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80" windowWidth="14115" windowHeight="8610" tabRatio="644"/>
  </bookViews>
  <sheets>
    <sheet name="Huvudbudget 2014" sheetId="3" r:id="rId1"/>
    <sheet name="Underbudgetar 2014" sheetId="4" r:id="rId2"/>
    <sheet name="Huvudbudget 2015" sheetId="5" r:id="rId3"/>
    <sheet name="Underbudgetar 2015" sheetId="6" r:id="rId4"/>
  </sheets>
  <calcPr calcId="145621"/>
</workbook>
</file>

<file path=xl/calcChain.xml><?xml version="1.0" encoding="utf-8"?>
<calcChain xmlns="http://schemas.openxmlformats.org/spreadsheetml/2006/main">
  <c r="B2" i="3" l="1"/>
  <c r="B2" i="5"/>
  <c r="B59" i="4" l="1"/>
  <c r="B59" i="6"/>
  <c r="B60" i="6"/>
  <c r="B42" i="6" l="1"/>
  <c r="B42" i="4"/>
  <c r="C76" i="6" l="1"/>
  <c r="B18" i="6"/>
  <c r="C77" i="4" l="1"/>
  <c r="B18" i="4" l="1"/>
  <c r="B61" i="6" l="1"/>
  <c r="B4" i="6"/>
  <c r="B5" i="6"/>
  <c r="B5" i="4" l="1"/>
  <c r="B29" i="4" l="1"/>
  <c r="B4" i="4" l="1"/>
  <c r="C8" i="4" s="1"/>
  <c r="C11" i="3" s="1"/>
  <c r="B61" i="4"/>
  <c r="B9" i="3"/>
  <c r="C39" i="6"/>
  <c r="C15" i="5" s="1"/>
  <c r="C39" i="4"/>
  <c r="C15" i="3" s="1"/>
  <c r="C8" i="6"/>
  <c r="C11" i="5" s="1"/>
  <c r="C15" i="6"/>
  <c r="C12" i="5"/>
  <c r="C23" i="6"/>
  <c r="C13" i="5" s="1"/>
  <c r="C31" i="6"/>
  <c r="C14" i="5" s="1"/>
  <c r="C47" i="6"/>
  <c r="C16" i="5" s="1"/>
  <c r="C55" i="6"/>
  <c r="C17" i="5" s="1"/>
  <c r="C65" i="6"/>
  <c r="C18" i="5" s="1"/>
  <c r="C19" i="5"/>
  <c r="C47" i="4"/>
  <c r="C16" i="3" s="1"/>
  <c r="C15" i="4"/>
  <c r="C12" i="3" s="1"/>
  <c r="C23" i="4"/>
  <c r="C13" i="3" s="1"/>
  <c r="C31" i="4"/>
  <c r="C14" i="3" s="1"/>
  <c r="C55" i="4"/>
  <c r="C17" i="3" s="1"/>
  <c r="C19" i="3"/>
  <c r="B9" i="5"/>
  <c r="C65" i="4" l="1"/>
  <c r="C18" i="3" s="1"/>
  <c r="C21" i="3" s="1"/>
  <c r="C23" i="3" s="1"/>
  <c r="C28" i="3" s="1"/>
  <c r="C32" i="3" s="1"/>
  <c r="C38" i="3" s="1"/>
  <c r="C21" i="5"/>
  <c r="C23" i="5" s="1"/>
  <c r="C28" i="5" s="1"/>
  <c r="C32" i="5" s="1"/>
  <c r="C38" i="5" s="1"/>
</calcChain>
</file>

<file path=xl/sharedStrings.xml><?xml version="1.0" encoding="utf-8"?>
<sst xmlns="http://schemas.openxmlformats.org/spreadsheetml/2006/main" count="204" uniqueCount="102">
  <si>
    <t xml:space="preserve">Föreningsstöd </t>
  </si>
  <si>
    <t>Utbildning</t>
  </si>
  <si>
    <t>Distriktsordförande/Distriktskassörsnätverk</t>
  </si>
  <si>
    <t>Summa kostnader:</t>
  </si>
  <si>
    <t>SMS-betalning av medlemsavgift</t>
  </si>
  <si>
    <t>Köpta tjänster IOGT-NTO: ekonomisystem</t>
  </si>
  <si>
    <t>Projektmedel</t>
  </si>
  <si>
    <t>Insamlade medel</t>
  </si>
  <si>
    <t>Bidrag - Socialstyrelsen</t>
  </si>
  <si>
    <t>Materialproduktion</t>
  </si>
  <si>
    <t>-</t>
  </si>
  <si>
    <t>Förbundsorganisation - Styrelse</t>
  </si>
  <si>
    <t>Medlemstidning</t>
  </si>
  <si>
    <t>Verksamhet - Kongress</t>
  </si>
  <si>
    <t>Köpta tjänster IOGT-NTO: IT-system</t>
  </si>
  <si>
    <t>Upplösningar</t>
  </si>
  <si>
    <t>Resekostnader</t>
  </si>
  <si>
    <t>Kostnad</t>
  </si>
  <si>
    <t>Köpta tjänster IOGT: Hyra och andra lokalkostnader</t>
  </si>
  <si>
    <t>Miljonlotteriet</t>
  </si>
  <si>
    <t>Specialisten</t>
  </si>
  <si>
    <t>Ränteintäkter</t>
  </si>
  <si>
    <t>Intäkt</t>
  </si>
  <si>
    <t>Avsättningar</t>
  </si>
  <si>
    <t>Telefonkostnader</t>
  </si>
  <si>
    <t>Pengar att söka</t>
  </si>
  <si>
    <t>Kursgårdsfond</t>
  </si>
  <si>
    <t>Påverkanspott</t>
  </si>
  <si>
    <t>Distriktsbidrag</t>
  </si>
  <si>
    <t>Medlemsavgifter</t>
  </si>
  <si>
    <t>Bidrag - Svenska spel</t>
  </si>
  <si>
    <t>Politiska assistenter Bryssel</t>
  </si>
  <si>
    <t>Resultat efter finansiella poster:</t>
  </si>
  <si>
    <t>UNF-shop</t>
  </si>
  <si>
    <t>Räntekostnader</t>
  </si>
  <si>
    <t>Utskick</t>
  </si>
  <si>
    <t>Medlemsförsäkring</t>
  </si>
  <si>
    <t>Medlemsregister - system och personal</t>
  </si>
  <si>
    <t>Medlemsavgifter samarbetsorgan</t>
  </si>
  <si>
    <t>6. Stöd till landet - Pengar</t>
  </si>
  <si>
    <t>Verksamhetsstöd Active</t>
  </si>
  <si>
    <t>Stöd till landet - Pengar</t>
  </si>
  <si>
    <t>Summa intäkter:</t>
  </si>
  <si>
    <t>Förbundsorganisation - Medlem</t>
  </si>
  <si>
    <t>Budgeterat årsresultat efter bokslutsdispositioner:</t>
  </si>
  <si>
    <t>Resultat efter avskrivningar:</t>
  </si>
  <si>
    <t>Klättervägg &amp; Spaceball</t>
  </si>
  <si>
    <t>7. Stöd till landet - Information och material</t>
  </si>
  <si>
    <t>Avsättning av specifika nykterhetsfrämjande medel</t>
  </si>
  <si>
    <t>Arvode</t>
  </si>
  <si>
    <t>Distriktsstyrelsesamlingar</t>
  </si>
  <si>
    <t>2. Förbundsorganisation - Kanslipersonal</t>
  </si>
  <si>
    <t>Förbundssamling</t>
  </si>
  <si>
    <t>Stöd till landet - Information och material</t>
  </si>
  <si>
    <t>9. Verksamhet - Arbetsplansprojekt</t>
  </si>
  <si>
    <t>Avskrivningar - Inventarier</t>
  </si>
  <si>
    <t>Förbundsstyrelsen till förfogande</t>
  </si>
  <si>
    <t>Projektbildaren</t>
  </si>
  <si>
    <t>1. Förbundsorganisation - Styrelse</t>
  </si>
  <si>
    <t>Summa</t>
  </si>
  <si>
    <t>Personalkostnader</t>
  </si>
  <si>
    <t>Hemsida</t>
  </si>
  <si>
    <t>Vit jul</t>
  </si>
  <si>
    <t>Prenumerationer Motdrag</t>
  </si>
  <si>
    <t>Verksamhet - Arbetsplansprojekt</t>
  </si>
  <si>
    <t>Administration</t>
  </si>
  <si>
    <t>Bidrag - Ungdomsstyrelsen</t>
  </si>
  <si>
    <t>Upplösning av specifika nykterhetsfrämjande medel</t>
  </si>
  <si>
    <t>Revision</t>
  </si>
  <si>
    <t>Verksamhetsresultat:</t>
  </si>
  <si>
    <t>Kontorshyra</t>
  </si>
  <si>
    <t>Julkurs</t>
  </si>
  <si>
    <t>3. Förbundsorganisation - Medlem</t>
  </si>
  <si>
    <t>Under-budget</t>
  </si>
  <si>
    <t>5. Stöd till landet - Personal</t>
  </si>
  <si>
    <t>Möten</t>
  </si>
  <si>
    <t>Underbudgetar 2014</t>
  </si>
  <si>
    <t>Huvudbudget 2014</t>
  </si>
  <si>
    <t>Valberedning och granskningsutskott</t>
  </si>
  <si>
    <t>Medlemsregister</t>
  </si>
  <si>
    <t>8. Verksamhet - Bildningsverksamhet</t>
  </si>
  <si>
    <t>4. Förbundsorganisation - Infrastruktur</t>
  </si>
  <si>
    <t>Praktiskt arbete</t>
  </si>
  <si>
    <t>Attitydpåverkan</t>
  </si>
  <si>
    <t>Underbudgetar 2015</t>
  </si>
  <si>
    <t>Huvudbudget 2015</t>
  </si>
  <si>
    <t>Grundbidrag IOGT-NTO-rörelsens Internationella Arbete</t>
  </si>
  <si>
    <t>Distriktsstyrelsesamlingar*2</t>
  </si>
  <si>
    <t>Höjdaren*2</t>
  </si>
  <si>
    <t>Sommarläger</t>
  </si>
  <si>
    <t>Fastigheter</t>
  </si>
  <si>
    <t>Avsättning till kongress</t>
  </si>
  <si>
    <t>Upplösning för kongress</t>
  </si>
  <si>
    <t>Verksamhet - Bildningsverksamhet</t>
  </si>
  <si>
    <t>Stöd till landet - Personal</t>
  </si>
  <si>
    <t>Förbundsorganisation - Infrastruktur</t>
  </si>
  <si>
    <t>Förbundsorganisation - Kanslipersonal</t>
  </si>
  <si>
    <t>Kamratstödskurs</t>
  </si>
  <si>
    <t>UNF-shop försäljning till förmån för IIA</t>
  </si>
  <si>
    <t>Ekonomisystem</t>
  </si>
  <si>
    <t>IT-system</t>
  </si>
  <si>
    <t>Hyra och andra kanslikostnader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</si>
</sst>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r-41D]"/>
    <numFmt numFmtId="165" formatCode="#,##0\ &quot;kr&quot;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164" fontId="0" fillId="0" borderId="2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164" fontId="0" fillId="2" borderId="0" xfId="0" applyNumberFormat="1" applyFont="1" applyFill="1" applyAlignment="1">
      <alignment wrapText="1"/>
    </xf>
    <xf numFmtId="0" fontId="1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165" fontId="0" fillId="0" borderId="0" xfId="0" applyNumberFormat="1">
      <alignment vertical="center"/>
    </xf>
    <xf numFmtId="165" fontId="2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 wrapText="1"/>
    </xf>
    <xf numFmtId="165" fontId="2" fillId="0" borderId="0" xfId="0" applyNumberFormat="1" applyFont="1">
      <alignment vertical="center"/>
    </xf>
    <xf numFmtId="164" fontId="7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0" fontId="0" fillId="0" borderId="0" xfId="0" applyFill="1">
      <alignment vertical="center"/>
    </xf>
    <xf numFmtId="165" fontId="2" fillId="0" borderId="0" xfId="0" applyNumberFormat="1" applyFont="1" applyFill="1" applyAlignment="1"/>
    <xf numFmtId="165" fontId="0" fillId="0" borderId="0" xfId="0" applyNumberFormat="1" applyFill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="90" zoomScaleNormal="90" workbookViewId="0">
      <selection activeCell="A23" sqref="A23"/>
    </sheetView>
  </sheetViews>
  <sheetFormatPr defaultColWidth="17.140625" defaultRowHeight="12.75" customHeight="1" x14ac:dyDescent="0.2"/>
  <cols>
    <col min="1" max="1" width="46" customWidth="1"/>
    <col min="2" max="2" width="15.28515625" customWidth="1"/>
    <col min="3" max="3" width="16.28515625" bestFit="1" customWidth="1"/>
    <col min="4" max="4" width="9.42578125" customWidth="1"/>
    <col min="5" max="5" width="43.42578125" customWidth="1"/>
    <col min="6" max="6" width="13.140625" customWidth="1"/>
    <col min="7" max="18" width="17.140625" customWidth="1"/>
  </cols>
  <sheetData>
    <row r="1" spans="1:7" ht="25.5" customHeight="1" x14ac:dyDescent="0.25">
      <c r="A1" s="2" t="s">
        <v>77</v>
      </c>
      <c r="B1" s="5" t="s">
        <v>22</v>
      </c>
      <c r="C1" s="5" t="s">
        <v>17</v>
      </c>
      <c r="D1" s="6" t="s">
        <v>73</v>
      </c>
      <c r="F1" s="7"/>
    </row>
    <row r="2" spans="1:7" ht="12.75" customHeight="1" x14ac:dyDescent="0.2">
      <c r="A2" s="3" t="s">
        <v>29</v>
      </c>
      <c r="B2" s="7">
        <f>237500</f>
        <v>237500</v>
      </c>
      <c r="C2" s="7"/>
      <c r="D2" s="8"/>
      <c r="F2" s="7"/>
    </row>
    <row r="3" spans="1:7" x14ac:dyDescent="0.2">
      <c r="A3" s="3" t="s">
        <v>8</v>
      </c>
      <c r="B3" s="7">
        <v>800000</v>
      </c>
      <c r="C3" s="7"/>
      <c r="F3" s="7"/>
    </row>
    <row r="4" spans="1:7" x14ac:dyDescent="0.2">
      <c r="A4" s="3" t="s">
        <v>66</v>
      </c>
      <c r="B4" s="7">
        <v>700000</v>
      </c>
      <c r="C4" s="7"/>
    </row>
    <row r="5" spans="1:7" x14ac:dyDescent="0.2">
      <c r="A5" s="3" t="s">
        <v>30</v>
      </c>
      <c r="B5" s="7">
        <v>1500000</v>
      </c>
      <c r="C5" s="7"/>
    </row>
    <row r="6" spans="1:7" ht="12.75" customHeight="1" x14ac:dyDescent="0.2">
      <c r="A6" s="3" t="s">
        <v>19</v>
      </c>
      <c r="B6" s="7">
        <v>19700000</v>
      </c>
      <c r="C6" s="7"/>
      <c r="E6" s="31"/>
      <c r="F6" s="31"/>
      <c r="G6" s="32"/>
    </row>
    <row r="7" spans="1:7" x14ac:dyDescent="0.2">
      <c r="A7" s="3" t="s">
        <v>63</v>
      </c>
      <c r="B7" s="7">
        <v>30000</v>
      </c>
      <c r="C7" s="7"/>
      <c r="E7" s="31"/>
      <c r="F7" s="31"/>
      <c r="G7" s="32"/>
    </row>
    <row r="8" spans="1:7" x14ac:dyDescent="0.2">
      <c r="A8" s="9" t="s">
        <v>98</v>
      </c>
      <c r="B8" s="10">
        <v>150000</v>
      </c>
      <c r="C8" s="10"/>
      <c r="E8" s="31"/>
      <c r="F8" s="31"/>
      <c r="G8" s="32"/>
    </row>
    <row r="9" spans="1:7" ht="12.75" customHeight="1" x14ac:dyDescent="0.2">
      <c r="A9" s="11" t="s">
        <v>42</v>
      </c>
      <c r="B9" s="12">
        <f>SUM(B2:B8)</f>
        <v>23117500</v>
      </c>
      <c r="C9" s="13"/>
      <c r="E9" s="31"/>
      <c r="F9" s="31"/>
      <c r="G9" s="32"/>
    </row>
    <row r="10" spans="1:7" ht="12.75" customHeight="1" x14ac:dyDescent="0.2">
      <c r="B10" s="7"/>
      <c r="C10" s="7"/>
      <c r="E10" s="31"/>
      <c r="F10" s="31"/>
      <c r="G10" s="32"/>
    </row>
    <row r="11" spans="1:7" x14ac:dyDescent="0.2">
      <c r="A11" s="3" t="s">
        <v>11</v>
      </c>
      <c r="B11" s="7"/>
      <c r="C11" s="7">
        <f>'Underbudgetar 2014'!C8</f>
        <v>1230000</v>
      </c>
      <c r="D11" s="3">
        <v>1</v>
      </c>
      <c r="E11" s="31"/>
      <c r="F11" s="31"/>
      <c r="G11" s="31"/>
    </row>
    <row r="12" spans="1:7" x14ac:dyDescent="0.2">
      <c r="A12" s="3" t="s">
        <v>96</v>
      </c>
      <c r="B12" s="7"/>
      <c r="C12" s="7">
        <f>'Underbudgetar 2014'!C15</f>
        <v>3770000</v>
      </c>
      <c r="D12" s="3">
        <v>2</v>
      </c>
      <c r="E12" s="31"/>
      <c r="F12" s="31"/>
      <c r="G12" s="31"/>
    </row>
    <row r="13" spans="1:7" x14ac:dyDescent="0.2">
      <c r="A13" s="3" t="s">
        <v>43</v>
      </c>
      <c r="B13" s="7"/>
      <c r="C13" s="7">
        <f>'Underbudgetar 2014'!C23</f>
        <v>515000</v>
      </c>
      <c r="D13" s="3">
        <v>3</v>
      </c>
      <c r="E13" s="31"/>
      <c r="F13" s="31"/>
      <c r="G13" s="31"/>
    </row>
    <row r="14" spans="1:7" x14ac:dyDescent="0.2">
      <c r="A14" s="3" t="s">
        <v>95</v>
      </c>
      <c r="B14" s="7"/>
      <c r="C14" s="7">
        <f>'Underbudgetar 2014'!C31</f>
        <v>1506000</v>
      </c>
      <c r="D14" s="3">
        <v>4</v>
      </c>
      <c r="E14" s="31"/>
      <c r="F14" s="31"/>
      <c r="G14" s="32"/>
    </row>
    <row r="15" spans="1:7" x14ac:dyDescent="0.2">
      <c r="A15" s="3" t="s">
        <v>94</v>
      </c>
      <c r="B15" s="7"/>
      <c r="C15" s="7">
        <f>'Underbudgetar 2014'!C39</f>
        <v>6350000</v>
      </c>
      <c r="D15" s="3">
        <v>5</v>
      </c>
      <c r="E15" s="31"/>
      <c r="F15" s="31"/>
      <c r="G15" s="32"/>
    </row>
    <row r="16" spans="1:7" x14ac:dyDescent="0.2">
      <c r="A16" s="3" t="s">
        <v>41</v>
      </c>
      <c r="B16" s="7"/>
      <c r="C16" s="7">
        <f>'Underbudgetar 2014'!C47</f>
        <v>3617500</v>
      </c>
      <c r="D16" s="3">
        <v>6</v>
      </c>
      <c r="E16" s="31"/>
      <c r="F16" s="31"/>
      <c r="G16" s="32"/>
    </row>
    <row r="17" spans="1:7" x14ac:dyDescent="0.2">
      <c r="A17" s="3" t="s">
        <v>53</v>
      </c>
      <c r="B17" s="7"/>
      <c r="C17" s="7">
        <f>'Underbudgetar 2014'!C55</f>
        <v>1200000</v>
      </c>
      <c r="D17" s="3">
        <v>7</v>
      </c>
      <c r="E17" s="32"/>
      <c r="F17" s="33"/>
      <c r="G17" s="31"/>
    </row>
    <row r="18" spans="1:7" x14ac:dyDescent="0.2">
      <c r="A18" s="3" t="s">
        <v>93</v>
      </c>
      <c r="B18" s="7"/>
      <c r="C18" s="7">
        <f>'Underbudgetar 2014'!C65</f>
        <v>1600000</v>
      </c>
      <c r="D18" s="3">
        <v>8</v>
      </c>
      <c r="E18" s="31"/>
      <c r="F18" s="33"/>
      <c r="G18" s="31"/>
    </row>
    <row r="19" spans="1:7" x14ac:dyDescent="0.2">
      <c r="A19" s="3" t="s">
        <v>64</v>
      </c>
      <c r="B19" s="7"/>
      <c r="C19" s="7">
        <f>'Underbudgetar 2014'!C77</f>
        <v>5865000</v>
      </c>
      <c r="D19" s="3">
        <v>9</v>
      </c>
      <c r="E19" s="31"/>
      <c r="F19" s="33"/>
      <c r="G19" s="31"/>
    </row>
    <row r="20" spans="1:7" x14ac:dyDescent="0.2">
      <c r="A20" s="9" t="s">
        <v>13</v>
      </c>
      <c r="B20" s="10"/>
      <c r="C20" s="10" t="s">
        <v>10</v>
      </c>
      <c r="F20" s="7"/>
    </row>
    <row r="21" spans="1:7" x14ac:dyDescent="0.2">
      <c r="A21" s="11" t="s">
        <v>3</v>
      </c>
      <c r="B21" s="13"/>
      <c r="C21" s="12">
        <f>SUM(C11:C19)</f>
        <v>25653500</v>
      </c>
      <c r="F21" s="7"/>
    </row>
    <row r="22" spans="1:7" ht="12.75" customHeight="1" x14ac:dyDescent="0.2">
      <c r="B22" s="7"/>
      <c r="C22" s="7"/>
      <c r="F22" s="7"/>
    </row>
    <row r="23" spans="1:7" x14ac:dyDescent="0.2">
      <c r="A23" s="1" t="s">
        <v>69</v>
      </c>
      <c r="B23" s="4"/>
      <c r="C23" s="4">
        <f>SUM((B9-C21))</f>
        <v>-2536000</v>
      </c>
      <c r="F23" s="7"/>
    </row>
    <row r="24" spans="1:7" ht="12.75" customHeight="1" x14ac:dyDescent="0.2">
      <c r="B24" s="7"/>
      <c r="C24" s="7"/>
      <c r="F24" s="7"/>
    </row>
    <row r="25" spans="1:7" ht="12.75" customHeight="1" x14ac:dyDescent="0.2">
      <c r="A25" s="15"/>
      <c r="B25" s="16"/>
      <c r="C25" s="16"/>
      <c r="F25" s="7"/>
    </row>
    <row r="26" spans="1:7" ht="12.75" customHeight="1" x14ac:dyDescent="0.2">
      <c r="B26" s="7"/>
      <c r="C26" s="7"/>
      <c r="F26" s="7"/>
    </row>
    <row r="27" spans="1:7" x14ac:dyDescent="0.2">
      <c r="A27" s="3" t="s">
        <v>55</v>
      </c>
      <c r="B27" s="7"/>
      <c r="C27" s="7">
        <v>-250000</v>
      </c>
      <c r="F27" s="7"/>
    </row>
    <row r="28" spans="1:7" x14ac:dyDescent="0.2">
      <c r="A28" s="1" t="s">
        <v>45</v>
      </c>
      <c r="B28" s="4"/>
      <c r="C28" s="4">
        <f>SUM((C23+C27))</f>
        <v>-2786000</v>
      </c>
      <c r="F28" s="7"/>
    </row>
    <row r="29" spans="1:7" ht="12.75" customHeight="1" x14ac:dyDescent="0.2">
      <c r="B29" s="7"/>
      <c r="C29" s="7"/>
      <c r="F29" s="7"/>
    </row>
    <row r="30" spans="1:7" ht="12.75" customHeight="1" x14ac:dyDescent="0.2">
      <c r="A30" s="3" t="s">
        <v>21</v>
      </c>
      <c r="B30" s="7"/>
      <c r="C30" s="7">
        <v>250000</v>
      </c>
      <c r="F30" s="7"/>
    </row>
    <row r="31" spans="1:7" ht="12.75" customHeight="1" x14ac:dyDescent="0.2">
      <c r="A31" s="3" t="s">
        <v>34</v>
      </c>
      <c r="B31" s="7"/>
      <c r="C31" s="7">
        <v>-12000</v>
      </c>
      <c r="F31" s="7"/>
    </row>
    <row r="32" spans="1:7" x14ac:dyDescent="0.2">
      <c r="A32" s="1" t="s">
        <v>32</v>
      </c>
      <c r="B32" s="4"/>
      <c r="C32" s="4">
        <f>SUM(((C28+C30)+C31))</f>
        <v>-2548000</v>
      </c>
      <c r="F32" s="7"/>
    </row>
    <row r="33" spans="1:6" ht="12.75" customHeight="1" x14ac:dyDescent="0.2">
      <c r="B33" s="7"/>
      <c r="C33" s="7"/>
      <c r="F33" s="7"/>
    </row>
    <row r="34" spans="1:6" ht="12.75" customHeight="1" x14ac:dyDescent="0.2">
      <c r="A34" s="3" t="s">
        <v>15</v>
      </c>
      <c r="B34" s="7"/>
      <c r="C34" s="7"/>
      <c r="F34" s="7"/>
    </row>
    <row r="35" spans="1:6" ht="12.75" customHeight="1" x14ac:dyDescent="0.2">
      <c r="A35" s="3" t="s">
        <v>91</v>
      </c>
      <c r="B35" s="7"/>
      <c r="C35" s="7">
        <v>-600000</v>
      </c>
      <c r="F35" s="7"/>
    </row>
    <row r="36" spans="1:6" x14ac:dyDescent="0.2">
      <c r="A36" s="3" t="s">
        <v>67</v>
      </c>
      <c r="B36" s="7"/>
      <c r="C36" s="7">
        <v>20265324</v>
      </c>
      <c r="F36" s="7"/>
    </row>
    <row r="37" spans="1:6" x14ac:dyDescent="0.2">
      <c r="A37" s="9" t="s">
        <v>48</v>
      </c>
      <c r="B37" s="10"/>
      <c r="C37" s="10">
        <v>-19700000</v>
      </c>
      <c r="F37" s="7"/>
    </row>
    <row r="38" spans="1:6" ht="25.5" x14ac:dyDescent="0.2">
      <c r="A38" s="17" t="s">
        <v>44</v>
      </c>
      <c r="B38" s="18"/>
      <c r="C38" s="18">
        <f>(((C32+C34)+C35)+C36)+C37</f>
        <v>-2582676</v>
      </c>
      <c r="F38" s="7"/>
    </row>
    <row r="39" spans="1:6" ht="12.75" customHeight="1" x14ac:dyDescent="0.2">
      <c r="B39" s="7"/>
      <c r="C39" s="7"/>
      <c r="F39" s="7"/>
    </row>
    <row r="40" spans="1:6" ht="12.75" customHeight="1" x14ac:dyDescent="0.2">
      <c r="B40" s="7"/>
      <c r="C40" s="7"/>
      <c r="F40" s="7"/>
    </row>
    <row r="41" spans="1:6" ht="12.75" customHeight="1" x14ac:dyDescent="0.2">
      <c r="B41" s="7"/>
      <c r="C41" s="7"/>
      <c r="F41" s="7"/>
    </row>
    <row r="42" spans="1:6" ht="12.75" customHeight="1" x14ac:dyDescent="0.2">
      <c r="B42" s="7"/>
      <c r="C42" s="7"/>
      <c r="F42" s="7"/>
    </row>
    <row r="43" spans="1:6" ht="12.75" customHeight="1" x14ac:dyDescent="0.2">
      <c r="B43" s="7"/>
      <c r="C43" s="7"/>
      <c r="F43" s="7"/>
    </row>
    <row r="44" spans="1:6" ht="12.75" customHeight="1" x14ac:dyDescent="0.2">
      <c r="B44" s="7"/>
      <c r="C44" s="7"/>
      <c r="F44" s="7"/>
    </row>
    <row r="45" spans="1:6" ht="12.75" customHeight="1" x14ac:dyDescent="0.2">
      <c r="B45" s="7"/>
      <c r="C45" s="7"/>
      <c r="F45" s="7"/>
    </row>
    <row r="46" spans="1:6" ht="12.75" customHeight="1" x14ac:dyDescent="0.2">
      <c r="B46" s="7"/>
      <c r="C46" s="7"/>
      <c r="F46" s="7"/>
    </row>
    <row r="47" spans="1:6" ht="12.75" customHeight="1" x14ac:dyDescent="0.2">
      <c r="B47" s="7"/>
      <c r="C47" s="7"/>
      <c r="F47" s="7"/>
    </row>
    <row r="48" spans="1:6" ht="12.75" customHeight="1" x14ac:dyDescent="0.2">
      <c r="B48" s="7"/>
      <c r="C48" s="7"/>
      <c r="F48" s="7"/>
    </row>
    <row r="49" spans="2:6" ht="12.75" customHeight="1" x14ac:dyDescent="0.2">
      <c r="B49" s="7"/>
      <c r="C49" s="7"/>
      <c r="F49" s="7"/>
    </row>
    <row r="50" spans="2:6" ht="12.75" customHeight="1" x14ac:dyDescent="0.2">
      <c r="B50" s="7"/>
      <c r="C50" s="7"/>
      <c r="F50" s="7"/>
    </row>
    <row r="51" spans="2:6" ht="12.75" customHeight="1" x14ac:dyDescent="0.2">
      <c r="B51" s="7"/>
      <c r="C51" s="7"/>
      <c r="F51" s="7"/>
    </row>
    <row r="52" spans="2:6" ht="12.75" customHeight="1" x14ac:dyDescent="0.2">
      <c r="B52" s="7"/>
      <c r="C52" s="7"/>
      <c r="F52" s="7"/>
    </row>
    <row r="53" spans="2:6" ht="12.75" customHeight="1" x14ac:dyDescent="0.2">
      <c r="B53" s="7"/>
      <c r="C53" s="7"/>
      <c r="F53" s="7"/>
    </row>
    <row r="54" spans="2:6" ht="12.75" customHeight="1" x14ac:dyDescent="0.2">
      <c r="B54" s="7"/>
      <c r="C54" s="7"/>
      <c r="F54" s="7"/>
    </row>
    <row r="55" spans="2:6" ht="12.75" customHeight="1" x14ac:dyDescent="0.2">
      <c r="B55" s="7"/>
      <c r="C55" s="7"/>
      <c r="F55" s="7"/>
    </row>
    <row r="56" spans="2:6" ht="12.75" customHeight="1" x14ac:dyDescent="0.2">
      <c r="B56" s="7"/>
      <c r="C56" s="7"/>
      <c r="F56" s="7"/>
    </row>
    <row r="57" spans="2:6" ht="12.75" customHeight="1" x14ac:dyDescent="0.2">
      <c r="B57" s="7"/>
      <c r="C57" s="7"/>
      <c r="F57" s="7"/>
    </row>
    <row r="58" spans="2:6" ht="12.75" customHeight="1" x14ac:dyDescent="0.2">
      <c r="B58" s="7"/>
      <c r="C58" s="7"/>
      <c r="F58" s="7"/>
    </row>
    <row r="59" spans="2:6" ht="12.75" customHeight="1" x14ac:dyDescent="0.2">
      <c r="B59" s="7"/>
      <c r="C59" s="7"/>
      <c r="F59" s="7"/>
    </row>
    <row r="60" spans="2:6" ht="12.75" customHeight="1" x14ac:dyDescent="0.2">
      <c r="B60" s="7"/>
      <c r="C60" s="7"/>
      <c r="F60" s="7"/>
    </row>
    <row r="61" spans="2:6" ht="12.75" customHeight="1" x14ac:dyDescent="0.2">
      <c r="B61" s="7"/>
      <c r="C61" s="7"/>
      <c r="F61" s="7"/>
    </row>
    <row r="62" spans="2:6" ht="12.75" customHeight="1" x14ac:dyDescent="0.2">
      <c r="B62" s="7"/>
      <c r="C62" s="7"/>
      <c r="F62" s="7"/>
    </row>
    <row r="63" spans="2:6" ht="12.75" customHeight="1" x14ac:dyDescent="0.2">
      <c r="B63" s="7"/>
      <c r="C63" s="7"/>
      <c r="F63" s="7"/>
    </row>
    <row r="64" spans="2:6" ht="12.75" customHeight="1" x14ac:dyDescent="0.2">
      <c r="B64" s="7"/>
      <c r="C64" s="7"/>
      <c r="F64" s="7"/>
    </row>
    <row r="65" spans="2:6" ht="12.75" customHeight="1" x14ac:dyDescent="0.2">
      <c r="B65" s="7"/>
      <c r="C65" s="7"/>
      <c r="F65" s="7"/>
    </row>
    <row r="66" spans="2:6" ht="12.75" customHeight="1" x14ac:dyDescent="0.2">
      <c r="B66" s="7"/>
      <c r="C66" s="7"/>
      <c r="F66" s="7"/>
    </row>
    <row r="67" spans="2:6" ht="12.75" customHeight="1" x14ac:dyDescent="0.2">
      <c r="B67" s="7"/>
      <c r="C67" s="7"/>
      <c r="F67" s="7"/>
    </row>
    <row r="68" spans="2:6" ht="12.75" customHeight="1" x14ac:dyDescent="0.2">
      <c r="B68" s="7"/>
      <c r="C68" s="7"/>
      <c r="F68" s="7"/>
    </row>
    <row r="69" spans="2:6" ht="12.75" customHeight="1" x14ac:dyDescent="0.2">
      <c r="B69" s="7"/>
      <c r="C69" s="7"/>
      <c r="F69" s="7"/>
    </row>
    <row r="70" spans="2:6" ht="12.75" customHeight="1" x14ac:dyDescent="0.2">
      <c r="B70" s="7"/>
      <c r="C70" s="7"/>
      <c r="F70" s="7"/>
    </row>
    <row r="71" spans="2:6" ht="12.75" customHeight="1" x14ac:dyDescent="0.2">
      <c r="B71" s="7"/>
      <c r="C71" s="7"/>
      <c r="F71" s="7"/>
    </row>
    <row r="72" spans="2:6" ht="12.75" customHeight="1" x14ac:dyDescent="0.2">
      <c r="B72" s="7"/>
      <c r="C72" s="7"/>
      <c r="F72" s="7"/>
    </row>
    <row r="73" spans="2:6" ht="12.75" customHeight="1" x14ac:dyDescent="0.2">
      <c r="B73" s="7"/>
      <c r="C73" s="7"/>
      <c r="F73" s="7"/>
    </row>
    <row r="74" spans="2:6" ht="12.75" customHeight="1" x14ac:dyDescent="0.2">
      <c r="B74" s="7"/>
      <c r="C74" s="7"/>
      <c r="F74" s="7"/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22" zoomScale="90" zoomScaleNormal="90" workbookViewId="0">
      <selection activeCell="B79" sqref="B79"/>
    </sheetView>
  </sheetViews>
  <sheetFormatPr defaultColWidth="17.140625" defaultRowHeight="12.75" customHeight="1" x14ac:dyDescent="0.2"/>
  <cols>
    <col min="1" max="1" width="53.140625" customWidth="1"/>
    <col min="2" max="2" width="17.140625" style="30" customWidth="1"/>
    <col min="3" max="3" width="17.140625" style="23" customWidth="1"/>
    <col min="4" max="13" width="17.140625" customWidth="1"/>
  </cols>
  <sheetData>
    <row r="1" spans="1:8" ht="18" x14ac:dyDescent="0.25">
      <c r="A1" s="2" t="s">
        <v>76</v>
      </c>
      <c r="B1" s="19"/>
    </row>
    <row r="2" spans="1:8" ht="12.75" customHeight="1" x14ac:dyDescent="0.2">
      <c r="B2" s="19"/>
    </row>
    <row r="3" spans="1:8" x14ac:dyDescent="0.2">
      <c r="A3" s="1" t="s">
        <v>58</v>
      </c>
      <c r="B3" s="28"/>
    </row>
    <row r="4" spans="1:8" ht="12.75" customHeight="1" x14ac:dyDescent="0.2">
      <c r="A4" s="3" t="s">
        <v>78</v>
      </c>
      <c r="B4" s="19">
        <f>15000+15000</f>
        <v>30000</v>
      </c>
    </row>
    <row r="5" spans="1:8" x14ac:dyDescent="0.2">
      <c r="A5" s="3" t="s">
        <v>75</v>
      </c>
      <c r="B5" s="19">
        <f>(((2*35000)+(3*20000))+(10*15000))</f>
        <v>280000</v>
      </c>
      <c r="C5" s="24"/>
    </row>
    <row r="6" spans="1:8" ht="12.75" customHeight="1" x14ac:dyDescent="0.2">
      <c r="A6" s="3" t="s">
        <v>82</v>
      </c>
      <c r="B6" s="19">
        <v>300000</v>
      </c>
      <c r="C6" s="35"/>
    </row>
    <row r="7" spans="1:8" x14ac:dyDescent="0.2">
      <c r="A7" s="3" t="s">
        <v>49</v>
      </c>
      <c r="B7" s="19">
        <v>620000</v>
      </c>
    </row>
    <row r="8" spans="1:8" ht="12.75" customHeight="1" x14ac:dyDescent="0.2">
      <c r="A8" s="14" t="s">
        <v>59</v>
      </c>
      <c r="C8" s="29">
        <f>SUM(B4:B7)</f>
        <v>1230000</v>
      </c>
    </row>
    <row r="9" spans="1:8" ht="12.75" customHeight="1" x14ac:dyDescent="0.2">
      <c r="B9" s="19"/>
    </row>
    <row r="10" spans="1:8" x14ac:dyDescent="0.2">
      <c r="A10" s="1" t="s">
        <v>51</v>
      </c>
      <c r="B10" s="19"/>
      <c r="C10" s="36"/>
      <c r="D10" s="34"/>
      <c r="G10" s="19"/>
      <c r="H10" s="34"/>
    </row>
    <row r="11" spans="1:8" ht="12.75" customHeight="1" x14ac:dyDescent="0.2">
      <c r="A11" s="3" t="s">
        <v>1</v>
      </c>
      <c r="B11" s="19">
        <v>100000</v>
      </c>
      <c r="C11" s="36"/>
      <c r="D11" s="34"/>
      <c r="G11" s="19"/>
      <c r="H11" s="34"/>
    </row>
    <row r="12" spans="1:8" x14ac:dyDescent="0.2">
      <c r="A12" s="3" t="s">
        <v>60</v>
      </c>
      <c r="B12" s="19">
        <v>3500000</v>
      </c>
      <c r="C12" s="36"/>
      <c r="D12" s="34"/>
      <c r="G12" s="19"/>
      <c r="H12" s="34"/>
    </row>
    <row r="13" spans="1:8" ht="12.75" customHeight="1" x14ac:dyDescent="0.2">
      <c r="A13" s="3" t="s">
        <v>24</v>
      </c>
      <c r="B13" s="19">
        <v>70000</v>
      </c>
      <c r="C13" s="36"/>
      <c r="D13" s="34"/>
      <c r="G13" s="19"/>
      <c r="H13" s="34"/>
    </row>
    <row r="14" spans="1:8" ht="12.75" customHeight="1" x14ac:dyDescent="0.2">
      <c r="A14" s="3" t="s">
        <v>16</v>
      </c>
      <c r="B14" s="19">
        <v>100000</v>
      </c>
      <c r="C14" s="36"/>
      <c r="D14" s="34"/>
      <c r="G14" s="19"/>
      <c r="H14" s="34"/>
    </row>
    <row r="15" spans="1:8" ht="12.75" customHeight="1" x14ac:dyDescent="0.2">
      <c r="A15" s="14" t="s">
        <v>59</v>
      </c>
      <c r="C15" s="29">
        <f>SUM(B11:B14)</f>
        <v>3770000</v>
      </c>
      <c r="D15" s="34"/>
      <c r="G15" s="29"/>
      <c r="H15" s="34"/>
    </row>
    <row r="16" spans="1:8" ht="12.75" customHeight="1" x14ac:dyDescent="0.2">
      <c r="B16" s="19"/>
      <c r="G16" s="19"/>
    </row>
    <row r="17" spans="1:8" x14ac:dyDescent="0.2">
      <c r="A17" s="1" t="s">
        <v>72</v>
      </c>
      <c r="B17" s="28"/>
      <c r="C17" s="36"/>
      <c r="G17" s="28"/>
      <c r="H17" s="34"/>
    </row>
    <row r="18" spans="1:8" x14ac:dyDescent="0.2">
      <c r="A18" s="3" t="s">
        <v>4</v>
      </c>
      <c r="B18" s="19">
        <f>800*25</f>
        <v>20000</v>
      </c>
      <c r="G18" s="19"/>
    </row>
    <row r="19" spans="1:8" x14ac:dyDescent="0.2">
      <c r="A19" s="3" t="s">
        <v>79</v>
      </c>
      <c r="B19" s="19">
        <v>200000</v>
      </c>
      <c r="G19" s="19"/>
    </row>
    <row r="20" spans="1:8" ht="12.75" customHeight="1" x14ac:dyDescent="0.2">
      <c r="A20" s="3" t="s">
        <v>65</v>
      </c>
      <c r="B20" s="19">
        <v>110000</v>
      </c>
      <c r="G20" s="19"/>
    </row>
    <row r="21" spans="1:8" x14ac:dyDescent="0.2">
      <c r="A21" s="3" t="s">
        <v>35</v>
      </c>
      <c r="B21" s="19">
        <v>150000</v>
      </c>
      <c r="G21" s="19"/>
    </row>
    <row r="22" spans="1:8" x14ac:dyDescent="0.2">
      <c r="A22" s="3" t="s">
        <v>36</v>
      </c>
      <c r="B22" s="19">
        <v>35000</v>
      </c>
      <c r="G22" s="19"/>
    </row>
    <row r="23" spans="1:8" ht="12.75" customHeight="1" x14ac:dyDescent="0.2">
      <c r="A23" s="14" t="s">
        <v>59</v>
      </c>
      <c r="C23" s="29">
        <f>SUM(B18:B22)</f>
        <v>515000</v>
      </c>
      <c r="G23" s="29"/>
    </row>
    <row r="24" spans="1:8" ht="12.75" customHeight="1" x14ac:dyDescent="0.2">
      <c r="B24" s="19"/>
      <c r="G24" s="19"/>
    </row>
    <row r="25" spans="1:8" x14ac:dyDescent="0.2">
      <c r="A25" s="1" t="s">
        <v>81</v>
      </c>
      <c r="B25" s="19"/>
      <c r="C25" s="36"/>
      <c r="G25" s="19"/>
      <c r="H25" s="34"/>
    </row>
    <row r="26" spans="1:8" x14ac:dyDescent="0.2">
      <c r="A26" s="3" t="s">
        <v>101</v>
      </c>
      <c r="B26" s="24">
        <v>586000</v>
      </c>
      <c r="G26" s="24"/>
    </row>
    <row r="27" spans="1:8" x14ac:dyDescent="0.2">
      <c r="A27" s="3" t="s">
        <v>100</v>
      </c>
      <c r="B27" s="24">
        <v>300000</v>
      </c>
      <c r="G27" s="24"/>
    </row>
    <row r="28" spans="1:8" x14ac:dyDescent="0.2">
      <c r="A28" s="3" t="s">
        <v>99</v>
      </c>
      <c r="B28" s="24">
        <v>300000</v>
      </c>
      <c r="G28" s="24"/>
    </row>
    <row r="29" spans="1:8" x14ac:dyDescent="0.2">
      <c r="A29" s="3" t="s">
        <v>38</v>
      </c>
      <c r="B29" s="24">
        <f>50000+150000</f>
        <v>200000</v>
      </c>
      <c r="G29" s="24"/>
    </row>
    <row r="30" spans="1:8" x14ac:dyDescent="0.2">
      <c r="A30" s="3" t="s">
        <v>68</v>
      </c>
      <c r="B30" s="24">
        <v>120000</v>
      </c>
      <c r="G30" s="24"/>
    </row>
    <row r="31" spans="1:8" ht="12.75" customHeight="1" x14ac:dyDescent="0.2">
      <c r="A31" s="14" t="s">
        <v>59</v>
      </c>
      <c r="C31" s="25">
        <f>SUM(B26:B30)</f>
        <v>1506000</v>
      </c>
      <c r="G31" s="25"/>
    </row>
    <row r="32" spans="1:8" ht="12.75" customHeight="1" x14ac:dyDescent="0.2">
      <c r="B32" s="19"/>
      <c r="G32" s="19"/>
    </row>
    <row r="33" spans="1:8" x14ac:dyDescent="0.2">
      <c r="A33" s="1" t="s">
        <v>74</v>
      </c>
      <c r="B33" s="19"/>
      <c r="C33" s="36"/>
      <c r="G33" s="19"/>
      <c r="H33" s="34"/>
    </row>
    <row r="34" spans="1:8" ht="12.75" customHeight="1" x14ac:dyDescent="0.2">
      <c r="A34" s="3" t="s">
        <v>70</v>
      </c>
      <c r="B34" s="19">
        <v>450000</v>
      </c>
      <c r="G34" s="19"/>
    </row>
    <row r="35" spans="1:8" ht="12.75" customHeight="1" x14ac:dyDescent="0.2">
      <c r="A35" s="3" t="s">
        <v>1</v>
      </c>
      <c r="B35" s="19">
        <v>250000</v>
      </c>
      <c r="G35" s="19"/>
    </row>
    <row r="36" spans="1:8" x14ac:dyDescent="0.2">
      <c r="A36" s="3" t="s">
        <v>16</v>
      </c>
      <c r="B36" s="19">
        <v>250000</v>
      </c>
      <c r="G36" s="19"/>
    </row>
    <row r="37" spans="1:8" ht="12.75" customHeight="1" x14ac:dyDescent="0.2">
      <c r="A37" s="3" t="s">
        <v>24</v>
      </c>
      <c r="B37" s="19">
        <v>150000</v>
      </c>
      <c r="G37" s="19"/>
    </row>
    <row r="38" spans="1:8" x14ac:dyDescent="0.2">
      <c r="A38" s="3" t="s">
        <v>60</v>
      </c>
      <c r="B38" s="19">
        <v>5250000</v>
      </c>
      <c r="G38" s="19"/>
    </row>
    <row r="39" spans="1:8" ht="12.75" customHeight="1" x14ac:dyDescent="0.2">
      <c r="A39" s="14" t="s">
        <v>59</v>
      </c>
      <c r="C39" s="29">
        <f>SUM(B34:B38)</f>
        <v>6350000</v>
      </c>
      <c r="G39" s="29"/>
    </row>
    <row r="40" spans="1:8" ht="12.75" customHeight="1" x14ac:dyDescent="0.2">
      <c r="B40" s="19"/>
      <c r="G40" s="19"/>
    </row>
    <row r="41" spans="1:8" x14ac:dyDescent="0.2">
      <c r="A41" s="1" t="s">
        <v>39</v>
      </c>
      <c r="B41" s="19"/>
      <c r="G41" s="19"/>
    </row>
    <row r="42" spans="1:8" ht="12.75" customHeight="1" x14ac:dyDescent="0.2">
      <c r="A42" s="3" t="s">
        <v>90</v>
      </c>
      <c r="B42" s="19">
        <f>150000+150000</f>
        <v>300000</v>
      </c>
      <c r="G42" s="19"/>
    </row>
    <row r="43" spans="1:8" x14ac:dyDescent="0.2">
      <c r="A43" s="3" t="s">
        <v>56</v>
      </c>
      <c r="B43" s="19">
        <v>200000</v>
      </c>
      <c r="G43" s="19"/>
    </row>
    <row r="44" spans="1:8" x14ac:dyDescent="0.2">
      <c r="A44" s="3" t="s">
        <v>0</v>
      </c>
      <c r="B44" s="19">
        <v>917500</v>
      </c>
      <c r="G44" s="19"/>
    </row>
    <row r="45" spans="1:8" ht="12.75" customHeight="1" x14ac:dyDescent="0.2">
      <c r="A45" s="3" t="s">
        <v>28</v>
      </c>
      <c r="B45" s="19">
        <v>1400000</v>
      </c>
      <c r="G45" s="19"/>
    </row>
    <row r="46" spans="1:8" ht="12.75" customHeight="1" x14ac:dyDescent="0.2">
      <c r="A46" s="3" t="s">
        <v>25</v>
      </c>
      <c r="B46" s="19">
        <v>800000</v>
      </c>
      <c r="G46" s="19"/>
    </row>
    <row r="47" spans="1:8" ht="12.75" customHeight="1" x14ac:dyDescent="0.2">
      <c r="A47" s="14" t="s">
        <v>59</v>
      </c>
      <c r="C47" s="29">
        <f>SUM(B42:B46)</f>
        <v>3617500</v>
      </c>
      <c r="G47" s="29"/>
    </row>
    <row r="48" spans="1:8" ht="12.75" customHeight="1" x14ac:dyDescent="0.2">
      <c r="B48" s="19"/>
      <c r="G48" s="19"/>
    </row>
    <row r="49" spans="1:8" x14ac:dyDescent="0.2">
      <c r="A49" s="1" t="s">
        <v>47</v>
      </c>
      <c r="B49" s="19"/>
      <c r="C49" s="36"/>
      <c r="G49" s="19"/>
      <c r="H49" s="34"/>
    </row>
    <row r="50" spans="1:8" ht="12.75" customHeight="1" x14ac:dyDescent="0.2">
      <c r="A50" s="3" t="s">
        <v>12</v>
      </c>
      <c r="B50" s="19">
        <v>680000</v>
      </c>
      <c r="G50" s="19"/>
    </row>
    <row r="51" spans="1:8" ht="12.75" customHeight="1" x14ac:dyDescent="0.2">
      <c r="A51" s="3" t="s">
        <v>61</v>
      </c>
      <c r="B51" s="19">
        <v>80000</v>
      </c>
      <c r="G51" s="19"/>
    </row>
    <row r="52" spans="1:8" ht="12.75" customHeight="1" x14ac:dyDescent="0.2">
      <c r="A52" s="3" t="s">
        <v>33</v>
      </c>
      <c r="B52" s="19">
        <v>150000</v>
      </c>
      <c r="G52" s="19"/>
    </row>
    <row r="53" spans="1:8" ht="12.75" customHeight="1" x14ac:dyDescent="0.2">
      <c r="A53" s="3" t="s">
        <v>9</v>
      </c>
      <c r="B53" s="19">
        <v>250000</v>
      </c>
      <c r="G53" s="19"/>
    </row>
    <row r="54" spans="1:8" x14ac:dyDescent="0.2">
      <c r="A54" s="3" t="s">
        <v>46</v>
      </c>
      <c r="B54" s="19">
        <v>40000</v>
      </c>
      <c r="G54" s="19"/>
    </row>
    <row r="55" spans="1:8" ht="12.75" customHeight="1" x14ac:dyDescent="0.2">
      <c r="A55" s="14" t="s">
        <v>59</v>
      </c>
      <c r="C55" s="29">
        <f>SUM(B50:B54)</f>
        <v>1200000</v>
      </c>
      <c r="G55" s="29"/>
    </row>
    <row r="56" spans="1:8" ht="12.75" customHeight="1" x14ac:dyDescent="0.2">
      <c r="B56" s="19"/>
      <c r="G56" s="19"/>
    </row>
    <row r="57" spans="1:8" x14ac:dyDescent="0.2">
      <c r="A57" s="1" t="s">
        <v>80</v>
      </c>
      <c r="B57" s="19"/>
      <c r="G57" s="19"/>
    </row>
    <row r="58" spans="1:8" ht="12.75" customHeight="1" x14ac:dyDescent="0.2">
      <c r="A58" s="3" t="s">
        <v>71</v>
      </c>
      <c r="B58" s="19">
        <v>175000</v>
      </c>
      <c r="G58" s="19"/>
    </row>
    <row r="59" spans="1:8" ht="12.75" customHeight="1" x14ac:dyDescent="0.2">
      <c r="A59" s="3" t="s">
        <v>88</v>
      </c>
      <c r="B59" s="19">
        <f>2*175000</f>
        <v>350000</v>
      </c>
      <c r="G59" s="19"/>
    </row>
    <row r="60" spans="1:8" x14ac:dyDescent="0.2">
      <c r="A60" s="3" t="s">
        <v>50</v>
      </c>
      <c r="B60" s="19">
        <v>250000</v>
      </c>
      <c r="G60" s="19"/>
    </row>
    <row r="61" spans="1:8" x14ac:dyDescent="0.2">
      <c r="A61" s="3" t="s">
        <v>2</v>
      </c>
      <c r="B61" s="19">
        <f>145000+80000</f>
        <v>225000</v>
      </c>
      <c r="G61" s="19"/>
    </row>
    <row r="62" spans="1:8" ht="12.75" customHeight="1" x14ac:dyDescent="0.2">
      <c r="A62" s="3" t="s">
        <v>52</v>
      </c>
      <c r="B62" s="19">
        <v>150000</v>
      </c>
      <c r="G62" s="19"/>
    </row>
    <row r="63" spans="1:8" ht="12.75" customHeight="1" x14ac:dyDescent="0.2">
      <c r="A63" s="3" t="s">
        <v>20</v>
      </c>
      <c r="B63" s="19">
        <v>250000</v>
      </c>
      <c r="G63" s="19"/>
    </row>
    <row r="64" spans="1:8" ht="12.75" customHeight="1" x14ac:dyDescent="0.2">
      <c r="A64" s="3" t="s">
        <v>57</v>
      </c>
      <c r="B64" s="19">
        <v>200000</v>
      </c>
      <c r="G64" s="19"/>
    </row>
    <row r="65" spans="1:8" ht="12.75" customHeight="1" x14ac:dyDescent="0.2">
      <c r="A65" s="14" t="s">
        <v>59</v>
      </c>
      <c r="C65" s="29">
        <f>SUM(B58:B64)</f>
        <v>1600000</v>
      </c>
      <c r="G65" s="29"/>
    </row>
    <row r="66" spans="1:8" ht="12.75" customHeight="1" x14ac:dyDescent="0.2">
      <c r="B66" s="19"/>
      <c r="G66" s="19"/>
    </row>
    <row r="67" spans="1:8" x14ac:dyDescent="0.2">
      <c r="A67" s="1" t="s">
        <v>54</v>
      </c>
      <c r="B67" s="19"/>
      <c r="G67" s="19"/>
    </row>
    <row r="68" spans="1:8" ht="12.75" customHeight="1" x14ac:dyDescent="0.2">
      <c r="A68" s="3" t="s">
        <v>62</v>
      </c>
      <c r="B68" s="19">
        <v>250000</v>
      </c>
      <c r="G68" s="19"/>
      <c r="H68" s="34"/>
    </row>
    <row r="69" spans="1:8" x14ac:dyDescent="0.2">
      <c r="A69" s="3" t="s">
        <v>86</v>
      </c>
      <c r="B69" s="19">
        <v>350000</v>
      </c>
      <c r="C69" s="36"/>
      <c r="G69" s="19"/>
      <c r="H69" s="34"/>
    </row>
    <row r="70" spans="1:8" ht="12.75" customHeight="1" x14ac:dyDescent="0.2">
      <c r="A70" s="3" t="s">
        <v>7</v>
      </c>
      <c r="B70" s="19">
        <v>200000</v>
      </c>
      <c r="G70" s="19"/>
      <c r="H70" s="34"/>
    </row>
    <row r="71" spans="1:8" ht="12.75" customHeight="1" x14ac:dyDescent="0.2">
      <c r="A71" s="3" t="s">
        <v>6</v>
      </c>
      <c r="B71" s="19">
        <v>2500000</v>
      </c>
      <c r="G71" s="19"/>
      <c r="H71" s="34"/>
    </row>
    <row r="72" spans="1:8" x14ac:dyDescent="0.2">
      <c r="A72" s="3" t="s">
        <v>40</v>
      </c>
      <c r="B72" s="19">
        <v>75000</v>
      </c>
      <c r="G72" s="19"/>
      <c r="H72" s="34"/>
    </row>
    <row r="73" spans="1:8" x14ac:dyDescent="0.2">
      <c r="A73" s="3" t="s">
        <v>31</v>
      </c>
      <c r="B73" s="19">
        <v>150000</v>
      </c>
      <c r="G73" s="19"/>
      <c r="H73" s="34"/>
    </row>
    <row r="74" spans="1:8" ht="12.75" customHeight="1" x14ac:dyDescent="0.2">
      <c r="A74" s="3" t="s">
        <v>27</v>
      </c>
      <c r="B74" s="19">
        <v>40000</v>
      </c>
      <c r="G74" s="19"/>
      <c r="H74" s="34"/>
    </row>
    <row r="75" spans="1:8" ht="12.75" customHeight="1" x14ac:dyDescent="0.2">
      <c r="A75" s="3" t="s">
        <v>89</v>
      </c>
      <c r="B75" s="19">
        <v>300000</v>
      </c>
      <c r="G75" s="19"/>
      <c r="H75" s="34"/>
    </row>
    <row r="76" spans="1:8" ht="12.75" customHeight="1" x14ac:dyDescent="0.2">
      <c r="A76" s="3" t="s">
        <v>83</v>
      </c>
      <c r="B76" s="19">
        <v>2000000</v>
      </c>
      <c r="G76" s="19"/>
      <c r="H76" s="34"/>
    </row>
    <row r="77" spans="1:8" ht="12.75" customHeight="1" x14ac:dyDescent="0.2">
      <c r="A77" s="14" t="s">
        <v>59</v>
      </c>
      <c r="C77" s="29">
        <f>SUM(B68:B76)</f>
        <v>5865000</v>
      </c>
      <c r="G77" s="29"/>
      <c r="H77" s="34"/>
    </row>
    <row r="78" spans="1:8" ht="12.75" customHeight="1" x14ac:dyDescent="0.2">
      <c r="B78" s="19"/>
    </row>
    <row r="79" spans="1:8" ht="12.75" customHeight="1" x14ac:dyDescent="0.2">
      <c r="B79" s="19"/>
    </row>
    <row r="80" spans="1:8" ht="12.75" customHeight="1" x14ac:dyDescent="0.2">
      <c r="B80" s="19"/>
    </row>
    <row r="81" spans="2:2" ht="12.75" customHeight="1" x14ac:dyDescent="0.2">
      <c r="B81" s="19"/>
    </row>
    <row r="82" spans="2:2" ht="12.75" customHeight="1" x14ac:dyDescent="0.2">
      <c r="B82" s="19"/>
    </row>
    <row r="83" spans="2:2" ht="12.75" customHeight="1" x14ac:dyDescent="0.2">
      <c r="B83" s="19"/>
    </row>
    <row r="84" spans="2:2" ht="12.75" customHeight="1" x14ac:dyDescent="0.2">
      <c r="B84" s="19"/>
    </row>
    <row r="85" spans="2:2" ht="12.75" customHeight="1" x14ac:dyDescent="0.2">
      <c r="B85" s="19"/>
    </row>
    <row r="86" spans="2:2" ht="12.75" customHeight="1" x14ac:dyDescent="0.2">
      <c r="B86" s="19"/>
    </row>
    <row r="87" spans="2:2" ht="12.75" customHeight="1" x14ac:dyDescent="0.2">
      <c r="B87" s="19"/>
    </row>
    <row r="88" spans="2:2" ht="12.75" customHeight="1" x14ac:dyDescent="0.2">
      <c r="B88" s="19"/>
    </row>
    <row r="89" spans="2:2" ht="12.75" customHeight="1" x14ac:dyDescent="0.2">
      <c r="B89" s="19"/>
    </row>
    <row r="90" spans="2:2" ht="12.75" customHeight="1" x14ac:dyDescent="0.2">
      <c r="B90" s="19"/>
    </row>
    <row r="91" spans="2:2" ht="12.75" customHeight="1" x14ac:dyDescent="0.2">
      <c r="B91" s="19"/>
    </row>
    <row r="92" spans="2:2" ht="12.75" customHeight="1" x14ac:dyDescent="0.2">
      <c r="B92" s="19"/>
    </row>
    <row r="93" spans="2:2" ht="12.75" customHeight="1" x14ac:dyDescent="0.2">
      <c r="B93" s="19"/>
    </row>
    <row r="94" spans="2:2" ht="12.75" customHeight="1" x14ac:dyDescent="0.2">
      <c r="B94" s="19"/>
    </row>
    <row r="95" spans="2:2" ht="12.75" customHeight="1" x14ac:dyDescent="0.2">
      <c r="B95" s="19"/>
    </row>
    <row r="96" spans="2:2" ht="12.75" customHeight="1" x14ac:dyDescent="0.2">
      <c r="B96" s="19"/>
    </row>
    <row r="97" spans="2:2" ht="12.75" customHeight="1" x14ac:dyDescent="0.2">
      <c r="B97" s="19"/>
    </row>
    <row r="98" spans="2:2" ht="12.75" customHeight="1" x14ac:dyDescent="0.2">
      <c r="B98" s="19"/>
    </row>
    <row r="99" spans="2:2" ht="12.75" customHeight="1" x14ac:dyDescent="0.2">
      <c r="B99" s="19"/>
    </row>
    <row r="100" spans="2:2" ht="12.75" customHeight="1" x14ac:dyDescent="0.2">
      <c r="B100" s="19"/>
    </row>
    <row r="101" spans="2:2" ht="12.75" customHeight="1" x14ac:dyDescent="0.2">
      <c r="B101" s="19"/>
    </row>
    <row r="102" spans="2:2" ht="12.75" customHeight="1" x14ac:dyDescent="0.2">
      <c r="B102" s="19"/>
    </row>
    <row r="103" spans="2:2" ht="12.75" customHeight="1" x14ac:dyDescent="0.2">
      <c r="B103" s="19"/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Normal="100" workbookViewId="0">
      <selection activeCell="B18" sqref="B18"/>
    </sheetView>
  </sheetViews>
  <sheetFormatPr defaultColWidth="17.140625" defaultRowHeight="12.75" customHeight="1" x14ac:dyDescent="0.2"/>
  <cols>
    <col min="1" max="1" width="48.140625" customWidth="1"/>
    <col min="2" max="2" width="13.28515625" customWidth="1"/>
    <col min="3" max="3" width="17.28515625" customWidth="1"/>
    <col min="4" max="4" width="8.140625" customWidth="1"/>
    <col min="5" max="5" width="43.42578125" customWidth="1"/>
    <col min="6" max="6" width="12.28515625" customWidth="1"/>
    <col min="7" max="18" width="17.140625" customWidth="1"/>
  </cols>
  <sheetData>
    <row r="1" spans="1:7" ht="25.5" customHeight="1" x14ac:dyDescent="0.25">
      <c r="A1" s="2" t="s">
        <v>85</v>
      </c>
      <c r="B1" s="5" t="s">
        <v>22</v>
      </c>
      <c r="C1" s="5" t="s">
        <v>17</v>
      </c>
      <c r="D1" s="6" t="s">
        <v>73</v>
      </c>
      <c r="F1" s="7"/>
    </row>
    <row r="2" spans="1:7" ht="12.75" customHeight="1" x14ac:dyDescent="0.2">
      <c r="A2" s="3" t="s">
        <v>29</v>
      </c>
      <c r="B2" s="7">
        <f>50*5500</f>
        <v>275000</v>
      </c>
      <c r="C2" s="7"/>
      <c r="D2" s="8"/>
      <c r="F2" s="7"/>
    </row>
    <row r="3" spans="1:7" x14ac:dyDescent="0.2">
      <c r="A3" s="3" t="s">
        <v>8</v>
      </c>
      <c r="B3" s="7">
        <v>800000</v>
      </c>
      <c r="C3" s="7"/>
      <c r="F3" s="7"/>
    </row>
    <row r="4" spans="1:7" x14ac:dyDescent="0.2">
      <c r="A4" s="3" t="s">
        <v>66</v>
      </c>
      <c r="B4" s="7">
        <v>700000</v>
      </c>
      <c r="C4" s="7"/>
    </row>
    <row r="5" spans="1:7" x14ac:dyDescent="0.2">
      <c r="A5" s="3" t="s">
        <v>30</v>
      </c>
      <c r="B5" s="7">
        <v>1500000</v>
      </c>
      <c r="C5" s="7"/>
    </row>
    <row r="6" spans="1:7" ht="12.75" customHeight="1" x14ac:dyDescent="0.2">
      <c r="A6" s="3" t="s">
        <v>19</v>
      </c>
      <c r="B6" s="7">
        <v>19700000</v>
      </c>
      <c r="C6" s="7"/>
      <c r="G6" s="32"/>
    </row>
    <row r="7" spans="1:7" x14ac:dyDescent="0.2">
      <c r="A7" s="3" t="s">
        <v>63</v>
      </c>
      <c r="B7" s="7">
        <v>30000</v>
      </c>
      <c r="C7" s="7"/>
      <c r="G7" s="32"/>
    </row>
    <row r="8" spans="1:7" x14ac:dyDescent="0.2">
      <c r="A8" s="9" t="s">
        <v>98</v>
      </c>
      <c r="B8" s="10">
        <v>200000</v>
      </c>
      <c r="C8" s="10"/>
      <c r="G8" s="32"/>
    </row>
    <row r="9" spans="1:7" ht="12.75" customHeight="1" x14ac:dyDescent="0.2">
      <c r="A9" s="11" t="s">
        <v>42</v>
      </c>
      <c r="B9" s="12">
        <f>SUM(B2:B8)</f>
        <v>23205000</v>
      </c>
      <c r="C9" s="13"/>
      <c r="G9" s="32"/>
    </row>
    <row r="10" spans="1:7" ht="12.75" customHeight="1" x14ac:dyDescent="0.2">
      <c r="B10" s="7"/>
      <c r="C10" s="7"/>
      <c r="G10" s="32"/>
    </row>
    <row r="11" spans="1:7" x14ac:dyDescent="0.2">
      <c r="A11" s="3" t="s">
        <v>11</v>
      </c>
      <c r="B11" s="7"/>
      <c r="C11" s="7">
        <f>'Underbudgetar 2015'!C8</f>
        <v>1370000</v>
      </c>
      <c r="D11" s="3">
        <v>1</v>
      </c>
      <c r="G11" s="31"/>
    </row>
    <row r="12" spans="1:7" x14ac:dyDescent="0.2">
      <c r="A12" s="3" t="s">
        <v>96</v>
      </c>
      <c r="B12" s="7"/>
      <c r="C12" s="7">
        <f>'Underbudgetar 2015'!C15</f>
        <v>3770000</v>
      </c>
      <c r="D12" s="3">
        <v>2</v>
      </c>
      <c r="G12" s="31"/>
    </row>
    <row r="13" spans="1:7" x14ac:dyDescent="0.2">
      <c r="A13" s="3" t="s">
        <v>43</v>
      </c>
      <c r="B13" s="7"/>
      <c r="C13" s="7">
        <f>'Underbudgetar 2015'!C23</f>
        <v>515000</v>
      </c>
      <c r="D13" s="3">
        <v>3</v>
      </c>
      <c r="G13" s="31"/>
    </row>
    <row r="14" spans="1:7" x14ac:dyDescent="0.2">
      <c r="A14" s="3" t="s">
        <v>95</v>
      </c>
      <c r="B14" s="7"/>
      <c r="C14" s="7">
        <f>'Underbudgetar 2015'!C31</f>
        <v>1506000</v>
      </c>
      <c r="D14" s="3">
        <v>4</v>
      </c>
      <c r="G14" s="32"/>
    </row>
    <row r="15" spans="1:7" x14ac:dyDescent="0.2">
      <c r="A15" s="3" t="s">
        <v>94</v>
      </c>
      <c r="B15" s="7"/>
      <c r="C15" s="7">
        <f>'Underbudgetar 2015'!C39</f>
        <v>6350000</v>
      </c>
      <c r="D15" s="3">
        <v>5</v>
      </c>
      <c r="G15" s="32"/>
    </row>
    <row r="16" spans="1:7" x14ac:dyDescent="0.2">
      <c r="A16" s="3" t="s">
        <v>41</v>
      </c>
      <c r="B16" s="7"/>
      <c r="C16" s="7">
        <f>'Underbudgetar 2015'!C47</f>
        <v>3655000</v>
      </c>
      <c r="D16" s="3">
        <v>6</v>
      </c>
      <c r="G16" s="32"/>
    </row>
    <row r="17" spans="1:6" x14ac:dyDescent="0.2">
      <c r="A17" s="3" t="s">
        <v>53</v>
      </c>
      <c r="B17" s="7"/>
      <c r="C17" s="7">
        <f>'Underbudgetar 2015'!C55</f>
        <v>1200000</v>
      </c>
      <c r="D17" s="3">
        <v>7</v>
      </c>
    </row>
    <row r="18" spans="1:6" x14ac:dyDescent="0.2">
      <c r="A18" s="3" t="s">
        <v>93</v>
      </c>
      <c r="B18" s="7"/>
      <c r="C18" s="7">
        <f>'Underbudgetar 2015'!C65</f>
        <v>1850000</v>
      </c>
      <c r="D18" s="3">
        <v>8</v>
      </c>
    </row>
    <row r="19" spans="1:6" x14ac:dyDescent="0.2">
      <c r="A19" s="3" t="s">
        <v>64</v>
      </c>
      <c r="B19" s="7"/>
      <c r="C19" s="7">
        <f>'Underbudgetar 2015'!C76</f>
        <v>5815000</v>
      </c>
      <c r="D19" s="3">
        <v>9</v>
      </c>
      <c r="F19" s="7"/>
    </row>
    <row r="20" spans="1:6" x14ac:dyDescent="0.2">
      <c r="A20" s="9" t="s">
        <v>13</v>
      </c>
      <c r="B20" s="10"/>
      <c r="C20" s="10">
        <v>1300000</v>
      </c>
      <c r="F20" s="7"/>
    </row>
    <row r="21" spans="1:6" x14ac:dyDescent="0.2">
      <c r="A21" s="11" t="s">
        <v>3</v>
      </c>
      <c r="B21" s="13"/>
      <c r="C21" s="12">
        <f>SUM(C11:C20)</f>
        <v>27331000</v>
      </c>
      <c r="F21" s="7"/>
    </row>
    <row r="22" spans="1:6" ht="12.75" customHeight="1" x14ac:dyDescent="0.2">
      <c r="B22" s="7"/>
      <c r="C22" s="7"/>
      <c r="F22" s="7"/>
    </row>
    <row r="23" spans="1:6" x14ac:dyDescent="0.2">
      <c r="A23" s="1" t="s">
        <v>69</v>
      </c>
      <c r="B23" s="4"/>
      <c r="C23" s="4">
        <f>SUM((B9-C21))</f>
        <v>-4126000</v>
      </c>
      <c r="F23" s="7"/>
    </row>
    <row r="24" spans="1:6" ht="12.75" customHeight="1" x14ac:dyDescent="0.2">
      <c r="B24" s="7"/>
      <c r="C24" s="7"/>
      <c r="F24" s="7"/>
    </row>
    <row r="25" spans="1:6" ht="12.75" customHeight="1" x14ac:dyDescent="0.2">
      <c r="A25" s="15"/>
      <c r="B25" s="16"/>
      <c r="C25" s="16"/>
      <c r="F25" s="7"/>
    </row>
    <row r="26" spans="1:6" ht="12.75" customHeight="1" x14ac:dyDescent="0.2">
      <c r="B26" s="7"/>
      <c r="C26" s="7"/>
      <c r="F26" s="7"/>
    </row>
    <row r="27" spans="1:6" x14ac:dyDescent="0.2">
      <c r="A27" s="3" t="s">
        <v>55</v>
      </c>
      <c r="B27" s="7"/>
      <c r="C27" s="7">
        <v>-250000</v>
      </c>
      <c r="F27" s="7"/>
    </row>
    <row r="28" spans="1:6" x14ac:dyDescent="0.2">
      <c r="A28" s="1" t="s">
        <v>45</v>
      </c>
      <c r="B28" s="4"/>
      <c r="C28" s="4">
        <f>SUM((C23+C27))</f>
        <v>-4376000</v>
      </c>
      <c r="F28" s="7"/>
    </row>
    <row r="29" spans="1:6" ht="12.75" customHeight="1" x14ac:dyDescent="0.2">
      <c r="B29" s="7"/>
      <c r="C29" s="7"/>
      <c r="F29" s="7"/>
    </row>
    <row r="30" spans="1:6" ht="12.75" customHeight="1" x14ac:dyDescent="0.2">
      <c r="A30" s="3" t="s">
        <v>21</v>
      </c>
      <c r="B30" s="7"/>
      <c r="C30" s="7">
        <v>250000</v>
      </c>
      <c r="F30" s="7"/>
    </row>
    <row r="31" spans="1:6" ht="12.75" customHeight="1" x14ac:dyDescent="0.2">
      <c r="A31" s="3" t="s">
        <v>34</v>
      </c>
      <c r="B31" s="7"/>
      <c r="C31" s="7">
        <v>-12000</v>
      </c>
      <c r="F31" s="7"/>
    </row>
    <row r="32" spans="1:6" x14ac:dyDescent="0.2">
      <c r="A32" s="1" t="s">
        <v>32</v>
      </c>
      <c r="B32" s="4"/>
      <c r="C32" s="4">
        <f>SUM(((C28+C30)+C31))</f>
        <v>-4138000</v>
      </c>
      <c r="F32" s="7"/>
    </row>
    <row r="33" spans="1:6" ht="12.75" customHeight="1" x14ac:dyDescent="0.2">
      <c r="B33" s="7"/>
      <c r="C33" s="7"/>
      <c r="F33" s="7"/>
    </row>
    <row r="34" spans="1:6" ht="12.75" customHeight="1" x14ac:dyDescent="0.2">
      <c r="A34" s="3" t="s">
        <v>92</v>
      </c>
      <c r="B34" s="7"/>
      <c r="C34" s="7">
        <v>600000</v>
      </c>
      <c r="F34" s="7"/>
    </row>
    <row r="35" spans="1:6" ht="12.75" customHeight="1" x14ac:dyDescent="0.2">
      <c r="A35" s="3" t="s">
        <v>23</v>
      </c>
      <c r="B35" s="7"/>
      <c r="C35" s="7"/>
      <c r="F35" s="7"/>
    </row>
    <row r="36" spans="1:6" x14ac:dyDescent="0.2">
      <c r="A36" s="3" t="s">
        <v>67</v>
      </c>
      <c r="B36" s="7"/>
      <c r="C36" s="7">
        <v>20000000</v>
      </c>
      <c r="F36" s="7"/>
    </row>
    <row r="37" spans="1:6" x14ac:dyDescent="0.2">
      <c r="A37" s="9" t="s">
        <v>48</v>
      </c>
      <c r="B37" s="10"/>
      <c r="C37" s="10">
        <v>-19700000</v>
      </c>
      <c r="F37" s="7"/>
    </row>
    <row r="38" spans="1:6" x14ac:dyDescent="0.2">
      <c r="A38" s="17" t="s">
        <v>44</v>
      </c>
      <c r="B38" s="18"/>
      <c r="C38" s="18">
        <f>(((C32+C34)+C35)+C36)+C37</f>
        <v>-3238000</v>
      </c>
      <c r="F38" s="7"/>
    </row>
    <row r="39" spans="1:6" ht="12.75" customHeight="1" x14ac:dyDescent="0.2">
      <c r="A39" s="31"/>
      <c r="B39" s="7"/>
      <c r="C39" s="7"/>
      <c r="F39" s="7"/>
    </row>
    <row r="40" spans="1:6" ht="12.75" customHeight="1" x14ac:dyDescent="0.2">
      <c r="A40" s="31"/>
      <c r="B40" s="7"/>
      <c r="C40" s="7"/>
      <c r="F40" s="7"/>
    </row>
    <row r="41" spans="1:6" ht="12.75" customHeight="1" x14ac:dyDescent="0.2">
      <c r="A41" s="31"/>
      <c r="B41" s="7"/>
      <c r="C41" s="7"/>
      <c r="F41" s="7"/>
    </row>
    <row r="42" spans="1:6" ht="12.75" customHeight="1" x14ac:dyDescent="0.2">
      <c r="A42" s="31"/>
      <c r="B42" s="7"/>
      <c r="C42" s="7"/>
      <c r="F42" s="7"/>
    </row>
    <row r="43" spans="1:6" ht="12.75" customHeight="1" x14ac:dyDescent="0.2">
      <c r="A43" s="31"/>
      <c r="B43" s="7"/>
      <c r="C43" s="7"/>
      <c r="F43" s="7"/>
    </row>
    <row r="44" spans="1:6" ht="12.75" customHeight="1" x14ac:dyDescent="0.2">
      <c r="A44" s="31"/>
      <c r="B44" s="7"/>
      <c r="C44" s="7"/>
      <c r="F44" s="7"/>
    </row>
    <row r="45" spans="1:6" ht="12.75" customHeight="1" x14ac:dyDescent="0.2">
      <c r="A45" s="31"/>
      <c r="B45" s="7"/>
      <c r="C45" s="7"/>
      <c r="F45" s="7"/>
    </row>
    <row r="46" spans="1:6" ht="12.75" customHeight="1" x14ac:dyDescent="0.2">
      <c r="A46" s="31"/>
      <c r="B46" s="7"/>
      <c r="C46" s="7"/>
      <c r="F46" s="7"/>
    </row>
    <row r="47" spans="1:6" ht="12.75" customHeight="1" x14ac:dyDescent="0.2">
      <c r="A47" s="31"/>
      <c r="B47" s="7"/>
      <c r="C47" s="7"/>
      <c r="F47" s="7"/>
    </row>
    <row r="48" spans="1:6" ht="12.75" customHeight="1" x14ac:dyDescent="0.2">
      <c r="A48" s="31"/>
      <c r="B48" s="7"/>
      <c r="C48" s="7"/>
      <c r="F48" s="7"/>
    </row>
    <row r="49" spans="1:6" ht="12.75" customHeight="1" x14ac:dyDescent="0.2">
      <c r="A49" s="31"/>
      <c r="B49" s="7"/>
      <c r="C49" s="7"/>
      <c r="F49" s="7"/>
    </row>
    <row r="50" spans="1:6" ht="12.75" customHeight="1" x14ac:dyDescent="0.2">
      <c r="A50" s="31"/>
      <c r="B50" s="7"/>
      <c r="C50" s="7"/>
      <c r="F50" s="7"/>
    </row>
    <row r="51" spans="1:6" ht="12.75" customHeight="1" x14ac:dyDescent="0.2">
      <c r="A51" s="31"/>
      <c r="B51" s="7"/>
      <c r="C51" s="7"/>
      <c r="F51" s="7"/>
    </row>
    <row r="52" spans="1:6" ht="12.75" customHeight="1" x14ac:dyDescent="0.2">
      <c r="A52" s="31"/>
      <c r="B52" s="7"/>
      <c r="C52" s="7"/>
      <c r="F52" s="7"/>
    </row>
    <row r="53" spans="1:6" ht="12.75" customHeight="1" x14ac:dyDescent="0.2">
      <c r="A53" s="31"/>
      <c r="B53" s="7"/>
      <c r="C53" s="7"/>
      <c r="F53" s="7"/>
    </row>
    <row r="54" spans="1:6" ht="12.75" customHeight="1" x14ac:dyDescent="0.2">
      <c r="A54" s="31"/>
      <c r="B54" s="7"/>
      <c r="C54" s="7"/>
      <c r="F54" s="7"/>
    </row>
    <row r="55" spans="1:6" ht="12.75" customHeight="1" x14ac:dyDescent="0.2">
      <c r="A55" s="31"/>
      <c r="B55" s="7"/>
      <c r="C55" s="7"/>
      <c r="F55" s="7"/>
    </row>
    <row r="56" spans="1:6" ht="12.75" customHeight="1" x14ac:dyDescent="0.2">
      <c r="A56" s="31"/>
      <c r="B56" s="7"/>
      <c r="C56" s="7"/>
      <c r="F56" s="7"/>
    </row>
    <row r="57" spans="1:6" ht="12.75" customHeight="1" x14ac:dyDescent="0.2">
      <c r="A57" s="31"/>
      <c r="B57" s="7"/>
      <c r="C57" s="7"/>
      <c r="F57" s="7"/>
    </row>
    <row r="58" spans="1:6" ht="12.75" customHeight="1" x14ac:dyDescent="0.2">
      <c r="A58" s="31"/>
      <c r="B58" s="7"/>
      <c r="C58" s="7"/>
      <c r="F58" s="7"/>
    </row>
    <row r="59" spans="1:6" ht="12.75" customHeight="1" x14ac:dyDescent="0.2">
      <c r="A59" s="31"/>
      <c r="B59" s="7"/>
      <c r="C59" s="7"/>
      <c r="F59" s="7"/>
    </row>
    <row r="60" spans="1:6" ht="12.75" customHeight="1" x14ac:dyDescent="0.2">
      <c r="A60" s="31"/>
      <c r="B60" s="7"/>
      <c r="C60" s="7"/>
      <c r="F60" s="7"/>
    </row>
    <row r="61" spans="1:6" ht="12.75" customHeight="1" x14ac:dyDescent="0.2">
      <c r="A61" s="31"/>
      <c r="B61" s="7"/>
      <c r="C61" s="7"/>
      <c r="F61" s="7"/>
    </row>
    <row r="62" spans="1:6" ht="12.75" customHeight="1" x14ac:dyDescent="0.2">
      <c r="A62" s="31"/>
      <c r="B62" s="7"/>
      <c r="C62" s="7"/>
      <c r="F62" s="7"/>
    </row>
    <row r="63" spans="1:6" ht="12.75" customHeight="1" x14ac:dyDescent="0.2">
      <c r="A63" s="31"/>
      <c r="B63" s="7"/>
      <c r="C63" s="7"/>
      <c r="F63" s="7"/>
    </row>
    <row r="64" spans="1:6" ht="12.75" customHeight="1" x14ac:dyDescent="0.2">
      <c r="A64" s="31"/>
      <c r="B64" s="7"/>
      <c r="C64" s="7"/>
      <c r="F64" s="7"/>
    </row>
    <row r="65" spans="1:6" ht="12.75" customHeight="1" x14ac:dyDescent="0.2">
      <c r="A65" s="31"/>
      <c r="B65" s="7"/>
      <c r="C65" s="7"/>
      <c r="F65" s="7"/>
    </row>
    <row r="66" spans="1:6" ht="12.75" customHeight="1" x14ac:dyDescent="0.2">
      <c r="A66" s="31"/>
      <c r="B66" s="7"/>
      <c r="C66" s="7"/>
      <c r="F66" s="7"/>
    </row>
    <row r="67" spans="1:6" ht="12.75" customHeight="1" x14ac:dyDescent="0.2">
      <c r="A67" s="31"/>
      <c r="B67" s="7"/>
      <c r="C67" s="7"/>
      <c r="F67" s="7"/>
    </row>
    <row r="68" spans="1:6" ht="12.75" customHeight="1" x14ac:dyDescent="0.2">
      <c r="A68" s="31"/>
      <c r="B68" s="7"/>
      <c r="C68" s="7"/>
      <c r="F68" s="7"/>
    </row>
    <row r="69" spans="1:6" ht="12.75" customHeight="1" x14ac:dyDescent="0.2">
      <c r="A69" s="31"/>
      <c r="B69" s="7"/>
      <c r="C69" s="7"/>
      <c r="F69" s="7"/>
    </row>
    <row r="70" spans="1:6" ht="12.75" customHeight="1" x14ac:dyDescent="0.2">
      <c r="A70" s="31"/>
      <c r="B70" s="7"/>
      <c r="C70" s="7"/>
      <c r="F70" s="7"/>
    </row>
    <row r="71" spans="1:6" ht="12.75" customHeight="1" x14ac:dyDescent="0.2">
      <c r="A71" s="31"/>
      <c r="B71" s="7"/>
      <c r="C71" s="7"/>
      <c r="F71" s="7"/>
    </row>
    <row r="72" spans="1:6" ht="12.75" customHeight="1" x14ac:dyDescent="0.2">
      <c r="A72" s="31"/>
      <c r="B72" s="7"/>
      <c r="C72" s="7"/>
      <c r="F72" s="7"/>
    </row>
    <row r="73" spans="1:6" ht="12.75" customHeight="1" x14ac:dyDescent="0.2">
      <c r="A73" s="31"/>
      <c r="B73" s="7"/>
      <c r="C73" s="7"/>
      <c r="F73" s="7"/>
    </row>
    <row r="74" spans="1:6" ht="12.75" customHeight="1" x14ac:dyDescent="0.2">
      <c r="A74" s="31"/>
      <c r="B74" s="7"/>
      <c r="C74" s="7"/>
      <c r="F74" s="7"/>
    </row>
    <row r="75" spans="1:6" ht="12.75" customHeight="1" x14ac:dyDescent="0.2">
      <c r="A75" s="31"/>
      <c r="B75" s="7"/>
      <c r="C75" s="7"/>
      <c r="F75" s="7"/>
    </row>
    <row r="76" spans="1:6" ht="12.75" customHeight="1" x14ac:dyDescent="0.2">
      <c r="A76" s="31"/>
      <c r="B76" s="7"/>
      <c r="C76" s="7"/>
      <c r="F76" s="7"/>
    </row>
    <row r="77" spans="1:6" ht="12.75" customHeight="1" x14ac:dyDescent="0.2">
      <c r="A77" s="31"/>
      <c r="B77" s="7"/>
      <c r="C77" s="7"/>
      <c r="F77" s="7"/>
    </row>
    <row r="78" spans="1:6" ht="12.75" customHeight="1" x14ac:dyDescent="0.2">
      <c r="A78" s="31"/>
      <c r="B78" s="7"/>
      <c r="C78" s="7"/>
      <c r="F78" s="7"/>
    </row>
    <row r="79" spans="1:6" ht="12.75" customHeight="1" x14ac:dyDescent="0.2">
      <c r="B79" s="7"/>
      <c r="C79" s="7"/>
      <c r="F79" s="7"/>
    </row>
    <row r="80" spans="1:6" ht="12.75" customHeight="1" x14ac:dyDescent="0.2">
      <c r="B80" s="7"/>
      <c r="C80" s="7"/>
      <c r="F80" s="7"/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19" zoomScale="90" zoomScaleNormal="90" workbookViewId="0">
      <selection activeCell="B72" sqref="B72"/>
    </sheetView>
  </sheetViews>
  <sheetFormatPr defaultColWidth="17.140625" defaultRowHeight="12.75" customHeight="1" x14ac:dyDescent="0.2"/>
  <cols>
    <col min="1" max="1" width="51.28515625" customWidth="1"/>
    <col min="2" max="3" width="17.140625" style="23" customWidth="1"/>
    <col min="4" max="15" width="17.140625" customWidth="1"/>
  </cols>
  <sheetData>
    <row r="1" spans="1:4" ht="18" x14ac:dyDescent="0.25">
      <c r="A1" s="2" t="s">
        <v>84</v>
      </c>
      <c r="B1" s="20"/>
    </row>
    <row r="2" spans="1:4" ht="12.75" customHeight="1" x14ac:dyDescent="0.2">
      <c r="B2" s="20"/>
    </row>
    <row r="3" spans="1:4" x14ac:dyDescent="0.2">
      <c r="A3" s="1" t="s">
        <v>58</v>
      </c>
      <c r="B3" s="21"/>
    </row>
    <row r="4" spans="1:4" ht="12.75" customHeight="1" x14ac:dyDescent="0.2">
      <c r="A4" s="3" t="s">
        <v>78</v>
      </c>
      <c r="B4" s="19">
        <f>15000+15000</f>
        <v>30000</v>
      </c>
      <c r="C4" s="20"/>
      <c r="D4" s="19"/>
    </row>
    <row r="5" spans="1:4" x14ac:dyDescent="0.2">
      <c r="A5" s="3" t="s">
        <v>75</v>
      </c>
      <c r="B5" s="19">
        <f>(((2*35000)+(3*20000))+(10*15000)+90000)</f>
        <v>370000</v>
      </c>
      <c r="C5" s="20"/>
      <c r="D5" s="19"/>
    </row>
    <row r="6" spans="1:4" ht="12.75" customHeight="1" x14ac:dyDescent="0.2">
      <c r="A6" s="3" t="s">
        <v>82</v>
      </c>
      <c r="B6" s="24">
        <v>300000</v>
      </c>
      <c r="C6" s="20"/>
      <c r="D6" s="19"/>
    </row>
    <row r="7" spans="1:4" x14ac:dyDescent="0.2">
      <c r="A7" s="3" t="s">
        <v>49</v>
      </c>
      <c r="B7" s="24">
        <v>670000</v>
      </c>
      <c r="C7"/>
    </row>
    <row r="8" spans="1:4" ht="12.75" customHeight="1" x14ac:dyDescent="0.2">
      <c r="A8" s="14" t="s">
        <v>59</v>
      </c>
      <c r="C8" s="25">
        <f>SUM(B4:B7)</f>
        <v>1370000</v>
      </c>
    </row>
    <row r="9" spans="1:4" ht="12.75" customHeight="1" x14ac:dyDescent="0.2">
      <c r="B9" s="24"/>
      <c r="D9" s="19"/>
    </row>
    <row r="10" spans="1:4" x14ac:dyDescent="0.2">
      <c r="A10" s="1" t="s">
        <v>51</v>
      </c>
      <c r="B10" s="26"/>
      <c r="C10" s="21"/>
      <c r="D10" s="19"/>
    </row>
    <row r="11" spans="1:4" ht="12.75" customHeight="1" x14ac:dyDescent="0.2">
      <c r="A11" s="3" t="s">
        <v>1</v>
      </c>
      <c r="B11" s="24">
        <v>100000</v>
      </c>
      <c r="C11" s="20"/>
      <c r="D11" s="19"/>
    </row>
    <row r="12" spans="1:4" x14ac:dyDescent="0.2">
      <c r="A12" s="3" t="s">
        <v>60</v>
      </c>
      <c r="B12" s="24">
        <v>3500000</v>
      </c>
      <c r="C12" s="20"/>
      <c r="D12" s="19"/>
    </row>
    <row r="13" spans="1:4" ht="12.75" customHeight="1" x14ac:dyDescent="0.2">
      <c r="A13" s="3" t="s">
        <v>24</v>
      </c>
      <c r="B13" s="24">
        <v>70000</v>
      </c>
      <c r="C13" s="20"/>
      <c r="D13" s="19"/>
    </row>
    <row r="14" spans="1:4" ht="12.75" customHeight="1" x14ac:dyDescent="0.2">
      <c r="A14" s="3" t="s">
        <v>16</v>
      </c>
      <c r="B14" s="24">
        <v>100000</v>
      </c>
      <c r="C14" s="20"/>
      <c r="D14" s="19"/>
    </row>
    <row r="15" spans="1:4" ht="12.75" customHeight="1" x14ac:dyDescent="0.2">
      <c r="A15" s="14" t="s">
        <v>59</v>
      </c>
      <c r="C15" s="25">
        <f>SUM(B11:B14)</f>
        <v>3770000</v>
      </c>
      <c r="D15" s="29"/>
    </row>
    <row r="16" spans="1:4" ht="12.75" customHeight="1" x14ac:dyDescent="0.2">
      <c r="B16" s="24"/>
      <c r="D16" s="19"/>
    </row>
    <row r="17" spans="1:4" x14ac:dyDescent="0.2">
      <c r="A17" s="1" t="s">
        <v>72</v>
      </c>
      <c r="B17" s="26"/>
      <c r="C17" s="21"/>
      <c r="D17" s="28"/>
    </row>
    <row r="18" spans="1:4" x14ac:dyDescent="0.2">
      <c r="A18" s="3" t="s">
        <v>4</v>
      </c>
      <c r="B18" s="24">
        <f>800*25</f>
        <v>20000</v>
      </c>
      <c r="C18" s="20"/>
      <c r="D18" s="19"/>
    </row>
    <row r="19" spans="1:4" x14ac:dyDescent="0.2">
      <c r="A19" s="3" t="s">
        <v>37</v>
      </c>
      <c r="B19" s="24">
        <v>200000</v>
      </c>
      <c r="C19" s="20"/>
      <c r="D19" s="19"/>
    </row>
    <row r="20" spans="1:4" x14ac:dyDescent="0.2">
      <c r="A20" s="3" t="s">
        <v>65</v>
      </c>
      <c r="B20" s="24">
        <v>110000</v>
      </c>
      <c r="C20" s="20"/>
      <c r="D20" s="19"/>
    </row>
    <row r="21" spans="1:4" x14ac:dyDescent="0.2">
      <c r="A21" s="3" t="s">
        <v>35</v>
      </c>
      <c r="B21" s="24">
        <v>150000</v>
      </c>
      <c r="C21" s="20"/>
      <c r="D21" s="19"/>
    </row>
    <row r="22" spans="1:4" ht="12.75" customHeight="1" x14ac:dyDescent="0.2">
      <c r="A22" s="3" t="s">
        <v>36</v>
      </c>
      <c r="B22" s="24">
        <v>35000</v>
      </c>
      <c r="C22" s="20"/>
      <c r="D22" s="19"/>
    </row>
    <row r="23" spans="1:4" ht="12.75" customHeight="1" x14ac:dyDescent="0.2">
      <c r="A23" s="14" t="s">
        <v>59</v>
      </c>
      <c r="C23" s="25">
        <f>SUM(B18:B22)</f>
        <v>515000</v>
      </c>
      <c r="D23" s="29"/>
    </row>
    <row r="24" spans="1:4" ht="12.75" customHeight="1" x14ac:dyDescent="0.2">
      <c r="B24" s="27"/>
      <c r="D24" s="19"/>
    </row>
    <row r="25" spans="1:4" x14ac:dyDescent="0.2">
      <c r="A25" s="1" t="s">
        <v>81</v>
      </c>
      <c r="B25" s="27"/>
      <c r="C25" s="21"/>
      <c r="D25" s="19"/>
    </row>
    <row r="26" spans="1:4" x14ac:dyDescent="0.2">
      <c r="A26" s="3" t="s">
        <v>18</v>
      </c>
      <c r="B26" s="24">
        <v>586000</v>
      </c>
      <c r="C26" s="20"/>
      <c r="D26" s="24"/>
    </row>
    <row r="27" spans="1:4" x14ac:dyDescent="0.2">
      <c r="A27" s="3" t="s">
        <v>14</v>
      </c>
      <c r="B27" s="24">
        <v>300000</v>
      </c>
      <c r="C27" s="20"/>
      <c r="D27" s="24"/>
    </row>
    <row r="28" spans="1:4" x14ac:dyDescent="0.2">
      <c r="A28" s="3" t="s">
        <v>5</v>
      </c>
      <c r="B28" s="24">
        <v>300000</v>
      </c>
      <c r="C28" s="20"/>
      <c r="D28" s="24"/>
    </row>
    <row r="29" spans="1:4" x14ac:dyDescent="0.2">
      <c r="A29" s="3" t="s">
        <v>38</v>
      </c>
      <c r="B29" s="24">
        <v>200000</v>
      </c>
      <c r="C29" s="20"/>
      <c r="D29" s="24"/>
    </row>
    <row r="30" spans="1:4" ht="12.75" customHeight="1" x14ac:dyDescent="0.2">
      <c r="A30" s="3" t="s">
        <v>68</v>
      </c>
      <c r="B30" s="24">
        <v>120000</v>
      </c>
      <c r="C30" s="20"/>
      <c r="D30" s="24"/>
    </row>
    <row r="31" spans="1:4" ht="12.75" customHeight="1" x14ac:dyDescent="0.2">
      <c r="A31" s="14" t="s">
        <v>59</v>
      </c>
      <c r="C31" s="25">
        <f>SUM(B26:B30)</f>
        <v>1506000</v>
      </c>
      <c r="D31" s="25"/>
    </row>
    <row r="32" spans="1:4" ht="12.75" customHeight="1" x14ac:dyDescent="0.2">
      <c r="B32" s="27"/>
    </row>
    <row r="33" spans="1:4" x14ac:dyDescent="0.2">
      <c r="A33" s="1" t="s">
        <v>74</v>
      </c>
      <c r="B33" s="26"/>
      <c r="C33" s="21"/>
      <c r="D33" s="19"/>
    </row>
    <row r="34" spans="1:4" ht="12.75" customHeight="1" x14ac:dyDescent="0.2">
      <c r="A34" s="3" t="s">
        <v>70</v>
      </c>
      <c r="B34" s="24">
        <v>450000</v>
      </c>
      <c r="C34" s="20"/>
      <c r="D34" s="19"/>
    </row>
    <row r="35" spans="1:4" ht="12.75" customHeight="1" x14ac:dyDescent="0.2">
      <c r="A35" s="3" t="s">
        <v>1</v>
      </c>
      <c r="B35" s="24">
        <v>250000</v>
      </c>
      <c r="C35" s="20"/>
      <c r="D35" s="19"/>
    </row>
    <row r="36" spans="1:4" x14ac:dyDescent="0.2">
      <c r="A36" s="3" t="s">
        <v>16</v>
      </c>
      <c r="B36" s="24">
        <v>250000</v>
      </c>
      <c r="C36" s="20"/>
      <c r="D36" s="19"/>
    </row>
    <row r="37" spans="1:4" ht="12.75" customHeight="1" x14ac:dyDescent="0.2">
      <c r="A37" s="3" t="s">
        <v>24</v>
      </c>
      <c r="B37" s="24">
        <v>150000</v>
      </c>
      <c r="C37" s="20"/>
      <c r="D37" s="19"/>
    </row>
    <row r="38" spans="1:4" x14ac:dyDescent="0.2">
      <c r="A38" s="3" t="s">
        <v>60</v>
      </c>
      <c r="B38" s="24">
        <v>5250000</v>
      </c>
      <c r="C38" s="20"/>
      <c r="D38" s="19"/>
    </row>
    <row r="39" spans="1:4" ht="12.75" customHeight="1" x14ac:dyDescent="0.2">
      <c r="A39" s="14" t="s">
        <v>59</v>
      </c>
      <c r="C39" s="25">
        <f>SUM(B34:B38)</f>
        <v>6350000</v>
      </c>
      <c r="D39" s="29"/>
    </row>
    <row r="40" spans="1:4" ht="12.75" customHeight="1" x14ac:dyDescent="0.2">
      <c r="B40" s="24"/>
      <c r="D40" s="19"/>
    </row>
    <row r="41" spans="1:4" x14ac:dyDescent="0.2">
      <c r="A41" s="1" t="s">
        <v>39</v>
      </c>
      <c r="B41" s="24"/>
      <c r="C41" s="21"/>
      <c r="D41" s="19"/>
    </row>
    <row r="42" spans="1:4" ht="12.75" customHeight="1" x14ac:dyDescent="0.2">
      <c r="A42" s="3" t="s">
        <v>26</v>
      </c>
      <c r="B42" s="24">
        <f>150000+150000</f>
        <v>300000</v>
      </c>
      <c r="C42" s="20"/>
      <c r="D42" s="19"/>
    </row>
    <row r="43" spans="1:4" x14ac:dyDescent="0.2">
      <c r="A43" s="3" t="s">
        <v>56</v>
      </c>
      <c r="B43" s="20">
        <v>200000</v>
      </c>
      <c r="C43" s="20"/>
      <c r="D43" s="19"/>
    </row>
    <row r="44" spans="1:4" x14ac:dyDescent="0.2">
      <c r="A44" s="3" t="s">
        <v>0</v>
      </c>
      <c r="B44" s="19">
        <v>955000</v>
      </c>
      <c r="C44" s="20"/>
      <c r="D44" s="19"/>
    </row>
    <row r="45" spans="1:4" ht="12.75" customHeight="1" x14ac:dyDescent="0.2">
      <c r="A45" s="3" t="s">
        <v>28</v>
      </c>
      <c r="B45" s="20">
        <v>1400000</v>
      </c>
      <c r="C45" s="20"/>
      <c r="D45" s="19"/>
    </row>
    <row r="46" spans="1:4" ht="12.75" customHeight="1" x14ac:dyDescent="0.2">
      <c r="A46" s="3" t="s">
        <v>25</v>
      </c>
      <c r="B46" s="20">
        <v>800000</v>
      </c>
      <c r="C46" s="20"/>
      <c r="D46" s="19"/>
    </row>
    <row r="47" spans="1:4" ht="12.75" customHeight="1" x14ac:dyDescent="0.2">
      <c r="A47" s="14" t="s">
        <v>59</v>
      </c>
      <c r="C47" s="22">
        <f>SUM(B42:B46)</f>
        <v>3655000</v>
      </c>
      <c r="D47" s="19"/>
    </row>
    <row r="48" spans="1:4" ht="12.75" customHeight="1" x14ac:dyDescent="0.2">
      <c r="B48" s="20"/>
      <c r="C48" s="21"/>
      <c r="D48" s="19"/>
    </row>
    <row r="49" spans="1:4" x14ac:dyDescent="0.2">
      <c r="A49" s="1" t="s">
        <v>47</v>
      </c>
      <c r="B49" s="20"/>
      <c r="C49" s="20"/>
      <c r="D49" s="19"/>
    </row>
    <row r="50" spans="1:4" ht="12.75" customHeight="1" x14ac:dyDescent="0.2">
      <c r="A50" s="3" t="s">
        <v>12</v>
      </c>
      <c r="B50" s="20">
        <v>680000</v>
      </c>
      <c r="C50" s="20"/>
      <c r="D50" s="19"/>
    </row>
    <row r="51" spans="1:4" ht="12.75" customHeight="1" x14ac:dyDescent="0.2">
      <c r="A51" s="3" t="s">
        <v>61</v>
      </c>
      <c r="B51" s="20">
        <v>80000</v>
      </c>
      <c r="C51" s="20"/>
      <c r="D51" s="19"/>
    </row>
    <row r="52" spans="1:4" ht="12.75" customHeight="1" x14ac:dyDescent="0.2">
      <c r="A52" s="3" t="s">
        <v>33</v>
      </c>
      <c r="B52" s="20">
        <v>150000</v>
      </c>
      <c r="C52" s="20"/>
      <c r="D52" s="19"/>
    </row>
    <row r="53" spans="1:4" ht="12.75" customHeight="1" x14ac:dyDescent="0.2">
      <c r="A53" s="3" t="s">
        <v>9</v>
      </c>
      <c r="B53" s="20">
        <v>250000</v>
      </c>
      <c r="C53" s="20"/>
      <c r="D53" s="19"/>
    </row>
    <row r="54" spans="1:4" x14ac:dyDescent="0.2">
      <c r="A54" s="3" t="s">
        <v>46</v>
      </c>
      <c r="B54" s="20">
        <v>40000</v>
      </c>
      <c r="C54" s="22"/>
      <c r="D54" s="29"/>
    </row>
    <row r="55" spans="1:4" ht="12.75" customHeight="1" x14ac:dyDescent="0.2">
      <c r="A55" s="14" t="s">
        <v>59</v>
      </c>
      <c r="C55" s="22">
        <f>SUM(B50:B54)</f>
        <v>1200000</v>
      </c>
      <c r="D55" s="19"/>
    </row>
    <row r="56" spans="1:4" ht="12.75" customHeight="1" x14ac:dyDescent="0.2">
      <c r="B56" s="20"/>
      <c r="C56" s="21"/>
      <c r="D56" s="19"/>
    </row>
    <row r="57" spans="1:4" x14ac:dyDescent="0.2">
      <c r="A57" s="1" t="s">
        <v>80</v>
      </c>
      <c r="B57" s="20"/>
      <c r="C57" s="20"/>
      <c r="D57" s="19"/>
    </row>
    <row r="58" spans="1:4" ht="12.75" customHeight="1" x14ac:dyDescent="0.2">
      <c r="A58" s="3" t="s">
        <v>97</v>
      </c>
      <c r="B58" s="20">
        <v>175000</v>
      </c>
      <c r="C58" s="20"/>
      <c r="D58" s="19"/>
    </row>
    <row r="59" spans="1:4" ht="12.75" customHeight="1" x14ac:dyDescent="0.2">
      <c r="A59" s="3" t="s">
        <v>88</v>
      </c>
      <c r="B59" s="24">
        <f>2*175000</f>
        <v>350000</v>
      </c>
      <c r="C59" s="20"/>
      <c r="D59" s="19"/>
    </row>
    <row r="60" spans="1:4" x14ac:dyDescent="0.2">
      <c r="A60" s="3" t="s">
        <v>87</v>
      </c>
      <c r="B60" s="20">
        <f>2*250000</f>
        <v>500000</v>
      </c>
      <c r="C60" s="20"/>
      <c r="D60" s="19"/>
    </row>
    <row r="61" spans="1:4" x14ac:dyDescent="0.2">
      <c r="A61" s="3" t="s">
        <v>2</v>
      </c>
      <c r="B61" s="19">
        <f>145000+80000</f>
        <v>225000</v>
      </c>
      <c r="C61" s="20"/>
      <c r="D61" s="19"/>
    </row>
    <row r="62" spans="1:4" ht="12.75" customHeight="1" x14ac:dyDescent="0.2">
      <c r="A62" s="3" t="s">
        <v>52</v>
      </c>
      <c r="B62" s="20">
        <v>150000</v>
      </c>
      <c r="C62" s="20"/>
      <c r="D62" s="19"/>
    </row>
    <row r="63" spans="1:4" ht="12.75" customHeight="1" x14ac:dyDescent="0.2">
      <c r="A63" s="3" t="s">
        <v>20</v>
      </c>
      <c r="B63" s="20">
        <v>250000</v>
      </c>
      <c r="C63" s="20"/>
      <c r="D63" s="19"/>
    </row>
    <row r="64" spans="1:4" ht="12.75" customHeight="1" x14ac:dyDescent="0.2">
      <c r="A64" s="3" t="s">
        <v>57</v>
      </c>
      <c r="B64" s="20">
        <v>200000</v>
      </c>
      <c r="C64" s="22"/>
      <c r="D64" s="29"/>
    </row>
    <row r="65" spans="1:4" ht="12.75" customHeight="1" x14ac:dyDescent="0.2">
      <c r="A65" s="14" t="s">
        <v>59</v>
      </c>
      <c r="C65" s="22">
        <f>SUM(B58:B64)</f>
        <v>1850000</v>
      </c>
      <c r="D65" s="19"/>
    </row>
    <row r="66" spans="1:4" ht="12.75" customHeight="1" x14ac:dyDescent="0.2">
      <c r="B66" s="20"/>
      <c r="C66" s="21"/>
      <c r="D66" s="19"/>
    </row>
    <row r="67" spans="1:4" x14ac:dyDescent="0.2">
      <c r="A67" s="1" t="s">
        <v>54</v>
      </c>
      <c r="B67" s="20"/>
      <c r="C67" s="20"/>
      <c r="D67" s="19"/>
    </row>
    <row r="68" spans="1:4" ht="12.75" customHeight="1" x14ac:dyDescent="0.2">
      <c r="A68" s="3" t="s">
        <v>62</v>
      </c>
      <c r="B68" s="20">
        <v>500000</v>
      </c>
      <c r="C68" s="20"/>
      <c r="D68" s="19"/>
    </row>
    <row r="69" spans="1:4" x14ac:dyDescent="0.2">
      <c r="A69" s="3" t="s">
        <v>86</v>
      </c>
      <c r="B69" s="20">
        <v>350000</v>
      </c>
      <c r="C69" s="20"/>
      <c r="D69" s="19"/>
    </row>
    <row r="70" spans="1:4" ht="12.75" customHeight="1" x14ac:dyDescent="0.2">
      <c r="A70" s="3" t="s">
        <v>7</v>
      </c>
      <c r="B70" s="20">
        <v>200000</v>
      </c>
      <c r="C70" s="20"/>
      <c r="D70" s="19"/>
    </row>
    <row r="71" spans="1:4" x14ac:dyDescent="0.2">
      <c r="A71" s="3" t="s">
        <v>6</v>
      </c>
      <c r="B71" s="20">
        <v>2500000</v>
      </c>
      <c r="C71" s="20"/>
      <c r="D71" s="19"/>
    </row>
    <row r="72" spans="1:4" x14ac:dyDescent="0.2">
      <c r="A72" s="3" t="s">
        <v>40</v>
      </c>
      <c r="B72" s="20">
        <v>75000</v>
      </c>
      <c r="C72" s="20"/>
      <c r="D72" s="19"/>
    </row>
    <row r="73" spans="1:4" x14ac:dyDescent="0.2">
      <c r="A73" s="3" t="s">
        <v>31</v>
      </c>
      <c r="B73" s="20">
        <v>150000</v>
      </c>
      <c r="C73" s="20"/>
      <c r="D73" s="19"/>
    </row>
    <row r="74" spans="1:4" ht="12.75" customHeight="1" x14ac:dyDescent="0.2">
      <c r="A74" s="3" t="s">
        <v>27</v>
      </c>
      <c r="B74" s="20">
        <v>40000</v>
      </c>
      <c r="C74" s="20"/>
      <c r="D74" s="29"/>
    </row>
    <row r="75" spans="1:4" ht="12.75" customHeight="1" x14ac:dyDescent="0.2">
      <c r="A75" s="3" t="s">
        <v>83</v>
      </c>
      <c r="B75" s="20">
        <v>2000000</v>
      </c>
      <c r="C75" s="20"/>
      <c r="D75" s="29"/>
    </row>
    <row r="76" spans="1:4" ht="12.75" customHeight="1" x14ac:dyDescent="0.2">
      <c r="A76" s="1" t="s">
        <v>59</v>
      </c>
      <c r="C76" s="22">
        <f>SUM(B68:B75)</f>
        <v>5815000</v>
      </c>
    </row>
    <row r="77" spans="1:4" ht="12.75" customHeight="1" x14ac:dyDescent="0.2">
      <c r="B77" s="20"/>
    </row>
    <row r="78" spans="1:4" ht="12.75" customHeight="1" x14ac:dyDescent="0.2">
      <c r="B78" s="20"/>
    </row>
    <row r="79" spans="1:4" ht="12.75" customHeight="1" x14ac:dyDescent="0.2">
      <c r="B79" s="20"/>
    </row>
    <row r="80" spans="1:4" ht="12.75" customHeight="1" x14ac:dyDescent="0.2">
      <c r="B80" s="20"/>
    </row>
    <row r="81" spans="2:2" ht="12.75" customHeight="1" x14ac:dyDescent="0.2">
      <c r="B81" s="20"/>
    </row>
    <row r="82" spans="2:2" ht="12.75" customHeight="1" x14ac:dyDescent="0.2">
      <c r="B82" s="20"/>
    </row>
    <row r="83" spans="2:2" ht="12.75" customHeight="1" x14ac:dyDescent="0.2">
      <c r="B83" s="20"/>
    </row>
    <row r="84" spans="2:2" ht="12.75" customHeight="1" x14ac:dyDescent="0.2">
      <c r="B84" s="20"/>
    </row>
    <row r="85" spans="2:2" ht="12.75" customHeight="1" x14ac:dyDescent="0.2">
      <c r="B85" s="20"/>
    </row>
    <row r="86" spans="2:2" ht="12.75" customHeight="1" x14ac:dyDescent="0.2">
      <c r="B86" s="20"/>
    </row>
    <row r="87" spans="2:2" ht="12.75" customHeight="1" x14ac:dyDescent="0.2">
      <c r="B87" s="20"/>
    </row>
    <row r="88" spans="2:2" ht="12.75" customHeight="1" x14ac:dyDescent="0.2">
      <c r="B88" s="20"/>
    </row>
    <row r="89" spans="2:2" ht="12.75" customHeight="1" x14ac:dyDescent="0.2">
      <c r="B89" s="20"/>
    </row>
    <row r="90" spans="2:2" ht="12.75" customHeight="1" x14ac:dyDescent="0.2">
      <c r="B90" s="20"/>
    </row>
    <row r="91" spans="2:2" ht="12.75" customHeight="1" x14ac:dyDescent="0.2">
      <c r="B91" s="20"/>
    </row>
    <row r="92" spans="2:2" ht="12.75" customHeight="1" x14ac:dyDescent="0.2">
      <c r="B92" s="20"/>
    </row>
    <row r="93" spans="2:2" ht="12.75" customHeight="1" x14ac:dyDescent="0.2">
      <c r="B93" s="20"/>
    </row>
    <row r="94" spans="2:2" ht="12.75" customHeight="1" x14ac:dyDescent="0.2">
      <c r="B94" s="20"/>
    </row>
    <row r="95" spans="2:2" ht="12.75" customHeight="1" x14ac:dyDescent="0.2">
      <c r="B95" s="20"/>
    </row>
    <row r="96" spans="2:2" ht="12.75" customHeight="1" x14ac:dyDescent="0.2">
      <c r="B96" s="20"/>
    </row>
    <row r="97" spans="2:2" ht="12.75" customHeight="1" x14ac:dyDescent="0.2">
      <c r="B97" s="20"/>
    </row>
    <row r="98" spans="2:2" ht="12.75" customHeight="1" x14ac:dyDescent="0.2">
      <c r="B98" s="20"/>
    </row>
    <row r="99" spans="2:2" ht="12.75" customHeight="1" x14ac:dyDescent="0.2">
      <c r="B99" s="20"/>
    </row>
    <row r="100" spans="2:2" ht="12.75" customHeight="1" x14ac:dyDescent="0.2">
      <c r="B100" s="20"/>
    </row>
    <row r="101" spans="2:2" ht="12.75" customHeight="1" x14ac:dyDescent="0.2">
      <c r="B101" s="20"/>
    </row>
    <row r="102" spans="2:2" ht="12.75" customHeight="1" x14ac:dyDescent="0.2">
      <c r="B102" s="20"/>
    </row>
    <row r="103" spans="2:2" ht="12.75" customHeight="1" x14ac:dyDescent="0.2">
      <c r="B103" s="20"/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Huvudbudget 2014</vt:lpstr>
      <vt:lpstr>Underbudgetar 2014</vt:lpstr>
      <vt:lpstr>Huvudbudget 2015</vt:lpstr>
      <vt:lpstr>Underbudgetar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Jobjörn Folkesson</cp:lastModifiedBy>
  <cp:lastPrinted>2011-05-22T08:07:53Z</cp:lastPrinted>
  <dcterms:created xsi:type="dcterms:W3CDTF">2011-07-01T19:03:24Z</dcterms:created>
  <dcterms:modified xsi:type="dcterms:W3CDTF">2013-07-02T11:10:27Z</dcterms:modified>
</cp:coreProperties>
</file>