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50" yWindow="0" windowWidth="14970" windowHeight="1170" activeTab="7"/>
  </bookViews>
  <sheets>
    <sheet name="Jämförelser" sheetId="8" r:id="rId1"/>
    <sheet name="Topplista kommuner" sheetId="26" r:id="rId2"/>
    <sheet name="Poängberäkning" sheetId="2" r:id="rId3"/>
    <sheet name="Blekinge" sheetId="3" r:id="rId4"/>
    <sheet name="Dalarna" sheetId="4" r:id="rId5"/>
    <sheet name="Gotland" sheetId="5" r:id="rId6"/>
    <sheet name="Gävleborg" sheetId="9" r:id="rId7"/>
    <sheet name="Halland" sheetId="6" r:id="rId8"/>
    <sheet name="Jämtland" sheetId="10" r:id="rId9"/>
    <sheet name="Jönköping" sheetId="11" r:id="rId10"/>
    <sheet name="Kalmar" sheetId="12" r:id="rId11"/>
    <sheet name="Kronoberg" sheetId="13" r:id="rId12"/>
    <sheet name="Norrbotten" sheetId="14" r:id="rId13"/>
    <sheet name="Skåne" sheetId="15" r:id="rId14"/>
    <sheet name="Stockholm" sheetId="16" r:id="rId15"/>
    <sheet name="Södermanland" sheetId="17" r:id="rId16"/>
    <sheet name="Uppsala" sheetId="18" r:id="rId17"/>
    <sheet name="Värmland" sheetId="19" r:id="rId18"/>
    <sheet name="Västerbotten" sheetId="20" r:id="rId19"/>
    <sheet name="Västernorrland" sheetId="21" r:id="rId20"/>
    <sheet name="Västmanland" sheetId="22" r:id="rId21"/>
    <sheet name="Västra Götaland" sheetId="23" r:id="rId22"/>
    <sheet name="Örebro" sheetId="24" r:id="rId23"/>
    <sheet name="Östergötland" sheetId="25" r:id="rId24"/>
    <sheet name="All data" sheetId="1" r:id="rId25"/>
  </sheets>
  <definedNames>
    <definedName name="Svar">'All data'!$B:$M</definedName>
    <definedName name="Årets">Poängberäkning!$C:$F</definedName>
  </definedNames>
  <calcPr calcId="145621"/>
</workbook>
</file>

<file path=xl/calcChain.xml><?xml version="1.0" encoding="utf-8"?>
<calcChain xmlns="http://schemas.openxmlformats.org/spreadsheetml/2006/main">
  <c r="DF14" i="10" l="1"/>
  <c r="DB14" i="10"/>
  <c r="CU14" i="10"/>
  <c r="CN14" i="10"/>
  <c r="CG14" i="10"/>
  <c r="BW14" i="10"/>
  <c r="BP14" i="10"/>
  <c r="DI12" i="6"/>
  <c r="DH12" i="6"/>
  <c r="DD12" i="6"/>
  <c r="CW12" i="6"/>
  <c r="CP12" i="6"/>
  <c r="CI12" i="6"/>
  <c r="BY12" i="6"/>
  <c r="BR12" i="6"/>
  <c r="AI3" i="2" l="1"/>
  <c r="J11" i="8" l="1"/>
  <c r="J12" i="8"/>
  <c r="J13" i="8"/>
  <c r="J10" i="8"/>
  <c r="AE3" i="2"/>
  <c r="AG2" i="2"/>
  <c r="AE2" i="2"/>
  <c r="F4" i="8"/>
  <c r="BC4" i="2"/>
  <c r="BB4" i="2"/>
  <c r="AX4" i="2"/>
  <c r="AQ4" i="2"/>
  <c r="AJ4" i="2"/>
  <c r="AC4" i="2"/>
  <c r="AW3" i="2"/>
  <c r="AS2" i="2"/>
  <c r="AT2" i="2"/>
  <c r="AU2" i="2"/>
  <c r="AV2" i="2"/>
  <c r="AS3" i="2"/>
  <c r="AT3" i="2"/>
  <c r="AU3" i="2"/>
  <c r="AV3" i="2"/>
  <c r="AR2" i="2"/>
  <c r="AR3" i="2" s="1"/>
  <c r="AP3" i="2"/>
  <c r="AL2" i="2"/>
  <c r="AM2" i="2"/>
  <c r="AN2" i="2"/>
  <c r="AN3" i="2" s="1"/>
  <c r="AO2" i="2"/>
  <c r="AO3" i="2" s="1"/>
  <c r="AL3" i="2"/>
  <c r="AM3" i="2"/>
  <c r="AK2" i="2"/>
  <c r="AK3" i="2" s="1"/>
  <c r="AF2" i="2"/>
  <c r="AF3" i="2" s="1"/>
  <c r="AG3" i="2"/>
  <c r="AH2" i="2"/>
  <c r="AH3" i="2"/>
  <c r="AD2" i="2"/>
  <c r="AD3" i="2" s="1"/>
  <c r="U2" i="2"/>
  <c r="V2" i="2"/>
  <c r="W2" i="2"/>
  <c r="W3" i="2" s="1"/>
  <c r="X2" i="2"/>
  <c r="X3" i="2" s="1"/>
  <c r="Y2" i="2"/>
  <c r="Z2" i="2"/>
  <c r="AA2" i="2"/>
  <c r="AA3" i="2" s="1"/>
  <c r="U3" i="2"/>
  <c r="V3" i="2"/>
  <c r="Y3" i="2"/>
  <c r="Z3" i="2"/>
  <c r="T2" i="2"/>
  <c r="T3" i="2"/>
  <c r="S4" i="2"/>
  <c r="H2" i="2"/>
  <c r="I2" i="2"/>
  <c r="I3" i="2" s="1"/>
  <c r="J2" i="2"/>
  <c r="J3" i="2" s="1"/>
  <c r="G2" i="2"/>
  <c r="G3" i="2" s="1"/>
  <c r="N2" i="2"/>
  <c r="N3" i="2" s="1"/>
  <c r="O2" i="2"/>
  <c r="P2" i="2"/>
  <c r="Q2" i="2"/>
  <c r="R3" i="2"/>
  <c r="O3" i="2"/>
  <c r="P3" i="2"/>
  <c r="Q3" i="2"/>
  <c r="M2" i="2"/>
  <c r="M3" i="2" s="1"/>
  <c r="L4" i="2"/>
  <c r="H3" i="2"/>
  <c r="K3" i="2"/>
  <c r="DI8" i="26"/>
  <c r="BM8" i="26"/>
  <c r="BL8" i="26"/>
  <c r="BK8" i="26"/>
  <c r="DI9" i="26"/>
  <c r="CZ9" i="26"/>
  <c r="CP9" i="26"/>
  <c r="CF9" i="26"/>
  <c r="BV9" i="26"/>
  <c r="BN9" i="26"/>
  <c r="BM9" i="26"/>
  <c r="BL9" i="26"/>
  <c r="BK9" i="26"/>
  <c r="CV9" i="26" s="1"/>
  <c r="DI11" i="26"/>
  <c r="BM11" i="26"/>
  <c r="BL11" i="26"/>
  <c r="BK11" i="26"/>
  <c r="CO11" i="26" s="1"/>
  <c r="DI10" i="26"/>
  <c r="DD10" i="26"/>
  <c r="DB10" i="26"/>
  <c r="DA10" i="26"/>
  <c r="CW10" i="26"/>
  <c r="CV10" i="26"/>
  <c r="CT10" i="26"/>
  <c r="CR10" i="26"/>
  <c r="CP10" i="26"/>
  <c r="CO10" i="26"/>
  <c r="CL10" i="26"/>
  <c r="CK10" i="26"/>
  <c r="CH10" i="26"/>
  <c r="CF10" i="26"/>
  <c r="CD10" i="26"/>
  <c r="CC10" i="26"/>
  <c r="BY10" i="26"/>
  <c r="BX10" i="26"/>
  <c r="BV10" i="26"/>
  <c r="BT10" i="26"/>
  <c r="BR10" i="26"/>
  <c r="BQ10" i="26"/>
  <c r="BN10" i="26"/>
  <c r="BM10" i="26"/>
  <c r="BL10" i="26"/>
  <c r="BK10" i="26"/>
  <c r="CZ10" i="26" s="1"/>
  <c r="DI13" i="26"/>
  <c r="CS13" i="26"/>
  <c r="CL13" i="26"/>
  <c r="BQ13" i="26"/>
  <c r="BM13" i="26"/>
  <c r="BL13" i="26"/>
  <c r="BK13" i="26"/>
  <c r="CE13" i="26" s="1"/>
  <c r="DI12" i="26"/>
  <c r="CT12" i="26"/>
  <c r="CE12" i="26"/>
  <c r="BR12" i="26"/>
  <c r="BM12" i="26"/>
  <c r="BL12" i="26"/>
  <c r="BK12" i="26"/>
  <c r="DD12" i="26" s="1"/>
  <c r="DI20" i="26"/>
  <c r="DC20" i="26"/>
  <c r="CW20" i="26"/>
  <c r="CV20" i="26"/>
  <c r="CI20" i="26"/>
  <c r="CG20" i="26"/>
  <c r="CB20" i="26"/>
  <c r="BU20" i="26"/>
  <c r="BM20" i="26"/>
  <c r="BL20" i="26"/>
  <c r="BK20" i="26"/>
  <c r="CY20" i="26" s="1"/>
  <c r="DI19" i="26"/>
  <c r="DB19" i="26"/>
  <c r="CT19" i="26"/>
  <c r="CO19" i="26"/>
  <c r="CH19" i="26"/>
  <c r="CD19" i="26"/>
  <c r="CA19" i="26"/>
  <c r="BW19" i="26"/>
  <c r="BR19" i="26"/>
  <c r="BN19" i="26"/>
  <c r="BM19" i="26"/>
  <c r="BL19" i="26"/>
  <c r="BK19" i="26"/>
  <c r="DD19" i="26" s="1"/>
  <c r="DI18" i="26"/>
  <c r="CP18" i="26"/>
  <c r="BM18" i="26"/>
  <c r="BL18" i="26"/>
  <c r="BK18" i="26"/>
  <c r="BT18" i="26" s="1"/>
  <c r="DI17" i="26"/>
  <c r="CZ17" i="26"/>
  <c r="BM17" i="26"/>
  <c r="BL17" i="26"/>
  <c r="BK17" i="26"/>
  <c r="BW17" i="26" s="1"/>
  <c r="DI16" i="26"/>
  <c r="DD16" i="26"/>
  <c r="DA16" i="26"/>
  <c r="CW16" i="26"/>
  <c r="CT16" i="26"/>
  <c r="CR16" i="26"/>
  <c r="CO16" i="26"/>
  <c r="CL16" i="26"/>
  <c r="CH16" i="26"/>
  <c r="CF16" i="26"/>
  <c r="CC16" i="26"/>
  <c r="BY16" i="26"/>
  <c r="BV16" i="26"/>
  <c r="BT16" i="26"/>
  <c r="BQ16" i="26"/>
  <c r="BN16" i="26"/>
  <c r="BM16" i="26"/>
  <c r="BL16" i="26"/>
  <c r="BK16" i="26"/>
  <c r="CZ16" i="26" s="1"/>
  <c r="DI15" i="26"/>
  <c r="CM15" i="26"/>
  <c r="BY15" i="26"/>
  <c r="BM15" i="26"/>
  <c r="BL15" i="26"/>
  <c r="BK15" i="26"/>
  <c r="CW15" i="26" s="1"/>
  <c r="DI14" i="26"/>
  <c r="BO14" i="26"/>
  <c r="BM14" i="26"/>
  <c r="BL14" i="26"/>
  <c r="BK14" i="26"/>
  <c r="DI22" i="26"/>
  <c r="DC22" i="26"/>
  <c r="CY22" i="26"/>
  <c r="CU22" i="26"/>
  <c r="CR22" i="26"/>
  <c r="CN22" i="26"/>
  <c r="CI22" i="26"/>
  <c r="CE22" i="26"/>
  <c r="CB22" i="26"/>
  <c r="BX22" i="26"/>
  <c r="BT22" i="26"/>
  <c r="BO22" i="26"/>
  <c r="BM22" i="26"/>
  <c r="BL22" i="26"/>
  <c r="BK22" i="26"/>
  <c r="DD22" i="26" s="1"/>
  <c r="DI21" i="26"/>
  <c r="CZ21" i="26"/>
  <c r="CV21" i="26"/>
  <c r="CS21" i="26"/>
  <c r="CN21" i="26"/>
  <c r="CK21" i="26"/>
  <c r="CG21" i="26"/>
  <c r="CB21" i="26"/>
  <c r="BX21" i="26"/>
  <c r="BU21" i="26"/>
  <c r="BP21" i="26"/>
  <c r="BM21" i="26"/>
  <c r="BL21" i="26"/>
  <c r="BK21" i="26"/>
  <c r="DI25" i="26"/>
  <c r="BM25" i="26"/>
  <c r="BL25" i="26"/>
  <c r="BK25" i="26"/>
  <c r="DI24" i="26"/>
  <c r="CM24" i="26"/>
  <c r="CE24" i="26"/>
  <c r="BM24" i="26"/>
  <c r="BL24" i="26"/>
  <c r="BK24" i="26"/>
  <c r="CT24" i="26" s="1"/>
  <c r="DI23" i="26"/>
  <c r="DD23" i="26"/>
  <c r="CW23" i="26"/>
  <c r="CI23" i="26"/>
  <c r="BU23" i="26"/>
  <c r="BM23" i="26"/>
  <c r="BL23" i="26"/>
  <c r="BK23" i="26"/>
  <c r="CY23" i="26" s="1"/>
  <c r="DI33" i="26"/>
  <c r="DB33" i="26"/>
  <c r="CP33" i="26"/>
  <c r="BM33" i="26"/>
  <c r="BL33" i="26"/>
  <c r="BK33" i="26"/>
  <c r="BR33" i="26" s="1"/>
  <c r="DI32" i="26"/>
  <c r="CK32" i="26"/>
  <c r="BM32" i="26"/>
  <c r="BL32" i="26"/>
  <c r="BK32" i="26"/>
  <c r="DI31" i="26"/>
  <c r="DC31" i="26"/>
  <c r="DB31" i="26"/>
  <c r="CY31" i="26"/>
  <c r="CT31" i="26"/>
  <c r="CR31" i="26"/>
  <c r="CN31" i="26"/>
  <c r="CL31" i="26"/>
  <c r="CI31" i="26"/>
  <c r="CH31" i="26"/>
  <c r="CD31" i="26"/>
  <c r="CB31" i="26"/>
  <c r="CA31" i="26"/>
  <c r="BW31" i="26"/>
  <c r="BV31" i="26"/>
  <c r="BR31" i="26"/>
  <c r="BN31" i="26"/>
  <c r="BM31" i="26"/>
  <c r="BL31" i="26"/>
  <c r="BK31" i="26"/>
  <c r="DD31" i="26" s="1"/>
  <c r="DI30" i="26"/>
  <c r="CE30" i="26"/>
  <c r="BM30" i="26"/>
  <c r="BL30" i="26"/>
  <c r="BK30" i="26"/>
  <c r="BP30" i="26" s="1"/>
  <c r="DI29" i="26"/>
  <c r="BM29" i="26"/>
  <c r="BL29" i="26"/>
  <c r="BK29" i="26"/>
  <c r="BO29" i="26" s="1"/>
  <c r="DI28" i="26"/>
  <c r="CR28" i="26"/>
  <c r="CM28" i="26"/>
  <c r="CH28" i="26"/>
  <c r="BR28" i="26"/>
  <c r="BM28" i="26"/>
  <c r="BL28" i="26"/>
  <c r="BK28" i="26"/>
  <c r="DI27" i="26"/>
  <c r="CV27" i="26"/>
  <c r="BM27" i="26"/>
  <c r="BL27" i="26"/>
  <c r="BK27" i="26"/>
  <c r="DI26" i="26"/>
  <c r="DD26" i="26"/>
  <c r="CZ26" i="26"/>
  <c r="CS26" i="26"/>
  <c r="CN26" i="26"/>
  <c r="CH26" i="26"/>
  <c r="CC26" i="26"/>
  <c r="BV26" i="26"/>
  <c r="BT26" i="26"/>
  <c r="BN26" i="26"/>
  <c r="BM26" i="26"/>
  <c r="BL26" i="26"/>
  <c r="BK26" i="26"/>
  <c r="DA26" i="26" s="1"/>
  <c r="DI39" i="26"/>
  <c r="DB39" i="26"/>
  <c r="CW39" i="26"/>
  <c r="CS39" i="26"/>
  <c r="CO39" i="26"/>
  <c r="CI39" i="26"/>
  <c r="CH39" i="26"/>
  <c r="CG39" i="26"/>
  <c r="CA39" i="26"/>
  <c r="BY39" i="26"/>
  <c r="BV39" i="26"/>
  <c r="BQ39" i="26"/>
  <c r="BM39" i="26"/>
  <c r="BL39" i="26"/>
  <c r="BK39" i="26"/>
  <c r="DI38" i="26"/>
  <c r="DD38" i="26"/>
  <c r="DB38" i="26"/>
  <c r="CT38" i="26"/>
  <c r="CN38" i="26"/>
  <c r="CL38" i="26"/>
  <c r="CD38" i="26"/>
  <c r="CA38" i="26"/>
  <c r="BV38" i="26"/>
  <c r="BN38" i="26"/>
  <c r="BM38" i="26"/>
  <c r="BL38" i="26"/>
  <c r="BK38" i="26"/>
  <c r="DI37" i="26"/>
  <c r="DC37" i="26"/>
  <c r="CZ37" i="26"/>
  <c r="CU37" i="26"/>
  <c r="CS37" i="26"/>
  <c r="CR37" i="26"/>
  <c r="CN37" i="26"/>
  <c r="CM37" i="26"/>
  <c r="CI37" i="26"/>
  <c r="CE37" i="26"/>
  <c r="CC37" i="26"/>
  <c r="CB37" i="26"/>
  <c r="BX37" i="26"/>
  <c r="BW37" i="26"/>
  <c r="BT37" i="26"/>
  <c r="BO37" i="26"/>
  <c r="BM37" i="26"/>
  <c r="BL37" i="26"/>
  <c r="BK37" i="26"/>
  <c r="DI36" i="26"/>
  <c r="CZ36" i="26"/>
  <c r="CR36" i="26"/>
  <c r="CK36" i="26"/>
  <c r="CB36" i="26"/>
  <c r="BT36" i="26"/>
  <c r="BM36" i="26"/>
  <c r="BL36" i="26"/>
  <c r="BK36" i="26"/>
  <c r="DB36" i="26" s="1"/>
  <c r="DI35" i="26"/>
  <c r="CL35" i="26"/>
  <c r="BM35" i="26"/>
  <c r="BL35" i="26"/>
  <c r="BK35" i="26"/>
  <c r="CS35" i="26" s="1"/>
  <c r="DI34" i="26"/>
  <c r="BM34" i="26"/>
  <c r="BL34" i="26"/>
  <c r="BK34" i="26"/>
  <c r="BR34" i="26" s="1"/>
  <c r="DI44" i="26"/>
  <c r="CW44" i="26"/>
  <c r="CB44" i="26"/>
  <c r="BM44" i="26"/>
  <c r="BL44" i="26"/>
  <c r="BK44" i="26"/>
  <c r="DI43" i="26"/>
  <c r="DD43" i="26"/>
  <c r="DB43" i="26"/>
  <c r="DA43" i="26"/>
  <c r="CW43" i="26"/>
  <c r="CV43" i="26"/>
  <c r="CT43" i="26"/>
  <c r="CR43" i="26"/>
  <c r="CP43" i="26"/>
  <c r="CO43" i="26"/>
  <c r="CL43" i="26"/>
  <c r="CK43" i="26"/>
  <c r="CH43" i="26"/>
  <c r="CF43" i="26"/>
  <c r="CD43" i="26"/>
  <c r="CC43" i="26"/>
  <c r="BY43" i="26"/>
  <c r="BX43" i="26"/>
  <c r="BV43" i="26"/>
  <c r="BT43" i="26"/>
  <c r="BR43" i="26"/>
  <c r="BQ43" i="26"/>
  <c r="BN43" i="26"/>
  <c r="BM43" i="26"/>
  <c r="BL43" i="26"/>
  <c r="BK43" i="26"/>
  <c r="CZ43" i="26" s="1"/>
  <c r="DI42" i="26"/>
  <c r="BO42" i="26"/>
  <c r="BM42" i="26"/>
  <c r="BL42" i="26"/>
  <c r="BK42" i="26"/>
  <c r="CK42" i="26" s="1"/>
  <c r="DI41" i="26"/>
  <c r="DC41" i="26"/>
  <c r="DB41" i="26"/>
  <c r="CY41" i="26"/>
  <c r="CT41" i="26"/>
  <c r="CR41" i="26"/>
  <c r="CN41" i="26"/>
  <c r="CL41" i="26"/>
  <c r="CI41" i="26"/>
  <c r="CH41" i="26"/>
  <c r="CD41" i="26"/>
  <c r="CB41" i="26"/>
  <c r="CA41" i="26"/>
  <c r="BW41" i="26"/>
  <c r="BV41" i="26"/>
  <c r="BR41" i="26"/>
  <c r="BN41" i="26"/>
  <c r="BM41" i="26"/>
  <c r="BL41" i="26"/>
  <c r="BK41" i="26"/>
  <c r="DD41" i="26" s="1"/>
  <c r="DI40" i="26"/>
  <c r="CK40" i="26"/>
  <c r="BM40" i="26"/>
  <c r="BL40" i="26"/>
  <c r="BK40" i="26"/>
  <c r="CR40" i="26" s="1"/>
  <c r="DI57" i="26"/>
  <c r="DD57" i="26"/>
  <c r="CZ57" i="26"/>
  <c r="CT57" i="26"/>
  <c r="CR57" i="26"/>
  <c r="CO57" i="26"/>
  <c r="CH57" i="26"/>
  <c r="CG57" i="26"/>
  <c r="CF57" i="26"/>
  <c r="BY57" i="26"/>
  <c r="BV57" i="26"/>
  <c r="BT57" i="26"/>
  <c r="BP57" i="26"/>
  <c r="BM57" i="26"/>
  <c r="BL57" i="26"/>
  <c r="BK57" i="26"/>
  <c r="DI56" i="26"/>
  <c r="BM56" i="26"/>
  <c r="BL56" i="26"/>
  <c r="BK56" i="26"/>
  <c r="BO56" i="26" s="1"/>
  <c r="DI55" i="26"/>
  <c r="CF55" i="26"/>
  <c r="BM55" i="26"/>
  <c r="BL55" i="26"/>
  <c r="BK55" i="26"/>
  <c r="BR55" i="26" s="1"/>
  <c r="DI54" i="26"/>
  <c r="CO54" i="26"/>
  <c r="BM54" i="26"/>
  <c r="BL54" i="26"/>
  <c r="BK54" i="26"/>
  <c r="DI53" i="26"/>
  <c r="DD53" i="26"/>
  <c r="DB53" i="26"/>
  <c r="DA53" i="26"/>
  <c r="CW53" i="26"/>
  <c r="CV53" i="26"/>
  <c r="CT53" i="26"/>
  <c r="CR53" i="26"/>
  <c r="CP53" i="26"/>
  <c r="CO53" i="26"/>
  <c r="CL53" i="26"/>
  <c r="CK53" i="26"/>
  <c r="CH53" i="26"/>
  <c r="CF53" i="26"/>
  <c r="CD53" i="26"/>
  <c r="CC53" i="26"/>
  <c r="BY53" i="26"/>
  <c r="BX53" i="26"/>
  <c r="BV53" i="26"/>
  <c r="BT53" i="26"/>
  <c r="BR53" i="26"/>
  <c r="BQ53" i="26"/>
  <c r="BN53" i="26"/>
  <c r="BM53" i="26"/>
  <c r="BL53" i="26"/>
  <c r="BK53" i="26"/>
  <c r="CZ53" i="26" s="1"/>
  <c r="DI52" i="26"/>
  <c r="DC52" i="26"/>
  <c r="CW52" i="26"/>
  <c r="CT52" i="26"/>
  <c r="CL52" i="26"/>
  <c r="CI52" i="26"/>
  <c r="CG52" i="26"/>
  <c r="CA52" i="26"/>
  <c r="BY52" i="26"/>
  <c r="BV52" i="26"/>
  <c r="BQ52" i="26"/>
  <c r="BM52" i="26"/>
  <c r="BL52" i="26"/>
  <c r="BK52" i="26"/>
  <c r="DI51" i="26"/>
  <c r="DB51" i="26"/>
  <c r="BM51" i="26"/>
  <c r="BL51" i="26"/>
  <c r="BK51" i="26"/>
  <c r="CN51" i="26" s="1"/>
  <c r="DI50" i="26"/>
  <c r="DD50" i="26"/>
  <c r="CM50" i="26"/>
  <c r="BX50" i="26"/>
  <c r="BM50" i="26"/>
  <c r="BL50" i="26"/>
  <c r="BK50" i="26"/>
  <c r="CW50" i="26" s="1"/>
  <c r="DI49" i="26"/>
  <c r="CZ49" i="26"/>
  <c r="CR49" i="26"/>
  <c r="CG49" i="26"/>
  <c r="BW49" i="26"/>
  <c r="BM49" i="26"/>
  <c r="BL49" i="26"/>
  <c r="BK49" i="26"/>
  <c r="CW49" i="26" s="1"/>
  <c r="DI48" i="26"/>
  <c r="DD48" i="26"/>
  <c r="DB48" i="26"/>
  <c r="DA48" i="26"/>
  <c r="CW48" i="26"/>
  <c r="CV48" i="26"/>
  <c r="CT48" i="26"/>
  <c r="CR48" i="26"/>
  <c r="CP48" i="26"/>
  <c r="CO48" i="26"/>
  <c r="CL48" i="26"/>
  <c r="CK48" i="26"/>
  <c r="CH48" i="26"/>
  <c r="CF48" i="26"/>
  <c r="CD48" i="26"/>
  <c r="CC48" i="26"/>
  <c r="BY48" i="26"/>
  <c r="BX48" i="26"/>
  <c r="BV48" i="26"/>
  <c r="BT48" i="26"/>
  <c r="BR48" i="26"/>
  <c r="BQ48" i="26"/>
  <c r="BN48" i="26"/>
  <c r="BM48" i="26"/>
  <c r="BL48" i="26"/>
  <c r="BK48" i="26"/>
  <c r="CZ48" i="26" s="1"/>
  <c r="DI47" i="26"/>
  <c r="BM47" i="26"/>
  <c r="BL47" i="26"/>
  <c r="BK47" i="26"/>
  <c r="CE47" i="26" s="1"/>
  <c r="DI46" i="26"/>
  <c r="CP46" i="26"/>
  <c r="BM46" i="26"/>
  <c r="BL46" i="26"/>
  <c r="BK46" i="26"/>
  <c r="CZ46" i="26" s="1"/>
  <c r="DI45" i="26"/>
  <c r="DA45" i="26"/>
  <c r="CK45" i="26"/>
  <c r="CF45" i="26"/>
  <c r="CA45" i="26"/>
  <c r="BP45" i="26"/>
  <c r="BM45" i="26"/>
  <c r="BL45" i="26"/>
  <c r="BK45" i="26"/>
  <c r="DD45" i="26" s="1"/>
  <c r="DI61" i="26"/>
  <c r="CN61" i="26"/>
  <c r="BM61" i="26"/>
  <c r="BL61" i="26"/>
  <c r="BK61" i="26"/>
  <c r="CV61" i="26" s="1"/>
  <c r="DI60" i="26"/>
  <c r="BM60" i="26"/>
  <c r="BL60" i="26"/>
  <c r="BK60" i="26"/>
  <c r="CG60" i="26" s="1"/>
  <c r="DI59" i="26"/>
  <c r="DC59" i="26"/>
  <c r="DB59" i="26"/>
  <c r="CR59" i="26"/>
  <c r="CM59" i="26"/>
  <c r="CF59" i="26"/>
  <c r="CD59" i="26"/>
  <c r="BW59" i="26"/>
  <c r="BV59" i="26"/>
  <c r="BM59" i="26"/>
  <c r="BL59" i="26"/>
  <c r="BK59" i="26"/>
  <c r="DD59" i="26" s="1"/>
  <c r="DI58" i="26"/>
  <c r="DC58" i="26"/>
  <c r="CO58" i="26"/>
  <c r="BM58" i="26"/>
  <c r="BL58" i="26"/>
  <c r="BK58" i="26"/>
  <c r="CA58" i="26" s="1"/>
  <c r="DI69" i="26"/>
  <c r="DD69" i="26"/>
  <c r="DB69" i="26"/>
  <c r="DA69" i="26"/>
  <c r="CW69" i="26"/>
  <c r="CV69" i="26"/>
  <c r="CT69" i="26"/>
  <c r="CR69" i="26"/>
  <c r="CP69" i="26"/>
  <c r="CO69" i="26"/>
  <c r="CL69" i="26"/>
  <c r="CK69" i="26"/>
  <c r="CH69" i="26"/>
  <c r="CF69" i="26"/>
  <c r="CD69" i="26"/>
  <c r="CC69" i="26"/>
  <c r="BY69" i="26"/>
  <c r="BX69" i="26"/>
  <c r="BV69" i="26"/>
  <c r="BT69" i="26"/>
  <c r="BR69" i="26"/>
  <c r="BQ69" i="26"/>
  <c r="BN69" i="26"/>
  <c r="BM69" i="26"/>
  <c r="BL69" i="26"/>
  <c r="BK69" i="26"/>
  <c r="CZ69" i="26" s="1"/>
  <c r="DI68" i="26"/>
  <c r="DC68" i="26"/>
  <c r="CU68" i="26"/>
  <c r="CH68" i="26"/>
  <c r="BM68" i="26"/>
  <c r="BL68" i="26"/>
  <c r="BK68" i="26"/>
  <c r="CO68" i="26" s="1"/>
  <c r="DI67" i="26"/>
  <c r="DC67" i="26"/>
  <c r="CP67" i="26"/>
  <c r="CM67" i="26"/>
  <c r="CA67" i="26"/>
  <c r="BT67" i="26"/>
  <c r="BM67" i="26"/>
  <c r="BL67" i="26"/>
  <c r="BK67" i="26"/>
  <c r="CU67" i="26" s="1"/>
  <c r="DI66" i="26"/>
  <c r="CE66" i="26"/>
  <c r="BM66" i="26"/>
  <c r="BL66" i="26"/>
  <c r="BK66" i="26"/>
  <c r="CS66" i="26" s="1"/>
  <c r="DI65" i="26"/>
  <c r="CP65" i="26"/>
  <c r="BY65" i="26"/>
  <c r="BM65" i="26"/>
  <c r="BL65" i="26"/>
  <c r="BK65" i="26"/>
  <c r="CV65" i="26" s="1"/>
  <c r="DI64" i="26"/>
  <c r="CY64" i="26"/>
  <c r="CD64" i="26"/>
  <c r="BM64" i="26"/>
  <c r="BL64" i="26"/>
  <c r="BK64" i="26"/>
  <c r="CL64" i="26" s="1"/>
  <c r="DI63" i="26"/>
  <c r="BM63" i="26"/>
  <c r="BL63" i="26"/>
  <c r="BK63" i="26"/>
  <c r="BV63" i="26" s="1"/>
  <c r="DI62" i="26"/>
  <c r="DC62" i="26"/>
  <c r="CZ62" i="26"/>
  <c r="CY62" i="26"/>
  <c r="CU62" i="26"/>
  <c r="CS62" i="26"/>
  <c r="CR62" i="26"/>
  <c r="CN62" i="26"/>
  <c r="CM62" i="26"/>
  <c r="CI62" i="26"/>
  <c r="CE62" i="26"/>
  <c r="CC62" i="26"/>
  <c r="CB62" i="26"/>
  <c r="BX62" i="26"/>
  <c r="BW62" i="26"/>
  <c r="BT62" i="26"/>
  <c r="BO62" i="26"/>
  <c r="BM62" i="26"/>
  <c r="BL62" i="26"/>
  <c r="BK62" i="26"/>
  <c r="DD62" i="26" s="1"/>
  <c r="DI75" i="26"/>
  <c r="DB75" i="26"/>
  <c r="CZ75" i="26"/>
  <c r="CW75" i="26"/>
  <c r="CS75" i="26"/>
  <c r="CR75" i="26"/>
  <c r="CP75" i="26"/>
  <c r="CL75" i="26"/>
  <c r="CK75" i="26"/>
  <c r="CG75" i="26"/>
  <c r="CD75" i="26"/>
  <c r="CB75" i="26"/>
  <c r="BY75" i="26"/>
  <c r="BU75" i="26"/>
  <c r="BT75" i="26"/>
  <c r="BR75" i="26"/>
  <c r="BN75" i="26"/>
  <c r="BM75" i="26"/>
  <c r="BL75" i="26"/>
  <c r="BK75" i="26"/>
  <c r="DI74" i="26"/>
  <c r="BW74" i="26"/>
  <c r="BM74" i="26"/>
  <c r="BL74" i="26"/>
  <c r="BK74" i="26"/>
  <c r="DI73" i="26"/>
  <c r="CE73" i="26"/>
  <c r="BM73" i="26"/>
  <c r="BL73" i="26"/>
  <c r="BK73" i="26"/>
  <c r="CI73" i="26" s="1"/>
  <c r="DI72" i="26"/>
  <c r="BM72" i="26"/>
  <c r="BL72" i="26"/>
  <c r="BK72" i="26"/>
  <c r="DI71" i="26"/>
  <c r="DD71" i="26"/>
  <c r="DB71" i="26"/>
  <c r="DA71" i="26"/>
  <c r="CW71" i="26"/>
  <c r="CV71" i="26"/>
  <c r="CT71" i="26"/>
  <c r="CR71" i="26"/>
  <c r="CP71" i="26"/>
  <c r="CO71" i="26"/>
  <c r="CL71" i="26"/>
  <c r="CK71" i="26"/>
  <c r="CH71" i="26"/>
  <c r="CF71" i="26"/>
  <c r="CD71" i="26"/>
  <c r="CC71" i="26"/>
  <c r="BY71" i="26"/>
  <c r="BX71" i="26"/>
  <c r="BV71" i="26"/>
  <c r="BT71" i="26"/>
  <c r="BR71" i="26"/>
  <c r="BQ71" i="26"/>
  <c r="BN71" i="26"/>
  <c r="BM71" i="26"/>
  <c r="BL71" i="26"/>
  <c r="BK71" i="26"/>
  <c r="CZ71" i="26" s="1"/>
  <c r="DI70" i="26"/>
  <c r="BM70" i="26"/>
  <c r="BL70" i="26"/>
  <c r="BK70" i="26"/>
  <c r="BO70" i="26" s="1"/>
  <c r="DI86" i="26"/>
  <c r="DD86" i="26"/>
  <c r="CV86" i="26"/>
  <c r="CM86" i="26"/>
  <c r="CI86" i="26"/>
  <c r="CB86" i="26"/>
  <c r="BV86" i="26"/>
  <c r="BN86" i="26"/>
  <c r="BM86" i="26"/>
  <c r="BL86" i="26"/>
  <c r="BK86" i="26"/>
  <c r="DB86" i="26" s="1"/>
  <c r="DI85" i="26"/>
  <c r="BM85" i="26"/>
  <c r="BL85" i="26"/>
  <c r="BK85" i="26"/>
  <c r="DI84" i="26"/>
  <c r="DA84" i="26"/>
  <c r="CZ84" i="26"/>
  <c r="CW84" i="26"/>
  <c r="CS84" i="26"/>
  <c r="CR84" i="26"/>
  <c r="CO84" i="26"/>
  <c r="CL84" i="26"/>
  <c r="CH84" i="26"/>
  <c r="CG84" i="26"/>
  <c r="CC84" i="26"/>
  <c r="CB84" i="26"/>
  <c r="BY84" i="26"/>
  <c r="BU84" i="26"/>
  <c r="BT84" i="26"/>
  <c r="BQ84" i="26"/>
  <c r="BN84" i="26"/>
  <c r="BM84" i="26"/>
  <c r="BL84" i="26"/>
  <c r="BK84" i="26"/>
  <c r="DI83" i="26"/>
  <c r="BM83" i="26"/>
  <c r="BL83" i="26"/>
  <c r="BK83" i="26"/>
  <c r="DI82" i="26"/>
  <c r="CM82" i="26"/>
  <c r="BM82" i="26"/>
  <c r="BL82" i="26"/>
  <c r="BK82" i="26"/>
  <c r="CU82" i="26" s="1"/>
  <c r="DI81" i="26"/>
  <c r="DA81" i="26"/>
  <c r="CV81" i="26"/>
  <c r="CP81" i="26"/>
  <c r="CK81" i="26"/>
  <c r="CG81" i="26"/>
  <c r="CB81" i="26"/>
  <c r="BU81" i="26"/>
  <c r="BQ81" i="26"/>
  <c r="BM81" i="26"/>
  <c r="BL81" i="26"/>
  <c r="BK81" i="26"/>
  <c r="CS81" i="26" s="1"/>
  <c r="DI80" i="26"/>
  <c r="DC80" i="26"/>
  <c r="DA80" i="26"/>
  <c r="CU80" i="26"/>
  <c r="CK80" i="26"/>
  <c r="CH80" i="26"/>
  <c r="BW80" i="26"/>
  <c r="BO80" i="26"/>
  <c r="BM80" i="26"/>
  <c r="BL80" i="26"/>
  <c r="BK80" i="26"/>
  <c r="DI79" i="26"/>
  <c r="CZ79" i="26"/>
  <c r="CU79" i="26"/>
  <c r="CR79" i="26"/>
  <c r="CH79" i="26"/>
  <c r="CE79" i="26"/>
  <c r="BW79" i="26"/>
  <c r="BO79" i="26"/>
  <c r="BM79" i="26"/>
  <c r="BL79" i="26"/>
  <c r="BK79" i="26"/>
  <c r="DC79" i="26" s="1"/>
  <c r="DI78" i="26"/>
  <c r="DA78" i="26"/>
  <c r="CI78" i="26"/>
  <c r="BX78" i="26"/>
  <c r="BM78" i="26"/>
  <c r="BL78" i="26"/>
  <c r="BK78" i="26"/>
  <c r="CS78" i="26" s="1"/>
  <c r="DI77" i="26"/>
  <c r="DD77" i="26"/>
  <c r="DB77" i="26"/>
  <c r="DA77" i="26"/>
  <c r="CW77" i="26"/>
  <c r="CV77" i="26"/>
  <c r="CT77" i="26"/>
  <c r="CR77" i="26"/>
  <c r="CP77" i="26"/>
  <c r="CO77" i="26"/>
  <c r="CL77" i="26"/>
  <c r="CK77" i="26"/>
  <c r="CH77" i="26"/>
  <c r="CF77" i="26"/>
  <c r="CD77" i="26"/>
  <c r="CC77" i="26"/>
  <c r="BY77" i="26"/>
  <c r="BX77" i="26"/>
  <c r="BV77" i="26"/>
  <c r="BT77" i="26"/>
  <c r="BR77" i="26"/>
  <c r="BQ77" i="26"/>
  <c r="BN77" i="26"/>
  <c r="BM77" i="26"/>
  <c r="BL77" i="26"/>
  <c r="BK77" i="26"/>
  <c r="CZ77" i="26" s="1"/>
  <c r="DI76" i="26"/>
  <c r="DC76" i="26"/>
  <c r="CW76" i="26"/>
  <c r="CS76" i="26"/>
  <c r="CL76" i="26"/>
  <c r="CI76" i="26"/>
  <c r="CC76" i="26"/>
  <c r="BY76" i="26"/>
  <c r="BW76" i="26"/>
  <c r="BN76" i="26"/>
  <c r="BM76" i="26"/>
  <c r="BL76" i="26"/>
  <c r="BK76" i="26"/>
  <c r="DI95" i="26"/>
  <c r="DB95" i="26"/>
  <c r="CT95" i="26"/>
  <c r="CN95" i="26"/>
  <c r="CF95" i="26"/>
  <c r="BX95" i="26"/>
  <c r="BM95" i="26"/>
  <c r="BL95" i="26"/>
  <c r="BK95" i="26"/>
  <c r="DI94" i="26"/>
  <c r="DD94" i="26"/>
  <c r="CW94" i="26"/>
  <c r="CS94" i="26"/>
  <c r="CM94" i="26"/>
  <c r="CC94" i="26"/>
  <c r="BX94" i="26"/>
  <c r="BO94" i="26"/>
  <c r="BM94" i="26"/>
  <c r="BL94" i="26"/>
  <c r="BK94" i="26"/>
  <c r="DC94" i="26" s="1"/>
  <c r="DI93" i="26"/>
  <c r="BM93" i="26"/>
  <c r="BL93" i="26"/>
  <c r="BK93" i="26"/>
  <c r="DI92" i="26"/>
  <c r="DC92" i="26"/>
  <c r="CW92" i="26"/>
  <c r="CM92" i="26"/>
  <c r="CA92" i="26"/>
  <c r="BR92" i="26"/>
  <c r="BM92" i="26"/>
  <c r="BL92" i="26"/>
  <c r="BK92" i="26"/>
  <c r="DB92" i="26" s="1"/>
  <c r="DI91" i="26"/>
  <c r="CZ91" i="26"/>
  <c r="CP91" i="26"/>
  <c r="CM91" i="26"/>
  <c r="CE91" i="26"/>
  <c r="BT91" i="26"/>
  <c r="BN91" i="26"/>
  <c r="BM91" i="26"/>
  <c r="BL91" i="26"/>
  <c r="BK91" i="26"/>
  <c r="DC91" i="26" s="1"/>
  <c r="DI90" i="26"/>
  <c r="BM90" i="26"/>
  <c r="BL90" i="26"/>
  <c r="BK90" i="26"/>
  <c r="DI89" i="26"/>
  <c r="DD89" i="26"/>
  <c r="DB89" i="26"/>
  <c r="DA89" i="26"/>
  <c r="CW89" i="26"/>
  <c r="CV89" i="26"/>
  <c r="CT89" i="26"/>
  <c r="CR89" i="26"/>
  <c r="CP89" i="26"/>
  <c r="CO89" i="26"/>
  <c r="CL89" i="26"/>
  <c r="CK89" i="26"/>
  <c r="CH89" i="26"/>
  <c r="CF89" i="26"/>
  <c r="CD89" i="26"/>
  <c r="CC89" i="26"/>
  <c r="BY89" i="26"/>
  <c r="BX89" i="26"/>
  <c r="BV89" i="26"/>
  <c r="BT89" i="26"/>
  <c r="BR89" i="26"/>
  <c r="BQ89" i="26"/>
  <c r="BN89" i="26"/>
  <c r="BM89" i="26"/>
  <c r="BL89" i="26"/>
  <c r="BK89" i="26"/>
  <c r="CZ89" i="26" s="1"/>
  <c r="DI88" i="26"/>
  <c r="DB88" i="26"/>
  <c r="DA88" i="26"/>
  <c r="CO88" i="26"/>
  <c r="CL88" i="26"/>
  <c r="CE88" i="26"/>
  <c r="BQ88" i="26"/>
  <c r="BM88" i="26"/>
  <c r="BL88" i="26"/>
  <c r="BK88" i="26"/>
  <c r="DI87" i="26"/>
  <c r="DC87" i="26"/>
  <c r="DB87" i="26"/>
  <c r="CY87" i="26"/>
  <c r="CT87" i="26"/>
  <c r="CR87" i="26"/>
  <c r="CN87" i="26"/>
  <c r="CL87" i="26"/>
  <c r="CI87" i="26"/>
  <c r="CH87" i="26"/>
  <c r="CD87" i="26"/>
  <c r="CB87" i="26"/>
  <c r="CA87" i="26"/>
  <c r="BW87" i="26"/>
  <c r="BV87" i="26"/>
  <c r="BR87" i="26"/>
  <c r="BN87" i="26"/>
  <c r="BM87" i="26"/>
  <c r="BL87" i="26"/>
  <c r="BK87" i="26"/>
  <c r="DD87" i="26" s="1"/>
  <c r="DI106" i="26"/>
  <c r="DC106" i="26"/>
  <c r="DA106" i="26"/>
  <c r="CU106" i="26"/>
  <c r="CO106" i="26"/>
  <c r="CM106" i="26"/>
  <c r="CF106" i="26"/>
  <c r="CA106" i="26"/>
  <c r="BY106" i="26"/>
  <c r="BQ106" i="26"/>
  <c r="BM106" i="26"/>
  <c r="BL106" i="26"/>
  <c r="BK106" i="26"/>
  <c r="CV106" i="26" s="1"/>
  <c r="DI105" i="26"/>
  <c r="CZ105" i="26"/>
  <c r="CR105" i="26"/>
  <c r="CK105" i="26"/>
  <c r="CB105" i="26"/>
  <c r="BT105" i="26"/>
  <c r="BM105" i="26"/>
  <c r="BL105" i="26"/>
  <c r="BK105" i="26"/>
  <c r="DB105" i="26" s="1"/>
  <c r="DI104" i="26"/>
  <c r="DC104" i="26"/>
  <c r="CT104" i="26"/>
  <c r="CH104" i="26"/>
  <c r="BY104" i="26"/>
  <c r="BM104" i="26"/>
  <c r="BL104" i="26"/>
  <c r="BK104" i="26"/>
  <c r="CO104" i="26" s="1"/>
  <c r="DI103" i="26"/>
  <c r="BM103" i="26"/>
  <c r="BL103" i="26"/>
  <c r="BK103" i="26"/>
  <c r="DI102" i="26"/>
  <c r="CE102" i="26"/>
  <c r="BM102" i="26"/>
  <c r="BL102" i="26"/>
  <c r="BK102" i="26"/>
  <c r="CS102" i="26" s="1"/>
  <c r="DI101" i="26"/>
  <c r="DA101" i="26"/>
  <c r="CS101" i="26"/>
  <c r="CK101" i="26"/>
  <c r="CC101" i="26"/>
  <c r="BU101" i="26"/>
  <c r="BM101" i="26"/>
  <c r="BL101" i="26"/>
  <c r="BK101" i="26"/>
  <c r="DB101" i="26" s="1"/>
  <c r="DI100" i="26"/>
  <c r="DC100" i="26"/>
  <c r="DB100" i="26"/>
  <c r="CY100" i="26"/>
  <c r="CT100" i="26"/>
  <c r="CS100" i="26"/>
  <c r="CO100" i="26"/>
  <c r="CL100" i="26"/>
  <c r="CI100" i="26"/>
  <c r="CH100" i="26"/>
  <c r="CD100" i="26"/>
  <c r="CC100" i="26"/>
  <c r="CA100" i="26"/>
  <c r="BW100" i="26"/>
  <c r="BV100" i="26"/>
  <c r="BR100" i="26"/>
  <c r="BN100" i="26"/>
  <c r="BM100" i="26"/>
  <c r="BL100" i="26"/>
  <c r="BK100" i="26"/>
  <c r="CW100" i="26" s="1"/>
  <c r="DI99" i="26"/>
  <c r="BM99" i="26"/>
  <c r="BL99" i="26"/>
  <c r="BK99" i="26"/>
  <c r="BO99" i="26" s="1"/>
  <c r="DI98" i="26"/>
  <c r="DC98" i="26"/>
  <c r="CZ98" i="26"/>
  <c r="CY98" i="26"/>
  <c r="CU98" i="26"/>
  <c r="CS98" i="26"/>
  <c r="CR98" i="26"/>
  <c r="CN98" i="26"/>
  <c r="CM98" i="26"/>
  <c r="CI98" i="26"/>
  <c r="CE98" i="26"/>
  <c r="CC98" i="26"/>
  <c r="CB98" i="26"/>
  <c r="BX98" i="26"/>
  <c r="BW98" i="26"/>
  <c r="BT98" i="26"/>
  <c r="BO98" i="26"/>
  <c r="BM98" i="26"/>
  <c r="BL98" i="26"/>
  <c r="BK98" i="26"/>
  <c r="DD98" i="26" s="1"/>
  <c r="DI97" i="26"/>
  <c r="CZ97" i="26"/>
  <c r="CR97" i="26"/>
  <c r="CK97" i="26"/>
  <c r="CB97" i="26"/>
  <c r="BT97" i="26"/>
  <c r="BM97" i="26"/>
  <c r="BL97" i="26"/>
  <c r="BK97" i="26"/>
  <c r="DB97" i="26" s="1"/>
  <c r="DI96" i="26"/>
  <c r="DA96" i="26"/>
  <c r="CK96" i="26"/>
  <c r="CC96" i="26"/>
  <c r="BW96" i="26"/>
  <c r="BO96" i="26"/>
  <c r="BM96" i="26"/>
  <c r="BL96" i="26"/>
  <c r="BK96" i="26"/>
  <c r="CL96" i="26" s="1"/>
  <c r="DI123" i="26"/>
  <c r="CZ123" i="26"/>
  <c r="CY123" i="26"/>
  <c r="CM123" i="26"/>
  <c r="CD123" i="26"/>
  <c r="BX123" i="26"/>
  <c r="BO123" i="26"/>
  <c r="BM123" i="26"/>
  <c r="BL123" i="26"/>
  <c r="BK123" i="26"/>
  <c r="CR123" i="26" s="1"/>
  <c r="DI122" i="26"/>
  <c r="DC122" i="26"/>
  <c r="CN122" i="26"/>
  <c r="CB122" i="26"/>
  <c r="BU122" i="26"/>
  <c r="BM122" i="26"/>
  <c r="BL122" i="26"/>
  <c r="BK122" i="26"/>
  <c r="DD122" i="26" s="1"/>
  <c r="DI121" i="26"/>
  <c r="DA121" i="26"/>
  <c r="CS121" i="26"/>
  <c r="CK121" i="26"/>
  <c r="CC121" i="26"/>
  <c r="BU121" i="26"/>
  <c r="BM121" i="26"/>
  <c r="BL121" i="26"/>
  <c r="BK121" i="26"/>
  <c r="DB121" i="26" s="1"/>
  <c r="DI120" i="26"/>
  <c r="BM120" i="26"/>
  <c r="BL120" i="26"/>
  <c r="BK120" i="26"/>
  <c r="DI119" i="26"/>
  <c r="DD119" i="26"/>
  <c r="DC119" i="26"/>
  <c r="DB119" i="26"/>
  <c r="CT119" i="26"/>
  <c r="CR119" i="26"/>
  <c r="CM119" i="26"/>
  <c r="CI119" i="26"/>
  <c r="CF119" i="26"/>
  <c r="CD119" i="26"/>
  <c r="BX119" i="26"/>
  <c r="BW119" i="26"/>
  <c r="BV119" i="26"/>
  <c r="BN119" i="26"/>
  <c r="BM119" i="26"/>
  <c r="BL119" i="26"/>
  <c r="BK119" i="26"/>
  <c r="DI118" i="26"/>
  <c r="BM118" i="26"/>
  <c r="BL118" i="26"/>
  <c r="BK118" i="26"/>
  <c r="DI117" i="26"/>
  <c r="DD117" i="26"/>
  <c r="DB117" i="26"/>
  <c r="DA117" i="26"/>
  <c r="CW117" i="26"/>
  <c r="CV117" i="26"/>
  <c r="CT117" i="26"/>
  <c r="CR117" i="26"/>
  <c r="CP117" i="26"/>
  <c r="CO117" i="26"/>
  <c r="CL117" i="26"/>
  <c r="CK117" i="26"/>
  <c r="CH117" i="26"/>
  <c r="CF117" i="26"/>
  <c r="CD117" i="26"/>
  <c r="CC117" i="26"/>
  <c r="BY117" i="26"/>
  <c r="BX117" i="26"/>
  <c r="BV117" i="26"/>
  <c r="BT117" i="26"/>
  <c r="BR117" i="26"/>
  <c r="BQ117" i="26"/>
  <c r="BN117" i="26"/>
  <c r="BM117" i="26"/>
  <c r="BL117" i="26"/>
  <c r="BK117" i="26"/>
  <c r="CZ117" i="26" s="1"/>
  <c r="DI116" i="26"/>
  <c r="CY116" i="26"/>
  <c r="CP116" i="26"/>
  <c r="CI116" i="26"/>
  <c r="CC116" i="26"/>
  <c r="BW116" i="26"/>
  <c r="BN116" i="26"/>
  <c r="BM116" i="26"/>
  <c r="BL116" i="26"/>
  <c r="BK116" i="26"/>
  <c r="CK116" i="26" s="1"/>
  <c r="DI115" i="26"/>
  <c r="BR115" i="26"/>
  <c r="BM115" i="26"/>
  <c r="BL115" i="26"/>
  <c r="BK115" i="26"/>
  <c r="DI114" i="26"/>
  <c r="BM114" i="26"/>
  <c r="BL114" i="26"/>
  <c r="BK114" i="26"/>
  <c r="BP114" i="26" s="1"/>
  <c r="DI113" i="26"/>
  <c r="DC113" i="26"/>
  <c r="CZ113" i="26"/>
  <c r="CY113" i="26"/>
  <c r="CU113" i="26"/>
  <c r="CS113" i="26"/>
  <c r="CR113" i="26"/>
  <c r="CN113" i="26"/>
  <c r="CM113" i="26"/>
  <c r="CI113" i="26"/>
  <c r="CE113" i="26"/>
  <c r="CC113" i="26"/>
  <c r="CB113" i="26"/>
  <c r="BX113" i="26"/>
  <c r="BW113" i="26"/>
  <c r="BT113" i="26"/>
  <c r="BO113" i="26"/>
  <c r="BM113" i="26"/>
  <c r="BL113" i="26"/>
  <c r="BK113" i="26"/>
  <c r="DD113" i="26" s="1"/>
  <c r="DI112" i="26"/>
  <c r="CF112" i="26"/>
  <c r="BM112" i="26"/>
  <c r="BL112" i="26"/>
  <c r="BK112" i="26"/>
  <c r="CV112" i="26" s="1"/>
  <c r="DI111" i="26"/>
  <c r="DC111" i="26"/>
  <c r="CW111" i="26"/>
  <c r="CU111" i="26"/>
  <c r="CP111" i="26"/>
  <c r="CK111" i="26"/>
  <c r="CH111" i="26"/>
  <c r="CG111" i="26"/>
  <c r="CA111" i="26"/>
  <c r="BV111" i="26"/>
  <c r="BU111" i="26"/>
  <c r="BO111" i="26"/>
  <c r="BM111" i="26"/>
  <c r="BL111" i="26"/>
  <c r="BK111" i="26"/>
  <c r="DB111" i="26" s="1"/>
  <c r="DI110" i="26"/>
  <c r="BO110" i="26"/>
  <c r="BM110" i="26"/>
  <c r="BL110" i="26"/>
  <c r="BK110" i="26"/>
  <c r="CR110" i="26" s="1"/>
  <c r="DI109" i="26"/>
  <c r="BM109" i="26"/>
  <c r="BL109" i="26"/>
  <c r="BK109" i="26"/>
  <c r="CN109" i="26" s="1"/>
  <c r="DI108" i="26"/>
  <c r="DD108" i="26"/>
  <c r="DB108" i="26"/>
  <c r="DA108" i="26"/>
  <c r="CW108" i="26"/>
  <c r="CV108" i="26"/>
  <c r="CT108" i="26"/>
  <c r="CR108" i="26"/>
  <c r="CP108" i="26"/>
  <c r="CO108" i="26"/>
  <c r="CL108" i="26"/>
  <c r="CK108" i="26"/>
  <c r="CH108" i="26"/>
  <c r="CF108" i="26"/>
  <c r="CD108" i="26"/>
  <c r="CC108" i="26"/>
  <c r="BY108" i="26"/>
  <c r="BX108" i="26"/>
  <c r="BV108" i="26"/>
  <c r="BT108" i="26"/>
  <c r="BR108" i="26"/>
  <c r="BQ108" i="26"/>
  <c r="BN108" i="26"/>
  <c r="BM108" i="26"/>
  <c r="BL108" i="26"/>
  <c r="BK108" i="26"/>
  <c r="CZ108" i="26" s="1"/>
  <c r="DI107" i="26"/>
  <c r="DB107" i="26"/>
  <c r="DA107" i="26"/>
  <c r="CU107" i="26"/>
  <c r="CT107" i="26"/>
  <c r="CP107" i="26"/>
  <c r="CL107" i="26"/>
  <c r="CI107" i="26"/>
  <c r="CG107" i="26"/>
  <c r="CA107" i="26"/>
  <c r="BY107" i="26"/>
  <c r="BU107" i="26"/>
  <c r="BN107" i="26"/>
  <c r="BM107" i="26"/>
  <c r="BL107" i="26"/>
  <c r="BK107" i="26"/>
  <c r="CW107" i="26" s="1"/>
  <c r="DI133" i="26"/>
  <c r="DD133" i="26"/>
  <c r="DC133" i="26"/>
  <c r="CY133" i="26"/>
  <c r="CT133" i="26"/>
  <c r="CN133" i="26"/>
  <c r="CM133" i="26"/>
  <c r="CH133" i="26"/>
  <c r="CF133" i="26"/>
  <c r="CD133" i="26"/>
  <c r="BX133" i="26"/>
  <c r="BW133" i="26"/>
  <c r="BR133" i="26"/>
  <c r="BN133" i="26"/>
  <c r="BM133" i="26"/>
  <c r="BL133" i="26"/>
  <c r="BK133" i="26"/>
  <c r="DI132" i="26"/>
  <c r="DA132" i="26"/>
  <c r="CW132" i="26"/>
  <c r="CO132" i="26"/>
  <c r="CM132" i="26"/>
  <c r="CG132" i="26"/>
  <c r="CA132" i="26"/>
  <c r="BY132" i="26"/>
  <c r="BT132" i="26"/>
  <c r="BO132" i="26"/>
  <c r="BM132" i="26"/>
  <c r="BL132" i="26"/>
  <c r="BK132" i="26"/>
  <c r="DI131" i="26"/>
  <c r="CV131" i="26"/>
  <c r="CO131" i="26"/>
  <c r="CG131" i="26"/>
  <c r="BQ131" i="26"/>
  <c r="BM131" i="26"/>
  <c r="BL131" i="26"/>
  <c r="BK131" i="26"/>
  <c r="DI130" i="26"/>
  <c r="CU130" i="26"/>
  <c r="BM130" i="26"/>
  <c r="BL130" i="26"/>
  <c r="BK130" i="26"/>
  <c r="BR130" i="26" s="1"/>
  <c r="DI129" i="26"/>
  <c r="BP129" i="26"/>
  <c r="BM129" i="26"/>
  <c r="BL129" i="26"/>
  <c r="BK129" i="26"/>
  <c r="CR129" i="26" s="1"/>
  <c r="DI128" i="26"/>
  <c r="CU128" i="26"/>
  <c r="BY128" i="26"/>
  <c r="BM128" i="26"/>
  <c r="BL128" i="26"/>
  <c r="BK128" i="26"/>
  <c r="CN128" i="26" s="1"/>
  <c r="DI127" i="26"/>
  <c r="DA127" i="26"/>
  <c r="CZ127" i="26"/>
  <c r="CW127" i="26"/>
  <c r="CS127" i="26"/>
  <c r="CR127" i="26"/>
  <c r="CO127" i="26"/>
  <c r="CL127" i="26"/>
  <c r="CH127" i="26"/>
  <c r="CG127" i="26"/>
  <c r="CC127" i="26"/>
  <c r="CB127" i="26"/>
  <c r="BY127" i="26"/>
  <c r="BU127" i="26"/>
  <c r="BT127" i="26"/>
  <c r="BQ127" i="26"/>
  <c r="BN127" i="26"/>
  <c r="BM127" i="26"/>
  <c r="BL127" i="26"/>
  <c r="BK127" i="26"/>
  <c r="DI126" i="26"/>
  <c r="CS126" i="26"/>
  <c r="CH126" i="26"/>
  <c r="BY126" i="26"/>
  <c r="BM126" i="26"/>
  <c r="BL126" i="26"/>
  <c r="BK126" i="26"/>
  <c r="CW126" i="26" s="1"/>
  <c r="DI125" i="26"/>
  <c r="CZ125" i="26"/>
  <c r="CT125" i="26"/>
  <c r="CL125" i="26"/>
  <c r="BP125" i="26"/>
  <c r="BM125" i="26"/>
  <c r="BL125" i="26"/>
  <c r="BK125" i="26"/>
  <c r="DI124" i="26"/>
  <c r="DD124" i="26"/>
  <c r="CZ124" i="26"/>
  <c r="CW124" i="26"/>
  <c r="CS124" i="26"/>
  <c r="CR124" i="26"/>
  <c r="CM124" i="26"/>
  <c r="CI124" i="26"/>
  <c r="CG124" i="26"/>
  <c r="CB124" i="26"/>
  <c r="BY124" i="26"/>
  <c r="BW124" i="26"/>
  <c r="BQ124" i="26"/>
  <c r="BM124" i="26"/>
  <c r="BL124" i="26"/>
  <c r="BK124" i="26"/>
  <c r="DI150" i="26"/>
  <c r="DD150" i="26"/>
  <c r="DB150" i="26"/>
  <c r="DA150" i="26"/>
  <c r="CW150" i="26"/>
  <c r="CV150" i="26"/>
  <c r="CT150" i="26"/>
  <c r="CR150" i="26"/>
  <c r="CP150" i="26"/>
  <c r="CO150" i="26"/>
  <c r="CL150" i="26"/>
  <c r="CK150" i="26"/>
  <c r="CH150" i="26"/>
  <c r="CF150" i="26"/>
  <c r="CD150" i="26"/>
  <c r="CC150" i="26"/>
  <c r="BY150" i="26"/>
  <c r="BX150" i="26"/>
  <c r="BV150" i="26"/>
  <c r="BT150" i="26"/>
  <c r="BR150" i="26"/>
  <c r="BQ150" i="26"/>
  <c r="BN150" i="26"/>
  <c r="BM150" i="26"/>
  <c r="BL150" i="26"/>
  <c r="BK150" i="26"/>
  <c r="CZ150" i="26" s="1"/>
  <c r="DI149" i="26"/>
  <c r="CU149" i="26"/>
  <c r="BR149" i="26"/>
  <c r="BM149" i="26"/>
  <c r="BL149" i="26"/>
  <c r="BK149" i="26"/>
  <c r="CM149" i="26" s="1"/>
  <c r="DI148" i="26"/>
  <c r="BM148" i="26"/>
  <c r="BL148" i="26"/>
  <c r="BK148" i="26"/>
  <c r="CE148" i="26" s="1"/>
  <c r="DI147" i="26"/>
  <c r="CY147" i="26"/>
  <c r="BM147" i="26"/>
  <c r="BL147" i="26"/>
  <c r="BK147" i="26"/>
  <c r="BW147" i="26" s="1"/>
  <c r="DI146" i="26"/>
  <c r="DD146" i="26"/>
  <c r="DB146" i="26"/>
  <c r="DA146" i="26"/>
  <c r="CW146" i="26"/>
  <c r="CV146" i="26"/>
  <c r="CT146" i="26"/>
  <c r="CR146" i="26"/>
  <c r="CP146" i="26"/>
  <c r="CO146" i="26"/>
  <c r="CL146" i="26"/>
  <c r="CK146" i="26"/>
  <c r="CH146" i="26"/>
  <c r="CF146" i="26"/>
  <c r="CD146" i="26"/>
  <c r="CC146" i="26"/>
  <c r="BY146" i="26"/>
  <c r="BX146" i="26"/>
  <c r="BV146" i="26"/>
  <c r="BT146" i="26"/>
  <c r="BR146" i="26"/>
  <c r="BQ146" i="26"/>
  <c r="BN146" i="26"/>
  <c r="BM146" i="26"/>
  <c r="BL146" i="26"/>
  <c r="BK146" i="26"/>
  <c r="CZ146" i="26" s="1"/>
  <c r="DI145" i="26"/>
  <c r="DA145" i="26"/>
  <c r="CT145" i="26"/>
  <c r="CE145" i="26"/>
  <c r="BQ145" i="26"/>
  <c r="BM145" i="26"/>
  <c r="BL145" i="26"/>
  <c r="BK145" i="26"/>
  <c r="CL145" i="26" s="1"/>
  <c r="DI144" i="26"/>
  <c r="DC144" i="26"/>
  <c r="DB144" i="26"/>
  <c r="CY144" i="26"/>
  <c r="CT144" i="26"/>
  <c r="CR144" i="26"/>
  <c r="CN144" i="26"/>
  <c r="CL144" i="26"/>
  <c r="CI144" i="26"/>
  <c r="CH144" i="26"/>
  <c r="CD144" i="26"/>
  <c r="CB144" i="26"/>
  <c r="CA144" i="26"/>
  <c r="BW144" i="26"/>
  <c r="BV144" i="26"/>
  <c r="BR144" i="26"/>
  <c r="BN144" i="26"/>
  <c r="BM144" i="26"/>
  <c r="BL144" i="26"/>
  <c r="BK144" i="26"/>
  <c r="DD144" i="26" s="1"/>
  <c r="DI143" i="26"/>
  <c r="BM143" i="26"/>
  <c r="BL143" i="26"/>
  <c r="BK143" i="26"/>
  <c r="DI142" i="26"/>
  <c r="DB142" i="26"/>
  <c r="CZ142" i="26"/>
  <c r="CT142" i="26"/>
  <c r="CP142" i="26"/>
  <c r="CN142" i="26"/>
  <c r="CH142" i="26"/>
  <c r="CD142" i="26"/>
  <c r="CB142" i="26"/>
  <c r="BV142" i="26"/>
  <c r="BR142" i="26"/>
  <c r="BP142" i="26"/>
  <c r="BM142" i="26"/>
  <c r="BL142" i="26"/>
  <c r="BK142" i="26"/>
  <c r="DA142" i="26" s="1"/>
  <c r="DI141" i="26"/>
  <c r="CT141" i="26"/>
  <c r="BM141" i="26"/>
  <c r="BL141" i="26"/>
  <c r="BK141" i="26"/>
  <c r="CE141" i="26" s="1"/>
  <c r="DI140" i="26"/>
  <c r="DC140" i="26"/>
  <c r="CV140" i="26"/>
  <c r="CU140" i="26"/>
  <c r="CP140" i="26"/>
  <c r="CH140" i="26"/>
  <c r="CF140" i="26"/>
  <c r="CA140" i="26"/>
  <c r="BR140" i="26"/>
  <c r="BM140" i="26"/>
  <c r="BL140" i="26"/>
  <c r="BK140" i="26"/>
  <c r="DB140" i="26" s="1"/>
  <c r="DI139" i="26"/>
  <c r="DD139" i="26"/>
  <c r="CV139" i="26"/>
  <c r="CO139" i="26"/>
  <c r="CF139" i="26"/>
  <c r="BY139" i="26"/>
  <c r="BT139" i="26"/>
  <c r="BM139" i="26"/>
  <c r="BL139" i="26"/>
  <c r="BK139" i="26"/>
  <c r="CU139" i="26" s="1"/>
  <c r="DI138" i="26"/>
  <c r="DD138" i="26"/>
  <c r="DB138" i="26"/>
  <c r="DA138" i="26"/>
  <c r="CW138" i="26"/>
  <c r="CV138" i="26"/>
  <c r="CT138" i="26"/>
  <c r="CR138" i="26"/>
  <c r="CP138" i="26"/>
  <c r="CO138" i="26"/>
  <c r="CL138" i="26"/>
  <c r="CK138" i="26"/>
  <c r="CH138" i="26"/>
  <c r="CF138" i="26"/>
  <c r="CD138" i="26"/>
  <c r="CC138" i="26"/>
  <c r="BY138" i="26"/>
  <c r="BX138" i="26"/>
  <c r="BV138" i="26"/>
  <c r="BT138" i="26"/>
  <c r="BR138" i="26"/>
  <c r="BQ138" i="26"/>
  <c r="BN138" i="26"/>
  <c r="BM138" i="26"/>
  <c r="BL138" i="26"/>
  <c r="BK138" i="26"/>
  <c r="CZ138" i="26" s="1"/>
  <c r="DI137" i="26"/>
  <c r="DC137" i="26"/>
  <c r="DB137" i="26"/>
  <c r="CT137" i="26"/>
  <c r="CS137" i="26"/>
  <c r="CM137" i="26"/>
  <c r="CI137" i="26"/>
  <c r="CG137" i="26"/>
  <c r="CD137" i="26"/>
  <c r="BY137" i="26"/>
  <c r="BW137" i="26"/>
  <c r="BV137" i="26"/>
  <c r="BN137" i="26"/>
  <c r="BM137" i="26"/>
  <c r="BL137" i="26"/>
  <c r="BK137" i="26"/>
  <c r="DI136" i="26"/>
  <c r="CU136" i="26"/>
  <c r="BP136" i="26"/>
  <c r="BM136" i="26"/>
  <c r="BL136" i="26"/>
  <c r="BK136" i="26"/>
  <c r="DI135" i="26"/>
  <c r="DC135" i="26"/>
  <c r="CZ135" i="26"/>
  <c r="CY135" i="26"/>
  <c r="CU135" i="26"/>
  <c r="CS135" i="26"/>
  <c r="CR135" i="26"/>
  <c r="CN135" i="26"/>
  <c r="CM135" i="26"/>
  <c r="CI135" i="26"/>
  <c r="CE135" i="26"/>
  <c r="CC135" i="26"/>
  <c r="CB135" i="26"/>
  <c r="BX135" i="26"/>
  <c r="BW135" i="26"/>
  <c r="BT135" i="26"/>
  <c r="BO135" i="26"/>
  <c r="BM135" i="26"/>
  <c r="BL135" i="26"/>
  <c r="BK135" i="26"/>
  <c r="DD135" i="26" s="1"/>
  <c r="DI134" i="26"/>
  <c r="CZ134" i="26"/>
  <c r="CR134" i="26"/>
  <c r="CK134" i="26"/>
  <c r="CB134" i="26"/>
  <c r="BT134" i="26"/>
  <c r="BM134" i="26"/>
  <c r="BL134" i="26"/>
  <c r="BK134" i="26"/>
  <c r="DB134" i="26" s="1"/>
  <c r="DI159" i="26"/>
  <c r="DC159" i="26"/>
  <c r="CW159" i="26"/>
  <c r="CU159" i="26"/>
  <c r="CP159" i="26"/>
  <c r="CK159" i="26"/>
  <c r="CH159" i="26"/>
  <c r="CG159" i="26"/>
  <c r="CA159" i="26"/>
  <c r="BV159" i="26"/>
  <c r="BU159" i="26"/>
  <c r="BO159" i="26"/>
  <c r="BM159" i="26"/>
  <c r="BL159" i="26"/>
  <c r="BK159" i="26"/>
  <c r="DB159" i="26" s="1"/>
  <c r="DI158" i="26"/>
  <c r="BW158" i="26"/>
  <c r="BM158" i="26"/>
  <c r="BL158" i="26"/>
  <c r="BK158" i="26"/>
  <c r="DD158" i="26" s="1"/>
  <c r="DI157" i="26"/>
  <c r="CS157" i="26"/>
  <c r="CM157" i="26"/>
  <c r="CF157" i="26"/>
  <c r="BQ157" i="26"/>
  <c r="BM157" i="26"/>
  <c r="BL157" i="26"/>
  <c r="BK157" i="26"/>
  <c r="DA157" i="26" s="1"/>
  <c r="DI156" i="26"/>
  <c r="DD156" i="26"/>
  <c r="DB156" i="26"/>
  <c r="CW156" i="26"/>
  <c r="CV156" i="26"/>
  <c r="CS156" i="26"/>
  <c r="CP156" i="26"/>
  <c r="CN156" i="26"/>
  <c r="CL156" i="26"/>
  <c r="CG156" i="26"/>
  <c r="CF156" i="26"/>
  <c r="CD156" i="26"/>
  <c r="BY156" i="26"/>
  <c r="BX156" i="26"/>
  <c r="BV156" i="26"/>
  <c r="BT156" i="26"/>
  <c r="BR156" i="26"/>
  <c r="BQ156" i="26"/>
  <c r="BN156" i="26"/>
  <c r="BM156" i="26"/>
  <c r="BL156" i="26"/>
  <c r="BK156" i="26"/>
  <c r="DI155" i="26"/>
  <c r="DB155" i="26"/>
  <c r="DA155" i="26"/>
  <c r="CU155" i="26"/>
  <c r="CT155" i="26"/>
  <c r="CP155" i="26"/>
  <c r="CL155" i="26"/>
  <c r="CI155" i="26"/>
  <c r="CG155" i="26"/>
  <c r="CA155" i="26"/>
  <c r="BY155" i="26"/>
  <c r="BU155" i="26"/>
  <c r="BN155" i="26"/>
  <c r="BM155" i="26"/>
  <c r="BL155" i="26"/>
  <c r="BK155" i="26"/>
  <c r="CW155" i="26" s="1"/>
  <c r="DI154" i="26"/>
  <c r="DC154" i="26"/>
  <c r="CY154" i="26"/>
  <c r="CT154" i="26"/>
  <c r="CN154" i="26"/>
  <c r="CL154" i="26"/>
  <c r="CH154" i="26"/>
  <c r="CD154" i="26"/>
  <c r="CA154" i="26"/>
  <c r="BW154" i="26"/>
  <c r="BR154" i="26"/>
  <c r="BN154" i="26"/>
  <c r="BM154" i="26"/>
  <c r="BL154" i="26"/>
  <c r="BK154" i="26"/>
  <c r="DD154" i="26" s="1"/>
  <c r="DI153" i="26"/>
  <c r="DA153" i="26"/>
  <c r="CV153" i="26"/>
  <c r="CO153" i="26"/>
  <c r="CG153" i="26"/>
  <c r="CB153" i="26"/>
  <c r="BY153" i="26"/>
  <c r="BT153" i="26"/>
  <c r="BO153" i="26"/>
  <c r="BM153" i="26"/>
  <c r="BL153" i="26"/>
  <c r="BK153" i="26"/>
  <c r="CW153" i="26" s="1"/>
  <c r="DI152" i="26"/>
  <c r="CZ152" i="26"/>
  <c r="CV152" i="26"/>
  <c r="CN152" i="26"/>
  <c r="CK152" i="26"/>
  <c r="CB152" i="26"/>
  <c r="BX152" i="26"/>
  <c r="BP152" i="26"/>
  <c r="BM152" i="26"/>
  <c r="BL152" i="26"/>
  <c r="BK152" i="26"/>
  <c r="DI151" i="26"/>
  <c r="DC151" i="26"/>
  <c r="CU151" i="26"/>
  <c r="CP151" i="26"/>
  <c r="CM151" i="26"/>
  <c r="CH151" i="26"/>
  <c r="CC151" i="26"/>
  <c r="BU151" i="26"/>
  <c r="BN151" i="26"/>
  <c r="BM151" i="26"/>
  <c r="BL151" i="26"/>
  <c r="BK151" i="26"/>
  <c r="DA151" i="26" s="1"/>
  <c r="DI169" i="26"/>
  <c r="BM169" i="26"/>
  <c r="BL169" i="26"/>
  <c r="BK169" i="26"/>
  <c r="CE169" i="26" s="1"/>
  <c r="DI168" i="26"/>
  <c r="BM168" i="26"/>
  <c r="BL168" i="26"/>
  <c r="BK168" i="26"/>
  <c r="CE168" i="26" s="1"/>
  <c r="DI167" i="26"/>
  <c r="DD167" i="26"/>
  <c r="DB167" i="26"/>
  <c r="DA167" i="26"/>
  <c r="CW167" i="26"/>
  <c r="CV167" i="26"/>
  <c r="CT167" i="26"/>
  <c r="CR167" i="26"/>
  <c r="CP167" i="26"/>
  <c r="CO167" i="26"/>
  <c r="CL167" i="26"/>
  <c r="CK167" i="26"/>
  <c r="CH167" i="26"/>
  <c r="CF167" i="26"/>
  <c r="CD167" i="26"/>
  <c r="CC167" i="26"/>
  <c r="BY167" i="26"/>
  <c r="BX167" i="26"/>
  <c r="BV167" i="26"/>
  <c r="BT167" i="26"/>
  <c r="BR167" i="26"/>
  <c r="BQ167" i="26"/>
  <c r="BN167" i="26"/>
  <c r="BM167" i="26"/>
  <c r="BL167" i="26"/>
  <c r="BK167" i="26"/>
  <c r="CZ167" i="26" s="1"/>
  <c r="DI166" i="26"/>
  <c r="BM166" i="26"/>
  <c r="BL166" i="26"/>
  <c r="BK166" i="26"/>
  <c r="DI165" i="26"/>
  <c r="DD165" i="26"/>
  <c r="CT165" i="26"/>
  <c r="CE165" i="26"/>
  <c r="BV165" i="26"/>
  <c r="BN165" i="26"/>
  <c r="BM165" i="26"/>
  <c r="BL165" i="26"/>
  <c r="BK165" i="26"/>
  <c r="CP165" i="26" s="1"/>
  <c r="DI164" i="26"/>
  <c r="DC164" i="26"/>
  <c r="CZ164" i="26"/>
  <c r="CY164" i="26"/>
  <c r="CU164" i="26"/>
  <c r="CS164" i="26"/>
  <c r="CR164" i="26"/>
  <c r="CN164" i="26"/>
  <c r="CM164" i="26"/>
  <c r="CI164" i="26"/>
  <c r="CE164" i="26"/>
  <c r="CC164" i="26"/>
  <c r="CB164" i="26"/>
  <c r="BX164" i="26"/>
  <c r="BW164" i="26"/>
  <c r="BT164" i="26"/>
  <c r="BO164" i="26"/>
  <c r="BM164" i="26"/>
  <c r="BL164" i="26"/>
  <c r="BK164" i="26"/>
  <c r="DD164" i="26" s="1"/>
  <c r="DI163" i="26"/>
  <c r="DB163" i="26"/>
  <c r="CZ163" i="26"/>
  <c r="CD163" i="26"/>
  <c r="CB163" i="26"/>
  <c r="BM163" i="26"/>
  <c r="BL163" i="26"/>
  <c r="BK163" i="26"/>
  <c r="CN163" i="26" s="1"/>
  <c r="DI162" i="26"/>
  <c r="DA162" i="26"/>
  <c r="CM162" i="26"/>
  <c r="CL162" i="26"/>
  <c r="CG162" i="26"/>
  <c r="CC162" i="26"/>
  <c r="BW162" i="26"/>
  <c r="BV162" i="26"/>
  <c r="BO162" i="26"/>
  <c r="BM162" i="26"/>
  <c r="BL162" i="26"/>
  <c r="BK162" i="26"/>
  <c r="CU162" i="26" s="1"/>
  <c r="DI161" i="26"/>
  <c r="CH161" i="26"/>
  <c r="BM161" i="26"/>
  <c r="BL161" i="26"/>
  <c r="BK161" i="26"/>
  <c r="CT161" i="26" s="1"/>
  <c r="DI160" i="26"/>
  <c r="DC160" i="26"/>
  <c r="CW160" i="26"/>
  <c r="CR160" i="26"/>
  <c r="CK160" i="26"/>
  <c r="CG160" i="26"/>
  <c r="CB160" i="26"/>
  <c r="BW160" i="26"/>
  <c r="BP160" i="26"/>
  <c r="BM160" i="26"/>
  <c r="BL160" i="26"/>
  <c r="BK160" i="26"/>
  <c r="CY160" i="26" s="1"/>
  <c r="DI183" i="26"/>
  <c r="CZ183" i="26"/>
  <c r="CV183" i="26"/>
  <c r="CN183" i="26"/>
  <c r="CK183" i="26"/>
  <c r="CB183" i="26"/>
  <c r="BX183" i="26"/>
  <c r="BP183" i="26"/>
  <c r="BM183" i="26"/>
  <c r="BL183" i="26"/>
  <c r="BK183" i="26"/>
  <c r="DI182" i="26"/>
  <c r="CY182" i="26"/>
  <c r="CW182" i="26"/>
  <c r="CT182" i="26"/>
  <c r="CL182" i="26"/>
  <c r="CK182" i="26"/>
  <c r="CE182" i="26"/>
  <c r="CA182" i="26"/>
  <c r="BV182" i="26"/>
  <c r="BU182" i="26"/>
  <c r="BN182" i="26"/>
  <c r="BM182" i="26"/>
  <c r="BL182" i="26"/>
  <c r="BK182" i="26"/>
  <c r="CP182" i="26" s="1"/>
  <c r="DI181" i="26"/>
  <c r="DC181" i="26"/>
  <c r="CY181" i="26"/>
  <c r="CT181" i="26"/>
  <c r="CN181" i="26"/>
  <c r="CL181" i="26"/>
  <c r="CH181" i="26"/>
  <c r="CD181" i="26"/>
  <c r="CA181" i="26"/>
  <c r="BW181" i="26"/>
  <c r="BR181" i="26"/>
  <c r="BN181" i="26"/>
  <c r="BM181" i="26"/>
  <c r="BL181" i="26"/>
  <c r="BK181" i="26"/>
  <c r="DD181" i="26" s="1"/>
  <c r="DI180" i="26"/>
  <c r="BW180" i="26"/>
  <c r="BM180" i="26"/>
  <c r="BL180" i="26"/>
  <c r="BK180" i="26"/>
  <c r="DI179" i="26"/>
  <c r="DD179" i="26"/>
  <c r="DB179" i="26"/>
  <c r="DA179" i="26"/>
  <c r="CW179" i="26"/>
  <c r="CV179" i="26"/>
  <c r="CT179" i="26"/>
  <c r="CR179" i="26"/>
  <c r="CP179" i="26"/>
  <c r="CO179" i="26"/>
  <c r="CL179" i="26"/>
  <c r="CK179" i="26"/>
  <c r="CH179" i="26"/>
  <c r="CF179" i="26"/>
  <c r="CD179" i="26"/>
  <c r="CC179" i="26"/>
  <c r="BY179" i="26"/>
  <c r="BX179" i="26"/>
  <c r="BV179" i="26"/>
  <c r="BT179" i="26"/>
  <c r="BR179" i="26"/>
  <c r="BQ179" i="26"/>
  <c r="BN179" i="26"/>
  <c r="BM179" i="26"/>
  <c r="BL179" i="26"/>
  <c r="BK179" i="26"/>
  <c r="CZ179" i="26" s="1"/>
  <c r="DI178" i="26"/>
  <c r="CI178" i="26"/>
  <c r="BM178" i="26"/>
  <c r="BL178" i="26"/>
  <c r="BK178" i="26"/>
  <c r="BU178" i="26" s="1"/>
  <c r="DI177" i="26"/>
  <c r="DB177" i="26"/>
  <c r="CV177" i="26"/>
  <c r="CU177" i="26"/>
  <c r="CL177" i="26"/>
  <c r="CH177" i="26"/>
  <c r="CA177" i="26"/>
  <c r="BP177" i="26"/>
  <c r="BM177" i="26"/>
  <c r="BL177" i="26"/>
  <c r="BK177" i="26"/>
  <c r="CM177" i="26" s="1"/>
  <c r="DI176" i="26"/>
  <c r="DA176" i="26"/>
  <c r="CF176" i="26"/>
  <c r="BM176" i="26"/>
  <c r="BL176" i="26"/>
  <c r="BK176" i="26"/>
  <c r="DD176" i="26" s="1"/>
  <c r="DI175" i="26"/>
  <c r="DD175" i="26"/>
  <c r="DB175" i="26"/>
  <c r="DA175" i="26"/>
  <c r="CW175" i="26"/>
  <c r="CV175" i="26"/>
  <c r="CT175" i="26"/>
  <c r="CR175" i="26"/>
  <c r="CP175" i="26"/>
  <c r="CO175" i="26"/>
  <c r="CL175" i="26"/>
  <c r="CK175" i="26"/>
  <c r="CH175" i="26"/>
  <c r="CF175" i="26"/>
  <c r="CD175" i="26"/>
  <c r="CC175" i="26"/>
  <c r="BY175" i="26"/>
  <c r="BX175" i="26"/>
  <c r="BV175" i="26"/>
  <c r="BT175" i="26"/>
  <c r="BR175" i="26"/>
  <c r="BQ175" i="26"/>
  <c r="BN175" i="26"/>
  <c r="BM175" i="26"/>
  <c r="BL175" i="26"/>
  <c r="BK175" i="26"/>
  <c r="CZ175" i="26" s="1"/>
  <c r="DI174" i="26"/>
  <c r="CY174" i="26"/>
  <c r="CM174" i="26"/>
  <c r="BT174" i="26"/>
  <c r="BM174" i="26"/>
  <c r="BL174" i="26"/>
  <c r="BK174" i="26"/>
  <c r="CE174" i="26" s="1"/>
  <c r="DI173" i="26"/>
  <c r="BM173" i="26"/>
  <c r="BL173" i="26"/>
  <c r="BK173" i="26"/>
  <c r="DA173" i="26" s="1"/>
  <c r="DI172" i="26"/>
  <c r="DD172" i="26"/>
  <c r="DB172" i="26"/>
  <c r="DA172" i="26"/>
  <c r="CW172" i="26"/>
  <c r="CV172" i="26"/>
  <c r="CT172" i="26"/>
  <c r="CR172" i="26"/>
  <c r="CP172" i="26"/>
  <c r="CO172" i="26"/>
  <c r="CL172" i="26"/>
  <c r="CK172" i="26"/>
  <c r="CH172" i="26"/>
  <c r="CF172" i="26"/>
  <c r="CD172" i="26"/>
  <c r="CC172" i="26"/>
  <c r="BY172" i="26"/>
  <c r="BX172" i="26"/>
  <c r="BV172" i="26"/>
  <c r="BT172" i="26"/>
  <c r="BR172" i="26"/>
  <c r="BQ172" i="26"/>
  <c r="BN172" i="26"/>
  <c r="BM172" i="26"/>
  <c r="BL172" i="26"/>
  <c r="BK172" i="26"/>
  <c r="CZ172" i="26" s="1"/>
  <c r="DI171" i="26"/>
  <c r="DC171" i="26"/>
  <c r="DB171" i="26"/>
  <c r="CT171" i="26"/>
  <c r="CS171" i="26"/>
  <c r="CM171" i="26"/>
  <c r="CI171" i="26"/>
  <c r="CG171" i="26"/>
  <c r="CD171" i="26"/>
  <c r="BY171" i="26"/>
  <c r="BW171" i="26"/>
  <c r="BV171" i="26"/>
  <c r="BN171" i="26"/>
  <c r="BM171" i="26"/>
  <c r="BL171" i="26"/>
  <c r="BK171" i="26"/>
  <c r="DI170" i="26"/>
  <c r="BM170" i="26"/>
  <c r="BL170" i="26"/>
  <c r="BK170" i="26"/>
  <c r="CU170" i="26" s="1"/>
  <c r="DI196" i="26"/>
  <c r="DC196" i="26"/>
  <c r="CZ196" i="26"/>
  <c r="CY196" i="26"/>
  <c r="CU196" i="26"/>
  <c r="CS196" i="26"/>
  <c r="CR196" i="26"/>
  <c r="CN196" i="26"/>
  <c r="CM196" i="26"/>
  <c r="CI196" i="26"/>
  <c r="CE196" i="26"/>
  <c r="CC196" i="26"/>
  <c r="CB196" i="26"/>
  <c r="BX196" i="26"/>
  <c r="BW196" i="26"/>
  <c r="BT196" i="26"/>
  <c r="BO196" i="26"/>
  <c r="BM196" i="26"/>
  <c r="BL196" i="26"/>
  <c r="BK196" i="26"/>
  <c r="DD196" i="26" s="1"/>
  <c r="DI195" i="26"/>
  <c r="BM195" i="26"/>
  <c r="BL195" i="26"/>
  <c r="BK195" i="26"/>
  <c r="DD195" i="26" s="1"/>
  <c r="DI194" i="26"/>
  <c r="DC194" i="26"/>
  <c r="CW194" i="26"/>
  <c r="CU194" i="26"/>
  <c r="CP194" i="26"/>
  <c r="CK194" i="26"/>
  <c r="CH194" i="26"/>
  <c r="CG194" i="26"/>
  <c r="CA194" i="26"/>
  <c r="BV194" i="26"/>
  <c r="BU194" i="26"/>
  <c r="BO194" i="26"/>
  <c r="BM194" i="26"/>
  <c r="BL194" i="26"/>
  <c r="BK194" i="26"/>
  <c r="DB194" i="26" s="1"/>
  <c r="DI193" i="26"/>
  <c r="BM193" i="26"/>
  <c r="BL193" i="26"/>
  <c r="BK193" i="26"/>
  <c r="CB193" i="26" s="1"/>
  <c r="DI192" i="26"/>
  <c r="BM192" i="26"/>
  <c r="BL192" i="26"/>
  <c r="BK192" i="26"/>
  <c r="CV192" i="26" s="1"/>
  <c r="DI191" i="26"/>
  <c r="BM191" i="26"/>
  <c r="BL191" i="26"/>
  <c r="BK191" i="26"/>
  <c r="DD191" i="26" s="1"/>
  <c r="DI190" i="26"/>
  <c r="DA190" i="26"/>
  <c r="CW190" i="26"/>
  <c r="CU190" i="26"/>
  <c r="CL190" i="26"/>
  <c r="CG190" i="26"/>
  <c r="CA190" i="26"/>
  <c r="BQ190" i="26"/>
  <c r="BM190" i="26"/>
  <c r="BL190" i="26"/>
  <c r="BK190" i="26"/>
  <c r="DI189" i="26"/>
  <c r="DC189" i="26"/>
  <c r="DB189" i="26"/>
  <c r="CY189" i="26"/>
  <c r="CT189" i="26"/>
  <c r="CR189" i="26"/>
  <c r="CN189" i="26"/>
  <c r="CL189" i="26"/>
  <c r="CI189" i="26"/>
  <c r="CH189" i="26"/>
  <c r="CD189" i="26"/>
  <c r="CB189" i="26"/>
  <c r="CA189" i="26"/>
  <c r="BW189" i="26"/>
  <c r="BV189" i="26"/>
  <c r="BR189" i="26"/>
  <c r="BN189" i="26"/>
  <c r="BM189" i="26"/>
  <c r="BL189" i="26"/>
  <c r="BK189" i="26"/>
  <c r="DD189" i="26" s="1"/>
  <c r="DI188" i="26"/>
  <c r="DC188" i="26"/>
  <c r="DA188" i="26"/>
  <c r="CV188" i="26"/>
  <c r="CU188" i="26"/>
  <c r="CO188" i="26"/>
  <c r="CG188" i="26"/>
  <c r="CF188" i="26"/>
  <c r="CB188" i="26"/>
  <c r="BY188" i="26"/>
  <c r="BU188" i="26"/>
  <c r="BT188" i="26"/>
  <c r="BO188" i="26"/>
  <c r="BM188" i="26"/>
  <c r="BL188" i="26"/>
  <c r="BK188" i="26"/>
  <c r="CW188" i="26" s="1"/>
  <c r="DI187" i="26"/>
  <c r="DB187" i="26"/>
  <c r="CR187" i="26"/>
  <c r="CF187" i="26"/>
  <c r="BU187" i="26"/>
  <c r="BM187" i="26"/>
  <c r="BL187" i="26"/>
  <c r="BK187" i="26"/>
  <c r="DD187" i="26" s="1"/>
  <c r="DI186" i="26"/>
  <c r="DC186" i="26"/>
  <c r="CU186" i="26"/>
  <c r="CT186" i="26"/>
  <c r="CP186" i="26"/>
  <c r="CM186" i="26"/>
  <c r="CI186" i="26"/>
  <c r="CH186" i="26"/>
  <c r="CC186" i="26"/>
  <c r="BY186" i="26"/>
  <c r="BU186" i="26"/>
  <c r="BN186" i="26"/>
  <c r="BM186" i="26"/>
  <c r="BL186" i="26"/>
  <c r="BK186" i="26"/>
  <c r="DA186" i="26" s="1"/>
  <c r="DI185" i="26"/>
  <c r="CV185" i="26"/>
  <c r="CL185" i="26"/>
  <c r="BT185" i="26"/>
  <c r="BM185" i="26"/>
  <c r="BL185" i="26"/>
  <c r="BK185" i="26"/>
  <c r="CB185" i="26" s="1"/>
  <c r="DI184" i="26"/>
  <c r="BM184" i="26"/>
  <c r="BL184" i="26"/>
  <c r="BK184" i="26"/>
  <c r="CS184" i="26" s="1"/>
  <c r="DI207" i="26"/>
  <c r="DB207" i="26"/>
  <c r="CP207" i="26"/>
  <c r="CG207" i="26"/>
  <c r="BV207" i="26"/>
  <c r="BM207" i="26"/>
  <c r="BL207" i="26"/>
  <c r="BK207" i="26"/>
  <c r="CT207" i="26" s="1"/>
  <c r="DI206" i="26"/>
  <c r="DC206" i="26"/>
  <c r="DB206" i="26"/>
  <c r="CY206" i="26"/>
  <c r="CT206" i="26"/>
  <c r="CS206" i="26"/>
  <c r="CO206" i="26"/>
  <c r="CL206" i="26"/>
  <c r="CI206" i="26"/>
  <c r="CH206" i="26"/>
  <c r="CD206" i="26"/>
  <c r="CC206" i="26"/>
  <c r="CA206" i="26"/>
  <c r="BW206" i="26"/>
  <c r="BV206" i="26"/>
  <c r="BR206" i="26"/>
  <c r="BN206" i="26"/>
  <c r="BM206" i="26"/>
  <c r="BL206" i="26"/>
  <c r="BK206" i="26"/>
  <c r="CW206" i="26" s="1"/>
  <c r="DI205" i="26"/>
  <c r="CT205" i="26"/>
  <c r="BM205" i="26"/>
  <c r="BL205" i="26"/>
  <c r="BK205" i="26"/>
  <c r="DI204" i="26"/>
  <c r="BM204" i="26"/>
  <c r="BL204" i="26"/>
  <c r="BK204" i="26"/>
  <c r="DC204" i="26" s="1"/>
  <c r="DI203" i="26"/>
  <c r="BM203" i="26"/>
  <c r="BL203" i="26"/>
  <c r="BK203" i="26"/>
  <c r="DI202" i="26"/>
  <c r="CW202" i="26"/>
  <c r="CP202" i="26"/>
  <c r="CH202" i="26"/>
  <c r="BU202" i="26"/>
  <c r="BM202" i="26"/>
  <c r="BL202" i="26"/>
  <c r="BK202" i="26"/>
  <c r="DC202" i="26" s="1"/>
  <c r="DI201" i="26"/>
  <c r="DD201" i="26"/>
  <c r="DC201" i="26"/>
  <c r="CU201" i="26"/>
  <c r="CT201" i="26"/>
  <c r="CP201" i="26"/>
  <c r="CM201" i="26"/>
  <c r="CI201" i="26"/>
  <c r="CH201" i="26"/>
  <c r="CB201" i="26"/>
  <c r="BX201" i="26"/>
  <c r="BT201" i="26"/>
  <c r="BN201" i="26"/>
  <c r="BM201" i="26"/>
  <c r="BL201" i="26"/>
  <c r="BK201" i="26"/>
  <c r="CZ201" i="26" s="1"/>
  <c r="DI200" i="26"/>
  <c r="DA200" i="26"/>
  <c r="CS200" i="26"/>
  <c r="CF200" i="26"/>
  <c r="BQ200" i="26"/>
  <c r="BM200" i="26"/>
  <c r="BL200" i="26"/>
  <c r="BK200" i="26"/>
  <c r="DI199" i="26"/>
  <c r="BM199" i="26"/>
  <c r="BL199" i="26"/>
  <c r="BK199" i="26"/>
  <c r="DB199" i="26" s="1"/>
  <c r="DI198" i="26"/>
  <c r="BM198" i="26"/>
  <c r="BL198" i="26"/>
  <c r="BK198" i="26"/>
  <c r="DI197" i="26"/>
  <c r="DD197" i="26"/>
  <c r="DB197" i="26"/>
  <c r="CV197" i="26"/>
  <c r="CM197" i="26"/>
  <c r="CL197" i="26"/>
  <c r="CI197" i="26"/>
  <c r="CB197" i="26"/>
  <c r="BX197" i="26"/>
  <c r="BV197" i="26"/>
  <c r="BN197" i="26"/>
  <c r="BM197" i="26"/>
  <c r="BL197" i="26"/>
  <c r="BK197" i="26"/>
  <c r="DI220" i="26"/>
  <c r="BW220" i="26"/>
  <c r="BM220" i="26"/>
  <c r="BL220" i="26"/>
  <c r="BK220" i="26"/>
  <c r="DI219" i="26"/>
  <c r="CT219" i="26"/>
  <c r="CL219" i="26"/>
  <c r="CC219" i="26"/>
  <c r="BU219" i="26"/>
  <c r="BN219" i="26"/>
  <c r="BM219" i="26"/>
  <c r="BL219" i="26"/>
  <c r="BK219" i="26"/>
  <c r="DI218" i="26"/>
  <c r="BM218" i="26"/>
  <c r="BL218" i="26"/>
  <c r="BK218" i="26"/>
  <c r="DI217" i="26"/>
  <c r="DB217" i="26"/>
  <c r="CV217" i="26"/>
  <c r="CU217" i="26"/>
  <c r="CM217" i="26"/>
  <c r="CH217" i="26"/>
  <c r="CF217" i="26"/>
  <c r="CA217" i="26"/>
  <c r="BV217" i="26"/>
  <c r="BT217" i="26"/>
  <c r="BO217" i="26"/>
  <c r="BM217" i="26"/>
  <c r="BL217" i="26"/>
  <c r="BK217" i="26"/>
  <c r="DC217" i="26" s="1"/>
  <c r="DI216" i="26"/>
  <c r="BM216" i="26"/>
  <c r="BL216" i="26"/>
  <c r="BK216" i="26"/>
  <c r="DI215" i="26"/>
  <c r="BM215" i="26"/>
  <c r="BL215" i="26"/>
  <c r="BK215" i="26"/>
  <c r="CW215" i="26" s="1"/>
  <c r="DI214" i="26"/>
  <c r="BM214" i="26"/>
  <c r="BL214" i="26"/>
  <c r="BK214" i="26"/>
  <c r="CY214" i="26" s="1"/>
  <c r="DI213" i="26"/>
  <c r="CV213" i="26"/>
  <c r="CU213" i="26"/>
  <c r="CN213" i="26"/>
  <c r="BT213" i="26"/>
  <c r="BM213" i="26"/>
  <c r="BL213" i="26"/>
  <c r="BK213" i="26"/>
  <c r="DI212" i="26"/>
  <c r="DD212" i="26"/>
  <c r="CZ212" i="26"/>
  <c r="CW212" i="26"/>
  <c r="CS212" i="26"/>
  <c r="CR212" i="26"/>
  <c r="CM212" i="26"/>
  <c r="CI212" i="26"/>
  <c r="CG212" i="26"/>
  <c r="CB212" i="26"/>
  <c r="BY212" i="26"/>
  <c r="BW212" i="26"/>
  <c r="BQ212" i="26"/>
  <c r="BM212" i="26"/>
  <c r="BL212" i="26"/>
  <c r="BK212" i="26"/>
  <c r="DI211" i="26"/>
  <c r="DD211" i="26"/>
  <c r="DB211" i="26"/>
  <c r="DA211" i="26"/>
  <c r="CW211" i="26"/>
  <c r="CV211" i="26"/>
  <c r="CT211" i="26"/>
  <c r="CR211" i="26"/>
  <c r="CP211" i="26"/>
  <c r="CO211" i="26"/>
  <c r="CL211" i="26"/>
  <c r="CK211" i="26"/>
  <c r="CH211" i="26"/>
  <c r="CF211" i="26"/>
  <c r="CD211" i="26"/>
  <c r="CC211" i="26"/>
  <c r="BY211" i="26"/>
  <c r="BX211" i="26"/>
  <c r="BV211" i="26"/>
  <c r="BT211" i="26"/>
  <c r="BR211" i="26"/>
  <c r="BQ211" i="26"/>
  <c r="BN211" i="26"/>
  <c r="BM211" i="26"/>
  <c r="BL211" i="26"/>
  <c r="BK211" i="26"/>
  <c r="CZ211" i="26" s="1"/>
  <c r="DI210" i="26"/>
  <c r="CW210" i="26"/>
  <c r="CL210" i="26"/>
  <c r="BU210" i="26"/>
  <c r="BM210" i="26"/>
  <c r="BL210" i="26"/>
  <c r="BK210" i="26"/>
  <c r="DA210" i="26" s="1"/>
  <c r="DI209" i="26"/>
  <c r="BM209" i="26"/>
  <c r="BL209" i="26"/>
  <c r="BK209" i="26"/>
  <c r="DI208" i="26"/>
  <c r="DC208" i="26"/>
  <c r="DA208" i="26"/>
  <c r="CS208" i="26"/>
  <c r="CN208" i="26"/>
  <c r="CI208" i="26"/>
  <c r="CF208" i="26"/>
  <c r="CA208" i="26"/>
  <c r="BX208" i="26"/>
  <c r="BQ208" i="26"/>
  <c r="BM208" i="26"/>
  <c r="BL208" i="26"/>
  <c r="BK208" i="26"/>
  <c r="CW208" i="26" s="1"/>
  <c r="DI227" i="26"/>
  <c r="DB227" i="26"/>
  <c r="CZ227" i="26"/>
  <c r="CW227" i="26"/>
  <c r="CS227" i="26"/>
  <c r="CR227" i="26"/>
  <c r="CP227" i="26"/>
  <c r="CL227" i="26"/>
  <c r="CK227" i="26"/>
  <c r="CG227" i="26"/>
  <c r="CD227" i="26"/>
  <c r="CB227" i="26"/>
  <c r="BY227" i="26"/>
  <c r="BU227" i="26"/>
  <c r="BT227" i="26"/>
  <c r="BR227" i="26"/>
  <c r="BN227" i="26"/>
  <c r="BM227" i="26"/>
  <c r="BL227" i="26"/>
  <c r="BK227" i="26"/>
  <c r="DI226" i="26"/>
  <c r="CW226" i="26"/>
  <c r="CO226" i="26"/>
  <c r="CK226" i="26"/>
  <c r="CD226" i="26"/>
  <c r="BU226" i="26"/>
  <c r="BM226" i="26"/>
  <c r="BL226" i="26"/>
  <c r="BK226" i="26"/>
  <c r="CY226" i="26" s="1"/>
  <c r="DI225" i="26"/>
  <c r="DD225" i="26"/>
  <c r="CT225" i="26"/>
  <c r="CH225" i="26"/>
  <c r="BX225" i="26"/>
  <c r="BN225" i="26"/>
  <c r="BM225" i="26"/>
  <c r="BL225" i="26"/>
  <c r="BK225" i="26"/>
  <c r="DI224" i="26"/>
  <c r="BT224" i="26"/>
  <c r="BM224" i="26"/>
  <c r="BL224" i="26"/>
  <c r="BK224" i="26"/>
  <c r="DI223" i="26"/>
  <c r="DB223" i="26"/>
  <c r="CT223" i="26"/>
  <c r="CN223" i="26"/>
  <c r="CD223" i="26"/>
  <c r="BV223" i="26"/>
  <c r="BP223" i="26"/>
  <c r="BM223" i="26"/>
  <c r="BL223" i="26"/>
  <c r="BK223" i="26"/>
  <c r="DI222" i="26"/>
  <c r="BM222" i="26"/>
  <c r="BL222" i="26"/>
  <c r="BK222" i="26"/>
  <c r="CK222" i="26" s="1"/>
  <c r="DI221" i="26"/>
  <c r="BR221" i="26"/>
  <c r="BM221" i="26"/>
  <c r="BL221" i="26"/>
  <c r="BK221" i="26"/>
  <c r="DI232" i="26"/>
  <c r="CV232" i="26"/>
  <c r="CS232" i="26"/>
  <c r="CO232" i="26"/>
  <c r="CF232" i="26"/>
  <c r="CE232" i="26"/>
  <c r="BX232" i="26"/>
  <c r="BP232" i="26"/>
  <c r="BM232" i="26"/>
  <c r="BL232" i="26"/>
  <c r="BK232" i="26"/>
  <c r="DI231" i="26"/>
  <c r="DB231" i="26"/>
  <c r="DA231" i="26"/>
  <c r="CT231" i="26"/>
  <c r="CS231" i="26"/>
  <c r="CN231" i="26"/>
  <c r="CK231" i="26"/>
  <c r="CD231" i="26"/>
  <c r="CC231" i="26"/>
  <c r="BV231" i="26"/>
  <c r="BU231" i="26"/>
  <c r="BP231" i="26"/>
  <c r="BM231" i="26"/>
  <c r="BL231" i="26"/>
  <c r="BK231" i="26"/>
  <c r="DI230" i="26"/>
  <c r="DC230" i="26"/>
  <c r="DB230" i="26"/>
  <c r="CY230" i="26"/>
  <c r="CT230" i="26"/>
  <c r="CS230" i="26"/>
  <c r="CO230" i="26"/>
  <c r="CL230" i="26"/>
  <c r="CI230" i="26"/>
  <c r="CH230" i="26"/>
  <c r="CD230" i="26"/>
  <c r="CC230" i="26"/>
  <c r="CA230" i="26"/>
  <c r="BW230" i="26"/>
  <c r="BV230" i="26"/>
  <c r="BR230" i="26"/>
  <c r="BN230" i="26"/>
  <c r="BM230" i="26"/>
  <c r="BL230" i="26"/>
  <c r="BK230" i="26"/>
  <c r="CW230" i="26" s="1"/>
  <c r="DI229" i="26"/>
  <c r="CY229" i="26"/>
  <c r="CD229" i="26"/>
  <c r="BM229" i="26"/>
  <c r="BL229" i="26"/>
  <c r="BK229" i="26"/>
  <c r="DI228" i="26"/>
  <c r="BM228" i="26"/>
  <c r="BL228" i="26"/>
  <c r="BK228" i="26"/>
  <c r="CZ228" i="26" s="1"/>
  <c r="DI237" i="26"/>
  <c r="DA237" i="26"/>
  <c r="CZ237" i="26"/>
  <c r="CS237" i="26"/>
  <c r="CR237" i="26"/>
  <c r="CL237" i="26"/>
  <c r="CH237" i="26"/>
  <c r="CC237" i="26"/>
  <c r="CB237" i="26"/>
  <c r="BU237" i="26"/>
  <c r="BT237" i="26"/>
  <c r="BN237" i="26"/>
  <c r="BM237" i="26"/>
  <c r="BL237" i="26"/>
  <c r="BK237" i="26"/>
  <c r="DI236" i="26"/>
  <c r="CM236" i="26"/>
  <c r="BU236" i="26"/>
  <c r="BM236" i="26"/>
  <c r="BL236" i="26"/>
  <c r="BK236" i="26"/>
  <c r="DI235" i="26"/>
  <c r="DC235" i="26"/>
  <c r="CZ235" i="26"/>
  <c r="CP235" i="26"/>
  <c r="CN235" i="26"/>
  <c r="CM235" i="26"/>
  <c r="CE235" i="26"/>
  <c r="CB235" i="26"/>
  <c r="BT235" i="26"/>
  <c r="BN235" i="26"/>
  <c r="BM235" i="26"/>
  <c r="BL235" i="26"/>
  <c r="BK235" i="26"/>
  <c r="DI234" i="26"/>
  <c r="CY234" i="26"/>
  <c r="CW234" i="26"/>
  <c r="CF234" i="26"/>
  <c r="CC234" i="26"/>
  <c r="BP234" i="26"/>
  <c r="BM234" i="26"/>
  <c r="BL234" i="26"/>
  <c r="BK234" i="26"/>
  <c r="DI233" i="26"/>
  <c r="DB233" i="26"/>
  <c r="CT233" i="26"/>
  <c r="CN233" i="26"/>
  <c r="CD233" i="26"/>
  <c r="BV233" i="26"/>
  <c r="BP233" i="26"/>
  <c r="BM233" i="26"/>
  <c r="BL233" i="26"/>
  <c r="BK233" i="26"/>
  <c r="DI241" i="26"/>
  <c r="CD241" i="26"/>
  <c r="BM241" i="26"/>
  <c r="BL241" i="26"/>
  <c r="BK241" i="26"/>
  <c r="DA241" i="26" s="1"/>
  <c r="DI240" i="26"/>
  <c r="DC240" i="26"/>
  <c r="DB240" i="26"/>
  <c r="CY240" i="26"/>
  <c r="CT240" i="26"/>
  <c r="CR240" i="26"/>
  <c r="CN240" i="26"/>
  <c r="CL240" i="26"/>
  <c r="CI240" i="26"/>
  <c r="CH240" i="26"/>
  <c r="CD240" i="26"/>
  <c r="CB240" i="26"/>
  <c r="CA240" i="26"/>
  <c r="BW240" i="26"/>
  <c r="BV240" i="26"/>
  <c r="BR240" i="26"/>
  <c r="BN240" i="26"/>
  <c r="BM240" i="26"/>
  <c r="BL240" i="26"/>
  <c r="BK240" i="26"/>
  <c r="DD240" i="26" s="1"/>
  <c r="DI239" i="26"/>
  <c r="CV239" i="26"/>
  <c r="CM239" i="26"/>
  <c r="BT239" i="26"/>
  <c r="BM239" i="26"/>
  <c r="BL239" i="26"/>
  <c r="BK239" i="26"/>
  <c r="DA239" i="26" s="1"/>
  <c r="DI238" i="26"/>
  <c r="DB238" i="26"/>
  <c r="CS238" i="26"/>
  <c r="CL238" i="26"/>
  <c r="CD238" i="26"/>
  <c r="BU238" i="26"/>
  <c r="BN238" i="26"/>
  <c r="BM238" i="26"/>
  <c r="BL238" i="26"/>
  <c r="BK238" i="26"/>
  <c r="DI245" i="26"/>
  <c r="CY245" i="26"/>
  <c r="CO245" i="26"/>
  <c r="CM245" i="26"/>
  <c r="CE245" i="26"/>
  <c r="BW245" i="26"/>
  <c r="BM245" i="26"/>
  <c r="BL245" i="26"/>
  <c r="BK245" i="26"/>
  <c r="DA245" i="26" s="1"/>
  <c r="DI244" i="26"/>
  <c r="CU244" i="26"/>
  <c r="CB244" i="26"/>
  <c r="BO244" i="26"/>
  <c r="BM244" i="26"/>
  <c r="BL244" i="26"/>
  <c r="BK244" i="26"/>
  <c r="DI243" i="26"/>
  <c r="BM243" i="26"/>
  <c r="BL243" i="26"/>
  <c r="BK243" i="26"/>
  <c r="DI242" i="26"/>
  <c r="DB242" i="26"/>
  <c r="DA242" i="26"/>
  <c r="CZ242" i="26"/>
  <c r="CT242" i="26"/>
  <c r="CS242" i="26"/>
  <c r="CP242" i="26"/>
  <c r="CN242" i="26"/>
  <c r="CK242" i="26"/>
  <c r="CH242" i="26"/>
  <c r="CD242" i="26"/>
  <c r="CC242" i="26"/>
  <c r="CB242" i="26"/>
  <c r="BV242" i="26"/>
  <c r="BU242" i="26"/>
  <c r="BR242" i="26"/>
  <c r="BP242" i="26"/>
  <c r="BM242" i="26"/>
  <c r="BL242" i="26"/>
  <c r="BK242" i="26"/>
  <c r="DI251" i="26"/>
  <c r="DC251" i="26"/>
  <c r="DB251" i="26"/>
  <c r="CY251" i="26"/>
  <c r="CT251" i="26"/>
  <c r="CS251" i="26"/>
  <c r="CO251" i="26"/>
  <c r="CL251" i="26"/>
  <c r="CI251" i="26"/>
  <c r="CH251" i="26"/>
  <c r="CD251" i="26"/>
  <c r="CC251" i="26"/>
  <c r="CA251" i="26"/>
  <c r="BW251" i="26"/>
  <c r="BV251" i="26"/>
  <c r="BR251" i="26"/>
  <c r="BN251" i="26"/>
  <c r="BM251" i="26"/>
  <c r="BL251" i="26"/>
  <c r="BK251" i="26"/>
  <c r="CW251" i="26" s="1"/>
  <c r="DI250" i="26"/>
  <c r="DB250" i="26"/>
  <c r="CI250" i="26"/>
  <c r="BY250" i="26"/>
  <c r="BO250" i="26"/>
  <c r="BM250" i="26"/>
  <c r="BL250" i="26"/>
  <c r="BK250" i="26"/>
  <c r="BT250" i="26" s="1"/>
  <c r="DI249" i="26"/>
  <c r="BM249" i="26"/>
  <c r="BL249" i="26"/>
  <c r="BK249" i="26"/>
  <c r="BR249" i="26" s="1"/>
  <c r="DI248" i="26"/>
  <c r="DB248" i="26"/>
  <c r="CU248" i="26"/>
  <c r="CM248" i="26"/>
  <c r="BR248" i="26"/>
  <c r="BM248" i="26"/>
  <c r="BL248" i="26"/>
  <c r="BK248" i="26"/>
  <c r="CG248" i="26" s="1"/>
  <c r="DI247" i="26"/>
  <c r="BM247" i="26"/>
  <c r="BL247" i="26"/>
  <c r="BK247" i="26"/>
  <c r="DC247" i="26" s="1"/>
  <c r="DI246" i="26"/>
  <c r="BM246" i="26"/>
  <c r="BL246" i="26"/>
  <c r="BK246" i="26"/>
  <c r="DI253" i="26"/>
  <c r="DB253" i="26"/>
  <c r="DA253" i="26"/>
  <c r="CZ253" i="26"/>
  <c r="CT253" i="26"/>
  <c r="CS253" i="26"/>
  <c r="CP253" i="26"/>
  <c r="CN253" i="26"/>
  <c r="CK253" i="26"/>
  <c r="CH253" i="26"/>
  <c r="CD253" i="26"/>
  <c r="CC253" i="26"/>
  <c r="CB253" i="26"/>
  <c r="BV253" i="26"/>
  <c r="BU253" i="26"/>
  <c r="BR253" i="26"/>
  <c r="BP253" i="26"/>
  <c r="BM253" i="26"/>
  <c r="BL253" i="26"/>
  <c r="BK253" i="26"/>
  <c r="DI252" i="26"/>
  <c r="BM252" i="26"/>
  <c r="BL252" i="26"/>
  <c r="BK252" i="26"/>
  <c r="DI254" i="26"/>
  <c r="DD254" i="26"/>
  <c r="DC254" i="26"/>
  <c r="CT254" i="26"/>
  <c r="CR254" i="26"/>
  <c r="CI254" i="26"/>
  <c r="CF254" i="26"/>
  <c r="BX254" i="26"/>
  <c r="BW254" i="26"/>
  <c r="BN254" i="26"/>
  <c r="BM254" i="26"/>
  <c r="BL254" i="26"/>
  <c r="BK254" i="26"/>
  <c r="DI258" i="26"/>
  <c r="DA258" i="26"/>
  <c r="CU258" i="26"/>
  <c r="CS258" i="26"/>
  <c r="CO258" i="26"/>
  <c r="CM258" i="26"/>
  <c r="CG258" i="26"/>
  <c r="CE258" i="26"/>
  <c r="BY258" i="26"/>
  <c r="BX258" i="26"/>
  <c r="BW258" i="26"/>
  <c r="BO258" i="26"/>
  <c r="BM258" i="26"/>
  <c r="BL258" i="26"/>
  <c r="BK258" i="26"/>
  <c r="DI257" i="26"/>
  <c r="DA257" i="26"/>
  <c r="CS257" i="26"/>
  <c r="CL257" i="26"/>
  <c r="CC257" i="26"/>
  <c r="BU257" i="26"/>
  <c r="BN257" i="26"/>
  <c r="BM257" i="26"/>
  <c r="BL257" i="26"/>
  <c r="BK257" i="26"/>
  <c r="CT257" i="26" s="1"/>
  <c r="DI256" i="26"/>
  <c r="BM256" i="26"/>
  <c r="BL256" i="26"/>
  <c r="BK256" i="26"/>
  <c r="DI255" i="26"/>
  <c r="DB255" i="26"/>
  <c r="CW255" i="26"/>
  <c r="CS255" i="26"/>
  <c r="CL255" i="26"/>
  <c r="CH255" i="26"/>
  <c r="CG255" i="26"/>
  <c r="CA255" i="26"/>
  <c r="BW255" i="26"/>
  <c r="BV255" i="26"/>
  <c r="BQ255" i="26"/>
  <c r="BM255" i="26"/>
  <c r="BL255" i="26"/>
  <c r="BK255" i="26"/>
  <c r="DC255" i="26" s="1"/>
  <c r="DI260" i="26"/>
  <c r="DD260" i="26"/>
  <c r="CY260" i="26"/>
  <c r="CN260" i="26"/>
  <c r="CI260" i="26"/>
  <c r="CD260" i="26"/>
  <c r="BN260" i="26"/>
  <c r="BM260" i="26"/>
  <c r="BL260" i="26"/>
  <c r="BK260" i="26"/>
  <c r="CT260" i="26" s="1"/>
  <c r="DI259" i="26"/>
  <c r="CW259" i="26"/>
  <c r="CS259" i="26"/>
  <c r="CI259" i="26"/>
  <c r="CG259" i="26"/>
  <c r="BW259" i="26"/>
  <c r="BM259" i="26"/>
  <c r="BL259" i="26"/>
  <c r="BK259" i="26"/>
  <c r="DI262" i="26"/>
  <c r="DD262" i="26"/>
  <c r="DB262" i="26"/>
  <c r="DA262" i="26"/>
  <c r="CW262" i="26"/>
  <c r="CV262" i="26"/>
  <c r="CT262" i="26"/>
  <c r="CR262" i="26"/>
  <c r="CP262" i="26"/>
  <c r="CO262" i="26"/>
  <c r="CL262" i="26"/>
  <c r="CK262" i="26"/>
  <c r="CH262" i="26"/>
  <c r="CF262" i="26"/>
  <c r="CD262" i="26"/>
  <c r="CC262" i="26"/>
  <c r="BY262" i="26"/>
  <c r="BX262" i="26"/>
  <c r="BV262" i="26"/>
  <c r="BT262" i="26"/>
  <c r="BR262" i="26"/>
  <c r="BQ262" i="26"/>
  <c r="BN262" i="26"/>
  <c r="BM262" i="26"/>
  <c r="BL262" i="26"/>
  <c r="BK262" i="26"/>
  <c r="CZ262" i="26" s="1"/>
  <c r="DI261" i="26"/>
  <c r="BM261" i="26"/>
  <c r="BL261" i="26"/>
  <c r="BK261" i="26"/>
  <c r="DI263" i="26"/>
  <c r="BM263" i="26"/>
  <c r="BL263" i="26"/>
  <c r="BK263" i="26"/>
  <c r="CP263" i="26" s="1"/>
  <c r="DI264" i="26"/>
  <c r="BM264" i="26"/>
  <c r="BL264" i="26"/>
  <c r="BK264" i="26"/>
  <c r="BD112" i="26"/>
  <c r="AM112" i="26"/>
  <c r="H112" i="26"/>
  <c r="G112" i="26"/>
  <c r="F112" i="26"/>
  <c r="AU112" i="26" s="1"/>
  <c r="BD102" i="26"/>
  <c r="H102" i="26"/>
  <c r="G102" i="26"/>
  <c r="F102" i="26"/>
  <c r="R102" i="26" s="1"/>
  <c r="BD138" i="26"/>
  <c r="AY138" i="26"/>
  <c r="AQ138" i="26"/>
  <c r="AM138" i="26"/>
  <c r="AF138" i="26"/>
  <c r="AA138" i="26"/>
  <c r="S138" i="26"/>
  <c r="O138" i="26"/>
  <c r="H138" i="26"/>
  <c r="G138" i="26"/>
  <c r="F138" i="26"/>
  <c r="AU138" i="26" s="1"/>
  <c r="BD111" i="26"/>
  <c r="AX111" i="26"/>
  <c r="AW111" i="26"/>
  <c r="AO111" i="26"/>
  <c r="AM111" i="26"/>
  <c r="AI111" i="26"/>
  <c r="AD111" i="26"/>
  <c r="AC111" i="26"/>
  <c r="Y111" i="26"/>
  <c r="V111" i="26"/>
  <c r="R111" i="26"/>
  <c r="Q111" i="26"/>
  <c r="I111" i="26"/>
  <c r="H111" i="26"/>
  <c r="G111" i="26"/>
  <c r="F111" i="26"/>
  <c r="AY111" i="26" s="1"/>
  <c r="BD64" i="26"/>
  <c r="H64" i="26"/>
  <c r="G64" i="26"/>
  <c r="F64" i="26"/>
  <c r="AI64" i="26" s="1"/>
  <c r="BD148" i="26"/>
  <c r="H148" i="26"/>
  <c r="G148" i="26"/>
  <c r="F148" i="26"/>
  <c r="I148" i="26" s="1"/>
  <c r="BD202" i="26"/>
  <c r="AR202" i="26"/>
  <c r="AJ202" i="26"/>
  <c r="M202" i="26"/>
  <c r="H202" i="26"/>
  <c r="G202" i="26"/>
  <c r="F202" i="26"/>
  <c r="BD165" i="26"/>
  <c r="AP165" i="26"/>
  <c r="M165" i="26"/>
  <c r="H165" i="26"/>
  <c r="G165" i="26"/>
  <c r="F165" i="26"/>
  <c r="BD227" i="26"/>
  <c r="AT227" i="26"/>
  <c r="L227" i="26"/>
  <c r="H227" i="26"/>
  <c r="G227" i="26"/>
  <c r="F227" i="26"/>
  <c r="BD246" i="26"/>
  <c r="H246" i="26"/>
  <c r="G246" i="26"/>
  <c r="F246" i="26"/>
  <c r="Y246" i="26" s="1"/>
  <c r="BD245" i="26"/>
  <c r="AT245" i="26"/>
  <c r="O245" i="26"/>
  <c r="H245" i="26"/>
  <c r="G245" i="26"/>
  <c r="F245" i="26"/>
  <c r="BD258" i="26"/>
  <c r="H258" i="26"/>
  <c r="G258" i="26"/>
  <c r="F258" i="26"/>
  <c r="BF257" i="26" s="1"/>
  <c r="BD249" i="26"/>
  <c r="T249" i="26"/>
  <c r="H249" i="26"/>
  <c r="G249" i="26"/>
  <c r="F249" i="26"/>
  <c r="BD17" i="26"/>
  <c r="H17" i="26"/>
  <c r="G17" i="26"/>
  <c r="F17" i="26"/>
  <c r="X17" i="26" s="1"/>
  <c r="BD51" i="26"/>
  <c r="K51" i="26"/>
  <c r="H51" i="26"/>
  <c r="G51" i="26"/>
  <c r="F51" i="26"/>
  <c r="AQ51" i="26" s="1"/>
  <c r="BD185" i="26"/>
  <c r="AT185" i="26"/>
  <c r="H185" i="26"/>
  <c r="G185" i="26"/>
  <c r="F185" i="26"/>
  <c r="T185" i="26" s="1"/>
  <c r="BD110" i="26"/>
  <c r="V110" i="26"/>
  <c r="H110" i="26"/>
  <c r="G110" i="26"/>
  <c r="F110" i="26"/>
  <c r="BD63" i="26"/>
  <c r="H63" i="26"/>
  <c r="G63" i="26"/>
  <c r="F63" i="26"/>
  <c r="BD226" i="26"/>
  <c r="AY226" i="26"/>
  <c r="AB226" i="26"/>
  <c r="Z226" i="26"/>
  <c r="H226" i="26"/>
  <c r="G226" i="26"/>
  <c r="F226" i="26"/>
  <c r="AM226" i="26" s="1"/>
  <c r="BD225" i="26"/>
  <c r="AM225" i="26"/>
  <c r="AI225" i="26"/>
  <c r="H225" i="26"/>
  <c r="G225" i="26"/>
  <c r="F225" i="26"/>
  <c r="P225" i="26" s="1"/>
  <c r="BD257" i="26"/>
  <c r="AY257" i="26"/>
  <c r="AQ257" i="26"/>
  <c r="AC257" i="26"/>
  <c r="I257" i="26"/>
  <c r="H257" i="26"/>
  <c r="G257" i="26"/>
  <c r="F257" i="26"/>
  <c r="AO257" i="26" s="1"/>
  <c r="BD101" i="26"/>
  <c r="AR101" i="26"/>
  <c r="AJ101" i="26"/>
  <c r="M101" i="26"/>
  <c r="H101" i="26"/>
  <c r="G101" i="26"/>
  <c r="F101" i="26"/>
  <c r="BD16" i="26"/>
  <c r="AD16" i="26"/>
  <c r="H16" i="26"/>
  <c r="G16" i="26"/>
  <c r="F16" i="26"/>
  <c r="BD26" i="26"/>
  <c r="AY26" i="26"/>
  <c r="AW26" i="26"/>
  <c r="AO26" i="26"/>
  <c r="AJ26" i="26"/>
  <c r="AG26" i="26"/>
  <c r="Y26" i="26"/>
  <c r="S26" i="26"/>
  <c r="Q26" i="26"/>
  <c r="I26" i="26"/>
  <c r="H26" i="26"/>
  <c r="G26" i="26"/>
  <c r="F26" i="26"/>
  <c r="BD44" i="26"/>
  <c r="Q44" i="26"/>
  <c r="H44" i="26"/>
  <c r="G44" i="26"/>
  <c r="F44" i="26"/>
  <c r="AU44" i="26" s="1"/>
  <c r="BD34" i="26"/>
  <c r="AQ34" i="26"/>
  <c r="K34" i="26"/>
  <c r="H34" i="26"/>
  <c r="G34" i="26"/>
  <c r="F34" i="26"/>
  <c r="BD62" i="26"/>
  <c r="K62" i="26"/>
  <c r="H62" i="26"/>
  <c r="G62" i="26"/>
  <c r="F62" i="26"/>
  <c r="Z62" i="26" s="1"/>
  <c r="BD61" i="26"/>
  <c r="AV61" i="26"/>
  <c r="AN61" i="26"/>
  <c r="AM61" i="26"/>
  <c r="AC61" i="26"/>
  <c r="AB61" i="26"/>
  <c r="T61" i="26"/>
  <c r="P61" i="26"/>
  <c r="I61" i="26"/>
  <c r="H61" i="26"/>
  <c r="G61" i="26"/>
  <c r="F61" i="26"/>
  <c r="AU61" i="26" s="1"/>
  <c r="BD75" i="26"/>
  <c r="AQ75" i="26"/>
  <c r="K75" i="26"/>
  <c r="H75" i="26"/>
  <c r="G75" i="26"/>
  <c r="F75" i="26"/>
  <c r="AU75" i="26" s="1"/>
  <c r="BD137" i="26"/>
  <c r="AR137" i="26"/>
  <c r="AO137" i="26"/>
  <c r="AC137" i="26"/>
  <c r="W137" i="26"/>
  <c r="T137" i="26"/>
  <c r="L137" i="26"/>
  <c r="H137" i="26"/>
  <c r="G137" i="26"/>
  <c r="F137" i="26"/>
  <c r="BD136" i="26"/>
  <c r="Q136" i="26"/>
  <c r="H136" i="26"/>
  <c r="G136" i="26"/>
  <c r="F136" i="26"/>
  <c r="AT136" i="26" s="1"/>
  <c r="BD100" i="26"/>
  <c r="AW100" i="26"/>
  <c r="AN100" i="26"/>
  <c r="AM100" i="26"/>
  <c r="AG100" i="26"/>
  <c r="Y100" i="26"/>
  <c r="W100" i="26"/>
  <c r="P100" i="26"/>
  <c r="I100" i="26"/>
  <c r="H100" i="26"/>
  <c r="G100" i="26"/>
  <c r="F100" i="26"/>
  <c r="AR100" i="26" s="1"/>
  <c r="BD196" i="26"/>
  <c r="AK196" i="26"/>
  <c r="I196" i="26"/>
  <c r="H196" i="26"/>
  <c r="G196" i="26"/>
  <c r="F196" i="26"/>
  <c r="AC196" i="26" s="1"/>
  <c r="BD135" i="26"/>
  <c r="AW135" i="26"/>
  <c r="AV135" i="26"/>
  <c r="AR135" i="26"/>
  <c r="AO135" i="26"/>
  <c r="AM135" i="26"/>
  <c r="AK135" i="26"/>
  <c r="AG135" i="26"/>
  <c r="AF135" i="26"/>
  <c r="AC135" i="26"/>
  <c r="Y135" i="26"/>
  <c r="X135" i="26"/>
  <c r="T135" i="26"/>
  <c r="Q135" i="26"/>
  <c r="O135" i="26"/>
  <c r="M135" i="26"/>
  <c r="I135" i="26"/>
  <c r="H135" i="26"/>
  <c r="G135" i="26"/>
  <c r="F135" i="26"/>
  <c r="AU135" i="26" s="1"/>
  <c r="BD109" i="26"/>
  <c r="H109" i="26"/>
  <c r="G109" i="26"/>
  <c r="F109" i="26"/>
  <c r="BD134" i="26"/>
  <c r="AW134" i="26"/>
  <c r="AV134" i="26"/>
  <c r="AR134" i="26"/>
  <c r="AO134" i="26"/>
  <c r="AM134" i="26"/>
  <c r="AK134" i="26"/>
  <c r="AG134" i="26"/>
  <c r="AF134" i="26"/>
  <c r="AC134" i="26"/>
  <c r="Y134" i="26"/>
  <c r="X134" i="26"/>
  <c r="T134" i="26"/>
  <c r="Q134" i="26"/>
  <c r="O134" i="26"/>
  <c r="M134" i="26"/>
  <c r="I134" i="26"/>
  <c r="H134" i="26"/>
  <c r="G134" i="26"/>
  <c r="F134" i="26"/>
  <c r="AU134" i="26" s="1"/>
  <c r="BD184" i="26"/>
  <c r="H184" i="26"/>
  <c r="G184" i="26"/>
  <c r="F184" i="26"/>
  <c r="Y184" i="26" s="1"/>
  <c r="BD99" i="26"/>
  <c r="AQ99" i="26"/>
  <c r="AG99" i="26"/>
  <c r="H99" i="26"/>
  <c r="G99" i="26"/>
  <c r="F99" i="26"/>
  <c r="I99" i="26" s="1"/>
  <c r="BD133" i="26"/>
  <c r="X133" i="26"/>
  <c r="H133" i="26"/>
  <c r="G133" i="26"/>
  <c r="F133" i="26"/>
  <c r="BD108" i="26"/>
  <c r="AT108" i="26"/>
  <c r="Z108" i="26"/>
  <c r="H108" i="26"/>
  <c r="G108" i="26"/>
  <c r="F108" i="26"/>
  <c r="BD183" i="26"/>
  <c r="W183" i="26"/>
  <c r="H183" i="26"/>
  <c r="G183" i="26"/>
  <c r="F183" i="26"/>
  <c r="BD224" i="26"/>
  <c r="H224" i="26"/>
  <c r="G224" i="26"/>
  <c r="F224" i="26"/>
  <c r="BF223" i="26" s="1"/>
  <c r="BD176" i="26"/>
  <c r="H176" i="26"/>
  <c r="G176" i="26"/>
  <c r="F176" i="26"/>
  <c r="O176" i="26" s="1"/>
  <c r="BD164" i="26"/>
  <c r="AN164" i="26"/>
  <c r="AB164" i="26"/>
  <c r="H164" i="26"/>
  <c r="G164" i="26"/>
  <c r="F164" i="26"/>
  <c r="AH164" i="26" s="1"/>
  <c r="BD132" i="26"/>
  <c r="P132" i="26"/>
  <c r="H132" i="26"/>
  <c r="G132" i="26"/>
  <c r="F132" i="26"/>
  <c r="BD214" i="26"/>
  <c r="AR214" i="26"/>
  <c r="AO214" i="26"/>
  <c r="T214" i="26"/>
  <c r="H214" i="26"/>
  <c r="G214" i="26"/>
  <c r="F214" i="26"/>
  <c r="X214" i="26" s="1"/>
  <c r="BD182" i="26"/>
  <c r="H182" i="26"/>
  <c r="G182" i="26"/>
  <c r="F182" i="26"/>
  <c r="R182" i="26" s="1"/>
  <c r="BD175" i="26"/>
  <c r="Z175" i="26"/>
  <c r="X175" i="26"/>
  <c r="H175" i="26"/>
  <c r="G175" i="26"/>
  <c r="F175" i="26"/>
  <c r="AJ175" i="26" s="1"/>
  <c r="BD195" i="26"/>
  <c r="H195" i="26"/>
  <c r="G195" i="26"/>
  <c r="F195" i="26"/>
  <c r="V195" i="26" s="1"/>
  <c r="BD121" i="26"/>
  <c r="AQ121" i="26"/>
  <c r="AO121" i="26"/>
  <c r="H121" i="26"/>
  <c r="G121" i="26"/>
  <c r="F121" i="26"/>
  <c r="K121" i="26" s="1"/>
  <c r="BD194" i="26"/>
  <c r="AH194" i="26"/>
  <c r="AG194" i="26"/>
  <c r="H194" i="26"/>
  <c r="G194" i="26"/>
  <c r="F194" i="26"/>
  <c r="K194" i="26" s="1"/>
  <c r="BD193" i="26"/>
  <c r="AW193" i="26"/>
  <c r="AV193" i="26"/>
  <c r="AR193" i="26"/>
  <c r="AO193" i="26"/>
  <c r="AM193" i="26"/>
  <c r="AK193" i="26"/>
  <c r="AG193" i="26"/>
  <c r="AF193" i="26"/>
  <c r="AC193" i="26"/>
  <c r="Y193" i="26"/>
  <c r="X193" i="26"/>
  <c r="T193" i="26"/>
  <c r="Q193" i="26"/>
  <c r="O193" i="26"/>
  <c r="M193" i="26"/>
  <c r="I193" i="26"/>
  <c r="H193" i="26"/>
  <c r="G193" i="26"/>
  <c r="F193" i="26"/>
  <c r="AU193" i="26" s="1"/>
  <c r="BD147" i="26"/>
  <c r="AY147" i="26"/>
  <c r="AW147" i="26"/>
  <c r="AM147" i="26"/>
  <c r="AI147" i="26"/>
  <c r="AD147" i="26"/>
  <c r="AA147" i="26"/>
  <c r="V147" i="26"/>
  <c r="S147" i="26"/>
  <c r="K147" i="26"/>
  <c r="H147" i="26"/>
  <c r="G147" i="26"/>
  <c r="F147" i="26"/>
  <c r="AQ147" i="26" s="1"/>
  <c r="BD163" i="26"/>
  <c r="H163" i="26"/>
  <c r="G163" i="26"/>
  <c r="F163" i="26"/>
  <c r="BD223" i="26"/>
  <c r="H223" i="26"/>
  <c r="G223" i="26"/>
  <c r="F223" i="26"/>
  <c r="BD222" i="26"/>
  <c r="AQ222" i="26"/>
  <c r="AG222" i="26"/>
  <c r="H222" i="26"/>
  <c r="G222" i="26"/>
  <c r="F222" i="26"/>
  <c r="Y222" i="26" s="1"/>
  <c r="BD256" i="26"/>
  <c r="AQ256" i="26"/>
  <c r="H256" i="26"/>
  <c r="G256" i="26"/>
  <c r="F256" i="26"/>
  <c r="BD255" i="26"/>
  <c r="AN255" i="26"/>
  <c r="H255" i="26"/>
  <c r="G255" i="26"/>
  <c r="F255" i="26"/>
  <c r="AG255" i="26" s="1"/>
  <c r="BD251" i="26"/>
  <c r="R251" i="26"/>
  <c r="H251" i="26"/>
  <c r="G251" i="26"/>
  <c r="F251" i="26"/>
  <c r="BD260" i="26"/>
  <c r="AO260" i="26"/>
  <c r="AN260" i="26"/>
  <c r="AG260" i="26"/>
  <c r="Y260" i="26"/>
  <c r="W260" i="26"/>
  <c r="P260" i="26"/>
  <c r="I260" i="26"/>
  <c r="H260" i="26"/>
  <c r="G260" i="26"/>
  <c r="F260" i="26"/>
  <c r="AV260" i="26" s="1"/>
  <c r="BF203" i="26"/>
  <c r="BD244" i="26"/>
  <c r="AD244" i="26"/>
  <c r="AC244" i="26"/>
  <c r="H244" i="26"/>
  <c r="G244" i="26"/>
  <c r="F244" i="26"/>
  <c r="AO244" i="26" s="1"/>
  <c r="BD243" i="26"/>
  <c r="AU243" i="26"/>
  <c r="AN243" i="26"/>
  <c r="X243" i="26"/>
  <c r="W243" i="26"/>
  <c r="H243" i="26"/>
  <c r="G243" i="26"/>
  <c r="F243" i="26"/>
  <c r="AC243" i="26" s="1"/>
  <c r="BD242" i="26"/>
  <c r="H242" i="26"/>
  <c r="G242" i="26"/>
  <c r="F242" i="26"/>
  <c r="BD248" i="26"/>
  <c r="AW248" i="26"/>
  <c r="AO248" i="26"/>
  <c r="AN248" i="26"/>
  <c r="AI248" i="26"/>
  <c r="Y248" i="26"/>
  <c r="X248" i="26"/>
  <c r="Q248" i="26"/>
  <c r="K248" i="26"/>
  <c r="H248" i="26"/>
  <c r="G248" i="26"/>
  <c r="F248" i="26"/>
  <c r="BD254" i="26"/>
  <c r="Z254" i="26"/>
  <c r="H254" i="26"/>
  <c r="G254" i="26"/>
  <c r="F254" i="26"/>
  <c r="AU254" i="26" s="1"/>
  <c r="BD8" i="26"/>
  <c r="H8" i="26"/>
  <c r="G8" i="26"/>
  <c r="F8" i="26"/>
  <c r="BD11" i="26"/>
  <c r="AI11" i="26"/>
  <c r="Y11" i="26"/>
  <c r="H11" i="26"/>
  <c r="G11" i="26"/>
  <c r="F11" i="26"/>
  <c r="AN11" i="26" s="1"/>
  <c r="BD74" i="26"/>
  <c r="AW74" i="26"/>
  <c r="AQ74" i="26"/>
  <c r="AA74" i="26"/>
  <c r="R74" i="26"/>
  <c r="H74" i="26"/>
  <c r="G74" i="26"/>
  <c r="F74" i="26"/>
  <c r="AC74" i="26" s="1"/>
  <c r="BF195" i="26"/>
  <c r="BD88" i="26"/>
  <c r="AV88" i="26"/>
  <c r="AU88" i="26"/>
  <c r="AM88" i="26"/>
  <c r="AJ88" i="26"/>
  <c r="AG88" i="26"/>
  <c r="X88" i="26"/>
  <c r="W88" i="26"/>
  <c r="P88" i="26"/>
  <c r="L88" i="26"/>
  <c r="H88" i="26"/>
  <c r="G88" i="26"/>
  <c r="F88" i="26"/>
  <c r="BD131" i="26"/>
  <c r="AY131" i="26"/>
  <c r="AQ131" i="26"/>
  <c r="AD131" i="26"/>
  <c r="I131" i="26"/>
  <c r="H131" i="26"/>
  <c r="G131" i="26"/>
  <c r="F131" i="26"/>
  <c r="W131" i="26" s="1"/>
  <c r="BF193" i="26"/>
  <c r="BD130" i="26"/>
  <c r="AN130" i="26"/>
  <c r="AC130" i="26"/>
  <c r="X130" i="26"/>
  <c r="M130" i="26"/>
  <c r="H130" i="26"/>
  <c r="G130" i="26"/>
  <c r="F130" i="26"/>
  <c r="BD210" i="26"/>
  <c r="AU210" i="26"/>
  <c r="AI210" i="26"/>
  <c r="H210" i="26"/>
  <c r="G210" i="26"/>
  <c r="F210" i="26"/>
  <c r="AT210" i="26" s="1"/>
  <c r="BD174" i="26"/>
  <c r="H174" i="26"/>
  <c r="G174" i="26"/>
  <c r="F174" i="26"/>
  <c r="BD181" i="26"/>
  <c r="J181" i="26"/>
  <c r="H181" i="26"/>
  <c r="G181" i="26"/>
  <c r="F181" i="26"/>
  <c r="BF189" i="26"/>
  <c r="BD232" i="26"/>
  <c r="AV232" i="26"/>
  <c r="AR232" i="26"/>
  <c r="AM232" i="26"/>
  <c r="AK232" i="26"/>
  <c r="AF232" i="26"/>
  <c r="AC232" i="26"/>
  <c r="X232" i="26"/>
  <c r="T232" i="26"/>
  <c r="O232" i="26"/>
  <c r="M232" i="26"/>
  <c r="H232" i="26"/>
  <c r="G232" i="26"/>
  <c r="F232" i="26"/>
  <c r="AW232" i="26" s="1"/>
  <c r="BD73" i="26"/>
  <c r="AQ73" i="26"/>
  <c r="AA73" i="26"/>
  <c r="W73" i="26"/>
  <c r="H73" i="26"/>
  <c r="G73" i="26"/>
  <c r="F73" i="26"/>
  <c r="AM73" i="26" s="1"/>
  <c r="BD120" i="26"/>
  <c r="H120" i="26"/>
  <c r="G120" i="26"/>
  <c r="F120" i="26"/>
  <c r="BD98" i="26"/>
  <c r="AX98" i="26"/>
  <c r="AW98" i="26"/>
  <c r="AM98" i="26"/>
  <c r="AI98" i="26"/>
  <c r="AC98" i="26"/>
  <c r="Y98" i="26"/>
  <c r="R98" i="26"/>
  <c r="Q98" i="26"/>
  <c r="H98" i="26"/>
  <c r="G98" i="26"/>
  <c r="F98" i="26"/>
  <c r="AY98" i="26" s="1"/>
  <c r="BD162" i="26"/>
  <c r="AG162" i="26"/>
  <c r="AB162" i="26"/>
  <c r="H162" i="26"/>
  <c r="G162" i="26"/>
  <c r="F162" i="26"/>
  <c r="AR162" i="26" s="1"/>
  <c r="BD221" i="26"/>
  <c r="H221" i="26"/>
  <c r="G221" i="26"/>
  <c r="F221" i="26"/>
  <c r="AO221" i="26" s="1"/>
  <c r="BD209" i="26"/>
  <c r="AY209" i="26"/>
  <c r="AR209" i="26"/>
  <c r="AQ209" i="26"/>
  <c r="AM209" i="26"/>
  <c r="AG209" i="26"/>
  <c r="AF209" i="26"/>
  <c r="AA209" i="26"/>
  <c r="T209" i="26"/>
  <c r="S209" i="26"/>
  <c r="O209" i="26"/>
  <c r="I209" i="26"/>
  <c r="H209" i="26"/>
  <c r="G209" i="26"/>
  <c r="F209" i="26"/>
  <c r="AU209" i="26" s="1"/>
  <c r="BD10" i="26"/>
  <c r="H10" i="26"/>
  <c r="G10" i="26"/>
  <c r="F10" i="26"/>
  <c r="J10" i="26" s="1"/>
  <c r="BF181" i="26"/>
  <c r="BD60" i="26"/>
  <c r="AV60" i="26"/>
  <c r="AR60" i="26"/>
  <c r="AM60" i="26"/>
  <c r="AK60" i="26"/>
  <c r="AF60" i="26"/>
  <c r="AC60" i="26"/>
  <c r="X60" i="26"/>
  <c r="T60" i="26"/>
  <c r="O60" i="26"/>
  <c r="M60" i="26"/>
  <c r="H60" i="26"/>
  <c r="G60" i="26"/>
  <c r="F60" i="26"/>
  <c r="AU60" i="26" s="1"/>
  <c r="BD30" i="26"/>
  <c r="AX30" i="26"/>
  <c r="AH30" i="26"/>
  <c r="AA30" i="26"/>
  <c r="M30" i="26"/>
  <c r="H30" i="26"/>
  <c r="G30" i="26"/>
  <c r="F30" i="26"/>
  <c r="W30" i="26" s="1"/>
  <c r="BD59" i="26"/>
  <c r="AY59" i="26"/>
  <c r="AQ59" i="26"/>
  <c r="AM59" i="26"/>
  <c r="AF59" i="26"/>
  <c r="AA59" i="26"/>
  <c r="S59" i="26"/>
  <c r="O59" i="26"/>
  <c r="H59" i="26"/>
  <c r="G59" i="26"/>
  <c r="F59" i="26"/>
  <c r="AU59" i="26" s="1"/>
  <c r="BD39" i="26"/>
  <c r="AX39" i="26"/>
  <c r="AW39" i="26"/>
  <c r="AO39" i="26"/>
  <c r="AM39" i="26"/>
  <c r="AI39" i="26"/>
  <c r="AD39" i="26"/>
  <c r="AC39" i="26"/>
  <c r="Y39" i="26"/>
  <c r="V39" i="26"/>
  <c r="R39" i="26"/>
  <c r="Q39" i="26"/>
  <c r="I39" i="26"/>
  <c r="H39" i="26"/>
  <c r="G39" i="26"/>
  <c r="F39" i="26"/>
  <c r="AY39" i="26" s="1"/>
  <c r="BD146" i="26"/>
  <c r="H146" i="26"/>
  <c r="G146" i="26"/>
  <c r="F146" i="26"/>
  <c r="AI146" i="26" s="1"/>
  <c r="BD208" i="26"/>
  <c r="H208" i="26"/>
  <c r="G208" i="26"/>
  <c r="F208" i="26"/>
  <c r="AO208" i="26" s="1"/>
  <c r="BD173" i="26"/>
  <c r="W173" i="26"/>
  <c r="H173" i="26"/>
  <c r="G173" i="26"/>
  <c r="F173" i="26"/>
  <c r="AA173" i="26" s="1"/>
  <c r="BD220" i="26"/>
  <c r="H220" i="26"/>
  <c r="G220" i="26"/>
  <c r="F220" i="26"/>
  <c r="BD253" i="26"/>
  <c r="AU253" i="26"/>
  <c r="AI253" i="26"/>
  <c r="AA253" i="26"/>
  <c r="K253" i="26"/>
  <c r="H253" i="26"/>
  <c r="G253" i="26"/>
  <c r="F253" i="26"/>
  <c r="AY253" i="26" s="1"/>
  <c r="BF172" i="26"/>
  <c r="BD219" i="26"/>
  <c r="AW219" i="26"/>
  <c r="AG219" i="26"/>
  <c r="AC219" i="26"/>
  <c r="V219" i="26"/>
  <c r="K219" i="26"/>
  <c r="H219" i="26"/>
  <c r="G219" i="26"/>
  <c r="F219" i="26"/>
  <c r="AY219" i="26" s="1"/>
  <c r="BD13" i="26"/>
  <c r="X13" i="26"/>
  <c r="H13" i="26"/>
  <c r="G13" i="26"/>
  <c r="F13" i="26"/>
  <c r="AV13" i="26" s="1"/>
  <c r="BD97" i="26"/>
  <c r="H97" i="26"/>
  <c r="G97" i="26"/>
  <c r="F97" i="26"/>
  <c r="AO97" i="26" s="1"/>
  <c r="BD43" i="26"/>
  <c r="AG43" i="26"/>
  <c r="AA43" i="26"/>
  <c r="H43" i="26"/>
  <c r="G43" i="26"/>
  <c r="F43" i="26"/>
  <c r="AQ43" i="26" s="1"/>
  <c r="BD161" i="26"/>
  <c r="H161" i="26"/>
  <c r="G161" i="26"/>
  <c r="F161" i="26"/>
  <c r="AT161" i="26" s="1"/>
  <c r="BD129" i="26"/>
  <c r="AW129" i="26"/>
  <c r="AV129" i="26"/>
  <c r="AR129" i="26"/>
  <c r="AO129" i="26"/>
  <c r="AM129" i="26"/>
  <c r="AK129" i="26"/>
  <c r="AG129" i="26"/>
  <c r="AF129" i="26"/>
  <c r="AC129" i="26"/>
  <c r="Y129" i="26"/>
  <c r="X129" i="26"/>
  <c r="T129" i="26"/>
  <c r="Q129" i="26"/>
  <c r="O129" i="26"/>
  <c r="M129" i="26"/>
  <c r="I129" i="26"/>
  <c r="H129" i="26"/>
  <c r="G129" i="26"/>
  <c r="F129" i="26"/>
  <c r="AU129" i="26" s="1"/>
  <c r="BD87" i="26"/>
  <c r="Z87" i="26"/>
  <c r="H87" i="26"/>
  <c r="G87" i="26"/>
  <c r="F87" i="26"/>
  <c r="BD172" i="26"/>
  <c r="AR172" i="26"/>
  <c r="AI172" i="26"/>
  <c r="AB172" i="26"/>
  <c r="P172" i="26"/>
  <c r="H172" i="26"/>
  <c r="G172" i="26"/>
  <c r="F172" i="26"/>
  <c r="BD192" i="26"/>
  <c r="H192" i="26"/>
  <c r="G192" i="26"/>
  <c r="F192" i="26"/>
  <c r="AC192" i="26" s="1"/>
  <c r="BF163" i="26"/>
  <c r="BD238" i="26"/>
  <c r="AU238" i="26"/>
  <c r="AF238" i="26"/>
  <c r="W238" i="26"/>
  <c r="H238" i="26"/>
  <c r="G238" i="26"/>
  <c r="F238" i="26"/>
  <c r="AQ238" i="26" s="1"/>
  <c r="BD201" i="26"/>
  <c r="H201" i="26"/>
  <c r="G201" i="26"/>
  <c r="F201" i="26"/>
  <c r="BD231" i="26"/>
  <c r="H231" i="26"/>
  <c r="G231" i="26"/>
  <c r="F231" i="26"/>
  <c r="BD263" i="26"/>
  <c r="H263" i="26"/>
  <c r="G263" i="26"/>
  <c r="F263" i="26"/>
  <c r="R263" i="26" s="1"/>
  <c r="BD25" i="26"/>
  <c r="AA25" i="26"/>
  <c r="H25" i="26"/>
  <c r="G25" i="26"/>
  <c r="F25" i="26"/>
  <c r="BD72" i="26"/>
  <c r="AT72" i="26"/>
  <c r="AO72" i="26"/>
  <c r="R72" i="26"/>
  <c r="H72" i="26"/>
  <c r="G72" i="26"/>
  <c r="F72" i="26"/>
  <c r="BD119" i="26"/>
  <c r="H119" i="26"/>
  <c r="G119" i="26"/>
  <c r="F119" i="26"/>
  <c r="AU119" i="26" s="1"/>
  <c r="BD191" i="26"/>
  <c r="L191" i="26"/>
  <c r="H191" i="26"/>
  <c r="G191" i="26"/>
  <c r="F191" i="26"/>
  <c r="AG191" i="26" s="1"/>
  <c r="BD190" i="26"/>
  <c r="H190" i="26"/>
  <c r="G190" i="26"/>
  <c r="F190" i="26"/>
  <c r="AV190" i="26" s="1"/>
  <c r="BD200" i="26"/>
  <c r="AN200" i="26"/>
  <c r="H200" i="26"/>
  <c r="G200" i="26"/>
  <c r="F200" i="26"/>
  <c r="AK200" i="26" s="1"/>
  <c r="BD189" i="26"/>
  <c r="H189" i="26"/>
  <c r="G189" i="26"/>
  <c r="F189" i="26"/>
  <c r="BD24" i="26"/>
  <c r="H24" i="26"/>
  <c r="G24" i="26"/>
  <c r="F24" i="26"/>
  <c r="AR24" i="26" s="1"/>
  <c r="BD86" i="26"/>
  <c r="AV86" i="26"/>
  <c r="AT86" i="26"/>
  <c r="AR86" i="26"/>
  <c r="AH86" i="26"/>
  <c r="AF86" i="26"/>
  <c r="AA86" i="26"/>
  <c r="W86" i="26"/>
  <c r="S86" i="26"/>
  <c r="R86" i="26"/>
  <c r="J86" i="26"/>
  <c r="H86" i="26"/>
  <c r="G86" i="26"/>
  <c r="F86" i="26"/>
  <c r="AY86" i="26" s="1"/>
  <c r="BD107" i="26"/>
  <c r="Y107" i="26"/>
  <c r="H107" i="26"/>
  <c r="G107" i="26"/>
  <c r="F107" i="26"/>
  <c r="J107" i="26" s="1"/>
  <c r="BD128" i="26"/>
  <c r="H128" i="26"/>
  <c r="G128" i="26"/>
  <c r="F128" i="26"/>
  <c r="O128" i="26" s="1"/>
  <c r="BD127" i="26"/>
  <c r="AC127" i="26"/>
  <c r="X127" i="26"/>
  <c r="H127" i="26"/>
  <c r="G127" i="26"/>
  <c r="F127" i="26"/>
  <c r="AX127" i="26" s="1"/>
  <c r="BD207" i="26"/>
  <c r="H207" i="26"/>
  <c r="G207" i="26"/>
  <c r="F207" i="26"/>
  <c r="T207" i="26" s="1"/>
  <c r="BD145" i="26"/>
  <c r="AJ145" i="26"/>
  <c r="AG145" i="26"/>
  <c r="H145" i="26"/>
  <c r="G145" i="26"/>
  <c r="F145" i="26"/>
  <c r="M145" i="26" s="1"/>
  <c r="BF145" i="26"/>
  <c r="BD213" i="26"/>
  <c r="AX213" i="26"/>
  <c r="AI213" i="26"/>
  <c r="AH213" i="26"/>
  <c r="L213" i="26"/>
  <c r="H213" i="26"/>
  <c r="G213" i="26"/>
  <c r="F213" i="26"/>
  <c r="BF212" i="26" s="1"/>
  <c r="BD237" i="26"/>
  <c r="H237" i="26"/>
  <c r="G237" i="26"/>
  <c r="F237" i="26"/>
  <c r="BF236" i="26" s="1"/>
  <c r="BD38" i="26"/>
  <c r="AX38" i="26"/>
  <c r="AT38" i="26"/>
  <c r="AI38" i="26"/>
  <c r="AH38" i="26"/>
  <c r="W38" i="26"/>
  <c r="S38" i="26"/>
  <c r="H38" i="26"/>
  <c r="G38" i="26"/>
  <c r="F38" i="26"/>
  <c r="AN38" i="26" s="1"/>
  <c r="BD18" i="26"/>
  <c r="AW18" i="26"/>
  <c r="AJ18" i="26"/>
  <c r="H18" i="26"/>
  <c r="G18" i="26"/>
  <c r="F18" i="26"/>
  <c r="V18" i="26" s="1"/>
  <c r="BD23" i="26"/>
  <c r="H23" i="26"/>
  <c r="G23" i="26"/>
  <c r="F23" i="26"/>
  <c r="AU23" i="26" s="1"/>
  <c r="BD50" i="26"/>
  <c r="H50" i="26"/>
  <c r="G50" i="26"/>
  <c r="F50" i="26"/>
  <c r="BD49" i="26"/>
  <c r="R49" i="26"/>
  <c r="H49" i="26"/>
  <c r="G49" i="26"/>
  <c r="F49" i="26"/>
  <c r="BD71" i="26"/>
  <c r="AX71" i="26"/>
  <c r="AW71" i="26"/>
  <c r="AO71" i="26"/>
  <c r="AN71" i="26"/>
  <c r="AJ71" i="26"/>
  <c r="AD71" i="26"/>
  <c r="AC71" i="26"/>
  <c r="Y71" i="26"/>
  <c r="V71" i="26"/>
  <c r="R71" i="26"/>
  <c r="Q71" i="26"/>
  <c r="I71" i="26"/>
  <c r="H71" i="26"/>
  <c r="G71" i="26"/>
  <c r="F71" i="26"/>
  <c r="AR71" i="26" s="1"/>
  <c r="BD33" i="26"/>
  <c r="K33" i="26"/>
  <c r="H33" i="26"/>
  <c r="G33" i="26"/>
  <c r="F33" i="26"/>
  <c r="AV33" i="26" s="1"/>
  <c r="BD85" i="26"/>
  <c r="AN85" i="26"/>
  <c r="H85" i="26"/>
  <c r="G85" i="26"/>
  <c r="F85" i="26"/>
  <c r="J85" i="26" s="1"/>
  <c r="BD126" i="26"/>
  <c r="H126" i="26"/>
  <c r="G126" i="26"/>
  <c r="F126" i="26"/>
  <c r="BD58" i="26"/>
  <c r="H58" i="26"/>
  <c r="G58" i="26"/>
  <c r="F58" i="26"/>
  <c r="AD58" i="26" s="1"/>
  <c r="BD96" i="26"/>
  <c r="H96" i="26"/>
  <c r="G96" i="26"/>
  <c r="F96" i="26"/>
  <c r="BF95" i="26" s="1"/>
  <c r="BD84" i="26"/>
  <c r="H84" i="26"/>
  <c r="G84" i="26"/>
  <c r="F84" i="26"/>
  <c r="AP84" i="26" s="1"/>
  <c r="BD48" i="26"/>
  <c r="AB48" i="26"/>
  <c r="H48" i="26"/>
  <c r="G48" i="26"/>
  <c r="F48" i="26"/>
  <c r="BD83" i="26"/>
  <c r="AG83" i="26"/>
  <c r="AC83" i="26"/>
  <c r="H83" i="26"/>
  <c r="G83" i="26"/>
  <c r="F83" i="26"/>
  <c r="AT83" i="26" s="1"/>
  <c r="BD57" i="26"/>
  <c r="AT57" i="26"/>
  <c r="AF57" i="26"/>
  <c r="H57" i="26"/>
  <c r="G57" i="26"/>
  <c r="F57" i="26"/>
  <c r="AD57" i="26" s="1"/>
  <c r="BD95" i="26"/>
  <c r="H95" i="26"/>
  <c r="G95" i="26"/>
  <c r="F95" i="26"/>
  <c r="BD106" i="26"/>
  <c r="H106" i="26"/>
  <c r="G106" i="26"/>
  <c r="F106" i="26"/>
  <c r="W106" i="26" s="1"/>
  <c r="BD118" i="26"/>
  <c r="H118" i="26"/>
  <c r="G118" i="26"/>
  <c r="F118" i="26"/>
  <c r="T118" i="26" s="1"/>
  <c r="BD199" i="26"/>
  <c r="AY199" i="26"/>
  <c r="AT199" i="26"/>
  <c r="AD199" i="26"/>
  <c r="J199" i="26"/>
  <c r="H199" i="26"/>
  <c r="G199" i="26"/>
  <c r="F199" i="26"/>
  <c r="X199" i="26" s="1"/>
  <c r="BD230" i="26"/>
  <c r="H230" i="26"/>
  <c r="G230" i="26"/>
  <c r="F230" i="26"/>
  <c r="BD188" i="26"/>
  <c r="AX188" i="26"/>
  <c r="AP188" i="26"/>
  <c r="AB188" i="26"/>
  <c r="AA188" i="26"/>
  <c r="J188" i="26"/>
  <c r="H188" i="26"/>
  <c r="G188" i="26"/>
  <c r="F188" i="26"/>
  <c r="AQ188" i="26" s="1"/>
  <c r="BD212" i="26"/>
  <c r="H212" i="26"/>
  <c r="G212" i="26"/>
  <c r="F212" i="26"/>
  <c r="BD187" i="26"/>
  <c r="H187" i="26"/>
  <c r="G187" i="26"/>
  <c r="F187" i="26"/>
  <c r="BD236" i="26"/>
  <c r="AJ236" i="26"/>
  <c r="AH236" i="26"/>
  <c r="L236" i="26"/>
  <c r="H236" i="26"/>
  <c r="G236" i="26"/>
  <c r="F236" i="26"/>
  <c r="BD9" i="26"/>
  <c r="H9" i="26"/>
  <c r="G9" i="26"/>
  <c r="F9" i="26"/>
  <c r="AK9" i="26" s="1"/>
  <c r="BD259" i="26"/>
  <c r="S259" i="26"/>
  <c r="H259" i="26"/>
  <c r="G259" i="26"/>
  <c r="F259" i="26"/>
  <c r="BD29" i="26"/>
  <c r="AY29" i="26"/>
  <c r="AK29" i="26"/>
  <c r="AD29" i="26"/>
  <c r="I29" i="26"/>
  <c r="H29" i="26"/>
  <c r="G29" i="26"/>
  <c r="F29" i="26"/>
  <c r="Y29" i="26" s="1"/>
  <c r="BD94" i="26"/>
  <c r="H94" i="26"/>
  <c r="G94" i="26"/>
  <c r="F94" i="26"/>
  <c r="AW94" i="26" s="1"/>
  <c r="BD32" i="26"/>
  <c r="AP32" i="26"/>
  <c r="AK32" i="26"/>
  <c r="O32" i="26"/>
  <c r="H32" i="26"/>
  <c r="G32" i="26"/>
  <c r="F32" i="26"/>
  <c r="Z32" i="26" s="1"/>
  <c r="BD70" i="26"/>
  <c r="H70" i="26"/>
  <c r="G70" i="26"/>
  <c r="F70" i="26"/>
  <c r="BD56" i="26"/>
  <c r="AX56" i="26"/>
  <c r="AM56" i="26"/>
  <c r="AG56" i="26"/>
  <c r="W56" i="26"/>
  <c r="V56" i="26"/>
  <c r="I56" i="26"/>
  <c r="H56" i="26"/>
  <c r="G56" i="26"/>
  <c r="F56" i="26"/>
  <c r="BD15" i="26"/>
  <c r="H15" i="26"/>
  <c r="G15" i="26"/>
  <c r="F15" i="26"/>
  <c r="BD69" i="26"/>
  <c r="H69" i="26"/>
  <c r="G69" i="26"/>
  <c r="F69" i="26"/>
  <c r="AV69" i="26" s="1"/>
  <c r="BD42" i="26"/>
  <c r="AY42" i="26"/>
  <c r="W42" i="26"/>
  <c r="H42" i="26"/>
  <c r="G42" i="26"/>
  <c r="F42" i="26"/>
  <c r="BF109" i="26"/>
  <c r="BD105" i="26"/>
  <c r="AG105" i="26"/>
  <c r="L105" i="26"/>
  <c r="H105" i="26"/>
  <c r="G105" i="26"/>
  <c r="F105" i="26"/>
  <c r="BD82" i="26"/>
  <c r="H82" i="26"/>
  <c r="G82" i="26"/>
  <c r="F82" i="26"/>
  <c r="BD117" i="26"/>
  <c r="H117" i="26"/>
  <c r="G117" i="26"/>
  <c r="F117" i="26"/>
  <c r="BD68" i="26"/>
  <c r="H68" i="26"/>
  <c r="G68" i="26"/>
  <c r="F68" i="26"/>
  <c r="BD160" i="26"/>
  <c r="AW160" i="26"/>
  <c r="AV160" i="26"/>
  <c r="AO160" i="26"/>
  <c r="AN160" i="26"/>
  <c r="AK160" i="26"/>
  <c r="AF160" i="26"/>
  <c r="AC160" i="26"/>
  <c r="Y160" i="26"/>
  <c r="W160" i="26"/>
  <c r="Q160" i="26"/>
  <c r="P160" i="26"/>
  <c r="K160" i="26"/>
  <c r="H160" i="26"/>
  <c r="G160" i="26"/>
  <c r="F160" i="26"/>
  <c r="AU160" i="26" s="1"/>
  <c r="BD81" i="26"/>
  <c r="H81" i="26"/>
  <c r="G81" i="26"/>
  <c r="F81" i="26"/>
  <c r="S81" i="26" s="1"/>
  <c r="BD104" i="26"/>
  <c r="AW104" i="26"/>
  <c r="AV104" i="26"/>
  <c r="AO104" i="26"/>
  <c r="AM104" i="26"/>
  <c r="AG104" i="26"/>
  <c r="AF104" i="26"/>
  <c r="Y104" i="26"/>
  <c r="X104" i="26"/>
  <c r="Q104" i="26"/>
  <c r="O104" i="26"/>
  <c r="I104" i="26"/>
  <c r="H104" i="26"/>
  <c r="G104" i="26"/>
  <c r="F104" i="26"/>
  <c r="BF102" i="26"/>
  <c r="BD159" i="26"/>
  <c r="AO159" i="26"/>
  <c r="AM159" i="26"/>
  <c r="AC159" i="26"/>
  <c r="W159" i="26"/>
  <c r="I159" i="26"/>
  <c r="H159" i="26"/>
  <c r="G159" i="26"/>
  <c r="F159" i="26"/>
  <c r="AX159" i="26" s="1"/>
  <c r="BF101" i="26"/>
  <c r="BD144" i="26"/>
  <c r="AR144" i="26"/>
  <c r="AM144" i="26"/>
  <c r="AJ144" i="26"/>
  <c r="AB144" i="26"/>
  <c r="W144" i="26"/>
  <c r="T144" i="26"/>
  <c r="L144" i="26"/>
  <c r="H144" i="26"/>
  <c r="G144" i="26"/>
  <c r="F144" i="26"/>
  <c r="BF143" i="26" s="1"/>
  <c r="BD143" i="26"/>
  <c r="AU143" i="26"/>
  <c r="AT143" i="26"/>
  <c r="S143" i="26"/>
  <c r="H143" i="26"/>
  <c r="G143" i="26"/>
  <c r="F143" i="26"/>
  <c r="BF99" i="26"/>
  <c r="BD171" i="26"/>
  <c r="AO171" i="26"/>
  <c r="Y171" i="26"/>
  <c r="I171" i="26"/>
  <c r="H171" i="26"/>
  <c r="G171" i="26"/>
  <c r="F171" i="26"/>
  <c r="BD186" i="26"/>
  <c r="H186" i="26"/>
  <c r="G186" i="26"/>
  <c r="F186" i="26"/>
  <c r="BF97" i="26"/>
  <c r="BD158" i="26"/>
  <c r="H158" i="26"/>
  <c r="G158" i="26"/>
  <c r="F158" i="26"/>
  <c r="AV158" i="26" s="1"/>
  <c r="BD170" i="26"/>
  <c r="AY170" i="26"/>
  <c r="AO170" i="26"/>
  <c r="AC170" i="26"/>
  <c r="I170" i="26"/>
  <c r="H170" i="26"/>
  <c r="G170" i="26"/>
  <c r="F170" i="26"/>
  <c r="BD116" i="26"/>
  <c r="AQ116" i="26"/>
  <c r="AA116" i="26"/>
  <c r="L116" i="26"/>
  <c r="H116" i="26"/>
  <c r="G116" i="26"/>
  <c r="F116" i="26"/>
  <c r="BF94" i="26"/>
  <c r="BD180" i="26"/>
  <c r="AT180" i="26"/>
  <c r="AH180" i="26"/>
  <c r="AD180" i="26"/>
  <c r="R180" i="26"/>
  <c r="H180" i="26"/>
  <c r="G180" i="26"/>
  <c r="F180" i="26"/>
  <c r="BF93" i="26"/>
  <c r="BD198" i="26"/>
  <c r="AC198" i="26"/>
  <c r="AB198" i="26"/>
  <c r="H198" i="26"/>
  <c r="G198" i="26"/>
  <c r="F198" i="26"/>
  <c r="AR198" i="26" s="1"/>
  <c r="BD229" i="26"/>
  <c r="H229" i="26"/>
  <c r="G229" i="26"/>
  <c r="F229" i="26"/>
  <c r="BD218" i="26"/>
  <c r="AU218" i="26"/>
  <c r="M218" i="26"/>
  <c r="H218" i="26"/>
  <c r="G218" i="26"/>
  <c r="F218" i="26"/>
  <c r="BD247" i="26"/>
  <c r="H247" i="26"/>
  <c r="G247" i="26"/>
  <c r="F247" i="26"/>
  <c r="BD241" i="26"/>
  <c r="AN241" i="26"/>
  <c r="AG241" i="26"/>
  <c r="Y241" i="26"/>
  <c r="I241" i="26"/>
  <c r="H241" i="26"/>
  <c r="G241" i="26"/>
  <c r="F241" i="26"/>
  <c r="BF240" i="26" s="1"/>
  <c r="BD252" i="26"/>
  <c r="AX252" i="26"/>
  <c r="AO252" i="26"/>
  <c r="AM252" i="26"/>
  <c r="AD252" i="26"/>
  <c r="AC252" i="26"/>
  <c r="V252" i="26"/>
  <c r="R252" i="26"/>
  <c r="I252" i="26"/>
  <c r="H252" i="26"/>
  <c r="G252" i="26"/>
  <c r="F252" i="26"/>
  <c r="AY252" i="26" s="1"/>
  <c r="BD41" i="26"/>
  <c r="AV41" i="26"/>
  <c r="P41" i="26"/>
  <c r="H41" i="26"/>
  <c r="G41" i="26"/>
  <c r="F41" i="26"/>
  <c r="BD37" i="26"/>
  <c r="H37" i="26"/>
  <c r="G37" i="26"/>
  <c r="F37" i="26"/>
  <c r="AO37" i="26" s="1"/>
  <c r="BD80" i="26"/>
  <c r="AU80" i="26"/>
  <c r="AR80" i="26"/>
  <c r="AG80" i="26"/>
  <c r="Y80" i="26"/>
  <c r="W80" i="26"/>
  <c r="M80" i="26"/>
  <c r="H80" i="26"/>
  <c r="G80" i="26"/>
  <c r="F80" i="26"/>
  <c r="BD67" i="26"/>
  <c r="AY67" i="26"/>
  <c r="H67" i="26"/>
  <c r="G67" i="26"/>
  <c r="F67" i="26"/>
  <c r="BD79" i="26"/>
  <c r="K79" i="26"/>
  <c r="H79" i="26"/>
  <c r="G79" i="26"/>
  <c r="F79" i="26"/>
  <c r="BD115" i="26"/>
  <c r="AK115" i="26"/>
  <c r="W115" i="26"/>
  <c r="J115" i="26"/>
  <c r="H115" i="26"/>
  <c r="G115" i="26"/>
  <c r="F115" i="26"/>
  <c r="BF81" i="26"/>
  <c r="BD40" i="26"/>
  <c r="AR40" i="26"/>
  <c r="AM40" i="26"/>
  <c r="AJ40" i="26"/>
  <c r="AB40" i="26"/>
  <c r="W40" i="26"/>
  <c r="T40" i="26"/>
  <c r="L40" i="26"/>
  <c r="H40" i="26"/>
  <c r="G40" i="26"/>
  <c r="F40" i="26"/>
  <c r="AU40" i="26" s="1"/>
  <c r="BD142" i="26"/>
  <c r="AY142" i="26"/>
  <c r="AO142" i="26"/>
  <c r="I142" i="26"/>
  <c r="H142" i="26"/>
  <c r="G142" i="26"/>
  <c r="F142" i="26"/>
  <c r="AD142" i="26" s="1"/>
  <c r="BF79" i="26"/>
  <c r="BD179" i="26"/>
  <c r="AU179" i="26"/>
  <c r="AN179" i="26"/>
  <c r="AK179" i="26"/>
  <c r="AC179" i="26"/>
  <c r="X179" i="26"/>
  <c r="W179" i="26"/>
  <c r="M179" i="26"/>
  <c r="H179" i="26"/>
  <c r="G179" i="26"/>
  <c r="F179" i="26"/>
  <c r="BF178" i="26" s="1"/>
  <c r="BD157" i="26"/>
  <c r="AY157" i="26"/>
  <c r="AX157" i="26"/>
  <c r="AC157" i="26"/>
  <c r="H157" i="26"/>
  <c r="G157" i="26"/>
  <c r="F157" i="26"/>
  <c r="AD157" i="26" s="1"/>
  <c r="BD169" i="26"/>
  <c r="AY169" i="26"/>
  <c r="AR169" i="26"/>
  <c r="AG169" i="26"/>
  <c r="AA169" i="26"/>
  <c r="T169" i="26"/>
  <c r="I169" i="26"/>
  <c r="H169" i="26"/>
  <c r="G169" i="26"/>
  <c r="F169" i="26"/>
  <c r="BD197" i="26"/>
  <c r="H197" i="26"/>
  <c r="G197" i="26"/>
  <c r="F197" i="26"/>
  <c r="BD217" i="26"/>
  <c r="AY217" i="26"/>
  <c r="AK217" i="26"/>
  <c r="AJ217" i="26"/>
  <c r="T217" i="26"/>
  <c r="S217" i="26"/>
  <c r="H217" i="26"/>
  <c r="G217" i="26"/>
  <c r="F217" i="26"/>
  <c r="AQ217" i="26" s="1"/>
  <c r="BD55" i="26"/>
  <c r="H55" i="26"/>
  <c r="G55" i="26"/>
  <c r="F55" i="26"/>
  <c r="W55" i="26" s="1"/>
  <c r="BF73" i="26"/>
  <c r="BD156" i="26"/>
  <c r="AY156" i="26"/>
  <c r="AW156" i="26"/>
  <c r="AO156" i="26"/>
  <c r="AJ156" i="26"/>
  <c r="AG156" i="26"/>
  <c r="Y156" i="26"/>
  <c r="S156" i="26"/>
  <c r="Q156" i="26"/>
  <c r="I156" i="26"/>
  <c r="H156" i="26"/>
  <c r="G156" i="26"/>
  <c r="F156" i="26"/>
  <c r="BF72" i="26"/>
  <c r="BD103" i="26"/>
  <c r="AT103" i="26"/>
  <c r="AM103" i="26"/>
  <c r="AC103" i="26"/>
  <c r="W103" i="26"/>
  <c r="M103" i="26"/>
  <c r="H103" i="26"/>
  <c r="G103" i="26"/>
  <c r="F103" i="26"/>
  <c r="AX103" i="26" s="1"/>
  <c r="BD125" i="26"/>
  <c r="AM125" i="26"/>
  <c r="AG125" i="26"/>
  <c r="AA125" i="26"/>
  <c r="I125" i="26"/>
  <c r="H125" i="26"/>
  <c r="G125" i="26"/>
  <c r="F125" i="26"/>
  <c r="BD206" i="26"/>
  <c r="AD206" i="26"/>
  <c r="H206" i="26"/>
  <c r="G206" i="26"/>
  <c r="F206" i="26"/>
  <c r="BF69" i="26"/>
  <c r="BD168" i="26"/>
  <c r="AX168" i="26"/>
  <c r="AW168" i="26"/>
  <c r="AO168" i="26"/>
  <c r="AM168" i="26"/>
  <c r="AI168" i="26"/>
  <c r="AD168" i="26"/>
  <c r="AC168" i="26"/>
  <c r="Y168" i="26"/>
  <c r="V168" i="26"/>
  <c r="R168" i="26"/>
  <c r="Q168" i="26"/>
  <c r="I168" i="26"/>
  <c r="H168" i="26"/>
  <c r="G168" i="26"/>
  <c r="F168" i="26"/>
  <c r="AY168" i="26" s="1"/>
  <c r="BD262" i="26"/>
  <c r="H262" i="26"/>
  <c r="G262" i="26"/>
  <c r="F262" i="26"/>
  <c r="AW262" i="26" s="1"/>
  <c r="BD14" i="26"/>
  <c r="H14" i="26"/>
  <c r="G14" i="26"/>
  <c r="F14" i="26"/>
  <c r="AO14" i="26" s="1"/>
  <c r="BF66" i="26"/>
  <c r="BD28" i="26"/>
  <c r="AY28" i="26"/>
  <c r="AV28" i="26"/>
  <c r="AM28" i="26"/>
  <c r="AK28" i="26"/>
  <c r="AC28" i="26"/>
  <c r="AA28" i="26"/>
  <c r="S28" i="26"/>
  <c r="O28" i="26"/>
  <c r="H28" i="26"/>
  <c r="G28" i="26"/>
  <c r="F28" i="26"/>
  <c r="AQ28" i="26" s="1"/>
  <c r="BD47" i="26"/>
  <c r="AY47" i="26"/>
  <c r="AU47" i="26"/>
  <c r="AO47" i="26"/>
  <c r="AI47" i="26"/>
  <c r="Z47" i="26"/>
  <c r="Y47" i="26"/>
  <c r="I47" i="26"/>
  <c r="H47" i="26"/>
  <c r="G47" i="26"/>
  <c r="F47" i="26"/>
  <c r="AT47" i="26" s="1"/>
  <c r="BD78" i="26"/>
  <c r="H78" i="26"/>
  <c r="G78" i="26"/>
  <c r="F78" i="26"/>
  <c r="AW78" i="26" s="1"/>
  <c r="BD235" i="26"/>
  <c r="AU235" i="26"/>
  <c r="AP235" i="26"/>
  <c r="Q235" i="26"/>
  <c r="H235" i="26"/>
  <c r="G235" i="26"/>
  <c r="F235" i="26"/>
  <c r="BD205" i="26"/>
  <c r="AY205" i="26"/>
  <c r="AR205" i="26"/>
  <c r="AG205" i="26"/>
  <c r="AA205" i="26"/>
  <c r="T205" i="26"/>
  <c r="I205" i="26"/>
  <c r="H205" i="26"/>
  <c r="G205" i="26"/>
  <c r="F205" i="26"/>
  <c r="BF62" i="26" s="1"/>
  <c r="BF61" i="26"/>
  <c r="BD216" i="26"/>
  <c r="AX216" i="26"/>
  <c r="AT216" i="26"/>
  <c r="AM216" i="26"/>
  <c r="AG216" i="26"/>
  <c r="AD216" i="26"/>
  <c r="W216" i="26"/>
  <c r="V216" i="26"/>
  <c r="R216" i="26"/>
  <c r="I216" i="26"/>
  <c r="H216" i="26"/>
  <c r="G216" i="26"/>
  <c r="F216" i="26"/>
  <c r="BD22" i="26"/>
  <c r="H22" i="26"/>
  <c r="G22" i="26"/>
  <c r="F22" i="26"/>
  <c r="AW22" i="26" s="1"/>
  <c r="BD20" i="26"/>
  <c r="H20" i="26"/>
  <c r="G20" i="26"/>
  <c r="F20" i="26"/>
  <c r="AO20" i="26" s="1"/>
  <c r="BF58" i="26"/>
  <c r="BD114" i="26"/>
  <c r="AW114" i="26"/>
  <c r="AV114" i="26"/>
  <c r="AR114" i="26"/>
  <c r="AO114" i="26"/>
  <c r="AM114" i="26"/>
  <c r="AK114" i="26"/>
  <c r="AG114" i="26"/>
  <c r="AF114" i="26"/>
  <c r="AC114" i="26"/>
  <c r="Y114" i="26"/>
  <c r="X114" i="26"/>
  <c r="T114" i="26"/>
  <c r="Q114" i="26"/>
  <c r="O114" i="26"/>
  <c r="M114" i="26"/>
  <c r="I114" i="26"/>
  <c r="H114" i="26"/>
  <c r="G114" i="26"/>
  <c r="F114" i="26"/>
  <c r="AU114" i="26" s="1"/>
  <c r="BD141" i="26"/>
  <c r="H141" i="26"/>
  <c r="G141" i="26"/>
  <c r="F141" i="26"/>
  <c r="AY141" i="26" s="1"/>
  <c r="BD204" i="26"/>
  <c r="H204" i="26"/>
  <c r="G204" i="26"/>
  <c r="F204" i="26"/>
  <c r="AW204" i="26" s="1"/>
  <c r="BD155" i="26"/>
  <c r="H155" i="26"/>
  <c r="G155" i="26"/>
  <c r="F155" i="26"/>
  <c r="AP155" i="26" s="1"/>
  <c r="BF54" i="26"/>
  <c r="BD211" i="26"/>
  <c r="H211" i="26"/>
  <c r="G211" i="26"/>
  <c r="F211" i="26"/>
  <c r="AY211" i="26" s="1"/>
  <c r="BD154" i="26"/>
  <c r="H154" i="26"/>
  <c r="G154" i="26"/>
  <c r="F154" i="26"/>
  <c r="BD215" i="26"/>
  <c r="AM215" i="26"/>
  <c r="AG215" i="26"/>
  <c r="T215" i="26"/>
  <c r="I215" i="26"/>
  <c r="H215" i="26"/>
  <c r="G215" i="26"/>
  <c r="F215" i="26"/>
  <c r="BD228" i="26"/>
  <c r="H228" i="26"/>
  <c r="G228" i="26"/>
  <c r="F228" i="26"/>
  <c r="AM228" i="26" s="1"/>
  <c r="BD250" i="26"/>
  <c r="AJ250" i="26"/>
  <c r="H250" i="26"/>
  <c r="G250" i="26"/>
  <c r="F250" i="26"/>
  <c r="Q250" i="26" s="1"/>
  <c r="BD264" i="26"/>
  <c r="AU264" i="26"/>
  <c r="AM264" i="26"/>
  <c r="AD264" i="26"/>
  <c r="O264" i="26"/>
  <c r="H264" i="26"/>
  <c r="G264" i="26"/>
  <c r="F264" i="26"/>
  <c r="AT264" i="26" s="1"/>
  <c r="BD54" i="26"/>
  <c r="AV54" i="26"/>
  <c r="AF54" i="26"/>
  <c r="T54" i="26"/>
  <c r="I54" i="26"/>
  <c r="H54" i="26"/>
  <c r="G54" i="26"/>
  <c r="F54" i="26"/>
  <c r="BD124" i="26"/>
  <c r="H124" i="26"/>
  <c r="G124" i="26"/>
  <c r="F124" i="26"/>
  <c r="BF47" i="26" s="1"/>
  <c r="BD140" i="26"/>
  <c r="H140" i="26"/>
  <c r="G140" i="26"/>
  <c r="F140" i="26"/>
  <c r="AR140" i="26" s="1"/>
  <c r="BD203" i="26"/>
  <c r="H203" i="26"/>
  <c r="G203" i="26"/>
  <c r="F203" i="26"/>
  <c r="BD93" i="26"/>
  <c r="AR93" i="26"/>
  <c r="AO93" i="26"/>
  <c r="AN93" i="26"/>
  <c r="AG93" i="26"/>
  <c r="AF93" i="26"/>
  <c r="AB93" i="26"/>
  <c r="X93" i="26"/>
  <c r="Q93" i="26"/>
  <c r="P93" i="26"/>
  <c r="I93" i="26"/>
  <c r="H93" i="26"/>
  <c r="G93" i="26"/>
  <c r="F93" i="26"/>
  <c r="AV93" i="26" s="1"/>
  <c r="BD167" i="26"/>
  <c r="H167" i="26"/>
  <c r="G167" i="26"/>
  <c r="F167" i="26"/>
  <c r="BF43" i="26" s="1"/>
  <c r="BD234" i="26"/>
  <c r="AW234" i="26"/>
  <c r="AF234" i="26"/>
  <c r="M234" i="26"/>
  <c r="H234" i="26"/>
  <c r="G234" i="26"/>
  <c r="F234" i="26"/>
  <c r="BF42" i="26" s="1"/>
  <c r="BD261" i="26"/>
  <c r="J261" i="26"/>
  <c r="H261" i="26"/>
  <c r="G261" i="26"/>
  <c r="F261" i="26"/>
  <c r="AM261" i="26" s="1"/>
  <c r="BD36" i="26"/>
  <c r="H36" i="26"/>
  <c r="G36" i="26"/>
  <c r="F36" i="26"/>
  <c r="AW36" i="26" s="1"/>
  <c r="BD27" i="26"/>
  <c r="H27" i="26"/>
  <c r="G27" i="26"/>
  <c r="F27" i="26"/>
  <c r="AP27" i="26" s="1"/>
  <c r="BD31" i="26"/>
  <c r="H31" i="26"/>
  <c r="G31" i="26"/>
  <c r="F31" i="26"/>
  <c r="AR31" i="26" s="1"/>
  <c r="BD123" i="26"/>
  <c r="H123" i="26"/>
  <c r="G123" i="26"/>
  <c r="F123" i="26"/>
  <c r="BD92" i="26"/>
  <c r="AT92" i="26"/>
  <c r="AN92" i="26"/>
  <c r="AJ92" i="26"/>
  <c r="AC92" i="26"/>
  <c r="X92" i="26"/>
  <c r="V92" i="26"/>
  <c r="M92" i="26"/>
  <c r="H92" i="26"/>
  <c r="G92" i="26"/>
  <c r="F92" i="26"/>
  <c r="BD240" i="26"/>
  <c r="AY240" i="26"/>
  <c r="AH240" i="26"/>
  <c r="AD240" i="26"/>
  <c r="H240" i="26"/>
  <c r="G240" i="26"/>
  <c r="F240" i="26"/>
  <c r="AN240" i="26" s="1"/>
  <c r="BD19" i="26"/>
  <c r="H19" i="26"/>
  <c r="G19" i="26"/>
  <c r="F19" i="26"/>
  <c r="AX19" i="26" s="1"/>
  <c r="BD35" i="26"/>
  <c r="AP35" i="26"/>
  <c r="J35" i="26"/>
  <c r="H35" i="26"/>
  <c r="G35" i="26"/>
  <c r="F35" i="26"/>
  <c r="AT35" i="26" s="1"/>
  <c r="BD91" i="26"/>
  <c r="H91" i="26"/>
  <c r="G91" i="26"/>
  <c r="F91" i="26"/>
  <c r="BD113" i="26"/>
  <c r="H113" i="26"/>
  <c r="G113" i="26"/>
  <c r="F113" i="26"/>
  <c r="BF31" i="26" s="1"/>
  <c r="BD46" i="26"/>
  <c r="H46" i="26"/>
  <c r="G46" i="26"/>
  <c r="F46" i="26"/>
  <c r="AR46" i="26" s="1"/>
  <c r="BD153" i="26"/>
  <c r="H153" i="26"/>
  <c r="G153" i="26"/>
  <c r="F153" i="26"/>
  <c r="BD152" i="26"/>
  <c r="AT152" i="26"/>
  <c r="AN152" i="26"/>
  <c r="AJ152" i="26"/>
  <c r="AC152" i="26"/>
  <c r="X152" i="26"/>
  <c r="V152" i="26"/>
  <c r="M152" i="26"/>
  <c r="H152" i="26"/>
  <c r="G152" i="26"/>
  <c r="F152" i="26"/>
  <c r="AX152" i="26" s="1"/>
  <c r="BD151" i="26"/>
  <c r="AY151" i="26"/>
  <c r="AH151" i="26"/>
  <c r="AD151" i="26"/>
  <c r="H151" i="26"/>
  <c r="G151" i="26"/>
  <c r="F151" i="26"/>
  <c r="BF27" i="26" s="1"/>
  <c r="BD239" i="26"/>
  <c r="H239" i="26"/>
  <c r="G239" i="26"/>
  <c r="F239" i="26"/>
  <c r="AX239" i="26" s="1"/>
  <c r="BD66" i="26"/>
  <c r="AP66" i="26"/>
  <c r="J66" i="26"/>
  <c r="H66" i="26"/>
  <c r="G66" i="26"/>
  <c r="F66" i="26"/>
  <c r="AT66" i="26" s="1"/>
  <c r="BD12" i="26"/>
  <c r="H12" i="26"/>
  <c r="G12" i="26"/>
  <c r="F12" i="26"/>
  <c r="BD53" i="26"/>
  <c r="H53" i="26"/>
  <c r="G53" i="26"/>
  <c r="F53" i="26"/>
  <c r="BF23" i="26" s="1"/>
  <c r="BD45" i="26"/>
  <c r="H45" i="26"/>
  <c r="G45" i="26"/>
  <c r="F45" i="26"/>
  <c r="AR45" i="26" s="1"/>
  <c r="BD52" i="26"/>
  <c r="H52" i="26"/>
  <c r="G52" i="26"/>
  <c r="F52" i="26"/>
  <c r="BD65" i="26"/>
  <c r="AT65" i="26"/>
  <c r="AN65" i="26"/>
  <c r="AJ65" i="26"/>
  <c r="AC65" i="26"/>
  <c r="X65" i="26"/>
  <c r="V65" i="26"/>
  <c r="M65" i="26"/>
  <c r="H65" i="26"/>
  <c r="G65" i="26"/>
  <c r="F65" i="26"/>
  <c r="AX65" i="26" s="1"/>
  <c r="BD90" i="26"/>
  <c r="AY90" i="26"/>
  <c r="AH90" i="26"/>
  <c r="AD90" i="26"/>
  <c r="H90" i="26"/>
  <c r="G90" i="26"/>
  <c r="F90" i="26"/>
  <c r="BF19" i="26" s="1"/>
  <c r="BD166" i="26"/>
  <c r="H166" i="26"/>
  <c r="G166" i="26"/>
  <c r="F166" i="26"/>
  <c r="BD150" i="26"/>
  <c r="AP150" i="26"/>
  <c r="J150" i="26"/>
  <c r="H150" i="26"/>
  <c r="G150" i="26"/>
  <c r="F150" i="26"/>
  <c r="AT150" i="26" s="1"/>
  <c r="BD122" i="26"/>
  <c r="H122" i="26"/>
  <c r="G122" i="26"/>
  <c r="F122" i="26"/>
  <c r="BD178" i="26"/>
  <c r="H178" i="26"/>
  <c r="G178" i="26"/>
  <c r="F178" i="26"/>
  <c r="BF15" i="26" s="1"/>
  <c r="BD149" i="26"/>
  <c r="H149" i="26"/>
  <c r="G149" i="26"/>
  <c r="F149" i="26"/>
  <c r="AR149" i="26" s="1"/>
  <c r="BD139" i="26"/>
  <c r="H139" i="26"/>
  <c r="G139" i="26"/>
  <c r="F139" i="26"/>
  <c r="BD233" i="26"/>
  <c r="AT233" i="26"/>
  <c r="AN233" i="26"/>
  <c r="AJ233" i="26"/>
  <c r="AC233" i="26"/>
  <c r="X233" i="26"/>
  <c r="V233" i="26"/>
  <c r="M233" i="26"/>
  <c r="H233" i="26"/>
  <c r="G233" i="26"/>
  <c r="F233" i="26"/>
  <c r="AX233" i="26" s="1"/>
  <c r="BD21" i="26"/>
  <c r="AY21" i="26"/>
  <c r="AH21" i="26"/>
  <c r="AD21" i="26"/>
  <c r="H21" i="26"/>
  <c r="G21" i="26"/>
  <c r="F21" i="26"/>
  <c r="AN21" i="26" s="1"/>
  <c r="BD77" i="26"/>
  <c r="H77" i="26"/>
  <c r="G77" i="26"/>
  <c r="F77" i="26"/>
  <c r="AD77" i="26" s="1"/>
  <c r="BD89" i="26"/>
  <c r="AP89" i="26"/>
  <c r="J89" i="26"/>
  <c r="H89" i="26"/>
  <c r="G89" i="26"/>
  <c r="F89" i="26"/>
  <c r="BD76" i="26"/>
  <c r="H76" i="26"/>
  <c r="G76" i="26"/>
  <c r="F76" i="26"/>
  <c r="BF75" i="26" s="1"/>
  <c r="BD177" i="26"/>
  <c r="H177" i="26"/>
  <c r="G177" i="26"/>
  <c r="F177" i="26"/>
  <c r="AP177" i="26" s="1"/>
  <c r="M3" i="26"/>
  <c r="J6" i="8"/>
  <c r="J7" i="8"/>
  <c r="J5" i="8"/>
  <c r="F3" i="8"/>
  <c r="J4" i="8"/>
  <c r="J3" i="8"/>
  <c r="DA218" i="26" l="1"/>
  <c r="CO218" i="26"/>
  <c r="CD218" i="26"/>
  <c r="BW218" i="26"/>
  <c r="CM218" i="26"/>
  <c r="DB203" i="26"/>
  <c r="CV203" i="26"/>
  <c r="CP203" i="26"/>
  <c r="CK203" i="26"/>
  <c r="CD203" i="26"/>
  <c r="BX203" i="26"/>
  <c r="BR203" i="26"/>
  <c r="DA203" i="26"/>
  <c r="CS203" i="26"/>
  <c r="CL203" i="26"/>
  <c r="CC203" i="26"/>
  <c r="BU203" i="26"/>
  <c r="BN203" i="26"/>
  <c r="CB203" i="26"/>
  <c r="CW203" i="26"/>
  <c r="CM192" i="26"/>
  <c r="DC166" i="26"/>
  <c r="CT166" i="26"/>
  <c r="CL166" i="26"/>
  <c r="CD166" i="26"/>
  <c r="BW166" i="26"/>
  <c r="BN166" i="26"/>
  <c r="CY166" i="26"/>
  <c r="CO166" i="26"/>
  <c r="CH166" i="26"/>
  <c r="CA166" i="26"/>
  <c r="BR166" i="26"/>
  <c r="CW166" i="26"/>
  <c r="CG166" i="26"/>
  <c r="BQ166" i="26"/>
  <c r="CS166" i="26"/>
  <c r="CC166" i="26"/>
  <c r="BY166" i="26"/>
  <c r="BP257" i="26"/>
  <c r="CN257" i="26"/>
  <c r="DD257" i="26"/>
  <c r="CV244" i="26"/>
  <c r="CH244" i="26"/>
  <c r="BV244" i="26"/>
  <c r="BR244" i="26"/>
  <c r="CF244" i="26"/>
  <c r="DB244" i="26"/>
  <c r="BW228" i="26"/>
  <c r="CE228" i="26"/>
  <c r="CO228" i="26"/>
  <c r="CZ221" i="26"/>
  <c r="CL221" i="26"/>
  <c r="CB221" i="26"/>
  <c r="DD223" i="26"/>
  <c r="CW223" i="26"/>
  <c r="CR223" i="26"/>
  <c r="CL223" i="26"/>
  <c r="CF223" i="26"/>
  <c r="BY223" i="26"/>
  <c r="BT223" i="26"/>
  <c r="BN223" i="26"/>
  <c r="BQ223" i="26"/>
  <c r="BX223" i="26"/>
  <c r="CG223" i="26"/>
  <c r="CO223" i="26"/>
  <c r="CV223" i="26"/>
  <c r="BR214" i="26"/>
  <c r="CD214" i="26"/>
  <c r="CM214" i="26"/>
  <c r="BR215" i="26"/>
  <c r="BY215" i="26"/>
  <c r="CG215" i="26"/>
  <c r="CP215" i="26"/>
  <c r="BY218" i="26"/>
  <c r="CS218" i="26"/>
  <c r="DB219" i="26"/>
  <c r="CV219" i="26"/>
  <c r="CP219" i="26"/>
  <c r="CK219" i="26"/>
  <c r="CD219" i="26"/>
  <c r="BX219" i="26"/>
  <c r="BR219" i="26"/>
  <c r="DA219" i="26"/>
  <c r="CS219" i="26"/>
  <c r="BP219" i="26"/>
  <c r="BV219" i="26"/>
  <c r="CF219" i="26"/>
  <c r="CN219" i="26"/>
  <c r="CW219" i="26"/>
  <c r="DA220" i="26"/>
  <c r="CO220" i="26"/>
  <c r="CZ220" i="26"/>
  <c r="CF220" i="26"/>
  <c r="BU199" i="26"/>
  <c r="CD199" i="26"/>
  <c r="CO199" i="26"/>
  <c r="DA199" i="26"/>
  <c r="BT203" i="26"/>
  <c r="CF203" i="26"/>
  <c r="CO203" i="26"/>
  <c r="CZ203" i="26"/>
  <c r="BX204" i="26"/>
  <c r="CM204" i="26"/>
  <c r="CW204" i="26"/>
  <c r="BP207" i="26"/>
  <c r="BX207" i="26"/>
  <c r="CH207" i="26"/>
  <c r="BP184" i="26"/>
  <c r="BN187" i="26"/>
  <c r="BX187" i="26"/>
  <c r="CK187" i="26"/>
  <c r="CS187" i="26"/>
  <c r="BT191" i="26"/>
  <c r="CF191" i="26"/>
  <c r="CO191" i="26"/>
  <c r="CZ191" i="26"/>
  <c r="BT195" i="26"/>
  <c r="CF195" i="26"/>
  <c r="CP195" i="26"/>
  <c r="CZ195" i="26"/>
  <c r="CA170" i="26"/>
  <c r="CP170" i="26"/>
  <c r="BY173" i="26"/>
  <c r="CV173" i="26"/>
  <c r="BT176" i="26"/>
  <c r="CI176" i="26"/>
  <c r="CI166" i="26"/>
  <c r="DD246" i="26"/>
  <c r="CV246" i="26"/>
  <c r="CI246" i="26"/>
  <c r="CA246" i="26"/>
  <c r="BU246" i="26"/>
  <c r="CG246" i="26"/>
  <c r="CW246" i="26"/>
  <c r="DD249" i="26"/>
  <c r="CW249" i="26"/>
  <c r="CR249" i="26"/>
  <c r="CL249" i="26"/>
  <c r="CF249" i="26"/>
  <c r="BY249" i="26"/>
  <c r="BT249" i="26"/>
  <c r="BN249" i="26"/>
  <c r="BQ249" i="26"/>
  <c r="BX249" i="26"/>
  <c r="CG249" i="26"/>
  <c r="CO249" i="26"/>
  <c r="CV249" i="26"/>
  <c r="CZ243" i="26"/>
  <c r="CK243" i="26"/>
  <c r="BX243" i="26"/>
  <c r="BT243" i="26"/>
  <c r="CI243" i="26"/>
  <c r="CY228" i="26"/>
  <c r="CR228" i="26"/>
  <c r="CI228" i="26"/>
  <c r="CB228" i="26"/>
  <c r="BT228" i="26"/>
  <c r="BQ228" i="26"/>
  <c r="CC228" i="26"/>
  <c r="CN228" i="26"/>
  <c r="CW228" i="26"/>
  <c r="CY222" i="26"/>
  <c r="CD222" i="26"/>
  <c r="CC222" i="26"/>
  <c r="DB214" i="26"/>
  <c r="CS214" i="26"/>
  <c r="CI214" i="26"/>
  <c r="CC214" i="26"/>
  <c r="BV214" i="26"/>
  <c r="BQ214" i="26"/>
  <c r="CA214" i="26"/>
  <c r="CL214" i="26"/>
  <c r="CW214" i="26"/>
  <c r="BQ203" i="26"/>
  <c r="CN203" i="26"/>
  <c r="BR195" i="26"/>
  <c r="BV257" i="26"/>
  <c r="BW246" i="26"/>
  <c r="CK246" i="26"/>
  <c r="CY246" i="26"/>
  <c r="CB249" i="26"/>
  <c r="CH249" i="26"/>
  <c r="CP249" i="26"/>
  <c r="CZ249" i="26"/>
  <c r="CZ229" i="26"/>
  <c r="CN229" i="26"/>
  <c r="BV229" i="26"/>
  <c r="CE229" i="26"/>
  <c r="DB225" i="26"/>
  <c r="CR225" i="26"/>
  <c r="CI225" i="26"/>
  <c r="CB225" i="26"/>
  <c r="BV225" i="26"/>
  <c r="BP225" i="26"/>
  <c r="CA225" i="26"/>
  <c r="CL225" i="26"/>
  <c r="CV225" i="26"/>
  <c r="CB246" i="26"/>
  <c r="CN246" i="26"/>
  <c r="DC246" i="26"/>
  <c r="CM247" i="26"/>
  <c r="BU249" i="26"/>
  <c r="CC249" i="26"/>
  <c r="CK249" i="26"/>
  <c r="CS249" i="26"/>
  <c r="DA249" i="26"/>
  <c r="CL229" i="26"/>
  <c r="DD231" i="26"/>
  <c r="CW231" i="26"/>
  <c r="CR231" i="26"/>
  <c r="CL231" i="26"/>
  <c r="CF231" i="26"/>
  <c r="BY231" i="26"/>
  <c r="BT231" i="26"/>
  <c r="BN231" i="26"/>
  <c r="BQ231" i="26"/>
  <c r="BX231" i="26"/>
  <c r="CG231" i="26"/>
  <c r="CO231" i="26"/>
  <c r="CV231" i="26"/>
  <c r="CU221" i="26"/>
  <c r="BR223" i="26"/>
  <c r="CB223" i="26"/>
  <c r="CH223" i="26"/>
  <c r="CP223" i="26"/>
  <c r="CZ223" i="26"/>
  <c r="BQ219" i="26"/>
  <c r="BY219" i="26"/>
  <c r="CG219" i="26"/>
  <c r="CO219" i="26"/>
  <c r="CZ219" i="26"/>
  <c r="BV199" i="26"/>
  <c r="CG199" i="26"/>
  <c r="CS199" i="26"/>
  <c r="BV203" i="26"/>
  <c r="CG203" i="26"/>
  <c r="CR203" i="26"/>
  <c r="DD203" i="26"/>
  <c r="BY204" i="26"/>
  <c r="CN204" i="26"/>
  <c r="DD207" i="26"/>
  <c r="CW207" i="26"/>
  <c r="CR207" i="26"/>
  <c r="CL207" i="26"/>
  <c r="CF207" i="26"/>
  <c r="BY207" i="26"/>
  <c r="BT207" i="26"/>
  <c r="BN207" i="26"/>
  <c r="DA207" i="26"/>
  <c r="CS207" i="26"/>
  <c r="CK207" i="26"/>
  <c r="CC207" i="26"/>
  <c r="BU207" i="26"/>
  <c r="BQ207" i="26"/>
  <c r="CB207" i="26"/>
  <c r="CN207" i="26"/>
  <c r="CV207" i="26"/>
  <c r="DA184" i="26"/>
  <c r="DA187" i="26"/>
  <c r="CT187" i="26"/>
  <c r="CO187" i="26"/>
  <c r="CH187" i="26"/>
  <c r="CC187" i="26"/>
  <c r="BV187" i="26"/>
  <c r="BQ187" i="26"/>
  <c r="CW187" i="26"/>
  <c r="CP187" i="26"/>
  <c r="CG187" i="26"/>
  <c r="BY187" i="26"/>
  <c r="BR187" i="26"/>
  <c r="BP187" i="26"/>
  <c r="CB187" i="26"/>
  <c r="CL187" i="26"/>
  <c r="CV187" i="26"/>
  <c r="BV191" i="26"/>
  <c r="CG191" i="26"/>
  <c r="CR191" i="26"/>
  <c r="CY193" i="26"/>
  <c r="CN193" i="26"/>
  <c r="DD193" i="26"/>
  <c r="BT193" i="26"/>
  <c r="CD193" i="26"/>
  <c r="BX195" i="26"/>
  <c r="CG195" i="26"/>
  <c r="CR195" i="26"/>
  <c r="CE170" i="26"/>
  <c r="CF173" i="26"/>
  <c r="CY176" i="26"/>
  <c r="CN176" i="26"/>
  <c r="CA176" i="26"/>
  <c r="BO176" i="26"/>
  <c r="CU176" i="26"/>
  <c r="CC176" i="26"/>
  <c r="BU176" i="26"/>
  <c r="CO176" i="26"/>
  <c r="BP163" i="26"/>
  <c r="CM166" i="26"/>
  <c r="CM143" i="26"/>
  <c r="DA143" i="26"/>
  <c r="BQ143" i="26"/>
  <c r="CU143" i="26"/>
  <c r="CF143" i="26"/>
  <c r="BY143" i="26"/>
  <c r="DD247" i="26"/>
  <c r="CU247" i="26"/>
  <c r="CH247" i="26"/>
  <c r="BX247" i="26"/>
  <c r="CT247" i="26"/>
  <c r="DA215" i="26"/>
  <c r="CT215" i="26"/>
  <c r="CO215" i="26"/>
  <c r="CH215" i="26"/>
  <c r="CC215" i="26"/>
  <c r="BV215" i="26"/>
  <c r="BQ215" i="26"/>
  <c r="BP215" i="26"/>
  <c r="BX215" i="26"/>
  <c r="CF215" i="26"/>
  <c r="CN215" i="26"/>
  <c r="CV215" i="26"/>
  <c r="DD215" i="26"/>
  <c r="DD199" i="26"/>
  <c r="CW199" i="26"/>
  <c r="CR199" i="26"/>
  <c r="CL199" i="26"/>
  <c r="CF199" i="26"/>
  <c r="BY199" i="26"/>
  <c r="BT199" i="26"/>
  <c r="BN199" i="26"/>
  <c r="CZ199" i="26"/>
  <c r="CP199" i="26"/>
  <c r="CH199" i="26"/>
  <c r="CB199" i="26"/>
  <c r="BR199" i="26"/>
  <c r="BQ199" i="26"/>
  <c r="CC199" i="26"/>
  <c r="CN199" i="26"/>
  <c r="CV199" i="26"/>
  <c r="CY204" i="26"/>
  <c r="CR204" i="26"/>
  <c r="CI204" i="26"/>
  <c r="CB204" i="26"/>
  <c r="BT204" i="26"/>
  <c r="CZ204" i="26"/>
  <c r="CO204" i="26"/>
  <c r="CE204" i="26"/>
  <c r="BW204" i="26"/>
  <c r="BQ204" i="26"/>
  <c r="CG204" i="26"/>
  <c r="CU204" i="26"/>
  <c r="DB191" i="26"/>
  <c r="CV191" i="26"/>
  <c r="CP191" i="26"/>
  <c r="CK191" i="26"/>
  <c r="CD191" i="26"/>
  <c r="BX191" i="26"/>
  <c r="BR191" i="26"/>
  <c r="DA191" i="26"/>
  <c r="CS191" i="26"/>
  <c r="CL191" i="26"/>
  <c r="CC191" i="26"/>
  <c r="BU191" i="26"/>
  <c r="BN191" i="26"/>
  <c r="BQ191" i="26"/>
  <c r="CB191" i="26"/>
  <c r="CN191" i="26"/>
  <c r="CW191" i="26"/>
  <c r="DA195" i="26"/>
  <c r="CT195" i="26"/>
  <c r="CO195" i="26"/>
  <c r="CH195" i="26"/>
  <c r="CC195" i="26"/>
  <c r="BV195" i="26"/>
  <c r="BQ195" i="26"/>
  <c r="DB195" i="26"/>
  <c r="CS195" i="26"/>
  <c r="CL195" i="26"/>
  <c r="CD195" i="26"/>
  <c r="BU195" i="26"/>
  <c r="BN195" i="26"/>
  <c r="CB195" i="26"/>
  <c r="CN195" i="26"/>
  <c r="CW195" i="26"/>
  <c r="DB170" i="26"/>
  <c r="CT170" i="26"/>
  <c r="CI170" i="26"/>
  <c r="BX170" i="26"/>
  <c r="CV170" i="26"/>
  <c r="CL170" i="26"/>
  <c r="BT170" i="26"/>
  <c r="BP170" i="26"/>
  <c r="CN170" i="26"/>
  <c r="CQ170" i="26" s="1"/>
  <c r="DD170" i="26"/>
  <c r="CY173" i="26"/>
  <c r="CN173" i="26"/>
  <c r="CA173" i="26"/>
  <c r="BO173" i="26"/>
  <c r="CU173" i="26"/>
  <c r="CC173" i="26"/>
  <c r="BU173" i="26"/>
  <c r="CO173" i="26"/>
  <c r="DB257" i="26"/>
  <c r="CV257" i="26"/>
  <c r="CP257" i="26"/>
  <c r="CK257" i="26"/>
  <c r="CD257" i="26"/>
  <c r="BX257" i="26"/>
  <c r="BR257" i="26"/>
  <c r="CF257" i="26"/>
  <c r="CE247" i="26"/>
  <c r="CZ247" i="26"/>
  <c r="CY250" i="26"/>
  <c r="CN250" i="26"/>
  <c r="CC250" i="26"/>
  <c r="BW250" i="26"/>
  <c r="BQ250" i="26"/>
  <c r="CB250" i="26"/>
  <c r="CP250" i="26"/>
  <c r="DD250" i="26"/>
  <c r="BU243" i="26"/>
  <c r="CO243" i="26"/>
  <c r="DA238" i="26"/>
  <c r="CT238" i="26"/>
  <c r="CO238" i="26"/>
  <c r="CH238" i="26"/>
  <c r="CC238" i="26"/>
  <c r="BV238" i="26"/>
  <c r="BQ238" i="26"/>
  <c r="BP238" i="26"/>
  <c r="BX238" i="26"/>
  <c r="CF238" i="26"/>
  <c r="CN238" i="26"/>
  <c r="CV238" i="26"/>
  <c r="DD238" i="26"/>
  <c r="DD233" i="26"/>
  <c r="CW233" i="26"/>
  <c r="CR233" i="26"/>
  <c r="CL233" i="26"/>
  <c r="CF233" i="26"/>
  <c r="BY233" i="26"/>
  <c r="BT233" i="26"/>
  <c r="BN233" i="26"/>
  <c r="BQ233" i="26"/>
  <c r="BX233" i="26"/>
  <c r="CG233" i="26"/>
  <c r="CO233" i="26"/>
  <c r="CV233" i="26"/>
  <c r="CY259" i="26"/>
  <c r="CN259" i="26"/>
  <c r="CC259" i="26"/>
  <c r="BQ259" i="26"/>
  <c r="BX259" i="26"/>
  <c r="CM259" i="26"/>
  <c r="DC259" i="26"/>
  <c r="BQ257" i="26"/>
  <c r="BY257" i="26"/>
  <c r="CG257" i="26"/>
  <c r="CO257" i="26"/>
  <c r="CW257" i="26"/>
  <c r="CY254" i="26"/>
  <c r="CN254" i="26"/>
  <c r="CH254" i="26"/>
  <c r="CA254" i="26"/>
  <c r="BR254" i="26"/>
  <c r="BP254" i="26"/>
  <c r="CB254" i="26"/>
  <c r="CL254" i="26"/>
  <c r="CV254" i="26"/>
  <c r="CE250" i="26"/>
  <c r="CU250" i="26"/>
  <c r="CC243" i="26"/>
  <c r="CV243" i="26"/>
  <c r="BT244" i="26"/>
  <c r="CM244" i="26"/>
  <c r="DC244" i="26"/>
  <c r="BR238" i="26"/>
  <c r="BY238" i="26"/>
  <c r="CG238" i="26"/>
  <c r="CP238" i="26"/>
  <c r="CW238" i="26"/>
  <c r="CL241" i="26"/>
  <c r="BR233" i="26"/>
  <c r="CB233" i="26"/>
  <c r="CH233" i="26"/>
  <c r="CP233" i="26"/>
  <c r="CZ233" i="26"/>
  <c r="DA234" i="26"/>
  <c r="CM234" i="26"/>
  <c r="BX234" i="26"/>
  <c r="BU234" i="26"/>
  <c r="CI234" i="26"/>
  <c r="DB237" i="26"/>
  <c r="CV237" i="26"/>
  <c r="CP237" i="26"/>
  <c r="CK237" i="26"/>
  <c r="CD237" i="26"/>
  <c r="BX237" i="26"/>
  <c r="BR237" i="26"/>
  <c r="BP237" i="26"/>
  <c r="BV237" i="26"/>
  <c r="CF237" i="26"/>
  <c r="CN237" i="26"/>
  <c r="CT237" i="26"/>
  <c r="DD237" i="26"/>
  <c r="BX228" i="26"/>
  <c r="CG228" i="26"/>
  <c r="CS228" i="26"/>
  <c r="DC228" i="26"/>
  <c r="CO222" i="26"/>
  <c r="CZ224" i="26"/>
  <c r="CV224" i="26"/>
  <c r="CB224" i="26"/>
  <c r="BR225" i="26"/>
  <c r="CD225" i="26"/>
  <c r="CM225" i="26"/>
  <c r="CY225" i="26"/>
  <c r="BW214" i="26"/>
  <c r="CG214" i="26"/>
  <c r="CO214" i="26"/>
  <c r="DC214" i="26"/>
  <c r="BT215" i="26"/>
  <c r="CB215" i="26"/>
  <c r="CK215" i="26"/>
  <c r="CR215" i="26"/>
  <c r="CZ215" i="26"/>
  <c r="CE218" i="26"/>
  <c r="CU218" i="26"/>
  <c r="CB259" i="26"/>
  <c r="CR259" i="26"/>
  <c r="DD259" i="26"/>
  <c r="BT257" i="26"/>
  <c r="CB257" i="26"/>
  <c r="CH257" i="26"/>
  <c r="CR257" i="26"/>
  <c r="CZ257" i="26"/>
  <c r="CZ258" i="26"/>
  <c r="CR258" i="26"/>
  <c r="CI258" i="26"/>
  <c r="CB258" i="26"/>
  <c r="BT258" i="26"/>
  <c r="BQ258" i="26"/>
  <c r="CC258" i="26"/>
  <c r="CN258" i="26"/>
  <c r="CW258" i="26"/>
  <c r="BV254" i="26"/>
  <c r="CD254" i="26"/>
  <c r="CM254" i="26"/>
  <c r="DB254" i="26"/>
  <c r="DD253" i="26"/>
  <c r="CW253" i="26"/>
  <c r="CR253" i="26"/>
  <c r="CL253" i="26"/>
  <c r="CF253" i="26"/>
  <c r="BY253" i="26"/>
  <c r="BT253" i="26"/>
  <c r="BN253" i="26"/>
  <c r="BQ253" i="26"/>
  <c r="BX253" i="26"/>
  <c r="CG253" i="26"/>
  <c r="CO253" i="26"/>
  <c r="CV253" i="26"/>
  <c r="BP246" i="26"/>
  <c r="CC246" i="26"/>
  <c r="CR246" i="26"/>
  <c r="BR247" i="26"/>
  <c r="CN247" i="26"/>
  <c r="BP249" i="26"/>
  <c r="BV249" i="26"/>
  <c r="CD249" i="26"/>
  <c r="CN249" i="26"/>
  <c r="CT249" i="26"/>
  <c r="DB249" i="26"/>
  <c r="BX250" i="26"/>
  <c r="CG250" i="26"/>
  <c r="CV250" i="26"/>
  <c r="DD242" i="26"/>
  <c r="CW242" i="26"/>
  <c r="CR242" i="26"/>
  <c r="CL242" i="26"/>
  <c r="CF242" i="26"/>
  <c r="BY242" i="26"/>
  <c r="BT242" i="26"/>
  <c r="BN242" i="26"/>
  <c r="BQ242" i="26"/>
  <c r="BX242" i="26"/>
  <c r="CG242" i="26"/>
  <c r="CO242" i="26"/>
  <c r="CV242" i="26"/>
  <c r="BO243" i="26"/>
  <c r="CE243" i="26"/>
  <c r="CY243" i="26"/>
  <c r="CA244" i="26"/>
  <c r="CP244" i="26"/>
  <c r="BT238" i="26"/>
  <c r="CB238" i="26"/>
  <c r="CK238" i="26"/>
  <c r="CR238" i="26"/>
  <c r="CZ238" i="26"/>
  <c r="CU241" i="26"/>
  <c r="BU233" i="26"/>
  <c r="CC233" i="26"/>
  <c r="CK233" i="26"/>
  <c r="CS233" i="26"/>
  <c r="DA233" i="26"/>
  <c r="BW234" i="26"/>
  <c r="CR234" i="26"/>
  <c r="DD235" i="26"/>
  <c r="CT235" i="26"/>
  <c r="CI235" i="26"/>
  <c r="BX235" i="26"/>
  <c r="BR235" i="26"/>
  <c r="CH235" i="26"/>
  <c r="CU235" i="26"/>
  <c r="DB236" i="26"/>
  <c r="CW236" i="26"/>
  <c r="CE236" i="26"/>
  <c r="BQ237" i="26"/>
  <c r="BY237" i="26"/>
  <c r="CG237" i="26"/>
  <c r="CO237" i="26"/>
  <c r="CW237" i="26"/>
  <c r="BO228" i="26"/>
  <c r="BY228" i="26"/>
  <c r="CM228" i="26"/>
  <c r="CU228" i="26"/>
  <c r="DD228" i="26"/>
  <c r="CU229" i="26"/>
  <c r="BR231" i="26"/>
  <c r="CB231" i="26"/>
  <c r="CH231" i="26"/>
  <c r="CP231" i="26"/>
  <c r="CZ231" i="26"/>
  <c r="CZ232" i="26"/>
  <c r="CN232" i="26"/>
  <c r="BY232" i="26"/>
  <c r="BT232" i="26"/>
  <c r="CI232" i="26"/>
  <c r="DA232" i="26"/>
  <c r="BU222" i="26"/>
  <c r="CU222" i="26"/>
  <c r="BU223" i="26"/>
  <c r="CC223" i="26"/>
  <c r="CK223" i="26"/>
  <c r="CS223" i="26"/>
  <c r="DA223" i="26"/>
  <c r="CK224" i="26"/>
  <c r="BW225" i="26"/>
  <c r="CF225" i="26"/>
  <c r="CN225" i="26"/>
  <c r="DC225" i="26"/>
  <c r="DA227" i="26"/>
  <c r="CT227" i="26"/>
  <c r="CO227" i="26"/>
  <c r="CH227" i="26"/>
  <c r="CC227" i="26"/>
  <c r="BV227" i="26"/>
  <c r="BQ227" i="26"/>
  <c r="BP227" i="26"/>
  <c r="BX227" i="26"/>
  <c r="CF227" i="26"/>
  <c r="CN227" i="26"/>
  <c r="CV227" i="26"/>
  <c r="DD227" i="26"/>
  <c r="DC212" i="26"/>
  <c r="CU212" i="26"/>
  <c r="CN212" i="26"/>
  <c r="CE212" i="26"/>
  <c r="BX212" i="26"/>
  <c r="BO212" i="26"/>
  <c r="BT212" i="26"/>
  <c r="CC212" i="26"/>
  <c r="CO212" i="26"/>
  <c r="CY212" i="26"/>
  <c r="CY213" i="26"/>
  <c r="DD213" i="26"/>
  <c r="CD213" i="26"/>
  <c r="CA213" i="26"/>
  <c r="BN214" i="26"/>
  <c r="BY214" i="26"/>
  <c r="CH214" i="26"/>
  <c r="CT214" i="26"/>
  <c r="BN215" i="26"/>
  <c r="BU215" i="26"/>
  <c r="CD215" i="26"/>
  <c r="CL215" i="26"/>
  <c r="CS215" i="26"/>
  <c r="DB215" i="26"/>
  <c r="BO218" i="26"/>
  <c r="CH218" i="26"/>
  <c r="CY218" i="26"/>
  <c r="BT219" i="26"/>
  <c r="CB219" i="26"/>
  <c r="CH219" i="26"/>
  <c r="CR219" i="26"/>
  <c r="DD219" i="26"/>
  <c r="CY197" i="26"/>
  <c r="CN197" i="26"/>
  <c r="CH197" i="26"/>
  <c r="CA197" i="26"/>
  <c r="BR197" i="26"/>
  <c r="DC197" i="26"/>
  <c r="CR197" i="26"/>
  <c r="CF197" i="26"/>
  <c r="BW197" i="26"/>
  <c r="BP197" i="26"/>
  <c r="CD197" i="26"/>
  <c r="CT197" i="26"/>
  <c r="BP199" i="26"/>
  <c r="BX199" i="26"/>
  <c r="CK199" i="26"/>
  <c r="CT199" i="26"/>
  <c r="BP203" i="26"/>
  <c r="BY203" i="26"/>
  <c r="CH203" i="26"/>
  <c r="CT203" i="26"/>
  <c r="BO204" i="26"/>
  <c r="CC204" i="26"/>
  <c r="CS204" i="26"/>
  <c r="DD204" i="26"/>
  <c r="BR207" i="26"/>
  <c r="CD207" i="26"/>
  <c r="CO207" i="26"/>
  <c r="CZ207" i="26"/>
  <c r="BT187" i="26"/>
  <c r="CD187" i="26"/>
  <c r="CN187" i="26"/>
  <c r="CZ187" i="26"/>
  <c r="DB190" i="26"/>
  <c r="CT190" i="26"/>
  <c r="CI190" i="26"/>
  <c r="BY190" i="26"/>
  <c r="CP190" i="26"/>
  <c r="CE190" i="26"/>
  <c r="BN190" i="26"/>
  <c r="BU190" i="26"/>
  <c r="CO190" i="26"/>
  <c r="BP191" i="26"/>
  <c r="BY191" i="26"/>
  <c r="CH191" i="26"/>
  <c r="CT191" i="26"/>
  <c r="CC192" i="26"/>
  <c r="CU193" i="26"/>
  <c r="BP195" i="26"/>
  <c r="BY195" i="26"/>
  <c r="CK195" i="26"/>
  <c r="CV195" i="26"/>
  <c r="BN170" i="26"/>
  <c r="CF170" i="26"/>
  <c r="CZ170" i="26"/>
  <c r="BT173" i="26"/>
  <c r="CI173" i="26"/>
  <c r="DD173" i="26"/>
  <c r="BY176" i="26"/>
  <c r="CV176" i="26"/>
  <c r="DD163" i="26"/>
  <c r="CW163" i="26"/>
  <c r="CR163" i="26"/>
  <c r="CL163" i="26"/>
  <c r="CF163" i="26"/>
  <c r="BY163" i="26"/>
  <c r="BT163" i="26"/>
  <c r="BN163" i="26"/>
  <c r="DA163" i="26"/>
  <c r="CT163" i="26"/>
  <c r="CO163" i="26"/>
  <c r="CH163" i="26"/>
  <c r="CC163" i="26"/>
  <c r="BV163" i="26"/>
  <c r="BQ163" i="26"/>
  <c r="CV163" i="26"/>
  <c r="CK163" i="26"/>
  <c r="BX163" i="26"/>
  <c r="CS163" i="26"/>
  <c r="CG163" i="26"/>
  <c r="BU163" i="26"/>
  <c r="BR163" i="26"/>
  <c r="CP163" i="26"/>
  <c r="BV166" i="26"/>
  <c r="DB166" i="26"/>
  <c r="DA183" i="26"/>
  <c r="CT183" i="26"/>
  <c r="CO183" i="26"/>
  <c r="CH183" i="26"/>
  <c r="CC183" i="26"/>
  <c r="BV183" i="26"/>
  <c r="BQ183" i="26"/>
  <c r="DD183" i="26"/>
  <c r="CW183" i="26"/>
  <c r="CR183" i="26"/>
  <c r="CL183" i="26"/>
  <c r="CF183" i="26"/>
  <c r="BY183" i="26"/>
  <c r="BT183" i="26"/>
  <c r="BN183" i="26"/>
  <c r="BR183" i="26"/>
  <c r="CD183" i="26"/>
  <c r="CP183" i="26"/>
  <c r="DB183" i="26"/>
  <c r="DA152" i="26"/>
  <c r="CT152" i="26"/>
  <c r="CO152" i="26"/>
  <c r="CH152" i="26"/>
  <c r="CC152" i="26"/>
  <c r="BV152" i="26"/>
  <c r="BQ152" i="26"/>
  <c r="DD152" i="26"/>
  <c r="CW152" i="26"/>
  <c r="CR152" i="26"/>
  <c r="CL152" i="26"/>
  <c r="CF152" i="26"/>
  <c r="BY152" i="26"/>
  <c r="BT152" i="26"/>
  <c r="BN152" i="26"/>
  <c r="BR152" i="26"/>
  <c r="CD152" i="26"/>
  <c r="CP152" i="26"/>
  <c r="DB152" i="26"/>
  <c r="DB136" i="26"/>
  <c r="CT136" i="26"/>
  <c r="CI136" i="26"/>
  <c r="BX136" i="26"/>
  <c r="DD136" i="26"/>
  <c r="CP136" i="26"/>
  <c r="CE136" i="26"/>
  <c r="BN136" i="26"/>
  <c r="CZ136" i="26"/>
  <c r="CN136" i="26"/>
  <c r="CA136" i="26"/>
  <c r="CV136" i="26"/>
  <c r="CL136" i="26"/>
  <c r="BT136" i="26"/>
  <c r="CF136" i="26"/>
  <c r="DD131" i="26"/>
  <c r="CW131" i="26"/>
  <c r="CR131" i="26"/>
  <c r="CL131" i="26"/>
  <c r="CF131" i="26"/>
  <c r="BY131" i="26"/>
  <c r="BT131" i="26"/>
  <c r="BN131" i="26"/>
  <c r="DB131" i="26"/>
  <c r="CT131" i="26"/>
  <c r="CN131" i="26"/>
  <c r="CD131" i="26"/>
  <c r="BV131" i="26"/>
  <c r="BP131" i="26"/>
  <c r="DA131" i="26"/>
  <c r="CS131" i="26"/>
  <c r="CK131" i="26"/>
  <c r="CC131" i="26"/>
  <c r="BU131" i="26"/>
  <c r="CZ131" i="26"/>
  <c r="CP131" i="26"/>
  <c r="CH131" i="26"/>
  <c r="CB131" i="26"/>
  <c r="BR131" i="26"/>
  <c r="BX131" i="26"/>
  <c r="CN112" i="26"/>
  <c r="DD200" i="26"/>
  <c r="CM200" i="26"/>
  <c r="BX200" i="26"/>
  <c r="CV205" i="26"/>
  <c r="CA205" i="26"/>
  <c r="DD205" i="26"/>
  <c r="CY171" i="26"/>
  <c r="CO171" i="26"/>
  <c r="CH171" i="26"/>
  <c r="CA171" i="26"/>
  <c r="BR171" i="26"/>
  <c r="BQ171" i="26"/>
  <c r="CC171" i="26"/>
  <c r="CL171" i="26"/>
  <c r="CW171" i="26"/>
  <c r="CT178" i="26"/>
  <c r="CF180" i="26"/>
  <c r="CU180" i="26"/>
  <c r="BQ180" i="26"/>
  <c r="CR180" i="26"/>
  <c r="BU183" i="26"/>
  <c r="CG183" i="26"/>
  <c r="CS183" i="26"/>
  <c r="BU152" i="26"/>
  <c r="CG152" i="26"/>
  <c r="CS152" i="26"/>
  <c r="DD148" i="26"/>
  <c r="CZ148" i="26"/>
  <c r="CM148" i="26"/>
  <c r="BR148" i="26"/>
  <c r="CT148" i="26"/>
  <c r="BX148" i="26"/>
  <c r="CN148" i="26"/>
  <c r="DC148" i="26"/>
  <c r="CH148" i="26"/>
  <c r="CU148" i="26"/>
  <c r="CT130" i="26"/>
  <c r="CI130" i="26"/>
  <c r="BY130" i="26"/>
  <c r="CP130" i="26"/>
  <c r="CE130" i="26"/>
  <c r="BN130" i="26"/>
  <c r="DC130" i="26"/>
  <c r="CO130" i="26"/>
  <c r="CC130" i="26"/>
  <c r="DA130" i="26"/>
  <c r="CM130" i="26"/>
  <c r="BU130" i="26"/>
  <c r="CH130" i="26"/>
  <c r="CY109" i="26"/>
  <c r="DC109" i="26"/>
  <c r="CA109" i="26"/>
  <c r="CG109" i="26"/>
  <c r="CV109" i="26"/>
  <c r="BP112" i="26"/>
  <c r="BU118" i="26"/>
  <c r="CW118" i="26"/>
  <c r="DA168" i="26"/>
  <c r="CS168" i="26"/>
  <c r="BY168" i="26"/>
  <c r="CY168" i="26"/>
  <c r="CW147" i="26"/>
  <c r="CK147" i="26"/>
  <c r="CB147" i="26"/>
  <c r="BP147" i="26"/>
  <c r="CV147" i="26"/>
  <c r="CG147" i="26"/>
  <c r="BU147" i="26"/>
  <c r="DD147" i="26"/>
  <c r="CR147" i="26"/>
  <c r="CC147" i="26"/>
  <c r="DC147" i="26"/>
  <c r="CN147" i="26"/>
  <c r="CA147" i="26"/>
  <c r="CI147" i="26"/>
  <c r="DA112" i="26"/>
  <c r="CT112" i="26"/>
  <c r="CO112" i="26"/>
  <c r="CH112" i="26"/>
  <c r="CC112" i="26"/>
  <c r="BV112" i="26"/>
  <c r="BQ112" i="26"/>
  <c r="DB112" i="26"/>
  <c r="CS112" i="26"/>
  <c r="CL112" i="26"/>
  <c r="CD112" i="26"/>
  <c r="BU112" i="26"/>
  <c r="BN112" i="26"/>
  <c r="CZ112" i="26"/>
  <c r="CR112" i="26"/>
  <c r="CK112" i="26"/>
  <c r="CB112" i="26"/>
  <c r="BT112" i="26"/>
  <c r="CW112" i="26"/>
  <c r="CP112" i="26"/>
  <c r="CG112" i="26"/>
  <c r="BY112" i="26"/>
  <c r="BR112" i="26"/>
  <c r="BX112" i="26"/>
  <c r="DD112" i="26"/>
  <c r="CD99" i="26"/>
  <c r="CU103" i="26"/>
  <c r="CF103" i="26"/>
  <c r="BT103" i="26"/>
  <c r="BR103" i="26"/>
  <c r="CH103" i="26"/>
  <c r="DB103" i="26"/>
  <c r="DB93" i="26"/>
  <c r="CV93" i="26"/>
  <c r="CP93" i="26"/>
  <c r="DA93" i="26"/>
  <c r="CS93" i="26"/>
  <c r="CL93" i="26"/>
  <c r="CF93" i="26"/>
  <c r="BY93" i="26"/>
  <c r="BT93" i="26"/>
  <c r="BN93" i="26"/>
  <c r="BQ93" i="26"/>
  <c r="BX93" i="26"/>
  <c r="CG93" i="26"/>
  <c r="CO93" i="26"/>
  <c r="CZ93" i="26"/>
  <c r="CK70" i="26"/>
  <c r="CY72" i="26"/>
  <c r="DD72" i="26"/>
  <c r="BU72" i="26"/>
  <c r="CW72" i="26"/>
  <c r="CI72" i="26"/>
  <c r="BP262" i="26"/>
  <c r="BU262" i="26"/>
  <c r="CB262" i="26"/>
  <c r="CG262" i="26"/>
  <c r="CN262" i="26"/>
  <c r="CS262" i="26"/>
  <c r="BX260" i="26"/>
  <c r="BR255" i="26"/>
  <c r="CC255" i="26"/>
  <c r="CM255" i="26"/>
  <c r="BQ251" i="26"/>
  <c r="BY251" i="26"/>
  <c r="CG251" i="26"/>
  <c r="CM251" i="26"/>
  <c r="CD245" i="26"/>
  <c r="CU245" i="26"/>
  <c r="CE239" i="26"/>
  <c r="BP240" i="26"/>
  <c r="BX240" i="26"/>
  <c r="CF240" i="26"/>
  <c r="CM240" i="26"/>
  <c r="CV240" i="26"/>
  <c r="BQ230" i="26"/>
  <c r="BY230" i="26"/>
  <c r="CG230" i="26"/>
  <c r="CM230" i="26"/>
  <c r="CA226" i="26"/>
  <c r="CU226" i="26"/>
  <c r="BU208" i="26"/>
  <c r="CG208" i="26"/>
  <c r="CC210" i="26"/>
  <c r="BP211" i="26"/>
  <c r="BU211" i="26"/>
  <c r="CB211" i="26"/>
  <c r="CG211" i="26"/>
  <c r="CN211" i="26"/>
  <c r="CS211" i="26"/>
  <c r="BR217" i="26"/>
  <c r="CB217" i="26"/>
  <c r="CP217" i="26"/>
  <c r="BR201" i="26"/>
  <c r="CE201" i="26"/>
  <c r="CN201" i="26"/>
  <c r="CA202" i="26"/>
  <c r="BQ206" i="26"/>
  <c r="BY206" i="26"/>
  <c r="CG206" i="26"/>
  <c r="CM206" i="26"/>
  <c r="BR186" i="26"/>
  <c r="CE186" i="26"/>
  <c r="CO186" i="26"/>
  <c r="BQ188" i="26"/>
  <c r="CA188" i="26"/>
  <c r="CM188" i="26"/>
  <c r="BP189" i="26"/>
  <c r="BX189" i="26"/>
  <c r="CF189" i="26"/>
  <c r="CM189" i="26"/>
  <c r="CV189" i="26"/>
  <c r="BR194" i="26"/>
  <c r="CC194" i="26"/>
  <c r="CM194" i="26"/>
  <c r="BQ196" i="26"/>
  <c r="BY196" i="26"/>
  <c r="CG196" i="26"/>
  <c r="CO196" i="26"/>
  <c r="CW196" i="26"/>
  <c r="BP172" i="26"/>
  <c r="BU172" i="26"/>
  <c r="CB172" i="26"/>
  <c r="CG172" i="26"/>
  <c r="CN172" i="26"/>
  <c r="CS172" i="26"/>
  <c r="BP175" i="26"/>
  <c r="BU175" i="26"/>
  <c r="CB175" i="26"/>
  <c r="CG175" i="26"/>
  <c r="CN175" i="26"/>
  <c r="CS175" i="26"/>
  <c r="BT177" i="26"/>
  <c r="BP179" i="26"/>
  <c r="BU179" i="26"/>
  <c r="CB179" i="26"/>
  <c r="CG179" i="26"/>
  <c r="CN179" i="26"/>
  <c r="CS179" i="26"/>
  <c r="BV181" i="26"/>
  <c r="CB181" i="26"/>
  <c r="CI181" i="26"/>
  <c r="CR181" i="26"/>
  <c r="DB181" i="26"/>
  <c r="BQ182" i="26"/>
  <c r="CD182" i="26"/>
  <c r="CA160" i="26"/>
  <c r="CI160" i="26"/>
  <c r="CV160" i="26"/>
  <c r="DD160" i="26"/>
  <c r="BR162" i="26"/>
  <c r="CE162" i="26"/>
  <c r="BQ164" i="26"/>
  <c r="BY164" i="26"/>
  <c r="CG164" i="26"/>
  <c r="CO164" i="26"/>
  <c r="CW164" i="26"/>
  <c r="CA165" i="26"/>
  <c r="CY165" i="26"/>
  <c r="BP167" i="26"/>
  <c r="BU167" i="26"/>
  <c r="CB167" i="26"/>
  <c r="CG167" i="26"/>
  <c r="CN167" i="26"/>
  <c r="CS167" i="26"/>
  <c r="BY151" i="26"/>
  <c r="CI151" i="26"/>
  <c r="CT151" i="26"/>
  <c r="BU153" i="26"/>
  <c r="CF153" i="26"/>
  <c r="CU153" i="26"/>
  <c r="DC153" i="26"/>
  <c r="BV154" i="26"/>
  <c r="CB154" i="26"/>
  <c r="CI154" i="26"/>
  <c r="CR154" i="26"/>
  <c r="DB154" i="26"/>
  <c r="BQ155" i="26"/>
  <c r="CE155" i="26"/>
  <c r="CO155" i="26"/>
  <c r="DA156" i="26"/>
  <c r="CT156" i="26"/>
  <c r="CO156" i="26"/>
  <c r="CH156" i="26"/>
  <c r="CC156" i="26"/>
  <c r="BP156" i="26"/>
  <c r="BU156" i="26"/>
  <c r="CB156" i="26"/>
  <c r="CK156" i="26"/>
  <c r="CR156" i="26"/>
  <c r="CZ156" i="26"/>
  <c r="CY158" i="26"/>
  <c r="BN134" i="26"/>
  <c r="BU134" i="26"/>
  <c r="CD134" i="26"/>
  <c r="CL134" i="26"/>
  <c r="CS134" i="26"/>
  <c r="CY137" i="26"/>
  <c r="CO137" i="26"/>
  <c r="CH137" i="26"/>
  <c r="CA137" i="26"/>
  <c r="BR137" i="26"/>
  <c r="BQ137" i="26"/>
  <c r="CC137" i="26"/>
  <c r="CL137" i="26"/>
  <c r="CW137" i="26"/>
  <c r="CC139" i="26"/>
  <c r="BR141" i="26"/>
  <c r="DA141" i="26"/>
  <c r="BU142" i="26"/>
  <c r="CC142" i="26"/>
  <c r="CK142" i="26"/>
  <c r="CS142" i="26"/>
  <c r="BY145" i="26"/>
  <c r="DB149" i="26"/>
  <c r="DC124" i="26"/>
  <c r="CU124" i="26"/>
  <c r="CN124" i="26"/>
  <c r="CE124" i="26"/>
  <c r="BX124" i="26"/>
  <c r="BO124" i="26"/>
  <c r="BT124" i="26"/>
  <c r="CC124" i="26"/>
  <c r="CO124" i="26"/>
  <c r="CY124" i="26"/>
  <c r="DD125" i="26"/>
  <c r="CE125" i="26"/>
  <c r="BX125" i="26"/>
  <c r="BQ126" i="26"/>
  <c r="CA126" i="26"/>
  <c r="CI126" i="26"/>
  <c r="DB127" i="26"/>
  <c r="CV127" i="26"/>
  <c r="CP127" i="26"/>
  <c r="CK127" i="26"/>
  <c r="CD127" i="26"/>
  <c r="BX127" i="26"/>
  <c r="BR127" i="26"/>
  <c r="BP127" i="26"/>
  <c r="BV127" i="26"/>
  <c r="CF127" i="26"/>
  <c r="CN127" i="26"/>
  <c r="CT127" i="26"/>
  <c r="DD127" i="26"/>
  <c r="DA128" i="26"/>
  <c r="DC132" i="26"/>
  <c r="CU132" i="26"/>
  <c r="CF132" i="26"/>
  <c r="BU132" i="26"/>
  <c r="BQ132" i="26"/>
  <c r="CB132" i="26"/>
  <c r="CV132" i="26"/>
  <c r="DB133" i="26"/>
  <c r="CR133" i="26"/>
  <c r="CI133" i="26"/>
  <c r="CB133" i="26"/>
  <c r="BV133" i="26"/>
  <c r="BP133" i="26"/>
  <c r="CA133" i="26"/>
  <c r="CL133" i="26"/>
  <c r="CV133" i="26"/>
  <c r="CY119" i="26"/>
  <c r="CN119" i="26"/>
  <c r="CH119" i="26"/>
  <c r="CA119" i="26"/>
  <c r="BR119" i="26"/>
  <c r="BP119" i="26"/>
  <c r="CB119" i="26"/>
  <c r="CL119" i="26"/>
  <c r="CV119" i="26"/>
  <c r="BP121" i="26"/>
  <c r="BV121" i="26"/>
  <c r="CD121" i="26"/>
  <c r="CN121" i="26"/>
  <c r="CT121" i="26"/>
  <c r="CI122" i="26"/>
  <c r="BN97" i="26"/>
  <c r="BU97" i="26"/>
  <c r="CD97" i="26"/>
  <c r="CL97" i="26"/>
  <c r="CS97" i="26"/>
  <c r="BP101" i="26"/>
  <c r="BV101" i="26"/>
  <c r="CD101" i="26"/>
  <c r="CN101" i="26"/>
  <c r="CT101" i="26"/>
  <c r="BV103" i="26"/>
  <c r="CM103" i="26"/>
  <c r="DC103" i="26"/>
  <c r="BN105" i="26"/>
  <c r="BU105" i="26"/>
  <c r="CD105" i="26"/>
  <c r="CL105" i="26"/>
  <c r="CS105" i="26"/>
  <c r="CU88" i="26"/>
  <c r="CG88" i="26"/>
  <c r="BY88" i="26"/>
  <c r="CT88" i="26"/>
  <c r="CB91" i="26"/>
  <c r="CN91" i="26"/>
  <c r="CH92" i="26"/>
  <c r="BR93" i="26"/>
  <c r="CB93" i="26"/>
  <c r="CH93" i="26"/>
  <c r="CR93" i="26"/>
  <c r="DD93" i="26"/>
  <c r="BY94" i="26"/>
  <c r="CN94" i="26"/>
  <c r="CY76" i="26"/>
  <c r="CO76" i="26"/>
  <c r="CH76" i="26"/>
  <c r="CA76" i="26"/>
  <c r="BR76" i="26"/>
  <c r="DB76" i="26"/>
  <c r="CM76" i="26"/>
  <c r="CD76" i="26"/>
  <c r="BV76" i="26"/>
  <c r="BQ76" i="26"/>
  <c r="CG76" i="26"/>
  <c r="CT76" i="26"/>
  <c r="BX81" i="26"/>
  <c r="CH81" i="26"/>
  <c r="BO82" i="26"/>
  <c r="BX86" i="26"/>
  <c r="CL86" i="26"/>
  <c r="BN73" i="26"/>
  <c r="BQ64" i="26"/>
  <c r="BP65" i="26"/>
  <c r="CF65" i="26"/>
  <c r="BP61" i="26"/>
  <c r="CV54" i="26"/>
  <c r="BT54" i="26"/>
  <c r="CA54" i="26"/>
  <c r="CI54" i="26"/>
  <c r="DD54" i="26"/>
  <c r="DA134" i="26"/>
  <c r="CT134" i="26"/>
  <c r="CO134" i="26"/>
  <c r="CH134" i="26"/>
  <c r="CC134" i="26"/>
  <c r="BV134" i="26"/>
  <c r="BQ134" i="26"/>
  <c r="BP134" i="26"/>
  <c r="BX134" i="26"/>
  <c r="CF134" i="26"/>
  <c r="CN134" i="26"/>
  <c r="CV134" i="26"/>
  <c r="DD134" i="26"/>
  <c r="BY141" i="26"/>
  <c r="DC126" i="26"/>
  <c r="CT126" i="26"/>
  <c r="CL126" i="26"/>
  <c r="CD126" i="26"/>
  <c r="BW126" i="26"/>
  <c r="BN126" i="26"/>
  <c r="BR126" i="26"/>
  <c r="CC126" i="26"/>
  <c r="CM126" i="26"/>
  <c r="CY126" i="26"/>
  <c r="DD121" i="26"/>
  <c r="CW121" i="26"/>
  <c r="CR121" i="26"/>
  <c r="CL121" i="26"/>
  <c r="CF121" i="26"/>
  <c r="BY121" i="26"/>
  <c r="BT121" i="26"/>
  <c r="BN121" i="26"/>
  <c r="BQ121" i="26"/>
  <c r="BX121" i="26"/>
  <c r="CG121" i="26"/>
  <c r="CO121" i="26"/>
  <c r="CV121" i="26"/>
  <c r="DA97" i="26"/>
  <c r="CT97" i="26"/>
  <c r="CO97" i="26"/>
  <c r="CH97" i="26"/>
  <c r="CC97" i="26"/>
  <c r="BV97" i="26"/>
  <c r="BQ97" i="26"/>
  <c r="BP97" i="26"/>
  <c r="BX97" i="26"/>
  <c r="CF97" i="26"/>
  <c r="CN97" i="26"/>
  <c r="CV97" i="26"/>
  <c r="DD97" i="26"/>
  <c r="DD101" i="26"/>
  <c r="CW101" i="26"/>
  <c r="CR101" i="26"/>
  <c r="CL101" i="26"/>
  <c r="CF101" i="26"/>
  <c r="BY101" i="26"/>
  <c r="BT101" i="26"/>
  <c r="BN101" i="26"/>
  <c r="BQ101" i="26"/>
  <c r="BX101" i="26"/>
  <c r="CG101" i="26"/>
  <c r="CO101" i="26"/>
  <c r="CV101" i="26"/>
  <c r="CA103" i="26"/>
  <c r="CP103" i="26"/>
  <c r="DA105" i="26"/>
  <c r="CT105" i="26"/>
  <c r="CO105" i="26"/>
  <c r="CH105" i="26"/>
  <c r="CC105" i="26"/>
  <c r="BV105" i="26"/>
  <c r="BQ105" i="26"/>
  <c r="BP105" i="26"/>
  <c r="BX105" i="26"/>
  <c r="CF105" i="26"/>
  <c r="CN105" i="26"/>
  <c r="CV105" i="26"/>
  <c r="DD105" i="26"/>
  <c r="BU93" i="26"/>
  <c r="CC93" i="26"/>
  <c r="CK93" i="26"/>
  <c r="CT93" i="26"/>
  <c r="DC82" i="26"/>
  <c r="DB82" i="26"/>
  <c r="CB82" i="26"/>
  <c r="CF82" i="26"/>
  <c r="BR82" i="26"/>
  <c r="DC73" i="26"/>
  <c r="DD73" i="26"/>
  <c r="CM73" i="26"/>
  <c r="BX73" i="26"/>
  <c r="CT73" i="26"/>
  <c r="CB73" i="26"/>
  <c r="BR73" i="26"/>
  <c r="CP73" i="26"/>
  <c r="DB64" i="26"/>
  <c r="CS64" i="26"/>
  <c r="CI64" i="26"/>
  <c r="CC64" i="26"/>
  <c r="BV64" i="26"/>
  <c r="CT64" i="26"/>
  <c r="CH64" i="26"/>
  <c r="BY64" i="26"/>
  <c r="BN64" i="26"/>
  <c r="DC64" i="26"/>
  <c r="CO64" i="26"/>
  <c r="CG64" i="26"/>
  <c r="BW64" i="26"/>
  <c r="BR64" i="26"/>
  <c r="CM64" i="26"/>
  <c r="DA65" i="26"/>
  <c r="CT65" i="26"/>
  <c r="CO65" i="26"/>
  <c r="CH65" i="26"/>
  <c r="CC65" i="26"/>
  <c r="BV65" i="26"/>
  <c r="BQ65" i="26"/>
  <c r="DB65" i="26"/>
  <c r="CS65" i="26"/>
  <c r="CL65" i="26"/>
  <c r="CD65" i="26"/>
  <c r="BU65" i="26"/>
  <c r="BN65" i="26"/>
  <c r="CZ65" i="26"/>
  <c r="CR65" i="26"/>
  <c r="CK65" i="26"/>
  <c r="CB65" i="26"/>
  <c r="BT65" i="26"/>
  <c r="BR65" i="26"/>
  <c r="CG65" i="26"/>
  <c r="CW65" i="26"/>
  <c r="DA61" i="26"/>
  <c r="CT61" i="26"/>
  <c r="CO61" i="26"/>
  <c r="CH61" i="26"/>
  <c r="CC61" i="26"/>
  <c r="BV61" i="26"/>
  <c r="BQ61" i="26"/>
  <c r="DB61" i="26"/>
  <c r="CS61" i="26"/>
  <c r="CL61" i="26"/>
  <c r="CD61" i="26"/>
  <c r="BU61" i="26"/>
  <c r="BN61" i="26"/>
  <c r="CZ61" i="26"/>
  <c r="CR61" i="26"/>
  <c r="CK61" i="26"/>
  <c r="CB61" i="26"/>
  <c r="BT61" i="26"/>
  <c r="CW61" i="26"/>
  <c r="CP61" i="26"/>
  <c r="CG61" i="26"/>
  <c r="BY61" i="26"/>
  <c r="BR61" i="26"/>
  <c r="BX61" i="26"/>
  <c r="DD61" i="26"/>
  <c r="DC47" i="26"/>
  <c r="CP47" i="26"/>
  <c r="BO47" i="26"/>
  <c r="DA47" i="26"/>
  <c r="BU47" i="26"/>
  <c r="CU47" i="26"/>
  <c r="CK47" i="26"/>
  <c r="BP181" i="26"/>
  <c r="BX181" i="26"/>
  <c r="CF181" i="26"/>
  <c r="CM181" i="26"/>
  <c r="CV181" i="26"/>
  <c r="BU160" i="26"/>
  <c r="CC160" i="26"/>
  <c r="CN160" i="26"/>
  <c r="BP165" i="26"/>
  <c r="BR151" i="26"/>
  <c r="CE151" i="26"/>
  <c r="CO151" i="26"/>
  <c r="BQ153" i="26"/>
  <c r="CA153" i="26"/>
  <c r="CM153" i="26"/>
  <c r="BP154" i="26"/>
  <c r="BX154" i="26"/>
  <c r="CF154" i="26"/>
  <c r="CM154" i="26"/>
  <c r="CV154" i="26"/>
  <c r="BR134" i="26"/>
  <c r="BY134" i="26"/>
  <c r="CG134" i="26"/>
  <c r="CP134" i="26"/>
  <c r="CW134" i="26"/>
  <c r="CY139" i="26"/>
  <c r="CN139" i="26"/>
  <c r="CA139" i="26"/>
  <c r="BO139" i="26"/>
  <c r="BU139" i="26"/>
  <c r="CI139" i="26"/>
  <c r="DA139" i="26"/>
  <c r="CM141" i="26"/>
  <c r="DD142" i="26"/>
  <c r="CW142" i="26"/>
  <c r="CR142" i="26"/>
  <c r="CL142" i="26"/>
  <c r="CF142" i="26"/>
  <c r="BY142" i="26"/>
  <c r="BT142" i="26"/>
  <c r="BN142" i="26"/>
  <c r="BQ142" i="26"/>
  <c r="BX142" i="26"/>
  <c r="CG142" i="26"/>
  <c r="CO142" i="26"/>
  <c r="CV142" i="26"/>
  <c r="CG149" i="26"/>
  <c r="BV126" i="26"/>
  <c r="CG126" i="26"/>
  <c r="CO126" i="26"/>
  <c r="DB126" i="26"/>
  <c r="CF128" i="26"/>
  <c r="BR121" i="26"/>
  <c r="CB121" i="26"/>
  <c r="CH121" i="26"/>
  <c r="CP121" i="26"/>
  <c r="CZ121" i="26"/>
  <c r="CY122" i="26"/>
  <c r="CW122" i="26"/>
  <c r="CG122" i="26"/>
  <c r="CA122" i="26"/>
  <c r="CV122" i="26"/>
  <c r="BR97" i="26"/>
  <c r="BY97" i="26"/>
  <c r="CG97" i="26"/>
  <c r="CP97" i="26"/>
  <c r="CW97" i="26"/>
  <c r="BR101" i="26"/>
  <c r="CB101" i="26"/>
  <c r="CH101" i="26"/>
  <c r="CP101" i="26"/>
  <c r="CZ101" i="26"/>
  <c r="BO103" i="26"/>
  <c r="CB103" i="26"/>
  <c r="CV103" i="26"/>
  <c r="DA104" i="26"/>
  <c r="CM104" i="26"/>
  <c r="BR104" i="26"/>
  <c r="CE104" i="26"/>
  <c r="CU104" i="26"/>
  <c r="BR105" i="26"/>
  <c r="BY105" i="26"/>
  <c r="CG105" i="26"/>
  <c r="CP105" i="26"/>
  <c r="CW105" i="26"/>
  <c r="CS90" i="26"/>
  <c r="CF90" i="26"/>
  <c r="DD91" i="26"/>
  <c r="CT91" i="26"/>
  <c r="CI91" i="26"/>
  <c r="BX91" i="26"/>
  <c r="BR91" i="26"/>
  <c r="CH91" i="26"/>
  <c r="CU91" i="26"/>
  <c r="CU92" i="26"/>
  <c r="CG92" i="26"/>
  <c r="BU92" i="26"/>
  <c r="CP92" i="26"/>
  <c r="BP93" i="26"/>
  <c r="BV93" i="26"/>
  <c r="CD93" i="26"/>
  <c r="CN93" i="26"/>
  <c r="CW93" i="26"/>
  <c r="CY94" i="26"/>
  <c r="CR94" i="26"/>
  <c r="CI94" i="26"/>
  <c r="CB94" i="26"/>
  <c r="BT94" i="26"/>
  <c r="CZ94" i="26"/>
  <c r="CO94" i="26"/>
  <c r="CE94" i="26"/>
  <c r="BW94" i="26"/>
  <c r="BQ94" i="26"/>
  <c r="CG94" i="26"/>
  <c r="CU94" i="26"/>
  <c r="CV78" i="26"/>
  <c r="CF78" i="26"/>
  <c r="BP78" i="26"/>
  <c r="CK78" i="26"/>
  <c r="BU78" i="26"/>
  <c r="CA78" i="26"/>
  <c r="DD78" i="26"/>
  <c r="DD81" i="26"/>
  <c r="CW81" i="26"/>
  <c r="CR81" i="26"/>
  <c r="CL81" i="26"/>
  <c r="CF81" i="26"/>
  <c r="BY81" i="26"/>
  <c r="BT81" i="26"/>
  <c r="BN81" i="26"/>
  <c r="DB81" i="26"/>
  <c r="CT81" i="26"/>
  <c r="CN81" i="26"/>
  <c r="CD81" i="26"/>
  <c r="BV81" i="26"/>
  <c r="BP81" i="26"/>
  <c r="BR81" i="26"/>
  <c r="CC81" i="26"/>
  <c r="CO81" i="26"/>
  <c r="CZ81" i="26"/>
  <c r="BV82" i="26"/>
  <c r="CY86" i="26"/>
  <c r="CN86" i="26"/>
  <c r="CH86" i="26"/>
  <c r="CA86" i="26"/>
  <c r="BR86" i="26"/>
  <c r="DC86" i="26"/>
  <c r="CR86" i="26"/>
  <c r="CF86" i="26"/>
  <c r="BW86" i="26"/>
  <c r="BP86" i="26"/>
  <c r="CD86" i="26"/>
  <c r="CT86" i="26"/>
  <c r="CD70" i="26"/>
  <c r="CB72" i="26"/>
  <c r="BT73" i="26"/>
  <c r="CZ73" i="26"/>
  <c r="CA64" i="26"/>
  <c r="CW64" i="26"/>
  <c r="BX65" i="26"/>
  <c r="CN65" i="26"/>
  <c r="DD65" i="26"/>
  <c r="CF61" i="26"/>
  <c r="BX157" i="26"/>
  <c r="BR159" i="26"/>
  <c r="CC159" i="26"/>
  <c r="CM159" i="26"/>
  <c r="BQ135" i="26"/>
  <c r="BY135" i="26"/>
  <c r="CG135" i="26"/>
  <c r="CO135" i="26"/>
  <c r="CW135" i="26"/>
  <c r="BP138" i="26"/>
  <c r="BU138" i="26"/>
  <c r="CB138" i="26"/>
  <c r="CG138" i="26"/>
  <c r="CN138" i="26"/>
  <c r="CS138" i="26"/>
  <c r="BT140" i="26"/>
  <c r="CM140" i="26"/>
  <c r="BP144" i="26"/>
  <c r="BX144" i="26"/>
  <c r="CF144" i="26"/>
  <c r="CM144" i="26"/>
  <c r="CV144" i="26"/>
  <c r="BP146" i="26"/>
  <c r="BU146" i="26"/>
  <c r="CB146" i="26"/>
  <c r="CG146" i="26"/>
  <c r="CN146" i="26"/>
  <c r="CS146" i="26"/>
  <c r="BP150" i="26"/>
  <c r="BU150" i="26"/>
  <c r="CB150" i="26"/>
  <c r="CG150" i="26"/>
  <c r="CN150" i="26"/>
  <c r="CS150" i="26"/>
  <c r="BQ107" i="26"/>
  <c r="CE107" i="26"/>
  <c r="CO107" i="26"/>
  <c r="BP108" i="26"/>
  <c r="BU108" i="26"/>
  <c r="CB108" i="26"/>
  <c r="CG108" i="26"/>
  <c r="CN108" i="26"/>
  <c r="CS108" i="26"/>
  <c r="BR111" i="26"/>
  <c r="CC111" i="26"/>
  <c r="CM111" i="26"/>
  <c r="BQ113" i="26"/>
  <c r="BY113" i="26"/>
  <c r="CG113" i="26"/>
  <c r="CO113" i="26"/>
  <c r="CW113" i="26"/>
  <c r="BU116" i="26"/>
  <c r="BP117" i="26"/>
  <c r="BU117" i="26"/>
  <c r="CB117" i="26"/>
  <c r="CG117" i="26"/>
  <c r="CN117" i="26"/>
  <c r="CS117" i="26"/>
  <c r="BW123" i="26"/>
  <c r="BV96" i="26"/>
  <c r="BQ98" i="26"/>
  <c r="BY98" i="26"/>
  <c r="CG98" i="26"/>
  <c r="CO98" i="26"/>
  <c r="CW98" i="26"/>
  <c r="BQ100" i="26"/>
  <c r="BY100" i="26"/>
  <c r="CG100" i="26"/>
  <c r="CM100" i="26"/>
  <c r="BT106" i="26"/>
  <c r="CG106" i="26"/>
  <c r="BP87" i="26"/>
  <c r="BX87" i="26"/>
  <c r="CF87" i="26"/>
  <c r="CM87" i="26"/>
  <c r="CV87" i="26"/>
  <c r="BP89" i="26"/>
  <c r="BU89" i="26"/>
  <c r="CB89" i="26"/>
  <c r="CG89" i="26"/>
  <c r="CN89" i="26"/>
  <c r="CS89" i="26"/>
  <c r="DD95" i="26"/>
  <c r="CZ95" i="26"/>
  <c r="CL95" i="26"/>
  <c r="BP95" i="26"/>
  <c r="CE95" i="26"/>
  <c r="CU95" i="26"/>
  <c r="CS80" i="26"/>
  <c r="CE80" i="26"/>
  <c r="BU80" i="26"/>
  <c r="CP80" i="26"/>
  <c r="DB84" i="26"/>
  <c r="CV84" i="26"/>
  <c r="CP84" i="26"/>
  <c r="CK84" i="26"/>
  <c r="CD84" i="26"/>
  <c r="BX84" i="26"/>
  <c r="BR84" i="26"/>
  <c r="BP84" i="26"/>
  <c r="BV84" i="26"/>
  <c r="CF84" i="26"/>
  <c r="CN84" i="26"/>
  <c r="CT84" i="26"/>
  <c r="DD84" i="26"/>
  <c r="DA75" i="26"/>
  <c r="CT75" i="26"/>
  <c r="CO75" i="26"/>
  <c r="CH75" i="26"/>
  <c r="CC75" i="26"/>
  <c r="BV75" i="26"/>
  <c r="BQ75" i="26"/>
  <c r="BP75" i="26"/>
  <c r="BX75" i="26"/>
  <c r="CF75" i="26"/>
  <c r="CN75" i="26"/>
  <c r="CV75" i="26"/>
  <c r="DD75" i="26"/>
  <c r="BO67" i="26"/>
  <c r="CB67" i="26"/>
  <c r="BN59" i="26"/>
  <c r="BX59" i="26"/>
  <c r="CI59" i="26"/>
  <c r="CT59" i="26"/>
  <c r="CU46" i="26"/>
  <c r="BY49" i="26"/>
  <c r="CI49" i="26"/>
  <c r="CS49" i="26"/>
  <c r="DD49" i="26"/>
  <c r="CA50" i="26"/>
  <c r="CO50" i="26"/>
  <c r="CY52" i="26"/>
  <c r="CO52" i="26"/>
  <c r="CH52" i="26"/>
  <c r="DB52" i="26"/>
  <c r="CM52" i="26"/>
  <c r="CD52" i="26"/>
  <c r="BW52" i="26"/>
  <c r="BN52" i="26"/>
  <c r="BR52" i="26"/>
  <c r="CC52" i="26"/>
  <c r="CS52" i="26"/>
  <c r="DB55" i="26"/>
  <c r="DB57" i="26"/>
  <c r="CV57" i="26"/>
  <c r="CP57" i="26"/>
  <c r="CK57" i="26"/>
  <c r="CD57" i="26"/>
  <c r="BX57" i="26"/>
  <c r="BR57" i="26"/>
  <c r="DA57" i="26"/>
  <c r="CS57" i="26"/>
  <c r="CL57" i="26"/>
  <c r="CC57" i="26"/>
  <c r="BU57" i="26"/>
  <c r="BN57" i="26"/>
  <c r="BQ57" i="26"/>
  <c r="CB57" i="26"/>
  <c r="CN57" i="26"/>
  <c r="CW57" i="26"/>
  <c r="CV67" i="26"/>
  <c r="CH67" i="26"/>
  <c r="BV67" i="26"/>
  <c r="BR67" i="26"/>
  <c r="CF67" i="26"/>
  <c r="DB67" i="26"/>
  <c r="CV58" i="26"/>
  <c r="BT58" i="26"/>
  <c r="CG58" i="26"/>
  <c r="CY59" i="26"/>
  <c r="CN59" i="26"/>
  <c r="CH59" i="26"/>
  <c r="CA59" i="26"/>
  <c r="BR59" i="26"/>
  <c r="BP59" i="26"/>
  <c r="CB59" i="26"/>
  <c r="CL59" i="26"/>
  <c r="CV59" i="26"/>
  <c r="DB60" i="26"/>
  <c r="BO46" i="26"/>
  <c r="BQ49" i="26"/>
  <c r="CB49" i="26"/>
  <c r="CM49" i="26"/>
  <c r="BN50" i="26"/>
  <c r="CD50" i="26"/>
  <c r="DD51" i="26"/>
  <c r="CF51" i="26"/>
  <c r="CU51" i="26"/>
  <c r="BQ25" i="26"/>
  <c r="CS25" i="26"/>
  <c r="DC46" i="26"/>
  <c r="CE46" i="26"/>
  <c r="BT46" i="26"/>
  <c r="DC49" i="26"/>
  <c r="CU49" i="26"/>
  <c r="CN49" i="26"/>
  <c r="CE49" i="26"/>
  <c r="BX49" i="26"/>
  <c r="BO49" i="26"/>
  <c r="BT49" i="26"/>
  <c r="CC49" i="26"/>
  <c r="CO49" i="26"/>
  <c r="CY49" i="26"/>
  <c r="CS50" i="26"/>
  <c r="CF50" i="26"/>
  <c r="BV50" i="26"/>
  <c r="BP50" i="26"/>
  <c r="CI50" i="26"/>
  <c r="CZ50" i="26"/>
  <c r="DC55" i="26"/>
  <c r="CU55" i="26"/>
  <c r="BV55" i="26"/>
  <c r="CM55" i="26"/>
  <c r="BO55" i="26"/>
  <c r="CB55" i="26"/>
  <c r="CK56" i="26"/>
  <c r="CS56" i="26"/>
  <c r="CD56" i="26"/>
  <c r="DC34" i="26"/>
  <c r="DD34" i="26"/>
  <c r="CM34" i="26"/>
  <c r="BX34" i="26"/>
  <c r="CZ34" i="26"/>
  <c r="CE34" i="26"/>
  <c r="BN34" i="26"/>
  <c r="CT34" i="26"/>
  <c r="CB34" i="26"/>
  <c r="CP34" i="26"/>
  <c r="BT34" i="26"/>
  <c r="CI34" i="26"/>
  <c r="CK27" i="26"/>
  <c r="BP27" i="26"/>
  <c r="CA27" i="26"/>
  <c r="BP77" i="26"/>
  <c r="BU77" i="26"/>
  <c r="CB77" i="26"/>
  <c r="CG77" i="26"/>
  <c r="CN77" i="26"/>
  <c r="CS77" i="26"/>
  <c r="BT79" i="26"/>
  <c r="CP79" i="26"/>
  <c r="BP71" i="26"/>
  <c r="BU71" i="26"/>
  <c r="CB71" i="26"/>
  <c r="CG71" i="26"/>
  <c r="CN71" i="26"/>
  <c r="CS71" i="26"/>
  <c r="BQ62" i="26"/>
  <c r="BY62" i="26"/>
  <c r="CG62" i="26"/>
  <c r="CO62" i="26"/>
  <c r="CW62" i="26"/>
  <c r="CK66" i="26"/>
  <c r="BP69" i="26"/>
  <c r="BU69" i="26"/>
  <c r="CB69" i="26"/>
  <c r="CG69" i="26"/>
  <c r="CN69" i="26"/>
  <c r="CS69" i="26"/>
  <c r="BU45" i="26"/>
  <c r="CV45" i="26"/>
  <c r="BP48" i="26"/>
  <c r="BU48" i="26"/>
  <c r="CB48" i="26"/>
  <c r="CG48" i="26"/>
  <c r="CN48" i="26"/>
  <c r="CS48" i="26"/>
  <c r="CD42" i="26"/>
  <c r="CY44" i="26"/>
  <c r="DD44" i="26"/>
  <c r="BU44" i="26"/>
  <c r="CI44" i="26"/>
  <c r="BN36" i="26"/>
  <c r="BU36" i="26"/>
  <c r="CD36" i="26"/>
  <c r="CL36" i="26"/>
  <c r="CS36" i="26"/>
  <c r="BU26" i="26"/>
  <c r="CF26" i="26"/>
  <c r="CR26" i="26"/>
  <c r="CK29" i="26"/>
  <c r="DA36" i="26"/>
  <c r="CT36" i="26"/>
  <c r="CO36" i="26"/>
  <c r="CH36" i="26"/>
  <c r="CC36" i="26"/>
  <c r="BV36" i="26"/>
  <c r="BQ36" i="26"/>
  <c r="BP36" i="26"/>
  <c r="BX36" i="26"/>
  <c r="CF36" i="26"/>
  <c r="CN36" i="26"/>
  <c r="CV36" i="26"/>
  <c r="DD36" i="26"/>
  <c r="CU29" i="26"/>
  <c r="DA33" i="26"/>
  <c r="CT33" i="26"/>
  <c r="CO33" i="26"/>
  <c r="CH33" i="26"/>
  <c r="CC33" i="26"/>
  <c r="BV33" i="26"/>
  <c r="BQ33" i="26"/>
  <c r="DD33" i="26"/>
  <c r="CW33" i="26"/>
  <c r="CR33" i="26"/>
  <c r="CL33" i="26"/>
  <c r="CF33" i="26"/>
  <c r="BY33" i="26"/>
  <c r="BT33" i="26"/>
  <c r="BN33" i="26"/>
  <c r="CZ33" i="26"/>
  <c r="CN33" i="26"/>
  <c r="CB33" i="26"/>
  <c r="BP33" i="26"/>
  <c r="CV33" i="26"/>
  <c r="CK33" i="26"/>
  <c r="BX33" i="26"/>
  <c r="CS33" i="26"/>
  <c r="CG33" i="26"/>
  <c r="BU33" i="26"/>
  <c r="CD33" i="26"/>
  <c r="BR36" i="26"/>
  <c r="BY36" i="26"/>
  <c r="CG36" i="26"/>
  <c r="CP36" i="26"/>
  <c r="CW36" i="26"/>
  <c r="DB26" i="26"/>
  <c r="CV26" i="26"/>
  <c r="CP26" i="26"/>
  <c r="CK26" i="26"/>
  <c r="CD26" i="26"/>
  <c r="BX26" i="26"/>
  <c r="BR26" i="26"/>
  <c r="CW26" i="26"/>
  <c r="CO26" i="26"/>
  <c r="CG26" i="26"/>
  <c r="BY26" i="26"/>
  <c r="BQ26" i="26"/>
  <c r="BP26" i="26"/>
  <c r="CB26" i="26"/>
  <c r="CL26" i="26"/>
  <c r="CT26" i="26"/>
  <c r="DC17" i="26"/>
  <c r="CU17" i="26"/>
  <c r="CN17" i="26"/>
  <c r="CE17" i="26"/>
  <c r="BX17" i="26"/>
  <c r="BO17" i="26"/>
  <c r="CY17" i="26"/>
  <c r="CR17" i="26"/>
  <c r="CI17" i="26"/>
  <c r="CB17" i="26"/>
  <c r="BT17" i="26"/>
  <c r="CW17" i="26"/>
  <c r="CG17" i="26"/>
  <c r="BQ17" i="26"/>
  <c r="CS17" i="26"/>
  <c r="CC17" i="26"/>
  <c r="DD17" i="26"/>
  <c r="CO17" i="26"/>
  <c r="BY17" i="26"/>
  <c r="CM17" i="26"/>
  <c r="BP53" i="26"/>
  <c r="BU53" i="26"/>
  <c r="CB53" i="26"/>
  <c r="CG53" i="26"/>
  <c r="CN53" i="26"/>
  <c r="CS53" i="26"/>
  <c r="BP41" i="26"/>
  <c r="BX41" i="26"/>
  <c r="CF41" i="26"/>
  <c r="CM41" i="26"/>
  <c r="CV41" i="26"/>
  <c r="BP43" i="26"/>
  <c r="BU43" i="26"/>
  <c r="CB43" i="26"/>
  <c r="CG43" i="26"/>
  <c r="CN43" i="26"/>
  <c r="CS43" i="26"/>
  <c r="DD37" i="26"/>
  <c r="CW37" i="26"/>
  <c r="BQ37" i="26"/>
  <c r="BY37" i="26"/>
  <c r="CG37" i="26"/>
  <c r="CO37" i="26"/>
  <c r="CY37" i="26"/>
  <c r="DC38" i="26"/>
  <c r="CV38" i="26"/>
  <c r="CI38" i="26"/>
  <c r="BX38" i="26"/>
  <c r="BP38" i="26"/>
  <c r="CF38" i="26"/>
  <c r="CY38" i="26"/>
  <c r="DC39" i="26"/>
  <c r="CT39" i="26"/>
  <c r="CL39" i="26"/>
  <c r="CD39" i="26"/>
  <c r="BW39" i="26"/>
  <c r="BN39" i="26"/>
  <c r="BR39" i="26"/>
  <c r="CC39" i="26"/>
  <c r="CM39" i="26"/>
  <c r="CY39" i="26"/>
  <c r="DD28" i="26"/>
  <c r="DC28" i="26"/>
  <c r="CB28" i="26"/>
  <c r="BW28" i="26"/>
  <c r="CR30" i="26"/>
  <c r="BR24" i="26"/>
  <c r="DA21" i="26"/>
  <c r="CT21" i="26"/>
  <c r="CO21" i="26"/>
  <c r="CH21" i="26"/>
  <c r="CC21" i="26"/>
  <c r="BV21" i="26"/>
  <c r="BQ21" i="26"/>
  <c r="DD21" i="26"/>
  <c r="CW21" i="26"/>
  <c r="CR21" i="26"/>
  <c r="CL21" i="26"/>
  <c r="CF21" i="26"/>
  <c r="BY21" i="26"/>
  <c r="BT21" i="26"/>
  <c r="BN21" i="26"/>
  <c r="BR21" i="26"/>
  <c r="CD21" i="26"/>
  <c r="CP21" i="26"/>
  <c r="DB21" i="26"/>
  <c r="CC15" i="26"/>
  <c r="CS15" i="26"/>
  <c r="CZ18" i="26"/>
  <c r="DC24" i="26"/>
  <c r="CP24" i="26"/>
  <c r="CB24" i="26"/>
  <c r="BN24" i="26"/>
  <c r="CZ24" i="26"/>
  <c r="CI24" i="26"/>
  <c r="BT24" i="26"/>
  <c r="BX24" i="26"/>
  <c r="DD24" i="26"/>
  <c r="BQ15" i="26"/>
  <c r="CG15" i="26"/>
  <c r="DA15" i="26"/>
  <c r="CP15" i="26"/>
  <c r="CH15" i="26"/>
  <c r="CA15" i="26"/>
  <c r="BR15" i="26"/>
  <c r="DC15" i="26"/>
  <c r="CU15" i="26"/>
  <c r="CL15" i="26"/>
  <c r="CD15" i="26"/>
  <c r="BW15" i="26"/>
  <c r="BN15" i="26"/>
  <c r="BV15" i="26"/>
  <c r="CI15" i="26"/>
  <c r="DB15" i="26"/>
  <c r="CU18" i="26"/>
  <c r="BV18" i="26"/>
  <c r="DB18" i="26"/>
  <c r="CF18" i="26"/>
  <c r="BO18" i="26"/>
  <c r="CE18" i="26"/>
  <c r="BW22" i="26"/>
  <c r="CC22" i="26"/>
  <c r="CM22" i="26"/>
  <c r="CS22" i="26"/>
  <c r="CZ22" i="26"/>
  <c r="BR16" i="26"/>
  <c r="BX16" i="26"/>
  <c r="CD16" i="26"/>
  <c r="CK16" i="26"/>
  <c r="CP16" i="26"/>
  <c r="CV16" i="26"/>
  <c r="DB16" i="26"/>
  <c r="BV19" i="26"/>
  <c r="CC19" i="26"/>
  <c r="CN19" i="26"/>
  <c r="CW19" i="26"/>
  <c r="CA20" i="26"/>
  <c r="CN20" i="26"/>
  <c r="DD20" i="26"/>
  <c r="CM12" i="26"/>
  <c r="BP10" i="26"/>
  <c r="BU10" i="26"/>
  <c r="CB10" i="26"/>
  <c r="CG10" i="26"/>
  <c r="CN10" i="26"/>
  <c r="CS10" i="26"/>
  <c r="BQ11" i="26"/>
  <c r="BP9" i="26"/>
  <c r="BX9" i="26"/>
  <c r="CH9" i="26"/>
  <c r="CR9" i="26"/>
  <c r="DB9" i="26"/>
  <c r="CG11" i="26"/>
  <c r="BR9" i="26"/>
  <c r="CB9" i="26"/>
  <c r="CL9" i="26"/>
  <c r="CT9" i="26"/>
  <c r="DD9" i="26"/>
  <c r="BP31" i="26"/>
  <c r="BX31" i="26"/>
  <c r="CF31" i="26"/>
  <c r="CM31" i="26"/>
  <c r="CV31" i="26"/>
  <c r="CB23" i="26"/>
  <c r="BQ22" i="26"/>
  <c r="BY22" i="26"/>
  <c r="CG22" i="26"/>
  <c r="CO22" i="26"/>
  <c r="CW22" i="26"/>
  <c r="BP16" i="26"/>
  <c r="BU16" i="26"/>
  <c r="CB16" i="26"/>
  <c r="CG16" i="26"/>
  <c r="CN16" i="26"/>
  <c r="CS16" i="26"/>
  <c r="BQ19" i="26"/>
  <c r="BY19" i="26"/>
  <c r="CG19" i="26"/>
  <c r="CR19" i="26"/>
  <c r="BX12" i="26"/>
  <c r="CZ12" i="26"/>
  <c r="CW11" i="26"/>
  <c r="BT9" i="26"/>
  <c r="CD9" i="26"/>
  <c r="CN9" i="26"/>
  <c r="DD261" i="26"/>
  <c r="CZ261" i="26"/>
  <c r="CV261" i="26"/>
  <c r="CR261" i="26"/>
  <c r="CN261" i="26"/>
  <c r="CF261" i="26"/>
  <c r="CB261" i="26"/>
  <c r="BX261" i="26"/>
  <c r="BT261" i="26"/>
  <c r="BP261" i="26"/>
  <c r="BU261" i="26"/>
  <c r="CK261" i="26"/>
  <c r="CU261" i="26"/>
  <c r="DA260" i="26"/>
  <c r="CW260" i="26"/>
  <c r="CS260" i="26"/>
  <c r="CO260" i="26"/>
  <c r="CK260" i="26"/>
  <c r="CG260" i="26"/>
  <c r="CC260" i="26"/>
  <c r="BY260" i="26"/>
  <c r="BU260" i="26"/>
  <c r="BQ260" i="26"/>
  <c r="BO260" i="26"/>
  <c r="CE260" i="26"/>
  <c r="CP260" i="26"/>
  <c r="CU260" i="26"/>
  <c r="CZ260" i="26"/>
  <c r="DA209" i="26"/>
  <c r="CW209" i="26"/>
  <c r="CS209" i="26"/>
  <c r="CO209" i="26"/>
  <c r="CK209" i="26"/>
  <c r="CG209" i="26"/>
  <c r="CC209" i="26"/>
  <c r="BY209" i="26"/>
  <c r="BU209" i="26"/>
  <c r="BQ209" i="26"/>
  <c r="DB209" i="26"/>
  <c r="CV209" i="26"/>
  <c r="CL209" i="26"/>
  <c r="CF209" i="26"/>
  <c r="CA209" i="26"/>
  <c r="BV209" i="26"/>
  <c r="BP209" i="26"/>
  <c r="DC209" i="26"/>
  <c r="CU209" i="26"/>
  <c r="CN209" i="26"/>
  <c r="CH209" i="26"/>
  <c r="BO209" i="26"/>
  <c r="BX209" i="26"/>
  <c r="CI209" i="26"/>
  <c r="CR209" i="26"/>
  <c r="CZ209" i="26"/>
  <c r="DB216" i="26"/>
  <c r="CT216" i="26"/>
  <c r="CP216" i="26"/>
  <c r="CL216" i="26"/>
  <c r="CH216" i="26"/>
  <c r="CD216" i="26"/>
  <c r="BV216" i="26"/>
  <c r="BR216" i="26"/>
  <c r="BN216" i="26"/>
  <c r="DC216" i="26"/>
  <c r="CW216" i="26"/>
  <c r="CR216" i="26"/>
  <c r="CM216" i="26"/>
  <c r="CG216" i="26"/>
  <c r="CB216" i="26"/>
  <c r="BW216" i="26"/>
  <c r="BQ216" i="26"/>
  <c r="DA216" i="26"/>
  <c r="CU216" i="26"/>
  <c r="CN216" i="26"/>
  <c r="CF216" i="26"/>
  <c r="BY216" i="26"/>
  <c r="BP216" i="26"/>
  <c r="CA216" i="26"/>
  <c r="CS216" i="26"/>
  <c r="DD216" i="26"/>
  <c r="DD198" i="26"/>
  <c r="CZ198" i="26"/>
  <c r="CV198" i="26"/>
  <c r="CR198" i="26"/>
  <c r="CN198" i="26"/>
  <c r="CF198" i="26"/>
  <c r="CB198" i="26"/>
  <c r="BX198" i="26"/>
  <c r="BT198" i="26"/>
  <c r="BP198" i="26"/>
  <c r="DC198" i="26"/>
  <c r="CS198" i="26"/>
  <c r="CM198" i="26"/>
  <c r="CH198" i="26"/>
  <c r="CC198" i="26"/>
  <c r="BW198" i="26"/>
  <c r="BR198" i="26"/>
  <c r="CW198" i="26"/>
  <c r="CP198" i="26"/>
  <c r="CI198" i="26"/>
  <c r="CA198" i="26"/>
  <c r="BU198" i="26"/>
  <c r="BN198" i="26"/>
  <c r="DA198" i="26"/>
  <c r="CT198" i="26"/>
  <c r="CL198" i="26"/>
  <c r="CE198" i="26"/>
  <c r="BY198" i="26"/>
  <c r="BQ198" i="26"/>
  <c r="CG198" i="26"/>
  <c r="CU198" i="26"/>
  <c r="BR261" i="26"/>
  <c r="BW261" i="26"/>
  <c r="CC261" i="26"/>
  <c r="CH261" i="26"/>
  <c r="CM261" i="26"/>
  <c r="CS261" i="26"/>
  <c r="DC261" i="26"/>
  <c r="BO259" i="26"/>
  <c r="BT259" i="26"/>
  <c r="BY259" i="26"/>
  <c r="CE259" i="26"/>
  <c r="CO259" i="26"/>
  <c r="CU259" i="26"/>
  <c r="CZ259" i="26"/>
  <c r="BP260" i="26"/>
  <c r="BV260" i="26"/>
  <c r="CA260" i="26"/>
  <c r="CF260" i="26"/>
  <c r="CL260" i="26"/>
  <c r="CV260" i="26"/>
  <c r="DB260" i="26"/>
  <c r="BN255" i="26"/>
  <c r="BY255" i="26"/>
  <c r="CD255" i="26"/>
  <c r="CJ255" i="26" s="1"/>
  <c r="CI255" i="26"/>
  <c r="CO255" i="26"/>
  <c r="CT255" i="26"/>
  <c r="CY255" i="26"/>
  <c r="DE255" i="26" s="1"/>
  <c r="DB258" i="26"/>
  <c r="CT258" i="26"/>
  <c r="CP258" i="26"/>
  <c r="CL258" i="26"/>
  <c r="CH258" i="26"/>
  <c r="CD258" i="26"/>
  <c r="BV258" i="26"/>
  <c r="BR258" i="26"/>
  <c r="BN258" i="26"/>
  <c r="DD258" i="26"/>
  <c r="CY258" i="26"/>
  <c r="BP258" i="26"/>
  <c r="BU258" i="26"/>
  <c r="CA258" i="26"/>
  <c r="CF258" i="26"/>
  <c r="CK258" i="26"/>
  <c r="CQ258" i="26" s="1"/>
  <c r="CV258" i="26"/>
  <c r="DC258" i="26"/>
  <c r="CG252" i="26"/>
  <c r="CO252" i="26"/>
  <c r="CU252" i="26"/>
  <c r="DB252" i="26"/>
  <c r="DB246" i="26"/>
  <c r="CT246" i="26"/>
  <c r="CP246" i="26"/>
  <c r="CL246" i="26"/>
  <c r="CH246" i="26"/>
  <c r="CD246" i="26"/>
  <c r="BV246" i="26"/>
  <c r="BR246" i="26"/>
  <c r="BN246" i="26"/>
  <c r="CZ246" i="26"/>
  <c r="CU246" i="26"/>
  <c r="CO246" i="26"/>
  <c r="CE246" i="26"/>
  <c r="BY246" i="26"/>
  <c r="BT246" i="26"/>
  <c r="BO246" i="26"/>
  <c r="BQ246" i="26"/>
  <c r="BX246" i="26"/>
  <c r="BZ246" i="26" s="1"/>
  <c r="CF246" i="26"/>
  <c r="CM246" i="26"/>
  <c r="CS246" i="26"/>
  <c r="CX246" i="26" s="1"/>
  <c r="DA246" i="26"/>
  <c r="BN247" i="26"/>
  <c r="BT247" i="26"/>
  <c r="CB247" i="26"/>
  <c r="CI247" i="26"/>
  <c r="CP247" i="26"/>
  <c r="BU248" i="26"/>
  <c r="CA248" i="26"/>
  <c r="CH248" i="26"/>
  <c r="CP248" i="26"/>
  <c r="CW248" i="26"/>
  <c r="DC248" i="26"/>
  <c r="DB243" i="26"/>
  <c r="CT243" i="26"/>
  <c r="CP243" i="26"/>
  <c r="CL243" i="26"/>
  <c r="CH243" i="26"/>
  <c r="CD243" i="26"/>
  <c r="BV243" i="26"/>
  <c r="BR243" i="26"/>
  <c r="BN243" i="26"/>
  <c r="DC243" i="26"/>
  <c r="CW243" i="26"/>
  <c r="CR243" i="26"/>
  <c r="CX243" i="26" s="1"/>
  <c r="CM243" i="26"/>
  <c r="CG243" i="26"/>
  <c r="CB243" i="26"/>
  <c r="BW243" i="26"/>
  <c r="BZ243" i="26" s="1"/>
  <c r="BQ243" i="26"/>
  <c r="DA243" i="26"/>
  <c r="CU243" i="26"/>
  <c r="CN243" i="26"/>
  <c r="CF243" i="26"/>
  <c r="BY243" i="26"/>
  <c r="BP243" i="26"/>
  <c r="CA243" i="26"/>
  <c r="CJ243" i="26" s="1"/>
  <c r="CS243" i="26"/>
  <c r="DD243" i="26"/>
  <c r="BO245" i="26"/>
  <c r="BY245" i="26"/>
  <c r="CH245" i="26"/>
  <c r="CS245" i="26"/>
  <c r="BW239" i="26"/>
  <c r="CF239" i="26"/>
  <c r="CO239" i="26"/>
  <c r="CZ239" i="26"/>
  <c r="BV241" i="26"/>
  <c r="CE241" i="26"/>
  <c r="CO241" i="26"/>
  <c r="CY241" i="26"/>
  <c r="DB234" i="26"/>
  <c r="CT234" i="26"/>
  <c r="CP234" i="26"/>
  <c r="CL234" i="26"/>
  <c r="CH234" i="26"/>
  <c r="CD234" i="26"/>
  <c r="BV234" i="26"/>
  <c r="BR234" i="26"/>
  <c r="BN234" i="26"/>
  <c r="CZ234" i="26"/>
  <c r="DE234" i="26" s="1"/>
  <c r="CU234" i="26"/>
  <c r="CO234" i="26"/>
  <c r="CE234" i="26"/>
  <c r="BY234" i="26"/>
  <c r="BT234" i="26"/>
  <c r="BO234" i="26"/>
  <c r="DC234" i="26"/>
  <c r="CV234" i="26"/>
  <c r="CN234" i="26"/>
  <c r="CG234" i="26"/>
  <c r="CA234" i="26"/>
  <c r="BS234" i="26"/>
  <c r="BQ234" i="26"/>
  <c r="CB234" i="26"/>
  <c r="CK234" i="26"/>
  <c r="CS234" i="26"/>
  <c r="CX234" i="26" s="1"/>
  <c r="DD234" i="26"/>
  <c r="BW236" i="26"/>
  <c r="CG236" i="26"/>
  <c r="CP236" i="26"/>
  <c r="DA236" i="26"/>
  <c r="BO229" i="26"/>
  <c r="BX229" i="26"/>
  <c r="CF229" i="26"/>
  <c r="DB232" i="26"/>
  <c r="CT232" i="26"/>
  <c r="CP232" i="26"/>
  <c r="CL232" i="26"/>
  <c r="CH232" i="26"/>
  <c r="CD232" i="26"/>
  <c r="BV232" i="26"/>
  <c r="BR232" i="26"/>
  <c r="BN232" i="26"/>
  <c r="DC232" i="26"/>
  <c r="CW232" i="26"/>
  <c r="CR232" i="26"/>
  <c r="CX232" i="26" s="1"/>
  <c r="CM232" i="26"/>
  <c r="CG232" i="26"/>
  <c r="CB232" i="26"/>
  <c r="BW232" i="26"/>
  <c r="BQ232" i="26"/>
  <c r="CY232" i="26"/>
  <c r="DE232" i="26" s="1"/>
  <c r="CC232" i="26"/>
  <c r="BU232" i="26"/>
  <c r="BO232" i="26"/>
  <c r="CA232" i="26"/>
  <c r="CK232" i="26"/>
  <c r="CU232" i="26"/>
  <c r="DD232" i="26"/>
  <c r="BV221" i="26"/>
  <c r="CE221" i="26"/>
  <c r="CM221" i="26"/>
  <c r="BN222" i="26"/>
  <c r="BW222" i="26"/>
  <c r="CH222" i="26"/>
  <c r="CP222" i="26"/>
  <c r="BU224" i="26"/>
  <c r="CE224" i="26"/>
  <c r="CO224" i="26"/>
  <c r="CW224" i="26"/>
  <c r="BN226" i="26"/>
  <c r="BV226" i="26"/>
  <c r="CG226" i="26"/>
  <c r="CP226" i="26"/>
  <c r="DB208" i="26"/>
  <c r="CT208" i="26"/>
  <c r="CP208" i="26"/>
  <c r="CL208" i="26"/>
  <c r="CH208" i="26"/>
  <c r="CD208" i="26"/>
  <c r="BV208" i="26"/>
  <c r="BR208" i="26"/>
  <c r="BN208" i="26"/>
  <c r="CZ208" i="26"/>
  <c r="CU208" i="26"/>
  <c r="CO208" i="26"/>
  <c r="CE208" i="26"/>
  <c r="BY208" i="26"/>
  <c r="BT208" i="26"/>
  <c r="BO208" i="26"/>
  <c r="CY208" i="26"/>
  <c r="CR208" i="26"/>
  <c r="CK208" i="26"/>
  <c r="CQ208" i="26" s="1"/>
  <c r="CC208" i="26"/>
  <c r="BW208" i="26"/>
  <c r="BP208" i="26"/>
  <c r="CB208" i="26"/>
  <c r="CJ208" i="26" s="1"/>
  <c r="CM208" i="26"/>
  <c r="CV208" i="26"/>
  <c r="DD208" i="26"/>
  <c r="DE208" i="26" s="1"/>
  <c r="BR209" i="26"/>
  <c r="CB209" i="26"/>
  <c r="CT209" i="26"/>
  <c r="DD209" i="26"/>
  <c r="BV210" i="26"/>
  <c r="CE210" i="26"/>
  <c r="CP210" i="26"/>
  <c r="BN213" i="26"/>
  <c r="BV213" i="26"/>
  <c r="CF213" i="26"/>
  <c r="CP213" i="26"/>
  <c r="BT216" i="26"/>
  <c r="CC216" i="26"/>
  <c r="CK216" i="26"/>
  <c r="CV216" i="26"/>
  <c r="DD218" i="26"/>
  <c r="CZ218" i="26"/>
  <c r="CV218" i="26"/>
  <c r="CR218" i="26"/>
  <c r="CN218" i="26"/>
  <c r="CF218" i="26"/>
  <c r="CB218" i="26"/>
  <c r="BX218" i="26"/>
  <c r="BT218" i="26"/>
  <c r="BP218" i="26"/>
  <c r="DB218" i="26"/>
  <c r="CW218" i="26"/>
  <c r="CL218" i="26"/>
  <c r="CG218" i="26"/>
  <c r="CA218" i="26"/>
  <c r="BV218" i="26"/>
  <c r="BQ218" i="26"/>
  <c r="CP218" i="26"/>
  <c r="CQ218" i="26" s="1"/>
  <c r="CI218" i="26"/>
  <c r="CC218" i="26"/>
  <c r="BU218" i="26"/>
  <c r="BN218" i="26"/>
  <c r="BS218" i="26" s="1"/>
  <c r="BR218" i="26"/>
  <c r="CK218" i="26"/>
  <c r="CT218" i="26"/>
  <c r="CX218" i="26" s="1"/>
  <c r="DC218" i="26"/>
  <c r="DE218" i="26" s="1"/>
  <c r="BP220" i="26"/>
  <c r="BY220" i="26"/>
  <c r="CG220" i="26"/>
  <c r="CR220" i="26"/>
  <c r="BV198" i="26"/>
  <c r="CK198" i="26"/>
  <c r="CY198" i="26"/>
  <c r="CB200" i="26"/>
  <c r="BO261" i="26"/>
  <c r="CE261" i="26"/>
  <c r="CP261" i="26"/>
  <c r="DA261" i="26"/>
  <c r="BQ261" i="26"/>
  <c r="BV261" i="26"/>
  <c r="CA261" i="26"/>
  <c r="CG261" i="26"/>
  <c r="CL261" i="26"/>
  <c r="CW261" i="26"/>
  <c r="DB261" i="26"/>
  <c r="BT260" i="26"/>
  <c r="BQ252" i="26"/>
  <c r="BY252" i="26"/>
  <c r="CE252" i="26"/>
  <c r="CL252" i="26"/>
  <c r="CT252" i="26"/>
  <c r="DA252" i="26"/>
  <c r="BN261" i="26"/>
  <c r="BS261" i="26"/>
  <c r="BY261" i="26"/>
  <c r="CD261" i="26"/>
  <c r="CI261" i="26"/>
  <c r="CO261" i="26"/>
  <c r="CT261" i="26"/>
  <c r="CY261" i="26"/>
  <c r="DB259" i="26"/>
  <c r="CT259" i="26"/>
  <c r="CX259" i="26" s="1"/>
  <c r="CP259" i="26"/>
  <c r="CL259" i="26"/>
  <c r="CH259" i="26"/>
  <c r="CD259" i="26"/>
  <c r="BV259" i="26"/>
  <c r="BR259" i="26"/>
  <c r="BN259" i="26"/>
  <c r="BP259" i="26"/>
  <c r="BU259" i="26"/>
  <c r="CA259" i="26"/>
  <c r="CF259" i="26"/>
  <c r="CK259" i="26"/>
  <c r="CV259" i="26"/>
  <c r="DA259" i="26"/>
  <c r="BR260" i="26"/>
  <c r="BW260" i="26"/>
  <c r="CB260" i="26"/>
  <c r="CH260" i="26"/>
  <c r="CM260" i="26"/>
  <c r="CQ260" i="26" s="1"/>
  <c r="CR260" i="26"/>
  <c r="DC260" i="26"/>
  <c r="DD255" i="26"/>
  <c r="CZ255" i="26"/>
  <c r="CV255" i="26"/>
  <c r="CR255" i="26"/>
  <c r="CN255" i="26"/>
  <c r="CF255" i="26"/>
  <c r="CB255" i="26"/>
  <c r="BX255" i="26"/>
  <c r="BT255" i="26"/>
  <c r="BP255" i="26"/>
  <c r="BO255" i="26"/>
  <c r="BU255" i="26"/>
  <c r="BZ255" i="26"/>
  <c r="CE255" i="26"/>
  <c r="CK255" i="26"/>
  <c r="CP255" i="26"/>
  <c r="CU255" i="26"/>
  <c r="DA255" i="26"/>
  <c r="BN252" i="26"/>
  <c r="BU252" i="26"/>
  <c r="CA252" i="26"/>
  <c r="CI252" i="26"/>
  <c r="CP252" i="26"/>
  <c r="CW252" i="26"/>
  <c r="DA247" i="26"/>
  <c r="CW247" i="26"/>
  <c r="CS247" i="26"/>
  <c r="CO247" i="26"/>
  <c r="CK247" i="26"/>
  <c r="CG247" i="26"/>
  <c r="CC247" i="26"/>
  <c r="BY247" i="26"/>
  <c r="BU247" i="26"/>
  <c r="BQ247" i="26"/>
  <c r="DB247" i="26"/>
  <c r="CV247" i="26"/>
  <c r="CL247" i="26"/>
  <c r="CF247" i="26"/>
  <c r="CA247" i="26"/>
  <c r="BV247" i="26"/>
  <c r="BP247" i="26"/>
  <c r="BO247" i="26"/>
  <c r="BW247" i="26"/>
  <c r="CD247" i="26"/>
  <c r="CR247" i="26"/>
  <c r="CX247" i="26" s="1"/>
  <c r="CY247" i="26"/>
  <c r="BO248" i="26"/>
  <c r="BV248" i="26"/>
  <c r="CC248" i="26"/>
  <c r="CK248" i="26"/>
  <c r="DD245" i="26"/>
  <c r="CZ245" i="26"/>
  <c r="CV245" i="26"/>
  <c r="CR245" i="26"/>
  <c r="CN245" i="26"/>
  <c r="CF245" i="26"/>
  <c r="CB245" i="26"/>
  <c r="BX245" i="26"/>
  <c r="BT245" i="26"/>
  <c r="BP245" i="26"/>
  <c r="DB245" i="26"/>
  <c r="CW245" i="26"/>
  <c r="CL245" i="26"/>
  <c r="CG245" i="26"/>
  <c r="CA245" i="26"/>
  <c r="CJ245" i="26" s="1"/>
  <c r="BV245" i="26"/>
  <c r="BQ245" i="26"/>
  <c r="CP245" i="26"/>
  <c r="CI245" i="26"/>
  <c r="CC245" i="26"/>
  <c r="BU245" i="26"/>
  <c r="BN245" i="26"/>
  <c r="BS245" i="26" s="1"/>
  <c r="BR245" i="26"/>
  <c r="CK245" i="26"/>
  <c r="CT245" i="26"/>
  <c r="CX245" i="26" s="1"/>
  <c r="DC245" i="26"/>
  <c r="BP239" i="26"/>
  <c r="BY239" i="26"/>
  <c r="CG239" i="26"/>
  <c r="CR239" i="26"/>
  <c r="BO241" i="26"/>
  <c r="BY241" i="26"/>
  <c r="CG241" i="26"/>
  <c r="BQ236" i="26"/>
  <c r="CH236" i="26"/>
  <c r="CS236" i="26"/>
  <c r="DA229" i="26"/>
  <c r="CW229" i="26"/>
  <c r="CS229" i="26"/>
  <c r="CO229" i="26"/>
  <c r="CK229" i="26"/>
  <c r="CG229" i="26"/>
  <c r="CC229" i="26"/>
  <c r="BY229" i="26"/>
  <c r="BU229" i="26"/>
  <c r="BQ229" i="26"/>
  <c r="DC229" i="26"/>
  <c r="CR229" i="26"/>
  <c r="CM229" i="26"/>
  <c r="CH229" i="26"/>
  <c r="CB229" i="26"/>
  <c r="BW229" i="26"/>
  <c r="BR229" i="26"/>
  <c r="DD229" i="26"/>
  <c r="CV229" i="26"/>
  <c r="CP229" i="26"/>
  <c r="CI229" i="26"/>
  <c r="CA229" i="26"/>
  <c r="CJ229" i="26" s="1"/>
  <c r="BT229" i="26"/>
  <c r="BN229" i="26"/>
  <c r="BP229" i="26"/>
  <c r="BZ229" i="26"/>
  <c r="CT229" i="26"/>
  <c r="DB229" i="26"/>
  <c r="BO221" i="26"/>
  <c r="BW221" i="26"/>
  <c r="CF221" i="26"/>
  <c r="DD222" i="26"/>
  <c r="CZ222" i="26"/>
  <c r="CV222" i="26"/>
  <c r="CR222" i="26"/>
  <c r="CN222" i="26"/>
  <c r="CF222" i="26"/>
  <c r="CB222" i="26"/>
  <c r="BX222" i="26"/>
  <c r="BT222" i="26"/>
  <c r="BP222" i="26"/>
  <c r="DB222" i="26"/>
  <c r="CW222" i="26"/>
  <c r="CL222" i="26"/>
  <c r="CG222" i="26"/>
  <c r="CA222" i="26"/>
  <c r="CJ222" i="26" s="1"/>
  <c r="BV222" i="26"/>
  <c r="BQ222" i="26"/>
  <c r="DA222" i="26"/>
  <c r="CT222" i="26"/>
  <c r="CM222" i="26"/>
  <c r="CQ222" i="26" s="1"/>
  <c r="CE222" i="26"/>
  <c r="BY222" i="26"/>
  <c r="BR222" i="26"/>
  <c r="BO222" i="26"/>
  <c r="CI222" i="26"/>
  <c r="CS222" i="26"/>
  <c r="DC222" i="26"/>
  <c r="BO224" i="26"/>
  <c r="BW224" i="26"/>
  <c r="CG224" i="26"/>
  <c r="DD226" i="26"/>
  <c r="CZ226" i="26"/>
  <c r="CV226" i="26"/>
  <c r="CR226" i="26"/>
  <c r="CN226" i="26"/>
  <c r="CF226" i="26"/>
  <c r="CB226" i="26"/>
  <c r="BX226" i="26"/>
  <c r="BT226" i="26"/>
  <c r="BP226" i="26"/>
  <c r="DC226" i="26"/>
  <c r="CS226" i="26"/>
  <c r="CM226" i="26"/>
  <c r="CH226" i="26"/>
  <c r="CC226" i="26"/>
  <c r="BW226" i="26"/>
  <c r="BR226" i="26"/>
  <c r="DA226" i="26"/>
  <c r="CT226" i="26"/>
  <c r="CL226" i="26"/>
  <c r="CE226" i="26"/>
  <c r="BY226" i="26"/>
  <c r="BQ226" i="26"/>
  <c r="BO226" i="26"/>
  <c r="BZ226" i="26"/>
  <c r="CI226" i="26"/>
  <c r="DB226" i="26"/>
  <c r="BT209" i="26"/>
  <c r="CD209" i="26"/>
  <c r="CM209" i="26"/>
  <c r="BO210" i="26"/>
  <c r="BW210" i="26"/>
  <c r="CH210" i="26"/>
  <c r="DA213" i="26"/>
  <c r="CW213" i="26"/>
  <c r="CS213" i="26"/>
  <c r="CO213" i="26"/>
  <c r="CK213" i="26"/>
  <c r="CG213" i="26"/>
  <c r="CC213" i="26"/>
  <c r="BY213" i="26"/>
  <c r="BU213" i="26"/>
  <c r="BQ213" i="26"/>
  <c r="DC213" i="26"/>
  <c r="CR213" i="26"/>
  <c r="CX213" i="26" s="1"/>
  <c r="CM213" i="26"/>
  <c r="CH213" i="26"/>
  <c r="CB213" i="26"/>
  <c r="BW213" i="26"/>
  <c r="BR213" i="26"/>
  <c r="CZ213" i="26"/>
  <c r="CT213" i="26"/>
  <c r="CL213" i="26"/>
  <c r="CE213" i="26"/>
  <c r="BX213" i="26"/>
  <c r="BP213" i="26"/>
  <c r="BO213" i="26"/>
  <c r="CI213" i="26"/>
  <c r="DB213" i="26"/>
  <c r="BU216" i="26"/>
  <c r="CE216" i="26"/>
  <c r="CO216" i="26"/>
  <c r="CY216" i="26"/>
  <c r="DB220" i="26"/>
  <c r="CT220" i="26"/>
  <c r="CP220" i="26"/>
  <c r="CL220" i="26"/>
  <c r="CH220" i="26"/>
  <c r="CD220" i="26"/>
  <c r="BV220" i="26"/>
  <c r="BR220" i="26"/>
  <c r="BN220" i="26"/>
  <c r="DD220" i="26"/>
  <c r="CY220" i="26"/>
  <c r="DE220" i="26" s="1"/>
  <c r="CS220" i="26"/>
  <c r="CN220" i="26"/>
  <c r="CI220" i="26"/>
  <c r="CC220" i="26"/>
  <c r="BX220" i="26"/>
  <c r="CW220" i="26"/>
  <c r="CB220" i="26"/>
  <c r="BU220" i="26"/>
  <c r="BO220" i="26"/>
  <c r="BQ220" i="26"/>
  <c r="CA220" i="26"/>
  <c r="CJ220" i="26" s="1"/>
  <c r="CK220" i="26"/>
  <c r="CU220" i="26"/>
  <c r="DC220" i="26"/>
  <c r="BZ198" i="26"/>
  <c r="CO198" i="26"/>
  <c r="DB198" i="26"/>
  <c r="DD252" i="26"/>
  <c r="CZ252" i="26"/>
  <c r="CV252" i="26"/>
  <c r="CR252" i="26"/>
  <c r="CN252" i="26"/>
  <c r="CF252" i="26"/>
  <c r="CB252" i="26"/>
  <c r="BX252" i="26"/>
  <c r="BT252" i="26"/>
  <c r="BZ252" i="26" s="1"/>
  <c r="BP252" i="26"/>
  <c r="DC252" i="26"/>
  <c r="CS252" i="26"/>
  <c r="CM252" i="26"/>
  <c r="CH252" i="26"/>
  <c r="CC252" i="26"/>
  <c r="BW252" i="26"/>
  <c r="BR252" i="26"/>
  <c r="BO252" i="26"/>
  <c r="BV252" i="26"/>
  <c r="CD252" i="26"/>
  <c r="CK252" i="26"/>
  <c r="CQ252" i="26"/>
  <c r="CY252" i="26"/>
  <c r="DD248" i="26"/>
  <c r="CZ248" i="26"/>
  <c r="CV248" i="26"/>
  <c r="CR248" i="26"/>
  <c r="CN248" i="26"/>
  <c r="CF248" i="26"/>
  <c r="CB248" i="26"/>
  <c r="BX248" i="26"/>
  <c r="BT248" i="26"/>
  <c r="BP248" i="26"/>
  <c r="CY248" i="26"/>
  <c r="CT248" i="26"/>
  <c r="CO248" i="26"/>
  <c r="CI248" i="26"/>
  <c r="CD248" i="26"/>
  <c r="BY248" i="26"/>
  <c r="BN248" i="26"/>
  <c r="BQ248" i="26"/>
  <c r="BS248" i="26" s="1"/>
  <c r="BW248" i="26"/>
  <c r="CE248" i="26"/>
  <c r="CL248" i="26"/>
  <c r="CS248" i="26"/>
  <c r="DA248" i="26"/>
  <c r="DB239" i="26"/>
  <c r="CT239" i="26"/>
  <c r="CP239" i="26"/>
  <c r="CL239" i="26"/>
  <c r="CQ239" i="26" s="1"/>
  <c r="CH239" i="26"/>
  <c r="CD239" i="26"/>
  <c r="BV239" i="26"/>
  <c r="BR239" i="26"/>
  <c r="BN239" i="26"/>
  <c r="DD239" i="26"/>
  <c r="CY239" i="26"/>
  <c r="DE239" i="26" s="1"/>
  <c r="CS239" i="26"/>
  <c r="CX239" i="26" s="1"/>
  <c r="CN239" i="26"/>
  <c r="CI239" i="26"/>
  <c r="CC239" i="26"/>
  <c r="BX239" i="26"/>
  <c r="BZ239" i="26" s="1"/>
  <c r="CW239" i="26"/>
  <c r="CB239" i="26"/>
  <c r="BU239" i="26"/>
  <c r="BO239" i="26"/>
  <c r="BQ239" i="26"/>
  <c r="CA239" i="26"/>
  <c r="CJ239" i="26" s="1"/>
  <c r="CK239" i="26"/>
  <c r="CU239" i="26"/>
  <c r="DC239" i="26"/>
  <c r="DD241" i="26"/>
  <c r="CZ241" i="26"/>
  <c r="CV241" i="26"/>
  <c r="CR241" i="26"/>
  <c r="CN241" i="26"/>
  <c r="CF241" i="26"/>
  <c r="CB241" i="26"/>
  <c r="BX241" i="26"/>
  <c r="BT241" i="26"/>
  <c r="BZ241" i="26" s="1"/>
  <c r="BP241" i="26"/>
  <c r="DC241" i="26"/>
  <c r="CS241" i="26"/>
  <c r="CM241" i="26"/>
  <c r="CH241" i="26"/>
  <c r="CC241" i="26"/>
  <c r="BW241" i="26"/>
  <c r="BR241" i="26"/>
  <c r="CW241" i="26"/>
  <c r="CP241" i="26"/>
  <c r="CI241" i="26"/>
  <c r="CA241" i="26"/>
  <c r="CJ241" i="26" s="1"/>
  <c r="BU241" i="26"/>
  <c r="BN241" i="26"/>
  <c r="BQ241" i="26"/>
  <c r="CK241" i="26"/>
  <c r="CQ241" i="26" s="1"/>
  <c r="CT241" i="26"/>
  <c r="DB241" i="26"/>
  <c r="DD236" i="26"/>
  <c r="CZ236" i="26"/>
  <c r="DE236" i="26" s="1"/>
  <c r="CV236" i="26"/>
  <c r="CR236" i="26"/>
  <c r="CN236" i="26"/>
  <c r="CF236" i="26"/>
  <c r="CB236" i="26"/>
  <c r="BX236" i="26"/>
  <c r="BT236" i="26"/>
  <c r="BP236" i="26"/>
  <c r="CY236" i="26"/>
  <c r="CT236" i="26"/>
  <c r="CO236" i="26"/>
  <c r="CI236" i="26"/>
  <c r="CD236" i="26"/>
  <c r="BY236" i="26"/>
  <c r="BN236" i="26"/>
  <c r="CK236" i="26"/>
  <c r="CC236" i="26"/>
  <c r="BV236" i="26"/>
  <c r="BO236" i="26"/>
  <c r="BR236" i="26"/>
  <c r="CA236" i="26"/>
  <c r="CL236" i="26"/>
  <c r="CQ236" i="26" s="1"/>
  <c r="CU236" i="26"/>
  <c r="DC236" i="26"/>
  <c r="DA221" i="26"/>
  <c r="CW221" i="26"/>
  <c r="CS221" i="26"/>
  <c r="CO221" i="26"/>
  <c r="CK221" i="26"/>
  <c r="CG221" i="26"/>
  <c r="CC221" i="26"/>
  <c r="BY221" i="26"/>
  <c r="BU221" i="26"/>
  <c r="BQ221" i="26"/>
  <c r="DD221" i="26"/>
  <c r="CY221" i="26"/>
  <c r="CT221" i="26"/>
  <c r="CN221" i="26"/>
  <c r="CI221" i="26"/>
  <c r="CD221" i="26"/>
  <c r="BX221" i="26"/>
  <c r="BN221" i="26"/>
  <c r="DC221" i="26"/>
  <c r="CV221" i="26"/>
  <c r="CP221" i="26"/>
  <c r="CH221" i="26"/>
  <c r="CA221" i="26"/>
  <c r="BT221" i="26"/>
  <c r="BP221" i="26"/>
  <c r="CJ221" i="26"/>
  <c r="CR221" i="26"/>
  <c r="DB221" i="26"/>
  <c r="DB224" i="26"/>
  <c r="CT224" i="26"/>
  <c r="CP224" i="26"/>
  <c r="CL224" i="26"/>
  <c r="CH224" i="26"/>
  <c r="CD224" i="26"/>
  <c r="BV224" i="26"/>
  <c r="BR224" i="26"/>
  <c r="BN224" i="26"/>
  <c r="DD224" i="26"/>
  <c r="CY224" i="26"/>
  <c r="CS224" i="26"/>
  <c r="CN224" i="26"/>
  <c r="CI224" i="26"/>
  <c r="CC224" i="26"/>
  <c r="BX224" i="26"/>
  <c r="DA224" i="26"/>
  <c r="CU224" i="26"/>
  <c r="CM224" i="26"/>
  <c r="CF224" i="26"/>
  <c r="BY224" i="26"/>
  <c r="BQ224" i="26"/>
  <c r="BP224" i="26"/>
  <c r="CA224" i="26"/>
  <c r="CR224" i="26"/>
  <c r="DC224" i="26"/>
  <c r="BN209" i="26"/>
  <c r="BW209" i="26"/>
  <c r="CE209" i="26"/>
  <c r="CP209" i="26"/>
  <c r="CY209" i="26"/>
  <c r="DD210" i="26"/>
  <c r="CZ210" i="26"/>
  <c r="CV210" i="26"/>
  <c r="CR210" i="26"/>
  <c r="CN210" i="26"/>
  <c r="CF210" i="26"/>
  <c r="CB210" i="26"/>
  <c r="BX210" i="26"/>
  <c r="BT210" i="26"/>
  <c r="BZ210" i="26" s="1"/>
  <c r="BP210" i="26"/>
  <c r="CY210" i="26"/>
  <c r="CT210" i="26"/>
  <c r="CO210" i="26"/>
  <c r="CI210" i="26"/>
  <c r="CD210" i="26"/>
  <c r="BY210" i="26"/>
  <c r="BN210" i="26"/>
  <c r="DB210" i="26"/>
  <c r="CU210" i="26"/>
  <c r="CM210" i="26"/>
  <c r="CG210" i="26"/>
  <c r="CJ210" i="26" s="1"/>
  <c r="BR210" i="26"/>
  <c r="BQ210" i="26"/>
  <c r="CA210" i="26"/>
  <c r="CK210" i="26"/>
  <c r="CQ210" i="26" s="1"/>
  <c r="CS210" i="26"/>
  <c r="DC210" i="26"/>
  <c r="BO216" i="26"/>
  <c r="BX216" i="26"/>
  <c r="CI216" i="26"/>
  <c r="CZ216" i="26"/>
  <c r="BT220" i="26"/>
  <c r="BZ220" i="26" s="1"/>
  <c r="CE220" i="26"/>
  <c r="CM220" i="26"/>
  <c r="CV220" i="26"/>
  <c r="BO198" i="26"/>
  <c r="CD198" i="26"/>
  <c r="DB200" i="26"/>
  <c r="CT200" i="26"/>
  <c r="CP200" i="26"/>
  <c r="CL200" i="26"/>
  <c r="CH200" i="26"/>
  <c r="CD200" i="26"/>
  <c r="BV200" i="26"/>
  <c r="BR200" i="26"/>
  <c r="BN200" i="26"/>
  <c r="CZ200" i="26"/>
  <c r="CU200" i="26"/>
  <c r="CO200" i="26"/>
  <c r="CE200" i="26"/>
  <c r="BY200" i="26"/>
  <c r="BT200" i="26"/>
  <c r="BO200" i="26"/>
  <c r="DC200" i="26"/>
  <c r="CV200" i="26"/>
  <c r="CN200" i="26"/>
  <c r="CG200" i="26"/>
  <c r="CA200" i="26"/>
  <c r="BS200" i="26"/>
  <c r="CY200" i="26"/>
  <c r="CR200" i="26"/>
  <c r="CK200" i="26"/>
  <c r="CQ200" i="26" s="1"/>
  <c r="CC200" i="26"/>
  <c r="BW200" i="26"/>
  <c r="BP200" i="26"/>
  <c r="BU200" i="26"/>
  <c r="CI200" i="26"/>
  <c r="CW200" i="26"/>
  <c r="DB184" i="26"/>
  <c r="CT184" i="26"/>
  <c r="CP184" i="26"/>
  <c r="CL184" i="26"/>
  <c r="CH184" i="26"/>
  <c r="CD184" i="26"/>
  <c r="BV184" i="26"/>
  <c r="BR184" i="26"/>
  <c r="BN184" i="26"/>
  <c r="DC184" i="26"/>
  <c r="DE184" i="26" s="1"/>
  <c r="CW184" i="26"/>
  <c r="CR184" i="26"/>
  <c r="CM184" i="26"/>
  <c r="CG184" i="26"/>
  <c r="CB184" i="26"/>
  <c r="BW184" i="26"/>
  <c r="BQ184" i="26"/>
  <c r="DD184" i="26"/>
  <c r="CV184" i="26"/>
  <c r="CO184" i="26"/>
  <c r="CI184" i="26"/>
  <c r="CA184" i="26"/>
  <c r="BT184" i="26"/>
  <c r="CY184" i="26"/>
  <c r="CN184" i="26"/>
  <c r="CE184" i="26"/>
  <c r="BU184" i="26"/>
  <c r="CU184" i="26"/>
  <c r="CK184" i="26"/>
  <c r="CC184" i="26"/>
  <c r="CZ184" i="26"/>
  <c r="CF184" i="26"/>
  <c r="BX184" i="26"/>
  <c r="BO184" i="26"/>
  <c r="BS184" i="26" s="1"/>
  <c r="BY184" i="26"/>
  <c r="BR202" i="26"/>
  <c r="CG202" i="26"/>
  <c r="CM202" i="26"/>
  <c r="CU202" i="26"/>
  <c r="DB202" i="26"/>
  <c r="BP205" i="26"/>
  <c r="BX205" i="26"/>
  <c r="CI205" i="26"/>
  <c r="CZ205" i="26"/>
  <c r="DA185" i="26"/>
  <c r="CW185" i="26"/>
  <c r="CS185" i="26"/>
  <c r="CO185" i="26"/>
  <c r="CK185" i="26"/>
  <c r="CG185" i="26"/>
  <c r="CC185" i="26"/>
  <c r="BY185" i="26"/>
  <c r="BU185" i="26"/>
  <c r="BQ185" i="26"/>
  <c r="DD185" i="26"/>
  <c r="CY185" i="26"/>
  <c r="CT185" i="26"/>
  <c r="CN185" i="26"/>
  <c r="CI185" i="26"/>
  <c r="CD185" i="26"/>
  <c r="BX185" i="26"/>
  <c r="BN185" i="26"/>
  <c r="DB185" i="26"/>
  <c r="CU185" i="26"/>
  <c r="CM185" i="26"/>
  <c r="CF185" i="26"/>
  <c r="BR185" i="26"/>
  <c r="BP185" i="26"/>
  <c r="CA185" i="26"/>
  <c r="CR185" i="26"/>
  <c r="DC185" i="26"/>
  <c r="DB192" i="26"/>
  <c r="CT192" i="26"/>
  <c r="CP192" i="26"/>
  <c r="CL192" i="26"/>
  <c r="CH192" i="26"/>
  <c r="CD192" i="26"/>
  <c r="BV192" i="26"/>
  <c r="BR192" i="26"/>
  <c r="BN192" i="26"/>
  <c r="CZ192" i="26"/>
  <c r="CU192" i="26"/>
  <c r="CO192" i="26"/>
  <c r="CE192" i="26"/>
  <c r="BY192" i="26"/>
  <c r="BT192" i="26"/>
  <c r="BO192" i="26"/>
  <c r="DD192" i="26"/>
  <c r="CW192" i="26"/>
  <c r="CI192" i="26"/>
  <c r="CB192" i="26"/>
  <c r="BU192" i="26"/>
  <c r="BQ192" i="26"/>
  <c r="CA192" i="26"/>
  <c r="CK192" i="26"/>
  <c r="CS192" i="26"/>
  <c r="DC192" i="26"/>
  <c r="DD174" i="26"/>
  <c r="CZ174" i="26"/>
  <c r="CV174" i="26"/>
  <c r="CR174" i="26"/>
  <c r="CN174" i="26"/>
  <c r="DA174" i="26"/>
  <c r="CU174" i="26"/>
  <c r="CP174" i="26"/>
  <c r="CQ174" i="26" s="1"/>
  <c r="CK174" i="26"/>
  <c r="CG174" i="26"/>
  <c r="CC174" i="26"/>
  <c r="BY174" i="26"/>
  <c r="BU174" i="26"/>
  <c r="BQ174" i="26"/>
  <c r="DC174" i="26"/>
  <c r="CW174" i="26"/>
  <c r="CO174" i="26"/>
  <c r="CI174" i="26"/>
  <c r="CD174" i="26"/>
  <c r="BX174" i="26"/>
  <c r="BN174" i="26"/>
  <c r="DB174" i="26"/>
  <c r="CS174" i="26"/>
  <c r="CB174" i="26"/>
  <c r="BV174" i="26"/>
  <c r="BO174" i="26"/>
  <c r="BR174" i="26"/>
  <c r="CA174" i="26"/>
  <c r="CL174" i="26"/>
  <c r="DD178" i="26"/>
  <c r="CZ178" i="26"/>
  <c r="CV178" i="26"/>
  <c r="CR178" i="26"/>
  <c r="CN178" i="26"/>
  <c r="CF178" i="26"/>
  <c r="CB178" i="26"/>
  <c r="BX178" i="26"/>
  <c r="BT178" i="26"/>
  <c r="BP178" i="26"/>
  <c r="DB178" i="26"/>
  <c r="CW178" i="26"/>
  <c r="CL178" i="26"/>
  <c r="CG178" i="26"/>
  <c r="CA178" i="26"/>
  <c r="CJ178" i="26" s="1"/>
  <c r="BV178" i="26"/>
  <c r="BQ178" i="26"/>
  <c r="DC178" i="26"/>
  <c r="CU178" i="26"/>
  <c r="CO178" i="26"/>
  <c r="CH178" i="26"/>
  <c r="CY178" i="26"/>
  <c r="CP178" i="26"/>
  <c r="CE178" i="26"/>
  <c r="BW178" i="26"/>
  <c r="BN178" i="26"/>
  <c r="BR178" i="26"/>
  <c r="CD178" i="26"/>
  <c r="CS178" i="26"/>
  <c r="DA161" i="26"/>
  <c r="CW161" i="26"/>
  <c r="CS161" i="26"/>
  <c r="CO161" i="26"/>
  <c r="CK161" i="26"/>
  <c r="CG161" i="26"/>
  <c r="CC161" i="26"/>
  <c r="BY161" i="26"/>
  <c r="BU161" i="26"/>
  <c r="BQ161" i="26"/>
  <c r="DB161" i="26"/>
  <c r="CV161" i="26"/>
  <c r="CL161" i="26"/>
  <c r="CF161" i="26"/>
  <c r="CA161" i="26"/>
  <c r="CJ161" i="26" s="1"/>
  <c r="BV161" i="26"/>
  <c r="BP161" i="26"/>
  <c r="DD161" i="26"/>
  <c r="CP161" i="26"/>
  <c r="CI161" i="26"/>
  <c r="CB161" i="26"/>
  <c r="BT161" i="26"/>
  <c r="BZ161" i="26" s="1"/>
  <c r="BN161" i="26"/>
  <c r="CY161" i="26"/>
  <c r="CN161" i="26"/>
  <c r="CE161" i="26"/>
  <c r="BW161" i="26"/>
  <c r="BR161" i="26"/>
  <c r="CD161" i="26"/>
  <c r="CR161" i="26"/>
  <c r="CX161" i="26" s="1"/>
  <c r="DC161" i="26"/>
  <c r="DA169" i="26"/>
  <c r="CW169" i="26"/>
  <c r="CS169" i="26"/>
  <c r="CO169" i="26"/>
  <c r="CK169" i="26"/>
  <c r="CG169" i="26"/>
  <c r="CC169" i="26"/>
  <c r="BY169" i="26"/>
  <c r="BU169" i="26"/>
  <c r="BQ169" i="26"/>
  <c r="DD169" i="26"/>
  <c r="CY169" i="26"/>
  <c r="CT169" i="26"/>
  <c r="CN169" i="26"/>
  <c r="CI169" i="26"/>
  <c r="CD169" i="26"/>
  <c r="BX169" i="26"/>
  <c r="BN169" i="26"/>
  <c r="DC169" i="26"/>
  <c r="CV169" i="26"/>
  <c r="CP169" i="26"/>
  <c r="CH169" i="26"/>
  <c r="CA169" i="26"/>
  <c r="BT169" i="26"/>
  <c r="DB169" i="26"/>
  <c r="CU169" i="26"/>
  <c r="CM169" i="26"/>
  <c r="CF169" i="26"/>
  <c r="BR169" i="26"/>
  <c r="CB169" i="26"/>
  <c r="BO169" i="26"/>
  <c r="BV169" i="26"/>
  <c r="BW169" i="26"/>
  <c r="CZ169" i="26"/>
  <c r="DD120" i="26"/>
  <c r="CZ120" i="26"/>
  <c r="CV120" i="26"/>
  <c r="CR120" i="26"/>
  <c r="CN120" i="26"/>
  <c r="CF120" i="26"/>
  <c r="CB120" i="26"/>
  <c r="BX120" i="26"/>
  <c r="BT120" i="26"/>
  <c r="BZ120" i="26" s="1"/>
  <c r="BP120" i="26"/>
  <c r="DC120" i="26"/>
  <c r="CS120" i="26"/>
  <c r="CM120" i="26"/>
  <c r="CH120" i="26"/>
  <c r="CC120" i="26"/>
  <c r="BW120" i="26"/>
  <c r="BR120" i="26"/>
  <c r="DB120" i="26"/>
  <c r="CU120" i="26"/>
  <c r="CO120" i="26"/>
  <c r="CG120" i="26"/>
  <c r="DA120" i="26"/>
  <c r="CT120" i="26"/>
  <c r="CL120" i="26"/>
  <c r="CE120" i="26"/>
  <c r="BY120" i="26"/>
  <c r="BQ120" i="26"/>
  <c r="CP120" i="26"/>
  <c r="CA120" i="26"/>
  <c r="BN120" i="26"/>
  <c r="CY120" i="26"/>
  <c r="CK120" i="26"/>
  <c r="BV120" i="26"/>
  <c r="CW120" i="26"/>
  <c r="CI120" i="26"/>
  <c r="BU120" i="26"/>
  <c r="BO120" i="26"/>
  <c r="DA254" i="26"/>
  <c r="CW254" i="26"/>
  <c r="CS254" i="26"/>
  <c r="CO254" i="26"/>
  <c r="CK254" i="26"/>
  <c r="CQ254" i="26" s="1"/>
  <c r="CG254" i="26"/>
  <c r="CC254" i="26"/>
  <c r="BY254" i="26"/>
  <c r="BU254" i="26"/>
  <c r="BQ254" i="26"/>
  <c r="BO254" i="26"/>
  <c r="BT254" i="26"/>
  <c r="BZ254" i="26"/>
  <c r="CE254" i="26"/>
  <c r="CJ254" i="26" s="1"/>
  <c r="CP254" i="26"/>
  <c r="CU254" i="26"/>
  <c r="CZ254" i="26"/>
  <c r="DE254" i="26" s="1"/>
  <c r="DA250" i="26"/>
  <c r="CW250" i="26"/>
  <c r="CS250" i="26"/>
  <c r="CO250" i="26"/>
  <c r="CK250" i="26"/>
  <c r="DC250" i="26"/>
  <c r="CR250" i="26"/>
  <c r="CM250" i="26"/>
  <c r="CH250" i="26"/>
  <c r="CD250" i="26"/>
  <c r="BV250" i="26"/>
  <c r="BR250" i="26"/>
  <c r="BN250" i="26"/>
  <c r="BP250" i="26"/>
  <c r="BU250" i="26"/>
  <c r="BZ250" i="26" s="1"/>
  <c r="CA250" i="26"/>
  <c r="CF250" i="26"/>
  <c r="CL250" i="26"/>
  <c r="CT250" i="26"/>
  <c r="CX250" i="26" s="1"/>
  <c r="CZ250" i="26"/>
  <c r="DE250" i="26" s="1"/>
  <c r="DA244" i="26"/>
  <c r="CW244" i="26"/>
  <c r="CS244" i="26"/>
  <c r="CO244" i="26"/>
  <c r="CK244" i="26"/>
  <c r="CG244" i="26"/>
  <c r="CC244" i="26"/>
  <c r="BY244" i="26"/>
  <c r="BU244" i="26"/>
  <c r="BQ244" i="26"/>
  <c r="DD244" i="26"/>
  <c r="CY244" i="26"/>
  <c r="CT244" i="26"/>
  <c r="CN244" i="26"/>
  <c r="CI244" i="26"/>
  <c r="CD244" i="26"/>
  <c r="BX244" i="26"/>
  <c r="BN244" i="26"/>
  <c r="BP244" i="26"/>
  <c r="BS244" i="26" s="1"/>
  <c r="BW244" i="26"/>
  <c r="CE244" i="26"/>
  <c r="CL244" i="26"/>
  <c r="CR244" i="26"/>
  <c r="CX244" i="26" s="1"/>
  <c r="CZ244" i="26"/>
  <c r="DA235" i="26"/>
  <c r="CW235" i="26"/>
  <c r="CS235" i="26"/>
  <c r="CO235" i="26"/>
  <c r="CK235" i="26"/>
  <c r="CG235" i="26"/>
  <c r="CC235" i="26"/>
  <c r="BY235" i="26"/>
  <c r="BU235" i="26"/>
  <c r="BQ235" i="26"/>
  <c r="DB235" i="26"/>
  <c r="CV235" i="26"/>
  <c r="CL235" i="26"/>
  <c r="CF235" i="26"/>
  <c r="CA235" i="26"/>
  <c r="BV235" i="26"/>
  <c r="BP235" i="26"/>
  <c r="BO235" i="26"/>
  <c r="BW235" i="26"/>
  <c r="CD235" i="26"/>
  <c r="CR235" i="26"/>
  <c r="CY235" i="26"/>
  <c r="DA217" i="26"/>
  <c r="CW217" i="26"/>
  <c r="CS217" i="26"/>
  <c r="CO217" i="26"/>
  <c r="CK217" i="26"/>
  <c r="CG217" i="26"/>
  <c r="CC217" i="26"/>
  <c r="BY217" i="26"/>
  <c r="BU217" i="26"/>
  <c r="BQ217" i="26"/>
  <c r="DD217" i="26"/>
  <c r="CY217" i="26"/>
  <c r="CT217" i="26"/>
  <c r="CN217" i="26"/>
  <c r="CI217" i="26"/>
  <c r="CD217" i="26"/>
  <c r="BX217" i="26"/>
  <c r="BN217" i="26"/>
  <c r="BS217" i="26" s="1"/>
  <c r="BP217" i="26"/>
  <c r="BW217" i="26"/>
  <c r="CE217" i="26"/>
  <c r="CL217" i="26"/>
  <c r="CR217" i="26"/>
  <c r="CZ217" i="26"/>
  <c r="DA201" i="26"/>
  <c r="CW201" i="26"/>
  <c r="CS201" i="26"/>
  <c r="CO201" i="26"/>
  <c r="CK201" i="26"/>
  <c r="CG201" i="26"/>
  <c r="CC201" i="26"/>
  <c r="BY201" i="26"/>
  <c r="BU201" i="26"/>
  <c r="BZ201" i="26" s="1"/>
  <c r="BQ201" i="26"/>
  <c r="DB201" i="26"/>
  <c r="CV201" i="26"/>
  <c r="CL201" i="26"/>
  <c r="CF201" i="26"/>
  <c r="CA201" i="26"/>
  <c r="BV201" i="26"/>
  <c r="BP201" i="26"/>
  <c r="BO201" i="26"/>
  <c r="BS201" i="26" s="1"/>
  <c r="BW201" i="26"/>
  <c r="CD201" i="26"/>
  <c r="CR201" i="26"/>
  <c r="CY201" i="26"/>
  <c r="DE201" i="26" s="1"/>
  <c r="BO202" i="26"/>
  <c r="BV202" i="26"/>
  <c r="CC202" i="26"/>
  <c r="CK202" i="26"/>
  <c r="BN205" i="26"/>
  <c r="BT205" i="26"/>
  <c r="CD205" i="26"/>
  <c r="CL205" i="26"/>
  <c r="BV185" i="26"/>
  <c r="CE185" i="26"/>
  <c r="CP185" i="26"/>
  <c r="CX185" i="26"/>
  <c r="BW192" i="26"/>
  <c r="CF192" i="26"/>
  <c r="CN192" i="26"/>
  <c r="CQ192" i="26" s="1"/>
  <c r="CY192" i="26"/>
  <c r="DE192" i="26" s="1"/>
  <c r="BN193" i="26"/>
  <c r="BW193" i="26"/>
  <c r="CH193" i="26"/>
  <c r="CP193" i="26"/>
  <c r="BW174" i="26"/>
  <c r="CF174" i="26"/>
  <c r="DE174" i="26"/>
  <c r="DA177" i="26"/>
  <c r="CW177" i="26"/>
  <c r="CS177" i="26"/>
  <c r="CO177" i="26"/>
  <c r="CQ177" i="26" s="1"/>
  <c r="CK177" i="26"/>
  <c r="CG177" i="26"/>
  <c r="CC177" i="26"/>
  <c r="BY177" i="26"/>
  <c r="BU177" i="26"/>
  <c r="BQ177" i="26"/>
  <c r="DD177" i="26"/>
  <c r="CY177" i="26"/>
  <c r="DE177" i="26" s="1"/>
  <c r="CT177" i="26"/>
  <c r="CN177" i="26"/>
  <c r="CI177" i="26"/>
  <c r="CD177" i="26"/>
  <c r="BX177" i="26"/>
  <c r="BN177" i="26"/>
  <c r="CB177" i="26"/>
  <c r="BV177" i="26"/>
  <c r="BO177" i="26"/>
  <c r="CZ177" i="26"/>
  <c r="CP177" i="26"/>
  <c r="CF177" i="26"/>
  <c r="BW177" i="26"/>
  <c r="BR177" i="26"/>
  <c r="CE177" i="26"/>
  <c r="CR177" i="26"/>
  <c r="DC177" i="26"/>
  <c r="BY178" i="26"/>
  <c r="CK178" i="26"/>
  <c r="CX178" i="26"/>
  <c r="BO180" i="26"/>
  <c r="BY180" i="26"/>
  <c r="CK180" i="26"/>
  <c r="CZ180" i="26"/>
  <c r="BX161" i="26"/>
  <c r="CU161" i="26"/>
  <c r="BP168" i="26"/>
  <c r="CL169" i="26"/>
  <c r="DD202" i="26"/>
  <c r="CZ202" i="26"/>
  <c r="DE202" i="26" s="1"/>
  <c r="CV202" i="26"/>
  <c r="CR202" i="26"/>
  <c r="CN202" i="26"/>
  <c r="CF202" i="26"/>
  <c r="CB202" i="26"/>
  <c r="BX202" i="26"/>
  <c r="BT202" i="26"/>
  <c r="BZ202" i="26" s="1"/>
  <c r="BP202" i="26"/>
  <c r="CY202" i="26"/>
  <c r="CT202" i="26"/>
  <c r="CO202" i="26"/>
  <c r="CI202" i="26"/>
  <c r="CD202" i="26"/>
  <c r="BY202" i="26"/>
  <c r="BN202" i="26"/>
  <c r="BS202" i="26" s="1"/>
  <c r="BQ202" i="26"/>
  <c r="BW202" i="26"/>
  <c r="CE202" i="26"/>
  <c r="CJ202" i="26" s="1"/>
  <c r="CL202" i="26"/>
  <c r="CS202" i="26"/>
  <c r="DA202" i="26"/>
  <c r="DA205" i="26"/>
  <c r="CW205" i="26"/>
  <c r="CS205" i="26"/>
  <c r="CO205" i="26"/>
  <c r="CK205" i="26"/>
  <c r="CG205" i="26"/>
  <c r="CC205" i="26"/>
  <c r="BY205" i="26"/>
  <c r="BU205" i="26"/>
  <c r="BQ205" i="26"/>
  <c r="DC205" i="26"/>
  <c r="CR205" i="26"/>
  <c r="CM205" i="26"/>
  <c r="CH205" i="26"/>
  <c r="CB205" i="26"/>
  <c r="BW205" i="26"/>
  <c r="BR205" i="26"/>
  <c r="DB205" i="26"/>
  <c r="CU205" i="26"/>
  <c r="CN205" i="26"/>
  <c r="CF205" i="26"/>
  <c r="BZ205" i="26"/>
  <c r="BO205" i="26"/>
  <c r="BV205" i="26"/>
  <c r="CE205" i="26"/>
  <c r="CP205" i="26"/>
  <c r="CY205" i="26"/>
  <c r="BO185" i="26"/>
  <c r="BW185" i="26"/>
  <c r="CH185" i="26"/>
  <c r="CZ185" i="26"/>
  <c r="BP192" i="26"/>
  <c r="BX192" i="26"/>
  <c r="CG192" i="26"/>
  <c r="CR192" i="26"/>
  <c r="DA192" i="26"/>
  <c r="DA193" i="26"/>
  <c r="CW193" i="26"/>
  <c r="CS193" i="26"/>
  <c r="CO193" i="26"/>
  <c r="CK193" i="26"/>
  <c r="CG193" i="26"/>
  <c r="CC193" i="26"/>
  <c r="BY193" i="26"/>
  <c r="BU193" i="26"/>
  <c r="BZ193" i="26" s="1"/>
  <c r="BQ193" i="26"/>
  <c r="DB193" i="26"/>
  <c r="CV193" i="26"/>
  <c r="CL193" i="26"/>
  <c r="CF193" i="26"/>
  <c r="CA193" i="26"/>
  <c r="BV193" i="26"/>
  <c r="BP193" i="26"/>
  <c r="CZ193" i="26"/>
  <c r="CT193" i="26"/>
  <c r="CM193" i="26"/>
  <c r="CE193" i="26"/>
  <c r="BX193" i="26"/>
  <c r="BR193" i="26"/>
  <c r="BO193" i="26"/>
  <c r="CI193" i="26"/>
  <c r="CR193" i="26"/>
  <c r="DC193" i="26"/>
  <c r="BP174" i="26"/>
  <c r="CH174" i="26"/>
  <c r="CT174" i="26"/>
  <c r="BO178" i="26"/>
  <c r="CC178" i="26"/>
  <c r="CM178" i="26"/>
  <c r="DA178" i="26"/>
  <c r="DB180" i="26"/>
  <c r="CT180" i="26"/>
  <c r="CP180" i="26"/>
  <c r="CL180" i="26"/>
  <c r="CH180" i="26"/>
  <c r="CD180" i="26"/>
  <c r="BZ180" i="26"/>
  <c r="BV180" i="26"/>
  <c r="BR180" i="26"/>
  <c r="BN180" i="26"/>
  <c r="DD180" i="26"/>
  <c r="CY180" i="26"/>
  <c r="CS180" i="26"/>
  <c r="CN180" i="26"/>
  <c r="CI180" i="26"/>
  <c r="CC180" i="26"/>
  <c r="BX180" i="26"/>
  <c r="BS180" i="26"/>
  <c r="DC180" i="26"/>
  <c r="CV180" i="26"/>
  <c r="CO180" i="26"/>
  <c r="CG180" i="26"/>
  <c r="CA180" i="26"/>
  <c r="BT180" i="26"/>
  <c r="CW180" i="26"/>
  <c r="CM180" i="26"/>
  <c r="CE180" i="26"/>
  <c r="BU180" i="26"/>
  <c r="BP180" i="26"/>
  <c r="CB180" i="26"/>
  <c r="DA180" i="26"/>
  <c r="BO161" i="26"/>
  <c r="CM161" i="26"/>
  <c r="CZ161" i="26"/>
  <c r="DB168" i="26"/>
  <c r="CT168" i="26"/>
  <c r="CP168" i="26"/>
  <c r="CL168" i="26"/>
  <c r="CQ168" i="26" s="1"/>
  <c r="CH168" i="26"/>
  <c r="CD168" i="26"/>
  <c r="BV168" i="26"/>
  <c r="BR168" i="26"/>
  <c r="BN168" i="26"/>
  <c r="DC168" i="26"/>
  <c r="CW168" i="26"/>
  <c r="CR168" i="26"/>
  <c r="CM168" i="26"/>
  <c r="CG168" i="26"/>
  <c r="CB168" i="26"/>
  <c r="BW168" i="26"/>
  <c r="BQ168" i="26"/>
  <c r="DD168" i="26"/>
  <c r="CV168" i="26"/>
  <c r="CO168" i="26"/>
  <c r="CI168" i="26"/>
  <c r="CA168" i="26"/>
  <c r="BT168" i="26"/>
  <c r="BZ168" i="26" s="1"/>
  <c r="CU168" i="26"/>
  <c r="CK168" i="26"/>
  <c r="CC168" i="26"/>
  <c r="CZ168" i="26"/>
  <c r="DE168" i="26" s="1"/>
  <c r="CF168" i="26"/>
  <c r="BX168" i="26"/>
  <c r="BO168" i="26"/>
  <c r="BU168" i="26"/>
  <c r="CN168" i="26"/>
  <c r="BP169" i="26"/>
  <c r="CR169" i="26"/>
  <c r="CX169" i="26" s="1"/>
  <c r="CD120" i="26"/>
  <c r="DA165" i="26"/>
  <c r="CW165" i="26"/>
  <c r="CS165" i="26"/>
  <c r="CO165" i="26"/>
  <c r="CK165" i="26"/>
  <c r="CG165" i="26"/>
  <c r="CC165" i="26"/>
  <c r="BY165" i="26"/>
  <c r="BU165" i="26"/>
  <c r="BQ165" i="26"/>
  <c r="DC165" i="26"/>
  <c r="CR165" i="26"/>
  <c r="CM165" i="26"/>
  <c r="CH165" i="26"/>
  <c r="CB165" i="26"/>
  <c r="BW165" i="26"/>
  <c r="BR165" i="26"/>
  <c r="DB165" i="26"/>
  <c r="CU165" i="26"/>
  <c r="CN165" i="26"/>
  <c r="CF165" i="26"/>
  <c r="BO165" i="26"/>
  <c r="BS165" i="26" s="1"/>
  <c r="BX165" i="26"/>
  <c r="CI165" i="26"/>
  <c r="CZ165" i="26"/>
  <c r="DB157" i="26"/>
  <c r="CT157" i="26"/>
  <c r="CP157" i="26"/>
  <c r="CL157" i="26"/>
  <c r="CH157" i="26"/>
  <c r="CD157" i="26"/>
  <c r="BV157" i="26"/>
  <c r="BR157" i="26"/>
  <c r="BN157" i="26"/>
  <c r="CZ157" i="26"/>
  <c r="CU157" i="26"/>
  <c r="CO157" i="26"/>
  <c r="CE157" i="26"/>
  <c r="BY157" i="26"/>
  <c r="BT157" i="26"/>
  <c r="BO157" i="26"/>
  <c r="CY157" i="26"/>
  <c r="CR157" i="26"/>
  <c r="CX157" i="26" s="1"/>
  <c r="CK157" i="26"/>
  <c r="CC157" i="26"/>
  <c r="BW157" i="26"/>
  <c r="BP157" i="26"/>
  <c r="DD157" i="26"/>
  <c r="CW157" i="26"/>
  <c r="CI157" i="26"/>
  <c r="CB157" i="26"/>
  <c r="BU157" i="26"/>
  <c r="CG157" i="26"/>
  <c r="CV157" i="26"/>
  <c r="BN158" i="26"/>
  <c r="BS158" i="26" s="1"/>
  <c r="CB158" i="26"/>
  <c r="CP158" i="26"/>
  <c r="DA129" i="26"/>
  <c r="CW129" i="26"/>
  <c r="CS129" i="26"/>
  <c r="CO129" i="26"/>
  <c r="CK129" i="26"/>
  <c r="CG129" i="26"/>
  <c r="CC129" i="26"/>
  <c r="BY129" i="26"/>
  <c r="BU129" i="26"/>
  <c r="BQ129" i="26"/>
  <c r="DD129" i="26"/>
  <c r="CY129" i="26"/>
  <c r="CT129" i="26"/>
  <c r="CN129" i="26"/>
  <c r="CI129" i="26"/>
  <c r="CD129" i="26"/>
  <c r="BX129" i="26"/>
  <c r="BN129" i="26"/>
  <c r="CB129" i="26"/>
  <c r="BV129" i="26"/>
  <c r="BO129" i="26"/>
  <c r="DC129" i="26"/>
  <c r="CV129" i="26"/>
  <c r="CP129" i="26"/>
  <c r="CH129" i="26"/>
  <c r="CA129" i="26"/>
  <c r="CJ129" i="26" s="1"/>
  <c r="BT129" i="26"/>
  <c r="DB129" i="26"/>
  <c r="CU129" i="26"/>
  <c r="CM129" i="26"/>
  <c r="CF129" i="26"/>
  <c r="BR129" i="26"/>
  <c r="BW129" i="26"/>
  <c r="CZ129" i="26"/>
  <c r="DA110" i="26"/>
  <c r="CW110" i="26"/>
  <c r="CS110" i="26"/>
  <c r="CO110" i="26"/>
  <c r="CK110" i="26"/>
  <c r="CG110" i="26"/>
  <c r="CC110" i="26"/>
  <c r="BY110" i="26"/>
  <c r="BU110" i="26"/>
  <c r="BQ110" i="26"/>
  <c r="DB110" i="26"/>
  <c r="CV110" i="26"/>
  <c r="CL110" i="26"/>
  <c r="CF110" i="26"/>
  <c r="CA110" i="26"/>
  <c r="BV110" i="26"/>
  <c r="BP110" i="26"/>
  <c r="DD110" i="26"/>
  <c r="CP110" i="26"/>
  <c r="CI110" i="26"/>
  <c r="CJ110" i="26" s="1"/>
  <c r="CB110" i="26"/>
  <c r="BT110" i="26"/>
  <c r="BN110" i="26"/>
  <c r="DC110" i="26"/>
  <c r="CU110" i="26"/>
  <c r="CN110" i="26"/>
  <c r="CH110" i="26"/>
  <c r="CZ110" i="26"/>
  <c r="CT110" i="26"/>
  <c r="CM110" i="26"/>
  <c r="CE110" i="26"/>
  <c r="BX110" i="26"/>
  <c r="BR110" i="26"/>
  <c r="BW110" i="26"/>
  <c r="CY110" i="26"/>
  <c r="DB114" i="26"/>
  <c r="DC114" i="26"/>
  <c r="CW114" i="26"/>
  <c r="CS114" i="26"/>
  <c r="CO114" i="26"/>
  <c r="CK114" i="26"/>
  <c r="CG114" i="26"/>
  <c r="CC114" i="26"/>
  <c r="BY114" i="26"/>
  <c r="BU114" i="26"/>
  <c r="BQ114" i="26"/>
  <c r="CZ114" i="26"/>
  <c r="CT114" i="26"/>
  <c r="CN114" i="26"/>
  <c r="CI114" i="26"/>
  <c r="CD114" i="26"/>
  <c r="BX114" i="26"/>
  <c r="BZ114" i="26" s="1"/>
  <c r="BN114" i="26"/>
  <c r="CY114" i="26"/>
  <c r="CR114" i="26"/>
  <c r="CM114" i="26"/>
  <c r="CH114" i="26"/>
  <c r="CB114" i="26"/>
  <c r="BW114" i="26"/>
  <c r="BR114" i="26"/>
  <c r="CU114" i="26"/>
  <c r="BO114" i="26"/>
  <c r="BS114" i="26" s="1"/>
  <c r="DD114" i="26"/>
  <c r="CF114" i="26"/>
  <c r="BV114" i="26"/>
  <c r="DA114" i="26"/>
  <c r="CP114" i="26"/>
  <c r="CE114" i="26"/>
  <c r="BT114" i="26"/>
  <c r="CA114" i="26"/>
  <c r="CJ114" i="26" s="1"/>
  <c r="DA115" i="26"/>
  <c r="CW115" i="26"/>
  <c r="CS115" i="26"/>
  <c r="CO115" i="26"/>
  <c r="CK115" i="26"/>
  <c r="CG115" i="26"/>
  <c r="CC115" i="26"/>
  <c r="BY115" i="26"/>
  <c r="BU115" i="26"/>
  <c r="BQ115" i="26"/>
  <c r="DD115" i="26"/>
  <c r="CY115" i="26"/>
  <c r="DE115" i="26" s="1"/>
  <c r="CT115" i="26"/>
  <c r="CN115" i="26"/>
  <c r="CI115" i="26"/>
  <c r="CD115" i="26"/>
  <c r="BX115" i="26"/>
  <c r="BN115" i="26"/>
  <c r="CB115" i="26"/>
  <c r="BV115" i="26"/>
  <c r="BO115" i="26"/>
  <c r="BS115" i="26" s="1"/>
  <c r="DC115" i="26"/>
  <c r="CV115" i="26"/>
  <c r="CP115" i="26"/>
  <c r="CH115" i="26"/>
  <c r="CA115" i="26"/>
  <c r="BT115" i="26"/>
  <c r="CR115" i="26"/>
  <c r="CX115" i="26" s="1"/>
  <c r="CE115" i="26"/>
  <c r="BP115" i="26"/>
  <c r="DB115" i="26"/>
  <c r="CM115" i="26"/>
  <c r="CQ115" i="26" s="1"/>
  <c r="CZ115" i="26"/>
  <c r="CL115" i="26"/>
  <c r="BW115" i="26"/>
  <c r="CF115" i="26"/>
  <c r="DA158" i="26"/>
  <c r="CW158" i="26"/>
  <c r="CS158" i="26"/>
  <c r="CO158" i="26"/>
  <c r="CK158" i="26"/>
  <c r="CG158" i="26"/>
  <c r="CC158" i="26"/>
  <c r="BY158" i="26"/>
  <c r="BU158" i="26"/>
  <c r="BQ158" i="26"/>
  <c r="DB158" i="26"/>
  <c r="CV158" i="26"/>
  <c r="CL158" i="26"/>
  <c r="CF158" i="26"/>
  <c r="CA158" i="26"/>
  <c r="BV158" i="26"/>
  <c r="BP158" i="26"/>
  <c r="DC158" i="26"/>
  <c r="CU158" i="26"/>
  <c r="CN158" i="26"/>
  <c r="CH158" i="26"/>
  <c r="CZ158" i="26"/>
  <c r="DE158" i="26" s="1"/>
  <c r="CT158" i="26"/>
  <c r="CM158" i="26"/>
  <c r="CE158" i="26"/>
  <c r="BX158" i="26"/>
  <c r="BR158" i="26"/>
  <c r="BO158" i="26"/>
  <c r="CD158" i="26"/>
  <c r="CR158" i="26"/>
  <c r="CX158" i="26" s="1"/>
  <c r="CE129" i="26"/>
  <c r="CD110" i="26"/>
  <c r="CL114" i="26"/>
  <c r="CU115" i="26"/>
  <c r="DD186" i="26"/>
  <c r="CZ186" i="26"/>
  <c r="CV186" i="26"/>
  <c r="CR186" i="26"/>
  <c r="CN186" i="26"/>
  <c r="CF186" i="26"/>
  <c r="CB186" i="26"/>
  <c r="BX186" i="26"/>
  <c r="BT186" i="26"/>
  <c r="BP186" i="26"/>
  <c r="DB186" i="26"/>
  <c r="CW186" i="26"/>
  <c r="CQ186" i="26"/>
  <c r="CL186" i="26"/>
  <c r="CG186" i="26"/>
  <c r="CA186" i="26"/>
  <c r="BV186" i="26"/>
  <c r="BQ186" i="26"/>
  <c r="BO186" i="26"/>
  <c r="BW186" i="26"/>
  <c r="CD186" i="26"/>
  <c r="CK186" i="26"/>
  <c r="CS186" i="26"/>
  <c r="CY186" i="26"/>
  <c r="DB188" i="26"/>
  <c r="CT188" i="26"/>
  <c r="CP188" i="26"/>
  <c r="CL188" i="26"/>
  <c r="CH188" i="26"/>
  <c r="CD188" i="26"/>
  <c r="BV188" i="26"/>
  <c r="BR188" i="26"/>
  <c r="BN188" i="26"/>
  <c r="DD188" i="26"/>
  <c r="CY188" i="26"/>
  <c r="CS188" i="26"/>
  <c r="CN188" i="26"/>
  <c r="CI188" i="26"/>
  <c r="CC188" i="26"/>
  <c r="BX188" i="26"/>
  <c r="BP188" i="26"/>
  <c r="BW188" i="26"/>
  <c r="CE188" i="26"/>
  <c r="CK188" i="26"/>
  <c r="CR188" i="26"/>
  <c r="CZ188" i="26"/>
  <c r="DD190" i="26"/>
  <c r="CZ190" i="26"/>
  <c r="CV190" i="26"/>
  <c r="CR190" i="26"/>
  <c r="CN190" i="26"/>
  <c r="CF190" i="26"/>
  <c r="CB190" i="26"/>
  <c r="BX190" i="26"/>
  <c r="BT190" i="26"/>
  <c r="BP190" i="26"/>
  <c r="DC190" i="26"/>
  <c r="CS190" i="26"/>
  <c r="CM190" i="26"/>
  <c r="CH190" i="26"/>
  <c r="CC190" i="26"/>
  <c r="BW190" i="26"/>
  <c r="BR190" i="26"/>
  <c r="BO190" i="26"/>
  <c r="BS190" i="26" s="1"/>
  <c r="BV190" i="26"/>
  <c r="CD190" i="26"/>
  <c r="CK190" i="26"/>
  <c r="CQ190" i="26"/>
  <c r="CY190" i="26"/>
  <c r="DD194" i="26"/>
  <c r="CZ194" i="26"/>
  <c r="CV194" i="26"/>
  <c r="CR194" i="26"/>
  <c r="CN194" i="26"/>
  <c r="CF194" i="26"/>
  <c r="CB194" i="26"/>
  <c r="BX194" i="26"/>
  <c r="BT194" i="26"/>
  <c r="BP194" i="26"/>
  <c r="CY194" i="26"/>
  <c r="DE194" i="26" s="1"/>
  <c r="CT194" i="26"/>
  <c r="CO194" i="26"/>
  <c r="CI194" i="26"/>
  <c r="CD194" i="26"/>
  <c r="BY194" i="26"/>
  <c r="BN194" i="26"/>
  <c r="BQ194" i="26"/>
  <c r="BW194" i="26"/>
  <c r="CE194" i="26"/>
  <c r="CL194" i="26"/>
  <c r="CS194" i="26"/>
  <c r="DA194" i="26"/>
  <c r="DA170" i="26"/>
  <c r="CW170" i="26"/>
  <c r="CS170" i="26"/>
  <c r="CX170" i="26" s="1"/>
  <c r="CO170" i="26"/>
  <c r="CK170" i="26"/>
  <c r="CG170" i="26"/>
  <c r="CC170" i="26"/>
  <c r="BY170" i="26"/>
  <c r="BU170" i="26"/>
  <c r="BQ170" i="26"/>
  <c r="DC170" i="26"/>
  <c r="CR170" i="26"/>
  <c r="CM170" i="26"/>
  <c r="CH170" i="26"/>
  <c r="CB170" i="26"/>
  <c r="CJ170" i="26" s="1"/>
  <c r="BW170" i="26"/>
  <c r="BR170" i="26"/>
  <c r="BO170" i="26"/>
  <c r="BS170" i="26" s="1"/>
  <c r="BV170" i="26"/>
  <c r="CD170" i="26"/>
  <c r="CY170" i="26"/>
  <c r="DB173" i="26"/>
  <c r="CT173" i="26"/>
  <c r="CP173" i="26"/>
  <c r="CL173" i="26"/>
  <c r="CH173" i="26"/>
  <c r="CD173" i="26"/>
  <c r="BV173" i="26"/>
  <c r="BR173" i="26"/>
  <c r="BN173" i="26"/>
  <c r="DC173" i="26"/>
  <c r="CW173" i="26"/>
  <c r="CR173" i="26"/>
  <c r="CM173" i="26"/>
  <c r="CG173" i="26"/>
  <c r="CB173" i="26"/>
  <c r="BW173" i="26"/>
  <c r="BZ173" i="26" s="1"/>
  <c r="BQ173" i="26"/>
  <c r="BP173" i="26"/>
  <c r="BX173" i="26"/>
  <c r="CE173" i="26"/>
  <c r="CK173" i="26"/>
  <c r="CS173" i="26"/>
  <c r="CZ173" i="26"/>
  <c r="DD182" i="26"/>
  <c r="CZ182" i="26"/>
  <c r="CV182" i="26"/>
  <c r="CR182" i="26"/>
  <c r="CN182" i="26"/>
  <c r="CF182" i="26"/>
  <c r="CB182" i="26"/>
  <c r="BX182" i="26"/>
  <c r="BT182" i="26"/>
  <c r="BP182" i="26"/>
  <c r="DC182" i="26"/>
  <c r="CS182" i="26"/>
  <c r="CM182" i="26"/>
  <c r="CH182" i="26"/>
  <c r="CC182" i="26"/>
  <c r="CJ182" i="26" s="1"/>
  <c r="BW182" i="26"/>
  <c r="BR182" i="26"/>
  <c r="DB182" i="26"/>
  <c r="CU182" i="26"/>
  <c r="CX182" i="26" s="1"/>
  <c r="CO182" i="26"/>
  <c r="CG182" i="26"/>
  <c r="BO182" i="26"/>
  <c r="BS182" i="26" s="1"/>
  <c r="BY182" i="26"/>
  <c r="CI182" i="26"/>
  <c r="CQ182" i="26"/>
  <c r="DA182" i="26"/>
  <c r="DD162" i="26"/>
  <c r="CZ162" i="26"/>
  <c r="CV162" i="26"/>
  <c r="CR162" i="26"/>
  <c r="CN162" i="26"/>
  <c r="CF162" i="26"/>
  <c r="CB162" i="26"/>
  <c r="BX162" i="26"/>
  <c r="BT162" i="26"/>
  <c r="BP162" i="26"/>
  <c r="CY162" i="26"/>
  <c r="CT162" i="26"/>
  <c r="CO162" i="26"/>
  <c r="CI162" i="26"/>
  <c r="CD162" i="26"/>
  <c r="BY162" i="26"/>
  <c r="BN162" i="26"/>
  <c r="BS162" i="26" s="1"/>
  <c r="DC162" i="26"/>
  <c r="CW162" i="26"/>
  <c r="CP162" i="26"/>
  <c r="CH162" i="26"/>
  <c r="CA162" i="26"/>
  <c r="BU162" i="26"/>
  <c r="BQ162" i="26"/>
  <c r="BZ162" i="26"/>
  <c r="CK162" i="26"/>
  <c r="CS162" i="26"/>
  <c r="DB162" i="26"/>
  <c r="BT165" i="26"/>
  <c r="CD165" i="26"/>
  <c r="CL165" i="26"/>
  <c r="CV165" i="26"/>
  <c r="CA157" i="26"/>
  <c r="CN157" i="26"/>
  <c r="DC157" i="26"/>
  <c r="BT158" i="26"/>
  <c r="BZ158" i="26" s="1"/>
  <c r="CI158" i="26"/>
  <c r="CL129" i="26"/>
  <c r="CQ129" i="26" s="1"/>
  <c r="CV114" i="26"/>
  <c r="DD83" i="26"/>
  <c r="CZ83" i="26"/>
  <c r="CV83" i="26"/>
  <c r="CR83" i="26"/>
  <c r="CN83" i="26"/>
  <c r="CF83" i="26"/>
  <c r="CB83" i="26"/>
  <c r="BX83" i="26"/>
  <c r="BT83" i="26"/>
  <c r="BP83" i="26"/>
  <c r="DB83" i="26"/>
  <c r="CW83" i="26"/>
  <c r="CL83" i="26"/>
  <c r="CG83" i="26"/>
  <c r="CA83" i="26"/>
  <c r="BV83" i="26"/>
  <c r="BQ83" i="26"/>
  <c r="CP83" i="26"/>
  <c r="CI83" i="26"/>
  <c r="CC83" i="26"/>
  <c r="BU83" i="26"/>
  <c r="BN83" i="26"/>
  <c r="DC83" i="26"/>
  <c r="DA83" i="26"/>
  <c r="CT83" i="26"/>
  <c r="CM83" i="26"/>
  <c r="CQ83" i="26" s="1"/>
  <c r="CE83" i="26"/>
  <c r="BY83" i="26"/>
  <c r="BR83" i="26"/>
  <c r="CS83" i="26"/>
  <c r="CD83" i="26"/>
  <c r="BO83" i="26"/>
  <c r="CO83" i="26"/>
  <c r="CY83" i="26"/>
  <c r="DE83" i="26" s="1"/>
  <c r="CK83" i="26"/>
  <c r="BW83" i="26"/>
  <c r="BZ83" i="26" s="1"/>
  <c r="CH83" i="26"/>
  <c r="DB85" i="26"/>
  <c r="CT85" i="26"/>
  <c r="CP85" i="26"/>
  <c r="CL85" i="26"/>
  <c r="CH85" i="26"/>
  <c r="CD85" i="26"/>
  <c r="BV85" i="26"/>
  <c r="BR85" i="26"/>
  <c r="BN85" i="26"/>
  <c r="DD85" i="26"/>
  <c r="CY85" i="26"/>
  <c r="CS85" i="26"/>
  <c r="CN85" i="26"/>
  <c r="CI85" i="26"/>
  <c r="CC85" i="26"/>
  <c r="BX85" i="26"/>
  <c r="CW85" i="26"/>
  <c r="CB85" i="26"/>
  <c r="BU85" i="26"/>
  <c r="BO85" i="26"/>
  <c r="DC85" i="26"/>
  <c r="CV85" i="26"/>
  <c r="CO85" i="26"/>
  <c r="CG85" i="26"/>
  <c r="CA85" i="26"/>
  <c r="CJ85" i="26" s="1"/>
  <c r="BT85" i="26"/>
  <c r="DA85" i="26"/>
  <c r="CU85" i="26"/>
  <c r="CM85" i="26"/>
  <c r="CF85" i="26"/>
  <c r="BY85" i="26"/>
  <c r="BQ85" i="26"/>
  <c r="CR85" i="26"/>
  <c r="CX85" i="26" s="1"/>
  <c r="BP85" i="26"/>
  <c r="CK85" i="26"/>
  <c r="CE85" i="26"/>
  <c r="CZ85" i="26"/>
  <c r="DE85" i="26" s="1"/>
  <c r="BO262" i="26"/>
  <c r="BS262" i="26" s="1"/>
  <c r="BW262" i="26"/>
  <c r="BZ262" i="26" s="1"/>
  <c r="CA262" i="26"/>
  <c r="CE262" i="26"/>
  <c r="CI262" i="26"/>
  <c r="CM262" i="26"/>
  <c r="CQ262" i="26" s="1"/>
  <c r="CU262" i="26"/>
  <c r="CY262" i="26"/>
  <c r="DC262" i="26"/>
  <c r="BO257" i="26"/>
  <c r="BS257" i="26" s="1"/>
  <c r="BW257" i="26"/>
  <c r="CA257" i="26"/>
  <c r="CJ257" i="26" s="1"/>
  <c r="CE257" i="26"/>
  <c r="CI257" i="26"/>
  <c r="CM257" i="26"/>
  <c r="CQ257" i="26"/>
  <c r="CU257" i="26"/>
  <c r="CX257" i="26" s="1"/>
  <c r="CY257" i="26"/>
  <c r="DE257" i="26" s="1"/>
  <c r="DC257" i="26"/>
  <c r="BO253" i="26"/>
  <c r="BS253" i="26" s="1"/>
  <c r="BW253" i="26"/>
  <c r="BZ253" i="26" s="1"/>
  <c r="CA253" i="26"/>
  <c r="CE253" i="26"/>
  <c r="CI253" i="26"/>
  <c r="CM253" i="26"/>
  <c r="CQ253" i="26" s="1"/>
  <c r="CU253" i="26"/>
  <c r="CX253" i="26" s="1"/>
  <c r="CY253" i="26"/>
  <c r="DC253" i="26"/>
  <c r="BO249" i="26"/>
  <c r="BS249" i="26" s="1"/>
  <c r="BW249" i="26"/>
  <c r="CA249" i="26"/>
  <c r="CE249" i="26"/>
  <c r="CI249" i="26"/>
  <c r="CM249" i="26"/>
  <c r="CQ249" i="26" s="1"/>
  <c r="CU249" i="26"/>
  <c r="CX249" i="26" s="1"/>
  <c r="CY249" i="26"/>
  <c r="DE249" i="26" s="1"/>
  <c r="DC249" i="26"/>
  <c r="DD251" i="26"/>
  <c r="CZ251" i="26"/>
  <c r="DE251" i="26" s="1"/>
  <c r="CV251" i="26"/>
  <c r="CR251" i="26"/>
  <c r="CN251" i="26"/>
  <c r="CF251" i="26"/>
  <c r="CB251" i="26"/>
  <c r="BX251" i="26"/>
  <c r="BT251" i="26"/>
  <c r="BP251" i="26"/>
  <c r="BO251" i="26"/>
  <c r="BU251" i="26"/>
  <c r="BZ251" i="26" s="1"/>
  <c r="CE251" i="26"/>
  <c r="CK251" i="26"/>
  <c r="CQ251" i="26" s="1"/>
  <c r="CP251" i="26"/>
  <c r="CU251" i="26"/>
  <c r="DA251" i="26"/>
  <c r="DE240" i="26"/>
  <c r="DA240" i="26"/>
  <c r="CW240" i="26"/>
  <c r="CS240" i="26"/>
  <c r="CO240" i="26"/>
  <c r="CK240" i="26"/>
  <c r="CG240" i="26"/>
  <c r="CC240" i="26"/>
  <c r="BY240" i="26"/>
  <c r="BU240" i="26"/>
  <c r="BQ240" i="26"/>
  <c r="BO240" i="26"/>
  <c r="BT240" i="26"/>
  <c r="BZ240" i="26" s="1"/>
  <c r="CE240" i="26"/>
  <c r="CJ240" i="26" s="1"/>
  <c r="CP240" i="26"/>
  <c r="CU240" i="26"/>
  <c r="CZ240" i="26"/>
  <c r="DB228" i="26"/>
  <c r="CT228" i="26"/>
  <c r="CP228" i="26"/>
  <c r="CL228" i="26"/>
  <c r="CH228" i="26"/>
  <c r="CD228" i="26"/>
  <c r="BV228" i="26"/>
  <c r="BR228" i="26"/>
  <c r="BN228" i="26"/>
  <c r="BP228" i="26"/>
  <c r="BU228" i="26"/>
  <c r="BZ228" i="26" s="1"/>
  <c r="CA228" i="26"/>
  <c r="CJ228" i="26" s="1"/>
  <c r="CF228" i="26"/>
  <c r="CK228" i="26"/>
  <c r="CV228" i="26"/>
  <c r="CX228" i="26" s="1"/>
  <c r="DA228" i="26"/>
  <c r="DE228" i="26" s="1"/>
  <c r="DD230" i="26"/>
  <c r="CZ230" i="26"/>
  <c r="CV230" i="26"/>
  <c r="CR230" i="26"/>
  <c r="CN230" i="26"/>
  <c r="CF230" i="26"/>
  <c r="CB230" i="26"/>
  <c r="CJ230" i="26" s="1"/>
  <c r="BX230" i="26"/>
  <c r="BT230" i="26"/>
  <c r="BP230" i="26"/>
  <c r="BO230" i="26"/>
  <c r="BS230" i="26" s="1"/>
  <c r="BU230" i="26"/>
  <c r="BZ230" i="26" s="1"/>
  <c r="CE230" i="26"/>
  <c r="CK230" i="26"/>
  <c r="CP230" i="26"/>
  <c r="CU230" i="26"/>
  <c r="DA230" i="26"/>
  <c r="DA225" i="26"/>
  <c r="CW225" i="26"/>
  <c r="CS225" i="26"/>
  <c r="CO225" i="26"/>
  <c r="CK225" i="26"/>
  <c r="CG225" i="26"/>
  <c r="CC225" i="26"/>
  <c r="BY225" i="26"/>
  <c r="BU225" i="26"/>
  <c r="BQ225" i="26"/>
  <c r="BO225" i="26"/>
  <c r="BT225" i="26"/>
  <c r="BZ225" i="26"/>
  <c r="CE225" i="26"/>
  <c r="CJ225" i="26" s="1"/>
  <c r="CP225" i="26"/>
  <c r="CU225" i="26"/>
  <c r="CZ225" i="26"/>
  <c r="DE225" i="26" s="1"/>
  <c r="DB212" i="26"/>
  <c r="CT212" i="26"/>
  <c r="CP212" i="26"/>
  <c r="CL212" i="26"/>
  <c r="CH212" i="26"/>
  <c r="CD212" i="26"/>
  <c r="BV212" i="26"/>
  <c r="BR212" i="26"/>
  <c r="BN212" i="26"/>
  <c r="BS212" i="26" s="1"/>
  <c r="BP212" i="26"/>
  <c r="BU212" i="26"/>
  <c r="BZ212" i="26" s="1"/>
  <c r="CA212" i="26"/>
  <c r="CF212" i="26"/>
  <c r="CK212" i="26"/>
  <c r="CV212" i="26"/>
  <c r="DA212" i="26"/>
  <c r="DD214" i="26"/>
  <c r="CZ214" i="26"/>
  <c r="CV214" i="26"/>
  <c r="CR214" i="26"/>
  <c r="CN214" i="26"/>
  <c r="CF214" i="26"/>
  <c r="CB214" i="26"/>
  <c r="BX214" i="26"/>
  <c r="BT214" i="26"/>
  <c r="BP214" i="26"/>
  <c r="BO214" i="26"/>
  <c r="BS214" i="26" s="1"/>
  <c r="BU214" i="26"/>
  <c r="CE214" i="26"/>
  <c r="CK214" i="26"/>
  <c r="CP214" i="26"/>
  <c r="CU214" i="26"/>
  <c r="DA214" i="26"/>
  <c r="DA197" i="26"/>
  <c r="CW197" i="26"/>
  <c r="CS197" i="26"/>
  <c r="CO197" i="26"/>
  <c r="CK197" i="26"/>
  <c r="CG197" i="26"/>
  <c r="CC197" i="26"/>
  <c r="BY197" i="26"/>
  <c r="BU197" i="26"/>
  <c r="BQ197" i="26"/>
  <c r="BO197" i="26"/>
  <c r="BT197" i="26"/>
  <c r="CE197" i="26"/>
  <c r="CJ197" i="26" s="1"/>
  <c r="CP197" i="26"/>
  <c r="CU197" i="26"/>
  <c r="CZ197" i="26"/>
  <c r="DB204" i="26"/>
  <c r="CT204" i="26"/>
  <c r="CP204" i="26"/>
  <c r="CL204" i="26"/>
  <c r="CH204" i="26"/>
  <c r="CD204" i="26"/>
  <c r="BV204" i="26"/>
  <c r="BR204" i="26"/>
  <c r="BN204" i="26"/>
  <c r="BP204" i="26"/>
  <c r="BU204" i="26"/>
  <c r="BZ204" i="26" s="1"/>
  <c r="CA204" i="26"/>
  <c r="CJ204" i="26" s="1"/>
  <c r="CF204" i="26"/>
  <c r="CK204" i="26"/>
  <c r="CV204" i="26"/>
  <c r="CX204" i="26" s="1"/>
  <c r="DA204" i="26"/>
  <c r="DE204" i="26" s="1"/>
  <c r="DD206" i="26"/>
  <c r="CZ206" i="26"/>
  <c r="CV206" i="26"/>
  <c r="CR206" i="26"/>
  <c r="CN206" i="26"/>
  <c r="CF206" i="26"/>
  <c r="CB206" i="26"/>
  <c r="CJ206" i="26" s="1"/>
  <c r="BX206" i="26"/>
  <c r="BT206" i="26"/>
  <c r="BP206" i="26"/>
  <c r="BO206" i="26"/>
  <c r="BS206" i="26" s="1"/>
  <c r="BU206" i="26"/>
  <c r="BZ206" i="26" s="1"/>
  <c r="CE206" i="26"/>
  <c r="CK206" i="26"/>
  <c r="CP206" i="26"/>
  <c r="CU206" i="26"/>
  <c r="DA206" i="26"/>
  <c r="DA189" i="26"/>
  <c r="CW189" i="26"/>
  <c r="CS189" i="26"/>
  <c r="CO189" i="26"/>
  <c r="CK189" i="26"/>
  <c r="CG189" i="26"/>
  <c r="CC189" i="26"/>
  <c r="BY189" i="26"/>
  <c r="BU189" i="26"/>
  <c r="BQ189" i="26"/>
  <c r="BO189" i="26"/>
  <c r="BT189" i="26"/>
  <c r="BZ189" i="26" s="1"/>
  <c r="CE189" i="26"/>
  <c r="CJ189" i="26" s="1"/>
  <c r="CP189" i="26"/>
  <c r="CU189" i="26"/>
  <c r="CZ189" i="26"/>
  <c r="DE189" i="26" s="1"/>
  <c r="DB196" i="26"/>
  <c r="CT196" i="26"/>
  <c r="CP196" i="26"/>
  <c r="CL196" i="26"/>
  <c r="CH196" i="26"/>
  <c r="CD196" i="26"/>
  <c r="BZ196" i="26"/>
  <c r="BV196" i="26"/>
  <c r="BR196" i="26"/>
  <c r="BN196" i="26"/>
  <c r="BP196" i="26"/>
  <c r="BU196" i="26"/>
  <c r="CA196" i="26"/>
  <c r="CF196" i="26"/>
  <c r="CK196" i="26"/>
  <c r="CQ196" i="26" s="1"/>
  <c r="CV196" i="26"/>
  <c r="DA196" i="26"/>
  <c r="DE196" i="26" s="1"/>
  <c r="DD171" i="26"/>
  <c r="CZ171" i="26"/>
  <c r="DE171" i="26" s="1"/>
  <c r="CV171" i="26"/>
  <c r="CR171" i="26"/>
  <c r="CN171" i="26"/>
  <c r="CF171" i="26"/>
  <c r="CB171" i="26"/>
  <c r="BX171" i="26"/>
  <c r="BT171" i="26"/>
  <c r="BP171" i="26"/>
  <c r="BO171" i="26"/>
  <c r="BU171" i="26"/>
  <c r="BZ171" i="26" s="1"/>
  <c r="CE171" i="26"/>
  <c r="CK171" i="26"/>
  <c r="CQ171" i="26" s="1"/>
  <c r="CP171" i="26"/>
  <c r="CU171" i="26"/>
  <c r="DA171" i="26"/>
  <c r="DB176" i="26"/>
  <c r="CT176" i="26"/>
  <c r="CP176" i="26"/>
  <c r="CL176" i="26"/>
  <c r="CH176" i="26"/>
  <c r="CD176" i="26"/>
  <c r="BV176" i="26"/>
  <c r="BR176" i="26"/>
  <c r="BN176" i="26"/>
  <c r="DC176" i="26"/>
  <c r="CW176" i="26"/>
  <c r="CR176" i="26"/>
  <c r="CM176" i="26"/>
  <c r="CG176" i="26"/>
  <c r="CB176" i="26"/>
  <c r="CJ176" i="26" s="1"/>
  <c r="BW176" i="26"/>
  <c r="BQ176" i="26"/>
  <c r="BP176" i="26"/>
  <c r="BX176" i="26"/>
  <c r="CE176" i="26"/>
  <c r="CK176" i="26"/>
  <c r="CS176" i="26"/>
  <c r="CZ176" i="26"/>
  <c r="DE176" i="26" s="1"/>
  <c r="DB160" i="26"/>
  <c r="CT160" i="26"/>
  <c r="CP160" i="26"/>
  <c r="CL160" i="26"/>
  <c r="CH160" i="26"/>
  <c r="CD160" i="26"/>
  <c r="CJ160" i="26" s="1"/>
  <c r="BV160" i="26"/>
  <c r="BR160" i="26"/>
  <c r="BN160" i="26"/>
  <c r="CZ160" i="26"/>
  <c r="CU160" i="26"/>
  <c r="CO160" i="26"/>
  <c r="CE160" i="26"/>
  <c r="BY160" i="26"/>
  <c r="BT160" i="26"/>
  <c r="BO160" i="26"/>
  <c r="BQ160" i="26"/>
  <c r="BX160" i="26"/>
  <c r="CF160" i="26"/>
  <c r="CM160" i="26"/>
  <c r="CS160" i="26"/>
  <c r="DA160" i="26"/>
  <c r="DD151" i="26"/>
  <c r="CZ151" i="26"/>
  <c r="CV151" i="26"/>
  <c r="CR151" i="26"/>
  <c r="CN151" i="26"/>
  <c r="CF151" i="26"/>
  <c r="CB151" i="26"/>
  <c r="BX151" i="26"/>
  <c r="BT151" i="26"/>
  <c r="BP151" i="26"/>
  <c r="DB151" i="26"/>
  <c r="CW151" i="26"/>
  <c r="CL151" i="26"/>
  <c r="CG151" i="26"/>
  <c r="CA151" i="26"/>
  <c r="BV151" i="26"/>
  <c r="BQ151" i="26"/>
  <c r="BO151" i="26"/>
  <c r="BW151" i="26"/>
  <c r="CD151" i="26"/>
  <c r="CK151" i="26"/>
  <c r="CQ151" i="26" s="1"/>
  <c r="CS151" i="26"/>
  <c r="CY151" i="26"/>
  <c r="DB153" i="26"/>
  <c r="CT153" i="26"/>
  <c r="CP153" i="26"/>
  <c r="CL153" i="26"/>
  <c r="CH153" i="26"/>
  <c r="CD153" i="26"/>
  <c r="BV153" i="26"/>
  <c r="BR153" i="26"/>
  <c r="BN153" i="26"/>
  <c r="DD153" i="26"/>
  <c r="CY153" i="26"/>
  <c r="CS153" i="26"/>
  <c r="CN153" i="26"/>
  <c r="CI153" i="26"/>
  <c r="CC153" i="26"/>
  <c r="BX153" i="26"/>
  <c r="BP153" i="26"/>
  <c r="BW153" i="26"/>
  <c r="CE153" i="26"/>
  <c r="CK153" i="26"/>
  <c r="CR153" i="26"/>
  <c r="CZ153" i="26"/>
  <c r="DD155" i="26"/>
  <c r="CZ155" i="26"/>
  <c r="CV155" i="26"/>
  <c r="CR155" i="26"/>
  <c r="CN155" i="26"/>
  <c r="CF155" i="26"/>
  <c r="CB155" i="26"/>
  <c r="BX155" i="26"/>
  <c r="BT155" i="26"/>
  <c r="BP155" i="26"/>
  <c r="DC155" i="26"/>
  <c r="CS155" i="26"/>
  <c r="CM155" i="26"/>
  <c r="CH155" i="26"/>
  <c r="CC155" i="26"/>
  <c r="BW155" i="26"/>
  <c r="BR155" i="26"/>
  <c r="BO155" i="26"/>
  <c r="BV155" i="26"/>
  <c r="CD155" i="26"/>
  <c r="CK155" i="26"/>
  <c r="CQ155" i="26" s="1"/>
  <c r="CY155" i="26"/>
  <c r="DD159" i="26"/>
  <c r="CZ159" i="26"/>
  <c r="CV159" i="26"/>
  <c r="CR159" i="26"/>
  <c r="CN159" i="26"/>
  <c r="CF159" i="26"/>
  <c r="CB159" i="26"/>
  <c r="BX159" i="26"/>
  <c r="BT159" i="26"/>
  <c r="BP159" i="26"/>
  <c r="CY159" i="26"/>
  <c r="CT159" i="26"/>
  <c r="CO159" i="26"/>
  <c r="CI159" i="26"/>
  <c r="CD159" i="26"/>
  <c r="BY159" i="26"/>
  <c r="BN159" i="26"/>
  <c r="BQ159" i="26"/>
  <c r="BW159" i="26"/>
  <c r="CE159" i="26"/>
  <c r="CL159" i="26"/>
  <c r="CQ159" i="26" s="1"/>
  <c r="CS159" i="26"/>
  <c r="DA159" i="26"/>
  <c r="DA136" i="26"/>
  <c r="CW136" i="26"/>
  <c r="CS136" i="26"/>
  <c r="CX136" i="26" s="1"/>
  <c r="CO136" i="26"/>
  <c r="CK136" i="26"/>
  <c r="CG136" i="26"/>
  <c r="CC136" i="26"/>
  <c r="BY136" i="26"/>
  <c r="BU136" i="26"/>
  <c r="BQ136" i="26"/>
  <c r="DC136" i="26"/>
  <c r="CR136" i="26"/>
  <c r="CM136" i="26"/>
  <c r="CH136" i="26"/>
  <c r="CB136" i="26"/>
  <c r="BW136" i="26"/>
  <c r="BR136" i="26"/>
  <c r="BO136" i="26"/>
  <c r="BS136" i="26" s="1"/>
  <c r="BV136" i="26"/>
  <c r="CD136" i="26"/>
  <c r="CY136" i="26"/>
  <c r="DB139" i="26"/>
  <c r="CT139" i="26"/>
  <c r="CP139" i="26"/>
  <c r="CL139" i="26"/>
  <c r="CH139" i="26"/>
  <c r="CD139" i="26"/>
  <c r="BV139" i="26"/>
  <c r="BR139" i="26"/>
  <c r="BN139" i="26"/>
  <c r="DC139" i="26"/>
  <c r="CW139" i="26"/>
  <c r="CR139" i="26"/>
  <c r="CM139" i="26"/>
  <c r="CG139" i="26"/>
  <c r="CB139" i="26"/>
  <c r="BW139" i="26"/>
  <c r="BQ139" i="26"/>
  <c r="BP139" i="26"/>
  <c r="BX139" i="26"/>
  <c r="CE139" i="26"/>
  <c r="CK139" i="26"/>
  <c r="CS139" i="26"/>
  <c r="CX139" i="26" s="1"/>
  <c r="CZ139" i="26"/>
  <c r="BO140" i="26"/>
  <c r="BV140" i="26"/>
  <c r="CB140" i="26"/>
  <c r="CH141" i="26"/>
  <c r="CO141" i="26"/>
  <c r="CU141" i="26"/>
  <c r="DC141" i="26"/>
  <c r="BT143" i="26"/>
  <c r="CA143" i="26"/>
  <c r="CG143" i="26"/>
  <c r="CO143" i="26"/>
  <c r="CV143" i="26"/>
  <c r="DC143" i="26"/>
  <c r="CG145" i="26"/>
  <c r="CO145" i="26"/>
  <c r="CU145" i="26"/>
  <c r="DB145" i="26"/>
  <c r="DB147" i="26"/>
  <c r="CT147" i="26"/>
  <c r="CP147" i="26"/>
  <c r="CL147" i="26"/>
  <c r="CH147" i="26"/>
  <c r="CD147" i="26"/>
  <c r="BV147" i="26"/>
  <c r="BR147" i="26"/>
  <c r="BN147" i="26"/>
  <c r="CZ147" i="26"/>
  <c r="CU147" i="26"/>
  <c r="CO147" i="26"/>
  <c r="CE147" i="26"/>
  <c r="BY147" i="26"/>
  <c r="BT147" i="26"/>
  <c r="BO147" i="26"/>
  <c r="BQ147" i="26"/>
  <c r="BX147" i="26"/>
  <c r="CF147" i="26"/>
  <c r="CM147" i="26"/>
  <c r="CS147" i="26"/>
  <c r="DA147" i="26"/>
  <c r="BN148" i="26"/>
  <c r="BT148" i="26"/>
  <c r="CB148" i="26"/>
  <c r="CI148" i="26"/>
  <c r="CP148" i="26"/>
  <c r="BU149" i="26"/>
  <c r="CA149" i="26"/>
  <c r="CH149" i="26"/>
  <c r="CP149" i="26"/>
  <c r="CW149" i="26"/>
  <c r="DC149" i="26"/>
  <c r="CF125" i="26"/>
  <c r="CN125" i="26"/>
  <c r="CU125" i="26"/>
  <c r="DB125" i="26"/>
  <c r="BT128" i="26"/>
  <c r="CA128" i="26"/>
  <c r="CI128" i="26"/>
  <c r="CO128" i="26"/>
  <c r="CV128" i="26"/>
  <c r="DD128" i="26"/>
  <c r="DD130" i="26"/>
  <c r="CZ130" i="26"/>
  <c r="CV130" i="26"/>
  <c r="CR130" i="26"/>
  <c r="CN130" i="26"/>
  <c r="CF130" i="26"/>
  <c r="CB130" i="26"/>
  <c r="BX130" i="26"/>
  <c r="BT130" i="26"/>
  <c r="BP130" i="26"/>
  <c r="DB130" i="26"/>
  <c r="CW130" i="26"/>
  <c r="CL130" i="26"/>
  <c r="CG130" i="26"/>
  <c r="CA130" i="26"/>
  <c r="CJ130" i="26" s="1"/>
  <c r="BV130" i="26"/>
  <c r="BQ130" i="26"/>
  <c r="BO130" i="26"/>
  <c r="BS130" i="26" s="1"/>
  <c r="BW130" i="26"/>
  <c r="CD130" i="26"/>
  <c r="CK130" i="26"/>
  <c r="CS130" i="26"/>
  <c r="CY130" i="26"/>
  <c r="DE130" i="26" s="1"/>
  <c r="DB132" i="26"/>
  <c r="CT132" i="26"/>
  <c r="CP132" i="26"/>
  <c r="CL132" i="26"/>
  <c r="CH132" i="26"/>
  <c r="CD132" i="26"/>
  <c r="BV132" i="26"/>
  <c r="BZ132" i="26" s="1"/>
  <c r="BR132" i="26"/>
  <c r="BN132" i="26"/>
  <c r="DD132" i="26"/>
  <c r="CY132" i="26"/>
  <c r="CS132" i="26"/>
  <c r="CN132" i="26"/>
  <c r="CI132" i="26"/>
  <c r="CC132" i="26"/>
  <c r="BX132" i="26"/>
  <c r="BP132" i="26"/>
  <c r="BS132" i="26" s="1"/>
  <c r="BW132" i="26"/>
  <c r="CE132" i="26"/>
  <c r="CK132" i="26"/>
  <c r="CR132" i="26"/>
  <c r="CX132" i="26" s="1"/>
  <c r="CZ132" i="26"/>
  <c r="DD107" i="26"/>
  <c r="CZ107" i="26"/>
  <c r="CV107" i="26"/>
  <c r="CR107" i="26"/>
  <c r="CN107" i="26"/>
  <c r="CF107" i="26"/>
  <c r="CB107" i="26"/>
  <c r="BX107" i="26"/>
  <c r="BT107" i="26"/>
  <c r="BP107" i="26"/>
  <c r="DC107" i="26"/>
  <c r="CS107" i="26"/>
  <c r="CM107" i="26"/>
  <c r="CH107" i="26"/>
  <c r="CC107" i="26"/>
  <c r="BW107" i="26"/>
  <c r="BR107" i="26"/>
  <c r="BO107" i="26"/>
  <c r="BV107" i="26"/>
  <c r="CD107" i="26"/>
  <c r="CJ107" i="26" s="1"/>
  <c r="CK107" i="26"/>
  <c r="CQ107" i="26" s="1"/>
  <c r="CY107" i="26"/>
  <c r="BU109" i="26"/>
  <c r="CB109" i="26"/>
  <c r="CI109" i="26"/>
  <c r="CW109" i="26"/>
  <c r="DD109" i="26"/>
  <c r="DD111" i="26"/>
  <c r="CZ111" i="26"/>
  <c r="CV111" i="26"/>
  <c r="CR111" i="26"/>
  <c r="CN111" i="26"/>
  <c r="CF111" i="26"/>
  <c r="CB111" i="26"/>
  <c r="BX111" i="26"/>
  <c r="BT111" i="26"/>
  <c r="BP111" i="26"/>
  <c r="BS111" i="26" s="1"/>
  <c r="CY111" i="26"/>
  <c r="CT111" i="26"/>
  <c r="CO111" i="26"/>
  <c r="CI111" i="26"/>
  <c r="CD111" i="26"/>
  <c r="BY111" i="26"/>
  <c r="BN111" i="26"/>
  <c r="BQ111" i="26"/>
  <c r="BW111" i="26"/>
  <c r="CE111" i="26"/>
  <c r="CL111" i="26"/>
  <c r="CS111" i="26"/>
  <c r="DA111" i="26"/>
  <c r="DD116" i="26"/>
  <c r="CZ116" i="26"/>
  <c r="CV116" i="26"/>
  <c r="CR116" i="26"/>
  <c r="CN116" i="26"/>
  <c r="CF116" i="26"/>
  <c r="CB116" i="26"/>
  <c r="BX116" i="26"/>
  <c r="BT116" i="26"/>
  <c r="BP116" i="26"/>
  <c r="DB116" i="26"/>
  <c r="CW116" i="26"/>
  <c r="CL116" i="26"/>
  <c r="CG116" i="26"/>
  <c r="CA116" i="26"/>
  <c r="BV116" i="26"/>
  <c r="BQ116" i="26"/>
  <c r="DC116" i="26"/>
  <c r="CU116" i="26"/>
  <c r="CO116" i="26"/>
  <c r="CH116" i="26"/>
  <c r="DA116" i="26"/>
  <c r="CT116" i="26"/>
  <c r="CM116" i="26"/>
  <c r="CE116" i="26"/>
  <c r="BY116" i="26"/>
  <c r="BR116" i="26"/>
  <c r="BO116" i="26"/>
  <c r="BS116" i="26" s="1"/>
  <c r="CD116" i="26"/>
  <c r="CS116" i="26"/>
  <c r="BW118" i="26"/>
  <c r="CK118" i="26"/>
  <c r="CZ118" i="26"/>
  <c r="DA123" i="26"/>
  <c r="CW123" i="26"/>
  <c r="CS123" i="26"/>
  <c r="CO123" i="26"/>
  <c r="CK123" i="26"/>
  <c r="CG123" i="26"/>
  <c r="CC123" i="26"/>
  <c r="BY123" i="26"/>
  <c r="BU123" i="26"/>
  <c r="BQ123" i="26"/>
  <c r="DB123" i="26"/>
  <c r="CV123" i="26"/>
  <c r="CL123" i="26"/>
  <c r="CF123" i="26"/>
  <c r="CA123" i="26"/>
  <c r="BV123" i="26"/>
  <c r="BP123" i="26"/>
  <c r="DD123" i="26"/>
  <c r="CP123" i="26"/>
  <c r="CI123" i="26"/>
  <c r="CB123" i="26"/>
  <c r="BT123" i="26"/>
  <c r="BN123" i="26"/>
  <c r="DC123" i="26"/>
  <c r="CU123" i="26"/>
  <c r="CN123" i="26"/>
  <c r="CH123" i="26"/>
  <c r="BR123" i="26"/>
  <c r="CE123" i="26"/>
  <c r="CT123" i="26"/>
  <c r="CX123" i="26" s="1"/>
  <c r="DD96" i="26"/>
  <c r="CZ96" i="26"/>
  <c r="CV96" i="26"/>
  <c r="CR96" i="26"/>
  <c r="CN96" i="26"/>
  <c r="CF96" i="26"/>
  <c r="CB96" i="26"/>
  <c r="BX96" i="26"/>
  <c r="BT96" i="26"/>
  <c r="BP96" i="26"/>
  <c r="CY96" i="26"/>
  <c r="CT96" i="26"/>
  <c r="CO96" i="26"/>
  <c r="CI96" i="26"/>
  <c r="CD96" i="26"/>
  <c r="BY96" i="26"/>
  <c r="BN96" i="26"/>
  <c r="DC96" i="26"/>
  <c r="CW96" i="26"/>
  <c r="CP96" i="26"/>
  <c r="CH96" i="26"/>
  <c r="CA96" i="26"/>
  <c r="BU96" i="26"/>
  <c r="DB96" i="26"/>
  <c r="CU96" i="26"/>
  <c r="CM96" i="26"/>
  <c r="CG96" i="26"/>
  <c r="BR96" i="26"/>
  <c r="BQ96" i="26"/>
  <c r="CE96" i="26"/>
  <c r="CJ96" i="26" s="1"/>
  <c r="CS96" i="26"/>
  <c r="DA99" i="26"/>
  <c r="CW99" i="26"/>
  <c r="CS99" i="26"/>
  <c r="CO99" i="26"/>
  <c r="CK99" i="26"/>
  <c r="CG99" i="26"/>
  <c r="CC99" i="26"/>
  <c r="BY99" i="26"/>
  <c r="BU99" i="26"/>
  <c r="BQ99" i="26"/>
  <c r="DC99" i="26"/>
  <c r="CR99" i="26"/>
  <c r="CM99" i="26"/>
  <c r="CH99" i="26"/>
  <c r="CB99" i="26"/>
  <c r="BW99" i="26"/>
  <c r="BR99" i="26"/>
  <c r="DD99" i="26"/>
  <c r="CV99" i="26"/>
  <c r="CP99" i="26"/>
  <c r="CI99" i="26"/>
  <c r="CA99" i="26"/>
  <c r="BT99" i="26"/>
  <c r="BN99" i="26"/>
  <c r="DB99" i="26"/>
  <c r="CU99" i="26"/>
  <c r="CN99" i="26"/>
  <c r="CF99" i="26"/>
  <c r="CZ99" i="26"/>
  <c r="CT99" i="26"/>
  <c r="CL99" i="26"/>
  <c r="CE99" i="26"/>
  <c r="BX99" i="26"/>
  <c r="BP99" i="26"/>
  <c r="BV99" i="26"/>
  <c r="CY99" i="26"/>
  <c r="CK102" i="26"/>
  <c r="CM90" i="26"/>
  <c r="CU83" i="26"/>
  <c r="DD74" i="26"/>
  <c r="CZ74" i="26"/>
  <c r="CV74" i="26"/>
  <c r="CR74" i="26"/>
  <c r="CX74" i="26" s="1"/>
  <c r="CN74" i="26"/>
  <c r="CF74" i="26"/>
  <c r="CB74" i="26"/>
  <c r="BX74" i="26"/>
  <c r="BT74" i="26"/>
  <c r="BP74" i="26"/>
  <c r="CY74" i="26"/>
  <c r="CT74" i="26"/>
  <c r="CO74" i="26"/>
  <c r="CI74" i="26"/>
  <c r="CD74" i="26"/>
  <c r="BY74" i="26"/>
  <c r="BN74" i="26"/>
  <c r="CK74" i="26"/>
  <c r="CC74" i="26"/>
  <c r="BV74" i="26"/>
  <c r="BO74" i="26"/>
  <c r="DC74" i="26"/>
  <c r="CW74" i="26"/>
  <c r="CP74" i="26"/>
  <c r="CH74" i="26"/>
  <c r="CA74" i="26"/>
  <c r="BU74" i="26"/>
  <c r="DB74" i="26"/>
  <c r="CU74" i="26"/>
  <c r="CM74" i="26"/>
  <c r="CG74" i="26"/>
  <c r="BR74" i="26"/>
  <c r="CS74" i="26"/>
  <c r="BQ74" i="26"/>
  <c r="CL74" i="26"/>
  <c r="CE74" i="26"/>
  <c r="DA74" i="26"/>
  <c r="DA140" i="26"/>
  <c r="CW140" i="26"/>
  <c r="CS140" i="26"/>
  <c r="CO140" i="26"/>
  <c r="CK140" i="26"/>
  <c r="CG140" i="26"/>
  <c r="CC140" i="26"/>
  <c r="BY140" i="26"/>
  <c r="BU140" i="26"/>
  <c r="BQ140" i="26"/>
  <c r="DD140" i="26"/>
  <c r="CY140" i="26"/>
  <c r="DE140" i="26" s="1"/>
  <c r="CT140" i="26"/>
  <c r="CN140" i="26"/>
  <c r="CI140" i="26"/>
  <c r="CD140" i="26"/>
  <c r="BX140" i="26"/>
  <c r="BS140" i="26"/>
  <c r="BN140" i="26"/>
  <c r="BP140" i="26"/>
  <c r="BW140" i="26"/>
  <c r="CE140" i="26"/>
  <c r="CL140" i="26"/>
  <c r="CR140" i="26"/>
  <c r="CZ140" i="26"/>
  <c r="BN141" i="26"/>
  <c r="BU141" i="26"/>
  <c r="CC141" i="26"/>
  <c r="CI141" i="26"/>
  <c r="CP141" i="26"/>
  <c r="BO143" i="26"/>
  <c r="BU143" i="26"/>
  <c r="CB143" i="26"/>
  <c r="CW143" i="26"/>
  <c r="BN145" i="26"/>
  <c r="BU145" i="26"/>
  <c r="CA145" i="26"/>
  <c r="CI145" i="26"/>
  <c r="CP145" i="26"/>
  <c r="CW145" i="26"/>
  <c r="DA148" i="26"/>
  <c r="CW148" i="26"/>
  <c r="CS148" i="26"/>
  <c r="CO148" i="26"/>
  <c r="CK148" i="26"/>
  <c r="CG148" i="26"/>
  <c r="CC148" i="26"/>
  <c r="BY148" i="26"/>
  <c r="BU148" i="26"/>
  <c r="BQ148" i="26"/>
  <c r="DB148" i="26"/>
  <c r="CV148" i="26"/>
  <c r="CL148" i="26"/>
  <c r="CQ148" i="26" s="1"/>
  <c r="CF148" i="26"/>
  <c r="CA148" i="26"/>
  <c r="BV148" i="26"/>
  <c r="BP148" i="26"/>
  <c r="BO148" i="26"/>
  <c r="BW148" i="26"/>
  <c r="CD148" i="26"/>
  <c r="CR148" i="26"/>
  <c r="CY148" i="26"/>
  <c r="DE148" i="26" s="1"/>
  <c r="BO149" i="26"/>
  <c r="BV149" i="26"/>
  <c r="CC149" i="26"/>
  <c r="CK149" i="26"/>
  <c r="BN125" i="26"/>
  <c r="BT125" i="26"/>
  <c r="CA125" i="26"/>
  <c r="CI125" i="26"/>
  <c r="CP125" i="26"/>
  <c r="CV125" i="26"/>
  <c r="BO128" i="26"/>
  <c r="BU128" i="26"/>
  <c r="CC128" i="26"/>
  <c r="CY128" i="26"/>
  <c r="BP109" i="26"/>
  <c r="BW109" i="26"/>
  <c r="CC109" i="26"/>
  <c r="CK109" i="26"/>
  <c r="CR109" i="26"/>
  <c r="BO118" i="26"/>
  <c r="CB118" i="26"/>
  <c r="BP102" i="26"/>
  <c r="BQ90" i="26"/>
  <c r="DD141" i="26"/>
  <c r="CZ141" i="26"/>
  <c r="CV141" i="26"/>
  <c r="CR141" i="26"/>
  <c r="CN141" i="26"/>
  <c r="CF141" i="26"/>
  <c r="CB141" i="26"/>
  <c r="BX141" i="26"/>
  <c r="BT141" i="26"/>
  <c r="BP141" i="26"/>
  <c r="DB141" i="26"/>
  <c r="CW141" i="26"/>
  <c r="CL141" i="26"/>
  <c r="CG141" i="26"/>
  <c r="CA141" i="26"/>
  <c r="BV141" i="26"/>
  <c r="BQ141" i="26"/>
  <c r="BO141" i="26"/>
  <c r="BW141" i="26"/>
  <c r="CD141" i="26"/>
  <c r="CK141" i="26"/>
  <c r="CQ141" i="26" s="1"/>
  <c r="CS141" i="26"/>
  <c r="CY141" i="26"/>
  <c r="DB143" i="26"/>
  <c r="CT143" i="26"/>
  <c r="CP143" i="26"/>
  <c r="CL143" i="26"/>
  <c r="CH143" i="26"/>
  <c r="CD143" i="26"/>
  <c r="BV143" i="26"/>
  <c r="BR143" i="26"/>
  <c r="BS143" i="26" s="1"/>
  <c r="BN143" i="26"/>
  <c r="DD143" i="26"/>
  <c r="CY143" i="26"/>
  <c r="CS143" i="26"/>
  <c r="CN143" i="26"/>
  <c r="CI143" i="26"/>
  <c r="CC143" i="26"/>
  <c r="BX143" i="26"/>
  <c r="BP143" i="26"/>
  <c r="BW143" i="26"/>
  <c r="CE143" i="26"/>
  <c r="CK143" i="26"/>
  <c r="CR143" i="26"/>
  <c r="CZ143" i="26"/>
  <c r="DD145" i="26"/>
  <c r="CZ145" i="26"/>
  <c r="CV145" i="26"/>
  <c r="CR145" i="26"/>
  <c r="CN145" i="26"/>
  <c r="CF145" i="26"/>
  <c r="CB145" i="26"/>
  <c r="BX145" i="26"/>
  <c r="BT145" i="26"/>
  <c r="BP145" i="26"/>
  <c r="DC145" i="26"/>
  <c r="CX145" i="26"/>
  <c r="CS145" i="26"/>
  <c r="CM145" i="26"/>
  <c r="CH145" i="26"/>
  <c r="CC145" i="26"/>
  <c r="CJ145" i="26" s="1"/>
  <c r="BW145" i="26"/>
  <c r="BR145" i="26"/>
  <c r="BO145" i="26"/>
  <c r="BV145" i="26"/>
  <c r="CD145" i="26"/>
  <c r="CK145" i="26"/>
  <c r="CQ145" i="26" s="1"/>
  <c r="CY145" i="26"/>
  <c r="DE145" i="26" s="1"/>
  <c r="DD149" i="26"/>
  <c r="CZ149" i="26"/>
  <c r="CV149" i="26"/>
  <c r="CR149" i="26"/>
  <c r="CN149" i="26"/>
  <c r="CF149" i="26"/>
  <c r="CB149" i="26"/>
  <c r="BX149" i="26"/>
  <c r="BT149" i="26"/>
  <c r="BP149" i="26"/>
  <c r="CY149" i="26"/>
  <c r="DE149" i="26" s="1"/>
  <c r="CT149" i="26"/>
  <c r="CO149" i="26"/>
  <c r="CI149" i="26"/>
  <c r="CD149" i="26"/>
  <c r="BY149" i="26"/>
  <c r="BN149" i="26"/>
  <c r="BS149" i="26" s="1"/>
  <c r="BQ149" i="26"/>
  <c r="BW149" i="26"/>
  <c r="CE149" i="26"/>
  <c r="CL149" i="26"/>
  <c r="CS149" i="26"/>
  <c r="DA149" i="26"/>
  <c r="DA125" i="26"/>
  <c r="CW125" i="26"/>
  <c r="CS125" i="26"/>
  <c r="CO125" i="26"/>
  <c r="CK125" i="26"/>
  <c r="CG125" i="26"/>
  <c r="CC125" i="26"/>
  <c r="BY125" i="26"/>
  <c r="BU125" i="26"/>
  <c r="BQ125" i="26"/>
  <c r="DC125" i="26"/>
  <c r="CR125" i="26"/>
  <c r="CX125" i="26" s="1"/>
  <c r="CM125" i="26"/>
  <c r="CH125" i="26"/>
  <c r="CB125" i="26"/>
  <c r="BW125" i="26"/>
  <c r="BR125" i="26"/>
  <c r="BO125" i="26"/>
  <c r="BV125" i="26"/>
  <c r="CD125" i="26"/>
  <c r="CY125" i="26"/>
  <c r="DB128" i="26"/>
  <c r="CT128" i="26"/>
  <c r="CP128" i="26"/>
  <c r="CL128" i="26"/>
  <c r="CH128" i="26"/>
  <c r="CD128" i="26"/>
  <c r="BV128" i="26"/>
  <c r="BR128" i="26"/>
  <c r="BN128" i="26"/>
  <c r="DC128" i="26"/>
  <c r="CW128" i="26"/>
  <c r="CR128" i="26"/>
  <c r="CM128" i="26"/>
  <c r="CG128" i="26"/>
  <c r="CB128" i="26"/>
  <c r="CJ128" i="26" s="1"/>
  <c r="BW128" i="26"/>
  <c r="BQ128" i="26"/>
  <c r="BP128" i="26"/>
  <c r="BX128" i="26"/>
  <c r="CE128" i="26"/>
  <c r="CK128" i="26"/>
  <c r="CS128" i="26"/>
  <c r="CZ128" i="26"/>
  <c r="DB109" i="26"/>
  <c r="CT109" i="26"/>
  <c r="CP109" i="26"/>
  <c r="CL109" i="26"/>
  <c r="CH109" i="26"/>
  <c r="CD109" i="26"/>
  <c r="BV109" i="26"/>
  <c r="BR109" i="26"/>
  <c r="BN109" i="26"/>
  <c r="CZ109" i="26"/>
  <c r="CU109" i="26"/>
  <c r="CO109" i="26"/>
  <c r="CE109" i="26"/>
  <c r="BY109" i="26"/>
  <c r="BT109" i="26"/>
  <c r="BO109" i="26"/>
  <c r="BQ109" i="26"/>
  <c r="BX109" i="26"/>
  <c r="CF109" i="26"/>
  <c r="CM109" i="26"/>
  <c r="CS109" i="26"/>
  <c r="DA109" i="26"/>
  <c r="DB118" i="26"/>
  <c r="CT118" i="26"/>
  <c r="CP118" i="26"/>
  <c r="CL118" i="26"/>
  <c r="CH118" i="26"/>
  <c r="CD118" i="26"/>
  <c r="BV118" i="26"/>
  <c r="BR118" i="26"/>
  <c r="BN118" i="26"/>
  <c r="DD118" i="26"/>
  <c r="CY118" i="26"/>
  <c r="CS118" i="26"/>
  <c r="CN118" i="26"/>
  <c r="CI118" i="26"/>
  <c r="CC118" i="26"/>
  <c r="BX118" i="26"/>
  <c r="DC118" i="26"/>
  <c r="CV118" i="26"/>
  <c r="CO118" i="26"/>
  <c r="CG118" i="26"/>
  <c r="CA118" i="26"/>
  <c r="BT118" i="26"/>
  <c r="BZ118" i="26" s="1"/>
  <c r="DA118" i="26"/>
  <c r="CU118" i="26"/>
  <c r="CM118" i="26"/>
  <c r="CF118" i="26"/>
  <c r="BY118" i="26"/>
  <c r="BQ118" i="26"/>
  <c r="BP118" i="26"/>
  <c r="CE118" i="26"/>
  <c r="CR118" i="26"/>
  <c r="DB102" i="26"/>
  <c r="CT102" i="26"/>
  <c r="CP102" i="26"/>
  <c r="CL102" i="26"/>
  <c r="CH102" i="26"/>
  <c r="CD102" i="26"/>
  <c r="BV102" i="26"/>
  <c r="BR102" i="26"/>
  <c r="BN102" i="26"/>
  <c r="DC102" i="26"/>
  <c r="CW102" i="26"/>
  <c r="CR102" i="26"/>
  <c r="CM102" i="26"/>
  <c r="CG102" i="26"/>
  <c r="CB102" i="26"/>
  <c r="BW102" i="26"/>
  <c r="BQ102" i="26"/>
  <c r="CY102" i="26"/>
  <c r="CC102" i="26"/>
  <c r="BU102" i="26"/>
  <c r="BO102" i="26"/>
  <c r="DD102" i="26"/>
  <c r="CV102" i="26"/>
  <c r="CO102" i="26"/>
  <c r="CI102" i="26"/>
  <c r="CA102" i="26"/>
  <c r="BT102" i="26"/>
  <c r="BZ102" i="26" s="1"/>
  <c r="DA102" i="26"/>
  <c r="CU102" i="26"/>
  <c r="CN102" i="26"/>
  <c r="CF102" i="26"/>
  <c r="BY102" i="26"/>
  <c r="BX102" i="26"/>
  <c r="CZ102" i="26"/>
  <c r="DB90" i="26"/>
  <c r="CT90" i="26"/>
  <c r="CP90" i="26"/>
  <c r="CL90" i="26"/>
  <c r="CH90" i="26"/>
  <c r="CD90" i="26"/>
  <c r="BV90" i="26"/>
  <c r="BR90" i="26"/>
  <c r="BN90" i="26"/>
  <c r="BS90" i="26" s="1"/>
  <c r="CZ90" i="26"/>
  <c r="CU90" i="26"/>
  <c r="CO90" i="26"/>
  <c r="CE90" i="26"/>
  <c r="BY90" i="26"/>
  <c r="BT90" i="26"/>
  <c r="BO90" i="26"/>
  <c r="CY90" i="26"/>
  <c r="DE90" i="26" s="1"/>
  <c r="CR90" i="26"/>
  <c r="CK90" i="26"/>
  <c r="CC90" i="26"/>
  <c r="BW90" i="26"/>
  <c r="BP90" i="26"/>
  <c r="DD90" i="26"/>
  <c r="CW90" i="26"/>
  <c r="CI90" i="26"/>
  <c r="CB90" i="26"/>
  <c r="BU90" i="26"/>
  <c r="DC90" i="26"/>
  <c r="CV90" i="26"/>
  <c r="CN90" i="26"/>
  <c r="CG90" i="26"/>
  <c r="CA90" i="26"/>
  <c r="BX90" i="26"/>
  <c r="DA90" i="26"/>
  <c r="BS83" i="26"/>
  <c r="BW85" i="26"/>
  <c r="DA63" i="26"/>
  <c r="CW63" i="26"/>
  <c r="CS63" i="26"/>
  <c r="CO63" i="26"/>
  <c r="CK63" i="26"/>
  <c r="CQ63" i="26" s="1"/>
  <c r="CG63" i="26"/>
  <c r="CC63" i="26"/>
  <c r="BY63" i="26"/>
  <c r="BU63" i="26"/>
  <c r="BQ63" i="26"/>
  <c r="DC63" i="26"/>
  <c r="CR63" i="26"/>
  <c r="CM63" i="26"/>
  <c r="CH63" i="26"/>
  <c r="CB63" i="26"/>
  <c r="BW63" i="26"/>
  <c r="BR63" i="26"/>
  <c r="DD63" i="26"/>
  <c r="CV63" i="26"/>
  <c r="CP63" i="26"/>
  <c r="CI63" i="26"/>
  <c r="CA63" i="26"/>
  <c r="BT63" i="26"/>
  <c r="BN63" i="26"/>
  <c r="DB63" i="26"/>
  <c r="CU63" i="26"/>
  <c r="CN63" i="26"/>
  <c r="CF63" i="26"/>
  <c r="CZ63" i="26"/>
  <c r="CT63" i="26"/>
  <c r="CL63" i="26"/>
  <c r="CE63" i="26"/>
  <c r="BX63" i="26"/>
  <c r="BP63" i="26"/>
  <c r="BO63" i="26"/>
  <c r="CJ63" i="26"/>
  <c r="CD63" i="26"/>
  <c r="CY63" i="26"/>
  <c r="BO242" i="26"/>
  <c r="BS242" i="26" s="1"/>
  <c r="BW242" i="26"/>
  <c r="BZ242" i="26" s="1"/>
  <c r="CA242" i="26"/>
  <c r="CE242" i="26"/>
  <c r="CI242" i="26"/>
  <c r="CM242" i="26"/>
  <c r="CQ242" i="26" s="1"/>
  <c r="CU242" i="26"/>
  <c r="CX242" i="26" s="1"/>
  <c r="CY242" i="26"/>
  <c r="DC242" i="26"/>
  <c r="BO238" i="26"/>
  <c r="BS238" i="26" s="1"/>
  <c r="BW238" i="26"/>
  <c r="BZ238" i="26" s="1"/>
  <c r="CA238" i="26"/>
  <c r="CE238" i="26"/>
  <c r="CI238" i="26"/>
  <c r="CM238" i="26"/>
  <c r="CQ238" i="26"/>
  <c r="CU238" i="26"/>
  <c r="CX238" i="26" s="1"/>
  <c r="CY238" i="26"/>
  <c r="DC238" i="26"/>
  <c r="BO233" i="26"/>
  <c r="BS233" i="26" s="1"/>
  <c r="BW233" i="26"/>
  <c r="BZ233" i="26" s="1"/>
  <c r="CA233" i="26"/>
  <c r="CE233" i="26"/>
  <c r="CI233" i="26"/>
  <c r="CM233" i="26"/>
  <c r="CQ233" i="26" s="1"/>
  <c r="CU233" i="26"/>
  <c r="CX233" i="26" s="1"/>
  <c r="CY233" i="26"/>
  <c r="DC233" i="26"/>
  <c r="BO237" i="26"/>
  <c r="BS237" i="26" s="1"/>
  <c r="BW237" i="26"/>
  <c r="BZ237" i="26" s="1"/>
  <c r="CA237" i="26"/>
  <c r="CE237" i="26"/>
  <c r="CI237" i="26"/>
  <c r="CM237" i="26"/>
  <c r="CQ237" i="26" s="1"/>
  <c r="CU237" i="26"/>
  <c r="CX237" i="26" s="1"/>
  <c r="CY237" i="26"/>
  <c r="DC237" i="26"/>
  <c r="BO231" i="26"/>
  <c r="BS231" i="26" s="1"/>
  <c r="BW231" i="26"/>
  <c r="BZ231" i="26" s="1"/>
  <c r="CA231" i="26"/>
  <c r="CE231" i="26"/>
  <c r="CI231" i="26"/>
  <c r="CM231" i="26"/>
  <c r="CQ231" i="26" s="1"/>
  <c r="CU231" i="26"/>
  <c r="CX231" i="26" s="1"/>
  <c r="CY231" i="26"/>
  <c r="DC231" i="26"/>
  <c r="BO223" i="26"/>
  <c r="BS223" i="26" s="1"/>
  <c r="BW223" i="26"/>
  <c r="BZ223" i="26" s="1"/>
  <c r="CA223" i="26"/>
  <c r="CE223" i="26"/>
  <c r="CI223" i="26"/>
  <c r="CM223" i="26"/>
  <c r="CQ223" i="26"/>
  <c r="CU223" i="26"/>
  <c r="CX223" i="26" s="1"/>
  <c r="CY223" i="26"/>
  <c r="DC223" i="26"/>
  <c r="BO227" i="26"/>
  <c r="BS227" i="26" s="1"/>
  <c r="BW227" i="26"/>
  <c r="BZ227" i="26" s="1"/>
  <c r="CA227" i="26"/>
  <c r="CE227" i="26"/>
  <c r="CI227" i="26"/>
  <c r="CM227" i="26"/>
  <c r="CQ227" i="26" s="1"/>
  <c r="CU227" i="26"/>
  <c r="CX227" i="26" s="1"/>
  <c r="CY227" i="26"/>
  <c r="DC227" i="26"/>
  <c r="BO211" i="26"/>
  <c r="BS211" i="26" s="1"/>
  <c r="BW211" i="26"/>
  <c r="BZ211" i="26" s="1"/>
  <c r="CA211" i="26"/>
  <c r="CE211" i="26"/>
  <c r="CI211" i="26"/>
  <c r="CM211" i="26"/>
  <c r="CQ211" i="26" s="1"/>
  <c r="CU211" i="26"/>
  <c r="CX211" i="26" s="1"/>
  <c r="CY211" i="26"/>
  <c r="DC211" i="26"/>
  <c r="BO215" i="26"/>
  <c r="BS215" i="26" s="1"/>
  <c r="BW215" i="26"/>
  <c r="BZ215" i="26" s="1"/>
  <c r="CA215" i="26"/>
  <c r="CE215" i="26"/>
  <c r="CI215" i="26"/>
  <c r="CM215" i="26"/>
  <c r="CQ215" i="26" s="1"/>
  <c r="CU215" i="26"/>
  <c r="CX215" i="26" s="1"/>
  <c r="CY215" i="26"/>
  <c r="DC215" i="26"/>
  <c r="BO219" i="26"/>
  <c r="BS219" i="26" s="1"/>
  <c r="BW219" i="26"/>
  <c r="BZ219" i="26" s="1"/>
  <c r="CA219" i="26"/>
  <c r="CJ219" i="26" s="1"/>
  <c r="CE219" i="26"/>
  <c r="CI219" i="26"/>
  <c r="CM219" i="26"/>
  <c r="CQ219" i="26"/>
  <c r="CU219" i="26"/>
  <c r="CX219" i="26" s="1"/>
  <c r="CY219" i="26"/>
  <c r="DC219" i="26"/>
  <c r="BO199" i="26"/>
  <c r="BS199" i="26" s="1"/>
  <c r="BW199" i="26"/>
  <c r="BZ199" i="26" s="1"/>
  <c r="CA199" i="26"/>
  <c r="CE199" i="26"/>
  <c r="CI199" i="26"/>
  <c r="CM199" i="26"/>
  <c r="CQ199" i="26" s="1"/>
  <c r="CU199" i="26"/>
  <c r="CX199" i="26" s="1"/>
  <c r="CY199" i="26"/>
  <c r="DC199" i="26"/>
  <c r="BO203" i="26"/>
  <c r="BS203" i="26" s="1"/>
  <c r="BW203" i="26"/>
  <c r="BZ203" i="26" s="1"/>
  <c r="CA203" i="26"/>
  <c r="CE203" i="26"/>
  <c r="CI203" i="26"/>
  <c r="CM203" i="26"/>
  <c r="CQ203" i="26" s="1"/>
  <c r="CU203" i="26"/>
  <c r="CX203" i="26" s="1"/>
  <c r="CY203" i="26"/>
  <c r="DC203" i="26"/>
  <c r="BO207" i="26"/>
  <c r="BS207" i="26" s="1"/>
  <c r="BW207" i="26"/>
  <c r="BZ207" i="26" s="1"/>
  <c r="CA207" i="26"/>
  <c r="CE207" i="26"/>
  <c r="CI207" i="26"/>
  <c r="CM207" i="26"/>
  <c r="CQ207" i="26" s="1"/>
  <c r="CU207" i="26"/>
  <c r="CX207" i="26" s="1"/>
  <c r="CY207" i="26"/>
  <c r="DC207" i="26"/>
  <c r="BO187" i="26"/>
  <c r="BS187" i="26" s="1"/>
  <c r="BW187" i="26"/>
  <c r="BZ187" i="26" s="1"/>
  <c r="CA187" i="26"/>
  <c r="CE187" i="26"/>
  <c r="CI187" i="26"/>
  <c r="CM187" i="26"/>
  <c r="CQ187" i="26"/>
  <c r="CU187" i="26"/>
  <c r="CX187" i="26" s="1"/>
  <c r="CY187" i="26"/>
  <c r="DC187" i="26"/>
  <c r="BO191" i="26"/>
  <c r="BS191" i="26" s="1"/>
  <c r="BW191" i="26"/>
  <c r="BZ191" i="26" s="1"/>
  <c r="CA191" i="26"/>
  <c r="CE191" i="26"/>
  <c r="CI191" i="26"/>
  <c r="CM191" i="26"/>
  <c r="CQ191" i="26" s="1"/>
  <c r="CU191" i="26"/>
  <c r="CX191" i="26" s="1"/>
  <c r="CY191" i="26"/>
  <c r="DC191" i="26"/>
  <c r="BO195" i="26"/>
  <c r="BS195" i="26" s="1"/>
  <c r="BW195" i="26"/>
  <c r="BZ195" i="26" s="1"/>
  <c r="CA195" i="26"/>
  <c r="CE195" i="26"/>
  <c r="CI195" i="26"/>
  <c r="CM195" i="26"/>
  <c r="CQ195" i="26" s="1"/>
  <c r="CU195" i="26"/>
  <c r="CX195" i="26" s="1"/>
  <c r="CY195" i="26"/>
  <c r="DC195" i="26"/>
  <c r="BO172" i="26"/>
  <c r="BS172" i="26" s="1"/>
  <c r="BW172" i="26"/>
  <c r="BZ172" i="26" s="1"/>
  <c r="CA172" i="26"/>
  <c r="CE172" i="26"/>
  <c r="CI172" i="26"/>
  <c r="CM172" i="26"/>
  <c r="CQ172" i="26" s="1"/>
  <c r="CU172" i="26"/>
  <c r="CX172" i="26" s="1"/>
  <c r="CY172" i="26"/>
  <c r="DC172" i="26"/>
  <c r="DA181" i="26"/>
  <c r="DE181" i="26" s="1"/>
  <c r="CW181" i="26"/>
  <c r="CS181" i="26"/>
  <c r="CO181" i="26"/>
  <c r="CK181" i="26"/>
  <c r="CQ181" i="26" s="1"/>
  <c r="CG181" i="26"/>
  <c r="CC181" i="26"/>
  <c r="BY181" i="26"/>
  <c r="BU181" i="26"/>
  <c r="BQ181" i="26"/>
  <c r="BO181" i="26"/>
  <c r="BS181" i="26" s="1"/>
  <c r="BT181" i="26"/>
  <c r="BZ181" i="26"/>
  <c r="CE181" i="26"/>
  <c r="CJ181" i="26"/>
  <c r="CP181" i="26"/>
  <c r="CU181" i="26"/>
  <c r="CZ181" i="26"/>
  <c r="DB164" i="26"/>
  <c r="CT164" i="26"/>
  <c r="CP164" i="26"/>
  <c r="CL164" i="26"/>
  <c r="CH164" i="26"/>
  <c r="CD164" i="26"/>
  <c r="BZ164" i="26"/>
  <c r="BV164" i="26"/>
  <c r="BR164" i="26"/>
  <c r="BN164" i="26"/>
  <c r="BP164" i="26"/>
  <c r="BU164" i="26"/>
  <c r="CA164" i="26"/>
  <c r="CJ164" i="26" s="1"/>
  <c r="CF164" i="26"/>
  <c r="CK164" i="26"/>
  <c r="CQ164" i="26" s="1"/>
  <c r="CV164" i="26"/>
  <c r="DA164" i="26"/>
  <c r="DD166" i="26"/>
  <c r="CZ166" i="26"/>
  <c r="CV166" i="26"/>
  <c r="CR166" i="26"/>
  <c r="CN166" i="26"/>
  <c r="CF166" i="26"/>
  <c r="CB166" i="26"/>
  <c r="BX166" i="26"/>
  <c r="BT166" i="26"/>
  <c r="BP166" i="26"/>
  <c r="BO166" i="26"/>
  <c r="BU166" i="26"/>
  <c r="BZ166" i="26" s="1"/>
  <c r="CE166" i="26"/>
  <c r="CK166" i="26"/>
  <c r="CP166" i="26"/>
  <c r="CU166" i="26"/>
  <c r="DA166" i="26"/>
  <c r="DA154" i="26"/>
  <c r="CW154" i="26"/>
  <c r="CS154" i="26"/>
  <c r="CO154" i="26"/>
  <c r="CK154" i="26"/>
  <c r="CQ154" i="26" s="1"/>
  <c r="CG154" i="26"/>
  <c r="CC154" i="26"/>
  <c r="BY154" i="26"/>
  <c r="BU154" i="26"/>
  <c r="BQ154" i="26"/>
  <c r="BO154" i="26"/>
  <c r="BS154" i="26" s="1"/>
  <c r="BT154" i="26"/>
  <c r="BZ154" i="26"/>
  <c r="CE154" i="26"/>
  <c r="CJ154" i="26"/>
  <c r="CP154" i="26"/>
  <c r="CU154" i="26"/>
  <c r="CZ154" i="26"/>
  <c r="DB135" i="26"/>
  <c r="CT135" i="26"/>
  <c r="CP135" i="26"/>
  <c r="CL135" i="26"/>
  <c r="CH135" i="26"/>
  <c r="CD135" i="26"/>
  <c r="BZ135" i="26"/>
  <c r="BV135" i="26"/>
  <c r="BR135" i="26"/>
  <c r="BN135" i="26"/>
  <c r="BP135" i="26"/>
  <c r="BU135" i="26"/>
  <c r="CA135" i="26"/>
  <c r="CJ135" i="26" s="1"/>
  <c r="CF135" i="26"/>
  <c r="CK135" i="26"/>
  <c r="CQ135" i="26" s="1"/>
  <c r="CV135" i="26"/>
  <c r="DA135" i="26"/>
  <c r="DE135" i="26" s="1"/>
  <c r="DD137" i="26"/>
  <c r="CZ137" i="26"/>
  <c r="CV137" i="26"/>
  <c r="CR137" i="26"/>
  <c r="CN137" i="26"/>
  <c r="CF137" i="26"/>
  <c r="CB137" i="26"/>
  <c r="BX137" i="26"/>
  <c r="BT137" i="26"/>
  <c r="BP137" i="26"/>
  <c r="BO137" i="26"/>
  <c r="BU137" i="26"/>
  <c r="BZ137" i="26" s="1"/>
  <c r="CE137" i="26"/>
  <c r="CK137" i="26"/>
  <c r="CP137" i="26"/>
  <c r="CU137" i="26"/>
  <c r="DA137" i="26"/>
  <c r="DA144" i="26"/>
  <c r="DE144" i="26" s="1"/>
  <c r="CW144" i="26"/>
  <c r="CS144" i="26"/>
  <c r="CO144" i="26"/>
  <c r="CK144" i="26"/>
  <c r="CQ144" i="26" s="1"/>
  <c r="CG144" i="26"/>
  <c r="CC144" i="26"/>
  <c r="BY144" i="26"/>
  <c r="BU144" i="26"/>
  <c r="BQ144" i="26"/>
  <c r="BO144" i="26"/>
  <c r="BS144" i="26" s="1"/>
  <c r="BT144" i="26"/>
  <c r="BZ144" i="26"/>
  <c r="CE144" i="26"/>
  <c r="CJ144" i="26"/>
  <c r="CP144" i="26"/>
  <c r="CU144" i="26"/>
  <c r="CZ144" i="26"/>
  <c r="DB124" i="26"/>
  <c r="CT124" i="26"/>
  <c r="CP124" i="26"/>
  <c r="CL124" i="26"/>
  <c r="CH124" i="26"/>
  <c r="CD124" i="26"/>
  <c r="BV124" i="26"/>
  <c r="BR124" i="26"/>
  <c r="BN124" i="26"/>
  <c r="BP124" i="26"/>
  <c r="BU124" i="26"/>
  <c r="BZ124" i="26" s="1"/>
  <c r="CA124" i="26"/>
  <c r="CF124" i="26"/>
  <c r="CK124" i="26"/>
  <c r="CV124" i="26"/>
  <c r="CX124" i="26" s="1"/>
  <c r="DA124" i="26"/>
  <c r="DD126" i="26"/>
  <c r="CZ126" i="26"/>
  <c r="CV126" i="26"/>
  <c r="CR126" i="26"/>
  <c r="CN126" i="26"/>
  <c r="CF126" i="26"/>
  <c r="CB126" i="26"/>
  <c r="BX126" i="26"/>
  <c r="BT126" i="26"/>
  <c r="BP126" i="26"/>
  <c r="BO126" i="26"/>
  <c r="BU126" i="26"/>
  <c r="CE126" i="26"/>
  <c r="CK126" i="26"/>
  <c r="CP126" i="26"/>
  <c r="CU126" i="26"/>
  <c r="DA126" i="26"/>
  <c r="DA133" i="26"/>
  <c r="CW133" i="26"/>
  <c r="CS133" i="26"/>
  <c r="CO133" i="26"/>
  <c r="CK133" i="26"/>
  <c r="CG133" i="26"/>
  <c r="CC133" i="26"/>
  <c r="BY133" i="26"/>
  <c r="BU133" i="26"/>
  <c r="BQ133" i="26"/>
  <c r="BO133" i="26"/>
  <c r="BT133" i="26"/>
  <c r="BZ133" i="26" s="1"/>
  <c r="CE133" i="26"/>
  <c r="CJ133" i="26" s="1"/>
  <c r="CP133" i="26"/>
  <c r="CU133" i="26"/>
  <c r="CZ133" i="26"/>
  <c r="DE133" i="26" s="1"/>
  <c r="DB113" i="26"/>
  <c r="CT113" i="26"/>
  <c r="CP113" i="26"/>
  <c r="CL113" i="26"/>
  <c r="CH113" i="26"/>
  <c r="CD113" i="26"/>
  <c r="BZ113" i="26"/>
  <c r="BV113" i="26"/>
  <c r="BR113" i="26"/>
  <c r="BN113" i="26"/>
  <c r="BP113" i="26"/>
  <c r="BU113" i="26"/>
  <c r="CA113" i="26"/>
  <c r="CF113" i="26"/>
  <c r="CK113" i="26"/>
  <c r="CQ113" i="26" s="1"/>
  <c r="CV113" i="26"/>
  <c r="DA113" i="26"/>
  <c r="DE113" i="26" s="1"/>
  <c r="BP122" i="26"/>
  <c r="BW122" i="26"/>
  <c r="CC122" i="26"/>
  <c r="CK122" i="26"/>
  <c r="CR122" i="26"/>
  <c r="DA103" i="26"/>
  <c r="CW103" i="26"/>
  <c r="CS103" i="26"/>
  <c r="CO103" i="26"/>
  <c r="CK103" i="26"/>
  <c r="CG103" i="26"/>
  <c r="CC103" i="26"/>
  <c r="BY103" i="26"/>
  <c r="BU103" i="26"/>
  <c r="BQ103" i="26"/>
  <c r="DD103" i="26"/>
  <c r="CY103" i="26"/>
  <c r="CT103" i="26"/>
  <c r="CN103" i="26"/>
  <c r="CI103" i="26"/>
  <c r="CD103" i="26"/>
  <c r="BX103" i="26"/>
  <c r="BS103" i="26"/>
  <c r="BN103" i="26"/>
  <c r="BP103" i="26"/>
  <c r="BW103" i="26"/>
  <c r="CE103" i="26"/>
  <c r="CL103" i="26"/>
  <c r="CR103" i="26"/>
  <c r="CZ103" i="26"/>
  <c r="BN104" i="26"/>
  <c r="BU104" i="26"/>
  <c r="CC104" i="26"/>
  <c r="CI104" i="26"/>
  <c r="CP104" i="26"/>
  <c r="BO106" i="26"/>
  <c r="BU106" i="26"/>
  <c r="CB106" i="26"/>
  <c r="CW106" i="26"/>
  <c r="BN88" i="26"/>
  <c r="BU88" i="26"/>
  <c r="CA88" i="26"/>
  <c r="CI88" i="26"/>
  <c r="CP88" i="26"/>
  <c r="CW88" i="26"/>
  <c r="DA91" i="26"/>
  <c r="CW91" i="26"/>
  <c r="CS91" i="26"/>
  <c r="CO91" i="26"/>
  <c r="CK91" i="26"/>
  <c r="CG91" i="26"/>
  <c r="CC91" i="26"/>
  <c r="BY91" i="26"/>
  <c r="BU91" i="26"/>
  <c r="BQ91" i="26"/>
  <c r="DB91" i="26"/>
  <c r="CV91" i="26"/>
  <c r="CL91" i="26"/>
  <c r="CF91" i="26"/>
  <c r="CA91" i="26"/>
  <c r="BV91" i="26"/>
  <c r="BP91" i="26"/>
  <c r="BO91" i="26"/>
  <c r="BW91" i="26"/>
  <c r="CD91" i="26"/>
  <c r="CR91" i="26"/>
  <c r="CX91" i="26" s="1"/>
  <c r="CY91" i="26"/>
  <c r="BO92" i="26"/>
  <c r="BV92" i="26"/>
  <c r="CC92" i="26"/>
  <c r="CK92" i="26"/>
  <c r="BN95" i="26"/>
  <c r="BT95" i="26"/>
  <c r="CA95" i="26"/>
  <c r="CJ95" i="26" s="1"/>
  <c r="CI95" i="26"/>
  <c r="CP95" i="26"/>
  <c r="CV95" i="26"/>
  <c r="DB78" i="26"/>
  <c r="CT78" i="26"/>
  <c r="CP78" i="26"/>
  <c r="CL78" i="26"/>
  <c r="CH78" i="26"/>
  <c r="CD78" i="26"/>
  <c r="BV78" i="26"/>
  <c r="BR78" i="26"/>
  <c r="BN78" i="26"/>
  <c r="CZ78" i="26"/>
  <c r="DE78" i="26" s="1"/>
  <c r="CU78" i="26"/>
  <c r="CO78" i="26"/>
  <c r="CE78" i="26"/>
  <c r="BY78" i="26"/>
  <c r="BT78" i="26"/>
  <c r="BO78" i="26"/>
  <c r="DC78" i="26"/>
  <c r="CW78" i="26"/>
  <c r="CR78" i="26"/>
  <c r="CM78" i="26"/>
  <c r="CG78" i="26"/>
  <c r="CB78" i="26"/>
  <c r="CJ78" i="26" s="1"/>
  <c r="BW78" i="26"/>
  <c r="BQ78" i="26"/>
  <c r="CC78" i="26"/>
  <c r="CN78" i="26"/>
  <c r="CY78" i="26"/>
  <c r="DA79" i="26"/>
  <c r="CW79" i="26"/>
  <c r="CS79" i="26"/>
  <c r="CX79" i="26" s="1"/>
  <c r="CO79" i="26"/>
  <c r="CK79" i="26"/>
  <c r="CG79" i="26"/>
  <c r="CC79" i="26"/>
  <c r="BY79" i="26"/>
  <c r="BU79" i="26"/>
  <c r="BZ79" i="26" s="1"/>
  <c r="BQ79" i="26"/>
  <c r="DB79" i="26"/>
  <c r="CV79" i="26"/>
  <c r="CL79" i="26"/>
  <c r="CF79" i="26"/>
  <c r="CA79" i="26"/>
  <c r="BV79" i="26"/>
  <c r="BP79" i="26"/>
  <c r="DD79" i="26"/>
  <c r="CY79" i="26"/>
  <c r="DE79" i="26" s="1"/>
  <c r="CT79" i="26"/>
  <c r="CN79" i="26"/>
  <c r="CI79" i="26"/>
  <c r="CD79" i="26"/>
  <c r="BX79" i="26"/>
  <c r="BN79" i="26"/>
  <c r="BR79" i="26"/>
  <c r="CB79" i="26"/>
  <c r="CM79" i="26"/>
  <c r="DD80" i="26"/>
  <c r="CZ80" i="26"/>
  <c r="CV80" i="26"/>
  <c r="CX80" i="26" s="1"/>
  <c r="CR80" i="26"/>
  <c r="CN80" i="26"/>
  <c r="CF80" i="26"/>
  <c r="CB80" i="26"/>
  <c r="BX80" i="26"/>
  <c r="BT80" i="26"/>
  <c r="BP80" i="26"/>
  <c r="CY80" i="26"/>
  <c r="DE80" i="26" s="1"/>
  <c r="CT80" i="26"/>
  <c r="CO80" i="26"/>
  <c r="CI80" i="26"/>
  <c r="CD80" i="26"/>
  <c r="BY80" i="26"/>
  <c r="BN80" i="26"/>
  <c r="DB80" i="26"/>
  <c r="CW80" i="26"/>
  <c r="CL80" i="26"/>
  <c r="CG80" i="26"/>
  <c r="CA80" i="26"/>
  <c r="BV80" i="26"/>
  <c r="BQ80" i="26"/>
  <c r="BR80" i="26"/>
  <c r="CC80" i="26"/>
  <c r="CM80" i="26"/>
  <c r="DD70" i="26"/>
  <c r="CZ70" i="26"/>
  <c r="CV70" i="26"/>
  <c r="CR70" i="26"/>
  <c r="CN70" i="26"/>
  <c r="CF70" i="26"/>
  <c r="CB70" i="26"/>
  <c r="BX70" i="26"/>
  <c r="BT70" i="26"/>
  <c r="BZ70" i="26" s="1"/>
  <c r="BP70" i="26"/>
  <c r="DC70" i="26"/>
  <c r="CS70" i="26"/>
  <c r="CM70" i="26"/>
  <c r="CH70" i="26"/>
  <c r="CC70" i="26"/>
  <c r="BW70" i="26"/>
  <c r="BR70" i="26"/>
  <c r="CW70" i="26"/>
  <c r="CP70" i="26"/>
  <c r="CI70" i="26"/>
  <c r="CA70" i="26"/>
  <c r="BU70" i="26"/>
  <c r="BN70" i="26"/>
  <c r="BS70" i="26" s="1"/>
  <c r="DB70" i="26"/>
  <c r="CU70" i="26"/>
  <c r="CO70" i="26"/>
  <c r="CG70" i="26"/>
  <c r="DA70" i="26"/>
  <c r="CT70" i="26"/>
  <c r="CL70" i="26"/>
  <c r="CE70" i="26"/>
  <c r="BY70" i="26"/>
  <c r="BQ70" i="26"/>
  <c r="BV70" i="26"/>
  <c r="CY70" i="26"/>
  <c r="BP66" i="26"/>
  <c r="DB122" i="26"/>
  <c r="CT122" i="26"/>
  <c r="CP122" i="26"/>
  <c r="CL122" i="26"/>
  <c r="CH122" i="26"/>
  <c r="CD122" i="26"/>
  <c r="BV122" i="26"/>
  <c r="BR122" i="26"/>
  <c r="BN122" i="26"/>
  <c r="CZ122" i="26"/>
  <c r="CU122" i="26"/>
  <c r="CO122" i="26"/>
  <c r="CE122" i="26"/>
  <c r="BY122" i="26"/>
  <c r="BT122" i="26"/>
  <c r="BZ122" i="26" s="1"/>
  <c r="BO122" i="26"/>
  <c r="BQ122" i="26"/>
  <c r="BX122" i="26"/>
  <c r="CF122" i="26"/>
  <c r="CM122" i="26"/>
  <c r="CS122" i="26"/>
  <c r="DA122" i="26"/>
  <c r="DD104" i="26"/>
  <c r="CZ104" i="26"/>
  <c r="CV104" i="26"/>
  <c r="CR104" i="26"/>
  <c r="CN104" i="26"/>
  <c r="CF104" i="26"/>
  <c r="CB104" i="26"/>
  <c r="BX104" i="26"/>
  <c r="BT104" i="26"/>
  <c r="BP104" i="26"/>
  <c r="DB104" i="26"/>
  <c r="CW104" i="26"/>
  <c r="CL104" i="26"/>
  <c r="CG104" i="26"/>
  <c r="CA104" i="26"/>
  <c r="CJ104" i="26" s="1"/>
  <c r="BV104" i="26"/>
  <c r="BQ104" i="26"/>
  <c r="BO104" i="26"/>
  <c r="BW104" i="26"/>
  <c r="CD104" i="26"/>
  <c r="CK104" i="26"/>
  <c r="CQ104" i="26" s="1"/>
  <c r="CS104" i="26"/>
  <c r="CY104" i="26"/>
  <c r="DB106" i="26"/>
  <c r="CT106" i="26"/>
  <c r="CP106" i="26"/>
  <c r="CL106" i="26"/>
  <c r="CH106" i="26"/>
  <c r="CD106" i="26"/>
  <c r="BV106" i="26"/>
  <c r="BZ106" i="26" s="1"/>
  <c r="BR106" i="26"/>
  <c r="BN106" i="26"/>
  <c r="DD106" i="26"/>
  <c r="CY106" i="26"/>
  <c r="CS106" i="26"/>
  <c r="CN106" i="26"/>
  <c r="CI106" i="26"/>
  <c r="CC106" i="26"/>
  <c r="BX106" i="26"/>
  <c r="BP106" i="26"/>
  <c r="BS106" i="26" s="1"/>
  <c r="BW106" i="26"/>
  <c r="CE106" i="26"/>
  <c r="CK106" i="26"/>
  <c r="CR106" i="26"/>
  <c r="CX106" i="26" s="1"/>
  <c r="CZ106" i="26"/>
  <c r="DD88" i="26"/>
  <c r="CZ88" i="26"/>
  <c r="CV88" i="26"/>
  <c r="CX88" i="26" s="1"/>
  <c r="CR88" i="26"/>
  <c r="CN88" i="26"/>
  <c r="CF88" i="26"/>
  <c r="CB88" i="26"/>
  <c r="BX88" i="26"/>
  <c r="BT88" i="26"/>
  <c r="BP88" i="26"/>
  <c r="DC88" i="26"/>
  <c r="CS88" i="26"/>
  <c r="CM88" i="26"/>
  <c r="CH88" i="26"/>
  <c r="CC88" i="26"/>
  <c r="BW88" i="26"/>
  <c r="BR88" i="26"/>
  <c r="BO88" i="26"/>
  <c r="BV88" i="26"/>
  <c r="CD88" i="26"/>
  <c r="CK88" i="26"/>
  <c r="CQ88" i="26" s="1"/>
  <c r="CY88" i="26"/>
  <c r="DD92" i="26"/>
  <c r="CZ92" i="26"/>
  <c r="CV92" i="26"/>
  <c r="CR92" i="26"/>
  <c r="CN92" i="26"/>
  <c r="CF92" i="26"/>
  <c r="CB92" i="26"/>
  <c r="CJ92" i="26" s="1"/>
  <c r="BX92" i="26"/>
  <c r="BT92" i="26"/>
  <c r="BP92" i="26"/>
  <c r="CY92" i="26"/>
  <c r="CT92" i="26"/>
  <c r="CO92" i="26"/>
  <c r="CI92" i="26"/>
  <c r="CD92" i="26"/>
  <c r="BY92" i="26"/>
  <c r="BN92" i="26"/>
  <c r="BS92" i="26" s="1"/>
  <c r="BQ92" i="26"/>
  <c r="BW92" i="26"/>
  <c r="CE92" i="26"/>
  <c r="CL92" i="26"/>
  <c r="CS92" i="26"/>
  <c r="DA92" i="26"/>
  <c r="DA95" i="26"/>
  <c r="CW95" i="26"/>
  <c r="CS95" i="26"/>
  <c r="CO95" i="26"/>
  <c r="CK95" i="26"/>
  <c r="CG95" i="26"/>
  <c r="CC95" i="26"/>
  <c r="BY95" i="26"/>
  <c r="BU95" i="26"/>
  <c r="BQ95" i="26"/>
  <c r="DC95" i="26"/>
  <c r="CR95" i="26"/>
  <c r="CM95" i="26"/>
  <c r="CH95" i="26"/>
  <c r="CB95" i="26"/>
  <c r="BW95" i="26"/>
  <c r="BR95" i="26"/>
  <c r="BO95" i="26"/>
  <c r="BV95" i="26"/>
  <c r="CD95" i="26"/>
  <c r="CY95" i="26"/>
  <c r="DE95" i="26" s="1"/>
  <c r="DB66" i="26"/>
  <c r="CT66" i="26"/>
  <c r="CP66" i="26"/>
  <c r="CL66" i="26"/>
  <c r="CQ66" i="26" s="1"/>
  <c r="CH66" i="26"/>
  <c r="CD66" i="26"/>
  <c r="BV66" i="26"/>
  <c r="BR66" i="26"/>
  <c r="BN66" i="26"/>
  <c r="DC66" i="26"/>
  <c r="CW66" i="26"/>
  <c r="CR66" i="26"/>
  <c r="CM66" i="26"/>
  <c r="CG66" i="26"/>
  <c r="CB66" i="26"/>
  <c r="BW66" i="26"/>
  <c r="BQ66" i="26"/>
  <c r="CY66" i="26"/>
  <c r="CC66" i="26"/>
  <c r="BU66" i="26"/>
  <c r="BO66" i="26"/>
  <c r="DD66" i="26"/>
  <c r="CV66" i="26"/>
  <c r="CO66" i="26"/>
  <c r="CI66" i="26"/>
  <c r="CA66" i="26"/>
  <c r="BT66" i="26"/>
  <c r="BZ66" i="26" s="1"/>
  <c r="DA66" i="26"/>
  <c r="CU66" i="26"/>
  <c r="CN66" i="26"/>
  <c r="CF66" i="26"/>
  <c r="BY66" i="26"/>
  <c r="BS66" i="26"/>
  <c r="BX66" i="26"/>
  <c r="CZ66" i="26"/>
  <c r="BO175" i="26"/>
  <c r="BS175" i="26" s="1"/>
  <c r="BW175" i="26"/>
  <c r="BZ175" i="26" s="1"/>
  <c r="CA175" i="26"/>
  <c r="CE175" i="26"/>
  <c r="CI175" i="26"/>
  <c r="CM175" i="26"/>
  <c r="CQ175" i="26" s="1"/>
  <c r="CU175" i="26"/>
  <c r="CX175" i="26" s="1"/>
  <c r="CY175" i="26"/>
  <c r="DC175" i="26"/>
  <c r="BO179" i="26"/>
  <c r="BS179" i="26" s="1"/>
  <c r="BW179" i="26"/>
  <c r="BZ179" i="26" s="1"/>
  <c r="CA179" i="26"/>
  <c r="CE179" i="26"/>
  <c r="CI179" i="26"/>
  <c r="CM179" i="26"/>
  <c r="CQ179" i="26" s="1"/>
  <c r="CU179" i="26"/>
  <c r="CX179" i="26" s="1"/>
  <c r="CY179" i="26"/>
  <c r="DC179" i="26"/>
  <c r="BO183" i="26"/>
  <c r="BS183" i="26" s="1"/>
  <c r="BW183" i="26"/>
  <c r="BZ183" i="26" s="1"/>
  <c r="CA183" i="26"/>
  <c r="CE183" i="26"/>
  <c r="CI183" i="26"/>
  <c r="CM183" i="26"/>
  <c r="CQ183" i="26" s="1"/>
  <c r="CU183" i="26"/>
  <c r="CX183" i="26" s="1"/>
  <c r="CY183" i="26"/>
  <c r="DC183" i="26"/>
  <c r="BO163" i="26"/>
  <c r="BS163" i="26" s="1"/>
  <c r="BW163" i="26"/>
  <c r="BZ163" i="26" s="1"/>
  <c r="CA163" i="26"/>
  <c r="CE163" i="26"/>
  <c r="CI163" i="26"/>
  <c r="CM163" i="26"/>
  <c r="CQ163" i="26" s="1"/>
  <c r="CU163" i="26"/>
  <c r="CX163" i="26" s="1"/>
  <c r="CY163" i="26"/>
  <c r="DC163" i="26"/>
  <c r="BO167" i="26"/>
  <c r="BS167" i="26" s="1"/>
  <c r="BW167" i="26"/>
  <c r="BZ167" i="26" s="1"/>
  <c r="CA167" i="26"/>
  <c r="CE167" i="26"/>
  <c r="CI167" i="26"/>
  <c r="CM167" i="26"/>
  <c r="CQ167" i="26" s="1"/>
  <c r="CU167" i="26"/>
  <c r="CX167" i="26" s="1"/>
  <c r="CY167" i="26"/>
  <c r="DC167" i="26"/>
  <c r="BO152" i="26"/>
  <c r="BS152" i="26" s="1"/>
  <c r="BW152" i="26"/>
  <c r="BZ152" i="26" s="1"/>
  <c r="CA152" i="26"/>
  <c r="CE152" i="26"/>
  <c r="CI152" i="26"/>
  <c r="CM152" i="26"/>
  <c r="CQ152" i="26" s="1"/>
  <c r="CU152" i="26"/>
  <c r="CX152" i="26" s="1"/>
  <c r="CY152" i="26"/>
  <c r="DC152" i="26"/>
  <c r="BO156" i="26"/>
  <c r="BS156" i="26" s="1"/>
  <c r="BW156" i="26"/>
  <c r="BZ156" i="26" s="1"/>
  <c r="CA156" i="26"/>
  <c r="CE156" i="26"/>
  <c r="CI156" i="26"/>
  <c r="CM156" i="26"/>
  <c r="CQ156" i="26" s="1"/>
  <c r="CU156" i="26"/>
  <c r="CX156" i="26" s="1"/>
  <c r="CY156" i="26"/>
  <c r="DC156" i="26"/>
  <c r="BO134" i="26"/>
  <c r="BS134" i="26" s="1"/>
  <c r="BW134" i="26"/>
  <c r="BZ134" i="26" s="1"/>
  <c r="CA134" i="26"/>
  <c r="CE134" i="26"/>
  <c r="CI134" i="26"/>
  <c r="CM134" i="26"/>
  <c r="CQ134" i="26" s="1"/>
  <c r="CU134" i="26"/>
  <c r="CX134" i="26" s="1"/>
  <c r="CY134" i="26"/>
  <c r="DC134" i="26"/>
  <c r="BO138" i="26"/>
  <c r="BS138" i="26" s="1"/>
  <c r="BW138" i="26"/>
  <c r="BZ138" i="26" s="1"/>
  <c r="CA138" i="26"/>
  <c r="CE138" i="26"/>
  <c r="CI138" i="26"/>
  <c r="CM138" i="26"/>
  <c r="CQ138" i="26" s="1"/>
  <c r="CU138" i="26"/>
  <c r="CX138" i="26" s="1"/>
  <c r="CY138" i="26"/>
  <c r="DC138" i="26"/>
  <c r="BO142" i="26"/>
  <c r="BS142" i="26" s="1"/>
  <c r="BW142" i="26"/>
  <c r="BZ142" i="26" s="1"/>
  <c r="CA142" i="26"/>
  <c r="CE142" i="26"/>
  <c r="CI142" i="26"/>
  <c r="CM142" i="26"/>
  <c r="CQ142" i="26" s="1"/>
  <c r="CU142" i="26"/>
  <c r="CX142" i="26" s="1"/>
  <c r="CY142" i="26"/>
  <c r="DC142" i="26"/>
  <c r="BO146" i="26"/>
  <c r="BS146" i="26" s="1"/>
  <c r="BW146" i="26"/>
  <c r="BZ146" i="26" s="1"/>
  <c r="CA146" i="26"/>
  <c r="CE146" i="26"/>
  <c r="CI146" i="26"/>
  <c r="CM146" i="26"/>
  <c r="CQ146" i="26" s="1"/>
  <c r="CU146" i="26"/>
  <c r="CX146" i="26" s="1"/>
  <c r="CY146" i="26"/>
  <c r="DC146" i="26"/>
  <c r="BO150" i="26"/>
  <c r="BS150" i="26" s="1"/>
  <c r="BW150" i="26"/>
  <c r="BZ150" i="26" s="1"/>
  <c r="CA150" i="26"/>
  <c r="CE150" i="26"/>
  <c r="CI150" i="26"/>
  <c r="CM150" i="26"/>
  <c r="CQ150" i="26" s="1"/>
  <c r="CU150" i="26"/>
  <c r="CX150" i="26" s="1"/>
  <c r="CY150" i="26"/>
  <c r="DC150" i="26"/>
  <c r="BO127" i="26"/>
  <c r="BS127" i="26" s="1"/>
  <c r="BW127" i="26"/>
  <c r="BZ127" i="26" s="1"/>
  <c r="CA127" i="26"/>
  <c r="CE127" i="26"/>
  <c r="CI127" i="26"/>
  <c r="CM127" i="26"/>
  <c r="CQ127" i="26" s="1"/>
  <c r="CU127" i="26"/>
  <c r="CX127" i="26" s="1"/>
  <c r="CY127" i="26"/>
  <c r="DC127" i="26"/>
  <c r="BO131" i="26"/>
  <c r="BS131" i="26" s="1"/>
  <c r="BW131" i="26"/>
  <c r="BZ131" i="26" s="1"/>
  <c r="CA131" i="26"/>
  <c r="CE131" i="26"/>
  <c r="CI131" i="26"/>
  <c r="CM131" i="26"/>
  <c r="CQ131" i="26" s="1"/>
  <c r="CU131" i="26"/>
  <c r="CX131" i="26" s="1"/>
  <c r="CY131" i="26"/>
  <c r="DC131" i="26"/>
  <c r="BO108" i="26"/>
  <c r="BS108" i="26" s="1"/>
  <c r="BW108" i="26"/>
  <c r="BZ108" i="26" s="1"/>
  <c r="CA108" i="26"/>
  <c r="CE108" i="26"/>
  <c r="CI108" i="26"/>
  <c r="CM108" i="26"/>
  <c r="CQ108" i="26" s="1"/>
  <c r="CU108" i="26"/>
  <c r="CX108" i="26" s="1"/>
  <c r="CY108" i="26"/>
  <c r="DC108" i="26"/>
  <c r="BO112" i="26"/>
  <c r="BS112" i="26" s="1"/>
  <c r="BW112" i="26"/>
  <c r="BZ112" i="26" s="1"/>
  <c r="CA112" i="26"/>
  <c r="CE112" i="26"/>
  <c r="CI112" i="26"/>
  <c r="CM112" i="26"/>
  <c r="CQ112" i="26" s="1"/>
  <c r="CU112" i="26"/>
  <c r="CX112" i="26" s="1"/>
  <c r="CY112" i="26"/>
  <c r="DC112" i="26"/>
  <c r="DA119" i="26"/>
  <c r="CW119" i="26"/>
  <c r="CS119" i="26"/>
  <c r="CO119" i="26"/>
  <c r="CK119" i="26"/>
  <c r="CG119" i="26"/>
  <c r="CC119" i="26"/>
  <c r="BY119" i="26"/>
  <c r="BU119" i="26"/>
  <c r="BQ119" i="26"/>
  <c r="BO119" i="26"/>
  <c r="BT119" i="26"/>
  <c r="BZ119" i="26" s="1"/>
  <c r="CE119" i="26"/>
  <c r="CP119" i="26"/>
  <c r="CU119" i="26"/>
  <c r="CZ119" i="26"/>
  <c r="DE119" i="26" s="1"/>
  <c r="DB98" i="26"/>
  <c r="CT98" i="26"/>
  <c r="CX98" i="26" s="1"/>
  <c r="CP98" i="26"/>
  <c r="CL98" i="26"/>
  <c r="CH98" i="26"/>
  <c r="CD98" i="26"/>
  <c r="BV98" i="26"/>
  <c r="BR98" i="26"/>
  <c r="BN98" i="26"/>
  <c r="BP98" i="26"/>
  <c r="BU98" i="26"/>
  <c r="BZ98" i="26" s="1"/>
  <c r="CA98" i="26"/>
  <c r="CF98" i="26"/>
  <c r="CK98" i="26"/>
  <c r="CQ98" i="26" s="1"/>
  <c r="CV98" i="26"/>
  <c r="DA98" i="26"/>
  <c r="DE98" i="26" s="1"/>
  <c r="DD100" i="26"/>
  <c r="CZ100" i="26"/>
  <c r="CV100" i="26"/>
  <c r="CR100" i="26"/>
  <c r="CN100" i="26"/>
  <c r="CF100" i="26"/>
  <c r="CB100" i="26"/>
  <c r="CJ100" i="26" s="1"/>
  <c r="BX100" i="26"/>
  <c r="BT100" i="26"/>
  <c r="BP100" i="26"/>
  <c r="BO100" i="26"/>
  <c r="BS100" i="26" s="1"/>
  <c r="BU100" i="26"/>
  <c r="BZ100" i="26"/>
  <c r="CE100" i="26"/>
  <c r="CK100" i="26"/>
  <c r="CP100" i="26"/>
  <c r="CU100" i="26"/>
  <c r="DA100" i="26"/>
  <c r="DA87" i="26"/>
  <c r="CW87" i="26"/>
  <c r="CS87" i="26"/>
  <c r="CO87" i="26"/>
  <c r="CK87" i="26"/>
  <c r="CG87" i="26"/>
  <c r="CC87" i="26"/>
  <c r="BY87" i="26"/>
  <c r="BU87" i="26"/>
  <c r="BQ87" i="26"/>
  <c r="BO87" i="26"/>
  <c r="BS87" i="26" s="1"/>
  <c r="BT87" i="26"/>
  <c r="CE87" i="26"/>
  <c r="CP87" i="26"/>
  <c r="CU87" i="26"/>
  <c r="CZ87" i="26"/>
  <c r="DB94" i="26"/>
  <c r="CT94" i="26"/>
  <c r="CX94" i="26" s="1"/>
  <c r="CP94" i="26"/>
  <c r="CL94" i="26"/>
  <c r="CH94" i="26"/>
  <c r="CD94" i="26"/>
  <c r="BV94" i="26"/>
  <c r="BR94" i="26"/>
  <c r="BN94" i="26"/>
  <c r="BS94" i="26" s="1"/>
  <c r="BP94" i="26"/>
  <c r="BU94" i="26"/>
  <c r="BZ94" i="26" s="1"/>
  <c r="CA94" i="26"/>
  <c r="CF94" i="26"/>
  <c r="CK94" i="26"/>
  <c r="CQ94" i="26"/>
  <c r="CV94" i="26"/>
  <c r="DA94" i="26"/>
  <c r="DE94" i="26" s="1"/>
  <c r="DD76" i="26"/>
  <c r="CZ76" i="26"/>
  <c r="CV76" i="26"/>
  <c r="CR76" i="26"/>
  <c r="CN76" i="26"/>
  <c r="CF76" i="26"/>
  <c r="CB76" i="26"/>
  <c r="BX76" i="26"/>
  <c r="BT76" i="26"/>
  <c r="BP76" i="26"/>
  <c r="BO76" i="26"/>
  <c r="BU76" i="26"/>
  <c r="BZ76" i="26" s="1"/>
  <c r="CE76" i="26"/>
  <c r="CK76" i="26"/>
  <c r="CP76" i="26"/>
  <c r="CU76" i="26"/>
  <c r="DA76" i="26"/>
  <c r="BT82" i="26"/>
  <c r="CA82" i="26"/>
  <c r="CH82" i="26"/>
  <c r="CP82" i="26"/>
  <c r="CV82" i="26"/>
  <c r="BP72" i="26"/>
  <c r="BW72" i="26"/>
  <c r="CC72" i="26"/>
  <c r="CK72" i="26"/>
  <c r="CR72" i="26"/>
  <c r="CH73" i="26"/>
  <c r="CN73" i="26"/>
  <c r="CU73" i="26"/>
  <c r="DA67" i="26"/>
  <c r="CW67" i="26"/>
  <c r="CS67" i="26"/>
  <c r="CO67" i="26"/>
  <c r="CK67" i="26"/>
  <c r="CQ67" i="26" s="1"/>
  <c r="CG67" i="26"/>
  <c r="CC67" i="26"/>
  <c r="BY67" i="26"/>
  <c r="BU67" i="26"/>
  <c r="BQ67" i="26"/>
  <c r="DD67" i="26"/>
  <c r="CY67" i="26"/>
  <c r="CT67" i="26"/>
  <c r="CN67" i="26"/>
  <c r="CI67" i="26"/>
  <c r="CD67" i="26"/>
  <c r="BX67" i="26"/>
  <c r="BN67" i="26"/>
  <c r="BP67" i="26"/>
  <c r="BW67" i="26"/>
  <c r="CE67" i="26"/>
  <c r="CL67" i="26"/>
  <c r="CR67" i="26"/>
  <c r="CZ67" i="26"/>
  <c r="BN68" i="26"/>
  <c r="BU68" i="26"/>
  <c r="CC68" i="26"/>
  <c r="CI68" i="26"/>
  <c r="CP68" i="26"/>
  <c r="BO58" i="26"/>
  <c r="BU58" i="26"/>
  <c r="CB58" i="26"/>
  <c r="CW58" i="26"/>
  <c r="BN60" i="26"/>
  <c r="BU60" i="26"/>
  <c r="CA60" i="26"/>
  <c r="CI60" i="26"/>
  <c r="CT60" i="26"/>
  <c r="BX45" i="26"/>
  <c r="CI45" i="26"/>
  <c r="CS45" i="26"/>
  <c r="BW46" i="26"/>
  <c r="CH46" i="26"/>
  <c r="CR46" i="26"/>
  <c r="BW47" i="26"/>
  <c r="CH47" i="26"/>
  <c r="CS47" i="26"/>
  <c r="BP40" i="26"/>
  <c r="BQ35" i="26"/>
  <c r="DB72" i="26"/>
  <c r="CT72" i="26"/>
  <c r="CP72" i="26"/>
  <c r="CL72" i="26"/>
  <c r="CH72" i="26"/>
  <c r="CD72" i="26"/>
  <c r="BV72" i="26"/>
  <c r="BR72" i="26"/>
  <c r="BN72" i="26"/>
  <c r="CZ72" i="26"/>
  <c r="CU72" i="26"/>
  <c r="CO72" i="26"/>
  <c r="CE72" i="26"/>
  <c r="BY72" i="26"/>
  <c r="BT72" i="26"/>
  <c r="BO72" i="26"/>
  <c r="BQ72" i="26"/>
  <c r="BX72" i="26"/>
  <c r="BZ72" i="26" s="1"/>
  <c r="CF72" i="26"/>
  <c r="CM72" i="26"/>
  <c r="CS72" i="26"/>
  <c r="DA72" i="26"/>
  <c r="DE72" i="26" s="1"/>
  <c r="DD68" i="26"/>
  <c r="CZ68" i="26"/>
  <c r="CV68" i="26"/>
  <c r="CR68" i="26"/>
  <c r="CN68" i="26"/>
  <c r="CF68" i="26"/>
  <c r="CB68" i="26"/>
  <c r="BX68" i="26"/>
  <c r="BT68" i="26"/>
  <c r="BP68" i="26"/>
  <c r="DB68" i="26"/>
  <c r="CW68" i="26"/>
  <c r="CL68" i="26"/>
  <c r="CG68" i="26"/>
  <c r="CA68" i="26"/>
  <c r="BV68" i="26"/>
  <c r="BQ68" i="26"/>
  <c r="BO68" i="26"/>
  <c r="BW68" i="26"/>
  <c r="CD68" i="26"/>
  <c r="CK68" i="26"/>
  <c r="CS68" i="26"/>
  <c r="CY68" i="26"/>
  <c r="DB58" i="26"/>
  <c r="CT58" i="26"/>
  <c r="CP58" i="26"/>
  <c r="CL58" i="26"/>
  <c r="CH58" i="26"/>
  <c r="CD58" i="26"/>
  <c r="BV58" i="26"/>
  <c r="BR58" i="26"/>
  <c r="BN58" i="26"/>
  <c r="DD58" i="26"/>
  <c r="CY58" i="26"/>
  <c r="CS58" i="26"/>
  <c r="CN58" i="26"/>
  <c r="CI58" i="26"/>
  <c r="CC58" i="26"/>
  <c r="BX58" i="26"/>
  <c r="BP58" i="26"/>
  <c r="BW58" i="26"/>
  <c r="CE58" i="26"/>
  <c r="CK58" i="26"/>
  <c r="CR58" i="26"/>
  <c r="CZ58" i="26"/>
  <c r="DD60" i="26"/>
  <c r="CZ60" i="26"/>
  <c r="CV60" i="26"/>
  <c r="CR60" i="26"/>
  <c r="CN60" i="26"/>
  <c r="CF60" i="26"/>
  <c r="CB60" i="26"/>
  <c r="BX60" i="26"/>
  <c r="BT60" i="26"/>
  <c r="BP60" i="26"/>
  <c r="DA60" i="26"/>
  <c r="CU60" i="26"/>
  <c r="CP60" i="26"/>
  <c r="CK60" i="26"/>
  <c r="DC60" i="26"/>
  <c r="CS60" i="26"/>
  <c r="CM60" i="26"/>
  <c r="CH60" i="26"/>
  <c r="CC60" i="26"/>
  <c r="BW60" i="26"/>
  <c r="BR60" i="26"/>
  <c r="BO60" i="26"/>
  <c r="BV60" i="26"/>
  <c r="CD60" i="26"/>
  <c r="CL60" i="26"/>
  <c r="CW60" i="26"/>
  <c r="DB40" i="26"/>
  <c r="CT40" i="26"/>
  <c r="CP40" i="26"/>
  <c r="CL40" i="26"/>
  <c r="CQ40" i="26" s="1"/>
  <c r="CH40" i="26"/>
  <c r="CD40" i="26"/>
  <c r="BV40" i="26"/>
  <c r="BR40" i="26"/>
  <c r="BN40" i="26"/>
  <c r="DD40" i="26"/>
  <c r="CY40" i="26"/>
  <c r="CS40" i="26"/>
  <c r="CN40" i="26"/>
  <c r="CI40" i="26"/>
  <c r="CC40" i="26"/>
  <c r="BX40" i="26"/>
  <c r="CW40" i="26"/>
  <c r="CB40" i="26"/>
  <c r="BU40" i="26"/>
  <c r="BO40" i="26"/>
  <c r="DC40" i="26"/>
  <c r="CV40" i="26"/>
  <c r="CO40" i="26"/>
  <c r="CG40" i="26"/>
  <c r="CA40" i="26"/>
  <c r="BT40" i="26"/>
  <c r="BZ40" i="26" s="1"/>
  <c r="DA40" i="26"/>
  <c r="CU40" i="26"/>
  <c r="CM40" i="26"/>
  <c r="CF40" i="26"/>
  <c r="BY40" i="26"/>
  <c r="BQ40" i="26"/>
  <c r="BW40" i="26"/>
  <c r="CZ40" i="26"/>
  <c r="DD35" i="26"/>
  <c r="CZ35" i="26"/>
  <c r="CV35" i="26"/>
  <c r="CR35" i="26"/>
  <c r="CX35" i="26" s="1"/>
  <c r="CN35" i="26"/>
  <c r="CF35" i="26"/>
  <c r="CB35" i="26"/>
  <c r="BX35" i="26"/>
  <c r="BT35" i="26"/>
  <c r="BP35" i="26"/>
  <c r="CY35" i="26"/>
  <c r="CT35" i="26"/>
  <c r="CO35" i="26"/>
  <c r="CI35" i="26"/>
  <c r="CD35" i="26"/>
  <c r="BY35" i="26"/>
  <c r="BN35" i="26"/>
  <c r="BS35" i="26" s="1"/>
  <c r="CK35" i="26"/>
  <c r="CC35" i="26"/>
  <c r="BV35" i="26"/>
  <c r="BO35" i="26"/>
  <c r="DC35" i="26"/>
  <c r="CW35" i="26"/>
  <c r="CP35" i="26"/>
  <c r="CH35" i="26"/>
  <c r="CA35" i="26"/>
  <c r="BU35" i="26"/>
  <c r="DB35" i="26"/>
  <c r="CU35" i="26"/>
  <c r="CM35" i="26"/>
  <c r="CG35" i="26"/>
  <c r="BZ35" i="26"/>
  <c r="BR35" i="26"/>
  <c r="BW35" i="26"/>
  <c r="DA35" i="26"/>
  <c r="DA82" i="26"/>
  <c r="CW82" i="26"/>
  <c r="CS82" i="26"/>
  <c r="CO82" i="26"/>
  <c r="CK82" i="26"/>
  <c r="CQ82" i="26" s="1"/>
  <c r="CG82" i="26"/>
  <c r="CC82" i="26"/>
  <c r="BY82" i="26"/>
  <c r="BU82" i="26"/>
  <c r="BQ82" i="26"/>
  <c r="DD82" i="26"/>
  <c r="CY82" i="26"/>
  <c r="CT82" i="26"/>
  <c r="CN82" i="26"/>
  <c r="CI82" i="26"/>
  <c r="CD82" i="26"/>
  <c r="BX82" i="26"/>
  <c r="BN82" i="26"/>
  <c r="BP82" i="26"/>
  <c r="BW82" i="26"/>
  <c r="CE82" i="26"/>
  <c r="CL82" i="26"/>
  <c r="CR82" i="26"/>
  <c r="CZ82" i="26"/>
  <c r="BS72" i="26"/>
  <c r="CA72" i="26"/>
  <c r="CG72" i="26"/>
  <c r="CN72" i="26"/>
  <c r="CV72" i="26"/>
  <c r="DC72" i="26"/>
  <c r="DA73" i="26"/>
  <c r="CW73" i="26"/>
  <c r="CS73" i="26"/>
  <c r="CO73" i="26"/>
  <c r="CK73" i="26"/>
  <c r="CG73" i="26"/>
  <c r="CC73" i="26"/>
  <c r="BY73" i="26"/>
  <c r="BU73" i="26"/>
  <c r="BQ73" i="26"/>
  <c r="DB73" i="26"/>
  <c r="DE73" i="26" s="1"/>
  <c r="CV73" i="26"/>
  <c r="CL73" i="26"/>
  <c r="CF73" i="26"/>
  <c r="CA73" i="26"/>
  <c r="CJ73" i="26" s="1"/>
  <c r="BV73" i="26"/>
  <c r="BP73" i="26"/>
  <c r="BO73" i="26"/>
  <c r="BW73" i="26"/>
  <c r="CD73" i="26"/>
  <c r="CR73" i="26"/>
  <c r="CY73" i="26"/>
  <c r="BR68" i="26"/>
  <c r="BY68" i="26"/>
  <c r="CE68" i="26"/>
  <c r="CM68" i="26"/>
  <c r="CQ68" i="26" s="1"/>
  <c r="CT68" i="26"/>
  <c r="DA68" i="26"/>
  <c r="BQ58" i="26"/>
  <c r="BY58" i="26"/>
  <c r="CF58" i="26"/>
  <c r="CM58" i="26"/>
  <c r="CU58" i="26"/>
  <c r="DA58" i="26"/>
  <c r="BQ60" i="26"/>
  <c r="BY60" i="26"/>
  <c r="CE60" i="26"/>
  <c r="CO60" i="26"/>
  <c r="CY60" i="26"/>
  <c r="DE60" i="26" s="1"/>
  <c r="DB45" i="26"/>
  <c r="CT45" i="26"/>
  <c r="CP45" i="26"/>
  <c r="CL45" i="26"/>
  <c r="CH45" i="26"/>
  <c r="CD45" i="26"/>
  <c r="BV45" i="26"/>
  <c r="BR45" i="26"/>
  <c r="BN45" i="26"/>
  <c r="DC45" i="26"/>
  <c r="CW45" i="26"/>
  <c r="CR45" i="26"/>
  <c r="CM45" i="26"/>
  <c r="CG45" i="26"/>
  <c r="CB45" i="26"/>
  <c r="BW45" i="26"/>
  <c r="BQ45" i="26"/>
  <c r="CZ45" i="26"/>
  <c r="CU45" i="26"/>
  <c r="CO45" i="26"/>
  <c r="CE45" i="26"/>
  <c r="BY45" i="26"/>
  <c r="BT45" i="26"/>
  <c r="BO45" i="26"/>
  <c r="BS45" i="26" s="1"/>
  <c r="CC45" i="26"/>
  <c r="CN45" i="26"/>
  <c r="CY45" i="26"/>
  <c r="DE45" i="26" s="1"/>
  <c r="DA46" i="26"/>
  <c r="CW46" i="26"/>
  <c r="CS46" i="26"/>
  <c r="CX46" i="26" s="1"/>
  <c r="CO46" i="26"/>
  <c r="CK46" i="26"/>
  <c r="CG46" i="26"/>
  <c r="CC46" i="26"/>
  <c r="BY46" i="26"/>
  <c r="BU46" i="26"/>
  <c r="BQ46" i="26"/>
  <c r="DD46" i="26"/>
  <c r="CY46" i="26"/>
  <c r="DE46" i="26" s="1"/>
  <c r="CT46" i="26"/>
  <c r="CN46" i="26"/>
  <c r="CI46" i="26"/>
  <c r="CD46" i="26"/>
  <c r="BX46" i="26"/>
  <c r="BN46" i="26"/>
  <c r="DB46" i="26"/>
  <c r="CV46" i="26"/>
  <c r="CL46" i="26"/>
  <c r="CF46" i="26"/>
  <c r="CA46" i="26"/>
  <c r="BV46" i="26"/>
  <c r="BP46" i="26"/>
  <c r="BR46" i="26"/>
  <c r="CB46" i="26"/>
  <c r="CM46" i="26"/>
  <c r="DD47" i="26"/>
  <c r="CZ47" i="26"/>
  <c r="CV47" i="26"/>
  <c r="CR47" i="26"/>
  <c r="CN47" i="26"/>
  <c r="CF47" i="26"/>
  <c r="CB47" i="26"/>
  <c r="BX47" i="26"/>
  <c r="BT47" i="26"/>
  <c r="BP47" i="26"/>
  <c r="DB47" i="26"/>
  <c r="CW47" i="26"/>
  <c r="CL47" i="26"/>
  <c r="CQ47" i="26" s="1"/>
  <c r="CG47" i="26"/>
  <c r="CA47" i="26"/>
  <c r="BV47" i="26"/>
  <c r="BQ47" i="26"/>
  <c r="CY47" i="26"/>
  <c r="CT47" i="26"/>
  <c r="CO47" i="26"/>
  <c r="CI47" i="26"/>
  <c r="CD47" i="26"/>
  <c r="BY47" i="26"/>
  <c r="BN47" i="26"/>
  <c r="BS47" i="26" s="1"/>
  <c r="BR47" i="26"/>
  <c r="CC47" i="26"/>
  <c r="CM47" i="26"/>
  <c r="DD56" i="26"/>
  <c r="CZ56" i="26"/>
  <c r="CV56" i="26"/>
  <c r="CR56" i="26"/>
  <c r="CN56" i="26"/>
  <c r="CF56" i="26"/>
  <c r="CB56" i="26"/>
  <c r="BX56" i="26"/>
  <c r="BT56" i="26"/>
  <c r="BZ56" i="26" s="1"/>
  <c r="BP56" i="26"/>
  <c r="DB56" i="26"/>
  <c r="CW56" i="26"/>
  <c r="CL56" i="26"/>
  <c r="CG56" i="26"/>
  <c r="CA56" i="26"/>
  <c r="BV56" i="26"/>
  <c r="BQ56" i="26"/>
  <c r="CP56" i="26"/>
  <c r="CI56" i="26"/>
  <c r="CC56" i="26"/>
  <c r="BU56" i="26"/>
  <c r="BN56" i="26"/>
  <c r="BS56" i="26" s="1"/>
  <c r="DC56" i="26"/>
  <c r="CU56" i="26"/>
  <c r="CO56" i="26"/>
  <c r="CH56" i="26"/>
  <c r="DA56" i="26"/>
  <c r="CT56" i="26"/>
  <c r="CX56" i="26" s="1"/>
  <c r="CM56" i="26"/>
  <c r="CE56" i="26"/>
  <c r="BY56" i="26"/>
  <c r="BR56" i="26"/>
  <c r="BW56" i="26"/>
  <c r="CY56" i="26"/>
  <c r="DE56" i="26" s="1"/>
  <c r="CE40" i="26"/>
  <c r="DD42" i="26"/>
  <c r="CZ42" i="26"/>
  <c r="CV42" i="26"/>
  <c r="CR42" i="26"/>
  <c r="CN42" i="26"/>
  <c r="CF42" i="26"/>
  <c r="CB42" i="26"/>
  <c r="BX42" i="26"/>
  <c r="BT42" i="26"/>
  <c r="BZ42" i="26" s="1"/>
  <c r="BP42" i="26"/>
  <c r="DC42" i="26"/>
  <c r="CS42" i="26"/>
  <c r="CM42" i="26"/>
  <c r="CH42" i="26"/>
  <c r="CC42" i="26"/>
  <c r="BW42" i="26"/>
  <c r="BR42" i="26"/>
  <c r="CW42" i="26"/>
  <c r="CP42" i="26"/>
  <c r="CI42" i="26"/>
  <c r="CA42" i="26"/>
  <c r="BU42" i="26"/>
  <c r="BN42" i="26"/>
  <c r="DB42" i="26"/>
  <c r="CU42" i="26"/>
  <c r="CO42" i="26"/>
  <c r="CG42" i="26"/>
  <c r="DA42" i="26"/>
  <c r="CT42" i="26"/>
  <c r="CL42" i="26"/>
  <c r="CQ42" i="26" s="1"/>
  <c r="CE42" i="26"/>
  <c r="BY42" i="26"/>
  <c r="BQ42" i="26"/>
  <c r="BV42" i="26"/>
  <c r="CY42" i="26"/>
  <c r="CE35" i="26"/>
  <c r="BO117" i="26"/>
  <c r="BS117" i="26" s="1"/>
  <c r="BW117" i="26"/>
  <c r="BZ117" i="26" s="1"/>
  <c r="CA117" i="26"/>
  <c r="CE117" i="26"/>
  <c r="CI117" i="26"/>
  <c r="CM117" i="26"/>
  <c r="CQ117" i="26" s="1"/>
  <c r="CU117" i="26"/>
  <c r="CX117" i="26" s="1"/>
  <c r="CY117" i="26"/>
  <c r="DC117" i="26"/>
  <c r="BO121" i="26"/>
  <c r="BS121" i="26" s="1"/>
  <c r="BW121" i="26"/>
  <c r="BZ121" i="26" s="1"/>
  <c r="CA121" i="26"/>
  <c r="CE121" i="26"/>
  <c r="CI121" i="26"/>
  <c r="CM121" i="26"/>
  <c r="CQ121" i="26" s="1"/>
  <c r="CU121" i="26"/>
  <c r="CX121" i="26" s="1"/>
  <c r="CY121" i="26"/>
  <c r="DC121" i="26"/>
  <c r="BO97" i="26"/>
  <c r="BS97" i="26" s="1"/>
  <c r="BW97" i="26"/>
  <c r="BZ97" i="26" s="1"/>
  <c r="CA97" i="26"/>
  <c r="CE97" i="26"/>
  <c r="CI97" i="26"/>
  <c r="CM97" i="26"/>
  <c r="CQ97" i="26" s="1"/>
  <c r="CU97" i="26"/>
  <c r="CX97" i="26" s="1"/>
  <c r="CY97" i="26"/>
  <c r="DC97" i="26"/>
  <c r="BO101" i="26"/>
  <c r="BS101" i="26" s="1"/>
  <c r="BW101" i="26"/>
  <c r="BZ101" i="26" s="1"/>
  <c r="CA101" i="26"/>
  <c r="CE101" i="26"/>
  <c r="CI101" i="26"/>
  <c r="CM101" i="26"/>
  <c r="CQ101" i="26" s="1"/>
  <c r="CU101" i="26"/>
  <c r="CX101" i="26" s="1"/>
  <c r="CY101" i="26"/>
  <c r="DC101" i="26"/>
  <c r="BO105" i="26"/>
  <c r="BS105" i="26" s="1"/>
  <c r="BW105" i="26"/>
  <c r="BZ105" i="26" s="1"/>
  <c r="CA105" i="26"/>
  <c r="CE105" i="26"/>
  <c r="CI105" i="26"/>
  <c r="CM105" i="26"/>
  <c r="CQ105" i="26" s="1"/>
  <c r="CU105" i="26"/>
  <c r="CX105" i="26" s="1"/>
  <c r="CY105" i="26"/>
  <c r="DC105" i="26"/>
  <c r="BO89" i="26"/>
  <c r="BS89" i="26" s="1"/>
  <c r="BW89" i="26"/>
  <c r="BZ89" i="26" s="1"/>
  <c r="CA89" i="26"/>
  <c r="CE89" i="26"/>
  <c r="CI89" i="26"/>
  <c r="CM89" i="26"/>
  <c r="CQ89" i="26" s="1"/>
  <c r="CU89" i="26"/>
  <c r="CX89" i="26" s="1"/>
  <c r="CY89" i="26"/>
  <c r="DC89" i="26"/>
  <c r="BO93" i="26"/>
  <c r="BS93" i="26" s="1"/>
  <c r="BW93" i="26"/>
  <c r="BZ93" i="26" s="1"/>
  <c r="CA93" i="26"/>
  <c r="CE93" i="26"/>
  <c r="CI93" i="26"/>
  <c r="CM93" i="26"/>
  <c r="CQ93" i="26" s="1"/>
  <c r="CU93" i="26"/>
  <c r="CX93" i="26" s="1"/>
  <c r="CY93" i="26"/>
  <c r="DC93" i="26"/>
  <c r="BO77" i="26"/>
  <c r="BS77" i="26" s="1"/>
  <c r="BW77" i="26"/>
  <c r="BZ77" i="26" s="1"/>
  <c r="CA77" i="26"/>
  <c r="CE77" i="26"/>
  <c r="CI77" i="26"/>
  <c r="CM77" i="26"/>
  <c r="CQ77" i="26" s="1"/>
  <c r="CU77" i="26"/>
  <c r="CX77" i="26" s="1"/>
  <c r="CY77" i="26"/>
  <c r="DC77" i="26"/>
  <c r="BO81" i="26"/>
  <c r="BS81" i="26" s="1"/>
  <c r="BW81" i="26"/>
  <c r="BZ81" i="26" s="1"/>
  <c r="CA81" i="26"/>
  <c r="CE81" i="26"/>
  <c r="CI81" i="26"/>
  <c r="CM81" i="26"/>
  <c r="CQ81" i="26" s="1"/>
  <c r="CU81" i="26"/>
  <c r="CX81" i="26" s="1"/>
  <c r="CY81" i="26"/>
  <c r="DC81" i="26"/>
  <c r="DA86" i="26"/>
  <c r="CW86" i="26"/>
  <c r="CS86" i="26"/>
  <c r="CO86" i="26"/>
  <c r="CK86" i="26"/>
  <c r="CQ86" i="26" s="1"/>
  <c r="CG86" i="26"/>
  <c r="CC86" i="26"/>
  <c r="BY86" i="26"/>
  <c r="BU86" i="26"/>
  <c r="BQ86" i="26"/>
  <c r="BO86" i="26"/>
  <c r="BS86" i="26" s="1"/>
  <c r="BT86" i="26"/>
  <c r="BZ86" i="26"/>
  <c r="CE86" i="26"/>
  <c r="CJ86" i="26"/>
  <c r="CP86" i="26"/>
  <c r="CU86" i="26"/>
  <c r="CZ86" i="26"/>
  <c r="DB62" i="26"/>
  <c r="CT62" i="26"/>
  <c r="CP62" i="26"/>
  <c r="CL62" i="26"/>
  <c r="CH62" i="26"/>
  <c r="CD62" i="26"/>
  <c r="BZ62" i="26"/>
  <c r="BV62" i="26"/>
  <c r="BR62" i="26"/>
  <c r="BN62" i="26"/>
  <c r="BP62" i="26"/>
  <c r="BU62" i="26"/>
  <c r="CA62" i="26"/>
  <c r="CJ62" i="26" s="1"/>
  <c r="CF62" i="26"/>
  <c r="CK62" i="26"/>
  <c r="CQ62" i="26" s="1"/>
  <c r="CV62" i="26"/>
  <c r="DA62" i="26"/>
  <c r="DE62" i="26" s="1"/>
  <c r="DD64" i="26"/>
  <c r="CZ64" i="26"/>
  <c r="DE64" i="26" s="1"/>
  <c r="CV64" i="26"/>
  <c r="CR64" i="26"/>
  <c r="CN64" i="26"/>
  <c r="CF64" i="26"/>
  <c r="CB64" i="26"/>
  <c r="BX64" i="26"/>
  <c r="BT64" i="26"/>
  <c r="BP64" i="26"/>
  <c r="BO64" i="26"/>
  <c r="BU64" i="26"/>
  <c r="BZ64" i="26" s="1"/>
  <c r="CE64" i="26"/>
  <c r="CK64" i="26"/>
  <c r="CP64" i="26"/>
  <c r="CU64" i="26"/>
  <c r="DA64" i="26"/>
  <c r="DA59" i="26"/>
  <c r="DE59" i="26" s="1"/>
  <c r="CW59" i="26"/>
  <c r="CS59" i="26"/>
  <c r="CO59" i="26"/>
  <c r="CK59" i="26"/>
  <c r="CQ59" i="26" s="1"/>
  <c r="CG59" i="26"/>
  <c r="CC59" i="26"/>
  <c r="BY59" i="26"/>
  <c r="BU59" i="26"/>
  <c r="BQ59" i="26"/>
  <c r="BO59" i="26"/>
  <c r="BS59" i="26" s="1"/>
  <c r="BT59" i="26"/>
  <c r="BZ59" i="26"/>
  <c r="CE59" i="26"/>
  <c r="CJ59" i="26"/>
  <c r="CP59" i="26"/>
  <c r="CU59" i="26"/>
  <c r="CZ59" i="26"/>
  <c r="DB49" i="26"/>
  <c r="CT49" i="26"/>
  <c r="CP49" i="26"/>
  <c r="CL49" i="26"/>
  <c r="CH49" i="26"/>
  <c r="CD49" i="26"/>
  <c r="BZ49" i="26"/>
  <c r="BV49" i="26"/>
  <c r="BR49" i="26"/>
  <c r="BN49" i="26"/>
  <c r="BP49" i="26"/>
  <c r="BU49" i="26"/>
  <c r="CA49" i="26"/>
  <c r="CJ49" i="26" s="1"/>
  <c r="CF49" i="26"/>
  <c r="CK49" i="26"/>
  <c r="CQ49" i="26" s="1"/>
  <c r="CV49" i="26"/>
  <c r="DA49" i="26"/>
  <c r="DE49" i="26" s="1"/>
  <c r="BR50" i="26"/>
  <c r="BW50" i="26"/>
  <c r="CB50" i="26"/>
  <c r="CH50" i="26"/>
  <c r="CN50" i="26"/>
  <c r="CU50" i="26"/>
  <c r="DC50" i="26"/>
  <c r="BN51" i="26"/>
  <c r="BT51" i="26"/>
  <c r="CA51" i="26"/>
  <c r="CI51" i="26"/>
  <c r="CP51" i="26"/>
  <c r="CV51" i="26"/>
  <c r="BO54" i="26"/>
  <c r="BU54" i="26"/>
  <c r="CC54" i="26"/>
  <c r="CY54" i="26"/>
  <c r="BT55" i="26"/>
  <c r="CA55" i="26"/>
  <c r="CH55" i="26"/>
  <c r="CP55" i="26"/>
  <c r="CV55" i="26"/>
  <c r="BP44" i="26"/>
  <c r="BW44" i="26"/>
  <c r="CC44" i="26"/>
  <c r="CK44" i="26"/>
  <c r="CR44" i="26"/>
  <c r="CH34" i="26"/>
  <c r="CN34" i="26"/>
  <c r="CU34" i="26"/>
  <c r="DB27" i="26"/>
  <c r="CT27" i="26"/>
  <c r="CP27" i="26"/>
  <c r="CL27" i="26"/>
  <c r="CH27" i="26"/>
  <c r="CD27" i="26"/>
  <c r="BV27" i="26"/>
  <c r="BR27" i="26"/>
  <c r="BN27" i="26"/>
  <c r="CZ27" i="26"/>
  <c r="CU27" i="26"/>
  <c r="CO27" i="26"/>
  <c r="CE27" i="26"/>
  <c r="BY27" i="26"/>
  <c r="BT27" i="26"/>
  <c r="BO27" i="26"/>
  <c r="DD27" i="26"/>
  <c r="CY27" i="26"/>
  <c r="CS27" i="26"/>
  <c r="CN27" i="26"/>
  <c r="CI27" i="26"/>
  <c r="CC27" i="26"/>
  <c r="BX27" i="26"/>
  <c r="DC27" i="26"/>
  <c r="CW27" i="26"/>
  <c r="CR27" i="26"/>
  <c r="CM27" i="26"/>
  <c r="CG27" i="26"/>
  <c r="CB27" i="26"/>
  <c r="BW27" i="26"/>
  <c r="BQ27" i="26"/>
  <c r="BS27" i="26" s="1"/>
  <c r="BU27" i="26"/>
  <c r="DC29" i="26"/>
  <c r="CZ29" i="26"/>
  <c r="CV29" i="26"/>
  <c r="CR29" i="26"/>
  <c r="CN29" i="26"/>
  <c r="CF29" i="26"/>
  <c r="CB29" i="26"/>
  <c r="BX29" i="26"/>
  <c r="BT29" i="26"/>
  <c r="BP29" i="26"/>
  <c r="CY29" i="26"/>
  <c r="CT29" i="26"/>
  <c r="CO29" i="26"/>
  <c r="CI29" i="26"/>
  <c r="CD29" i="26"/>
  <c r="BY29" i="26"/>
  <c r="BN29" i="26"/>
  <c r="DD29" i="26"/>
  <c r="CS29" i="26"/>
  <c r="CM29" i="26"/>
  <c r="CH29" i="26"/>
  <c r="CC29" i="26"/>
  <c r="BW29" i="26"/>
  <c r="BR29" i="26"/>
  <c r="DB29" i="26"/>
  <c r="CW29" i="26"/>
  <c r="CL29" i="26"/>
  <c r="CQ29" i="26" s="1"/>
  <c r="CG29" i="26"/>
  <c r="CA29" i="26"/>
  <c r="BV29" i="26"/>
  <c r="BQ29" i="26"/>
  <c r="BU29" i="26"/>
  <c r="CP29" i="26"/>
  <c r="DB30" i="26"/>
  <c r="CT30" i="26"/>
  <c r="CP30" i="26"/>
  <c r="CL30" i="26"/>
  <c r="CH30" i="26"/>
  <c r="CD30" i="26"/>
  <c r="BV30" i="26"/>
  <c r="BR30" i="26"/>
  <c r="BN30" i="26"/>
  <c r="DD30" i="26"/>
  <c r="CY30" i="26"/>
  <c r="CS30" i="26"/>
  <c r="CN30" i="26"/>
  <c r="CI30" i="26"/>
  <c r="CC30" i="26"/>
  <c r="BX30" i="26"/>
  <c r="CW30" i="26"/>
  <c r="CB30" i="26"/>
  <c r="BU30" i="26"/>
  <c r="BO30" i="26"/>
  <c r="DC30" i="26"/>
  <c r="CV30" i="26"/>
  <c r="CO30" i="26"/>
  <c r="CG30" i="26"/>
  <c r="CA30" i="26"/>
  <c r="BT30" i="26"/>
  <c r="BZ30" i="26" s="1"/>
  <c r="DA30" i="26"/>
  <c r="CU30" i="26"/>
  <c r="CM30" i="26"/>
  <c r="CF30" i="26"/>
  <c r="BY30" i="26"/>
  <c r="BQ30" i="26"/>
  <c r="BW30" i="26"/>
  <c r="CZ30" i="26"/>
  <c r="BO32" i="26"/>
  <c r="DD25" i="26"/>
  <c r="CZ25" i="26"/>
  <c r="CV25" i="26"/>
  <c r="CR25" i="26"/>
  <c r="CN25" i="26"/>
  <c r="CF25" i="26"/>
  <c r="CB25" i="26"/>
  <c r="BX25" i="26"/>
  <c r="BT25" i="26"/>
  <c r="BP25" i="26"/>
  <c r="CY25" i="26"/>
  <c r="CT25" i="26"/>
  <c r="CO25" i="26"/>
  <c r="CI25" i="26"/>
  <c r="CD25" i="26"/>
  <c r="BY25" i="26"/>
  <c r="BN25" i="26"/>
  <c r="CK25" i="26"/>
  <c r="CC25" i="26"/>
  <c r="BV25" i="26"/>
  <c r="BO25" i="26"/>
  <c r="DC25" i="26"/>
  <c r="CW25" i="26"/>
  <c r="CP25" i="26"/>
  <c r="CH25" i="26"/>
  <c r="CA25" i="26"/>
  <c r="BU25" i="26"/>
  <c r="DB25" i="26"/>
  <c r="CU25" i="26"/>
  <c r="CM25" i="26"/>
  <c r="CG25" i="26"/>
  <c r="BR25" i="26"/>
  <c r="BW25" i="26"/>
  <c r="DA25" i="26"/>
  <c r="DA14" i="26"/>
  <c r="CW14" i="26"/>
  <c r="CS14" i="26"/>
  <c r="CO14" i="26"/>
  <c r="CK14" i="26"/>
  <c r="CG14" i="26"/>
  <c r="CC14" i="26"/>
  <c r="BY14" i="26"/>
  <c r="BU14" i="26"/>
  <c r="BQ14" i="26"/>
  <c r="DC14" i="26"/>
  <c r="CR14" i="26"/>
  <c r="CM14" i="26"/>
  <c r="CH14" i="26"/>
  <c r="CB14" i="26"/>
  <c r="BW14" i="26"/>
  <c r="BR14" i="26"/>
  <c r="DD14" i="26"/>
  <c r="CV14" i="26"/>
  <c r="CP14" i="26"/>
  <c r="CI14" i="26"/>
  <c r="CA14" i="26"/>
  <c r="BT14" i="26"/>
  <c r="BN14" i="26"/>
  <c r="DB14" i="26"/>
  <c r="CU14" i="26"/>
  <c r="CN14" i="26"/>
  <c r="CF14" i="26"/>
  <c r="BZ14" i="26"/>
  <c r="CZ14" i="26"/>
  <c r="CT14" i="26"/>
  <c r="CX14" i="26" s="1"/>
  <c r="CL14" i="26"/>
  <c r="CE14" i="26"/>
  <c r="BX14" i="26"/>
  <c r="BP14" i="26"/>
  <c r="BV14" i="26"/>
  <c r="CY14" i="26"/>
  <c r="DE14" i="26" s="1"/>
  <c r="DA51" i="26"/>
  <c r="CW51" i="26"/>
  <c r="CS51" i="26"/>
  <c r="CO51" i="26"/>
  <c r="CK51" i="26"/>
  <c r="CG51" i="26"/>
  <c r="CC51" i="26"/>
  <c r="BY51" i="26"/>
  <c r="BU51" i="26"/>
  <c r="BQ51" i="26"/>
  <c r="DC51" i="26"/>
  <c r="CX51" i="26"/>
  <c r="CR51" i="26"/>
  <c r="CM51" i="26"/>
  <c r="CH51" i="26"/>
  <c r="CB51" i="26"/>
  <c r="CJ51" i="26" s="1"/>
  <c r="BW51" i="26"/>
  <c r="BR51" i="26"/>
  <c r="BO51" i="26"/>
  <c r="BV51" i="26"/>
  <c r="CD51" i="26"/>
  <c r="CY51" i="26"/>
  <c r="DB54" i="26"/>
  <c r="CT54" i="26"/>
  <c r="CP54" i="26"/>
  <c r="CL54" i="26"/>
  <c r="CH54" i="26"/>
  <c r="CD54" i="26"/>
  <c r="BV54" i="26"/>
  <c r="BR54" i="26"/>
  <c r="BN54" i="26"/>
  <c r="DC54" i="26"/>
  <c r="CW54" i="26"/>
  <c r="CR54" i="26"/>
  <c r="CM54" i="26"/>
  <c r="CG54" i="26"/>
  <c r="CB54" i="26"/>
  <c r="BW54" i="26"/>
  <c r="BQ54" i="26"/>
  <c r="BP54" i="26"/>
  <c r="BX54" i="26"/>
  <c r="CE54" i="26"/>
  <c r="CK54" i="26"/>
  <c r="CS54" i="26"/>
  <c r="CZ54" i="26"/>
  <c r="DB44" i="26"/>
  <c r="CT44" i="26"/>
  <c r="CP44" i="26"/>
  <c r="CL44" i="26"/>
  <c r="CH44" i="26"/>
  <c r="CD44" i="26"/>
  <c r="BV44" i="26"/>
  <c r="BR44" i="26"/>
  <c r="BN44" i="26"/>
  <c r="CZ44" i="26"/>
  <c r="CU44" i="26"/>
  <c r="CO44" i="26"/>
  <c r="CE44" i="26"/>
  <c r="BY44" i="26"/>
  <c r="BT44" i="26"/>
  <c r="BZ44" i="26" s="1"/>
  <c r="BO44" i="26"/>
  <c r="BQ44" i="26"/>
  <c r="BS44" i="26" s="1"/>
  <c r="BX44" i="26"/>
  <c r="CF44" i="26"/>
  <c r="CM44" i="26"/>
  <c r="CS44" i="26"/>
  <c r="DA44" i="26"/>
  <c r="DD32" i="26"/>
  <c r="CZ32" i="26"/>
  <c r="CV32" i="26"/>
  <c r="CR32" i="26"/>
  <c r="CN32" i="26"/>
  <c r="CF32" i="26"/>
  <c r="CB32" i="26"/>
  <c r="BX32" i="26"/>
  <c r="BT32" i="26"/>
  <c r="BP32" i="26"/>
  <c r="DC32" i="26"/>
  <c r="CS32" i="26"/>
  <c r="CM32" i="26"/>
  <c r="CH32" i="26"/>
  <c r="CC32" i="26"/>
  <c r="BW32" i="26"/>
  <c r="BR32" i="26"/>
  <c r="CW32" i="26"/>
  <c r="CP32" i="26"/>
  <c r="CI32" i="26"/>
  <c r="CA32" i="26"/>
  <c r="BU32" i="26"/>
  <c r="BN32" i="26"/>
  <c r="DB32" i="26"/>
  <c r="CU32" i="26"/>
  <c r="CO32" i="26"/>
  <c r="CG32" i="26"/>
  <c r="DA32" i="26"/>
  <c r="CT32" i="26"/>
  <c r="CL32" i="26"/>
  <c r="CE32" i="26"/>
  <c r="BY32" i="26"/>
  <c r="BQ32" i="26"/>
  <c r="BV32" i="26"/>
  <c r="CY32" i="26"/>
  <c r="CE25" i="26"/>
  <c r="CD14" i="26"/>
  <c r="CJ14" i="26" s="1"/>
  <c r="DB50" i="26"/>
  <c r="CT50" i="26"/>
  <c r="CP50" i="26"/>
  <c r="CQ50" i="26" s="1"/>
  <c r="CL50" i="26"/>
  <c r="DA50" i="26"/>
  <c r="CV50" i="26"/>
  <c r="CK50" i="26"/>
  <c r="CG50" i="26"/>
  <c r="CC50" i="26"/>
  <c r="BY50" i="26"/>
  <c r="BU50" i="26"/>
  <c r="BQ50" i="26"/>
  <c r="BO50" i="26"/>
  <c r="BT50" i="26"/>
  <c r="BZ50" i="26" s="1"/>
  <c r="CE50" i="26"/>
  <c r="CR50" i="26"/>
  <c r="CX50" i="26" s="1"/>
  <c r="CY50" i="26"/>
  <c r="DE50" i="26"/>
  <c r="BP51" i="26"/>
  <c r="BX51" i="26"/>
  <c r="CE51" i="26"/>
  <c r="CL51" i="26"/>
  <c r="CT51" i="26"/>
  <c r="CZ51" i="26"/>
  <c r="BY54" i="26"/>
  <c r="CF54" i="26"/>
  <c r="CN54" i="26"/>
  <c r="CU54" i="26"/>
  <c r="DA54" i="26"/>
  <c r="DA55" i="26"/>
  <c r="CW55" i="26"/>
  <c r="CS55" i="26"/>
  <c r="CO55" i="26"/>
  <c r="CK55" i="26"/>
  <c r="CQ55" i="26" s="1"/>
  <c r="CG55" i="26"/>
  <c r="CC55" i="26"/>
  <c r="BY55" i="26"/>
  <c r="BU55" i="26"/>
  <c r="BQ55" i="26"/>
  <c r="DD55" i="26"/>
  <c r="CY55" i="26"/>
  <c r="CT55" i="26"/>
  <c r="CN55" i="26"/>
  <c r="CI55" i="26"/>
  <c r="CD55" i="26"/>
  <c r="BX55" i="26"/>
  <c r="BN55" i="26"/>
  <c r="BP55" i="26"/>
  <c r="BW55" i="26"/>
  <c r="CE55" i="26"/>
  <c r="CL55" i="26"/>
  <c r="CR55" i="26"/>
  <c r="CZ55" i="26"/>
  <c r="CA44" i="26"/>
  <c r="CJ44" i="26" s="1"/>
  <c r="CG44" i="26"/>
  <c r="CN44" i="26"/>
  <c r="CV44" i="26"/>
  <c r="DC44" i="26"/>
  <c r="DA34" i="26"/>
  <c r="CW34" i="26"/>
  <c r="CS34" i="26"/>
  <c r="CO34" i="26"/>
  <c r="CQ34" i="26" s="1"/>
  <c r="CK34" i="26"/>
  <c r="CG34" i="26"/>
  <c r="CC34" i="26"/>
  <c r="BY34" i="26"/>
  <c r="BU34" i="26"/>
  <c r="BQ34" i="26"/>
  <c r="DB34" i="26"/>
  <c r="CV34" i="26"/>
  <c r="CL34" i="26"/>
  <c r="CF34" i="26"/>
  <c r="CA34" i="26"/>
  <c r="BV34" i="26"/>
  <c r="BP34" i="26"/>
  <c r="BO34" i="26"/>
  <c r="BS34" i="26" s="1"/>
  <c r="BW34" i="26"/>
  <c r="CD34" i="26"/>
  <c r="CR34" i="26"/>
  <c r="CY34" i="26"/>
  <c r="CF27" i="26"/>
  <c r="CJ27" i="26" s="1"/>
  <c r="DA27" i="26"/>
  <c r="DE27" i="26" s="1"/>
  <c r="CE29" i="26"/>
  <c r="DA29" i="26"/>
  <c r="CK30" i="26"/>
  <c r="CQ30" i="26" s="1"/>
  <c r="CD32" i="26"/>
  <c r="CL25" i="26"/>
  <c r="BO84" i="26"/>
  <c r="BS84" i="26" s="1"/>
  <c r="BW84" i="26"/>
  <c r="BZ84" i="26" s="1"/>
  <c r="CA84" i="26"/>
  <c r="CE84" i="26"/>
  <c r="CI84" i="26"/>
  <c r="CM84" i="26"/>
  <c r="CQ84" i="26" s="1"/>
  <c r="CU84" i="26"/>
  <c r="CX84" i="26" s="1"/>
  <c r="CY84" i="26"/>
  <c r="DC84" i="26"/>
  <c r="BO71" i="26"/>
  <c r="BS71" i="26" s="1"/>
  <c r="BW71" i="26"/>
  <c r="BZ71" i="26" s="1"/>
  <c r="CA71" i="26"/>
  <c r="CE71" i="26"/>
  <c r="CI71" i="26"/>
  <c r="CM71" i="26"/>
  <c r="CQ71" i="26" s="1"/>
  <c r="CU71" i="26"/>
  <c r="CX71" i="26" s="1"/>
  <c r="CY71" i="26"/>
  <c r="DC71" i="26"/>
  <c r="BO75" i="26"/>
  <c r="BS75" i="26" s="1"/>
  <c r="BW75" i="26"/>
  <c r="BZ75" i="26" s="1"/>
  <c r="CA75" i="26"/>
  <c r="CE75" i="26"/>
  <c r="CI75" i="26"/>
  <c r="CM75" i="26"/>
  <c r="CQ75" i="26" s="1"/>
  <c r="CU75" i="26"/>
  <c r="CX75" i="26" s="1"/>
  <c r="CY75" i="26"/>
  <c r="DC75" i="26"/>
  <c r="BO65" i="26"/>
  <c r="BS65" i="26" s="1"/>
  <c r="BW65" i="26"/>
  <c r="BZ65" i="26" s="1"/>
  <c r="CA65" i="26"/>
  <c r="CE65" i="26"/>
  <c r="CI65" i="26"/>
  <c r="CM65" i="26"/>
  <c r="CQ65" i="26" s="1"/>
  <c r="CU65" i="26"/>
  <c r="CX65" i="26" s="1"/>
  <c r="CY65" i="26"/>
  <c r="DC65" i="26"/>
  <c r="BO69" i="26"/>
  <c r="BS69" i="26" s="1"/>
  <c r="BW69" i="26"/>
  <c r="BZ69" i="26" s="1"/>
  <c r="CA69" i="26"/>
  <c r="CE69" i="26"/>
  <c r="CI69" i="26"/>
  <c r="CM69" i="26"/>
  <c r="CQ69" i="26" s="1"/>
  <c r="CU69" i="26"/>
  <c r="CX69" i="26" s="1"/>
  <c r="CY69" i="26"/>
  <c r="DC69" i="26"/>
  <c r="BO61" i="26"/>
  <c r="BS61" i="26" s="1"/>
  <c r="BW61" i="26"/>
  <c r="BZ61" i="26" s="1"/>
  <c r="CA61" i="26"/>
  <c r="CE61" i="26"/>
  <c r="CI61" i="26"/>
  <c r="CM61" i="26"/>
  <c r="CQ61" i="26" s="1"/>
  <c r="CU61" i="26"/>
  <c r="CX61" i="26" s="1"/>
  <c r="CY61" i="26"/>
  <c r="DC61" i="26"/>
  <c r="BO48" i="26"/>
  <c r="BS48" i="26" s="1"/>
  <c r="BW48" i="26"/>
  <c r="BZ48" i="26" s="1"/>
  <c r="CA48" i="26"/>
  <c r="CE48" i="26"/>
  <c r="CI48" i="26"/>
  <c r="CM48" i="26"/>
  <c r="CQ48" i="26" s="1"/>
  <c r="CU48" i="26"/>
  <c r="CX48" i="26" s="1"/>
  <c r="CY48" i="26"/>
  <c r="DC48" i="26"/>
  <c r="DD52" i="26"/>
  <c r="CZ52" i="26"/>
  <c r="CV52" i="26"/>
  <c r="CR52" i="26"/>
  <c r="CN52" i="26"/>
  <c r="CF52" i="26"/>
  <c r="CB52" i="26"/>
  <c r="CJ52" i="26" s="1"/>
  <c r="BX52" i="26"/>
  <c r="BT52" i="26"/>
  <c r="BP52" i="26"/>
  <c r="BO52" i="26"/>
  <c r="BU52" i="26"/>
  <c r="BZ52" i="26" s="1"/>
  <c r="CE52" i="26"/>
  <c r="CK52" i="26"/>
  <c r="CP52" i="26"/>
  <c r="CU52" i="26"/>
  <c r="DA52" i="26"/>
  <c r="DA41" i="26"/>
  <c r="CW41" i="26"/>
  <c r="CS41" i="26"/>
  <c r="CO41" i="26"/>
  <c r="CK41" i="26"/>
  <c r="CG41" i="26"/>
  <c r="CC41" i="26"/>
  <c r="BY41" i="26"/>
  <c r="BU41" i="26"/>
  <c r="BQ41" i="26"/>
  <c r="BO41" i="26"/>
  <c r="BT41" i="26"/>
  <c r="BZ41" i="26" s="1"/>
  <c r="CE41" i="26"/>
  <c r="CP41" i="26"/>
  <c r="CU41" i="26"/>
  <c r="CZ41" i="26"/>
  <c r="DE41" i="26" s="1"/>
  <c r="DB37" i="26"/>
  <c r="CT37" i="26"/>
  <c r="CX37" i="26" s="1"/>
  <c r="CP37" i="26"/>
  <c r="CL37" i="26"/>
  <c r="CH37" i="26"/>
  <c r="CD37" i="26"/>
  <c r="BV37" i="26"/>
  <c r="BR37" i="26"/>
  <c r="BN37" i="26"/>
  <c r="BP37" i="26"/>
  <c r="BU37" i="26"/>
  <c r="BZ37" i="26" s="1"/>
  <c r="CA37" i="26"/>
  <c r="CF37" i="26"/>
  <c r="CK37" i="26"/>
  <c r="CQ37" i="26" s="1"/>
  <c r="CV37" i="26"/>
  <c r="DA37" i="26"/>
  <c r="DE37" i="26" s="1"/>
  <c r="BR38" i="26"/>
  <c r="BW38" i="26"/>
  <c r="CB38" i="26"/>
  <c r="CH38" i="26"/>
  <c r="CM38" i="26"/>
  <c r="CR38" i="26"/>
  <c r="DD39" i="26"/>
  <c r="CZ39" i="26"/>
  <c r="CV39" i="26"/>
  <c r="CR39" i="26"/>
  <c r="CN39" i="26"/>
  <c r="CF39" i="26"/>
  <c r="CB39" i="26"/>
  <c r="BX39" i="26"/>
  <c r="BT39" i="26"/>
  <c r="BP39" i="26"/>
  <c r="BO39" i="26"/>
  <c r="BS39" i="26" s="1"/>
  <c r="BU39" i="26"/>
  <c r="CE39" i="26"/>
  <c r="CK39" i="26"/>
  <c r="CP39" i="26"/>
  <c r="CU39" i="26"/>
  <c r="DA39" i="26"/>
  <c r="BN28" i="26"/>
  <c r="BX28" i="26"/>
  <c r="CD28" i="26"/>
  <c r="CI28" i="26"/>
  <c r="CN28" i="26"/>
  <c r="CT28" i="26"/>
  <c r="CY28" i="26"/>
  <c r="BP23" i="26"/>
  <c r="BW23" i="26"/>
  <c r="CC23" i="26"/>
  <c r="CK23" i="26"/>
  <c r="CR23" i="26"/>
  <c r="CH24" i="26"/>
  <c r="CN24" i="26"/>
  <c r="CU24" i="26"/>
  <c r="DA28" i="26"/>
  <c r="CW28" i="26"/>
  <c r="CS28" i="26"/>
  <c r="CO28" i="26"/>
  <c r="CK28" i="26"/>
  <c r="CG28" i="26"/>
  <c r="CC28" i="26"/>
  <c r="BY28" i="26"/>
  <c r="BU28" i="26"/>
  <c r="BQ28" i="26"/>
  <c r="BS28" i="26" s="1"/>
  <c r="BO28" i="26"/>
  <c r="BT28" i="26"/>
  <c r="BZ28" i="26" s="1"/>
  <c r="CE28" i="26"/>
  <c r="CP28" i="26"/>
  <c r="CU28" i="26"/>
  <c r="CZ28" i="26"/>
  <c r="DB23" i="26"/>
  <c r="CT23" i="26"/>
  <c r="CP23" i="26"/>
  <c r="CL23" i="26"/>
  <c r="CH23" i="26"/>
  <c r="CD23" i="26"/>
  <c r="BV23" i="26"/>
  <c r="BR23" i="26"/>
  <c r="BN23" i="26"/>
  <c r="CZ23" i="26"/>
  <c r="CU23" i="26"/>
  <c r="CO23" i="26"/>
  <c r="CE23" i="26"/>
  <c r="BY23" i="26"/>
  <c r="BT23" i="26"/>
  <c r="BO23" i="26"/>
  <c r="BQ23" i="26"/>
  <c r="BX23" i="26"/>
  <c r="CF23" i="26"/>
  <c r="CM23" i="26"/>
  <c r="CS23" i="26"/>
  <c r="DA23" i="26"/>
  <c r="DA38" i="26"/>
  <c r="CW38" i="26"/>
  <c r="CS38" i="26"/>
  <c r="CO38" i="26"/>
  <c r="CK38" i="26"/>
  <c r="CG38" i="26"/>
  <c r="CC38" i="26"/>
  <c r="BY38" i="26"/>
  <c r="BU38" i="26"/>
  <c r="BQ38" i="26"/>
  <c r="BO38" i="26"/>
  <c r="BT38" i="26"/>
  <c r="CE38" i="26"/>
  <c r="CP38" i="26"/>
  <c r="CU38" i="26"/>
  <c r="CZ38" i="26"/>
  <c r="BP28" i="26"/>
  <c r="BV28" i="26"/>
  <c r="CA28" i="26"/>
  <c r="CJ28" i="26" s="1"/>
  <c r="CF28" i="26"/>
  <c r="CL28" i="26"/>
  <c r="CV28" i="26"/>
  <c r="DB28" i="26"/>
  <c r="CA23" i="26"/>
  <c r="CG23" i="26"/>
  <c r="CN23" i="26"/>
  <c r="CV23" i="26"/>
  <c r="DC23" i="26"/>
  <c r="DA24" i="26"/>
  <c r="CW24" i="26"/>
  <c r="CS24" i="26"/>
  <c r="CO24" i="26"/>
  <c r="CK24" i="26"/>
  <c r="CG24" i="26"/>
  <c r="CC24" i="26"/>
  <c r="BY24" i="26"/>
  <c r="BU24" i="26"/>
  <c r="BQ24" i="26"/>
  <c r="DB24" i="26"/>
  <c r="CV24" i="26"/>
  <c r="CL24" i="26"/>
  <c r="CF24" i="26"/>
  <c r="CA24" i="26"/>
  <c r="CJ24" i="26" s="1"/>
  <c r="BV24" i="26"/>
  <c r="BP24" i="26"/>
  <c r="BO24" i="26"/>
  <c r="BS24" i="26" s="1"/>
  <c r="BW24" i="26"/>
  <c r="CD24" i="26"/>
  <c r="CR24" i="26"/>
  <c r="CY24" i="26"/>
  <c r="DE24" i="26" s="1"/>
  <c r="BO53" i="26"/>
  <c r="BS53" i="26"/>
  <c r="BW53" i="26"/>
  <c r="BZ53" i="26" s="1"/>
  <c r="CA53" i="26"/>
  <c r="CJ53" i="26" s="1"/>
  <c r="CE53" i="26"/>
  <c r="CI53" i="26"/>
  <c r="CM53" i="26"/>
  <c r="CQ53" i="26"/>
  <c r="CU53" i="26"/>
  <c r="CX53" i="26" s="1"/>
  <c r="CY53" i="26"/>
  <c r="DC53" i="26"/>
  <c r="BO57" i="26"/>
  <c r="BS57" i="26" s="1"/>
  <c r="BW57" i="26"/>
  <c r="BZ57" i="26" s="1"/>
  <c r="CA57" i="26"/>
  <c r="CE57" i="26"/>
  <c r="CI57" i="26"/>
  <c r="CM57" i="26"/>
  <c r="CQ57" i="26" s="1"/>
  <c r="CU57" i="26"/>
  <c r="CX57" i="26" s="1"/>
  <c r="CY57" i="26"/>
  <c r="DC57" i="26"/>
  <c r="BO43" i="26"/>
  <c r="BS43" i="26"/>
  <c r="BW43" i="26"/>
  <c r="BZ43" i="26" s="1"/>
  <c r="CA43" i="26"/>
  <c r="CE43" i="26"/>
  <c r="CI43" i="26"/>
  <c r="CM43" i="26"/>
  <c r="CQ43" i="26"/>
  <c r="CU43" i="26"/>
  <c r="CX43" i="26" s="1"/>
  <c r="CY43" i="26"/>
  <c r="DC43" i="26"/>
  <c r="BO36" i="26"/>
  <c r="BS36" i="26" s="1"/>
  <c r="BW36" i="26"/>
  <c r="BZ36" i="26" s="1"/>
  <c r="CA36" i="26"/>
  <c r="CE36" i="26"/>
  <c r="CI36" i="26"/>
  <c r="CM36" i="26"/>
  <c r="CQ36" i="26" s="1"/>
  <c r="CU36" i="26"/>
  <c r="CX36" i="26" s="1"/>
  <c r="CY36" i="26"/>
  <c r="DC36" i="26"/>
  <c r="BO26" i="26"/>
  <c r="BS26" i="26"/>
  <c r="BW26" i="26"/>
  <c r="BZ26" i="26" s="1"/>
  <c r="CA26" i="26"/>
  <c r="CJ26" i="26" s="1"/>
  <c r="CE26" i="26"/>
  <c r="CI26" i="26"/>
  <c r="CM26" i="26"/>
  <c r="CQ26" i="26"/>
  <c r="CU26" i="26"/>
  <c r="CX26" i="26" s="1"/>
  <c r="CY26" i="26"/>
  <c r="DC26" i="26"/>
  <c r="DA31" i="26"/>
  <c r="CW31" i="26"/>
  <c r="CS31" i="26"/>
  <c r="CO31" i="26"/>
  <c r="CK31" i="26"/>
  <c r="CG31" i="26"/>
  <c r="CC31" i="26"/>
  <c r="BY31" i="26"/>
  <c r="BU31" i="26"/>
  <c r="BQ31" i="26"/>
  <c r="BO31" i="26"/>
  <c r="BT31" i="26"/>
  <c r="BZ31" i="26" s="1"/>
  <c r="CE31" i="26"/>
  <c r="CP31" i="26"/>
  <c r="CU31" i="26"/>
  <c r="CZ31" i="26"/>
  <c r="DE31" i="26" s="1"/>
  <c r="DB22" i="26"/>
  <c r="CT22" i="26"/>
  <c r="CP22" i="26"/>
  <c r="CL22" i="26"/>
  <c r="CQ22" i="26" s="1"/>
  <c r="CH22" i="26"/>
  <c r="CD22" i="26"/>
  <c r="BV22" i="26"/>
  <c r="BR22" i="26"/>
  <c r="BN22" i="26"/>
  <c r="BP22" i="26"/>
  <c r="BU22" i="26"/>
  <c r="BZ22" i="26" s="1"/>
  <c r="CA22" i="26"/>
  <c r="CF22" i="26"/>
  <c r="CK22" i="26"/>
  <c r="CV22" i="26"/>
  <c r="DA22" i="26"/>
  <c r="DE22" i="26" s="1"/>
  <c r="DD15" i="26"/>
  <c r="CZ15" i="26"/>
  <c r="CV15" i="26"/>
  <c r="CX15" i="26" s="1"/>
  <c r="CR15" i="26"/>
  <c r="CN15" i="26"/>
  <c r="CY15" i="26"/>
  <c r="DE15" i="26" s="1"/>
  <c r="CT15" i="26"/>
  <c r="CO15" i="26"/>
  <c r="CF15" i="26"/>
  <c r="CB15" i="26"/>
  <c r="BX15" i="26"/>
  <c r="BT15" i="26"/>
  <c r="BP15" i="26"/>
  <c r="BO15" i="26"/>
  <c r="BU15" i="26"/>
  <c r="BZ15" i="26"/>
  <c r="CE15" i="26"/>
  <c r="CJ15" i="26" s="1"/>
  <c r="CK15" i="26"/>
  <c r="DA18" i="26"/>
  <c r="CW18" i="26"/>
  <c r="CS18" i="26"/>
  <c r="CO18" i="26"/>
  <c r="CK18" i="26"/>
  <c r="CG18" i="26"/>
  <c r="CC18" i="26"/>
  <c r="BY18" i="26"/>
  <c r="BU18" i="26"/>
  <c r="BQ18" i="26"/>
  <c r="DD18" i="26"/>
  <c r="CY18" i="26"/>
  <c r="CT18" i="26"/>
  <c r="CN18" i="26"/>
  <c r="CI18" i="26"/>
  <c r="CD18" i="26"/>
  <c r="BX18" i="26"/>
  <c r="BN18" i="26"/>
  <c r="DC18" i="26"/>
  <c r="CR18" i="26"/>
  <c r="CM18" i="26"/>
  <c r="CH18" i="26"/>
  <c r="CB18" i="26"/>
  <c r="BW18" i="26"/>
  <c r="BR18" i="26"/>
  <c r="BP18" i="26"/>
  <c r="CA18" i="26"/>
  <c r="CL18" i="26"/>
  <c r="CV18" i="26"/>
  <c r="DD13" i="26"/>
  <c r="CZ13" i="26"/>
  <c r="CV13" i="26"/>
  <c r="CR13" i="26"/>
  <c r="CN13" i="26"/>
  <c r="CF13" i="26"/>
  <c r="CB13" i="26"/>
  <c r="BX13" i="26"/>
  <c r="BT13" i="26"/>
  <c r="BP13" i="26"/>
  <c r="CY13" i="26"/>
  <c r="CT13" i="26"/>
  <c r="CO13" i="26"/>
  <c r="CI13" i="26"/>
  <c r="CD13" i="26"/>
  <c r="BY13" i="26"/>
  <c r="BN13" i="26"/>
  <c r="CK13" i="26"/>
  <c r="CC13" i="26"/>
  <c r="BV13" i="26"/>
  <c r="BO13" i="26"/>
  <c r="DC13" i="26"/>
  <c r="CW13" i="26"/>
  <c r="CP13" i="26"/>
  <c r="CH13" i="26"/>
  <c r="CA13" i="26"/>
  <c r="BU13" i="26"/>
  <c r="DB13" i="26"/>
  <c r="CU13" i="26"/>
  <c r="CM13" i="26"/>
  <c r="CG13" i="26"/>
  <c r="BR13" i="26"/>
  <c r="BS13" i="26" s="1"/>
  <c r="BW13" i="26"/>
  <c r="DA13" i="26"/>
  <c r="BO33" i="26"/>
  <c r="BS33" i="26" s="1"/>
  <c r="BW33" i="26"/>
  <c r="BZ33" i="26" s="1"/>
  <c r="CA33" i="26"/>
  <c r="CE33" i="26"/>
  <c r="CI33" i="26"/>
  <c r="CM33" i="26"/>
  <c r="CQ33" i="26" s="1"/>
  <c r="CU33" i="26"/>
  <c r="CX33" i="26" s="1"/>
  <c r="CY33" i="26"/>
  <c r="DC33" i="26"/>
  <c r="BO21" i="26"/>
  <c r="BS21" i="26" s="1"/>
  <c r="BW21" i="26"/>
  <c r="BZ21" i="26" s="1"/>
  <c r="CA21" i="26"/>
  <c r="CE21" i="26"/>
  <c r="CI21" i="26"/>
  <c r="CM21" i="26"/>
  <c r="CQ21" i="26"/>
  <c r="CU21" i="26"/>
  <c r="CX21" i="26" s="1"/>
  <c r="CY21" i="26"/>
  <c r="DC21" i="26"/>
  <c r="DB17" i="26"/>
  <c r="CT17" i="26"/>
  <c r="CX17" i="26" s="1"/>
  <c r="CP17" i="26"/>
  <c r="CL17" i="26"/>
  <c r="CH17" i="26"/>
  <c r="CD17" i="26"/>
  <c r="BV17" i="26"/>
  <c r="BR17" i="26"/>
  <c r="BN17" i="26"/>
  <c r="BP17" i="26"/>
  <c r="BU17" i="26"/>
  <c r="BZ17" i="26" s="1"/>
  <c r="CA17" i="26"/>
  <c r="CF17" i="26"/>
  <c r="CK17" i="26"/>
  <c r="CQ17" i="26" s="1"/>
  <c r="CV17" i="26"/>
  <c r="DA17" i="26"/>
  <c r="DE17" i="26" s="1"/>
  <c r="DC19" i="26"/>
  <c r="CY19" i="26"/>
  <c r="CU19" i="26"/>
  <c r="CM19" i="26"/>
  <c r="CI19" i="26"/>
  <c r="DA19" i="26"/>
  <c r="CV19" i="26"/>
  <c r="CP19" i="26"/>
  <c r="CK19" i="26"/>
  <c r="CF19" i="26"/>
  <c r="CB19" i="26"/>
  <c r="BX19" i="26"/>
  <c r="BT19" i="26"/>
  <c r="BP19" i="26"/>
  <c r="BO19" i="26"/>
  <c r="BU19" i="26"/>
  <c r="CE19" i="26"/>
  <c r="CL19" i="26"/>
  <c r="CS19" i="26"/>
  <c r="CX19" i="26" s="1"/>
  <c r="CZ19" i="26"/>
  <c r="BP20" i="26"/>
  <c r="BW20" i="26"/>
  <c r="CC20" i="26"/>
  <c r="CK20" i="26"/>
  <c r="CR20" i="26"/>
  <c r="CH12" i="26"/>
  <c r="CN12" i="26"/>
  <c r="CU12" i="26"/>
  <c r="DC12" i="26"/>
  <c r="DB8" i="26"/>
  <c r="CT8" i="26"/>
  <c r="CP8" i="26"/>
  <c r="CL8" i="26"/>
  <c r="CH8" i="26"/>
  <c r="CD8" i="26"/>
  <c r="BV8" i="26"/>
  <c r="BR8" i="26"/>
  <c r="BN8" i="26"/>
  <c r="DA8" i="26"/>
  <c r="CW8" i="26"/>
  <c r="CS8" i="26"/>
  <c r="CO8" i="26"/>
  <c r="CK8" i="26"/>
  <c r="CG8" i="26"/>
  <c r="CC8" i="26"/>
  <c r="BY8" i="26"/>
  <c r="BU8" i="26"/>
  <c r="BQ8" i="26"/>
  <c r="DD8" i="26"/>
  <c r="CZ8" i="26"/>
  <c r="CV8" i="26"/>
  <c r="CR8" i="26"/>
  <c r="CN8" i="26"/>
  <c r="CF8" i="26"/>
  <c r="CB8" i="26"/>
  <c r="BX8" i="26"/>
  <c r="BT8" i="26"/>
  <c r="BP8" i="26"/>
  <c r="CU8" i="26"/>
  <c r="CE8" i="26"/>
  <c r="BO8" i="26"/>
  <c r="CA8" i="26"/>
  <c r="DC8" i="26"/>
  <c r="CM8" i="26"/>
  <c r="BW8" i="26"/>
  <c r="CI8" i="26"/>
  <c r="DB20" i="26"/>
  <c r="CT20" i="26"/>
  <c r="CP20" i="26"/>
  <c r="CL20" i="26"/>
  <c r="CH20" i="26"/>
  <c r="CD20" i="26"/>
  <c r="BV20" i="26"/>
  <c r="BR20" i="26"/>
  <c r="BN20" i="26"/>
  <c r="CZ20" i="26"/>
  <c r="CU20" i="26"/>
  <c r="CX20" i="26" s="1"/>
  <c r="CO20" i="26"/>
  <c r="CE20" i="26"/>
  <c r="BY20" i="26"/>
  <c r="BT20" i="26"/>
  <c r="BO20" i="26"/>
  <c r="BQ20" i="26"/>
  <c r="BX20" i="26"/>
  <c r="CF20" i="26"/>
  <c r="CM20" i="26"/>
  <c r="CS20" i="26"/>
  <c r="DA20" i="26"/>
  <c r="DE20" i="26" s="1"/>
  <c r="BN12" i="26"/>
  <c r="BT12" i="26"/>
  <c r="CB12" i="26"/>
  <c r="CI12" i="26"/>
  <c r="CP12" i="26"/>
  <c r="CY8" i="26"/>
  <c r="DA12" i="26"/>
  <c r="CW12" i="26"/>
  <c r="CS12" i="26"/>
  <c r="CO12" i="26"/>
  <c r="CK12" i="26"/>
  <c r="CG12" i="26"/>
  <c r="CC12" i="26"/>
  <c r="BY12" i="26"/>
  <c r="BU12" i="26"/>
  <c r="BQ12" i="26"/>
  <c r="DB12" i="26"/>
  <c r="CV12" i="26"/>
  <c r="CL12" i="26"/>
  <c r="CQ12" i="26" s="1"/>
  <c r="CF12" i="26"/>
  <c r="CA12" i="26"/>
  <c r="BV12" i="26"/>
  <c r="BZ12" i="26" s="1"/>
  <c r="BP12" i="26"/>
  <c r="BO12" i="26"/>
  <c r="BW12" i="26"/>
  <c r="CD12" i="26"/>
  <c r="CR12" i="26"/>
  <c r="CY12" i="26"/>
  <c r="DD11" i="26"/>
  <c r="CZ11" i="26"/>
  <c r="CV11" i="26"/>
  <c r="CR11" i="26"/>
  <c r="CX11" i="26" s="1"/>
  <c r="CN11" i="26"/>
  <c r="CF11" i="26"/>
  <c r="CB11" i="26"/>
  <c r="BX11" i="26"/>
  <c r="BT11" i="26"/>
  <c r="BP11" i="26"/>
  <c r="DB11" i="26"/>
  <c r="CT11" i="26"/>
  <c r="CP11" i="26"/>
  <c r="CL11" i="26"/>
  <c r="CH11" i="26"/>
  <c r="CD11" i="26"/>
  <c r="BV11" i="26"/>
  <c r="BR11" i="26"/>
  <c r="BN11" i="26"/>
  <c r="DC11" i="26"/>
  <c r="CU11" i="26"/>
  <c r="CM11" i="26"/>
  <c r="CQ11" i="26" s="1"/>
  <c r="CE11" i="26"/>
  <c r="BW11" i="26"/>
  <c r="BO11" i="26"/>
  <c r="DA11" i="26"/>
  <c r="CS11" i="26"/>
  <c r="CK11" i="26"/>
  <c r="CC11" i="26"/>
  <c r="BU11" i="26"/>
  <c r="CY11" i="26"/>
  <c r="DE11" i="26" s="1"/>
  <c r="CI11" i="26"/>
  <c r="CA11" i="26"/>
  <c r="BY11" i="26"/>
  <c r="BO16" i="26"/>
  <c r="BS16" i="26"/>
  <c r="BW16" i="26"/>
  <c r="BZ16" i="26" s="1"/>
  <c r="CA16" i="26"/>
  <c r="CJ16" i="26" s="1"/>
  <c r="CE16" i="26"/>
  <c r="CI16" i="26"/>
  <c r="CM16" i="26"/>
  <c r="CQ16" i="26"/>
  <c r="CU16" i="26"/>
  <c r="CX16" i="26" s="1"/>
  <c r="CY16" i="26"/>
  <c r="DC16" i="26"/>
  <c r="CX9" i="26"/>
  <c r="BO10" i="26"/>
  <c r="BS10" i="26" s="1"/>
  <c r="BW10" i="26"/>
  <c r="BZ10" i="26" s="1"/>
  <c r="CA10" i="26"/>
  <c r="CE10" i="26"/>
  <c r="CI10" i="26"/>
  <c r="CM10" i="26"/>
  <c r="CQ10" i="26" s="1"/>
  <c r="CU10" i="26"/>
  <c r="CX10" i="26" s="1"/>
  <c r="CY10" i="26"/>
  <c r="DC10" i="26"/>
  <c r="BQ9" i="26"/>
  <c r="BU9" i="26"/>
  <c r="BY9" i="26"/>
  <c r="CC9" i="26"/>
  <c r="CG9" i="26"/>
  <c r="CK9" i="26"/>
  <c r="CO9" i="26"/>
  <c r="CS9" i="26"/>
  <c r="CW9" i="26"/>
  <c r="DA9" i="26"/>
  <c r="BO9" i="26"/>
  <c r="BS9" i="26" s="1"/>
  <c r="BW9" i="26"/>
  <c r="CA9" i="26"/>
  <c r="CE9" i="26"/>
  <c r="CI9" i="26"/>
  <c r="CM9" i="26"/>
  <c r="CU9" i="26"/>
  <c r="CY9" i="26"/>
  <c r="DC9" i="26"/>
  <c r="T53" i="26"/>
  <c r="BF45" i="26"/>
  <c r="BF202" i="26"/>
  <c r="W203" i="26"/>
  <c r="P140" i="26"/>
  <c r="AG140" i="26"/>
  <c r="AX154" i="26"/>
  <c r="AM154" i="26"/>
  <c r="W154" i="26"/>
  <c r="Q154" i="26"/>
  <c r="AI154" i="26"/>
  <c r="P50" i="26"/>
  <c r="X50" i="26"/>
  <c r="AR50" i="26"/>
  <c r="AF189" i="26"/>
  <c r="BF188" i="26"/>
  <c r="J189" i="26"/>
  <c r="AH201" i="26"/>
  <c r="I201" i="26"/>
  <c r="AK221" i="26"/>
  <c r="BF187" i="26"/>
  <c r="AR120" i="26"/>
  <c r="AG120" i="26"/>
  <c r="T120" i="26"/>
  <c r="I120" i="26"/>
  <c r="AQ120" i="26"/>
  <c r="AF120" i="26"/>
  <c r="S120" i="26"/>
  <c r="AY120" i="26"/>
  <c r="AA120" i="26"/>
  <c r="AW120" i="26"/>
  <c r="Y120" i="26"/>
  <c r="O120" i="26"/>
  <c r="AN163" i="26"/>
  <c r="I163" i="26"/>
  <c r="AY163" i="26"/>
  <c r="S163" i="26"/>
  <c r="AQ163" i="26"/>
  <c r="T163" i="26"/>
  <c r="AT89" i="26"/>
  <c r="BF88" i="26"/>
  <c r="S89" i="26"/>
  <c r="AX89" i="26"/>
  <c r="Z178" i="26"/>
  <c r="S150" i="26"/>
  <c r="AX150" i="26"/>
  <c r="Z53" i="26"/>
  <c r="S35" i="26"/>
  <c r="AX35" i="26"/>
  <c r="P234" i="26"/>
  <c r="AG234" i="26"/>
  <c r="AM203" i="26"/>
  <c r="X140" i="26"/>
  <c r="AN140" i="26"/>
  <c r="AR54" i="26"/>
  <c r="BF53" i="26"/>
  <c r="AO54" i="26"/>
  <c r="M54" i="26"/>
  <c r="X54" i="26"/>
  <c r="AG54" i="26"/>
  <c r="AW54" i="26"/>
  <c r="V154" i="26"/>
  <c r="AT154" i="26"/>
  <c r="AT206" i="26"/>
  <c r="BF205" i="26"/>
  <c r="I206" i="26"/>
  <c r="AI79" i="26"/>
  <c r="Y79" i="26"/>
  <c r="Q79" i="26"/>
  <c r="AN218" i="26"/>
  <c r="X218" i="26"/>
  <c r="AK218" i="26"/>
  <c r="W218" i="26"/>
  <c r="P218" i="26"/>
  <c r="AV218" i="26"/>
  <c r="AU116" i="26"/>
  <c r="AW116" i="26"/>
  <c r="AO116" i="26"/>
  <c r="AG116" i="26"/>
  <c r="Y116" i="26"/>
  <c r="Q116" i="26"/>
  <c r="I116" i="26"/>
  <c r="AV116" i="26"/>
  <c r="AM116" i="26"/>
  <c r="AF116" i="26"/>
  <c r="X116" i="26"/>
  <c r="O116" i="26"/>
  <c r="M116" i="26"/>
  <c r="AC116" i="26"/>
  <c r="AR116" i="26"/>
  <c r="AU171" i="26"/>
  <c r="AV171" i="26"/>
  <c r="AM171" i="26"/>
  <c r="AF171" i="26"/>
  <c r="X171" i="26"/>
  <c r="O171" i="26"/>
  <c r="AR171" i="26"/>
  <c r="AK171" i="26"/>
  <c r="AC171" i="26"/>
  <c r="T171" i="26"/>
  <c r="M171" i="26"/>
  <c r="L171" i="26"/>
  <c r="AA171" i="26"/>
  <c r="AQ171" i="26"/>
  <c r="AU105" i="26"/>
  <c r="AV105" i="26"/>
  <c r="AM105" i="26"/>
  <c r="AF105" i="26"/>
  <c r="X105" i="26"/>
  <c r="O105" i="26"/>
  <c r="AY105" i="26"/>
  <c r="AO105" i="26"/>
  <c r="AC105" i="26"/>
  <c r="S105" i="26"/>
  <c r="I105" i="26"/>
  <c r="AW105" i="26"/>
  <c r="AK105" i="26"/>
  <c r="AA105" i="26"/>
  <c r="Q105" i="26"/>
  <c r="M105" i="26"/>
  <c r="AJ105" i="26"/>
  <c r="AX48" i="26"/>
  <c r="O48" i="26"/>
  <c r="V48" i="26"/>
  <c r="AJ48" i="26"/>
  <c r="AG220" i="26"/>
  <c r="J220" i="26"/>
  <c r="AK120" i="26"/>
  <c r="AJ177" i="26"/>
  <c r="Z89" i="26"/>
  <c r="S21" i="26"/>
  <c r="Q233" i="26"/>
  <c r="AD233" i="26"/>
  <c r="AW233" i="26"/>
  <c r="AJ178" i="26"/>
  <c r="Z150" i="26"/>
  <c r="S90" i="26"/>
  <c r="AN90" i="26"/>
  <c r="Q65" i="26"/>
  <c r="AD65" i="26"/>
  <c r="AW65" i="26"/>
  <c r="AJ53" i="26"/>
  <c r="Z66" i="26"/>
  <c r="S151" i="26"/>
  <c r="AN151" i="26"/>
  <c r="Q152" i="26"/>
  <c r="AD152" i="26"/>
  <c r="AW152" i="26"/>
  <c r="AJ113" i="26"/>
  <c r="Z35" i="26"/>
  <c r="S240" i="26"/>
  <c r="AX92" i="26"/>
  <c r="BF91" i="26"/>
  <c r="Q92" i="26"/>
  <c r="AD92" i="26"/>
  <c r="AW92" i="26"/>
  <c r="AJ27" i="26"/>
  <c r="X234" i="26"/>
  <c r="AN234" i="26"/>
  <c r="M93" i="26"/>
  <c r="Y93" i="26"/>
  <c r="AJ93" i="26"/>
  <c r="AW93" i="26"/>
  <c r="AX203" i="26"/>
  <c r="Y140" i="26"/>
  <c r="AO140" i="26"/>
  <c r="P54" i="26"/>
  <c r="Y54" i="26"/>
  <c r="AK54" i="26"/>
  <c r="BF52" i="26"/>
  <c r="AY215" i="26"/>
  <c r="AA215" i="26"/>
  <c r="O215" i="26"/>
  <c r="AR215" i="26"/>
  <c r="AC154" i="26"/>
  <c r="AW154" i="26"/>
  <c r="S211" i="26"/>
  <c r="AC211" i="26"/>
  <c r="AM211" i="26"/>
  <c r="AY216" i="26"/>
  <c r="AW216" i="26"/>
  <c r="AI216" i="26"/>
  <c r="Y216" i="26"/>
  <c r="Q216" i="26"/>
  <c r="M216" i="26"/>
  <c r="AC216" i="26"/>
  <c r="AO216" i="26"/>
  <c r="L28" i="26"/>
  <c r="T28" i="26"/>
  <c r="AF28" i="26"/>
  <c r="BF71" i="26"/>
  <c r="AR125" i="26"/>
  <c r="T125" i="26"/>
  <c r="O125" i="26"/>
  <c r="AY125" i="26"/>
  <c r="AU156" i="26"/>
  <c r="AV156" i="26"/>
  <c r="AM156" i="26"/>
  <c r="AF156" i="26"/>
  <c r="X156" i="26"/>
  <c r="O156" i="26"/>
  <c r="AR156" i="26"/>
  <c r="AK156" i="26"/>
  <c r="AC156" i="26"/>
  <c r="T156" i="26"/>
  <c r="M156" i="26"/>
  <c r="L156" i="26"/>
  <c r="AA156" i="26"/>
  <c r="AQ156" i="26"/>
  <c r="L217" i="26"/>
  <c r="AA217" i="26"/>
  <c r="AO79" i="26"/>
  <c r="AN80" i="26"/>
  <c r="AF80" i="26"/>
  <c r="T80" i="26"/>
  <c r="I80" i="26"/>
  <c r="AW80" i="26"/>
  <c r="AM80" i="26"/>
  <c r="AB80" i="26"/>
  <c r="P80" i="26"/>
  <c r="O80" i="26"/>
  <c r="AK80" i="26"/>
  <c r="BF87" i="26"/>
  <c r="AN41" i="26"/>
  <c r="I41" i="26"/>
  <c r="AG41" i="26"/>
  <c r="X41" i="26"/>
  <c r="AC218" i="26"/>
  <c r="L198" i="26"/>
  <c r="AX180" i="26"/>
  <c r="AO180" i="26"/>
  <c r="AC180" i="26"/>
  <c r="I180" i="26"/>
  <c r="AM180" i="26"/>
  <c r="W180" i="26"/>
  <c r="S180" i="26"/>
  <c r="AY180" i="26"/>
  <c r="S116" i="26"/>
  <c r="AJ116" i="26"/>
  <c r="AY116" i="26"/>
  <c r="Y158" i="26"/>
  <c r="Q171" i="26"/>
  <c r="AG171" i="26"/>
  <c r="AW171" i="26"/>
  <c r="AO143" i="26"/>
  <c r="I143" i="26"/>
  <c r="AD143" i="26"/>
  <c r="Z143" i="26"/>
  <c r="T105" i="26"/>
  <c r="AQ105" i="26"/>
  <c r="AT236" i="26"/>
  <c r="Y236" i="26"/>
  <c r="AG236" i="26"/>
  <c r="AX236" i="26"/>
  <c r="V236" i="26"/>
  <c r="R236" i="26"/>
  <c r="K187" i="26"/>
  <c r="BF186" i="26"/>
  <c r="AF187" i="26"/>
  <c r="Q83" i="26"/>
  <c r="AH207" i="26"/>
  <c r="L43" i="26"/>
  <c r="AM120" i="26"/>
  <c r="AC251" i="26"/>
  <c r="AW251" i="26"/>
  <c r="K251" i="26"/>
  <c r="AQ251" i="26"/>
  <c r="AX251" i="26"/>
  <c r="W251" i="26"/>
  <c r="T177" i="26"/>
  <c r="T178" i="26"/>
  <c r="T113" i="26"/>
  <c r="T27" i="26"/>
  <c r="AU211" i="26"/>
  <c r="AW211" i="26"/>
  <c r="AO211" i="26"/>
  <c r="AG211" i="26"/>
  <c r="Y211" i="26"/>
  <c r="Q211" i="26"/>
  <c r="I211" i="26"/>
  <c r="M211" i="26"/>
  <c r="X211" i="26"/>
  <c r="AJ211" i="26"/>
  <c r="AR211" i="26"/>
  <c r="AO158" i="26"/>
  <c r="AF158" i="26"/>
  <c r="W158" i="26"/>
  <c r="K158" i="26"/>
  <c r="AW158" i="26"/>
  <c r="AN158" i="26"/>
  <c r="AC158" i="26"/>
  <c r="Q158" i="26"/>
  <c r="P158" i="26"/>
  <c r="AK158" i="26"/>
  <c r="AI231" i="26"/>
  <c r="BF230" i="26"/>
  <c r="Z177" i="26"/>
  <c r="S66" i="26"/>
  <c r="AX66" i="26"/>
  <c r="Z113" i="26"/>
  <c r="Z27" i="26"/>
  <c r="BF41" i="26"/>
  <c r="BF260" i="26"/>
  <c r="W261" i="26"/>
  <c r="O211" i="26"/>
  <c r="AA211" i="26"/>
  <c r="AK211" i="26"/>
  <c r="AV211" i="26"/>
  <c r="X158" i="26"/>
  <c r="AU158" i="26"/>
  <c r="S82" i="26"/>
  <c r="AO82" i="26"/>
  <c r="AG87" i="26"/>
  <c r="AQ87" i="26"/>
  <c r="I87" i="26"/>
  <c r="AA87" i="26"/>
  <c r="R87" i="26"/>
  <c r="AU87" i="26"/>
  <c r="AU13" i="26"/>
  <c r="K13" i="26"/>
  <c r="AI13" i="26"/>
  <c r="W13" i="26"/>
  <c r="AY173" i="26"/>
  <c r="AU173" i="26"/>
  <c r="J177" i="26"/>
  <c r="AU177" i="26"/>
  <c r="AI89" i="26"/>
  <c r="BF11" i="26"/>
  <c r="W21" i="26"/>
  <c r="AR21" i="26"/>
  <c r="J178" i="26"/>
  <c r="AU178" i="26"/>
  <c r="AI150" i="26"/>
  <c r="AX166" i="26"/>
  <c r="BF165" i="26"/>
  <c r="W90" i="26"/>
  <c r="AR90" i="26"/>
  <c r="J53" i="26"/>
  <c r="AU53" i="26"/>
  <c r="AI66" i="26"/>
  <c r="W151" i="26"/>
  <c r="AR151" i="26"/>
  <c r="J113" i="26"/>
  <c r="AU113" i="26"/>
  <c r="AI35" i="26"/>
  <c r="BF35" i="26"/>
  <c r="W240" i="26"/>
  <c r="AR240" i="26"/>
  <c r="J27" i="26"/>
  <c r="AU27" i="26"/>
  <c r="AX261" i="26"/>
  <c r="Y234" i="26"/>
  <c r="AO234" i="26"/>
  <c r="J203" i="26"/>
  <c r="M140" i="26"/>
  <c r="AF140" i="26"/>
  <c r="AW140" i="26"/>
  <c r="Q54" i="26"/>
  <c r="AC54" i="26"/>
  <c r="AN54" i="26"/>
  <c r="AW250" i="26"/>
  <c r="AR250" i="26"/>
  <c r="I250" i="26"/>
  <c r="AB250" i="26"/>
  <c r="M154" i="26"/>
  <c r="AD154" i="26"/>
  <c r="L211" i="26"/>
  <c r="T211" i="26"/>
  <c r="AF211" i="26"/>
  <c r="AQ211" i="26"/>
  <c r="AU28" i="26"/>
  <c r="AW28" i="26"/>
  <c r="AO28" i="26"/>
  <c r="AG28" i="26"/>
  <c r="Y28" i="26"/>
  <c r="Q28" i="26"/>
  <c r="I28" i="26"/>
  <c r="M28" i="26"/>
  <c r="X28" i="26"/>
  <c r="AJ28" i="26"/>
  <c r="AR28" i="26"/>
  <c r="AU217" i="26"/>
  <c r="AW217" i="26"/>
  <c r="AO217" i="26"/>
  <c r="AG217" i="26"/>
  <c r="Y217" i="26"/>
  <c r="Q217" i="26"/>
  <c r="I217" i="26"/>
  <c r="AV217" i="26"/>
  <c r="AM217" i="26"/>
  <c r="AF217" i="26"/>
  <c r="X217" i="26"/>
  <c r="O217" i="26"/>
  <c r="M217" i="26"/>
  <c r="AC217" i="26"/>
  <c r="AR217" i="26"/>
  <c r="AW79" i="26"/>
  <c r="AF218" i="26"/>
  <c r="AP229" i="26"/>
  <c r="BF228" i="26"/>
  <c r="S229" i="26"/>
  <c r="AM198" i="26"/>
  <c r="W198" i="26"/>
  <c r="AJ198" i="26"/>
  <c r="T198" i="26"/>
  <c r="O198" i="26"/>
  <c r="AU198" i="26"/>
  <c r="T116" i="26"/>
  <c r="AK116" i="26"/>
  <c r="M158" i="26"/>
  <c r="AI158" i="26"/>
  <c r="S171" i="26"/>
  <c r="AJ171" i="26"/>
  <c r="AY171" i="26"/>
  <c r="AC81" i="26"/>
  <c r="I81" i="26"/>
  <c r="AY81" i="26"/>
  <c r="AO81" i="26"/>
  <c r="Y105" i="26"/>
  <c r="AR105" i="26"/>
  <c r="AM106" i="26"/>
  <c r="BF105" i="26"/>
  <c r="J106" i="26"/>
  <c r="AY106" i="26"/>
  <c r="AR83" i="26"/>
  <c r="AO83" i="26"/>
  <c r="AD83" i="26"/>
  <c r="V83" i="26"/>
  <c r="I83" i="26"/>
  <c r="AN83" i="26"/>
  <c r="Y83" i="26"/>
  <c r="M83" i="26"/>
  <c r="AX83" i="26"/>
  <c r="AJ83" i="26"/>
  <c r="X83" i="26"/>
  <c r="R83" i="26"/>
  <c r="AW83" i="26"/>
  <c r="AR58" i="26"/>
  <c r="Z58" i="26"/>
  <c r="AV58" i="26"/>
  <c r="AK50" i="26"/>
  <c r="AR145" i="26"/>
  <c r="AO145" i="26"/>
  <c r="AD145" i="26"/>
  <c r="V145" i="26"/>
  <c r="I145" i="26"/>
  <c r="AX145" i="26"/>
  <c r="AN145" i="26"/>
  <c r="AC145" i="26"/>
  <c r="R145" i="26"/>
  <c r="AW145" i="26"/>
  <c r="Y145" i="26"/>
  <c r="AT145" i="26"/>
  <c r="X145" i="26"/>
  <c r="Q145" i="26"/>
  <c r="AV207" i="26"/>
  <c r="AY128" i="26"/>
  <c r="AA128" i="26"/>
  <c r="AQ128" i="26"/>
  <c r="X128" i="26"/>
  <c r="AP128" i="26"/>
  <c r="AJ128" i="26"/>
  <c r="T128" i="26"/>
  <c r="AU189" i="26"/>
  <c r="X119" i="26"/>
  <c r="AY119" i="26"/>
  <c r="AA119" i="26"/>
  <c r="AX201" i="26"/>
  <c r="AU43" i="26"/>
  <c r="AV43" i="26"/>
  <c r="AM43" i="26"/>
  <c r="AF43" i="26"/>
  <c r="X43" i="26"/>
  <c r="O43" i="26"/>
  <c r="AR43" i="26"/>
  <c r="AK43" i="26"/>
  <c r="AC43" i="26"/>
  <c r="T43" i="26"/>
  <c r="M43" i="26"/>
  <c r="AO43" i="26"/>
  <c r="Y43" i="26"/>
  <c r="I43" i="26"/>
  <c r="AY43" i="26"/>
  <c r="AJ43" i="26"/>
  <c r="S43" i="26"/>
  <c r="Q43" i="26"/>
  <c r="AW43" i="26"/>
  <c r="O221" i="26"/>
  <c r="M120" i="26"/>
  <c r="AB163" i="26"/>
  <c r="AY183" i="26"/>
  <c r="AT183" i="26"/>
  <c r="AI183" i="26"/>
  <c r="X183" i="26"/>
  <c r="AU183" i="26"/>
  <c r="AH183" i="26"/>
  <c r="S183" i="26"/>
  <c r="AP183" i="26"/>
  <c r="AD183" i="26"/>
  <c r="R183" i="26"/>
  <c r="AM183" i="26"/>
  <c r="J183" i="26"/>
  <c r="Z183" i="26"/>
  <c r="O183" i="26"/>
  <c r="AX183" i="26"/>
  <c r="AN183" i="26"/>
  <c r="Q103" i="26"/>
  <c r="AD103" i="26"/>
  <c r="AW103" i="26"/>
  <c r="S142" i="26"/>
  <c r="BF82" i="26"/>
  <c r="Q115" i="26"/>
  <c r="AQ115" i="26"/>
  <c r="M252" i="26"/>
  <c r="W252" i="26"/>
  <c r="AG252" i="26"/>
  <c r="AT252" i="26"/>
  <c r="R159" i="26"/>
  <c r="AD159" i="26"/>
  <c r="AT159" i="26"/>
  <c r="AU104" i="26"/>
  <c r="AY104" i="26"/>
  <c r="L104" i="26"/>
  <c r="S104" i="26"/>
  <c r="AA104" i="26"/>
  <c r="AJ104" i="26"/>
  <c r="AQ104" i="26"/>
  <c r="AX42" i="26"/>
  <c r="R42" i="26"/>
  <c r="AH42" i="26"/>
  <c r="AY56" i="26"/>
  <c r="AW56" i="26"/>
  <c r="AI56" i="26"/>
  <c r="Y56" i="26"/>
  <c r="Q56" i="26"/>
  <c r="M56" i="26"/>
  <c r="AC56" i="26"/>
  <c r="AO56" i="26"/>
  <c r="BF113" i="26"/>
  <c r="AY259" i="26"/>
  <c r="I259" i="26"/>
  <c r="AF259" i="26"/>
  <c r="V199" i="26"/>
  <c r="AG118" i="26"/>
  <c r="P57" i="26"/>
  <c r="AY57" i="26"/>
  <c r="M84" i="26"/>
  <c r="J38" i="26"/>
  <c r="X38" i="26"/>
  <c r="AW72" i="26"/>
  <c r="AH72" i="26"/>
  <c r="I72" i="26"/>
  <c r="AX72" i="26"/>
  <c r="Z72" i="26"/>
  <c r="Y72" i="26"/>
  <c r="X25" i="26"/>
  <c r="AY25" i="26"/>
  <c r="AU25" i="26"/>
  <c r="AQ172" i="26"/>
  <c r="AA172" i="26"/>
  <c r="K172" i="26"/>
  <c r="AM172" i="26"/>
  <c r="T172" i="26"/>
  <c r="S172" i="26"/>
  <c r="AY172" i="26"/>
  <c r="J208" i="26"/>
  <c r="O162" i="26"/>
  <c r="AV130" i="26"/>
  <c r="AK130" i="26"/>
  <c r="Y130" i="26"/>
  <c r="AW130" i="26"/>
  <c r="AI130" i="26"/>
  <c r="W130" i="26"/>
  <c r="K130" i="26"/>
  <c r="AU130" i="26"/>
  <c r="AF130" i="26"/>
  <c r="Q130" i="26"/>
  <c r="P130" i="26"/>
  <c r="AO130" i="26"/>
  <c r="M244" i="26"/>
  <c r="AX133" i="26"/>
  <c r="AN133" i="26"/>
  <c r="L133" i="26"/>
  <c r="AY133" i="26"/>
  <c r="AM133" i="26"/>
  <c r="AB133" i="26"/>
  <c r="K109" i="26"/>
  <c r="AY109" i="26"/>
  <c r="AV249" i="26"/>
  <c r="AJ249" i="26"/>
  <c r="J249" i="26"/>
  <c r="Z249" i="26"/>
  <c r="AU249" i="26"/>
  <c r="AP249" i="26"/>
  <c r="P249" i="26"/>
  <c r="W264" i="26"/>
  <c r="L114" i="26"/>
  <c r="S114" i="26"/>
  <c r="AA114" i="26"/>
  <c r="AJ114" i="26"/>
  <c r="AQ114" i="26"/>
  <c r="AY114" i="26"/>
  <c r="O205" i="26"/>
  <c r="AM205" i="26"/>
  <c r="AW235" i="26"/>
  <c r="BF234" i="26"/>
  <c r="Z235" i="26"/>
  <c r="S47" i="26"/>
  <c r="AK47" i="26"/>
  <c r="M168" i="26"/>
  <c r="W168" i="26"/>
  <c r="AG168" i="26"/>
  <c r="AT168" i="26"/>
  <c r="V103" i="26"/>
  <c r="AI103" i="26"/>
  <c r="AT197" i="26"/>
  <c r="BF196" i="26"/>
  <c r="BF77" i="26"/>
  <c r="O169" i="26"/>
  <c r="AM169" i="26"/>
  <c r="P179" i="26"/>
  <c r="AF179" i="26"/>
  <c r="AV179" i="26"/>
  <c r="O40" i="26"/>
  <c r="AC40" i="26"/>
  <c r="V115" i="26"/>
  <c r="AX115" i="26"/>
  <c r="Q252" i="26"/>
  <c r="Y252" i="26"/>
  <c r="AI252" i="26"/>
  <c r="AW252" i="26"/>
  <c r="P241" i="26"/>
  <c r="AW241" i="26"/>
  <c r="AX170" i="26"/>
  <c r="BF169" i="26"/>
  <c r="S170" i="26"/>
  <c r="O144" i="26"/>
  <c r="AC144" i="26"/>
  <c r="AU144" i="26"/>
  <c r="S159" i="26"/>
  <c r="AH159" i="26"/>
  <c r="AY159" i="26"/>
  <c r="M104" i="26"/>
  <c r="T104" i="26"/>
  <c r="AC104" i="26"/>
  <c r="AK104" i="26"/>
  <c r="AR104" i="26"/>
  <c r="BF103" i="26"/>
  <c r="AI42" i="26"/>
  <c r="R56" i="26"/>
  <c r="AD56" i="26"/>
  <c r="AT56" i="26"/>
  <c r="AN259" i="26"/>
  <c r="W57" i="26"/>
  <c r="AT85" i="26"/>
  <c r="AH85" i="26"/>
  <c r="Y85" i="26"/>
  <c r="AR18" i="26"/>
  <c r="I18" i="26"/>
  <c r="AD18" i="26"/>
  <c r="AY38" i="26"/>
  <c r="AU38" i="26"/>
  <c r="AM38" i="26"/>
  <c r="Z38" i="26"/>
  <c r="R38" i="26"/>
  <c r="O38" i="26"/>
  <c r="AD38" i="26"/>
  <c r="AP38" i="26"/>
  <c r="BF167" i="26"/>
  <c r="AN162" i="26"/>
  <c r="AA162" i="26"/>
  <c r="I162" i="26"/>
  <c r="N162" i="26" s="1"/>
  <c r="AM162" i="26"/>
  <c r="T162" i="26"/>
  <c r="P162" i="26"/>
  <c r="AY162" i="26"/>
  <c r="AY244" i="26"/>
  <c r="AW244" i="26"/>
  <c r="AI244" i="26"/>
  <c r="Y244" i="26"/>
  <c r="Q244" i="26"/>
  <c r="AM244" i="26"/>
  <c r="W244" i="26"/>
  <c r="I244" i="26"/>
  <c r="AX244" i="26"/>
  <c r="AG244" i="26"/>
  <c r="V244" i="26"/>
  <c r="R244" i="26"/>
  <c r="AT244" i="26"/>
  <c r="M160" i="26"/>
  <c r="X160" i="26"/>
  <c r="AI160" i="26"/>
  <c r="V188" i="26"/>
  <c r="M71" i="26"/>
  <c r="X71" i="26"/>
  <c r="AG71" i="26"/>
  <c r="AT71" i="26"/>
  <c r="V213" i="26"/>
  <c r="J127" i="26"/>
  <c r="AR127" i="26"/>
  <c r="O86" i="26"/>
  <c r="X86" i="26"/>
  <c r="AM86" i="26"/>
  <c r="I24" i="26"/>
  <c r="L200" i="26"/>
  <c r="AP191" i="26"/>
  <c r="L238" i="26"/>
  <c r="AI238" i="26"/>
  <c r="AH192" i="26"/>
  <c r="L129" i="26"/>
  <c r="S129" i="26"/>
  <c r="AA129" i="26"/>
  <c r="AJ129" i="26"/>
  <c r="AQ129" i="26"/>
  <c r="AY129" i="26"/>
  <c r="R219" i="26"/>
  <c r="AQ219" i="26"/>
  <c r="W253" i="26"/>
  <c r="M39" i="26"/>
  <c r="W39" i="26"/>
  <c r="AG39" i="26"/>
  <c r="AT39" i="26"/>
  <c r="I59" i="26"/>
  <c r="T59" i="26"/>
  <c r="AG59" i="26"/>
  <c r="AR59" i="26"/>
  <c r="I60" i="26"/>
  <c r="Q60" i="26"/>
  <c r="Y60" i="26"/>
  <c r="AG60" i="26"/>
  <c r="AO60" i="26"/>
  <c r="AW60" i="26"/>
  <c r="M209" i="26"/>
  <c r="Y209" i="26"/>
  <c r="AK209" i="26"/>
  <c r="AW209" i="26"/>
  <c r="I98" i="26"/>
  <c r="V98" i="26"/>
  <c r="AD98" i="26"/>
  <c r="AO98" i="26"/>
  <c r="M73" i="26"/>
  <c r="AH73" i="26"/>
  <c r="I232" i="26"/>
  <c r="Q232" i="26"/>
  <c r="Y232" i="26"/>
  <c r="AG232" i="26"/>
  <c r="AO232" i="26"/>
  <c r="O210" i="26"/>
  <c r="AY210" i="26"/>
  <c r="AN88" i="26"/>
  <c r="AC88" i="26"/>
  <c r="T88" i="26"/>
  <c r="I88" i="26"/>
  <c r="O88" i="26"/>
  <c r="AB88" i="26"/>
  <c r="AR88" i="26"/>
  <c r="K74" i="26"/>
  <c r="P11" i="26"/>
  <c r="I243" i="26"/>
  <c r="K255" i="26"/>
  <c r="AP256" i="26"/>
  <c r="BF255" i="26"/>
  <c r="J256" i="26"/>
  <c r="K222" i="26"/>
  <c r="AU222" i="26"/>
  <c r="M175" i="26"/>
  <c r="AU101" i="26"/>
  <c r="AW101" i="26"/>
  <c r="AO101" i="26"/>
  <c r="AG101" i="26"/>
  <c r="Y101" i="26"/>
  <c r="Q101" i="26"/>
  <c r="I101" i="26"/>
  <c r="AV101" i="26"/>
  <c r="AM101" i="26"/>
  <c r="AF101" i="26"/>
  <c r="X101" i="26"/>
  <c r="O101" i="26"/>
  <c r="AQ101" i="26"/>
  <c r="AA101" i="26"/>
  <c r="L101" i="26"/>
  <c r="AK101" i="26"/>
  <c r="T101" i="26"/>
  <c r="S101" i="26"/>
  <c r="AY101" i="26"/>
  <c r="AY245" i="26"/>
  <c r="AM245" i="26"/>
  <c r="Z245" i="26"/>
  <c r="J245" i="26"/>
  <c r="AX245" i="26"/>
  <c r="AJ245" i="26"/>
  <c r="T245" i="26"/>
  <c r="AD245" i="26"/>
  <c r="AB245" i="26"/>
  <c r="S245" i="26"/>
  <c r="AX227" i="26"/>
  <c r="AN227" i="26"/>
  <c r="X227" i="26"/>
  <c r="AY227" i="26"/>
  <c r="AI227" i="26"/>
  <c r="W227" i="26"/>
  <c r="AH227" i="26"/>
  <c r="AD227" i="26"/>
  <c r="S227" i="26"/>
  <c r="AT165" i="26"/>
  <c r="AO165" i="26"/>
  <c r="AC165" i="26"/>
  <c r="R165" i="26"/>
  <c r="AW165" i="26"/>
  <c r="AJ165" i="26"/>
  <c r="Y165" i="26"/>
  <c r="Q165" i="26"/>
  <c r="AD165" i="26"/>
  <c r="I165" i="26"/>
  <c r="AU165" i="26"/>
  <c r="X165" i="26"/>
  <c r="V165" i="26"/>
  <c r="AU202" i="26"/>
  <c r="AW202" i="26"/>
  <c r="AO202" i="26"/>
  <c r="AG202" i="26"/>
  <c r="Y202" i="26"/>
  <c r="Q202" i="26"/>
  <c r="I202" i="26"/>
  <c r="AV202" i="26"/>
  <c r="AM202" i="26"/>
  <c r="AF202" i="26"/>
  <c r="X202" i="26"/>
  <c r="O202" i="26"/>
  <c r="AQ202" i="26"/>
  <c r="AA202" i="26"/>
  <c r="L202" i="26"/>
  <c r="AK202" i="26"/>
  <c r="T202" i="26"/>
  <c r="S202" i="26"/>
  <c r="AY202" i="26"/>
  <c r="V127" i="26"/>
  <c r="AC24" i="26"/>
  <c r="T238" i="26"/>
  <c r="M59" i="26"/>
  <c r="Y59" i="26"/>
  <c r="AK59" i="26"/>
  <c r="AW59" i="26"/>
  <c r="L60" i="26"/>
  <c r="S60" i="26"/>
  <c r="AA60" i="26"/>
  <c r="AJ60" i="26"/>
  <c r="AQ60" i="26"/>
  <c r="AY60" i="26"/>
  <c r="M98" i="26"/>
  <c r="W98" i="26"/>
  <c r="AG98" i="26"/>
  <c r="AT98" i="26"/>
  <c r="R73" i="26"/>
  <c r="AU232" i="26"/>
  <c r="BF231" i="26"/>
  <c r="L232" i="26"/>
  <c r="S232" i="26"/>
  <c r="AA232" i="26"/>
  <c r="AJ232" i="26"/>
  <c r="AQ232" i="26"/>
  <c r="AY232" i="26"/>
  <c r="AD210" i="26"/>
  <c r="AY74" i="26"/>
  <c r="AM74" i="26"/>
  <c r="V74" i="26"/>
  <c r="Q74" i="26"/>
  <c r="AG74" i="26"/>
  <c r="AY11" i="26"/>
  <c r="AG11" i="26"/>
  <c r="I11" i="26"/>
  <c r="S11" i="26"/>
  <c r="AW11" i="26"/>
  <c r="AR243" i="26"/>
  <c r="BF242" i="26"/>
  <c r="AV243" i="26"/>
  <c r="AG243" i="26"/>
  <c r="P243" i="26"/>
  <c r="O243" i="26"/>
  <c r="AM243" i="26"/>
  <c r="W222" i="26"/>
  <c r="AX194" i="26"/>
  <c r="W194" i="26"/>
  <c r="AM194" i="26"/>
  <c r="V194" i="26"/>
  <c r="Q194" i="26"/>
  <c r="AF121" i="26"/>
  <c r="X121" i="26"/>
  <c r="S121" i="26"/>
  <c r="AT175" i="26"/>
  <c r="AH175" i="26"/>
  <c r="T175" i="26"/>
  <c r="I175" i="26"/>
  <c r="AP175" i="26"/>
  <c r="AD175" i="26"/>
  <c r="P175" i="26"/>
  <c r="O175" i="26"/>
  <c r="AO175" i="26"/>
  <c r="AI99" i="26"/>
  <c r="S99" i="26"/>
  <c r="AF99" i="26"/>
  <c r="AV99" i="26"/>
  <c r="X99" i="26"/>
  <c r="M99" i="26"/>
  <c r="AC101" i="26"/>
  <c r="AP245" i="26"/>
  <c r="AR227" i="26"/>
  <c r="AG165" i="26"/>
  <c r="AC202" i="26"/>
  <c r="BF200" i="26"/>
  <c r="BF247" i="26"/>
  <c r="P248" i="26"/>
  <c r="AF248" i="26"/>
  <c r="AV248" i="26"/>
  <c r="O260" i="26"/>
  <c r="AF260" i="26"/>
  <c r="AW260" i="26"/>
  <c r="Q147" i="26"/>
  <c r="AC147" i="26"/>
  <c r="L193" i="26"/>
  <c r="S193" i="26"/>
  <c r="AA193" i="26"/>
  <c r="AJ193" i="26"/>
  <c r="AQ193" i="26"/>
  <c r="AY193" i="26"/>
  <c r="M164" i="26"/>
  <c r="AR164" i="26"/>
  <c r="AO108" i="26"/>
  <c r="I108" i="26"/>
  <c r="AD108" i="26"/>
  <c r="AY137" i="26"/>
  <c r="AM137" i="26"/>
  <c r="AB137" i="26"/>
  <c r="Q137" i="26"/>
  <c r="I137" i="26"/>
  <c r="AU137" i="26"/>
  <c r="AJ137" i="26"/>
  <c r="AA137" i="26"/>
  <c r="O137" i="26"/>
  <c r="M137" i="26"/>
  <c r="AI137" i="26"/>
  <c r="AY34" i="26"/>
  <c r="AK34" i="26"/>
  <c r="AA34" i="26"/>
  <c r="T34" i="26"/>
  <c r="AU26" i="26"/>
  <c r="AV26" i="26"/>
  <c r="AM26" i="26"/>
  <c r="AF26" i="26"/>
  <c r="X26" i="26"/>
  <c r="O26" i="26"/>
  <c r="AR26" i="26"/>
  <c r="AK26" i="26"/>
  <c r="AC26" i="26"/>
  <c r="T26" i="26"/>
  <c r="M26" i="26"/>
  <c r="L26" i="26"/>
  <c r="AA26" i="26"/>
  <c r="AQ26" i="26"/>
  <c r="I16" i="26"/>
  <c r="AY16" i="26"/>
  <c r="AI16" i="26"/>
  <c r="J226" i="26"/>
  <c r="AR64" i="26"/>
  <c r="X164" i="26"/>
  <c r="AV225" i="26"/>
  <c r="AA225" i="26"/>
  <c r="K225" i="26"/>
  <c r="AU225" i="26"/>
  <c r="X225" i="26"/>
  <c r="Q225" i="26"/>
  <c r="AX226" i="26"/>
  <c r="AJ226" i="26"/>
  <c r="T226" i="26"/>
  <c r="AT226" i="26"/>
  <c r="AD226" i="26"/>
  <c r="S226" i="26"/>
  <c r="O226" i="26"/>
  <c r="AP226" i="26"/>
  <c r="AH185" i="26"/>
  <c r="I185" i="26"/>
  <c r="AG185" i="26"/>
  <c r="V185" i="26"/>
  <c r="L17" i="26"/>
  <c r="AW17" i="26"/>
  <c r="AB17" i="26"/>
  <c r="AV246" i="26"/>
  <c r="AT246" i="26"/>
  <c r="AD246" i="26"/>
  <c r="Z196" i="26"/>
  <c r="Z75" i="26"/>
  <c r="L61" i="26"/>
  <c r="W61" i="26"/>
  <c r="AG61" i="26"/>
  <c r="AR61" i="26"/>
  <c r="AT44" i="26"/>
  <c r="AB258" i="26"/>
  <c r="M111" i="26"/>
  <c r="W111" i="26"/>
  <c r="AG111" i="26"/>
  <c r="AT111" i="26"/>
  <c r="I138" i="26"/>
  <c r="T138" i="26"/>
  <c r="AG138" i="26"/>
  <c r="AR138" i="26"/>
  <c r="L134" i="26"/>
  <c r="S134" i="26"/>
  <c r="AA134" i="26"/>
  <c r="AJ134" i="26"/>
  <c r="AQ134" i="26"/>
  <c r="AY134" i="26"/>
  <c r="L135" i="26"/>
  <c r="S135" i="26"/>
  <c r="AA135" i="26"/>
  <c r="AJ135" i="26"/>
  <c r="AQ135" i="26"/>
  <c r="AY135" i="26"/>
  <c r="O100" i="26"/>
  <c r="AF100" i="26"/>
  <c r="AU100" i="26"/>
  <c r="AG75" i="26"/>
  <c r="O61" i="26"/>
  <c r="X61" i="26"/>
  <c r="AJ61" i="26"/>
  <c r="AM62" i="26"/>
  <c r="V257" i="26"/>
  <c r="M138" i="26"/>
  <c r="Y138" i="26"/>
  <c r="AK138" i="26"/>
  <c r="AW138" i="26"/>
  <c r="T77" i="26"/>
  <c r="AO77" i="26"/>
  <c r="T239" i="26"/>
  <c r="AO239" i="26"/>
  <c r="M31" i="26"/>
  <c r="X31" i="26"/>
  <c r="AH31" i="26"/>
  <c r="AX31" i="26"/>
  <c r="S197" i="26"/>
  <c r="AP186" i="26"/>
  <c r="Q186" i="26"/>
  <c r="O186" i="26"/>
  <c r="AU186" i="26"/>
  <c r="BF107" i="26"/>
  <c r="AV117" i="26"/>
  <c r="AO117" i="26"/>
  <c r="AJ117" i="26"/>
  <c r="AC117" i="26"/>
  <c r="X117" i="26"/>
  <c r="Q117" i="26"/>
  <c r="L117" i="26"/>
  <c r="K117" i="26"/>
  <c r="S117" i="26"/>
  <c r="AA117" i="26"/>
  <c r="AI117" i="26"/>
  <c r="AQ117" i="26"/>
  <c r="AY117" i="26"/>
  <c r="BF114" i="26"/>
  <c r="AV70" i="26"/>
  <c r="AO70" i="26"/>
  <c r="AJ70" i="26"/>
  <c r="AC70" i="26"/>
  <c r="X70" i="26"/>
  <c r="Q70" i="26"/>
  <c r="L70" i="26"/>
  <c r="S70" i="26"/>
  <c r="AA70" i="26"/>
  <c r="AQ70" i="26"/>
  <c r="AY70" i="26"/>
  <c r="AX126" i="26"/>
  <c r="AP126" i="26"/>
  <c r="AI126" i="26"/>
  <c r="Z126" i="26"/>
  <c r="S126" i="26"/>
  <c r="J126" i="26"/>
  <c r="AR126" i="26"/>
  <c r="AH126" i="26"/>
  <c r="W126" i="26"/>
  <c r="L126" i="26"/>
  <c r="AD126" i="26"/>
  <c r="AT126" i="26"/>
  <c r="BF135" i="26"/>
  <c r="AX237" i="26"/>
  <c r="AK237" i="26"/>
  <c r="AC237" i="26"/>
  <c r="P237" i="26"/>
  <c r="AO237" i="26"/>
  <c r="Z237" i="26"/>
  <c r="I237" i="26"/>
  <c r="T237" i="26"/>
  <c r="AJ237" i="26"/>
  <c r="BF191" i="26"/>
  <c r="AV174" i="26"/>
  <c r="AO174" i="26"/>
  <c r="AJ174" i="26"/>
  <c r="AC174" i="26"/>
  <c r="X174" i="26"/>
  <c r="Q174" i="26"/>
  <c r="L174" i="26"/>
  <c r="AU174" i="26"/>
  <c r="AM174" i="26"/>
  <c r="AF174" i="26"/>
  <c r="W174" i="26"/>
  <c r="O174" i="26"/>
  <c r="AW174" i="26"/>
  <c r="AN174" i="26"/>
  <c r="AG174" i="26"/>
  <c r="Y174" i="26"/>
  <c r="P174" i="26"/>
  <c r="I174" i="26"/>
  <c r="AK174" i="26"/>
  <c r="T174" i="26"/>
  <c r="AY174" i="26"/>
  <c r="AI174" i="26"/>
  <c r="S174" i="26"/>
  <c r="M174" i="26"/>
  <c r="AR174" i="26"/>
  <c r="AP224" i="26"/>
  <c r="AK224" i="26"/>
  <c r="P224" i="26"/>
  <c r="AV224" i="26"/>
  <c r="AW224" i="26"/>
  <c r="Q224" i="26"/>
  <c r="AB224" i="26"/>
  <c r="L89" i="26"/>
  <c r="T89" i="26"/>
  <c r="AB89" i="26"/>
  <c r="AJ89" i="26"/>
  <c r="AR89" i="26"/>
  <c r="AY89" i="26"/>
  <c r="Y166" i="26"/>
  <c r="AT166" i="26"/>
  <c r="Q45" i="26"/>
  <c r="AB45" i="26"/>
  <c r="AN45" i="26"/>
  <c r="L66" i="26"/>
  <c r="T66" i="26"/>
  <c r="AB66" i="26"/>
  <c r="AJ66" i="26"/>
  <c r="AR66" i="26"/>
  <c r="AY66" i="26"/>
  <c r="Q46" i="26"/>
  <c r="AB46" i="26"/>
  <c r="AN46" i="26"/>
  <c r="L35" i="26"/>
  <c r="T35" i="26"/>
  <c r="AB35" i="26"/>
  <c r="AJ35" i="26"/>
  <c r="AR35" i="26"/>
  <c r="AY35" i="26"/>
  <c r="Q31" i="26"/>
  <c r="AB31" i="26"/>
  <c r="AN31" i="26"/>
  <c r="O261" i="26"/>
  <c r="Z261" i="26"/>
  <c r="AP261" i="26"/>
  <c r="O203" i="26"/>
  <c r="Z203" i="26"/>
  <c r="AP203" i="26"/>
  <c r="L250" i="26"/>
  <c r="T250" i="26"/>
  <c r="AC250" i="26"/>
  <c r="AK250" i="26"/>
  <c r="AV250" i="26"/>
  <c r="L204" i="26"/>
  <c r="L22" i="26"/>
  <c r="Q22" i="26"/>
  <c r="X22" i="26"/>
  <c r="AC22" i="26"/>
  <c r="AJ22" i="26"/>
  <c r="AO22" i="26"/>
  <c r="AV22" i="26"/>
  <c r="BF60" i="26"/>
  <c r="W205" i="26"/>
  <c r="Q78" i="26"/>
  <c r="AC78" i="26"/>
  <c r="AO78" i="26"/>
  <c r="R14" i="26"/>
  <c r="AC14" i="26"/>
  <c r="AM14" i="26"/>
  <c r="AY14" i="26"/>
  <c r="Q262" i="26"/>
  <c r="AJ262" i="26"/>
  <c r="BF68" i="26"/>
  <c r="O206" i="26"/>
  <c r="AK206" i="26"/>
  <c r="K125" i="26"/>
  <c r="P125" i="26"/>
  <c r="W125" i="26"/>
  <c r="AB125" i="26"/>
  <c r="AI125" i="26"/>
  <c r="AN125" i="26"/>
  <c r="AU125" i="26"/>
  <c r="AG197" i="26"/>
  <c r="AT142" i="26"/>
  <c r="AI142" i="26"/>
  <c r="AC142" i="26"/>
  <c r="V142" i="26"/>
  <c r="M142" i="26"/>
  <c r="K142" i="26"/>
  <c r="W142" i="26"/>
  <c r="AG142" i="26"/>
  <c r="AQ142" i="26"/>
  <c r="AY79" i="26"/>
  <c r="AR79" i="26"/>
  <c r="AM79" i="26"/>
  <c r="AG79" i="26"/>
  <c r="AA79" i="26"/>
  <c r="T79" i="26"/>
  <c r="O79" i="26"/>
  <c r="I79" i="26"/>
  <c r="L79" i="26"/>
  <c r="S79" i="26"/>
  <c r="AB79" i="26"/>
  <c r="AJ79" i="26"/>
  <c r="AQ79" i="26"/>
  <c r="S37" i="26"/>
  <c r="AI37" i="26"/>
  <c r="AX37" i="26"/>
  <c r="BF89" i="26"/>
  <c r="AV241" i="26"/>
  <c r="AO241" i="26"/>
  <c r="AJ241" i="26"/>
  <c r="AC241" i="26"/>
  <c r="X241" i="26"/>
  <c r="Q241" i="26"/>
  <c r="L241" i="26"/>
  <c r="K241" i="26"/>
  <c r="S241" i="26"/>
  <c r="AA241" i="26"/>
  <c r="AI241" i="26"/>
  <c r="AQ241" i="26"/>
  <c r="AY241" i="26"/>
  <c r="Z186" i="26"/>
  <c r="AW186" i="26"/>
  <c r="BF104" i="26"/>
  <c r="AW81" i="26"/>
  <c r="AM81" i="26"/>
  <c r="AD81" i="26"/>
  <c r="W81" i="26"/>
  <c r="Q81" i="26"/>
  <c r="K81" i="26"/>
  <c r="V81" i="26"/>
  <c r="AG81" i="26"/>
  <c r="AQ81" i="26"/>
  <c r="M117" i="26"/>
  <c r="T117" i="26"/>
  <c r="AB117" i="26"/>
  <c r="AK117" i="26"/>
  <c r="AR117" i="26"/>
  <c r="M70" i="26"/>
  <c r="T70" i="26"/>
  <c r="AB70" i="26"/>
  <c r="AK70" i="26"/>
  <c r="AR70" i="26"/>
  <c r="BF118" i="26"/>
  <c r="AV259" i="26"/>
  <c r="AO259" i="26"/>
  <c r="AJ259" i="26"/>
  <c r="AC259" i="26"/>
  <c r="X259" i="26"/>
  <c r="Q259" i="26"/>
  <c r="L259" i="26"/>
  <c r="AR259" i="26"/>
  <c r="AK259" i="26"/>
  <c r="AB259" i="26"/>
  <c r="T259" i="26"/>
  <c r="M259" i="26"/>
  <c r="K259" i="26"/>
  <c r="W259" i="26"/>
  <c r="AG259" i="26"/>
  <c r="AQ259" i="26"/>
  <c r="BF127" i="26"/>
  <c r="AU106" i="26"/>
  <c r="AN106" i="26"/>
  <c r="AH106" i="26"/>
  <c r="X106" i="26"/>
  <c r="R106" i="26"/>
  <c r="AT106" i="26"/>
  <c r="AJ106" i="26"/>
  <c r="Z106" i="26"/>
  <c r="O106" i="26"/>
  <c r="L106" i="26"/>
  <c r="AB106" i="26"/>
  <c r="AP106" i="26"/>
  <c r="R89" i="26"/>
  <c r="X89" i="26"/>
  <c r="AH89" i="26"/>
  <c r="AN89" i="26"/>
  <c r="AU89" i="26"/>
  <c r="BF9" i="26"/>
  <c r="I77" i="26"/>
  <c r="AJ77" i="26"/>
  <c r="R21" i="26"/>
  <c r="AB21" i="26"/>
  <c r="AM21" i="26"/>
  <c r="AX21" i="26"/>
  <c r="L233" i="26"/>
  <c r="T233" i="26"/>
  <c r="AB233" i="26"/>
  <c r="AH233" i="26"/>
  <c r="AR233" i="26"/>
  <c r="L149" i="26"/>
  <c r="V149" i="26"/>
  <c r="AG149" i="26"/>
  <c r="AW149" i="26"/>
  <c r="R150" i="26"/>
  <c r="X150" i="26"/>
  <c r="AH150" i="26"/>
  <c r="AN150" i="26"/>
  <c r="AU150" i="26"/>
  <c r="BF17" i="26"/>
  <c r="I166" i="26"/>
  <c r="AJ166" i="26"/>
  <c r="R90" i="26"/>
  <c r="AB90" i="26"/>
  <c r="AM90" i="26"/>
  <c r="AX90" i="26"/>
  <c r="L65" i="26"/>
  <c r="T65" i="26"/>
  <c r="AB65" i="26"/>
  <c r="AH65" i="26"/>
  <c r="AR65" i="26"/>
  <c r="L45" i="26"/>
  <c r="V45" i="26"/>
  <c r="AG45" i="26"/>
  <c r="AW45" i="26"/>
  <c r="R66" i="26"/>
  <c r="X66" i="26"/>
  <c r="AH66" i="26"/>
  <c r="AN66" i="26"/>
  <c r="AU66" i="26"/>
  <c r="BF25" i="26"/>
  <c r="I239" i="26"/>
  <c r="AJ239" i="26"/>
  <c r="R151" i="26"/>
  <c r="AB151" i="26"/>
  <c r="AM151" i="26"/>
  <c r="AX151" i="26"/>
  <c r="L152" i="26"/>
  <c r="T152" i="26"/>
  <c r="AB152" i="26"/>
  <c r="AH152" i="26"/>
  <c r="AR152" i="26"/>
  <c r="L46" i="26"/>
  <c r="V46" i="26"/>
  <c r="AG46" i="26"/>
  <c r="AW46" i="26"/>
  <c r="R35" i="26"/>
  <c r="X35" i="26"/>
  <c r="AH35" i="26"/>
  <c r="AN35" i="26"/>
  <c r="AU35" i="26"/>
  <c r="BF33" i="26"/>
  <c r="I19" i="26"/>
  <c r="AJ19" i="26"/>
  <c r="R240" i="26"/>
  <c r="AB240" i="26"/>
  <c r="AM240" i="26"/>
  <c r="AX240" i="26"/>
  <c r="L92" i="26"/>
  <c r="T92" i="26"/>
  <c r="AB92" i="26"/>
  <c r="AH92" i="26"/>
  <c r="AR92" i="26"/>
  <c r="L31" i="26"/>
  <c r="V31" i="26"/>
  <c r="AG31" i="26"/>
  <c r="AW31" i="26"/>
  <c r="V261" i="26"/>
  <c r="AH261" i="26"/>
  <c r="AU261" i="26"/>
  <c r="L234" i="26"/>
  <c r="T234" i="26"/>
  <c r="AC234" i="26"/>
  <c r="AK234" i="26"/>
  <c r="AV234" i="26"/>
  <c r="V203" i="26"/>
  <c r="AH203" i="26"/>
  <c r="AU203" i="26"/>
  <c r="L140" i="26"/>
  <c r="T140" i="26"/>
  <c r="AC140" i="26"/>
  <c r="AK140" i="26"/>
  <c r="AV140" i="26"/>
  <c r="P250" i="26"/>
  <c r="Y250" i="26"/>
  <c r="AG250" i="26"/>
  <c r="AO250" i="26"/>
  <c r="J228" i="26"/>
  <c r="AX228" i="26"/>
  <c r="M215" i="26"/>
  <c r="S215" i="26"/>
  <c r="Y215" i="26"/>
  <c r="AF215" i="26"/>
  <c r="AK215" i="26"/>
  <c r="AQ215" i="26"/>
  <c r="AW215" i="26"/>
  <c r="K154" i="26"/>
  <c r="S154" i="26"/>
  <c r="AA154" i="26"/>
  <c r="AH154" i="26"/>
  <c r="AQ154" i="26"/>
  <c r="AY154" i="26"/>
  <c r="I204" i="26"/>
  <c r="O204" i="26"/>
  <c r="T204" i="26"/>
  <c r="AA204" i="26"/>
  <c r="AG204" i="26"/>
  <c r="AM204" i="26"/>
  <c r="AR204" i="26"/>
  <c r="AY204" i="26"/>
  <c r="I20" i="26"/>
  <c r="W20" i="26"/>
  <c r="AH20" i="26"/>
  <c r="AT20" i="26"/>
  <c r="BF59" i="26"/>
  <c r="I22" i="26"/>
  <c r="O22" i="26"/>
  <c r="T22" i="26"/>
  <c r="AA22" i="26"/>
  <c r="AG22" i="26"/>
  <c r="AM22" i="26"/>
  <c r="AR22" i="26"/>
  <c r="AY22" i="26"/>
  <c r="M205" i="26"/>
  <c r="S205" i="26"/>
  <c r="Y205" i="26"/>
  <c r="AF205" i="26"/>
  <c r="AK205" i="26"/>
  <c r="AQ205" i="26"/>
  <c r="AW205" i="26"/>
  <c r="O235" i="26"/>
  <c r="AK235" i="26"/>
  <c r="I78" i="26"/>
  <c r="O78" i="26"/>
  <c r="T78" i="26"/>
  <c r="AA78" i="26"/>
  <c r="AG78" i="26"/>
  <c r="AM78" i="26"/>
  <c r="AR78" i="26"/>
  <c r="AY78" i="26"/>
  <c r="I14" i="26"/>
  <c r="W14" i="26"/>
  <c r="AH14" i="26"/>
  <c r="AT14" i="26"/>
  <c r="BF67" i="26"/>
  <c r="I262" i="26"/>
  <c r="O262" i="26"/>
  <c r="T262" i="26"/>
  <c r="AA262" i="26"/>
  <c r="AG262" i="26"/>
  <c r="AL262" i="26" s="1"/>
  <c r="AM262" i="26"/>
  <c r="AR262" i="26"/>
  <c r="AY262" i="26"/>
  <c r="W206" i="26"/>
  <c r="AY206" i="26"/>
  <c r="M125" i="26"/>
  <c r="S125" i="26"/>
  <c r="Y125" i="26"/>
  <c r="AF125" i="26"/>
  <c r="AK125" i="26"/>
  <c r="AQ125" i="26"/>
  <c r="AW125" i="26"/>
  <c r="K103" i="26"/>
  <c r="S103" i="26"/>
  <c r="AA103" i="26"/>
  <c r="AH103" i="26"/>
  <c r="AQ103" i="26"/>
  <c r="AY103" i="26"/>
  <c r="J55" i="26"/>
  <c r="Q197" i="26"/>
  <c r="AU197" i="26"/>
  <c r="M169" i="26"/>
  <c r="S169" i="26"/>
  <c r="Y169" i="26"/>
  <c r="AF169" i="26"/>
  <c r="AK169" i="26"/>
  <c r="AQ169" i="26"/>
  <c r="AW169" i="26"/>
  <c r="BF78" i="26"/>
  <c r="AK157" i="26"/>
  <c r="W157" i="26"/>
  <c r="O157" i="26"/>
  <c r="AP157" i="26"/>
  <c r="AY179" i="26"/>
  <c r="AR179" i="26"/>
  <c r="AM179" i="26"/>
  <c r="AG179" i="26"/>
  <c r="AA179" i="26"/>
  <c r="T179" i="26"/>
  <c r="O179" i="26"/>
  <c r="I179" i="26"/>
  <c r="L179" i="26"/>
  <c r="S179" i="26"/>
  <c r="AB179" i="26"/>
  <c r="AJ179" i="26"/>
  <c r="AQ179" i="26"/>
  <c r="R142" i="26"/>
  <c r="AA142" i="26"/>
  <c r="AM142" i="26"/>
  <c r="AX142" i="26"/>
  <c r="AW40" i="26"/>
  <c r="AQ40" i="26"/>
  <c r="AK40" i="26"/>
  <c r="AF40" i="26"/>
  <c r="Y40" i="26"/>
  <c r="S40" i="26"/>
  <c r="M40" i="26"/>
  <c r="K40" i="26"/>
  <c r="Q40" i="26"/>
  <c r="AA40" i="26"/>
  <c r="AI40" i="26"/>
  <c r="AO40" i="26"/>
  <c r="AY40" i="26"/>
  <c r="P79" i="26"/>
  <c r="X79" i="26"/>
  <c r="AF79" i="26"/>
  <c r="AN79" i="26"/>
  <c r="AV79" i="26"/>
  <c r="AT67" i="26"/>
  <c r="AK67" i="26"/>
  <c r="V67" i="26"/>
  <c r="M37" i="26"/>
  <c r="AC37" i="26"/>
  <c r="O41" i="26"/>
  <c r="W41" i="26"/>
  <c r="AC41" i="26"/>
  <c r="AM41" i="26"/>
  <c r="AU41" i="26"/>
  <c r="O241" i="26"/>
  <c r="W241" i="26"/>
  <c r="AF241" i="26"/>
  <c r="AM241" i="26"/>
  <c r="AU241" i="26"/>
  <c r="AY218" i="26"/>
  <c r="AR218" i="26"/>
  <c r="AM218" i="26"/>
  <c r="AG218" i="26"/>
  <c r="AA218" i="26"/>
  <c r="T218" i="26"/>
  <c r="O218" i="26"/>
  <c r="I218" i="26"/>
  <c r="L218" i="26"/>
  <c r="S218" i="26"/>
  <c r="AB218" i="26"/>
  <c r="AJ218" i="26"/>
  <c r="AQ218" i="26"/>
  <c r="AW198" i="26"/>
  <c r="AQ198" i="26"/>
  <c r="AK198" i="26"/>
  <c r="AF198" i="26"/>
  <c r="Y198" i="26"/>
  <c r="S198" i="26"/>
  <c r="M198" i="26"/>
  <c r="K198" i="26"/>
  <c r="Q198" i="26"/>
  <c r="AA198" i="26"/>
  <c r="AI198" i="26"/>
  <c r="AO198" i="26"/>
  <c r="AY198" i="26"/>
  <c r="R170" i="26"/>
  <c r="AA170" i="26"/>
  <c r="AI170" i="26"/>
  <c r="J186" i="26"/>
  <c r="AK186" i="26"/>
  <c r="AW144" i="26"/>
  <c r="AQ144" i="26"/>
  <c r="AK144" i="26"/>
  <c r="AF144" i="26"/>
  <c r="Y144" i="26"/>
  <c r="S144" i="26"/>
  <c r="M144" i="26"/>
  <c r="K144" i="26"/>
  <c r="Q144" i="26"/>
  <c r="AA144" i="26"/>
  <c r="AI144" i="26"/>
  <c r="AO144" i="26"/>
  <c r="AY144" i="26"/>
  <c r="R81" i="26"/>
  <c r="AA81" i="26"/>
  <c r="AI81" i="26"/>
  <c r="AX81" i="26"/>
  <c r="I117" i="26"/>
  <c r="P117" i="26"/>
  <c r="Y117" i="26"/>
  <c r="AG117" i="26"/>
  <c r="AN117" i="26"/>
  <c r="AW117" i="26"/>
  <c r="AO42" i="26"/>
  <c r="AD42" i="26"/>
  <c r="S42" i="26"/>
  <c r="M42" i="26"/>
  <c r="AC42" i="26"/>
  <c r="AT42" i="26"/>
  <c r="BF110" i="26"/>
  <c r="I69" i="26"/>
  <c r="P69" i="26"/>
  <c r="X69" i="26"/>
  <c r="AG69" i="26"/>
  <c r="AL69" i="26" s="1"/>
  <c r="AN69" i="26"/>
  <c r="I70" i="26"/>
  <c r="P70" i="26"/>
  <c r="Y70" i="26"/>
  <c r="AG70" i="26"/>
  <c r="AN70" i="26"/>
  <c r="AW70" i="26"/>
  <c r="I94" i="26"/>
  <c r="P94" i="26"/>
  <c r="X94" i="26"/>
  <c r="AG94" i="26"/>
  <c r="AN94" i="26"/>
  <c r="P259" i="26"/>
  <c r="AA259" i="26"/>
  <c r="AM259" i="26"/>
  <c r="AW259" i="26"/>
  <c r="AR212" i="26"/>
  <c r="J212" i="26"/>
  <c r="AF230" i="26"/>
  <c r="L230" i="26"/>
  <c r="AN230" i="26"/>
  <c r="T106" i="26"/>
  <c r="AI106" i="26"/>
  <c r="AX106" i="26"/>
  <c r="AP58" i="26"/>
  <c r="AG58" i="26"/>
  <c r="V58" i="26"/>
  <c r="I58" i="26"/>
  <c r="AO58" i="26"/>
  <c r="AB58" i="26"/>
  <c r="L58" i="26"/>
  <c r="T58" i="26"/>
  <c r="AK58" i="26"/>
  <c r="O126" i="26"/>
  <c r="AB126" i="26"/>
  <c r="AN126" i="26"/>
  <c r="AP50" i="26"/>
  <c r="AC50" i="26"/>
  <c r="Q50" i="26"/>
  <c r="AX50" i="26"/>
  <c r="AH50" i="26"/>
  <c r="V50" i="26"/>
  <c r="M50" i="26"/>
  <c r="AF50" i="26"/>
  <c r="S23" i="26"/>
  <c r="M237" i="26"/>
  <c r="AH237" i="26"/>
  <c r="V24" i="26"/>
  <c r="AV119" i="26"/>
  <c r="AN119" i="26"/>
  <c r="AF119" i="26"/>
  <c r="W119" i="26"/>
  <c r="O119" i="26"/>
  <c r="BF157" i="26"/>
  <c r="AR119" i="26"/>
  <c r="AI119" i="26"/>
  <c r="T119" i="26"/>
  <c r="K119" i="26"/>
  <c r="AQ119" i="26"/>
  <c r="AB119" i="26"/>
  <c r="S119" i="26"/>
  <c r="P119" i="26"/>
  <c r="AM119" i="26"/>
  <c r="AV25" i="26"/>
  <c r="AN25" i="26"/>
  <c r="AF25" i="26"/>
  <c r="W25" i="26"/>
  <c r="O25" i="26"/>
  <c r="BF159" i="26"/>
  <c r="AR25" i="26"/>
  <c r="AI25" i="26"/>
  <c r="T25" i="26"/>
  <c r="K25" i="26"/>
  <c r="AQ25" i="26"/>
  <c r="AB25" i="26"/>
  <c r="S25" i="26"/>
  <c r="P25" i="26"/>
  <c r="AM25" i="26"/>
  <c r="L231" i="26"/>
  <c r="I97" i="26"/>
  <c r="BF175" i="26"/>
  <c r="AV173" i="26"/>
  <c r="AO173" i="26"/>
  <c r="AJ173" i="26"/>
  <c r="AC173" i="26"/>
  <c r="X173" i="26"/>
  <c r="Q173" i="26"/>
  <c r="L173" i="26"/>
  <c r="AW173" i="26"/>
  <c r="AQ173" i="26"/>
  <c r="AK173" i="26"/>
  <c r="AF173" i="26"/>
  <c r="Y173" i="26"/>
  <c r="S173" i="26"/>
  <c r="M173" i="26"/>
  <c r="AR173" i="26"/>
  <c r="AG173" i="26"/>
  <c r="T173" i="26"/>
  <c r="I173" i="26"/>
  <c r="AN173" i="26"/>
  <c r="AB173" i="26"/>
  <c r="P173" i="26"/>
  <c r="O173" i="26"/>
  <c r="AM173" i="26"/>
  <c r="K146" i="26"/>
  <c r="K174" i="26"/>
  <c r="AQ174" i="26"/>
  <c r="AP242" i="26"/>
  <c r="AT242" i="26"/>
  <c r="J242" i="26"/>
  <c r="Y242" i="26"/>
  <c r="Z224" i="26"/>
  <c r="M149" i="26"/>
  <c r="X149" i="26"/>
  <c r="AH149" i="26"/>
  <c r="AX149" i="26"/>
  <c r="T166" i="26"/>
  <c r="AO166" i="26"/>
  <c r="M45" i="26"/>
  <c r="X45" i="26"/>
  <c r="AH45" i="26"/>
  <c r="AX45" i="26"/>
  <c r="T19" i="26"/>
  <c r="AO19" i="26"/>
  <c r="M20" i="26"/>
  <c r="Y20" i="26"/>
  <c r="AI20" i="26"/>
  <c r="AX20" i="26"/>
  <c r="K22" i="26"/>
  <c r="P22" i="26"/>
  <c r="W22" i="26"/>
  <c r="AB22" i="26"/>
  <c r="AI22" i="26"/>
  <c r="AN22" i="26"/>
  <c r="AU22" i="26"/>
  <c r="K78" i="26"/>
  <c r="P78" i="26"/>
  <c r="W78" i="26"/>
  <c r="AB78" i="26"/>
  <c r="AI78" i="26"/>
  <c r="AN78" i="26"/>
  <c r="AU78" i="26"/>
  <c r="M14" i="26"/>
  <c r="Y14" i="26"/>
  <c r="AI14" i="26"/>
  <c r="AX14" i="26"/>
  <c r="M46" i="26"/>
  <c r="X46" i="26"/>
  <c r="AH46" i="26"/>
  <c r="AX46" i="26"/>
  <c r="R228" i="26"/>
  <c r="K204" i="26"/>
  <c r="P204" i="26"/>
  <c r="W204" i="26"/>
  <c r="AB204" i="26"/>
  <c r="AI204" i="26"/>
  <c r="AN204" i="26"/>
  <c r="AU204" i="26"/>
  <c r="K262" i="26"/>
  <c r="P262" i="26"/>
  <c r="W262" i="26"/>
  <c r="AB262" i="26"/>
  <c r="AI262" i="26"/>
  <c r="AN262" i="26"/>
  <c r="AU262" i="26"/>
  <c r="AP37" i="26"/>
  <c r="AH37" i="26"/>
  <c r="W37" i="26"/>
  <c r="I37" i="26"/>
  <c r="O37" i="26"/>
  <c r="AD37" i="26"/>
  <c r="AU37" i="26"/>
  <c r="BF86" i="26"/>
  <c r="AW69" i="26"/>
  <c r="AQ69" i="26"/>
  <c r="AK69" i="26"/>
  <c r="AF69" i="26"/>
  <c r="Y69" i="26"/>
  <c r="S69" i="26"/>
  <c r="M69" i="26"/>
  <c r="K69" i="26"/>
  <c r="Q69" i="26"/>
  <c r="AA69" i="26"/>
  <c r="AI69" i="26"/>
  <c r="AO69" i="26"/>
  <c r="AY69" i="26"/>
  <c r="K70" i="26"/>
  <c r="AI70" i="26"/>
  <c r="AY94" i="26"/>
  <c r="AR94" i="26"/>
  <c r="AQ94" i="26"/>
  <c r="AK94" i="26"/>
  <c r="AF94" i="26"/>
  <c r="Y94" i="26"/>
  <c r="S94" i="26"/>
  <c r="M94" i="26"/>
  <c r="K94" i="26"/>
  <c r="Q94" i="26"/>
  <c r="AA94" i="26"/>
  <c r="AI94" i="26"/>
  <c r="AO94" i="26"/>
  <c r="R126" i="26"/>
  <c r="AV23" i="26"/>
  <c r="AF23" i="26"/>
  <c r="K23" i="26"/>
  <c r="AI23" i="26"/>
  <c r="T23" i="26"/>
  <c r="AR231" i="26"/>
  <c r="AJ231" i="26"/>
  <c r="AA231" i="26"/>
  <c r="S231" i="26"/>
  <c r="K231" i="26"/>
  <c r="AQ231" i="26"/>
  <c r="AF231" i="26"/>
  <c r="T231" i="26"/>
  <c r="AY231" i="26"/>
  <c r="AN231" i="26"/>
  <c r="AB231" i="26"/>
  <c r="P231" i="26"/>
  <c r="O231" i="26"/>
  <c r="AM231" i="26"/>
  <c r="BF161" i="26"/>
  <c r="Z161" i="26"/>
  <c r="J161" i="26"/>
  <c r="AT97" i="26"/>
  <c r="AI97" i="26"/>
  <c r="AC97" i="26"/>
  <c r="V97" i="26"/>
  <c r="M97" i="26"/>
  <c r="BF170" i="26"/>
  <c r="AW97" i="26"/>
  <c r="AM97" i="26"/>
  <c r="AD97" i="26"/>
  <c r="W97" i="26"/>
  <c r="Q97" i="26"/>
  <c r="AY97" i="26"/>
  <c r="AH97" i="26"/>
  <c r="S97" i="26"/>
  <c r="AX97" i="26"/>
  <c r="AG97" i="26"/>
  <c r="R97" i="26"/>
  <c r="K97" i="26"/>
  <c r="AQ97" i="26"/>
  <c r="BF177" i="26"/>
  <c r="AV146" i="26"/>
  <c r="AO146" i="26"/>
  <c r="AJ146" i="26"/>
  <c r="AC146" i="26"/>
  <c r="X146" i="26"/>
  <c r="Q146" i="26"/>
  <c r="L146" i="26"/>
  <c r="AW146" i="26"/>
  <c r="AQ146" i="26"/>
  <c r="AK146" i="26"/>
  <c r="AF146" i="26"/>
  <c r="Y146" i="26"/>
  <c r="S146" i="26"/>
  <c r="M146" i="26"/>
  <c r="AR146" i="26"/>
  <c r="AG146" i="26"/>
  <c r="T146" i="26"/>
  <c r="I146" i="26"/>
  <c r="AN146" i="26"/>
  <c r="AB146" i="26"/>
  <c r="P146" i="26"/>
  <c r="O146" i="26"/>
  <c r="AM146" i="26"/>
  <c r="AU10" i="26"/>
  <c r="AA10" i="26"/>
  <c r="AP10" i="26"/>
  <c r="AW10" i="26"/>
  <c r="Q10" i="26"/>
  <c r="Y77" i="26"/>
  <c r="AT77" i="26"/>
  <c r="Q149" i="26"/>
  <c r="AB149" i="26"/>
  <c r="AN149" i="26"/>
  <c r="L150" i="26"/>
  <c r="T150" i="26"/>
  <c r="AB150" i="26"/>
  <c r="AJ150" i="26"/>
  <c r="AR150" i="26"/>
  <c r="AY150" i="26"/>
  <c r="Y239" i="26"/>
  <c r="AT239" i="26"/>
  <c r="Y19" i="26"/>
  <c r="AT19" i="26"/>
  <c r="AC228" i="26"/>
  <c r="K215" i="26"/>
  <c r="P215" i="26"/>
  <c r="W215" i="26"/>
  <c r="AB215" i="26"/>
  <c r="AI215" i="26"/>
  <c r="AN215" i="26"/>
  <c r="AU215" i="26"/>
  <c r="Q204" i="26"/>
  <c r="X204" i="26"/>
  <c r="AC204" i="26"/>
  <c r="AJ204" i="26"/>
  <c r="AO204" i="26"/>
  <c r="AV204" i="26"/>
  <c r="BF56" i="26"/>
  <c r="R20" i="26"/>
  <c r="AC20" i="26"/>
  <c r="AM20" i="26"/>
  <c r="AY20" i="26"/>
  <c r="K205" i="26"/>
  <c r="P205" i="26"/>
  <c r="AB205" i="26"/>
  <c r="AI205" i="26"/>
  <c r="AN205" i="26"/>
  <c r="AU205" i="26"/>
  <c r="L78" i="26"/>
  <c r="X78" i="26"/>
  <c r="AJ78" i="26"/>
  <c r="AV78" i="26"/>
  <c r="BF64" i="26"/>
  <c r="L262" i="26"/>
  <c r="X262" i="26"/>
  <c r="AC262" i="26"/>
  <c r="AO262" i="26"/>
  <c r="AV262" i="26"/>
  <c r="K169" i="26"/>
  <c r="P169" i="26"/>
  <c r="W169" i="26"/>
  <c r="AB169" i="26"/>
  <c r="AI169" i="26"/>
  <c r="AN169" i="26"/>
  <c r="AU169" i="26"/>
  <c r="AW41" i="26"/>
  <c r="AQ41" i="26"/>
  <c r="AK41" i="26"/>
  <c r="AF41" i="26"/>
  <c r="Y41" i="26"/>
  <c r="S41" i="26"/>
  <c r="M41" i="26"/>
  <c r="K41" i="26"/>
  <c r="Q41" i="26"/>
  <c r="AA41" i="26"/>
  <c r="AI41" i="26"/>
  <c r="AO41" i="26"/>
  <c r="AY41" i="26"/>
  <c r="AO229" i="26"/>
  <c r="BF96" i="26"/>
  <c r="AW170" i="26"/>
  <c r="AM170" i="26"/>
  <c r="AD170" i="26"/>
  <c r="W170" i="26"/>
  <c r="Q170" i="26"/>
  <c r="K170" i="26"/>
  <c r="V170" i="26"/>
  <c r="AG170" i="26"/>
  <c r="AQ170" i="26"/>
  <c r="L69" i="26"/>
  <c r="T69" i="26"/>
  <c r="AB69" i="26"/>
  <c r="AJ69" i="26"/>
  <c r="AR69" i="26"/>
  <c r="L94" i="26"/>
  <c r="T94" i="26"/>
  <c r="AB94" i="26"/>
  <c r="AJ94" i="26"/>
  <c r="AU94" i="26"/>
  <c r="BF116" i="26"/>
  <c r="T126" i="26"/>
  <c r="AJ126" i="26"/>
  <c r="AU126" i="26"/>
  <c r="AT33" i="26"/>
  <c r="AH33" i="26"/>
  <c r="AM33" i="26"/>
  <c r="S33" i="26"/>
  <c r="AR49" i="26"/>
  <c r="AU49" i="26"/>
  <c r="J49" i="26"/>
  <c r="AF49" i="26"/>
  <c r="W49" i="26"/>
  <c r="Z23" i="26"/>
  <c r="X237" i="26"/>
  <c r="AP237" i="26"/>
  <c r="AW24" i="26"/>
  <c r="AN24" i="26"/>
  <c r="AD24" i="26"/>
  <c r="X24" i="26"/>
  <c r="Q24" i="26"/>
  <c r="AX24" i="26"/>
  <c r="AJ24" i="26"/>
  <c r="AB24" i="26"/>
  <c r="R24" i="26"/>
  <c r="AT24" i="26"/>
  <c r="AH24" i="26"/>
  <c r="Y24" i="26"/>
  <c r="M24" i="26"/>
  <c r="L24" i="26"/>
  <c r="AG24" i="26"/>
  <c r="AR189" i="26"/>
  <c r="AB189" i="26"/>
  <c r="P189" i="26"/>
  <c r="AQ189" i="26"/>
  <c r="W189" i="26"/>
  <c r="AJ189" i="26"/>
  <c r="R189" i="26"/>
  <c r="O189" i="26"/>
  <c r="AV191" i="26"/>
  <c r="AK191" i="26"/>
  <c r="AB191" i="26"/>
  <c r="P191" i="26"/>
  <c r="AO191" i="26"/>
  <c r="Z191" i="26"/>
  <c r="I191" i="26"/>
  <c r="AW191" i="26"/>
  <c r="AJ191" i="26"/>
  <c r="V191" i="26"/>
  <c r="T191" i="26"/>
  <c r="AR191" i="26"/>
  <c r="W231" i="26"/>
  <c r="AU231" i="26"/>
  <c r="AO201" i="26"/>
  <c r="Y201" i="26"/>
  <c r="AW201" i="26"/>
  <c r="Z201" i="26"/>
  <c r="AT201" i="26"/>
  <c r="R201" i="26"/>
  <c r="Q201" i="26"/>
  <c r="Y97" i="26"/>
  <c r="W146" i="26"/>
  <c r="AU146" i="26"/>
  <c r="AA174" i="26"/>
  <c r="O177" i="26"/>
  <c r="O89" i="26"/>
  <c r="W89" i="26"/>
  <c r="AD89" i="26"/>
  <c r="AM89" i="26"/>
  <c r="L21" i="26"/>
  <c r="X21" i="26"/>
  <c r="AI21" i="26"/>
  <c r="AT21" i="26"/>
  <c r="I233" i="26"/>
  <c r="R233" i="26"/>
  <c r="Y233" i="26"/>
  <c r="AG233" i="26"/>
  <c r="AO233" i="26"/>
  <c r="R149" i="26"/>
  <c r="AC149" i="26"/>
  <c r="O178" i="26"/>
  <c r="AP178" i="26"/>
  <c r="O150" i="26"/>
  <c r="W150" i="26"/>
  <c r="AD150" i="26"/>
  <c r="AM150" i="26"/>
  <c r="AD166" i="26"/>
  <c r="L90" i="26"/>
  <c r="X90" i="26"/>
  <c r="AI90" i="26"/>
  <c r="AT90" i="26"/>
  <c r="I65" i="26"/>
  <c r="R65" i="26"/>
  <c r="Y65" i="26"/>
  <c r="AG65" i="26"/>
  <c r="AO65" i="26"/>
  <c r="R45" i="26"/>
  <c r="AC45" i="26"/>
  <c r="O53" i="26"/>
  <c r="AP53" i="26"/>
  <c r="O66" i="26"/>
  <c r="W66" i="26"/>
  <c r="AD66" i="26"/>
  <c r="AM66" i="26"/>
  <c r="AD239" i="26"/>
  <c r="L151" i="26"/>
  <c r="X151" i="26"/>
  <c r="AI151" i="26"/>
  <c r="AT151" i="26"/>
  <c r="I152" i="26"/>
  <c r="R152" i="26"/>
  <c r="Y152" i="26"/>
  <c r="AG152" i="26"/>
  <c r="AO152" i="26"/>
  <c r="R46" i="26"/>
  <c r="AC46" i="26"/>
  <c r="O113" i="26"/>
  <c r="AP113" i="26"/>
  <c r="O35" i="26"/>
  <c r="W35" i="26"/>
  <c r="AD35" i="26"/>
  <c r="AM35" i="26"/>
  <c r="AD19" i="26"/>
  <c r="L240" i="26"/>
  <c r="X240" i="26"/>
  <c r="AI240" i="26"/>
  <c r="AT240" i="26"/>
  <c r="I92" i="26"/>
  <c r="R92" i="26"/>
  <c r="Y92" i="26"/>
  <c r="AG92" i="26"/>
  <c r="AO92" i="26"/>
  <c r="R31" i="26"/>
  <c r="AC31" i="26"/>
  <c r="O27" i="26"/>
  <c r="R261" i="26"/>
  <c r="AD261" i="26"/>
  <c r="AT261" i="26"/>
  <c r="I234" i="26"/>
  <c r="Q234" i="26"/>
  <c r="AB234" i="26"/>
  <c r="AJ234" i="26"/>
  <c r="AR234" i="26"/>
  <c r="L93" i="26"/>
  <c r="T93" i="26"/>
  <c r="AC93" i="26"/>
  <c r="AK93" i="26"/>
  <c r="R203" i="26"/>
  <c r="AD203" i="26"/>
  <c r="AT203" i="26"/>
  <c r="I140" i="26"/>
  <c r="Q140" i="26"/>
  <c r="AB140" i="26"/>
  <c r="AJ140" i="26"/>
  <c r="L54" i="26"/>
  <c r="R54" i="26"/>
  <c r="AB54" i="26"/>
  <c r="AJ54" i="26"/>
  <c r="V264" i="26"/>
  <c r="M250" i="26"/>
  <c r="X250" i="26"/>
  <c r="AF250" i="26"/>
  <c r="AN250" i="26"/>
  <c r="L215" i="26"/>
  <c r="Q215" i="26"/>
  <c r="X215" i="26"/>
  <c r="AC215" i="26"/>
  <c r="AJ215" i="26"/>
  <c r="AO215" i="26"/>
  <c r="AV215" i="26"/>
  <c r="I154" i="26"/>
  <c r="R154" i="26"/>
  <c r="Y154" i="26"/>
  <c r="AG154" i="26"/>
  <c r="AO154" i="26"/>
  <c r="K211" i="26"/>
  <c r="P211" i="26"/>
  <c r="W211" i="26"/>
  <c r="AB211" i="26"/>
  <c r="AI211" i="26"/>
  <c r="AN211" i="26"/>
  <c r="M204" i="26"/>
  <c r="S204" i="26"/>
  <c r="Y204" i="26"/>
  <c r="AF204" i="26"/>
  <c r="AK204" i="26"/>
  <c r="AQ204" i="26"/>
  <c r="K114" i="26"/>
  <c r="P114" i="26"/>
  <c r="W114" i="26"/>
  <c r="AB114" i="26"/>
  <c r="AI114" i="26"/>
  <c r="AN114" i="26"/>
  <c r="S20" i="26"/>
  <c r="AD20" i="26"/>
  <c r="M22" i="26"/>
  <c r="S22" i="26"/>
  <c r="Y22" i="26"/>
  <c r="AF22" i="26"/>
  <c r="AK22" i="26"/>
  <c r="AQ22" i="26"/>
  <c r="K216" i="26"/>
  <c r="S216" i="26"/>
  <c r="AA216" i="26"/>
  <c r="AH216" i="26"/>
  <c r="AQ216" i="26"/>
  <c r="L205" i="26"/>
  <c r="Q205" i="26"/>
  <c r="X205" i="26"/>
  <c r="AC205" i="26"/>
  <c r="AJ205" i="26"/>
  <c r="AO205" i="26"/>
  <c r="AV205" i="26"/>
  <c r="J235" i="26"/>
  <c r="AA235" i="26"/>
  <c r="M78" i="26"/>
  <c r="S78" i="26"/>
  <c r="Y78" i="26"/>
  <c r="AF78" i="26"/>
  <c r="AK78" i="26"/>
  <c r="AQ78" i="26"/>
  <c r="O47" i="26"/>
  <c r="AD47" i="26"/>
  <c r="K28" i="26"/>
  <c r="P28" i="26"/>
  <c r="W28" i="26"/>
  <c r="AB28" i="26"/>
  <c r="AI28" i="26"/>
  <c r="AN28" i="26"/>
  <c r="S14" i="26"/>
  <c r="AD14" i="26"/>
  <c r="M262" i="26"/>
  <c r="S262" i="26"/>
  <c r="Y262" i="26"/>
  <c r="AF262" i="26"/>
  <c r="AK262" i="26"/>
  <c r="AQ262" i="26"/>
  <c r="K168" i="26"/>
  <c r="S168" i="26"/>
  <c r="AA168" i="26"/>
  <c r="AH168" i="26"/>
  <c r="AQ168" i="26"/>
  <c r="R206" i="26"/>
  <c r="L125" i="26"/>
  <c r="Q125" i="26"/>
  <c r="X125" i="26"/>
  <c r="AC125" i="26"/>
  <c r="AJ125" i="26"/>
  <c r="AO125" i="26"/>
  <c r="AV125" i="26"/>
  <c r="I103" i="26"/>
  <c r="R103" i="26"/>
  <c r="Y103" i="26"/>
  <c r="AG103" i="26"/>
  <c r="AO103" i="26"/>
  <c r="K156" i="26"/>
  <c r="P156" i="26"/>
  <c r="W156" i="26"/>
  <c r="AB156" i="26"/>
  <c r="AI156" i="26"/>
  <c r="AN156" i="26"/>
  <c r="K217" i="26"/>
  <c r="P217" i="26"/>
  <c r="W217" i="26"/>
  <c r="AB217" i="26"/>
  <c r="AI217" i="26"/>
  <c r="AN217" i="26"/>
  <c r="L169" i="26"/>
  <c r="Q169" i="26"/>
  <c r="X169" i="26"/>
  <c r="AC169" i="26"/>
  <c r="AJ169" i="26"/>
  <c r="AO169" i="26"/>
  <c r="AV169" i="26"/>
  <c r="I157" i="26"/>
  <c r="AI157" i="26"/>
  <c r="K179" i="26"/>
  <c r="Q179" i="26"/>
  <c r="Y179" i="26"/>
  <c r="AI179" i="26"/>
  <c r="AO179" i="26"/>
  <c r="AW179" i="26"/>
  <c r="Q142" i="26"/>
  <c r="Y142" i="26"/>
  <c r="AH142" i="26"/>
  <c r="AW142" i="26"/>
  <c r="BF80" i="26"/>
  <c r="I40" i="26"/>
  <c r="P40" i="26"/>
  <c r="X40" i="26"/>
  <c r="AG40" i="26"/>
  <c r="AN40" i="26"/>
  <c r="AV40" i="26"/>
  <c r="M79" i="26"/>
  <c r="W79" i="26"/>
  <c r="AC79" i="26"/>
  <c r="AK79" i="26"/>
  <c r="AU79" i="26"/>
  <c r="BF83" i="26"/>
  <c r="I67" i="26"/>
  <c r="BF85" i="26"/>
  <c r="AV80" i="26"/>
  <c r="AO80" i="26"/>
  <c r="AJ80" i="26"/>
  <c r="AC80" i="26"/>
  <c r="X80" i="26"/>
  <c r="Q80" i="26"/>
  <c r="L80" i="26"/>
  <c r="K80" i="26"/>
  <c r="N80" i="26" s="1"/>
  <c r="S80" i="26"/>
  <c r="AA80" i="26"/>
  <c r="AI80" i="26"/>
  <c r="AQ80" i="26"/>
  <c r="AY80" i="26"/>
  <c r="Z37" i="26"/>
  <c r="AK37" i="26"/>
  <c r="AY37" i="26"/>
  <c r="L41" i="26"/>
  <c r="T41" i="26"/>
  <c r="AB41" i="26"/>
  <c r="AJ41" i="26"/>
  <c r="AR41" i="26"/>
  <c r="M241" i="26"/>
  <c r="T241" i="26"/>
  <c r="AB241" i="26"/>
  <c r="AK241" i="26"/>
  <c r="AR241" i="26"/>
  <c r="K218" i="26"/>
  <c r="Q218" i="26"/>
  <c r="Y218" i="26"/>
  <c r="AI218" i="26"/>
  <c r="AO218" i="26"/>
  <c r="AW218" i="26"/>
  <c r="I198" i="26"/>
  <c r="P198" i="26"/>
  <c r="X198" i="26"/>
  <c r="AG198" i="26"/>
  <c r="AN198" i="26"/>
  <c r="AV198" i="26"/>
  <c r="M170" i="26"/>
  <c r="Y170" i="26"/>
  <c r="AH170" i="26"/>
  <c r="AT170" i="26"/>
  <c r="AY158" i="26"/>
  <c r="AR158" i="26"/>
  <c r="AM158" i="26"/>
  <c r="AG158" i="26"/>
  <c r="AA158" i="26"/>
  <c r="T158" i="26"/>
  <c r="O158" i="26"/>
  <c r="I158" i="26"/>
  <c r="L158" i="26"/>
  <c r="S158" i="26"/>
  <c r="AB158" i="26"/>
  <c r="AJ158" i="26"/>
  <c r="AQ158" i="26"/>
  <c r="AA186" i="26"/>
  <c r="AY143" i="26"/>
  <c r="AK143" i="26"/>
  <c r="Y143" i="26"/>
  <c r="O143" i="26"/>
  <c r="AI143" i="26"/>
  <c r="I144" i="26"/>
  <c r="P144" i="26"/>
  <c r="X144" i="26"/>
  <c r="AG144" i="26"/>
  <c r="AN144" i="26"/>
  <c r="AV144" i="26"/>
  <c r="M81" i="26"/>
  <c r="Y81" i="26"/>
  <c r="AH81" i="26"/>
  <c r="AT81" i="26"/>
  <c r="AY160" i="26"/>
  <c r="AR160" i="26"/>
  <c r="AM160" i="26"/>
  <c r="AG160" i="26"/>
  <c r="AA160" i="26"/>
  <c r="T160" i="26"/>
  <c r="O160" i="26"/>
  <c r="I160" i="26"/>
  <c r="L160" i="26"/>
  <c r="N160" i="26" s="1"/>
  <c r="S160" i="26"/>
  <c r="AB160" i="26"/>
  <c r="AJ160" i="26"/>
  <c r="AQ160" i="26"/>
  <c r="O117" i="26"/>
  <c r="W117" i="26"/>
  <c r="AF117" i="26"/>
  <c r="AM117" i="26"/>
  <c r="AU117" i="26"/>
  <c r="AP82" i="26"/>
  <c r="I42" i="26"/>
  <c r="Y42" i="26"/>
  <c r="AM42" i="26"/>
  <c r="O69" i="26"/>
  <c r="W69" i="26"/>
  <c r="AC69" i="26"/>
  <c r="AM69" i="26"/>
  <c r="AU69" i="26"/>
  <c r="BF111" i="26"/>
  <c r="O70" i="26"/>
  <c r="W70" i="26"/>
  <c r="AF70" i="26"/>
  <c r="AM70" i="26"/>
  <c r="AU70" i="26"/>
  <c r="AW32" i="26"/>
  <c r="AA32" i="26"/>
  <c r="J32" i="26"/>
  <c r="Q32" i="26"/>
  <c r="AU32" i="26"/>
  <c r="O94" i="26"/>
  <c r="W94" i="26"/>
  <c r="AC94" i="26"/>
  <c r="AM94" i="26"/>
  <c r="AV94" i="26"/>
  <c r="AU29" i="26"/>
  <c r="AI29" i="26"/>
  <c r="S29" i="26"/>
  <c r="AT29" i="26"/>
  <c r="Z29" i="26"/>
  <c r="O29" i="26"/>
  <c r="AO29" i="26"/>
  <c r="O259" i="26"/>
  <c r="Y259" i="26"/>
  <c r="AI259" i="26"/>
  <c r="AU259" i="26"/>
  <c r="AW236" i="26"/>
  <c r="AN236" i="26"/>
  <c r="AD236" i="26"/>
  <c r="X236" i="26"/>
  <c r="Q236" i="26"/>
  <c r="AO236" i="26"/>
  <c r="AC236" i="26"/>
  <c r="T236" i="26"/>
  <c r="I236" i="26"/>
  <c r="M236" i="26"/>
  <c r="AB236" i="26"/>
  <c r="AR236" i="26"/>
  <c r="AF212" i="26"/>
  <c r="Z230" i="26"/>
  <c r="S106" i="26"/>
  <c r="AD106" i="26"/>
  <c r="AR106" i="26"/>
  <c r="P58" i="26"/>
  <c r="AJ58" i="26"/>
  <c r="AW58" i="26"/>
  <c r="X126" i="26"/>
  <c r="AM126" i="26"/>
  <c r="AY126" i="26"/>
  <c r="X33" i="26"/>
  <c r="J50" i="26"/>
  <c r="AB50" i="26"/>
  <c r="AW50" i="26"/>
  <c r="AN23" i="26"/>
  <c r="AD237" i="26"/>
  <c r="AV237" i="26"/>
  <c r="T24" i="26"/>
  <c r="AO24" i="26"/>
  <c r="Z189" i="26"/>
  <c r="AD191" i="26"/>
  <c r="L119" i="26"/>
  <c r="AJ119" i="26"/>
  <c r="L25" i="26"/>
  <c r="AJ25" i="26"/>
  <c r="X231" i="26"/>
  <c r="AV231" i="26"/>
  <c r="AD201" i="26"/>
  <c r="AA97" i="26"/>
  <c r="AW13" i="26"/>
  <c r="AQ13" i="26"/>
  <c r="AK13" i="26"/>
  <c r="AF13" i="26"/>
  <c r="Y13" i="26"/>
  <c r="S13" i="26"/>
  <c r="M13" i="26"/>
  <c r="AY13" i="26"/>
  <c r="AR13" i="26"/>
  <c r="AM13" i="26"/>
  <c r="AG13" i="26"/>
  <c r="AA13" i="26"/>
  <c r="T13" i="26"/>
  <c r="O13" i="26"/>
  <c r="I13" i="26"/>
  <c r="BF171" i="26"/>
  <c r="AO13" i="26"/>
  <c r="AC13" i="26"/>
  <c r="Q13" i="26"/>
  <c r="AN13" i="26"/>
  <c r="AB13" i="26"/>
  <c r="P13" i="26"/>
  <c r="L13" i="26"/>
  <c r="AJ13" i="26"/>
  <c r="BF173" i="26"/>
  <c r="AV253" i="26"/>
  <c r="AO253" i="26"/>
  <c r="AJ253" i="26"/>
  <c r="AC253" i="26"/>
  <c r="X253" i="26"/>
  <c r="Q253" i="26"/>
  <c r="L253" i="26"/>
  <c r="AW253" i="26"/>
  <c r="AQ253" i="26"/>
  <c r="AK253" i="26"/>
  <c r="AF253" i="26"/>
  <c r="Y253" i="26"/>
  <c r="S253" i="26"/>
  <c r="M253" i="26"/>
  <c r="AR253" i="26"/>
  <c r="AG253" i="26"/>
  <c r="T253" i="26"/>
  <c r="I253" i="26"/>
  <c r="AN253" i="26"/>
  <c r="AB253" i="26"/>
  <c r="P253" i="26"/>
  <c r="O253" i="26"/>
  <c r="AM253" i="26"/>
  <c r="K173" i="26"/>
  <c r="AI173" i="26"/>
  <c r="AA146" i="26"/>
  <c r="AY146" i="26"/>
  <c r="AU181" i="26"/>
  <c r="Z181" i="26"/>
  <c r="AW181" i="26"/>
  <c r="Q181" i="26"/>
  <c r="AA181" i="26"/>
  <c r="AP181" i="26"/>
  <c r="AK181" i="26"/>
  <c r="O181" i="26"/>
  <c r="AB174" i="26"/>
  <c r="AW255" i="26"/>
  <c r="AQ255" i="26"/>
  <c r="AK255" i="26"/>
  <c r="AF255" i="26"/>
  <c r="Y255" i="26"/>
  <c r="S255" i="26"/>
  <c r="M255" i="26"/>
  <c r="BF206" i="26"/>
  <c r="AU255" i="26"/>
  <c r="AM255" i="26"/>
  <c r="AC255" i="26"/>
  <c r="W255" i="26"/>
  <c r="O255" i="26"/>
  <c r="AR255" i="26"/>
  <c r="AI255" i="26"/>
  <c r="X255" i="26"/>
  <c r="L255" i="26"/>
  <c r="AV255" i="26"/>
  <c r="AJ255" i="26"/>
  <c r="AA255" i="26"/>
  <c r="P255" i="26"/>
  <c r="AY255" i="26"/>
  <c r="AB255" i="26"/>
  <c r="I255" i="26"/>
  <c r="N255" i="26" s="1"/>
  <c r="AO255" i="26"/>
  <c r="T255" i="26"/>
  <c r="Q255" i="26"/>
  <c r="AD107" i="26"/>
  <c r="AR200" i="26"/>
  <c r="AV200" i="26"/>
  <c r="AB200" i="26"/>
  <c r="R200" i="26"/>
  <c r="AW200" i="26"/>
  <c r="AR238" i="26"/>
  <c r="AJ238" i="26"/>
  <c r="AA238" i="26"/>
  <c r="S238" i="26"/>
  <c r="K238" i="26"/>
  <c r="O238" i="26"/>
  <c r="X238" i="26"/>
  <c r="AM238" i="26"/>
  <c r="AV238" i="26"/>
  <c r="AT131" i="26"/>
  <c r="AI131" i="26"/>
  <c r="AC131" i="26"/>
  <c r="V131" i="26"/>
  <c r="M131" i="26"/>
  <c r="BF194" i="26"/>
  <c r="AW131" i="26"/>
  <c r="AH131" i="26"/>
  <c r="Y131" i="26"/>
  <c r="Q131" i="26"/>
  <c r="AX131" i="26"/>
  <c r="AM131" i="26"/>
  <c r="AA131" i="26"/>
  <c r="R131" i="26"/>
  <c r="K131" i="26"/>
  <c r="AG131" i="26"/>
  <c r="AY182" i="26"/>
  <c r="AN182" i="26"/>
  <c r="AD182" i="26"/>
  <c r="S182" i="26"/>
  <c r="AX182" i="26"/>
  <c r="AI182" i="26"/>
  <c r="W182" i="26"/>
  <c r="AM182" i="26"/>
  <c r="X182" i="26"/>
  <c r="BF217" i="26"/>
  <c r="AH182" i="26"/>
  <c r="AR182" i="26"/>
  <c r="L182" i="26"/>
  <c r="AB182" i="26"/>
  <c r="AX136" i="26"/>
  <c r="AO136" i="26"/>
  <c r="AG136" i="26"/>
  <c r="Y136" i="26"/>
  <c r="R136" i="26"/>
  <c r="I136" i="26"/>
  <c r="AY136" i="26"/>
  <c r="AM136" i="26"/>
  <c r="AC136" i="26"/>
  <c r="S136" i="26"/>
  <c r="AQ136" i="26"/>
  <c r="AD136" i="26"/>
  <c r="V136" i="26"/>
  <c r="K136" i="26"/>
  <c r="AW136" i="26"/>
  <c r="AA136" i="26"/>
  <c r="AH136" i="26"/>
  <c r="M136" i="26"/>
  <c r="W136" i="26"/>
  <c r="BF233" i="26"/>
  <c r="AR258" i="26"/>
  <c r="AW258" i="26"/>
  <c r="L258" i="26"/>
  <c r="AG258" i="26"/>
  <c r="O115" i="26"/>
  <c r="AC115" i="26"/>
  <c r="K252" i="26"/>
  <c r="S252" i="26"/>
  <c r="AA252" i="26"/>
  <c r="AH252" i="26"/>
  <c r="AQ252" i="26"/>
  <c r="M180" i="26"/>
  <c r="Y180" i="26"/>
  <c r="AI180" i="26"/>
  <c r="K116" i="26"/>
  <c r="P116" i="26"/>
  <c r="W116" i="26"/>
  <c r="AB116" i="26"/>
  <c r="AI116" i="26"/>
  <c r="AN116" i="26"/>
  <c r="K171" i="26"/>
  <c r="P171" i="26"/>
  <c r="W171" i="26"/>
  <c r="AB171" i="26"/>
  <c r="AI171" i="26"/>
  <c r="AN171" i="26"/>
  <c r="M159" i="26"/>
  <c r="Y159" i="26"/>
  <c r="AI159" i="26"/>
  <c r="K104" i="26"/>
  <c r="P104" i="26"/>
  <c r="W104" i="26"/>
  <c r="AB104" i="26"/>
  <c r="AI104" i="26"/>
  <c r="AN104" i="26"/>
  <c r="K105" i="26"/>
  <c r="N105" i="26" s="1"/>
  <c r="P105" i="26"/>
  <c r="W105" i="26"/>
  <c r="AB105" i="26"/>
  <c r="AI105" i="26"/>
  <c r="AN105" i="26"/>
  <c r="K56" i="26"/>
  <c r="S56" i="26"/>
  <c r="AA56" i="26"/>
  <c r="AH56" i="26"/>
  <c r="AQ56" i="26"/>
  <c r="AU188" i="26"/>
  <c r="AV188" i="26"/>
  <c r="AH188" i="26"/>
  <c r="T188" i="26"/>
  <c r="O188" i="26"/>
  <c r="AJ188" i="26"/>
  <c r="BF125" i="26"/>
  <c r="AJ199" i="26"/>
  <c r="P199" i="26"/>
  <c r="O199" i="26"/>
  <c r="AQ199" i="26"/>
  <c r="AT118" i="26"/>
  <c r="AV118" i="26"/>
  <c r="J118" i="26"/>
  <c r="Y118" i="26"/>
  <c r="BF129" i="26"/>
  <c r="AR57" i="26"/>
  <c r="X57" i="26"/>
  <c r="K57" i="26"/>
  <c r="R57" i="26"/>
  <c r="AM57" i="26"/>
  <c r="AR48" i="26"/>
  <c r="W48" i="26"/>
  <c r="J48" i="26"/>
  <c r="P48" i="26"/>
  <c r="AQ48" i="26"/>
  <c r="AP18" i="26"/>
  <c r="AB18" i="26"/>
  <c r="P18" i="26"/>
  <c r="AK18" i="26"/>
  <c r="AV213" i="26"/>
  <c r="AA213" i="26"/>
  <c r="S213" i="26"/>
  <c r="AN213" i="26"/>
  <c r="AU207" i="26"/>
  <c r="AM207" i="26"/>
  <c r="K207" i="26"/>
  <c r="Z207" i="26"/>
  <c r="AW127" i="26"/>
  <c r="AF127" i="26"/>
  <c r="Q127" i="26"/>
  <c r="P127" i="26"/>
  <c r="AK127" i="26"/>
  <c r="BF149" i="26"/>
  <c r="AT128" i="26"/>
  <c r="AI128" i="26"/>
  <c r="V128" i="26"/>
  <c r="J128" i="26"/>
  <c r="P128" i="26"/>
  <c r="AD128" i="26"/>
  <c r="AV128" i="26"/>
  <c r="AC200" i="26"/>
  <c r="P238" i="26"/>
  <c r="AB238" i="26"/>
  <c r="AN238" i="26"/>
  <c r="AY238" i="26"/>
  <c r="AV172" i="26"/>
  <c r="AN172" i="26"/>
  <c r="AF172" i="26"/>
  <c r="W172" i="26"/>
  <c r="O172" i="26"/>
  <c r="L172" i="26"/>
  <c r="N172" i="26" s="1"/>
  <c r="X172" i="26"/>
  <c r="AJ172" i="26"/>
  <c r="AU172" i="26"/>
  <c r="AY30" i="26"/>
  <c r="BF180" i="26"/>
  <c r="AQ30" i="26"/>
  <c r="AC30" i="26"/>
  <c r="R30" i="26"/>
  <c r="AW30" i="26"/>
  <c r="AG30" i="26"/>
  <c r="V30" i="26"/>
  <c r="K30" i="26"/>
  <c r="Q30" i="26"/>
  <c r="AM30" i="26"/>
  <c r="AT221" i="26"/>
  <c r="AU221" i="26"/>
  <c r="Z221" i="26"/>
  <c r="AY221" i="26"/>
  <c r="AD221" i="26"/>
  <c r="I221" i="26"/>
  <c r="S221" i="26"/>
  <c r="BF185" i="26"/>
  <c r="AV162" i="26"/>
  <c r="AO162" i="26"/>
  <c r="AS162" i="26" s="1"/>
  <c r="AJ162" i="26"/>
  <c r="AC162" i="26"/>
  <c r="X162" i="26"/>
  <c r="Q162" i="26"/>
  <c r="L162" i="26"/>
  <c r="AW162" i="26"/>
  <c r="AQ162" i="26"/>
  <c r="AK162" i="26"/>
  <c r="AF162" i="26"/>
  <c r="Y162" i="26"/>
  <c r="S162" i="26"/>
  <c r="M162" i="26"/>
  <c r="K162" i="26"/>
  <c r="W162" i="26"/>
  <c r="AI162" i="26"/>
  <c r="AU162" i="26"/>
  <c r="S131" i="26"/>
  <c r="AO131" i="26"/>
  <c r="BF197" i="26"/>
  <c r="AV11" i="26"/>
  <c r="AO11" i="26"/>
  <c r="AJ11" i="26"/>
  <c r="AC11" i="26"/>
  <c r="X11" i="26"/>
  <c r="Q11" i="26"/>
  <c r="L11" i="26"/>
  <c r="AR11" i="26"/>
  <c r="AK11" i="26"/>
  <c r="AB11" i="26"/>
  <c r="T11" i="26"/>
  <c r="M11" i="26"/>
  <c r="AU11" i="26"/>
  <c r="AM11" i="26"/>
  <c r="AF11" i="26"/>
  <c r="W11" i="26"/>
  <c r="O11" i="26"/>
  <c r="K11" i="26"/>
  <c r="AA11" i="26"/>
  <c r="AQ11" i="26"/>
  <c r="BF208" i="26"/>
  <c r="AV222" i="26"/>
  <c r="AO222" i="26"/>
  <c r="AJ222" i="26"/>
  <c r="AC222" i="26"/>
  <c r="X222" i="26"/>
  <c r="Q222" i="26"/>
  <c r="L222" i="26"/>
  <c r="AR222" i="26"/>
  <c r="AK222" i="26"/>
  <c r="AB222" i="26"/>
  <c r="T222" i="26"/>
  <c r="M222" i="26"/>
  <c r="AW222" i="26"/>
  <c r="AM222" i="26"/>
  <c r="AA222" i="26"/>
  <c r="P222" i="26"/>
  <c r="AY222" i="26"/>
  <c r="AN222" i="26"/>
  <c r="AF222" i="26"/>
  <c r="S222" i="26"/>
  <c r="I222" i="26"/>
  <c r="O222" i="26"/>
  <c r="AI222" i="26"/>
  <c r="AD223" i="26"/>
  <c r="I223" i="26"/>
  <c r="AY223" i="26"/>
  <c r="BF210" i="26"/>
  <c r="AV163" i="26"/>
  <c r="AO163" i="26"/>
  <c r="AJ163" i="26"/>
  <c r="AC163" i="26"/>
  <c r="X163" i="26"/>
  <c r="Q163" i="26"/>
  <c r="L163" i="26"/>
  <c r="AU163" i="26"/>
  <c r="AM163" i="26"/>
  <c r="AF163" i="26"/>
  <c r="W163" i="26"/>
  <c r="O163" i="26"/>
  <c r="AR163" i="26"/>
  <c r="AI163" i="26"/>
  <c r="Y163" i="26"/>
  <c r="M163" i="26"/>
  <c r="AW163" i="26"/>
  <c r="AK163" i="26"/>
  <c r="AA163" i="26"/>
  <c r="P163" i="26"/>
  <c r="K163" i="26"/>
  <c r="AG163" i="26"/>
  <c r="AY121" i="26"/>
  <c r="AR121" i="26"/>
  <c r="AM121" i="26"/>
  <c r="AG121" i="26"/>
  <c r="AA121" i="26"/>
  <c r="T121" i="26"/>
  <c r="O121" i="26"/>
  <c r="I121" i="26"/>
  <c r="BF214" i="26"/>
  <c r="AU121" i="26"/>
  <c r="AK121" i="26"/>
  <c r="AC121" i="26"/>
  <c r="W121" i="26"/>
  <c r="M121" i="26"/>
  <c r="AV121" i="26"/>
  <c r="AJ121" i="26"/>
  <c r="Y121" i="26"/>
  <c r="P121" i="26"/>
  <c r="AW121" i="26"/>
  <c r="AN121" i="26"/>
  <c r="AB121" i="26"/>
  <c r="Q121" i="26"/>
  <c r="L121" i="26"/>
  <c r="AI121" i="26"/>
  <c r="AY195" i="26"/>
  <c r="AA195" i="26"/>
  <c r="K195" i="26"/>
  <c r="AQ195" i="26"/>
  <c r="AT182" i="26"/>
  <c r="AJ176" i="26"/>
  <c r="P176" i="26"/>
  <c r="AV176" i="26"/>
  <c r="Z176" i="26"/>
  <c r="AA176" i="26"/>
  <c r="J176" i="26"/>
  <c r="AP176" i="26"/>
  <c r="AU176" i="26"/>
  <c r="T176" i="26"/>
  <c r="AI136" i="26"/>
  <c r="L83" i="26"/>
  <c r="T83" i="26"/>
  <c r="AB83" i="26"/>
  <c r="AH83" i="26"/>
  <c r="T85" i="26"/>
  <c r="AV85" i="26"/>
  <c r="L71" i="26"/>
  <c r="T71" i="26"/>
  <c r="AB71" i="26"/>
  <c r="AH71" i="26"/>
  <c r="L38" i="26"/>
  <c r="T38" i="26"/>
  <c r="AB38" i="26"/>
  <c r="AJ38" i="26"/>
  <c r="AR38" i="26"/>
  <c r="L145" i="26"/>
  <c r="T145" i="26"/>
  <c r="AB145" i="26"/>
  <c r="AH145" i="26"/>
  <c r="L86" i="26"/>
  <c r="T86" i="26"/>
  <c r="AD86" i="26"/>
  <c r="AN86" i="26"/>
  <c r="Q72" i="26"/>
  <c r="AD72" i="26"/>
  <c r="Q87" i="26"/>
  <c r="K129" i="26"/>
  <c r="P129" i="26"/>
  <c r="W129" i="26"/>
  <c r="AB129" i="26"/>
  <c r="AI129" i="26"/>
  <c r="AN129" i="26"/>
  <c r="K43" i="26"/>
  <c r="P43" i="26"/>
  <c r="W43" i="26"/>
  <c r="AB43" i="26"/>
  <c r="AI43" i="26"/>
  <c r="AN43" i="26"/>
  <c r="Q219" i="26"/>
  <c r="AA219" i="26"/>
  <c r="AM219" i="26"/>
  <c r="K39" i="26"/>
  <c r="S39" i="26"/>
  <c r="AA39" i="26"/>
  <c r="AH39" i="26"/>
  <c r="AQ39" i="26"/>
  <c r="L59" i="26"/>
  <c r="Q59" i="26"/>
  <c r="X59" i="26"/>
  <c r="AC59" i="26"/>
  <c r="AJ59" i="26"/>
  <c r="AO59" i="26"/>
  <c r="AS59" i="26" s="1"/>
  <c r="AV59" i="26"/>
  <c r="BF179" i="26"/>
  <c r="K60" i="26"/>
  <c r="P60" i="26"/>
  <c r="W60" i="26"/>
  <c r="AB60" i="26"/>
  <c r="AI60" i="26"/>
  <c r="AN60" i="26"/>
  <c r="AS60" i="26" s="1"/>
  <c r="L209" i="26"/>
  <c r="Q209" i="26"/>
  <c r="X209" i="26"/>
  <c r="AC209" i="26"/>
  <c r="AJ209" i="26"/>
  <c r="AO209" i="26"/>
  <c r="AV209" i="26"/>
  <c r="BF183" i="26"/>
  <c r="K98" i="26"/>
  <c r="S98" i="26"/>
  <c r="AA98" i="26"/>
  <c r="AH98" i="26"/>
  <c r="AQ98" i="26"/>
  <c r="L120" i="26"/>
  <c r="Q120" i="26"/>
  <c r="X120" i="26"/>
  <c r="AC120" i="26"/>
  <c r="AJ120" i="26"/>
  <c r="AO120" i="26"/>
  <c r="AV120" i="26"/>
  <c r="AY73" i="26"/>
  <c r="AW73" i="26"/>
  <c r="AG73" i="26"/>
  <c r="V73" i="26"/>
  <c r="K73" i="26"/>
  <c r="Q73" i="26"/>
  <c r="AC73" i="26"/>
  <c r="AX73" i="26"/>
  <c r="Y210" i="26"/>
  <c r="AY130" i="26"/>
  <c r="AR130" i="26"/>
  <c r="AM130" i="26"/>
  <c r="AG130" i="26"/>
  <c r="AA130" i="26"/>
  <c r="T130" i="26"/>
  <c r="O130" i="26"/>
  <c r="I130" i="26"/>
  <c r="L130" i="26"/>
  <c r="S130" i="26"/>
  <c r="AB130" i="26"/>
  <c r="AJ130" i="26"/>
  <c r="AQ130" i="26"/>
  <c r="AW88" i="26"/>
  <c r="AQ88" i="26"/>
  <c r="AS88" i="26" s="1"/>
  <c r="AK88" i="26"/>
  <c r="AF88" i="26"/>
  <c r="Y88" i="26"/>
  <c r="S88" i="26"/>
  <c r="M88" i="26"/>
  <c r="K88" i="26"/>
  <c r="Q88" i="26"/>
  <c r="AA88" i="26"/>
  <c r="AI88" i="26"/>
  <c r="AO88" i="26"/>
  <c r="AY88" i="26"/>
  <c r="AQ254" i="26"/>
  <c r="K254" i="26"/>
  <c r="AG254" i="26"/>
  <c r="M248" i="26"/>
  <c r="W248" i="26"/>
  <c r="AC248" i="26"/>
  <c r="AK248" i="26"/>
  <c r="AU248" i="26"/>
  <c r="L243" i="26"/>
  <c r="T243" i="26"/>
  <c r="AB243" i="26"/>
  <c r="AJ243" i="26"/>
  <c r="M260" i="26"/>
  <c r="T260" i="26"/>
  <c r="AB260" i="26"/>
  <c r="AK260" i="26"/>
  <c r="AY251" i="26"/>
  <c r="AM251" i="26"/>
  <c r="AA251" i="26"/>
  <c r="Q251" i="26"/>
  <c r="AH251" i="26"/>
  <c r="V251" i="26"/>
  <c r="M251" i="26"/>
  <c r="AG251" i="26"/>
  <c r="AT214" i="26"/>
  <c r="AJ214" i="26"/>
  <c r="AC214" i="26"/>
  <c r="V214" i="26"/>
  <c r="M214" i="26"/>
  <c r="AW214" i="26"/>
  <c r="AH214" i="26"/>
  <c r="Y214" i="26"/>
  <c r="Q214" i="26"/>
  <c r="AX214" i="26"/>
  <c r="AN214" i="26"/>
  <c r="AB214" i="26"/>
  <c r="R214" i="26"/>
  <c r="L214" i="26"/>
  <c r="AG214" i="26"/>
  <c r="AR110" i="26"/>
  <c r="AF110" i="26"/>
  <c r="W110" i="26"/>
  <c r="K110" i="26"/>
  <c r="AQ110" i="26"/>
  <c r="AB110" i="26"/>
  <c r="P110" i="26"/>
  <c r="AY110" i="26"/>
  <c r="AI110" i="26"/>
  <c r="R110" i="26"/>
  <c r="AX110" i="26"/>
  <c r="AD110" i="26"/>
  <c r="AM110" i="26"/>
  <c r="AT110" i="26"/>
  <c r="X110" i="26"/>
  <c r="M219" i="26"/>
  <c r="W219" i="26"/>
  <c r="AH219" i="26"/>
  <c r="AX219" i="26"/>
  <c r="K59" i="26"/>
  <c r="P59" i="26"/>
  <c r="W59" i="26"/>
  <c r="AB59" i="26"/>
  <c r="AI59" i="26"/>
  <c r="AN59" i="26"/>
  <c r="K209" i="26"/>
  <c r="P209" i="26"/>
  <c r="W209" i="26"/>
  <c r="AB209" i="26"/>
  <c r="AI209" i="26"/>
  <c r="AN209" i="26"/>
  <c r="K120" i="26"/>
  <c r="P120" i="26"/>
  <c r="W120" i="26"/>
  <c r="AB120" i="26"/>
  <c r="AI120" i="26"/>
  <c r="AN120" i="26"/>
  <c r="AU120" i="26"/>
  <c r="AO210" i="26"/>
  <c r="Z210" i="26"/>
  <c r="I210" i="26"/>
  <c r="S210" i="26"/>
  <c r="AK210" i="26"/>
  <c r="AY248" i="26"/>
  <c r="AR248" i="26"/>
  <c r="AM248" i="26"/>
  <c r="AG248" i="26"/>
  <c r="AA248" i="26"/>
  <c r="T248" i="26"/>
  <c r="O248" i="26"/>
  <c r="I248" i="26"/>
  <c r="L248" i="26"/>
  <c r="S248" i="26"/>
  <c r="AB248" i="26"/>
  <c r="AJ248" i="26"/>
  <c r="AQ248" i="26"/>
  <c r="AW243" i="26"/>
  <c r="AQ243" i="26"/>
  <c r="AK243" i="26"/>
  <c r="AF243" i="26"/>
  <c r="Y243" i="26"/>
  <c r="S243" i="26"/>
  <c r="M243" i="26"/>
  <c r="K243" i="26"/>
  <c r="Q243" i="26"/>
  <c r="AA243" i="26"/>
  <c r="AI243" i="26"/>
  <c r="AO243" i="26"/>
  <c r="AY243" i="26"/>
  <c r="AY260" i="26"/>
  <c r="AR260" i="26"/>
  <c r="AM260" i="26"/>
  <c r="AQ260" i="26"/>
  <c r="AJ260" i="26"/>
  <c r="AC260" i="26"/>
  <c r="X260" i="26"/>
  <c r="Q260" i="26"/>
  <c r="L260" i="26"/>
  <c r="K260" i="26"/>
  <c r="S260" i="26"/>
  <c r="AA260" i="26"/>
  <c r="AI260" i="26"/>
  <c r="AU260" i="26"/>
  <c r="BF204" i="26"/>
  <c r="I214" i="26"/>
  <c r="AD214" i="26"/>
  <c r="AY196" i="26"/>
  <c r="AO196" i="26"/>
  <c r="AD196" i="26"/>
  <c r="S196" i="26"/>
  <c r="AU196" i="26"/>
  <c r="AH196" i="26"/>
  <c r="O196" i="26"/>
  <c r="AX196" i="26"/>
  <c r="AI196" i="26"/>
  <c r="W196" i="26"/>
  <c r="M196" i="26"/>
  <c r="AP196" i="26"/>
  <c r="K232" i="26"/>
  <c r="P232" i="26"/>
  <c r="W232" i="26"/>
  <c r="AB232" i="26"/>
  <c r="AI232" i="26"/>
  <c r="AN232" i="26"/>
  <c r="M74" i="26"/>
  <c r="W74" i="26"/>
  <c r="AH74" i="26"/>
  <c r="AX74" i="26"/>
  <c r="K244" i="26"/>
  <c r="S244" i="26"/>
  <c r="AA244" i="26"/>
  <c r="AH244" i="26"/>
  <c r="AQ244" i="26"/>
  <c r="AX147" i="26"/>
  <c r="AO147" i="26"/>
  <c r="AG147" i="26"/>
  <c r="Y147" i="26"/>
  <c r="R147" i="26"/>
  <c r="I147" i="26"/>
  <c r="M147" i="26"/>
  <c r="W147" i="26"/>
  <c r="AH147" i="26"/>
  <c r="AT147" i="26"/>
  <c r="BF211" i="26"/>
  <c r="AY194" i="26"/>
  <c r="BF213" i="26"/>
  <c r="AQ194" i="26"/>
  <c r="AC194" i="26"/>
  <c r="R194" i="26"/>
  <c r="M194" i="26"/>
  <c r="AA194" i="26"/>
  <c r="AW194" i="26"/>
  <c r="AV175" i="26"/>
  <c r="AN175" i="26"/>
  <c r="AF175" i="26"/>
  <c r="Y175" i="26"/>
  <c r="Q175" i="26"/>
  <c r="L175" i="26"/>
  <c r="K175" i="26"/>
  <c r="S175" i="26"/>
  <c r="AC175" i="26"/>
  <c r="AK175" i="26"/>
  <c r="AX175" i="26"/>
  <c r="R164" i="26"/>
  <c r="Y108" i="26"/>
  <c r="S133" i="26"/>
  <c r="AI133" i="26"/>
  <c r="AW99" i="26"/>
  <c r="AM99" i="26"/>
  <c r="AB99" i="26"/>
  <c r="Q99" i="26"/>
  <c r="L99" i="26"/>
  <c r="AA99" i="26"/>
  <c r="AN99" i="26"/>
  <c r="BF226" i="26"/>
  <c r="M100" i="26"/>
  <c r="T100" i="26"/>
  <c r="AB100" i="26"/>
  <c r="AK100" i="26"/>
  <c r="S34" i="26"/>
  <c r="AI34" i="26"/>
  <c r="S257" i="26"/>
  <c r="BF259" i="26"/>
  <c r="AV64" i="26"/>
  <c r="AO64" i="26"/>
  <c r="AJ64" i="26"/>
  <c r="AC64" i="26"/>
  <c r="X64" i="26"/>
  <c r="Q64" i="26"/>
  <c r="L64" i="26"/>
  <c r="AW64" i="26"/>
  <c r="AQ64" i="26"/>
  <c r="AK64" i="26"/>
  <c r="AF64" i="26"/>
  <c r="AL64" i="26" s="1"/>
  <c r="Y64" i="26"/>
  <c r="S64" i="26"/>
  <c r="M64" i="26"/>
  <c r="AY64" i="26"/>
  <c r="AM64" i="26"/>
  <c r="AA64" i="26"/>
  <c r="O64" i="26"/>
  <c r="AN64" i="26"/>
  <c r="AB64" i="26"/>
  <c r="P64" i="26"/>
  <c r="AG64" i="26"/>
  <c r="I64" i="26"/>
  <c r="AU64" i="26"/>
  <c r="W64" i="26"/>
  <c r="T64" i="26"/>
  <c r="BF263" i="26"/>
  <c r="AV112" i="26"/>
  <c r="AO112" i="26"/>
  <c r="AJ112" i="26"/>
  <c r="AC112" i="26"/>
  <c r="X112" i="26"/>
  <c r="Q112" i="26"/>
  <c r="L112" i="26"/>
  <c r="AW112" i="26"/>
  <c r="AQ112" i="26"/>
  <c r="AK112" i="26"/>
  <c r="AF112" i="26"/>
  <c r="Y112" i="26"/>
  <c r="S112" i="26"/>
  <c r="M112" i="26"/>
  <c r="AN112" i="26"/>
  <c r="AB112" i="26"/>
  <c r="P112" i="26"/>
  <c r="AR112" i="26"/>
  <c r="AG112" i="26"/>
  <c r="T112" i="26"/>
  <c r="I112" i="26"/>
  <c r="AI112" i="26"/>
  <c r="K112" i="26"/>
  <c r="AY112" i="26"/>
  <c r="AA112" i="26"/>
  <c r="W112" i="26"/>
  <c r="AW164" i="26"/>
  <c r="AG164" i="26"/>
  <c r="V164" i="26"/>
  <c r="L164" i="26"/>
  <c r="Q164" i="26"/>
  <c r="AC164" i="26"/>
  <c r="AX164" i="26"/>
  <c r="AV108" i="26"/>
  <c r="AJ108" i="26"/>
  <c r="T108" i="26"/>
  <c r="P108" i="26"/>
  <c r="AK108" i="26"/>
  <c r="AR133" i="26"/>
  <c r="AH133" i="26"/>
  <c r="W133" i="26"/>
  <c r="R133" i="26"/>
  <c r="AD133" i="26"/>
  <c r="AT133" i="26"/>
  <c r="BF225" i="26"/>
  <c r="BF232" i="26"/>
  <c r="AV100" i="26"/>
  <c r="AO100" i="26"/>
  <c r="AJ100" i="26"/>
  <c r="AC100" i="26"/>
  <c r="X100" i="26"/>
  <c r="Q100" i="26"/>
  <c r="L100" i="26"/>
  <c r="K100" i="26"/>
  <c r="S100" i="26"/>
  <c r="AA100" i="26"/>
  <c r="AI100" i="26"/>
  <c r="AQ100" i="26"/>
  <c r="AY100" i="26"/>
  <c r="BF238" i="26"/>
  <c r="AV34" i="26"/>
  <c r="AO34" i="26"/>
  <c r="AJ34" i="26"/>
  <c r="AC34" i="26"/>
  <c r="X34" i="26"/>
  <c r="Q34" i="26"/>
  <c r="L34" i="26"/>
  <c r="AW34" i="26"/>
  <c r="AN34" i="26"/>
  <c r="AG34" i="26"/>
  <c r="Y34" i="26"/>
  <c r="P34" i="26"/>
  <c r="U34" i="26" s="1"/>
  <c r="I34" i="26"/>
  <c r="AU34" i="26"/>
  <c r="AM34" i="26"/>
  <c r="AF34" i="26"/>
  <c r="AL34" i="26" s="1"/>
  <c r="W34" i="26"/>
  <c r="O34" i="26"/>
  <c r="M34" i="26"/>
  <c r="AB34" i="26"/>
  <c r="AR34" i="26"/>
  <c r="BF243" i="26"/>
  <c r="AW257" i="26"/>
  <c r="AM257" i="26"/>
  <c r="AD257" i="26"/>
  <c r="W257" i="26"/>
  <c r="Q257" i="26"/>
  <c r="AX257" i="26"/>
  <c r="AI257" i="26"/>
  <c r="AA257" i="26"/>
  <c r="R257" i="26"/>
  <c r="AT257" i="26"/>
  <c r="AH257" i="26"/>
  <c r="Y257" i="26"/>
  <c r="M257" i="26"/>
  <c r="K257" i="26"/>
  <c r="AG257" i="26"/>
  <c r="K64" i="26"/>
  <c r="O112" i="26"/>
  <c r="AG44" i="26"/>
  <c r="J44" i="26"/>
  <c r="S44" i="26"/>
  <c r="BF241" i="26"/>
  <c r="AP16" i="26"/>
  <c r="AC16" i="26"/>
  <c r="O16" i="26"/>
  <c r="AK16" i="26"/>
  <c r="AW225" i="26"/>
  <c r="AQ225" i="26"/>
  <c r="AK225" i="26"/>
  <c r="AF225" i="26"/>
  <c r="Y225" i="26"/>
  <c r="AR225" i="26"/>
  <c r="AJ225" i="26"/>
  <c r="AB225" i="26"/>
  <c r="T225" i="26"/>
  <c r="O225" i="26"/>
  <c r="I225" i="26"/>
  <c r="L225" i="26"/>
  <c r="S225" i="26"/>
  <c r="AC225" i="26"/>
  <c r="AN225" i="26"/>
  <c r="AW185" i="26"/>
  <c r="AN185" i="26"/>
  <c r="AD185" i="26"/>
  <c r="X185" i="26"/>
  <c r="Q185" i="26"/>
  <c r="AX185" i="26"/>
  <c r="AJ185" i="26"/>
  <c r="AB185" i="26"/>
  <c r="R185" i="26"/>
  <c r="L185" i="26"/>
  <c r="Y185" i="26"/>
  <c r="AO185" i="26"/>
  <c r="AV51" i="26"/>
  <c r="V51" i="26"/>
  <c r="AF51" i="26"/>
  <c r="P51" i="26"/>
  <c r="AR17" i="26"/>
  <c r="AC17" i="26"/>
  <c r="R17" i="26"/>
  <c r="AX17" i="26"/>
  <c r="AG17" i="26"/>
  <c r="Q17" i="26"/>
  <c r="M17" i="26"/>
  <c r="AH17" i="26"/>
  <c r="AT148" i="26"/>
  <c r="R148" i="26"/>
  <c r="AY148" i="26"/>
  <c r="W148" i="26"/>
  <c r="AD148" i="26"/>
  <c r="AK148" i="26"/>
  <c r="O148" i="26"/>
  <c r="V256" i="26"/>
  <c r="K193" i="26"/>
  <c r="P193" i="26"/>
  <c r="U193" i="26" s="1"/>
  <c r="W193" i="26"/>
  <c r="AB193" i="26"/>
  <c r="AI193" i="26"/>
  <c r="AN193" i="26"/>
  <c r="L183" i="26"/>
  <c r="T183" i="26"/>
  <c r="AB183" i="26"/>
  <c r="AJ183" i="26"/>
  <c r="AR183" i="26"/>
  <c r="K134" i="26"/>
  <c r="P134" i="26"/>
  <c r="W134" i="26"/>
  <c r="AB134" i="26"/>
  <c r="AI134" i="26"/>
  <c r="AN134" i="26"/>
  <c r="K135" i="26"/>
  <c r="P135" i="26"/>
  <c r="W135" i="26"/>
  <c r="AB135" i="26"/>
  <c r="AI135" i="26"/>
  <c r="AN135" i="26"/>
  <c r="AW137" i="26"/>
  <c r="AQ137" i="26"/>
  <c r="AK137" i="26"/>
  <c r="AF137" i="26"/>
  <c r="Y137" i="26"/>
  <c r="S137" i="26"/>
  <c r="K137" i="26"/>
  <c r="P137" i="26"/>
  <c r="X137" i="26"/>
  <c r="AG137" i="26"/>
  <c r="AN137" i="26"/>
  <c r="AV137" i="26"/>
  <c r="AW61" i="26"/>
  <c r="AQ61" i="26"/>
  <c r="AK61" i="26"/>
  <c r="AF61" i="26"/>
  <c r="Y61" i="26"/>
  <c r="S61" i="26"/>
  <c r="M61" i="26"/>
  <c r="K61" i="26"/>
  <c r="Q61" i="26"/>
  <c r="AA61" i="26"/>
  <c r="AI61" i="26"/>
  <c r="AO61" i="26"/>
  <c r="AY61" i="26"/>
  <c r="Y44" i="26"/>
  <c r="W16" i="26"/>
  <c r="AX16" i="26"/>
  <c r="M225" i="26"/>
  <c r="W225" i="26"/>
  <c r="AG225" i="26"/>
  <c r="AO225" i="26"/>
  <c r="M185" i="26"/>
  <c r="AC185" i="26"/>
  <c r="AR185" i="26"/>
  <c r="AA51" i="26"/>
  <c r="V17" i="26"/>
  <c r="AN17" i="26"/>
  <c r="AO246" i="26"/>
  <c r="Z246" i="26"/>
  <c r="I246" i="26"/>
  <c r="T246" i="26"/>
  <c r="AK246" i="26"/>
  <c r="V75" i="26"/>
  <c r="K26" i="26"/>
  <c r="P26" i="26"/>
  <c r="W26" i="26"/>
  <c r="AB26" i="26"/>
  <c r="AI26" i="26"/>
  <c r="AN26" i="26"/>
  <c r="K101" i="26"/>
  <c r="P101" i="26"/>
  <c r="W101" i="26"/>
  <c r="AB101" i="26"/>
  <c r="AI101" i="26"/>
  <c r="AN101" i="26"/>
  <c r="BF245" i="26"/>
  <c r="AU226" i="26"/>
  <c r="AN226" i="26"/>
  <c r="AH226" i="26"/>
  <c r="X226" i="26"/>
  <c r="R226" i="26"/>
  <c r="L226" i="26"/>
  <c r="W226" i="26"/>
  <c r="AI226" i="26"/>
  <c r="AR226" i="26"/>
  <c r="BF253" i="26"/>
  <c r="AU245" i="26"/>
  <c r="AN245" i="26"/>
  <c r="AH245" i="26"/>
  <c r="X245" i="26"/>
  <c r="R245" i="26"/>
  <c r="L245" i="26"/>
  <c r="W245" i="26"/>
  <c r="AI245" i="26"/>
  <c r="AR245" i="26"/>
  <c r="P246" i="26"/>
  <c r="AJ246" i="26"/>
  <c r="O249" i="26"/>
  <c r="AA249" i="26"/>
  <c r="R227" i="26"/>
  <c r="AB227" i="26"/>
  <c r="AM227" i="26"/>
  <c r="L165" i="26"/>
  <c r="T165" i="26"/>
  <c r="AB165" i="26"/>
  <c r="AH165" i="26"/>
  <c r="K202" i="26"/>
  <c r="P202" i="26"/>
  <c r="W202" i="26"/>
  <c r="AB202" i="26"/>
  <c r="AI202" i="26"/>
  <c r="AN202" i="26"/>
  <c r="K111" i="26"/>
  <c r="S111" i="26"/>
  <c r="AA111" i="26"/>
  <c r="AH111" i="26"/>
  <c r="AQ111" i="26"/>
  <c r="L138" i="26"/>
  <c r="Q138" i="26"/>
  <c r="X138" i="26"/>
  <c r="AC138" i="26"/>
  <c r="AJ138" i="26"/>
  <c r="AO138" i="26"/>
  <c r="AV138" i="26"/>
  <c r="BF261" i="26"/>
  <c r="K138" i="26"/>
  <c r="P138" i="26"/>
  <c r="W138" i="26"/>
  <c r="AB138" i="26"/>
  <c r="AI138" i="26"/>
  <c r="AN138" i="26"/>
  <c r="AW52" i="26"/>
  <c r="AO52" i="26"/>
  <c r="AK52" i="26"/>
  <c r="AG52" i="26"/>
  <c r="AC52" i="26"/>
  <c r="Y52" i="26"/>
  <c r="Q52" i="26"/>
  <c r="M52" i="26"/>
  <c r="I52" i="26"/>
  <c r="K52" i="26"/>
  <c r="P52" i="26"/>
  <c r="V52" i="26"/>
  <c r="AA52" i="26"/>
  <c r="AF52" i="26"/>
  <c r="AQ52" i="26"/>
  <c r="AV52" i="26"/>
  <c r="AW153" i="26"/>
  <c r="AO153" i="26"/>
  <c r="AK153" i="26"/>
  <c r="AG153" i="26"/>
  <c r="AC153" i="26"/>
  <c r="Y153" i="26"/>
  <c r="Q153" i="26"/>
  <c r="M153" i="26"/>
  <c r="I153" i="26"/>
  <c r="K153" i="26"/>
  <c r="P153" i="26"/>
  <c r="V153" i="26"/>
  <c r="AA153" i="26"/>
  <c r="AF153" i="26"/>
  <c r="AQ153" i="26"/>
  <c r="AV153" i="26"/>
  <c r="K167" i="26"/>
  <c r="AI167" i="26"/>
  <c r="AV68" i="26"/>
  <c r="AR68" i="26"/>
  <c r="AN68" i="26"/>
  <c r="AJ68" i="26"/>
  <c r="AF68" i="26"/>
  <c r="AB68" i="26"/>
  <c r="X68" i="26"/>
  <c r="T68" i="26"/>
  <c r="P68" i="26"/>
  <c r="L68" i="26"/>
  <c r="BF106" i="26"/>
  <c r="AX68" i="26"/>
  <c r="AM68" i="26"/>
  <c r="AH68" i="26"/>
  <c r="AC68" i="26"/>
  <c r="W68" i="26"/>
  <c r="R68" i="26"/>
  <c r="M68" i="26"/>
  <c r="AY68" i="26"/>
  <c r="AT68" i="26"/>
  <c r="AO68" i="26"/>
  <c r="AI68" i="26"/>
  <c r="AD68" i="26"/>
  <c r="Y68" i="26"/>
  <c r="S68" i="26"/>
  <c r="I68" i="26"/>
  <c r="AU68" i="26"/>
  <c r="AK68" i="26"/>
  <c r="Z68" i="26"/>
  <c r="O68" i="26"/>
  <c r="AW68" i="26"/>
  <c r="AA68" i="26"/>
  <c r="Q68" i="26"/>
  <c r="K68" i="26"/>
  <c r="AG68" i="26"/>
  <c r="BF128" i="26"/>
  <c r="AY95" i="26"/>
  <c r="AU95" i="26"/>
  <c r="AQ95" i="26"/>
  <c r="AM95" i="26"/>
  <c r="AI95" i="26"/>
  <c r="AA95" i="26"/>
  <c r="W95" i="26"/>
  <c r="S95" i="26"/>
  <c r="O95" i="26"/>
  <c r="K95" i="26"/>
  <c r="AW95" i="26"/>
  <c r="AR95" i="26"/>
  <c r="AG95" i="26"/>
  <c r="AB95" i="26"/>
  <c r="V95" i="26"/>
  <c r="Q95" i="26"/>
  <c r="L95" i="26"/>
  <c r="AV95" i="26"/>
  <c r="AO95" i="26"/>
  <c r="AH95" i="26"/>
  <c r="Z95" i="26"/>
  <c r="T95" i="26"/>
  <c r="M95" i="26"/>
  <c r="AX95" i="26"/>
  <c r="AP95" i="26"/>
  <c r="AJ95" i="26"/>
  <c r="AC95" i="26"/>
  <c r="AT95" i="26"/>
  <c r="AF95" i="26"/>
  <c r="R95" i="26"/>
  <c r="AK95" i="26"/>
  <c r="X95" i="26"/>
  <c r="I95" i="26"/>
  <c r="P95" i="26"/>
  <c r="AW96" i="26"/>
  <c r="AO96" i="26"/>
  <c r="AK96" i="26"/>
  <c r="AG96" i="26"/>
  <c r="AL96" i="26" s="1"/>
  <c r="AC96" i="26"/>
  <c r="Y96" i="26"/>
  <c r="Q96" i="26"/>
  <c r="M96" i="26"/>
  <c r="I96" i="26"/>
  <c r="AX96" i="26"/>
  <c r="AR96" i="26"/>
  <c r="AM96" i="26"/>
  <c r="AH96" i="26"/>
  <c r="AB96" i="26"/>
  <c r="W96" i="26"/>
  <c r="R96" i="26"/>
  <c r="L96" i="26"/>
  <c r="BF133" i="26"/>
  <c r="AV96" i="26"/>
  <c r="AP96" i="26"/>
  <c r="AI96" i="26"/>
  <c r="AA96" i="26"/>
  <c r="T96" i="26"/>
  <c r="AY96" i="26"/>
  <c r="AQ96" i="26"/>
  <c r="AJ96" i="26"/>
  <c r="AD96" i="26"/>
  <c r="V96" i="26"/>
  <c r="O96" i="26"/>
  <c r="AT96" i="26"/>
  <c r="P96" i="26"/>
  <c r="AU96" i="26"/>
  <c r="AF96" i="26"/>
  <c r="S96" i="26"/>
  <c r="K96" i="26"/>
  <c r="AN96" i="26"/>
  <c r="AW177" i="26"/>
  <c r="AO177" i="26"/>
  <c r="AK177" i="26"/>
  <c r="AG177" i="26"/>
  <c r="AC177" i="26"/>
  <c r="Y177" i="26"/>
  <c r="Q177" i="26"/>
  <c r="M177" i="26"/>
  <c r="I177" i="26"/>
  <c r="K177" i="26"/>
  <c r="P177" i="26"/>
  <c r="V177" i="26"/>
  <c r="AA177" i="26"/>
  <c r="AF177" i="26"/>
  <c r="AQ177" i="26"/>
  <c r="AV177" i="26"/>
  <c r="L76" i="26"/>
  <c r="Q76" i="26"/>
  <c r="V76" i="26"/>
  <c r="AB76" i="26"/>
  <c r="AG76" i="26"/>
  <c r="AR76" i="26"/>
  <c r="AW76" i="26"/>
  <c r="BF10" i="26"/>
  <c r="AY77" i="26"/>
  <c r="AU77" i="26"/>
  <c r="AQ77" i="26"/>
  <c r="AM77" i="26"/>
  <c r="AI77" i="26"/>
  <c r="AA77" i="26"/>
  <c r="W77" i="26"/>
  <c r="S77" i="26"/>
  <c r="O77" i="26"/>
  <c r="K77" i="26"/>
  <c r="J77" i="26"/>
  <c r="P77" i="26"/>
  <c r="Z77" i="26"/>
  <c r="AF77" i="26"/>
  <c r="AK77" i="26"/>
  <c r="AP77" i="26"/>
  <c r="AV77" i="26"/>
  <c r="L139" i="26"/>
  <c r="W139" i="26"/>
  <c r="AH139" i="26"/>
  <c r="AM139" i="26"/>
  <c r="AX139" i="26"/>
  <c r="J19" i="26"/>
  <c r="L123" i="26"/>
  <c r="R123" i="26"/>
  <c r="W123" i="26"/>
  <c r="AB123" i="26"/>
  <c r="AH123" i="26"/>
  <c r="AM123" i="26"/>
  <c r="AR123" i="26"/>
  <c r="AX123" i="26"/>
  <c r="AW27" i="26"/>
  <c r="AO27" i="26"/>
  <c r="AK27" i="26"/>
  <c r="AG27" i="26"/>
  <c r="AC27" i="26"/>
  <c r="Y27" i="26"/>
  <c r="Q27" i="26"/>
  <c r="M27" i="26"/>
  <c r="I27" i="26"/>
  <c r="K27" i="26"/>
  <c r="P27" i="26"/>
  <c r="V27" i="26"/>
  <c r="AA27" i="26"/>
  <c r="AF27" i="26"/>
  <c r="AQ27" i="26"/>
  <c r="AV27" i="26"/>
  <c r="L36" i="26"/>
  <c r="Q36" i="26"/>
  <c r="V36" i="26"/>
  <c r="AB36" i="26"/>
  <c r="AG36" i="26"/>
  <c r="V167" i="26"/>
  <c r="AD167" i="26"/>
  <c r="AT167" i="26"/>
  <c r="V124" i="26"/>
  <c r="AT124" i="26"/>
  <c r="AV228" i="26"/>
  <c r="AR228" i="26"/>
  <c r="AN228" i="26"/>
  <c r="AJ228" i="26"/>
  <c r="AF228" i="26"/>
  <c r="AB228" i="26"/>
  <c r="X228" i="26"/>
  <c r="T228" i="26"/>
  <c r="AU228" i="26"/>
  <c r="AP228" i="26"/>
  <c r="AK228" i="26"/>
  <c r="Z228" i="26"/>
  <c r="P228" i="26"/>
  <c r="L228" i="26"/>
  <c r="AW228" i="26"/>
  <c r="AQ228" i="26"/>
  <c r="AG228" i="26"/>
  <c r="AA228" i="26"/>
  <c r="V228" i="26"/>
  <c r="Q228" i="26"/>
  <c r="M228" i="26"/>
  <c r="I228" i="26"/>
  <c r="K228" i="26"/>
  <c r="S228" i="26"/>
  <c r="AD228" i="26"/>
  <c r="AO228" i="26"/>
  <c r="AY228" i="26"/>
  <c r="O155" i="26"/>
  <c r="Z155" i="26"/>
  <c r="AK155" i="26"/>
  <c r="AU155" i="26"/>
  <c r="Y141" i="26"/>
  <c r="AI141" i="26"/>
  <c r="AT141" i="26"/>
  <c r="AV55" i="26"/>
  <c r="AR55" i="26"/>
  <c r="AN55" i="26"/>
  <c r="AJ55" i="26"/>
  <c r="AF55" i="26"/>
  <c r="AB55" i="26"/>
  <c r="X55" i="26"/>
  <c r="T55" i="26"/>
  <c r="P55" i="26"/>
  <c r="L55" i="26"/>
  <c r="AY55" i="26"/>
  <c r="AT55" i="26"/>
  <c r="AO55" i="26"/>
  <c r="AI55" i="26"/>
  <c r="AD55" i="26"/>
  <c r="Y55" i="26"/>
  <c r="S55" i="26"/>
  <c r="I55" i="26"/>
  <c r="N55" i="26" s="1"/>
  <c r="BF74" i="26"/>
  <c r="AW55" i="26"/>
  <c r="AP55" i="26"/>
  <c r="AH55" i="26"/>
  <c r="AA55" i="26"/>
  <c r="M55" i="26"/>
  <c r="AX55" i="26"/>
  <c r="AQ55" i="26"/>
  <c r="AK55" i="26"/>
  <c r="AC55" i="26"/>
  <c r="V55" i="26"/>
  <c r="O55" i="26"/>
  <c r="K55" i="26"/>
  <c r="Z55" i="26"/>
  <c r="AM55" i="26"/>
  <c r="AP247" i="26"/>
  <c r="AP68" i="26"/>
  <c r="AW187" i="26"/>
  <c r="AO187" i="26"/>
  <c r="AK187" i="26"/>
  <c r="AG187" i="26"/>
  <c r="AC187" i="26"/>
  <c r="Y187" i="26"/>
  <c r="Q187" i="26"/>
  <c r="M187" i="26"/>
  <c r="I187" i="26"/>
  <c r="AX187" i="26"/>
  <c r="AR187" i="26"/>
  <c r="AM187" i="26"/>
  <c r="AH187" i="26"/>
  <c r="AB187" i="26"/>
  <c r="W187" i="26"/>
  <c r="R187" i="26"/>
  <c r="L187" i="26"/>
  <c r="BF121" i="26"/>
  <c r="AY187" i="26"/>
  <c r="AT187" i="26"/>
  <c r="AN187" i="26"/>
  <c r="AI187" i="26"/>
  <c r="AD187" i="26"/>
  <c r="X187" i="26"/>
  <c r="S187" i="26"/>
  <c r="AV187" i="26"/>
  <c r="AA187" i="26"/>
  <c r="P187" i="26"/>
  <c r="AP187" i="26"/>
  <c r="T187" i="26"/>
  <c r="J187" i="26"/>
  <c r="O187" i="26"/>
  <c r="U187" i="26" s="1"/>
  <c r="AJ187" i="26"/>
  <c r="Y95" i="26"/>
  <c r="S177" i="26"/>
  <c r="X177" i="26"/>
  <c r="AD177" i="26"/>
  <c r="AI177" i="26"/>
  <c r="AN177" i="26"/>
  <c r="AT177" i="26"/>
  <c r="AY177" i="26"/>
  <c r="BF7" i="26"/>
  <c r="I76" i="26"/>
  <c r="T76" i="26"/>
  <c r="Y76" i="26"/>
  <c r="AD76" i="26"/>
  <c r="AJ76" i="26"/>
  <c r="AO76" i="26"/>
  <c r="AS76" i="26" s="1"/>
  <c r="AT76" i="26"/>
  <c r="M77" i="26"/>
  <c r="R77" i="26"/>
  <c r="X77" i="26"/>
  <c r="AC77" i="26"/>
  <c r="AH77" i="26"/>
  <c r="AN77" i="26"/>
  <c r="AS77" i="26"/>
  <c r="AX77" i="26"/>
  <c r="AW21" i="26"/>
  <c r="AO21" i="26"/>
  <c r="AK21" i="26"/>
  <c r="AG21" i="26"/>
  <c r="AC21" i="26"/>
  <c r="Y21" i="26"/>
  <c r="Q21" i="26"/>
  <c r="M21" i="26"/>
  <c r="I21" i="26"/>
  <c r="K21" i="26"/>
  <c r="P21" i="26"/>
  <c r="V21" i="26"/>
  <c r="AA21" i="26"/>
  <c r="AF21" i="26"/>
  <c r="AQ21" i="26"/>
  <c r="AV21" i="26"/>
  <c r="J139" i="26"/>
  <c r="O139" i="26"/>
  <c r="T139" i="26"/>
  <c r="Z139" i="26"/>
  <c r="AJ139" i="26"/>
  <c r="AP139" i="26"/>
  <c r="AU139" i="26"/>
  <c r="BF14" i="26"/>
  <c r="AY149" i="26"/>
  <c r="AU149" i="26"/>
  <c r="AQ149" i="26"/>
  <c r="AM149" i="26"/>
  <c r="AI149" i="26"/>
  <c r="AA149" i="26"/>
  <c r="W149" i="26"/>
  <c r="S149" i="26"/>
  <c r="O149" i="26"/>
  <c r="K149" i="26"/>
  <c r="J149" i="26"/>
  <c r="P149" i="26"/>
  <c r="Z149" i="26"/>
  <c r="AF149" i="26"/>
  <c r="AK149" i="26"/>
  <c r="AP149" i="26"/>
  <c r="AV149" i="26"/>
  <c r="S178" i="26"/>
  <c r="X178" i="26"/>
  <c r="AD178" i="26"/>
  <c r="AI178" i="26"/>
  <c r="AN178" i="26"/>
  <c r="AT178" i="26"/>
  <c r="AY178" i="26"/>
  <c r="I122" i="26"/>
  <c r="T122" i="26"/>
  <c r="Y122" i="26"/>
  <c r="AD122" i="26"/>
  <c r="AJ122" i="26"/>
  <c r="AO122" i="26"/>
  <c r="AT122" i="26"/>
  <c r="M166" i="26"/>
  <c r="R166" i="26"/>
  <c r="X166" i="26"/>
  <c r="AC166" i="26"/>
  <c r="AH166" i="26"/>
  <c r="AN166" i="26"/>
  <c r="AW90" i="26"/>
  <c r="AO90" i="26"/>
  <c r="AK90" i="26"/>
  <c r="AG90" i="26"/>
  <c r="AC90" i="26"/>
  <c r="Y90" i="26"/>
  <c r="Q90" i="26"/>
  <c r="M90" i="26"/>
  <c r="I90" i="26"/>
  <c r="K90" i="26"/>
  <c r="P90" i="26"/>
  <c r="V90" i="26"/>
  <c r="AA90" i="26"/>
  <c r="AF90" i="26"/>
  <c r="AQ90" i="26"/>
  <c r="AV90" i="26"/>
  <c r="J52" i="26"/>
  <c r="O52" i="26"/>
  <c r="T52" i="26"/>
  <c r="Z52" i="26"/>
  <c r="AJ52" i="26"/>
  <c r="AP52" i="26"/>
  <c r="AU52" i="26"/>
  <c r="BF22" i="26"/>
  <c r="AY45" i="26"/>
  <c r="AU45" i="26"/>
  <c r="AQ45" i="26"/>
  <c r="AM45" i="26"/>
  <c r="AI45" i="26"/>
  <c r="AA45" i="26"/>
  <c r="W45" i="26"/>
  <c r="S45" i="26"/>
  <c r="O45" i="26"/>
  <c r="K45" i="26"/>
  <c r="J45" i="26"/>
  <c r="P45" i="26"/>
  <c r="Z45" i="26"/>
  <c r="AF45" i="26"/>
  <c r="AK45" i="26"/>
  <c r="AP45" i="26"/>
  <c r="AV45" i="26"/>
  <c r="S53" i="26"/>
  <c r="X53" i="26"/>
  <c r="AD53" i="26"/>
  <c r="AI53" i="26"/>
  <c r="AN53" i="26"/>
  <c r="AT53" i="26"/>
  <c r="AY53" i="26"/>
  <c r="I12" i="26"/>
  <c r="T12" i="26"/>
  <c r="Y12" i="26"/>
  <c r="AD12" i="26"/>
  <c r="AJ12" i="26"/>
  <c r="AO12" i="26"/>
  <c r="AT12" i="26"/>
  <c r="M239" i="26"/>
  <c r="R239" i="26"/>
  <c r="X239" i="26"/>
  <c r="AC239" i="26"/>
  <c r="AH239" i="26"/>
  <c r="AN239" i="26"/>
  <c r="AW151" i="26"/>
  <c r="AO151" i="26"/>
  <c r="AK151" i="26"/>
  <c r="AG151" i="26"/>
  <c r="AC151" i="26"/>
  <c r="Y151" i="26"/>
  <c r="Q151" i="26"/>
  <c r="M151" i="26"/>
  <c r="I151" i="26"/>
  <c r="K151" i="26"/>
  <c r="P151" i="26"/>
  <c r="V151" i="26"/>
  <c r="AA151" i="26"/>
  <c r="AF151" i="26"/>
  <c r="AQ151" i="26"/>
  <c r="AV151" i="26"/>
  <c r="J153" i="26"/>
  <c r="O153" i="26"/>
  <c r="T153" i="26"/>
  <c r="Z153" i="26"/>
  <c r="AJ153" i="26"/>
  <c r="AP153" i="26"/>
  <c r="AU153" i="26"/>
  <c r="BF30" i="26"/>
  <c r="AY46" i="26"/>
  <c r="AU46" i="26"/>
  <c r="AQ46" i="26"/>
  <c r="AM46" i="26"/>
  <c r="AI46" i="26"/>
  <c r="AA46" i="26"/>
  <c r="W46" i="26"/>
  <c r="S46" i="26"/>
  <c r="O46" i="26"/>
  <c r="K46" i="26"/>
  <c r="J46" i="26"/>
  <c r="P46" i="26"/>
  <c r="Z46" i="26"/>
  <c r="AF46" i="26"/>
  <c r="AK46" i="26"/>
  <c r="AP46" i="26"/>
  <c r="AV46" i="26"/>
  <c r="S113" i="26"/>
  <c r="X113" i="26"/>
  <c r="AD113" i="26"/>
  <c r="AI113" i="26"/>
  <c r="AN113" i="26"/>
  <c r="AT113" i="26"/>
  <c r="AY113" i="26"/>
  <c r="I91" i="26"/>
  <c r="T91" i="26"/>
  <c r="Y91" i="26"/>
  <c r="AD91" i="26"/>
  <c r="AJ91" i="26"/>
  <c r="AO91" i="26"/>
  <c r="AT91" i="26"/>
  <c r="M19" i="26"/>
  <c r="R19" i="26"/>
  <c r="X19" i="26"/>
  <c r="AC19" i="26"/>
  <c r="AH19" i="26"/>
  <c r="AN19" i="26"/>
  <c r="AW240" i="26"/>
  <c r="AO240" i="26"/>
  <c r="AK240" i="26"/>
  <c r="AG240" i="26"/>
  <c r="AC240" i="26"/>
  <c r="Y240" i="26"/>
  <c r="Q240" i="26"/>
  <c r="M240" i="26"/>
  <c r="I240" i="26"/>
  <c r="K240" i="26"/>
  <c r="P240" i="26"/>
  <c r="V240" i="26"/>
  <c r="AA240" i="26"/>
  <c r="AF240" i="26"/>
  <c r="AQ240" i="26"/>
  <c r="AV240" i="26"/>
  <c r="J123" i="26"/>
  <c r="O123" i="26"/>
  <c r="T123" i="26"/>
  <c r="Z123" i="26"/>
  <c r="AJ123" i="26"/>
  <c r="AP123" i="26"/>
  <c r="AU123" i="26"/>
  <c r="BF38" i="26"/>
  <c r="AY31" i="26"/>
  <c r="AU31" i="26"/>
  <c r="AQ31" i="26"/>
  <c r="AM31" i="26"/>
  <c r="AI31" i="26"/>
  <c r="AA31" i="26"/>
  <c r="W31" i="26"/>
  <c r="S31" i="26"/>
  <c r="O31" i="26"/>
  <c r="K31" i="26"/>
  <c r="J31" i="26"/>
  <c r="P31" i="26"/>
  <c r="Z31" i="26"/>
  <c r="AF31" i="26"/>
  <c r="AK31" i="26"/>
  <c r="AP31" i="26"/>
  <c r="AV31" i="26"/>
  <c r="S27" i="26"/>
  <c r="X27" i="26"/>
  <c r="AD27" i="26"/>
  <c r="AI27" i="26"/>
  <c r="AN27" i="26"/>
  <c r="AT27" i="26"/>
  <c r="AY27" i="26"/>
  <c r="BF39" i="26"/>
  <c r="I36" i="26"/>
  <c r="T36" i="26"/>
  <c r="Y36" i="26"/>
  <c r="AD36" i="26"/>
  <c r="AJ36" i="26"/>
  <c r="AO36" i="26"/>
  <c r="J167" i="26"/>
  <c r="R167" i="26"/>
  <c r="Z167" i="26"/>
  <c r="AH167" i="26"/>
  <c r="AP167" i="26"/>
  <c r="AX167" i="26"/>
  <c r="J124" i="26"/>
  <c r="R124" i="26"/>
  <c r="Z124" i="26"/>
  <c r="AH124" i="26"/>
  <c r="AP124" i="26"/>
  <c r="AX124" i="26"/>
  <c r="AV264" i="26"/>
  <c r="AR264" i="26"/>
  <c r="AN264" i="26"/>
  <c r="AJ264" i="26"/>
  <c r="AF264" i="26"/>
  <c r="AB264" i="26"/>
  <c r="X264" i="26"/>
  <c r="T264" i="26"/>
  <c r="P264" i="26"/>
  <c r="L264" i="26"/>
  <c r="AW264" i="26"/>
  <c r="AO264" i="26"/>
  <c r="AK264" i="26"/>
  <c r="AG264" i="26"/>
  <c r="AC264" i="26"/>
  <c r="Y264" i="26"/>
  <c r="Q264" i="26"/>
  <c r="M264" i="26"/>
  <c r="I264" i="26"/>
  <c r="K264" i="26"/>
  <c r="S264" i="26"/>
  <c r="AA264" i="26"/>
  <c r="AI264" i="26"/>
  <c r="AQ264" i="26"/>
  <c r="AY264" i="26"/>
  <c r="O228" i="26"/>
  <c r="Y228" i="26"/>
  <c r="AI228" i="26"/>
  <c r="AT228" i="26"/>
  <c r="BF51" i="26"/>
  <c r="J155" i="26"/>
  <c r="I141" i="26"/>
  <c r="S141" i="26"/>
  <c r="AD141" i="26"/>
  <c r="AO141" i="26"/>
  <c r="R55" i="26"/>
  <c r="AG55" i="26"/>
  <c r="AU55" i="26"/>
  <c r="AV197" i="26"/>
  <c r="AR197" i="26"/>
  <c r="AN197" i="26"/>
  <c r="AJ197" i="26"/>
  <c r="AF197" i="26"/>
  <c r="AB197" i="26"/>
  <c r="X197" i="26"/>
  <c r="T197" i="26"/>
  <c r="P197" i="26"/>
  <c r="L197" i="26"/>
  <c r="BF76" i="26"/>
  <c r="AX197" i="26"/>
  <c r="AM197" i="26"/>
  <c r="AH197" i="26"/>
  <c r="AL197" i="26" s="1"/>
  <c r="AC197" i="26"/>
  <c r="W197" i="26"/>
  <c r="R197" i="26"/>
  <c r="M197" i="26"/>
  <c r="AW197" i="26"/>
  <c r="AP197" i="26"/>
  <c r="AI197" i="26"/>
  <c r="AA197" i="26"/>
  <c r="AY197" i="26"/>
  <c r="AQ197" i="26"/>
  <c r="AK197" i="26"/>
  <c r="AD197" i="26"/>
  <c r="V197" i="26"/>
  <c r="O197" i="26"/>
  <c r="I197" i="26"/>
  <c r="K197" i="26"/>
  <c r="Z197" i="26"/>
  <c r="AO197" i="26"/>
  <c r="Q67" i="26"/>
  <c r="J247" i="26"/>
  <c r="N247" i="26" s="1"/>
  <c r="AV229" i="26"/>
  <c r="AR229" i="26"/>
  <c r="AN229" i="26"/>
  <c r="AJ229" i="26"/>
  <c r="AF229" i="26"/>
  <c r="AB229" i="26"/>
  <c r="X229" i="26"/>
  <c r="T229" i="26"/>
  <c r="P229" i="26"/>
  <c r="L229" i="26"/>
  <c r="AW229" i="26"/>
  <c r="AQ229" i="26"/>
  <c r="AG229" i="26"/>
  <c r="AA229" i="26"/>
  <c r="V229" i="26"/>
  <c r="Q229" i="26"/>
  <c r="K229" i="26"/>
  <c r="BF92" i="26"/>
  <c r="AX229" i="26"/>
  <c r="AM229" i="26"/>
  <c r="AH229" i="26"/>
  <c r="AC229" i="26"/>
  <c r="W229" i="26"/>
  <c r="R229" i="26"/>
  <c r="M229" i="26"/>
  <c r="AT229" i="26"/>
  <c r="AI229" i="26"/>
  <c r="Y229" i="26"/>
  <c r="AU229" i="26"/>
  <c r="AK229" i="26"/>
  <c r="Z229" i="26"/>
  <c r="O229" i="26"/>
  <c r="J229" i="26"/>
  <c r="J68" i="26"/>
  <c r="AV82" i="26"/>
  <c r="AR82" i="26"/>
  <c r="AN82" i="26"/>
  <c r="AJ82" i="26"/>
  <c r="AF82" i="26"/>
  <c r="AB82" i="26"/>
  <c r="X82" i="26"/>
  <c r="T82" i="26"/>
  <c r="P82" i="26"/>
  <c r="L82" i="26"/>
  <c r="AW82" i="26"/>
  <c r="AQ82" i="26"/>
  <c r="AG82" i="26"/>
  <c r="AA82" i="26"/>
  <c r="V82" i="26"/>
  <c r="Q82" i="26"/>
  <c r="K82" i="26"/>
  <c r="BF108" i="26"/>
  <c r="AX82" i="26"/>
  <c r="AM82" i="26"/>
  <c r="AH82" i="26"/>
  <c r="AC82" i="26"/>
  <c r="W82" i="26"/>
  <c r="R82" i="26"/>
  <c r="M82" i="26"/>
  <c r="AT82" i="26"/>
  <c r="AI82" i="26"/>
  <c r="Y82" i="26"/>
  <c r="AU82" i="26"/>
  <c r="AK82" i="26"/>
  <c r="Z82" i="26"/>
  <c r="O82" i="26"/>
  <c r="J82" i="26"/>
  <c r="Z187" i="26"/>
  <c r="AU187" i="26"/>
  <c r="V212" i="26"/>
  <c r="AE212" i="26" s="1"/>
  <c r="J95" i="26"/>
  <c r="AN95" i="26"/>
  <c r="AG84" i="26"/>
  <c r="J96" i="26"/>
  <c r="K190" i="26"/>
  <c r="AW139" i="26"/>
  <c r="AO139" i="26"/>
  <c r="AK139" i="26"/>
  <c r="AG139" i="26"/>
  <c r="AC139" i="26"/>
  <c r="Y139" i="26"/>
  <c r="Q139" i="26"/>
  <c r="M139" i="26"/>
  <c r="I139" i="26"/>
  <c r="K139" i="26"/>
  <c r="P139" i="26"/>
  <c r="V139" i="26"/>
  <c r="AA139" i="26"/>
  <c r="AF139" i="26"/>
  <c r="AQ139" i="26"/>
  <c r="AV139" i="26"/>
  <c r="BF24" i="26"/>
  <c r="AY12" i="26"/>
  <c r="AU12" i="26"/>
  <c r="AQ12" i="26"/>
  <c r="AM12" i="26"/>
  <c r="AI12" i="26"/>
  <c r="AA12" i="26"/>
  <c r="W12" i="26"/>
  <c r="S12" i="26"/>
  <c r="O12" i="26"/>
  <c r="K12" i="26"/>
  <c r="J12" i="26"/>
  <c r="P12" i="26"/>
  <c r="Z12" i="26"/>
  <c r="AF12" i="26"/>
  <c r="AK12" i="26"/>
  <c r="AP12" i="26"/>
  <c r="AV12" i="26"/>
  <c r="AZ12" i="26" s="1"/>
  <c r="BF32" i="26"/>
  <c r="AY91" i="26"/>
  <c r="AU91" i="26"/>
  <c r="AQ91" i="26"/>
  <c r="AS91" i="26" s="1"/>
  <c r="AM91" i="26"/>
  <c r="AI91" i="26"/>
  <c r="AA91" i="26"/>
  <c r="W91" i="26"/>
  <c r="S91" i="26"/>
  <c r="O91" i="26"/>
  <c r="K91" i="26"/>
  <c r="J91" i="26"/>
  <c r="P91" i="26"/>
  <c r="Z91" i="26"/>
  <c r="AF91" i="26"/>
  <c r="AK91" i="26"/>
  <c r="AP91" i="26"/>
  <c r="AV91" i="26"/>
  <c r="AW123" i="26"/>
  <c r="AO123" i="26"/>
  <c r="AK123" i="26"/>
  <c r="AG123" i="26"/>
  <c r="AC123" i="26"/>
  <c r="Y123" i="26"/>
  <c r="Q123" i="26"/>
  <c r="M123" i="26"/>
  <c r="I123" i="26"/>
  <c r="K123" i="26"/>
  <c r="P123" i="26"/>
  <c r="V123" i="26"/>
  <c r="AA123" i="26"/>
  <c r="AF123" i="26"/>
  <c r="AL123" i="26" s="1"/>
  <c r="AQ123" i="26"/>
  <c r="AV123" i="26"/>
  <c r="AX36" i="26"/>
  <c r="AT36" i="26"/>
  <c r="AP36" i="26"/>
  <c r="BF40" i="26"/>
  <c r="AY36" i="26"/>
  <c r="AU36" i="26"/>
  <c r="AQ36" i="26"/>
  <c r="AM36" i="26"/>
  <c r="AI36" i="26"/>
  <c r="AA36" i="26"/>
  <c r="W36" i="26"/>
  <c r="S36" i="26"/>
  <c r="O36" i="26"/>
  <c r="K36" i="26"/>
  <c r="J36" i="26"/>
  <c r="P36" i="26"/>
  <c r="Z36" i="26"/>
  <c r="AF36" i="26"/>
  <c r="AL36" i="26" s="1"/>
  <c r="AK36" i="26"/>
  <c r="AR36" i="26"/>
  <c r="AV167" i="26"/>
  <c r="AR167" i="26"/>
  <c r="AN167" i="26"/>
  <c r="AJ167" i="26"/>
  <c r="AB167" i="26"/>
  <c r="X167" i="26"/>
  <c r="T167" i="26"/>
  <c r="P167" i="26"/>
  <c r="AW167" i="26"/>
  <c r="AO167" i="26"/>
  <c r="AK167" i="26"/>
  <c r="AG167" i="26"/>
  <c r="AC167" i="26"/>
  <c r="Y167" i="26"/>
  <c r="Q167" i="26"/>
  <c r="M167" i="26"/>
  <c r="I167" i="26"/>
  <c r="AF167" i="26"/>
  <c r="L167" i="26"/>
  <c r="S167" i="26"/>
  <c r="AA167" i="26"/>
  <c r="AQ167" i="26"/>
  <c r="AY167" i="26"/>
  <c r="BF8" i="26"/>
  <c r="AY76" i="26"/>
  <c r="AU76" i="26"/>
  <c r="AZ76" i="26" s="1"/>
  <c r="AQ76" i="26"/>
  <c r="AM76" i="26"/>
  <c r="AI76" i="26"/>
  <c r="AA76" i="26"/>
  <c r="W76" i="26"/>
  <c r="S76" i="26"/>
  <c r="O76" i="26"/>
  <c r="K76" i="26"/>
  <c r="J76" i="26"/>
  <c r="P76" i="26"/>
  <c r="Z76" i="26"/>
  <c r="AF76" i="26"/>
  <c r="AK76" i="26"/>
  <c r="AP76" i="26"/>
  <c r="AV76" i="26"/>
  <c r="BF16" i="26"/>
  <c r="AY122" i="26"/>
  <c r="AU122" i="26"/>
  <c r="AQ122" i="26"/>
  <c r="AM122" i="26"/>
  <c r="AI122" i="26"/>
  <c r="AA122" i="26"/>
  <c r="W122" i="26"/>
  <c r="S122" i="26"/>
  <c r="O122" i="26"/>
  <c r="K122" i="26"/>
  <c r="J122" i="26"/>
  <c r="P122" i="26"/>
  <c r="Z122" i="26"/>
  <c r="AF122" i="26"/>
  <c r="AK122" i="26"/>
  <c r="AP122" i="26"/>
  <c r="AV122" i="26"/>
  <c r="AV124" i="26"/>
  <c r="AR124" i="26"/>
  <c r="AN124" i="26"/>
  <c r="AJ124" i="26"/>
  <c r="AF124" i="26"/>
  <c r="AB124" i="26"/>
  <c r="X124" i="26"/>
  <c r="T124" i="26"/>
  <c r="P124" i="26"/>
  <c r="L124" i="26"/>
  <c r="AW124" i="26"/>
  <c r="AO124" i="26"/>
  <c r="AK124" i="26"/>
  <c r="AG124" i="26"/>
  <c r="AC124" i="26"/>
  <c r="Y124" i="26"/>
  <c r="Q124" i="26"/>
  <c r="M124" i="26"/>
  <c r="I124" i="26"/>
  <c r="N124" i="26" s="1"/>
  <c r="K124" i="26"/>
  <c r="S124" i="26"/>
  <c r="AA124" i="26"/>
  <c r="AI124" i="26"/>
  <c r="AL124" i="26" s="1"/>
  <c r="AQ124" i="26"/>
  <c r="AY124" i="26"/>
  <c r="AV155" i="26"/>
  <c r="AR155" i="26"/>
  <c r="AN155" i="26"/>
  <c r="AJ155" i="26"/>
  <c r="AF155" i="26"/>
  <c r="AB155" i="26"/>
  <c r="X155" i="26"/>
  <c r="T155" i="26"/>
  <c r="P155" i="26"/>
  <c r="L155" i="26"/>
  <c r="BF55" i="26"/>
  <c r="AX155" i="26"/>
  <c r="AM155" i="26"/>
  <c r="AH155" i="26"/>
  <c r="AC155" i="26"/>
  <c r="W155" i="26"/>
  <c r="R155" i="26"/>
  <c r="M155" i="26"/>
  <c r="AY155" i="26"/>
  <c r="AT155" i="26"/>
  <c r="AO155" i="26"/>
  <c r="AI155" i="26"/>
  <c r="AD155" i="26"/>
  <c r="Y155" i="26"/>
  <c r="S155" i="26"/>
  <c r="I155" i="26"/>
  <c r="K155" i="26"/>
  <c r="V155" i="26"/>
  <c r="AG155" i="26"/>
  <c r="AQ155" i="26"/>
  <c r="AV141" i="26"/>
  <c r="AR141" i="26"/>
  <c r="AN141" i="26"/>
  <c r="AJ141" i="26"/>
  <c r="AF141" i="26"/>
  <c r="AB141" i="26"/>
  <c r="X141" i="26"/>
  <c r="T141" i="26"/>
  <c r="P141" i="26"/>
  <c r="L141" i="26"/>
  <c r="AW141" i="26"/>
  <c r="AQ141" i="26"/>
  <c r="AG141" i="26"/>
  <c r="AA141" i="26"/>
  <c r="V141" i="26"/>
  <c r="Q141" i="26"/>
  <c r="K141" i="26"/>
  <c r="BF57" i="26"/>
  <c r="AX141" i="26"/>
  <c r="AM141" i="26"/>
  <c r="AH141" i="26"/>
  <c r="AC141" i="26"/>
  <c r="W141" i="26"/>
  <c r="R141" i="26"/>
  <c r="M141" i="26"/>
  <c r="J141" i="26"/>
  <c r="AP141" i="26"/>
  <c r="AV247" i="26"/>
  <c r="AR247" i="26"/>
  <c r="AN247" i="26"/>
  <c r="AJ247" i="26"/>
  <c r="AF247" i="26"/>
  <c r="AB247" i="26"/>
  <c r="X247" i="26"/>
  <c r="T247" i="26"/>
  <c r="P247" i="26"/>
  <c r="L247" i="26"/>
  <c r="BF90" i="26"/>
  <c r="AX247" i="26"/>
  <c r="AM247" i="26"/>
  <c r="AH247" i="26"/>
  <c r="AC247" i="26"/>
  <c r="W247" i="26"/>
  <c r="R247" i="26"/>
  <c r="M247" i="26"/>
  <c r="AY247" i="26"/>
  <c r="AT247" i="26"/>
  <c r="AO247" i="26"/>
  <c r="AI247" i="26"/>
  <c r="AD247" i="26"/>
  <c r="Y247" i="26"/>
  <c r="S247" i="26"/>
  <c r="I247" i="26"/>
  <c r="AU247" i="26"/>
  <c r="AK247" i="26"/>
  <c r="Z247" i="26"/>
  <c r="O247" i="26"/>
  <c r="AW247" i="26"/>
  <c r="AA247" i="26"/>
  <c r="Q247" i="26"/>
  <c r="K247" i="26"/>
  <c r="AG247" i="26"/>
  <c r="AW190" i="26"/>
  <c r="AO190" i="26"/>
  <c r="AK190" i="26"/>
  <c r="AG190" i="26"/>
  <c r="AC190" i="26"/>
  <c r="Y190" i="26"/>
  <c r="Q190" i="26"/>
  <c r="M190" i="26"/>
  <c r="I190" i="26"/>
  <c r="AX190" i="26"/>
  <c r="AR190" i="26"/>
  <c r="AM190" i="26"/>
  <c r="AH190" i="26"/>
  <c r="AB190" i="26"/>
  <c r="W190" i="26"/>
  <c r="R190" i="26"/>
  <c r="L190" i="26"/>
  <c r="AY190" i="26"/>
  <c r="AQ190" i="26"/>
  <c r="AJ190" i="26"/>
  <c r="AD190" i="26"/>
  <c r="V190" i="26"/>
  <c r="O190" i="26"/>
  <c r="AP190" i="26"/>
  <c r="AF190" i="26"/>
  <c r="X190" i="26"/>
  <c r="AT190" i="26"/>
  <c r="AI190" i="26"/>
  <c r="Z190" i="26"/>
  <c r="P190" i="26"/>
  <c r="BF155" i="26"/>
  <c r="AN190" i="26"/>
  <c r="T190" i="26"/>
  <c r="AU190" i="26"/>
  <c r="AA190" i="26"/>
  <c r="J190" i="26"/>
  <c r="S190" i="26"/>
  <c r="R139" i="26"/>
  <c r="AB139" i="26"/>
  <c r="AR139" i="26"/>
  <c r="AW178" i="26"/>
  <c r="AO178" i="26"/>
  <c r="AK178" i="26"/>
  <c r="AG178" i="26"/>
  <c r="AC178" i="26"/>
  <c r="Y178" i="26"/>
  <c r="Q178" i="26"/>
  <c r="M178" i="26"/>
  <c r="I178" i="26"/>
  <c r="K178" i="26"/>
  <c r="P178" i="26"/>
  <c r="V178" i="26"/>
  <c r="AA178" i="26"/>
  <c r="AF178" i="26"/>
  <c r="AQ178" i="26"/>
  <c r="AV178" i="26"/>
  <c r="L122" i="26"/>
  <c r="Q122" i="26"/>
  <c r="V122" i="26"/>
  <c r="AB122" i="26"/>
  <c r="AG122" i="26"/>
  <c r="AR122" i="26"/>
  <c r="AW122" i="26"/>
  <c r="BF18" i="26"/>
  <c r="AY166" i="26"/>
  <c r="AU166" i="26"/>
  <c r="AQ166" i="26"/>
  <c r="AM166" i="26"/>
  <c r="AI166" i="26"/>
  <c r="AA166" i="26"/>
  <c r="W166" i="26"/>
  <c r="S166" i="26"/>
  <c r="O166" i="26"/>
  <c r="K166" i="26"/>
  <c r="J166" i="26"/>
  <c r="P166" i="26"/>
  <c r="Z166" i="26"/>
  <c r="AF166" i="26"/>
  <c r="AK166" i="26"/>
  <c r="AP166" i="26"/>
  <c r="AV166" i="26"/>
  <c r="L52" i="26"/>
  <c r="R52" i="26"/>
  <c r="W52" i="26"/>
  <c r="AB52" i="26"/>
  <c r="AH52" i="26"/>
  <c r="AM52" i="26"/>
  <c r="AR52" i="26"/>
  <c r="AX52" i="26"/>
  <c r="AW53" i="26"/>
  <c r="AO53" i="26"/>
  <c r="AK53" i="26"/>
  <c r="AG53" i="26"/>
  <c r="AC53" i="26"/>
  <c r="Y53" i="26"/>
  <c r="Q53" i="26"/>
  <c r="M53" i="26"/>
  <c r="I53" i="26"/>
  <c r="K53" i="26"/>
  <c r="P53" i="26"/>
  <c r="V53" i="26"/>
  <c r="AA53" i="26"/>
  <c r="AF53" i="26"/>
  <c r="AQ53" i="26"/>
  <c r="AV53" i="26"/>
  <c r="L12" i="26"/>
  <c r="Q12" i="26"/>
  <c r="V12" i="26"/>
  <c r="AB12" i="26"/>
  <c r="AG12" i="26"/>
  <c r="AR12" i="26"/>
  <c r="AW12" i="26"/>
  <c r="BF26" i="26"/>
  <c r="AY239" i="26"/>
  <c r="AU239" i="26"/>
  <c r="AQ239" i="26"/>
  <c r="AM239" i="26"/>
  <c r="AI239" i="26"/>
  <c r="AA239" i="26"/>
  <c r="W239" i="26"/>
  <c r="S239" i="26"/>
  <c r="O239" i="26"/>
  <c r="K239" i="26"/>
  <c r="J239" i="26"/>
  <c r="P239" i="26"/>
  <c r="Z239" i="26"/>
  <c r="AF239" i="26"/>
  <c r="AK239" i="26"/>
  <c r="AP239" i="26"/>
  <c r="AV239" i="26"/>
  <c r="L153" i="26"/>
  <c r="R153" i="26"/>
  <c r="W153" i="26"/>
  <c r="AB153" i="26"/>
  <c r="AH153" i="26"/>
  <c r="AM153" i="26"/>
  <c r="AR153" i="26"/>
  <c r="AX153" i="26"/>
  <c r="AW113" i="26"/>
  <c r="AO113" i="26"/>
  <c r="AK113" i="26"/>
  <c r="AG113" i="26"/>
  <c r="AC113" i="26"/>
  <c r="Y113" i="26"/>
  <c r="Q113" i="26"/>
  <c r="M113" i="26"/>
  <c r="I113" i="26"/>
  <c r="K113" i="26"/>
  <c r="P113" i="26"/>
  <c r="V113" i="26"/>
  <c r="AA113" i="26"/>
  <c r="AF113" i="26"/>
  <c r="AQ113" i="26"/>
  <c r="AV113" i="26"/>
  <c r="L91" i="26"/>
  <c r="Q91" i="26"/>
  <c r="V91" i="26"/>
  <c r="AB91" i="26"/>
  <c r="AG91" i="26"/>
  <c r="AR91" i="26"/>
  <c r="AW91" i="26"/>
  <c r="BF34" i="26"/>
  <c r="AY19" i="26"/>
  <c r="AU19" i="26"/>
  <c r="AQ19" i="26"/>
  <c r="AM19" i="26"/>
  <c r="AI19" i="26"/>
  <c r="AA19" i="26"/>
  <c r="W19" i="26"/>
  <c r="S19" i="26"/>
  <c r="O19" i="26"/>
  <c r="K19" i="26"/>
  <c r="P19" i="26"/>
  <c r="Z19" i="26"/>
  <c r="AF19" i="26"/>
  <c r="AK19" i="26"/>
  <c r="AP19" i="26"/>
  <c r="AV19" i="26"/>
  <c r="AD124" i="26"/>
  <c r="AV67" i="26"/>
  <c r="AR67" i="26"/>
  <c r="AN67" i="26"/>
  <c r="AJ67" i="26"/>
  <c r="AF67" i="26"/>
  <c r="AB67" i="26"/>
  <c r="X67" i="26"/>
  <c r="T67" i="26"/>
  <c r="P67" i="26"/>
  <c r="L67" i="26"/>
  <c r="BF84" i="26"/>
  <c r="AX67" i="26"/>
  <c r="AM67" i="26"/>
  <c r="AH67" i="26"/>
  <c r="AL67" i="26" s="1"/>
  <c r="AC67" i="26"/>
  <c r="W67" i="26"/>
  <c r="R67" i="26"/>
  <c r="M67" i="26"/>
  <c r="AU67" i="26"/>
  <c r="AO67" i="26"/>
  <c r="AG67" i="26"/>
  <c r="Z67" i="26"/>
  <c r="S67" i="26"/>
  <c r="K67" i="26"/>
  <c r="AW67" i="26"/>
  <c r="AP67" i="26"/>
  <c r="AI67" i="26"/>
  <c r="AA67" i="26"/>
  <c r="J67" i="26"/>
  <c r="Y67" i="26"/>
  <c r="BF122" i="26"/>
  <c r="AY212" i="26"/>
  <c r="AU212" i="26"/>
  <c r="AQ212" i="26"/>
  <c r="AM212" i="26"/>
  <c r="AI212" i="26"/>
  <c r="AA212" i="26"/>
  <c r="W212" i="26"/>
  <c r="S212" i="26"/>
  <c r="O212" i="26"/>
  <c r="U212" i="26" s="1"/>
  <c r="K212" i="26"/>
  <c r="AX212" i="26"/>
  <c r="AN212" i="26"/>
  <c r="AH212" i="26"/>
  <c r="AC212" i="26"/>
  <c r="X212" i="26"/>
  <c r="R212" i="26"/>
  <c r="M212" i="26"/>
  <c r="AT212" i="26"/>
  <c r="AO212" i="26"/>
  <c r="AJ212" i="26"/>
  <c r="AD212" i="26"/>
  <c r="Y212" i="26"/>
  <c r="T212" i="26"/>
  <c r="I212" i="26"/>
  <c r="AV212" i="26"/>
  <c r="AK212" i="26"/>
  <c r="Z212" i="26"/>
  <c r="P212" i="26"/>
  <c r="AW212" i="26"/>
  <c r="AB212" i="26"/>
  <c r="Q212" i="26"/>
  <c r="L212" i="26"/>
  <c r="AG212" i="26"/>
  <c r="BF132" i="26"/>
  <c r="AY84" i="26"/>
  <c r="AU84" i="26"/>
  <c r="AQ84" i="26"/>
  <c r="AM84" i="26"/>
  <c r="AI84" i="26"/>
  <c r="AA84" i="26"/>
  <c r="W84" i="26"/>
  <c r="S84" i="26"/>
  <c r="O84" i="26"/>
  <c r="K84" i="26"/>
  <c r="AT84" i="26"/>
  <c r="AO84" i="26"/>
  <c r="AJ84" i="26"/>
  <c r="AD84" i="26"/>
  <c r="Y84" i="26"/>
  <c r="T84" i="26"/>
  <c r="I84" i="26"/>
  <c r="AX84" i="26"/>
  <c r="AR84" i="26"/>
  <c r="AK84" i="26"/>
  <c r="AC84" i="26"/>
  <c r="V84" i="26"/>
  <c r="P84" i="26"/>
  <c r="AF84" i="26"/>
  <c r="X84" i="26"/>
  <c r="Q84" i="26"/>
  <c r="J84" i="26"/>
  <c r="AW84" i="26"/>
  <c r="AH84" i="26"/>
  <c r="AN84" i="26"/>
  <c r="Z84" i="26"/>
  <c r="L84" i="26"/>
  <c r="R84" i="26"/>
  <c r="AV84" i="26"/>
  <c r="X96" i="26"/>
  <c r="AE96" i="26" s="1"/>
  <c r="AV263" i="26"/>
  <c r="AR263" i="26"/>
  <c r="AN263" i="26"/>
  <c r="AJ263" i="26"/>
  <c r="AF263" i="26"/>
  <c r="AB263" i="26"/>
  <c r="X263" i="26"/>
  <c r="T263" i="26"/>
  <c r="P263" i="26"/>
  <c r="L263" i="26"/>
  <c r="BF160" i="26"/>
  <c r="AY263" i="26"/>
  <c r="AU263" i="26"/>
  <c r="AQ263" i="26"/>
  <c r="AM263" i="26"/>
  <c r="AI263" i="26"/>
  <c r="AA263" i="26"/>
  <c r="W263" i="26"/>
  <c r="S263" i="26"/>
  <c r="O263" i="26"/>
  <c r="K263" i="26"/>
  <c r="AW263" i="26"/>
  <c r="AO263" i="26"/>
  <c r="AG263" i="26"/>
  <c r="Y263" i="26"/>
  <c r="Q263" i="26"/>
  <c r="I263" i="26"/>
  <c r="AP263" i="26"/>
  <c r="AD263" i="26"/>
  <c r="J263" i="26"/>
  <c r="AX263" i="26"/>
  <c r="AK263" i="26"/>
  <c r="V263" i="26"/>
  <c r="Z263" i="26"/>
  <c r="M263" i="26"/>
  <c r="AH263" i="26"/>
  <c r="AC263" i="26"/>
  <c r="BF246" i="26"/>
  <c r="AY63" i="26"/>
  <c r="AU63" i="26"/>
  <c r="AQ63" i="26"/>
  <c r="AM63" i="26"/>
  <c r="AI63" i="26"/>
  <c r="AA63" i="26"/>
  <c r="W63" i="26"/>
  <c r="S63" i="26"/>
  <c r="O63" i="26"/>
  <c r="K63" i="26"/>
  <c r="AW63" i="26"/>
  <c r="AR63" i="26"/>
  <c r="AG63" i="26"/>
  <c r="AB63" i="26"/>
  <c r="V63" i="26"/>
  <c r="Q63" i="26"/>
  <c r="L63" i="26"/>
  <c r="AV63" i="26"/>
  <c r="AO63" i="26"/>
  <c r="AH63" i="26"/>
  <c r="Z63" i="26"/>
  <c r="T63" i="26"/>
  <c r="M63" i="26"/>
  <c r="AJ63" i="26"/>
  <c r="Y63" i="26"/>
  <c r="P63" i="26"/>
  <c r="AT63" i="26"/>
  <c r="AK63" i="26"/>
  <c r="AC63" i="26"/>
  <c r="R63" i="26"/>
  <c r="I63" i="26"/>
  <c r="AN63" i="26"/>
  <c r="AP63" i="26"/>
  <c r="X63" i="26"/>
  <c r="AX63" i="26"/>
  <c r="J63" i="26"/>
  <c r="AF63" i="26"/>
  <c r="AD63" i="26"/>
  <c r="L177" i="26"/>
  <c r="R177" i="26"/>
  <c r="W177" i="26"/>
  <c r="AB177" i="26"/>
  <c r="AH177" i="26"/>
  <c r="AM177" i="26"/>
  <c r="AR177" i="26"/>
  <c r="AX177" i="26"/>
  <c r="M76" i="26"/>
  <c r="R76" i="26"/>
  <c r="X76" i="26"/>
  <c r="AC76" i="26"/>
  <c r="AH76" i="26"/>
  <c r="AN76" i="26"/>
  <c r="AX76" i="26"/>
  <c r="AW89" i="26"/>
  <c r="AO89" i="26"/>
  <c r="AK89" i="26"/>
  <c r="AG89" i="26"/>
  <c r="AC89" i="26"/>
  <c r="Y89" i="26"/>
  <c r="Q89" i="26"/>
  <c r="M89" i="26"/>
  <c r="I89" i="26"/>
  <c r="K89" i="26"/>
  <c r="P89" i="26"/>
  <c r="U89" i="26" s="1"/>
  <c r="V89" i="26"/>
  <c r="AA89" i="26"/>
  <c r="AF89" i="26"/>
  <c r="AQ89" i="26"/>
  <c r="AV89" i="26"/>
  <c r="AZ89" i="26" s="1"/>
  <c r="L77" i="26"/>
  <c r="Q77" i="26"/>
  <c r="V77" i="26"/>
  <c r="AB77" i="26"/>
  <c r="AG77" i="26"/>
  <c r="AR77" i="26"/>
  <c r="AW77" i="26"/>
  <c r="J21" i="26"/>
  <c r="O21" i="26"/>
  <c r="T21" i="26"/>
  <c r="Z21" i="26"/>
  <c r="AE21" i="26" s="1"/>
  <c r="AJ21" i="26"/>
  <c r="AP21" i="26"/>
  <c r="AU21" i="26"/>
  <c r="BF12" i="26"/>
  <c r="AY233" i="26"/>
  <c r="AU233" i="26"/>
  <c r="AQ233" i="26"/>
  <c r="AM233" i="26"/>
  <c r="AI233" i="26"/>
  <c r="AA233" i="26"/>
  <c r="W233" i="26"/>
  <c r="S233" i="26"/>
  <c r="O233" i="26"/>
  <c r="K233" i="26"/>
  <c r="J233" i="26"/>
  <c r="N233" i="26" s="1"/>
  <c r="P233" i="26"/>
  <c r="Z233" i="26"/>
  <c r="AF233" i="26"/>
  <c r="AK233" i="26"/>
  <c r="AP233" i="26"/>
  <c r="AV233" i="26"/>
  <c r="S139" i="26"/>
  <c r="X139" i="26"/>
  <c r="AD139" i="26"/>
  <c r="AI139" i="26"/>
  <c r="AN139" i="26"/>
  <c r="AT139" i="26"/>
  <c r="AY139" i="26"/>
  <c r="BF13" i="26"/>
  <c r="I149" i="26"/>
  <c r="T149" i="26"/>
  <c r="Y149" i="26"/>
  <c r="AD149" i="26"/>
  <c r="AJ149" i="26"/>
  <c r="AO149" i="26"/>
  <c r="AT149" i="26"/>
  <c r="AZ149" i="26" s="1"/>
  <c r="L178" i="26"/>
  <c r="R178" i="26"/>
  <c r="W178" i="26"/>
  <c r="AB178" i="26"/>
  <c r="AH178" i="26"/>
  <c r="AM178" i="26"/>
  <c r="AR178" i="26"/>
  <c r="AX178" i="26"/>
  <c r="M122" i="26"/>
  <c r="R122" i="26"/>
  <c r="X122" i="26"/>
  <c r="AC122" i="26"/>
  <c r="AH122" i="26"/>
  <c r="AL122" i="26" s="1"/>
  <c r="AN122" i="26"/>
  <c r="AX122" i="26"/>
  <c r="AW150" i="26"/>
  <c r="AO150" i="26"/>
  <c r="AS150" i="26" s="1"/>
  <c r="AK150" i="26"/>
  <c r="AG150" i="26"/>
  <c r="AC150" i="26"/>
  <c r="Y150" i="26"/>
  <c r="Q150" i="26"/>
  <c r="M150" i="26"/>
  <c r="I150" i="26"/>
  <c r="N150" i="26" s="1"/>
  <c r="K150" i="26"/>
  <c r="P150" i="26"/>
  <c r="U150" i="26" s="1"/>
  <c r="V150" i="26"/>
  <c r="AA150" i="26"/>
  <c r="AF150" i="26"/>
  <c r="AQ150" i="26"/>
  <c r="AV150" i="26"/>
  <c r="L166" i="26"/>
  <c r="Q166" i="26"/>
  <c r="V166" i="26"/>
  <c r="AB166" i="26"/>
  <c r="AG166" i="26"/>
  <c r="AR166" i="26"/>
  <c r="AW166" i="26"/>
  <c r="J90" i="26"/>
  <c r="O90" i="26"/>
  <c r="T90" i="26"/>
  <c r="Z90" i="26"/>
  <c r="AJ90" i="26"/>
  <c r="AP90" i="26"/>
  <c r="AU90" i="26"/>
  <c r="BF20" i="26"/>
  <c r="AY65" i="26"/>
  <c r="AU65" i="26"/>
  <c r="AQ65" i="26"/>
  <c r="AM65" i="26"/>
  <c r="AI65" i="26"/>
  <c r="AA65" i="26"/>
  <c r="W65" i="26"/>
  <c r="S65" i="26"/>
  <c r="O65" i="26"/>
  <c r="K65" i="26"/>
  <c r="J65" i="26"/>
  <c r="P65" i="26"/>
  <c r="Z65" i="26"/>
  <c r="AF65" i="26"/>
  <c r="AK65" i="26"/>
  <c r="AP65" i="26"/>
  <c r="AV65" i="26"/>
  <c r="S52" i="26"/>
  <c r="X52" i="26"/>
  <c r="AD52" i="26"/>
  <c r="AI52" i="26"/>
  <c r="AN52" i="26"/>
  <c r="AT52" i="26"/>
  <c r="AY52" i="26"/>
  <c r="BF21" i="26"/>
  <c r="I45" i="26"/>
  <c r="N45" i="26" s="1"/>
  <c r="T45" i="26"/>
  <c r="Y45" i="26"/>
  <c r="AD45" i="26"/>
  <c r="AJ45" i="26"/>
  <c r="AO45" i="26"/>
  <c r="AT45" i="26"/>
  <c r="L53" i="26"/>
  <c r="R53" i="26"/>
  <c r="W53" i="26"/>
  <c r="AB53" i="26"/>
  <c r="AH53" i="26"/>
  <c r="AM53" i="26"/>
  <c r="AS53" i="26" s="1"/>
  <c r="AR53" i="26"/>
  <c r="AX53" i="26"/>
  <c r="M12" i="26"/>
  <c r="R12" i="26"/>
  <c r="X12" i="26"/>
  <c r="AC12" i="26"/>
  <c r="AH12" i="26"/>
  <c r="AN12" i="26"/>
  <c r="AS12" i="26" s="1"/>
  <c r="AX12" i="26"/>
  <c r="AW66" i="26"/>
  <c r="AO66" i="26"/>
  <c r="AS66" i="26" s="1"/>
  <c r="AK66" i="26"/>
  <c r="AG66" i="26"/>
  <c r="AC66" i="26"/>
  <c r="Y66" i="26"/>
  <c r="U66" i="26"/>
  <c r="Q66" i="26"/>
  <c r="M66" i="26"/>
  <c r="I66" i="26"/>
  <c r="K66" i="26"/>
  <c r="P66" i="26"/>
  <c r="V66" i="26"/>
  <c r="AA66" i="26"/>
  <c r="AF66" i="26"/>
  <c r="AL66" i="26" s="1"/>
  <c r="AQ66" i="26"/>
  <c r="AV66" i="26"/>
  <c r="L239" i="26"/>
  <c r="Q239" i="26"/>
  <c r="V239" i="26"/>
  <c r="AB239" i="26"/>
  <c r="AG239" i="26"/>
  <c r="AR239" i="26"/>
  <c r="AW239" i="26"/>
  <c r="J151" i="26"/>
  <c r="O151" i="26"/>
  <c r="T151" i="26"/>
  <c r="Z151" i="26"/>
  <c r="AJ151" i="26"/>
  <c r="AP151" i="26"/>
  <c r="AS151" i="26" s="1"/>
  <c r="AU151" i="26"/>
  <c r="BF28" i="26"/>
  <c r="AY152" i="26"/>
  <c r="AU152" i="26"/>
  <c r="AZ152" i="26" s="1"/>
  <c r="AQ152" i="26"/>
  <c r="AM152" i="26"/>
  <c r="AI152" i="26"/>
  <c r="AA152" i="26"/>
  <c r="W152" i="26"/>
  <c r="S152" i="26"/>
  <c r="O152" i="26"/>
  <c r="K152" i="26"/>
  <c r="J152" i="26"/>
  <c r="P152" i="26"/>
  <c r="Z152" i="26"/>
  <c r="AF152" i="26"/>
  <c r="AK152" i="26"/>
  <c r="AP152" i="26"/>
  <c r="AV152" i="26"/>
  <c r="N153" i="26"/>
  <c r="S153" i="26"/>
  <c r="X153" i="26"/>
  <c r="AD153" i="26"/>
  <c r="AI153" i="26"/>
  <c r="AN153" i="26"/>
  <c r="AT153" i="26"/>
  <c r="AY153" i="26"/>
  <c r="BF29" i="26"/>
  <c r="I46" i="26"/>
  <c r="N46" i="26" s="1"/>
  <c r="T46" i="26"/>
  <c r="Y46" i="26"/>
  <c r="AD46" i="26"/>
  <c r="AJ46" i="26"/>
  <c r="AO46" i="26"/>
  <c r="AT46" i="26"/>
  <c r="AZ46" i="26"/>
  <c r="L113" i="26"/>
  <c r="R113" i="26"/>
  <c r="W113" i="26"/>
  <c r="AB113" i="26"/>
  <c r="AH113" i="26"/>
  <c r="AM113" i="26"/>
  <c r="AR113" i="26"/>
  <c r="AX113" i="26"/>
  <c r="M91" i="26"/>
  <c r="R91" i="26"/>
  <c r="X91" i="26"/>
  <c r="AC91" i="26"/>
  <c r="AH91" i="26"/>
  <c r="AN91" i="26"/>
  <c r="AX91" i="26"/>
  <c r="AW35" i="26"/>
  <c r="AO35" i="26"/>
  <c r="AK35" i="26"/>
  <c r="AG35" i="26"/>
  <c r="AC35" i="26"/>
  <c r="Y35" i="26"/>
  <c r="Q35" i="26"/>
  <c r="M35" i="26"/>
  <c r="I35" i="26"/>
  <c r="K35" i="26"/>
  <c r="P35" i="26"/>
  <c r="V35" i="26"/>
  <c r="AA35" i="26"/>
  <c r="AF35" i="26"/>
  <c r="AQ35" i="26"/>
  <c r="AV35" i="26"/>
  <c r="L19" i="26"/>
  <c r="Q19" i="26"/>
  <c r="V19" i="26"/>
  <c r="AB19" i="26"/>
  <c r="AG19" i="26"/>
  <c r="AR19" i="26"/>
  <c r="AW19" i="26"/>
  <c r="J240" i="26"/>
  <c r="O240" i="26"/>
  <c r="T240" i="26"/>
  <c r="Z240" i="26"/>
  <c r="AJ240" i="26"/>
  <c r="AP240" i="26"/>
  <c r="AU240" i="26"/>
  <c r="BF36" i="26"/>
  <c r="AY92" i="26"/>
  <c r="AU92" i="26"/>
  <c r="AQ92" i="26"/>
  <c r="AM92" i="26"/>
  <c r="AI92" i="26"/>
  <c r="AA92" i="26"/>
  <c r="W92" i="26"/>
  <c r="S92" i="26"/>
  <c r="O92" i="26"/>
  <c r="K92" i="26"/>
  <c r="J92" i="26"/>
  <c r="N92" i="26" s="1"/>
  <c r="P92" i="26"/>
  <c r="Z92" i="26"/>
  <c r="AF92" i="26"/>
  <c r="AK92" i="26"/>
  <c r="AP92" i="26"/>
  <c r="AV92" i="26"/>
  <c r="S123" i="26"/>
  <c r="X123" i="26"/>
  <c r="AD123" i="26"/>
  <c r="AI123" i="26"/>
  <c r="AN123" i="26"/>
  <c r="AT123" i="26"/>
  <c r="AY123" i="26"/>
  <c r="BF37" i="26"/>
  <c r="I31" i="26"/>
  <c r="T31" i="26"/>
  <c r="Y31" i="26"/>
  <c r="AD31" i="26"/>
  <c r="AJ31" i="26"/>
  <c r="AO31" i="26"/>
  <c r="AT31" i="26"/>
  <c r="L27" i="26"/>
  <c r="R27" i="26"/>
  <c r="W27" i="26"/>
  <c r="AB27" i="26"/>
  <c r="AH27" i="26"/>
  <c r="AM27" i="26"/>
  <c r="AR27" i="26"/>
  <c r="AX27" i="26"/>
  <c r="M36" i="26"/>
  <c r="R36" i="26"/>
  <c r="X36" i="26"/>
  <c r="AC36" i="26"/>
  <c r="AH36" i="26"/>
  <c r="AN36" i="26"/>
  <c r="AV36" i="26"/>
  <c r="AV261" i="26"/>
  <c r="AR261" i="26"/>
  <c r="AN261" i="26"/>
  <c r="AJ261" i="26"/>
  <c r="AF261" i="26"/>
  <c r="AB261" i="26"/>
  <c r="X261" i="26"/>
  <c r="T261" i="26"/>
  <c r="P261" i="26"/>
  <c r="L261" i="26"/>
  <c r="AW261" i="26"/>
  <c r="AO261" i="26"/>
  <c r="AK261" i="26"/>
  <c r="AG261" i="26"/>
  <c r="AC261" i="26"/>
  <c r="Y261" i="26"/>
  <c r="Q261" i="26"/>
  <c r="M261" i="26"/>
  <c r="I261" i="26"/>
  <c r="K261" i="26"/>
  <c r="S261" i="26"/>
  <c r="AA261" i="26"/>
  <c r="AI261" i="26"/>
  <c r="AQ261" i="26"/>
  <c r="AY261" i="26"/>
  <c r="O167" i="26"/>
  <c r="W167" i="26"/>
  <c r="AM167" i="26"/>
  <c r="AS167" i="26" s="1"/>
  <c r="AU167" i="26"/>
  <c r="AW203" i="26"/>
  <c r="AO203" i="26"/>
  <c r="AK203" i="26"/>
  <c r="AG203" i="26"/>
  <c r="AC203" i="26"/>
  <c r="Y203" i="26"/>
  <c r="Q203" i="26"/>
  <c r="M203" i="26"/>
  <c r="I203" i="26"/>
  <c r="AV203" i="26"/>
  <c r="AZ203" i="26" s="1"/>
  <c r="AR203" i="26"/>
  <c r="AS203" i="26" s="1"/>
  <c r="AN203" i="26"/>
  <c r="AJ203" i="26"/>
  <c r="AF203" i="26"/>
  <c r="AB203" i="26"/>
  <c r="AE203" i="26" s="1"/>
  <c r="X203" i="26"/>
  <c r="T203" i="26"/>
  <c r="P203" i="26"/>
  <c r="L203" i="26"/>
  <c r="K203" i="26"/>
  <c r="S203" i="26"/>
  <c r="AA203" i="26"/>
  <c r="AI203" i="26"/>
  <c r="AQ203" i="26"/>
  <c r="AY203" i="26"/>
  <c r="O124" i="26"/>
  <c r="W124" i="26"/>
  <c r="AM124" i="26"/>
  <c r="AU124" i="26"/>
  <c r="J264" i="26"/>
  <c r="R264" i="26"/>
  <c r="Z264" i="26"/>
  <c r="AH264" i="26"/>
  <c r="AP264" i="26"/>
  <c r="AX264" i="26"/>
  <c r="BF49" i="26"/>
  <c r="W228" i="26"/>
  <c r="AH228" i="26"/>
  <c r="AS228" i="26"/>
  <c r="Q155" i="26"/>
  <c r="AA155" i="26"/>
  <c r="AW155" i="26"/>
  <c r="O141" i="26"/>
  <c r="U141" i="26" s="1"/>
  <c r="Z141" i="26"/>
  <c r="AK141" i="26"/>
  <c r="AU141" i="26"/>
  <c r="AZ141" i="26" s="1"/>
  <c r="AV235" i="26"/>
  <c r="AR235" i="26"/>
  <c r="AN235" i="26"/>
  <c r="AJ235" i="26"/>
  <c r="AF235" i="26"/>
  <c r="AB235" i="26"/>
  <c r="X235" i="26"/>
  <c r="T235" i="26"/>
  <c r="P235" i="26"/>
  <c r="L235" i="26"/>
  <c r="BF63" i="26"/>
  <c r="AX235" i="26"/>
  <c r="AM235" i="26"/>
  <c r="AH235" i="26"/>
  <c r="AC235" i="26"/>
  <c r="W235" i="26"/>
  <c r="R235" i="26"/>
  <c r="M235" i="26"/>
  <c r="AY235" i="26"/>
  <c r="AT235" i="26"/>
  <c r="AO235" i="26"/>
  <c r="AI235" i="26"/>
  <c r="AD235" i="26"/>
  <c r="Y235" i="26"/>
  <c r="S235" i="26"/>
  <c r="I235" i="26"/>
  <c r="K235" i="26"/>
  <c r="V235" i="26"/>
  <c r="AG235" i="26"/>
  <c r="AQ235" i="26"/>
  <c r="AV47" i="26"/>
  <c r="AR47" i="26"/>
  <c r="AN47" i="26"/>
  <c r="AJ47" i="26"/>
  <c r="AF47" i="26"/>
  <c r="AB47" i="26"/>
  <c r="X47" i="26"/>
  <c r="T47" i="26"/>
  <c r="P47" i="26"/>
  <c r="U47" i="26" s="1"/>
  <c r="L47" i="26"/>
  <c r="AW47" i="26"/>
  <c r="AQ47" i="26"/>
  <c r="AG47" i="26"/>
  <c r="AA47" i="26"/>
  <c r="V47" i="26"/>
  <c r="Q47" i="26"/>
  <c r="K47" i="26"/>
  <c r="BF65" i="26"/>
  <c r="AX47" i="26"/>
  <c r="AM47" i="26"/>
  <c r="AH47" i="26"/>
  <c r="AC47" i="26"/>
  <c r="W47" i="26"/>
  <c r="R47" i="26"/>
  <c r="M47" i="26"/>
  <c r="J47" i="26"/>
  <c r="N47" i="26" s="1"/>
  <c r="AP47" i="26"/>
  <c r="AV206" i="26"/>
  <c r="AR206" i="26"/>
  <c r="AN206" i="26"/>
  <c r="AJ206" i="26"/>
  <c r="AF206" i="26"/>
  <c r="AB206" i="26"/>
  <c r="X206" i="26"/>
  <c r="T206" i="26"/>
  <c r="P206" i="26"/>
  <c r="L206" i="26"/>
  <c r="AW206" i="26"/>
  <c r="AQ206" i="26"/>
  <c r="AG206" i="26"/>
  <c r="AA206" i="26"/>
  <c r="V206" i="26"/>
  <c r="Q206" i="26"/>
  <c r="K206" i="26"/>
  <c r="BF70" i="26"/>
  <c r="AU206" i="26"/>
  <c r="AO206" i="26"/>
  <c r="AH206" i="26"/>
  <c r="Z206" i="26"/>
  <c r="S206" i="26"/>
  <c r="M206" i="26"/>
  <c r="AX206" i="26"/>
  <c r="AP206" i="26"/>
  <c r="AI206" i="26"/>
  <c r="AC206" i="26"/>
  <c r="J206" i="26"/>
  <c r="Y206" i="26"/>
  <c r="AM206" i="26"/>
  <c r="Q55" i="26"/>
  <c r="J197" i="26"/>
  <c r="Y197" i="26"/>
  <c r="O67" i="26"/>
  <c r="U67" i="26" s="1"/>
  <c r="AD67" i="26"/>
  <c r="AQ67" i="26"/>
  <c r="V247" i="26"/>
  <c r="AQ247" i="26"/>
  <c r="I229" i="26"/>
  <c r="N229" i="26" s="1"/>
  <c r="AD229" i="26"/>
  <c r="AY229" i="26"/>
  <c r="V68" i="26"/>
  <c r="AQ68" i="26"/>
  <c r="I82" i="26"/>
  <c r="AD82" i="26"/>
  <c r="AY82" i="26"/>
  <c r="V187" i="26"/>
  <c r="AQ187" i="26"/>
  <c r="AP212" i="26"/>
  <c r="BF124" i="26"/>
  <c r="AY230" i="26"/>
  <c r="AU230" i="26"/>
  <c r="AQ230" i="26"/>
  <c r="AM230" i="26"/>
  <c r="AS230" i="26" s="1"/>
  <c r="AI230" i="26"/>
  <c r="AA230" i="26"/>
  <c r="W230" i="26"/>
  <c r="S230" i="26"/>
  <c r="O230" i="26"/>
  <c r="K230" i="26"/>
  <c r="AT230" i="26"/>
  <c r="AO230" i="26"/>
  <c r="AJ230" i="26"/>
  <c r="AD230" i="26"/>
  <c r="Y230" i="26"/>
  <c r="T230" i="26"/>
  <c r="I230" i="26"/>
  <c r="AW230" i="26"/>
  <c r="AP230" i="26"/>
  <c r="AH230" i="26"/>
  <c r="AB230" i="26"/>
  <c r="M230" i="26"/>
  <c r="AX230" i="26"/>
  <c r="AR230" i="26"/>
  <c r="AK230" i="26"/>
  <c r="AC230" i="26"/>
  <c r="V230" i="26"/>
  <c r="P230" i="26"/>
  <c r="AV230" i="26"/>
  <c r="AG230" i="26"/>
  <c r="R230" i="26"/>
  <c r="X230" i="26"/>
  <c r="J230" i="26"/>
  <c r="Q230" i="26"/>
  <c r="AD95" i="26"/>
  <c r="AB84" i="26"/>
  <c r="Z96" i="26"/>
  <c r="BF150" i="26"/>
  <c r="AY107" i="26"/>
  <c r="AU107" i="26"/>
  <c r="AQ107" i="26"/>
  <c r="AM107" i="26"/>
  <c r="AI107" i="26"/>
  <c r="AA107" i="26"/>
  <c r="W107" i="26"/>
  <c r="S107" i="26"/>
  <c r="O107" i="26"/>
  <c r="K107" i="26"/>
  <c r="AX107" i="26"/>
  <c r="AN107" i="26"/>
  <c r="AH107" i="26"/>
  <c r="AC107" i="26"/>
  <c r="X107" i="26"/>
  <c r="R107" i="26"/>
  <c r="M107" i="26"/>
  <c r="AV107" i="26"/>
  <c r="AO107" i="26"/>
  <c r="AG107" i="26"/>
  <c r="Z107" i="26"/>
  <c r="T107" i="26"/>
  <c r="L107" i="26"/>
  <c r="AW107" i="26"/>
  <c r="AP107" i="26"/>
  <c r="AJ107" i="26"/>
  <c r="AB107" i="26"/>
  <c r="AT107" i="26"/>
  <c r="AF107" i="26"/>
  <c r="Q107" i="26"/>
  <c r="AK107" i="26"/>
  <c r="V107" i="26"/>
  <c r="I107" i="26"/>
  <c r="N107" i="26" s="1"/>
  <c r="P107" i="26"/>
  <c r="AR107" i="26"/>
  <c r="AT263" i="26"/>
  <c r="J234" i="26"/>
  <c r="R234" i="26"/>
  <c r="V234" i="26"/>
  <c r="Z234" i="26"/>
  <c r="AD234" i="26"/>
  <c r="AH234" i="26"/>
  <c r="AP234" i="26"/>
  <c r="AT234" i="26"/>
  <c r="AX234" i="26"/>
  <c r="K234" i="26"/>
  <c r="O234" i="26"/>
  <c r="S234" i="26"/>
  <c r="W234" i="26"/>
  <c r="AA234" i="26"/>
  <c r="AI234" i="26"/>
  <c r="AL234" i="26" s="1"/>
  <c r="AM234" i="26"/>
  <c r="AQ234" i="26"/>
  <c r="AU234" i="26"/>
  <c r="AY234" i="26"/>
  <c r="K93" i="26"/>
  <c r="O93" i="26"/>
  <c r="S93" i="26"/>
  <c r="W93" i="26"/>
  <c r="AA93" i="26"/>
  <c r="AI93" i="26"/>
  <c r="AM93" i="26"/>
  <c r="AQ93" i="26"/>
  <c r="AU93" i="26"/>
  <c r="AY93" i="26"/>
  <c r="BF44" i="26"/>
  <c r="K140" i="26"/>
  <c r="O140" i="26"/>
  <c r="S140" i="26"/>
  <c r="W140" i="26"/>
  <c r="AA140" i="26"/>
  <c r="AI140" i="26"/>
  <c r="AM140" i="26"/>
  <c r="AQ140" i="26"/>
  <c r="AU140" i="26"/>
  <c r="AY140" i="26"/>
  <c r="BF46" i="26"/>
  <c r="K54" i="26"/>
  <c r="O54" i="26"/>
  <c r="S54" i="26"/>
  <c r="W54" i="26"/>
  <c r="AA54" i="26"/>
  <c r="AI54" i="26"/>
  <c r="AM54" i="26"/>
  <c r="AQ54" i="26"/>
  <c r="AU54" i="26"/>
  <c r="AY54" i="26"/>
  <c r="BF48" i="26"/>
  <c r="K250" i="26"/>
  <c r="O250" i="26"/>
  <c r="S250" i="26"/>
  <c r="W250" i="26"/>
  <c r="AA250" i="26"/>
  <c r="AI250" i="26"/>
  <c r="AM250" i="26"/>
  <c r="AQ250" i="26"/>
  <c r="AU250" i="26"/>
  <c r="AY250" i="26"/>
  <c r="BF50" i="26"/>
  <c r="AV154" i="26"/>
  <c r="AR154" i="26"/>
  <c r="AN154" i="26"/>
  <c r="AJ154" i="26"/>
  <c r="AF154" i="26"/>
  <c r="AL154" i="26" s="1"/>
  <c r="AB154" i="26"/>
  <c r="X154" i="26"/>
  <c r="T154" i="26"/>
  <c r="P154" i="26"/>
  <c r="L154" i="26"/>
  <c r="J154" i="26"/>
  <c r="O154" i="26"/>
  <c r="U154" i="26"/>
  <c r="Z154" i="26"/>
  <c r="AK154" i="26"/>
  <c r="AP154" i="26"/>
  <c r="AU154" i="26"/>
  <c r="K20" i="26"/>
  <c r="Q20" i="26"/>
  <c r="V20" i="26"/>
  <c r="AA20" i="26"/>
  <c r="AG20" i="26"/>
  <c r="AQ20" i="26"/>
  <c r="AW20" i="26"/>
  <c r="AV216" i="26"/>
  <c r="AR216" i="26"/>
  <c r="AN216" i="26"/>
  <c r="AJ216" i="26"/>
  <c r="AF216" i="26"/>
  <c r="AB216" i="26"/>
  <c r="X216" i="26"/>
  <c r="T216" i="26"/>
  <c r="P216" i="26"/>
  <c r="L216" i="26"/>
  <c r="J216" i="26"/>
  <c r="O216" i="26"/>
  <c r="U216" i="26"/>
  <c r="Z216" i="26"/>
  <c r="AK216" i="26"/>
  <c r="AP216" i="26"/>
  <c r="AU216" i="26"/>
  <c r="K14" i="26"/>
  <c r="Q14" i="26"/>
  <c r="V14" i="26"/>
  <c r="AA14" i="26"/>
  <c r="AG14" i="26"/>
  <c r="AQ14" i="26"/>
  <c r="AW14" i="26"/>
  <c r="AV168" i="26"/>
  <c r="AR168" i="26"/>
  <c r="AN168" i="26"/>
  <c r="AJ168" i="26"/>
  <c r="AF168" i="26"/>
  <c r="AB168" i="26"/>
  <c r="X168" i="26"/>
  <c r="T168" i="26"/>
  <c r="P168" i="26"/>
  <c r="L168" i="26"/>
  <c r="J168" i="26"/>
  <c r="O168" i="26"/>
  <c r="Z168" i="26"/>
  <c r="AE168" i="26" s="1"/>
  <c r="AK168" i="26"/>
  <c r="AP168" i="26"/>
  <c r="AU168" i="26"/>
  <c r="M157" i="26"/>
  <c r="S157" i="26"/>
  <c r="Z157" i="26"/>
  <c r="AH157" i="26"/>
  <c r="AO157" i="26"/>
  <c r="AU157" i="26"/>
  <c r="M115" i="26"/>
  <c r="AA115" i="26"/>
  <c r="AH115" i="26"/>
  <c r="AP115" i="26"/>
  <c r="AW115" i="26"/>
  <c r="AV37" i="26"/>
  <c r="AR37" i="26"/>
  <c r="AN37" i="26"/>
  <c r="AJ37" i="26"/>
  <c r="AF37" i="26"/>
  <c r="AB37" i="26"/>
  <c r="X37" i="26"/>
  <c r="T37" i="26"/>
  <c r="P37" i="26"/>
  <c r="L37" i="26"/>
  <c r="AW37" i="26"/>
  <c r="AQ37" i="26"/>
  <c r="AG37" i="26"/>
  <c r="AA37" i="26"/>
  <c r="V37" i="26"/>
  <c r="Q37" i="26"/>
  <c r="K37" i="26"/>
  <c r="J37" i="26"/>
  <c r="R37" i="26"/>
  <c r="Y37" i="26"/>
  <c r="AM37" i="26"/>
  <c r="AT37" i="26"/>
  <c r="AV186" i="26"/>
  <c r="AR186" i="26"/>
  <c r="AN186" i="26"/>
  <c r="AJ186" i="26"/>
  <c r="AF186" i="26"/>
  <c r="AB186" i="26"/>
  <c r="X186" i="26"/>
  <c r="T186" i="26"/>
  <c r="P186" i="26"/>
  <c r="L186" i="26"/>
  <c r="BF98" i="26"/>
  <c r="AX186" i="26"/>
  <c r="AM186" i="26"/>
  <c r="AH186" i="26"/>
  <c r="AC186" i="26"/>
  <c r="W186" i="26"/>
  <c r="R186" i="26"/>
  <c r="M186" i="26"/>
  <c r="AY186" i="26"/>
  <c r="AT186" i="26"/>
  <c r="AO186" i="26"/>
  <c r="AI186" i="26"/>
  <c r="AD186" i="26"/>
  <c r="Y186" i="26"/>
  <c r="S186" i="26"/>
  <c r="I186" i="26"/>
  <c r="K186" i="26"/>
  <c r="V186" i="26"/>
  <c r="AG186" i="26"/>
  <c r="AQ186" i="26"/>
  <c r="AV143" i="26"/>
  <c r="AZ143" i="26" s="1"/>
  <c r="AR143" i="26"/>
  <c r="AN143" i="26"/>
  <c r="AJ143" i="26"/>
  <c r="AF143" i="26"/>
  <c r="AB143" i="26"/>
  <c r="X143" i="26"/>
  <c r="T143" i="26"/>
  <c r="P143" i="26"/>
  <c r="L143" i="26"/>
  <c r="AW143" i="26"/>
  <c r="AQ143" i="26"/>
  <c r="AG143" i="26"/>
  <c r="AA143" i="26"/>
  <c r="V143" i="26"/>
  <c r="Q143" i="26"/>
  <c r="K143" i="26"/>
  <c r="BF100" i="26"/>
  <c r="AX143" i="26"/>
  <c r="AM143" i="26"/>
  <c r="AH143" i="26"/>
  <c r="AC143" i="26"/>
  <c r="W143" i="26"/>
  <c r="R143" i="26"/>
  <c r="M143" i="26"/>
  <c r="J143" i="26"/>
  <c r="AP143" i="26"/>
  <c r="AV32" i="26"/>
  <c r="AR32" i="26"/>
  <c r="AN32" i="26"/>
  <c r="AJ32" i="26"/>
  <c r="AF32" i="26"/>
  <c r="AB32" i="26"/>
  <c r="X32" i="26"/>
  <c r="T32" i="26"/>
  <c r="P32" i="26"/>
  <c r="L32" i="26"/>
  <c r="BF115" i="26"/>
  <c r="AX32" i="26"/>
  <c r="AM32" i="26"/>
  <c r="AH32" i="26"/>
  <c r="AC32" i="26"/>
  <c r="W32" i="26"/>
  <c r="R32" i="26"/>
  <c r="M32" i="26"/>
  <c r="AY32" i="26"/>
  <c r="AT32" i="26"/>
  <c r="AO32" i="26"/>
  <c r="AI32" i="26"/>
  <c r="AD32" i="26"/>
  <c r="Y32" i="26"/>
  <c r="S32" i="26"/>
  <c r="I32" i="26"/>
  <c r="N32" i="26" s="1"/>
  <c r="K32" i="26"/>
  <c r="V32" i="26"/>
  <c r="AG32" i="26"/>
  <c r="AQ32" i="26"/>
  <c r="AV29" i="26"/>
  <c r="AR29" i="26"/>
  <c r="AN29" i="26"/>
  <c r="AJ29" i="26"/>
  <c r="AF29" i="26"/>
  <c r="AB29" i="26"/>
  <c r="X29" i="26"/>
  <c r="T29" i="26"/>
  <c r="P29" i="26"/>
  <c r="L29" i="26"/>
  <c r="AW29" i="26"/>
  <c r="AQ29" i="26"/>
  <c r="AG29" i="26"/>
  <c r="AA29" i="26"/>
  <c r="V29" i="26"/>
  <c r="Q29" i="26"/>
  <c r="K29" i="26"/>
  <c r="BF117" i="26"/>
  <c r="AX29" i="26"/>
  <c r="AM29" i="26"/>
  <c r="AH29" i="26"/>
  <c r="AC29" i="26"/>
  <c r="W29" i="26"/>
  <c r="R29" i="26"/>
  <c r="M29" i="26"/>
  <c r="J29" i="26"/>
  <c r="AP29" i="26"/>
  <c r="Q118" i="26"/>
  <c r="AF118" i="26"/>
  <c r="R85" i="26"/>
  <c r="AF85" i="26"/>
  <c r="R33" i="26"/>
  <c r="AF33" i="26"/>
  <c r="P49" i="26"/>
  <c r="AW23" i="26"/>
  <c r="AO23" i="26"/>
  <c r="AK23" i="26"/>
  <c r="AG23" i="26"/>
  <c r="AC23" i="26"/>
  <c r="Y23" i="26"/>
  <c r="Q23" i="26"/>
  <c r="M23" i="26"/>
  <c r="I23" i="26"/>
  <c r="AX23" i="26"/>
  <c r="AR23" i="26"/>
  <c r="AM23" i="26"/>
  <c r="AH23" i="26"/>
  <c r="AB23" i="26"/>
  <c r="W23" i="26"/>
  <c r="R23" i="26"/>
  <c r="L23" i="26"/>
  <c r="AY23" i="26"/>
  <c r="AQ23" i="26"/>
  <c r="AJ23" i="26"/>
  <c r="AD23" i="26"/>
  <c r="V23" i="26"/>
  <c r="O23" i="26"/>
  <c r="AT23" i="26"/>
  <c r="X23" i="26"/>
  <c r="P23" i="26"/>
  <c r="J23" i="26"/>
  <c r="AA23" i="26"/>
  <c r="AP23" i="26"/>
  <c r="BF141" i="26"/>
  <c r="AW213" i="26"/>
  <c r="AO213" i="26"/>
  <c r="AK213" i="26"/>
  <c r="AG213" i="26"/>
  <c r="AC213" i="26"/>
  <c r="Y213" i="26"/>
  <c r="Q213" i="26"/>
  <c r="M213" i="26"/>
  <c r="I213" i="26"/>
  <c r="AU213" i="26"/>
  <c r="AP213" i="26"/>
  <c r="AJ213" i="26"/>
  <c r="Z213" i="26"/>
  <c r="T213" i="26"/>
  <c r="O213" i="26"/>
  <c r="J213" i="26"/>
  <c r="AY213" i="26"/>
  <c r="AR213" i="26"/>
  <c r="AD213" i="26"/>
  <c r="W213" i="26"/>
  <c r="P213" i="26"/>
  <c r="AT213" i="26"/>
  <c r="AZ213" i="26" s="1"/>
  <c r="AM213" i="26"/>
  <c r="AF213" i="26"/>
  <c r="X213" i="26"/>
  <c r="R213" i="26"/>
  <c r="K213" i="26"/>
  <c r="AB213" i="26"/>
  <c r="AQ213" i="26"/>
  <c r="R207" i="26"/>
  <c r="AF207" i="26"/>
  <c r="J93" i="26"/>
  <c r="N93" i="26" s="1"/>
  <c r="R93" i="26"/>
  <c r="V93" i="26"/>
  <c r="Z93" i="26"/>
  <c r="AD93" i="26"/>
  <c r="AH93" i="26"/>
  <c r="AL93" i="26" s="1"/>
  <c r="AP93" i="26"/>
  <c r="AT93" i="26"/>
  <c r="AX93" i="26"/>
  <c r="J140" i="26"/>
  <c r="R140" i="26"/>
  <c r="V140" i="26"/>
  <c r="AE140" i="26" s="1"/>
  <c r="Z140" i="26"/>
  <c r="AD140" i="26"/>
  <c r="AH140" i="26"/>
  <c r="AP140" i="26"/>
  <c r="AT140" i="26"/>
  <c r="AX140" i="26"/>
  <c r="J54" i="26"/>
  <c r="N54" i="26" s="1"/>
  <c r="V54" i="26"/>
  <c r="Z54" i="26"/>
  <c r="AD54" i="26"/>
  <c r="AH54" i="26"/>
  <c r="AL54" i="26"/>
  <c r="AP54" i="26"/>
  <c r="AT54" i="26"/>
  <c r="AX54" i="26"/>
  <c r="J250" i="26"/>
  <c r="N250" i="26" s="1"/>
  <c r="R250" i="26"/>
  <c r="V250" i="26"/>
  <c r="Z250" i="26"/>
  <c r="AD250" i="26"/>
  <c r="AH250" i="26"/>
  <c r="AP250" i="26"/>
  <c r="AT250" i="26"/>
  <c r="AX250" i="26"/>
  <c r="AV20" i="26"/>
  <c r="AR20" i="26"/>
  <c r="AN20" i="26"/>
  <c r="AJ20" i="26"/>
  <c r="AF20" i="26"/>
  <c r="AB20" i="26"/>
  <c r="X20" i="26"/>
  <c r="T20" i="26"/>
  <c r="P20" i="26"/>
  <c r="L20" i="26"/>
  <c r="J20" i="26"/>
  <c r="O20" i="26"/>
  <c r="Z20" i="26"/>
  <c r="AK20" i="26"/>
  <c r="AP20" i="26"/>
  <c r="AU20" i="26"/>
  <c r="AV14" i="26"/>
  <c r="AR14" i="26"/>
  <c r="AN14" i="26"/>
  <c r="AJ14" i="26"/>
  <c r="AL14" i="26" s="1"/>
  <c r="AF14" i="26"/>
  <c r="AB14" i="26"/>
  <c r="X14" i="26"/>
  <c r="T14" i="26"/>
  <c r="P14" i="26"/>
  <c r="L14" i="26"/>
  <c r="J14" i="26"/>
  <c r="O14" i="26"/>
  <c r="Z14" i="26"/>
  <c r="AK14" i="26"/>
  <c r="AP14" i="26"/>
  <c r="AS14" i="26" s="1"/>
  <c r="AU14" i="26"/>
  <c r="AV157" i="26"/>
  <c r="AR157" i="26"/>
  <c r="AN157" i="26"/>
  <c r="AJ157" i="26"/>
  <c r="AF157" i="26"/>
  <c r="AB157" i="26"/>
  <c r="X157" i="26"/>
  <c r="T157" i="26"/>
  <c r="P157" i="26"/>
  <c r="L157" i="26"/>
  <c r="AW157" i="26"/>
  <c r="AQ157" i="26"/>
  <c r="AG157" i="26"/>
  <c r="AA157" i="26"/>
  <c r="V157" i="26"/>
  <c r="Q157" i="26"/>
  <c r="K157" i="26"/>
  <c r="J157" i="26"/>
  <c r="R157" i="26"/>
  <c r="Y157" i="26"/>
  <c r="AM157" i="26"/>
  <c r="AT157" i="26"/>
  <c r="AV115" i="26"/>
  <c r="AR115" i="26"/>
  <c r="AN115" i="26"/>
  <c r="AJ115" i="26"/>
  <c r="AF115" i="26"/>
  <c r="AB115" i="26"/>
  <c r="X115" i="26"/>
  <c r="T115" i="26"/>
  <c r="P115" i="26"/>
  <c r="U115" i="26" s="1"/>
  <c r="L115" i="26"/>
  <c r="AY115" i="26"/>
  <c r="AT115" i="26"/>
  <c r="AO115" i="26"/>
  <c r="AI115" i="26"/>
  <c r="AD115" i="26"/>
  <c r="Y115" i="26"/>
  <c r="S115" i="26"/>
  <c r="I115" i="26"/>
  <c r="K115" i="26"/>
  <c r="R115" i="26"/>
  <c r="Z115" i="26"/>
  <c r="AG115" i="26"/>
  <c r="AM115" i="26"/>
  <c r="AU115" i="26"/>
  <c r="BF126" i="26"/>
  <c r="AY118" i="26"/>
  <c r="AU118" i="26"/>
  <c r="AQ118" i="26"/>
  <c r="AM118" i="26"/>
  <c r="AI118" i="26"/>
  <c r="AA118" i="26"/>
  <c r="W118" i="26"/>
  <c r="S118" i="26"/>
  <c r="O118" i="26"/>
  <c r="K118" i="26"/>
  <c r="AX118" i="26"/>
  <c r="AN118" i="26"/>
  <c r="AH118" i="26"/>
  <c r="AC118" i="26"/>
  <c r="X118" i="26"/>
  <c r="R118" i="26"/>
  <c r="M118" i="26"/>
  <c r="AW118" i="26"/>
  <c r="AP118" i="26"/>
  <c r="AJ118" i="26"/>
  <c r="AB118" i="26"/>
  <c r="AR118" i="26"/>
  <c r="AK118" i="26"/>
  <c r="AD118" i="26"/>
  <c r="V118" i="26"/>
  <c r="P118" i="26"/>
  <c r="I118" i="26"/>
  <c r="L118" i="26"/>
  <c r="Z118" i="26"/>
  <c r="AO118" i="26"/>
  <c r="BF136" i="26"/>
  <c r="AY85" i="26"/>
  <c r="AU85" i="26"/>
  <c r="AQ85" i="26"/>
  <c r="AM85" i="26"/>
  <c r="AI85" i="26"/>
  <c r="AA85" i="26"/>
  <c r="W85" i="26"/>
  <c r="S85" i="26"/>
  <c r="O85" i="26"/>
  <c r="K85" i="26"/>
  <c r="N85" i="26" s="1"/>
  <c r="AW85" i="26"/>
  <c r="AR85" i="26"/>
  <c r="AG85" i="26"/>
  <c r="AB85" i="26"/>
  <c r="V85" i="26"/>
  <c r="Q85" i="26"/>
  <c r="L85" i="26"/>
  <c r="AX85" i="26"/>
  <c r="AP85" i="26"/>
  <c r="AJ85" i="26"/>
  <c r="AC85" i="26"/>
  <c r="AZ85" i="26"/>
  <c r="AK85" i="26"/>
  <c r="AD85" i="26"/>
  <c r="X85" i="26"/>
  <c r="P85" i="26"/>
  <c r="I85" i="26"/>
  <c r="M85" i="26"/>
  <c r="Z85" i="26"/>
  <c r="AO85" i="26"/>
  <c r="AW33" i="26"/>
  <c r="AO33" i="26"/>
  <c r="AK33" i="26"/>
  <c r="AG33" i="26"/>
  <c r="AC33" i="26"/>
  <c r="Y33" i="26"/>
  <c r="Q33" i="26"/>
  <c r="M33" i="26"/>
  <c r="I33" i="26"/>
  <c r="AU33" i="26"/>
  <c r="AP33" i="26"/>
  <c r="AJ33" i="26"/>
  <c r="Z33" i="26"/>
  <c r="T33" i="26"/>
  <c r="O33" i="26"/>
  <c r="J33" i="26"/>
  <c r="BF137" i="26"/>
  <c r="AX33" i="26"/>
  <c r="AQ33" i="26"/>
  <c r="AI33" i="26"/>
  <c r="AB33" i="26"/>
  <c r="V33" i="26"/>
  <c r="AY33" i="26"/>
  <c r="AR33" i="26"/>
  <c r="AD33" i="26"/>
  <c r="W33" i="26"/>
  <c r="P33" i="26"/>
  <c r="L33" i="26"/>
  <c r="AA33" i="26"/>
  <c r="AN33" i="26"/>
  <c r="AW49" i="26"/>
  <c r="AO49" i="26"/>
  <c r="AK49" i="26"/>
  <c r="AG49" i="26"/>
  <c r="AC49" i="26"/>
  <c r="Y49" i="26"/>
  <c r="Q49" i="26"/>
  <c r="M49" i="26"/>
  <c r="I49" i="26"/>
  <c r="BF139" i="26"/>
  <c r="AY49" i="26"/>
  <c r="AT49" i="26"/>
  <c r="AN49" i="26"/>
  <c r="AS49" i="26" s="1"/>
  <c r="AI49" i="26"/>
  <c r="AD49" i="26"/>
  <c r="X49" i="26"/>
  <c r="S49" i="26"/>
  <c r="AV49" i="26"/>
  <c r="AP49" i="26"/>
  <c r="AH49" i="26"/>
  <c r="AA49" i="26"/>
  <c r="T49" i="26"/>
  <c r="L49" i="26"/>
  <c r="AX49" i="26"/>
  <c r="AQ49" i="26"/>
  <c r="AJ49" i="26"/>
  <c r="AB49" i="26"/>
  <c r="V49" i="26"/>
  <c r="O49" i="26"/>
  <c r="U49" i="26" s="1"/>
  <c r="K49" i="26"/>
  <c r="Z49" i="26"/>
  <c r="AM49" i="26"/>
  <c r="AW207" i="26"/>
  <c r="AO207" i="26"/>
  <c r="AK207" i="26"/>
  <c r="AG207" i="26"/>
  <c r="AC207" i="26"/>
  <c r="Y207" i="26"/>
  <c r="Q207" i="26"/>
  <c r="M207" i="26"/>
  <c r="I207" i="26"/>
  <c r="BF147" i="26"/>
  <c r="AY207" i="26"/>
  <c r="AT207" i="26"/>
  <c r="AN207" i="26"/>
  <c r="AI207" i="26"/>
  <c r="AD207" i="26"/>
  <c r="X207" i="26"/>
  <c r="S207" i="26"/>
  <c r="AX207" i="26"/>
  <c r="AQ207" i="26"/>
  <c r="AJ207" i="26"/>
  <c r="AB207" i="26"/>
  <c r="AE207" i="26" s="1"/>
  <c r="V207" i="26"/>
  <c r="O207" i="26"/>
  <c r="AR207" i="26"/>
  <c r="AL207" i="26"/>
  <c r="W207" i="26"/>
  <c r="P207" i="26"/>
  <c r="J207" i="26"/>
  <c r="L207" i="26"/>
  <c r="AA207" i="26"/>
  <c r="AP207" i="26"/>
  <c r="AV192" i="26"/>
  <c r="AR192" i="26"/>
  <c r="AN192" i="26"/>
  <c r="AJ192" i="26"/>
  <c r="AF192" i="26"/>
  <c r="AL192" i="26" s="1"/>
  <c r="AB192" i="26"/>
  <c r="X192" i="26"/>
  <c r="T192" i="26"/>
  <c r="P192" i="26"/>
  <c r="L192" i="26"/>
  <c r="BF164" i="26"/>
  <c r="AY192" i="26"/>
  <c r="AU192" i="26"/>
  <c r="AQ192" i="26"/>
  <c r="AM192" i="26"/>
  <c r="AI192" i="26"/>
  <c r="AA192" i="26"/>
  <c r="W192" i="26"/>
  <c r="S192" i="26"/>
  <c r="O192" i="26"/>
  <c r="K192" i="26"/>
  <c r="AW192" i="26"/>
  <c r="AO192" i="26"/>
  <c r="AG192" i="26"/>
  <c r="Y192" i="26"/>
  <c r="Q192" i="26"/>
  <c r="I192" i="26"/>
  <c r="AP192" i="26"/>
  <c r="AD192" i="26"/>
  <c r="J192" i="26"/>
  <c r="AX192" i="26"/>
  <c r="AK192" i="26"/>
  <c r="V192" i="26"/>
  <c r="Z192" i="26"/>
  <c r="M192" i="26"/>
  <c r="R192" i="26"/>
  <c r="AT192" i="26"/>
  <c r="AV161" i="26"/>
  <c r="AR161" i="26"/>
  <c r="AN161" i="26"/>
  <c r="AJ161" i="26"/>
  <c r="AF161" i="26"/>
  <c r="AB161" i="26"/>
  <c r="X161" i="26"/>
  <c r="T161" i="26"/>
  <c r="P161" i="26"/>
  <c r="L161" i="26"/>
  <c r="BF168" i="26"/>
  <c r="AX161" i="26"/>
  <c r="AM161" i="26"/>
  <c r="AH161" i="26"/>
  <c r="AC161" i="26"/>
  <c r="W161" i="26"/>
  <c r="R161" i="26"/>
  <c r="M161" i="26"/>
  <c r="AW161" i="26"/>
  <c r="AQ161" i="26"/>
  <c r="AG161" i="26"/>
  <c r="AA161" i="26"/>
  <c r="V161" i="26"/>
  <c r="Q161" i="26"/>
  <c r="K161" i="26"/>
  <c r="AY161" i="26"/>
  <c r="AO161" i="26"/>
  <c r="AD161" i="26"/>
  <c r="S161" i="26"/>
  <c r="I161" i="26"/>
  <c r="AU161" i="26"/>
  <c r="AI161" i="26"/>
  <c r="AK161" i="26"/>
  <c r="O161" i="26"/>
  <c r="AP161" i="26"/>
  <c r="Y161" i="26"/>
  <c r="J215" i="26"/>
  <c r="N215" i="26" s="1"/>
  <c r="R215" i="26"/>
  <c r="V215" i="26"/>
  <c r="Z215" i="26"/>
  <c r="AD215" i="26"/>
  <c r="AH215" i="26"/>
  <c r="AP215" i="26"/>
  <c r="AT215" i="26"/>
  <c r="AX215" i="26"/>
  <c r="J211" i="26"/>
  <c r="N211" i="26"/>
  <c r="R211" i="26"/>
  <c r="U211" i="26" s="1"/>
  <c r="V211" i="26"/>
  <c r="Z211" i="26"/>
  <c r="AD211" i="26"/>
  <c r="AH211" i="26"/>
  <c r="AL211" i="26" s="1"/>
  <c r="AP211" i="26"/>
  <c r="AS211" i="26" s="1"/>
  <c r="AT211" i="26"/>
  <c r="AX211" i="26"/>
  <c r="J204" i="26"/>
  <c r="N204" i="26"/>
  <c r="R204" i="26"/>
  <c r="V204" i="26"/>
  <c r="Z204" i="26"/>
  <c r="AD204" i="26"/>
  <c r="AH204" i="26"/>
  <c r="AP204" i="26"/>
  <c r="AT204" i="26"/>
  <c r="AX204" i="26"/>
  <c r="J114" i="26"/>
  <c r="R114" i="26"/>
  <c r="V114" i="26"/>
  <c r="Z114" i="26"/>
  <c r="AD114" i="26"/>
  <c r="AH114" i="26"/>
  <c r="AL114" i="26" s="1"/>
  <c r="AP114" i="26"/>
  <c r="AS114" i="26" s="1"/>
  <c r="AT114" i="26"/>
  <c r="AX114" i="26"/>
  <c r="J22" i="26"/>
  <c r="N22" i="26" s="1"/>
  <c r="R22" i="26"/>
  <c r="U22" i="26" s="1"/>
  <c r="V22" i="26"/>
  <c r="Z22" i="26"/>
  <c r="AD22" i="26"/>
  <c r="AH22" i="26"/>
  <c r="AL22" i="26" s="1"/>
  <c r="AP22" i="26"/>
  <c r="AS22" i="26" s="1"/>
  <c r="AT22" i="26"/>
  <c r="AX22" i="26"/>
  <c r="J205" i="26"/>
  <c r="N205" i="26"/>
  <c r="R205" i="26"/>
  <c r="V205" i="26"/>
  <c r="Z205" i="26"/>
  <c r="AD205" i="26"/>
  <c r="AH205" i="26"/>
  <c r="AL205" i="26" s="1"/>
  <c r="AP205" i="26"/>
  <c r="AS205" i="26" s="1"/>
  <c r="AT205" i="26"/>
  <c r="AX205" i="26"/>
  <c r="J78" i="26"/>
  <c r="R78" i="26"/>
  <c r="V78" i="26"/>
  <c r="Z78" i="26"/>
  <c r="AD78" i="26"/>
  <c r="AH78" i="26"/>
  <c r="AP78" i="26"/>
  <c r="AS78" i="26" s="1"/>
  <c r="AT78" i="26"/>
  <c r="AX78" i="26"/>
  <c r="J28" i="26"/>
  <c r="N28" i="26" s="1"/>
  <c r="R28" i="26"/>
  <c r="U28" i="26" s="1"/>
  <c r="V28" i="26"/>
  <c r="AE28" i="26" s="1"/>
  <c r="Z28" i="26"/>
  <c r="AD28" i="26"/>
  <c r="AH28" i="26"/>
  <c r="AL28" i="26" s="1"/>
  <c r="AP28" i="26"/>
  <c r="AS28" i="26" s="1"/>
  <c r="AT28" i="26"/>
  <c r="AX28" i="26"/>
  <c r="J262" i="26"/>
  <c r="N262" i="26" s="1"/>
  <c r="R262" i="26"/>
  <c r="U262" i="26" s="1"/>
  <c r="V262" i="26"/>
  <c r="Z262" i="26"/>
  <c r="AD262" i="26"/>
  <c r="AH262" i="26"/>
  <c r="AP262" i="26"/>
  <c r="AT262" i="26"/>
  <c r="AX262" i="26"/>
  <c r="AV103" i="26"/>
  <c r="AR103" i="26"/>
  <c r="AN103" i="26"/>
  <c r="AJ103" i="26"/>
  <c r="AF103" i="26"/>
  <c r="AB103" i="26"/>
  <c r="X103" i="26"/>
  <c r="T103" i="26"/>
  <c r="P103" i="26"/>
  <c r="L103" i="26"/>
  <c r="J103" i="26"/>
  <c r="O103" i="26"/>
  <c r="U103" i="26" s="1"/>
  <c r="Z103" i="26"/>
  <c r="AK103" i="26"/>
  <c r="AP103" i="26"/>
  <c r="AU103" i="26"/>
  <c r="AZ103" i="26" s="1"/>
  <c r="AV142" i="26"/>
  <c r="AR142" i="26"/>
  <c r="AN142" i="26"/>
  <c r="AJ142" i="26"/>
  <c r="AF142" i="26"/>
  <c r="AB142" i="26"/>
  <c r="X142" i="26"/>
  <c r="T142" i="26"/>
  <c r="P142" i="26"/>
  <c r="U142" i="26" s="1"/>
  <c r="L142" i="26"/>
  <c r="J142" i="26"/>
  <c r="O142" i="26"/>
  <c r="Z142" i="26"/>
  <c r="AK142" i="26"/>
  <c r="AP142" i="26"/>
  <c r="AU142" i="26"/>
  <c r="AZ142" i="26" s="1"/>
  <c r="AV252" i="26"/>
  <c r="AR252" i="26"/>
  <c r="AN252" i="26"/>
  <c r="AJ252" i="26"/>
  <c r="AF252" i="26"/>
  <c r="AB252" i="26"/>
  <c r="X252" i="26"/>
  <c r="T252" i="26"/>
  <c r="P252" i="26"/>
  <c r="L252" i="26"/>
  <c r="J252" i="26"/>
  <c r="O252" i="26"/>
  <c r="Z252" i="26"/>
  <c r="AK252" i="26"/>
  <c r="AP252" i="26"/>
  <c r="AU252" i="26"/>
  <c r="K180" i="26"/>
  <c r="Q180" i="26"/>
  <c r="V180" i="26"/>
  <c r="AA180" i="26"/>
  <c r="AG180" i="26"/>
  <c r="AQ180" i="26"/>
  <c r="AW180" i="26"/>
  <c r="AV170" i="26"/>
  <c r="AR170" i="26"/>
  <c r="AN170" i="26"/>
  <c r="AJ170" i="26"/>
  <c r="AF170" i="26"/>
  <c r="AB170" i="26"/>
  <c r="X170" i="26"/>
  <c r="T170" i="26"/>
  <c r="P170" i="26"/>
  <c r="L170" i="26"/>
  <c r="J170" i="26"/>
  <c r="O170" i="26"/>
  <c r="Z170" i="26"/>
  <c r="AK170" i="26"/>
  <c r="AP170" i="26"/>
  <c r="AU170" i="26"/>
  <c r="K159" i="26"/>
  <c r="Q159" i="26"/>
  <c r="V159" i="26"/>
  <c r="AA159" i="26"/>
  <c r="AG159" i="26"/>
  <c r="AQ159" i="26"/>
  <c r="AW159" i="26"/>
  <c r="AV81" i="26"/>
  <c r="AR81" i="26"/>
  <c r="AN81" i="26"/>
  <c r="AJ81" i="26"/>
  <c r="AF81" i="26"/>
  <c r="AB81" i="26"/>
  <c r="X81" i="26"/>
  <c r="T81" i="26"/>
  <c r="P81" i="26"/>
  <c r="L81" i="26"/>
  <c r="J81" i="26"/>
  <c r="N81" i="26" s="1"/>
  <c r="O81" i="26"/>
  <c r="U81" i="26" s="1"/>
  <c r="Z81" i="26"/>
  <c r="AK81" i="26"/>
  <c r="AP81" i="26"/>
  <c r="AU81" i="26"/>
  <c r="AZ81" i="26" s="1"/>
  <c r="K42" i="26"/>
  <c r="Q42" i="26"/>
  <c r="V42" i="26"/>
  <c r="AA42" i="26"/>
  <c r="AG42" i="26"/>
  <c r="AQ42" i="26"/>
  <c r="AW42" i="26"/>
  <c r="AV56" i="26"/>
  <c r="AR56" i="26"/>
  <c r="AN56" i="26"/>
  <c r="AJ56" i="26"/>
  <c r="AF56" i="26"/>
  <c r="AB56" i="26"/>
  <c r="X56" i="26"/>
  <c r="T56" i="26"/>
  <c r="P56" i="26"/>
  <c r="L56" i="26"/>
  <c r="J56" i="26"/>
  <c r="O56" i="26"/>
  <c r="Z56" i="26"/>
  <c r="AK56" i="26"/>
  <c r="AP56" i="26"/>
  <c r="AU56" i="26"/>
  <c r="BF120" i="26"/>
  <c r="AY236" i="26"/>
  <c r="AU236" i="26"/>
  <c r="AQ236" i="26"/>
  <c r="AM236" i="26"/>
  <c r="AI236" i="26"/>
  <c r="AA236" i="26"/>
  <c r="W236" i="26"/>
  <c r="AE236" i="26" s="1"/>
  <c r="S236" i="26"/>
  <c r="O236" i="26"/>
  <c r="K236" i="26"/>
  <c r="J236" i="26"/>
  <c r="N236" i="26" s="1"/>
  <c r="P236" i="26"/>
  <c r="Z236" i="26"/>
  <c r="AF236" i="26"/>
  <c r="AK236" i="26"/>
  <c r="AP236" i="26"/>
  <c r="AV236" i="26"/>
  <c r="L188" i="26"/>
  <c r="R188" i="26"/>
  <c r="Z188" i="26"/>
  <c r="AF188" i="26"/>
  <c r="AM188" i="26"/>
  <c r="T199" i="26"/>
  <c r="AA199" i="26"/>
  <c r="AI199" i="26"/>
  <c r="AP199" i="26"/>
  <c r="AV199" i="26"/>
  <c r="V57" i="26"/>
  <c r="AB57" i="26"/>
  <c r="AI57" i="26"/>
  <c r="AQ57" i="26"/>
  <c r="AX57" i="26"/>
  <c r="L48" i="26"/>
  <c r="T48" i="26"/>
  <c r="AA48" i="26"/>
  <c r="AH48" i="26"/>
  <c r="AP48" i="26"/>
  <c r="AV48" i="26"/>
  <c r="BF134" i="26"/>
  <c r="AY58" i="26"/>
  <c r="AU58" i="26"/>
  <c r="AQ58" i="26"/>
  <c r="AM58" i="26"/>
  <c r="AI58" i="26"/>
  <c r="AA58" i="26"/>
  <c r="W58" i="26"/>
  <c r="S58" i="26"/>
  <c r="O58" i="26"/>
  <c r="K58" i="26"/>
  <c r="AX58" i="26"/>
  <c r="AN58" i="26"/>
  <c r="AH58" i="26"/>
  <c r="AC58" i="26"/>
  <c r="X58" i="26"/>
  <c r="R58" i="26"/>
  <c r="M58" i="26"/>
  <c r="J58" i="26"/>
  <c r="Q58" i="26"/>
  <c r="Y58" i="26"/>
  <c r="AF58" i="26"/>
  <c r="AT58" i="26"/>
  <c r="BF140" i="26"/>
  <c r="AY50" i="26"/>
  <c r="AU50" i="26"/>
  <c r="AQ50" i="26"/>
  <c r="AM50" i="26"/>
  <c r="AI50" i="26"/>
  <c r="AA50" i="26"/>
  <c r="W50" i="26"/>
  <c r="S50" i="26"/>
  <c r="O50" i="26"/>
  <c r="K50" i="26"/>
  <c r="AT50" i="26"/>
  <c r="AZ50" i="26" s="1"/>
  <c r="AO50" i="26"/>
  <c r="AJ50" i="26"/>
  <c r="AD50" i="26"/>
  <c r="Y50" i="26"/>
  <c r="T50" i="26"/>
  <c r="I50" i="26"/>
  <c r="L50" i="26"/>
  <c r="R50" i="26"/>
  <c r="Z50" i="26"/>
  <c r="AG50" i="26"/>
  <c r="AN50" i="26"/>
  <c r="AV50" i="26"/>
  <c r="L18" i="26"/>
  <c r="T18" i="26"/>
  <c r="Z18" i="26"/>
  <c r="AG18" i="26"/>
  <c r="AO18" i="26"/>
  <c r="AV18" i="26"/>
  <c r="BF144" i="26"/>
  <c r="AY237" i="26"/>
  <c r="AU237" i="26"/>
  <c r="AQ237" i="26"/>
  <c r="AM237" i="26"/>
  <c r="AI237" i="26"/>
  <c r="AA237" i="26"/>
  <c r="W237" i="26"/>
  <c r="S237" i="26"/>
  <c r="O237" i="26"/>
  <c r="K237" i="26"/>
  <c r="AW237" i="26"/>
  <c r="AR237" i="26"/>
  <c r="AG237" i="26"/>
  <c r="AB237" i="26"/>
  <c r="V237" i="26"/>
  <c r="Q237" i="26"/>
  <c r="L237" i="26"/>
  <c r="J237" i="26"/>
  <c r="R237" i="26"/>
  <c r="Y237" i="26"/>
  <c r="AF237" i="26"/>
  <c r="AL237" i="26" s="1"/>
  <c r="AN237" i="26"/>
  <c r="AT237" i="26"/>
  <c r="M127" i="26"/>
  <c r="AB127" i="26"/>
  <c r="AH127" i="26"/>
  <c r="AP127" i="26"/>
  <c r="AW128" i="26"/>
  <c r="AO128" i="26"/>
  <c r="AK128" i="26"/>
  <c r="AG128" i="26"/>
  <c r="AC128" i="26"/>
  <c r="Y128" i="26"/>
  <c r="Q128" i="26"/>
  <c r="M128" i="26"/>
  <c r="I128" i="26"/>
  <c r="AX128" i="26"/>
  <c r="AR128" i="26"/>
  <c r="AM128" i="26"/>
  <c r="AH128" i="26"/>
  <c r="AB128" i="26"/>
  <c r="W128" i="26"/>
  <c r="R128" i="26"/>
  <c r="L128" i="26"/>
  <c r="K128" i="26"/>
  <c r="S128" i="26"/>
  <c r="Z128" i="26"/>
  <c r="AF128" i="26"/>
  <c r="AN128" i="26"/>
  <c r="AU128" i="26"/>
  <c r="AW189" i="26"/>
  <c r="AO189" i="26"/>
  <c r="AK189" i="26"/>
  <c r="AG189" i="26"/>
  <c r="AC189" i="26"/>
  <c r="Y189" i="26"/>
  <c r="Q189" i="26"/>
  <c r="M189" i="26"/>
  <c r="I189" i="26"/>
  <c r="BF153" i="26"/>
  <c r="AY189" i="26"/>
  <c r="AT189" i="26"/>
  <c r="AN189" i="26"/>
  <c r="AI189" i="26"/>
  <c r="AD189" i="26"/>
  <c r="X189" i="26"/>
  <c r="S189" i="26"/>
  <c r="AV189" i="26"/>
  <c r="AP189" i="26"/>
  <c r="AH189" i="26"/>
  <c r="AA189" i="26"/>
  <c r="T189" i="26"/>
  <c r="L189" i="26"/>
  <c r="K189" i="26"/>
  <c r="V189" i="26"/>
  <c r="AM189" i="26"/>
  <c r="AX189" i="26"/>
  <c r="P200" i="26"/>
  <c r="Z200" i="26"/>
  <c r="AH200" i="26"/>
  <c r="AV220" i="26"/>
  <c r="AR220" i="26"/>
  <c r="AN220" i="26"/>
  <c r="AJ220" i="26"/>
  <c r="AF220" i="26"/>
  <c r="AB220" i="26"/>
  <c r="X220" i="26"/>
  <c r="T220" i="26"/>
  <c r="P220" i="26"/>
  <c r="L220" i="26"/>
  <c r="AY220" i="26"/>
  <c r="AT220" i="26"/>
  <c r="AO220" i="26"/>
  <c r="AI220" i="26"/>
  <c r="AD220" i="26"/>
  <c r="Y220" i="26"/>
  <c r="S220" i="26"/>
  <c r="I220" i="26"/>
  <c r="BF174" i="26"/>
  <c r="AX220" i="26"/>
  <c r="AS220" i="26"/>
  <c r="AM220" i="26"/>
  <c r="AH220" i="26"/>
  <c r="AC220" i="26"/>
  <c r="W220" i="26"/>
  <c r="R220" i="26"/>
  <c r="M220" i="26"/>
  <c r="AU220" i="26"/>
  <c r="AK220" i="26"/>
  <c r="Z220" i="26"/>
  <c r="O220" i="26"/>
  <c r="AW220" i="26"/>
  <c r="AL220" i="26"/>
  <c r="AA220" i="26"/>
  <c r="Q220" i="26"/>
  <c r="AP220" i="26"/>
  <c r="U220" i="26"/>
  <c r="AQ220" i="26"/>
  <c r="V220" i="26"/>
  <c r="K220" i="26"/>
  <c r="AW132" i="26"/>
  <c r="AO132" i="26"/>
  <c r="AK132" i="26"/>
  <c r="AG132" i="26"/>
  <c r="AC132" i="26"/>
  <c r="Y132" i="26"/>
  <c r="Q132" i="26"/>
  <c r="M132" i="26"/>
  <c r="I132" i="26"/>
  <c r="AU132" i="26"/>
  <c r="AP132" i="26"/>
  <c r="AJ132" i="26"/>
  <c r="Z132" i="26"/>
  <c r="T132" i="26"/>
  <c r="O132" i="26"/>
  <c r="J132" i="26"/>
  <c r="BF219" i="26"/>
  <c r="AY132" i="26"/>
  <c r="AT132" i="26"/>
  <c r="AZ132" i="26" s="1"/>
  <c r="AN132" i="26"/>
  <c r="AI132" i="26"/>
  <c r="AD132" i="26"/>
  <c r="X132" i="26"/>
  <c r="S132" i="26"/>
  <c r="AQ132" i="26"/>
  <c r="AF132" i="26"/>
  <c r="V132" i="26"/>
  <c r="K132" i="26"/>
  <c r="AX132" i="26"/>
  <c r="AM132" i="26"/>
  <c r="AB132" i="26"/>
  <c r="R132" i="26"/>
  <c r="AV132" i="26"/>
  <c r="AA132" i="26"/>
  <c r="AH132" i="26"/>
  <c r="L132" i="26"/>
  <c r="AR132" i="26"/>
  <c r="W132" i="26"/>
  <c r="AV180" i="26"/>
  <c r="AR180" i="26"/>
  <c r="AN180" i="26"/>
  <c r="AJ180" i="26"/>
  <c r="AF180" i="26"/>
  <c r="AL180" i="26" s="1"/>
  <c r="AB180" i="26"/>
  <c r="X180" i="26"/>
  <c r="T180" i="26"/>
  <c r="P180" i="26"/>
  <c r="U180" i="26" s="1"/>
  <c r="L180" i="26"/>
  <c r="J180" i="26"/>
  <c r="O180" i="26"/>
  <c r="Z180" i="26"/>
  <c r="AK180" i="26"/>
  <c r="AP180" i="26"/>
  <c r="AU180" i="26"/>
  <c r="AZ180" i="26" s="1"/>
  <c r="AV159" i="26"/>
  <c r="AR159" i="26"/>
  <c r="AN159" i="26"/>
  <c r="AJ159" i="26"/>
  <c r="AF159" i="26"/>
  <c r="AB159" i="26"/>
  <c r="X159" i="26"/>
  <c r="T159" i="26"/>
  <c r="P159" i="26"/>
  <c r="L159" i="26"/>
  <c r="J159" i="26"/>
  <c r="O159" i="26"/>
  <c r="Z159" i="26"/>
  <c r="AK159" i="26"/>
  <c r="AP159" i="26"/>
  <c r="AU159" i="26"/>
  <c r="AV42" i="26"/>
  <c r="AR42" i="26"/>
  <c r="AN42" i="26"/>
  <c r="AJ42" i="26"/>
  <c r="AF42" i="26"/>
  <c r="AB42" i="26"/>
  <c r="X42" i="26"/>
  <c r="T42" i="26"/>
  <c r="P42" i="26"/>
  <c r="L42" i="26"/>
  <c r="J42" i="26"/>
  <c r="O42" i="26"/>
  <c r="Z42" i="26"/>
  <c r="AK42" i="26"/>
  <c r="AP42" i="26"/>
  <c r="AU42" i="26"/>
  <c r="AW188" i="26"/>
  <c r="AO188" i="26"/>
  <c r="AK188" i="26"/>
  <c r="AG188" i="26"/>
  <c r="AC188" i="26"/>
  <c r="Y188" i="26"/>
  <c r="Q188" i="26"/>
  <c r="M188" i="26"/>
  <c r="I188" i="26"/>
  <c r="BF123" i="26"/>
  <c r="AY188" i="26"/>
  <c r="AT188" i="26"/>
  <c r="AN188" i="26"/>
  <c r="AI188" i="26"/>
  <c r="AD188" i="26"/>
  <c r="X188" i="26"/>
  <c r="S188" i="26"/>
  <c r="K188" i="26"/>
  <c r="P188" i="26"/>
  <c r="W188" i="26"/>
  <c r="AR188" i="26"/>
  <c r="AW199" i="26"/>
  <c r="AO199" i="26"/>
  <c r="AK199" i="26"/>
  <c r="AG199" i="26"/>
  <c r="AC199" i="26"/>
  <c r="Y199" i="26"/>
  <c r="Q199" i="26"/>
  <c r="M199" i="26"/>
  <c r="I199" i="26"/>
  <c r="AX199" i="26"/>
  <c r="AR199" i="26"/>
  <c r="AM199" i="26"/>
  <c r="AH199" i="26"/>
  <c r="AB199" i="26"/>
  <c r="W199" i="26"/>
  <c r="R199" i="26"/>
  <c r="L199" i="26"/>
  <c r="K199" i="26"/>
  <c r="S199" i="26"/>
  <c r="Z199" i="26"/>
  <c r="AF199" i="26"/>
  <c r="AN199" i="26"/>
  <c r="AU199" i="26"/>
  <c r="AW57" i="26"/>
  <c r="AO57" i="26"/>
  <c r="AK57" i="26"/>
  <c r="AG57" i="26"/>
  <c r="AC57" i="26"/>
  <c r="Y57" i="26"/>
  <c r="Q57" i="26"/>
  <c r="M57" i="26"/>
  <c r="I57" i="26"/>
  <c r="AU57" i="26"/>
  <c r="AP57" i="26"/>
  <c r="AJ57" i="26"/>
  <c r="Z57" i="26"/>
  <c r="T57" i="26"/>
  <c r="O57" i="26"/>
  <c r="J57" i="26"/>
  <c r="L57" i="26"/>
  <c r="S57" i="26"/>
  <c r="AA57" i="26"/>
  <c r="AH57" i="26"/>
  <c r="AN57" i="26"/>
  <c r="AV57" i="26"/>
  <c r="AW48" i="26"/>
  <c r="AO48" i="26"/>
  <c r="AK48" i="26"/>
  <c r="AG48" i="26"/>
  <c r="AC48" i="26"/>
  <c r="Y48" i="26"/>
  <c r="Q48" i="26"/>
  <c r="M48" i="26"/>
  <c r="I48" i="26"/>
  <c r="BF131" i="26"/>
  <c r="AY48" i="26"/>
  <c r="AT48" i="26"/>
  <c r="AN48" i="26"/>
  <c r="AI48" i="26"/>
  <c r="AD48" i="26"/>
  <c r="X48" i="26"/>
  <c r="S48" i="26"/>
  <c r="K48" i="26"/>
  <c r="N48" i="26" s="1"/>
  <c r="R48" i="26"/>
  <c r="Z48" i="26"/>
  <c r="AF48" i="26"/>
  <c r="AM48" i="26"/>
  <c r="AU48" i="26"/>
  <c r="BF142" i="26"/>
  <c r="AY18" i="26"/>
  <c r="AU18" i="26"/>
  <c r="AQ18" i="26"/>
  <c r="AM18" i="26"/>
  <c r="AI18" i="26"/>
  <c r="AA18" i="26"/>
  <c r="W18" i="26"/>
  <c r="S18" i="26"/>
  <c r="O18" i="26"/>
  <c r="K18" i="26"/>
  <c r="AX18" i="26"/>
  <c r="AN18" i="26"/>
  <c r="AH18" i="26"/>
  <c r="AC18" i="26"/>
  <c r="X18" i="26"/>
  <c r="R18" i="26"/>
  <c r="M18" i="26"/>
  <c r="J18" i="26"/>
  <c r="Q18" i="26"/>
  <c r="Y18" i="26"/>
  <c r="AF18" i="26"/>
  <c r="AT18" i="26"/>
  <c r="BF148" i="26"/>
  <c r="AY127" i="26"/>
  <c r="AU127" i="26"/>
  <c r="AQ127" i="26"/>
  <c r="AM127" i="26"/>
  <c r="AI127" i="26"/>
  <c r="AA127" i="26"/>
  <c r="W127" i="26"/>
  <c r="S127" i="26"/>
  <c r="O127" i="26"/>
  <c r="K127" i="26"/>
  <c r="AT127" i="26"/>
  <c r="AO127" i="26"/>
  <c r="AJ127" i="26"/>
  <c r="AD127" i="26"/>
  <c r="Y127" i="26"/>
  <c r="T127" i="26"/>
  <c r="I127" i="26"/>
  <c r="L127" i="26"/>
  <c r="R127" i="26"/>
  <c r="Z127" i="26"/>
  <c r="AG127" i="26"/>
  <c r="AN127" i="26"/>
  <c r="AV127" i="26"/>
  <c r="BF154" i="26"/>
  <c r="AY200" i="26"/>
  <c r="AU200" i="26"/>
  <c r="AQ200" i="26"/>
  <c r="AM200" i="26"/>
  <c r="AI200" i="26"/>
  <c r="AA200" i="26"/>
  <c r="W200" i="26"/>
  <c r="S200" i="26"/>
  <c r="O200" i="26"/>
  <c r="K200" i="26"/>
  <c r="AT200" i="26"/>
  <c r="AO200" i="26"/>
  <c r="AJ200" i="26"/>
  <c r="AD200" i="26"/>
  <c r="Y200" i="26"/>
  <c r="T200" i="26"/>
  <c r="I200" i="26"/>
  <c r="AF200" i="26"/>
  <c r="AL200" i="26" s="1"/>
  <c r="X200" i="26"/>
  <c r="Q200" i="26"/>
  <c r="J200" i="26"/>
  <c r="M200" i="26"/>
  <c r="V200" i="26"/>
  <c r="AG200" i="26"/>
  <c r="AP200" i="26"/>
  <c r="AX200" i="26"/>
  <c r="AV208" i="26"/>
  <c r="AR208" i="26"/>
  <c r="AN208" i="26"/>
  <c r="AJ208" i="26"/>
  <c r="AF208" i="26"/>
  <c r="AB208" i="26"/>
  <c r="X208" i="26"/>
  <c r="T208" i="26"/>
  <c r="P208" i="26"/>
  <c r="L208" i="26"/>
  <c r="BF176" i="26"/>
  <c r="AX208" i="26"/>
  <c r="AM208" i="26"/>
  <c r="AH208" i="26"/>
  <c r="AC208" i="26"/>
  <c r="W208" i="26"/>
  <c r="R208" i="26"/>
  <c r="M208" i="26"/>
  <c r="AW208" i="26"/>
  <c r="AQ208" i="26"/>
  <c r="AG208" i="26"/>
  <c r="AA208" i="26"/>
  <c r="V208" i="26"/>
  <c r="Q208" i="26"/>
  <c r="K208" i="26"/>
  <c r="AT208" i="26"/>
  <c r="AI208" i="26"/>
  <c r="Y208" i="26"/>
  <c r="AU208" i="26"/>
  <c r="AK208" i="26"/>
  <c r="Z208" i="26"/>
  <c r="O208" i="26"/>
  <c r="AP208" i="26"/>
  <c r="AY208" i="26"/>
  <c r="AD208" i="26"/>
  <c r="I208" i="26"/>
  <c r="S208" i="26"/>
  <c r="U208" i="26" s="1"/>
  <c r="AV223" i="26"/>
  <c r="AR223" i="26"/>
  <c r="AN223" i="26"/>
  <c r="AJ223" i="26"/>
  <c r="AF223" i="26"/>
  <c r="AB223" i="26"/>
  <c r="X223" i="26"/>
  <c r="T223" i="26"/>
  <c r="P223" i="26"/>
  <c r="L223" i="26"/>
  <c r="BF209" i="26"/>
  <c r="AX223" i="26"/>
  <c r="AM223" i="26"/>
  <c r="AH223" i="26"/>
  <c r="AC223" i="26"/>
  <c r="W223" i="26"/>
  <c r="R223" i="26"/>
  <c r="M223" i="26"/>
  <c r="AW223" i="26"/>
  <c r="AQ223" i="26"/>
  <c r="AG223" i="26"/>
  <c r="AA223" i="26"/>
  <c r="V223" i="26"/>
  <c r="Q223" i="26"/>
  <c r="K223" i="26"/>
  <c r="AT223" i="26"/>
  <c r="AI223" i="26"/>
  <c r="Y223" i="26"/>
  <c r="AU223" i="26"/>
  <c r="AK223" i="26"/>
  <c r="Z223" i="26"/>
  <c r="O223" i="26"/>
  <c r="AO223" i="26"/>
  <c r="S223" i="26"/>
  <c r="U223" i="26" s="1"/>
  <c r="AP223" i="26"/>
  <c r="J223" i="26"/>
  <c r="N223" i="26" s="1"/>
  <c r="AW106" i="26"/>
  <c r="AO106" i="26"/>
  <c r="AK106" i="26"/>
  <c r="AG106" i="26"/>
  <c r="AL106" i="26" s="1"/>
  <c r="AC106" i="26"/>
  <c r="Y106" i="26"/>
  <c r="Q106" i="26"/>
  <c r="M106" i="26"/>
  <c r="I106" i="26"/>
  <c r="K106" i="26"/>
  <c r="P106" i="26"/>
  <c r="V106" i="26"/>
  <c r="AA106" i="26"/>
  <c r="AF106" i="26"/>
  <c r="AQ106" i="26"/>
  <c r="AS106" i="26" s="1"/>
  <c r="AV106" i="26"/>
  <c r="BF130" i="26"/>
  <c r="AY83" i="26"/>
  <c r="AU83" i="26"/>
  <c r="AQ83" i="26"/>
  <c r="AM83" i="26"/>
  <c r="AI83" i="26"/>
  <c r="AA83" i="26"/>
  <c r="W83" i="26"/>
  <c r="AE83" i="26" s="1"/>
  <c r="S83" i="26"/>
  <c r="O83" i="26"/>
  <c r="K83" i="26"/>
  <c r="J83" i="26"/>
  <c r="N83" i="26" s="1"/>
  <c r="P83" i="26"/>
  <c r="Z83" i="26"/>
  <c r="AF83" i="26"/>
  <c r="AK83" i="26"/>
  <c r="AP83" i="26"/>
  <c r="AV83" i="26"/>
  <c r="AW126" i="26"/>
  <c r="AS126" i="26"/>
  <c r="AO126" i="26"/>
  <c r="AK126" i="26"/>
  <c r="AG126" i="26"/>
  <c r="AL126" i="26" s="1"/>
  <c r="AC126" i="26"/>
  <c r="Y126" i="26"/>
  <c r="Q126" i="26"/>
  <c r="M126" i="26"/>
  <c r="I126" i="26"/>
  <c r="N126" i="26" s="1"/>
  <c r="K126" i="26"/>
  <c r="P126" i="26"/>
  <c r="U126" i="26" s="1"/>
  <c r="V126" i="26"/>
  <c r="AA126" i="26"/>
  <c r="AF126" i="26"/>
  <c r="AQ126" i="26"/>
  <c r="AV126" i="26"/>
  <c r="AZ126" i="26" s="1"/>
  <c r="BF138" i="26"/>
  <c r="AY71" i="26"/>
  <c r="AU71" i="26"/>
  <c r="AQ71" i="26"/>
  <c r="AM71" i="26"/>
  <c r="AI71" i="26"/>
  <c r="AA71" i="26"/>
  <c r="W71" i="26"/>
  <c r="S71" i="26"/>
  <c r="O71" i="26"/>
  <c r="K71" i="26"/>
  <c r="J71" i="26"/>
  <c r="P71" i="26"/>
  <c r="U71" i="26" s="1"/>
  <c r="Z71" i="26"/>
  <c r="AF71" i="26"/>
  <c r="AK71" i="26"/>
  <c r="AP71" i="26"/>
  <c r="AV71" i="26"/>
  <c r="AW38" i="26"/>
  <c r="AO38" i="26"/>
  <c r="AK38" i="26"/>
  <c r="AG38" i="26"/>
  <c r="AC38" i="26"/>
  <c r="Y38" i="26"/>
  <c r="Q38" i="26"/>
  <c r="M38" i="26"/>
  <c r="I38" i="26"/>
  <c r="K38" i="26"/>
  <c r="P38" i="26"/>
  <c r="U38" i="26" s="1"/>
  <c r="V38" i="26"/>
  <c r="AA38" i="26"/>
  <c r="AF38" i="26"/>
  <c r="AQ38" i="26"/>
  <c r="AV38" i="26"/>
  <c r="BF146" i="26"/>
  <c r="AY145" i="26"/>
  <c r="AU145" i="26"/>
  <c r="AZ145" i="26" s="1"/>
  <c r="AQ145" i="26"/>
  <c r="AM145" i="26"/>
  <c r="AI145" i="26"/>
  <c r="AA145" i="26"/>
  <c r="W145" i="26"/>
  <c r="S145" i="26"/>
  <c r="O145" i="26"/>
  <c r="K145" i="26"/>
  <c r="J145" i="26"/>
  <c r="P145" i="26"/>
  <c r="Z145" i="26"/>
  <c r="AF145" i="26"/>
  <c r="AL145" i="26" s="1"/>
  <c r="AK145" i="26"/>
  <c r="AP145" i="26"/>
  <c r="AV145" i="26"/>
  <c r="AW86" i="26"/>
  <c r="AZ86" i="26" s="1"/>
  <c r="AO86" i="26"/>
  <c r="AK86" i="26"/>
  <c r="AG86" i="26"/>
  <c r="AC86" i="26"/>
  <c r="Y86" i="26"/>
  <c r="Q86" i="26"/>
  <c r="M86" i="26"/>
  <c r="I86" i="26"/>
  <c r="N86" i="26" s="1"/>
  <c r="AU86" i="26"/>
  <c r="AP86" i="26"/>
  <c r="AJ86" i="26"/>
  <c r="Z86" i="26"/>
  <c r="K86" i="26"/>
  <c r="P86" i="26"/>
  <c r="U86" i="26" s="1"/>
  <c r="V86" i="26"/>
  <c r="AB86" i="26"/>
  <c r="AI86" i="26"/>
  <c r="AQ86" i="26"/>
  <c r="AX86" i="26"/>
  <c r="BF151" i="26"/>
  <c r="BF156" i="26"/>
  <c r="AY191" i="26"/>
  <c r="AU191" i="26"/>
  <c r="AQ191" i="26"/>
  <c r="AM191" i="26"/>
  <c r="AI191" i="26"/>
  <c r="AA191" i="26"/>
  <c r="W191" i="26"/>
  <c r="S191" i="26"/>
  <c r="O191" i="26"/>
  <c r="K191" i="26"/>
  <c r="AX191" i="26"/>
  <c r="AN191" i="26"/>
  <c r="AS191" i="26" s="1"/>
  <c r="AH191" i="26"/>
  <c r="AC191" i="26"/>
  <c r="X191" i="26"/>
  <c r="R191" i="26"/>
  <c r="M191" i="26"/>
  <c r="J191" i="26"/>
  <c r="Q191" i="26"/>
  <c r="Y191" i="26"/>
  <c r="AF191" i="26"/>
  <c r="AT191" i="26"/>
  <c r="AV72" i="26"/>
  <c r="AR72" i="26"/>
  <c r="AN72" i="26"/>
  <c r="AJ72" i="26"/>
  <c r="AF72" i="26"/>
  <c r="AB72" i="26"/>
  <c r="X72" i="26"/>
  <c r="T72" i="26"/>
  <c r="P72" i="26"/>
  <c r="L72" i="26"/>
  <c r="BF158" i="26"/>
  <c r="AY72" i="26"/>
  <c r="AZ72" i="26" s="1"/>
  <c r="AU72" i="26"/>
  <c r="AQ72" i="26"/>
  <c r="AM72" i="26"/>
  <c r="AS72" i="26" s="1"/>
  <c r="AI72" i="26"/>
  <c r="AA72" i="26"/>
  <c r="W72" i="26"/>
  <c r="S72" i="26"/>
  <c r="O72" i="26"/>
  <c r="K72" i="26"/>
  <c r="AK72" i="26"/>
  <c r="AC72" i="26"/>
  <c r="M72" i="26"/>
  <c r="J72" i="26"/>
  <c r="N72" i="26" s="1"/>
  <c r="V72" i="26"/>
  <c r="AG72" i="26"/>
  <c r="AP72" i="26"/>
  <c r="AV201" i="26"/>
  <c r="AR201" i="26"/>
  <c r="AN201" i="26"/>
  <c r="AJ201" i="26"/>
  <c r="AF201" i="26"/>
  <c r="AB201" i="26"/>
  <c r="X201" i="26"/>
  <c r="T201" i="26"/>
  <c r="P201" i="26"/>
  <c r="L201" i="26"/>
  <c r="BF162" i="26"/>
  <c r="AY201" i="26"/>
  <c r="AU201" i="26"/>
  <c r="AZ201" i="26" s="1"/>
  <c r="AQ201" i="26"/>
  <c r="AM201" i="26"/>
  <c r="AI201" i="26"/>
  <c r="AA201" i="26"/>
  <c r="W201" i="26"/>
  <c r="S201" i="26"/>
  <c r="O201" i="26"/>
  <c r="K201" i="26"/>
  <c r="AK201" i="26"/>
  <c r="AC201" i="26"/>
  <c r="AE201" i="26" s="1"/>
  <c r="M201" i="26"/>
  <c r="J201" i="26"/>
  <c r="V201" i="26"/>
  <c r="AG201" i="26"/>
  <c r="AP201" i="26"/>
  <c r="AV87" i="26"/>
  <c r="AR87" i="26"/>
  <c r="AN87" i="26"/>
  <c r="AJ87" i="26"/>
  <c r="AF87" i="26"/>
  <c r="AB87" i="26"/>
  <c r="X87" i="26"/>
  <c r="AY87" i="26"/>
  <c r="AT87" i="26"/>
  <c r="AO87" i="26"/>
  <c r="AI87" i="26"/>
  <c r="AD87" i="26"/>
  <c r="Y87" i="26"/>
  <c r="T87" i="26"/>
  <c r="P87" i="26"/>
  <c r="L87" i="26"/>
  <c r="BF166" i="26"/>
  <c r="AX87" i="26"/>
  <c r="AM87" i="26"/>
  <c r="AH87" i="26"/>
  <c r="AC87" i="26"/>
  <c r="W87" i="26"/>
  <c r="S87" i="26"/>
  <c r="O87" i="26"/>
  <c r="K87" i="26"/>
  <c r="AP87" i="26"/>
  <c r="U87" i="26"/>
  <c r="M87" i="26"/>
  <c r="J87" i="26"/>
  <c r="V87" i="26"/>
  <c r="AK87" i="26"/>
  <c r="AW87" i="26"/>
  <c r="U162" i="26"/>
  <c r="V254" i="26"/>
  <c r="AV254" i="26"/>
  <c r="AR254" i="26"/>
  <c r="AN254" i="26"/>
  <c r="AJ254" i="26"/>
  <c r="AF254" i="26"/>
  <c r="AB254" i="26"/>
  <c r="X254" i="26"/>
  <c r="T254" i="26"/>
  <c r="P254" i="26"/>
  <c r="L254" i="26"/>
  <c r="AY254" i="26"/>
  <c r="AT254" i="26"/>
  <c r="AO254" i="26"/>
  <c r="AI254" i="26"/>
  <c r="AD254" i="26"/>
  <c r="Y254" i="26"/>
  <c r="S254" i="26"/>
  <c r="I254" i="26"/>
  <c r="BF199" i="26"/>
  <c r="AX254" i="26"/>
  <c r="AM254" i="26"/>
  <c r="AH254" i="26"/>
  <c r="AC254" i="26"/>
  <c r="W254" i="26"/>
  <c r="R254" i="26"/>
  <c r="M254" i="26"/>
  <c r="AW254" i="26"/>
  <c r="AA254" i="26"/>
  <c r="Q254" i="26"/>
  <c r="AP254" i="26"/>
  <c r="J254" i="26"/>
  <c r="O254" i="26"/>
  <c r="AK254" i="26"/>
  <c r="AV242" i="26"/>
  <c r="AR242" i="26"/>
  <c r="AN242" i="26"/>
  <c r="AJ242" i="26"/>
  <c r="AF242" i="26"/>
  <c r="AL242" i="26" s="1"/>
  <c r="AB242" i="26"/>
  <c r="X242" i="26"/>
  <c r="T242" i="26"/>
  <c r="P242" i="26"/>
  <c r="L242" i="26"/>
  <c r="BF201" i="26"/>
  <c r="AX242" i="26"/>
  <c r="AM242" i="26"/>
  <c r="AH242" i="26"/>
  <c r="AC242" i="26"/>
  <c r="W242" i="26"/>
  <c r="R242" i="26"/>
  <c r="M242" i="26"/>
  <c r="AW242" i="26"/>
  <c r="AQ242" i="26"/>
  <c r="AS242" i="26" s="1"/>
  <c r="AG242" i="26"/>
  <c r="AA242" i="26"/>
  <c r="V242" i="26"/>
  <c r="Q242" i="26"/>
  <c r="K242" i="26"/>
  <c r="AU242" i="26"/>
  <c r="AK242" i="26"/>
  <c r="Z242" i="26"/>
  <c r="O242" i="26"/>
  <c r="AY242" i="26"/>
  <c r="AO242" i="26"/>
  <c r="AD242" i="26"/>
  <c r="S242" i="26"/>
  <c r="I242" i="26"/>
  <c r="N242" i="26" s="1"/>
  <c r="AI242" i="26"/>
  <c r="AV256" i="26"/>
  <c r="AR256" i="26"/>
  <c r="AN256" i="26"/>
  <c r="AJ256" i="26"/>
  <c r="AF256" i="26"/>
  <c r="AB256" i="26"/>
  <c r="X256" i="26"/>
  <c r="T256" i="26"/>
  <c r="P256" i="26"/>
  <c r="L256" i="26"/>
  <c r="AY256" i="26"/>
  <c r="AT256" i="26"/>
  <c r="AO256" i="26"/>
  <c r="AI256" i="26"/>
  <c r="AD256" i="26"/>
  <c r="Y256" i="26"/>
  <c r="S256" i="26"/>
  <c r="I256" i="26"/>
  <c r="N256" i="26" s="1"/>
  <c r="BF207" i="26"/>
  <c r="AX256" i="26"/>
  <c r="AM256" i="26"/>
  <c r="AS256" i="26" s="1"/>
  <c r="AH256" i="26"/>
  <c r="AC256" i="26"/>
  <c r="W256" i="26"/>
  <c r="R256" i="26"/>
  <c r="M256" i="26"/>
  <c r="AU256" i="26"/>
  <c r="AK256" i="26"/>
  <c r="Z256" i="26"/>
  <c r="O256" i="26"/>
  <c r="AW256" i="26"/>
  <c r="AA256" i="26"/>
  <c r="Q256" i="26"/>
  <c r="K256" i="26"/>
  <c r="AG256" i="26"/>
  <c r="AL256" i="26" s="1"/>
  <c r="BF152" i="26"/>
  <c r="AY24" i="26"/>
  <c r="AU24" i="26"/>
  <c r="AQ24" i="26"/>
  <c r="AM24" i="26"/>
  <c r="AI24" i="26"/>
  <c r="AA24" i="26"/>
  <c r="W24" i="26"/>
  <c r="S24" i="26"/>
  <c r="O24" i="26"/>
  <c r="K24" i="26"/>
  <c r="J24" i="26"/>
  <c r="P24" i="26"/>
  <c r="Z24" i="26"/>
  <c r="AF24" i="26"/>
  <c r="AK24" i="26"/>
  <c r="AP24" i="26"/>
  <c r="AV24" i="26"/>
  <c r="O10" i="26"/>
  <c r="Z10" i="26"/>
  <c r="AK10" i="26"/>
  <c r="Y221" i="26"/>
  <c r="AI221" i="26"/>
  <c r="AV181" i="26"/>
  <c r="AR181" i="26"/>
  <c r="AN181" i="26"/>
  <c r="AJ181" i="26"/>
  <c r="AF181" i="26"/>
  <c r="AB181" i="26"/>
  <c r="X181" i="26"/>
  <c r="T181" i="26"/>
  <c r="P181" i="26"/>
  <c r="L181" i="26"/>
  <c r="AY181" i="26"/>
  <c r="AT181" i="26"/>
  <c r="AO181" i="26"/>
  <c r="AI181" i="26"/>
  <c r="AD181" i="26"/>
  <c r="Y181" i="26"/>
  <c r="S181" i="26"/>
  <c r="I181" i="26"/>
  <c r="BF190" i="26"/>
  <c r="AX181" i="26"/>
  <c r="AM181" i="26"/>
  <c r="AH181" i="26"/>
  <c r="AC181" i="26"/>
  <c r="W181" i="26"/>
  <c r="R181" i="26"/>
  <c r="M181" i="26"/>
  <c r="K181" i="26"/>
  <c r="V181" i="26"/>
  <c r="AG181" i="26"/>
  <c r="AQ181" i="26"/>
  <c r="AV210" i="26"/>
  <c r="AR210" i="26"/>
  <c r="AN210" i="26"/>
  <c r="AJ210" i="26"/>
  <c r="AF210" i="26"/>
  <c r="AB210" i="26"/>
  <c r="X210" i="26"/>
  <c r="T210" i="26"/>
  <c r="P210" i="26"/>
  <c r="L210" i="26"/>
  <c r="BF192" i="26"/>
  <c r="AX210" i="26"/>
  <c r="AZ210" i="26" s="1"/>
  <c r="AM210" i="26"/>
  <c r="AH210" i="26"/>
  <c r="AC210" i="26"/>
  <c r="W210" i="26"/>
  <c r="R210" i="26"/>
  <c r="M210" i="26"/>
  <c r="AW210" i="26"/>
  <c r="AQ210" i="26"/>
  <c r="AG210" i="26"/>
  <c r="AL210" i="26" s="1"/>
  <c r="AA210" i="26"/>
  <c r="V210" i="26"/>
  <c r="Q210" i="26"/>
  <c r="K210" i="26"/>
  <c r="J210" i="26"/>
  <c r="AE210" i="26"/>
  <c r="AP210" i="26"/>
  <c r="S195" i="26"/>
  <c r="AI195" i="26"/>
  <c r="AV184" i="26"/>
  <c r="AR184" i="26"/>
  <c r="AN184" i="26"/>
  <c r="AJ184" i="26"/>
  <c r="AF184" i="26"/>
  <c r="AB184" i="26"/>
  <c r="X184" i="26"/>
  <c r="T184" i="26"/>
  <c r="P184" i="26"/>
  <c r="L184" i="26"/>
  <c r="AY184" i="26"/>
  <c r="AT184" i="26"/>
  <c r="AO184" i="26"/>
  <c r="AI184" i="26"/>
  <c r="AD184" i="26"/>
  <c r="BF227" i="26"/>
  <c r="AW184" i="26"/>
  <c r="AP184" i="26"/>
  <c r="AH184" i="26"/>
  <c r="AA184" i="26"/>
  <c r="V184" i="26"/>
  <c r="Q184" i="26"/>
  <c r="K184" i="26"/>
  <c r="AU184" i="26"/>
  <c r="AC184" i="26"/>
  <c r="AK184" i="26"/>
  <c r="Z184" i="26"/>
  <c r="S184" i="26"/>
  <c r="M184" i="26"/>
  <c r="AM184" i="26"/>
  <c r="W184" i="26"/>
  <c r="I184" i="26"/>
  <c r="AG184" i="26"/>
  <c r="AL184" i="26" s="1"/>
  <c r="R184" i="26"/>
  <c r="O184" i="26"/>
  <c r="AX184" i="26"/>
  <c r="AV10" i="26"/>
  <c r="AR10" i="26"/>
  <c r="AN10" i="26"/>
  <c r="AJ10" i="26"/>
  <c r="AF10" i="26"/>
  <c r="AB10" i="26"/>
  <c r="X10" i="26"/>
  <c r="T10" i="26"/>
  <c r="P10" i="26"/>
  <c r="L10" i="26"/>
  <c r="AY10" i="26"/>
  <c r="AT10" i="26"/>
  <c r="AO10" i="26"/>
  <c r="AI10" i="26"/>
  <c r="AD10" i="26"/>
  <c r="Y10" i="26"/>
  <c r="S10" i="26"/>
  <c r="I10" i="26"/>
  <c r="BF182" i="26"/>
  <c r="AX10" i="26"/>
  <c r="AM10" i="26"/>
  <c r="AH10" i="26"/>
  <c r="AC10" i="26"/>
  <c r="W10" i="26"/>
  <c r="R10" i="26"/>
  <c r="M10" i="26"/>
  <c r="K10" i="26"/>
  <c r="V10" i="26"/>
  <c r="AG10" i="26"/>
  <c r="AQ10" i="26"/>
  <c r="AV221" i="26"/>
  <c r="AR221" i="26"/>
  <c r="AN221" i="26"/>
  <c r="AJ221" i="26"/>
  <c r="AF221" i="26"/>
  <c r="AB221" i="26"/>
  <c r="X221" i="26"/>
  <c r="T221" i="26"/>
  <c r="P221" i="26"/>
  <c r="L221" i="26"/>
  <c r="BF184" i="26"/>
  <c r="AX221" i="26"/>
  <c r="AM221" i="26"/>
  <c r="AH221" i="26"/>
  <c r="AC221" i="26"/>
  <c r="W221" i="26"/>
  <c r="R221" i="26"/>
  <c r="M221" i="26"/>
  <c r="AW221" i="26"/>
  <c r="AQ221" i="26"/>
  <c r="AG221" i="26"/>
  <c r="AA221" i="26"/>
  <c r="V221" i="26"/>
  <c r="AE221" i="26" s="1"/>
  <c r="Q221" i="26"/>
  <c r="K221" i="26"/>
  <c r="J221" i="26"/>
  <c r="N221" i="26" s="1"/>
  <c r="U221" i="26"/>
  <c r="AP221" i="26"/>
  <c r="U11" i="26"/>
  <c r="AW195" i="26"/>
  <c r="AO195" i="26"/>
  <c r="AK195" i="26"/>
  <c r="AG195" i="26"/>
  <c r="AC195" i="26"/>
  <c r="Y195" i="26"/>
  <c r="Q195" i="26"/>
  <c r="M195" i="26"/>
  <c r="I195" i="26"/>
  <c r="AV195" i="26"/>
  <c r="AR195" i="26"/>
  <c r="AN195" i="26"/>
  <c r="AJ195" i="26"/>
  <c r="AF195" i="26"/>
  <c r="AB195" i="26"/>
  <c r="X195" i="26"/>
  <c r="T195" i="26"/>
  <c r="P195" i="26"/>
  <c r="L195" i="26"/>
  <c r="BF215" i="26"/>
  <c r="AX195" i="26"/>
  <c r="AP195" i="26"/>
  <c r="AH195" i="26"/>
  <c r="Z195" i="26"/>
  <c r="R195" i="26"/>
  <c r="J195" i="26"/>
  <c r="AU195" i="26"/>
  <c r="AM195" i="26"/>
  <c r="W195" i="26"/>
  <c r="O195" i="26"/>
  <c r="AD195" i="26"/>
  <c r="AT195" i="26"/>
  <c r="N214" i="26"/>
  <c r="J184" i="26"/>
  <c r="AQ184" i="26"/>
  <c r="AV109" i="26"/>
  <c r="AR109" i="26"/>
  <c r="AN109" i="26"/>
  <c r="AJ109" i="26"/>
  <c r="AF109" i="26"/>
  <c r="AB109" i="26"/>
  <c r="X109" i="26"/>
  <c r="T109" i="26"/>
  <c r="P109" i="26"/>
  <c r="L109" i="26"/>
  <c r="BF229" i="26"/>
  <c r="AX109" i="26"/>
  <c r="AM109" i="26"/>
  <c r="AH109" i="26"/>
  <c r="AC109" i="26"/>
  <c r="W109" i="26"/>
  <c r="R109" i="26"/>
  <c r="M109" i="26"/>
  <c r="AW109" i="26"/>
  <c r="AP109" i="26"/>
  <c r="AI109" i="26"/>
  <c r="AA109" i="26"/>
  <c r="AT109" i="26"/>
  <c r="AK109" i="26"/>
  <c r="Z109" i="26"/>
  <c r="Q109" i="26"/>
  <c r="I109" i="26"/>
  <c r="AQ109" i="26"/>
  <c r="AG109" i="26"/>
  <c r="Y109" i="26"/>
  <c r="O109" i="26"/>
  <c r="AU109" i="26"/>
  <c r="AD109" i="26"/>
  <c r="J109" i="26"/>
  <c r="AO109" i="26"/>
  <c r="V109" i="26"/>
  <c r="S109" i="26"/>
  <c r="J125" i="26"/>
  <c r="N125" i="26" s="1"/>
  <c r="R125" i="26"/>
  <c r="V125" i="26"/>
  <c r="Z125" i="26"/>
  <c r="AD125" i="26"/>
  <c r="AH125" i="26"/>
  <c r="AL125" i="26" s="1"/>
  <c r="AP125" i="26"/>
  <c r="AT125" i="26"/>
  <c r="AX125" i="26"/>
  <c r="J156" i="26"/>
  <c r="N156" i="26"/>
  <c r="R156" i="26"/>
  <c r="U156" i="26" s="1"/>
  <c r="V156" i="26"/>
  <c r="AE156" i="26" s="1"/>
  <c r="Z156" i="26"/>
  <c r="AD156" i="26"/>
  <c r="AH156" i="26"/>
  <c r="AL156" i="26"/>
  <c r="AP156" i="26"/>
  <c r="AT156" i="26"/>
  <c r="AX156" i="26"/>
  <c r="J217" i="26"/>
  <c r="N217" i="26" s="1"/>
  <c r="R217" i="26"/>
  <c r="U217" i="26" s="1"/>
  <c r="V217" i="26"/>
  <c r="Z217" i="26"/>
  <c r="AD217" i="26"/>
  <c r="AH217" i="26"/>
  <c r="AL217" i="26" s="1"/>
  <c r="AP217" i="26"/>
  <c r="AS217" i="26" s="1"/>
  <c r="AT217" i="26"/>
  <c r="AX217" i="26"/>
  <c r="J169" i="26"/>
  <c r="N169" i="26"/>
  <c r="R169" i="26"/>
  <c r="U169" i="26" s="1"/>
  <c r="V169" i="26"/>
  <c r="Z169" i="26"/>
  <c r="AD169" i="26"/>
  <c r="AH169" i="26"/>
  <c r="AL169" i="26" s="1"/>
  <c r="AP169" i="26"/>
  <c r="AS169" i="26" s="1"/>
  <c r="AT169" i="26"/>
  <c r="AX169" i="26"/>
  <c r="J179" i="26"/>
  <c r="N179" i="26" s="1"/>
  <c r="R179" i="26"/>
  <c r="U179" i="26" s="1"/>
  <c r="V179" i="26"/>
  <c r="Z179" i="26"/>
  <c r="AD179" i="26"/>
  <c r="AH179" i="26"/>
  <c r="AL179" i="26" s="1"/>
  <c r="AP179" i="26"/>
  <c r="AT179" i="26"/>
  <c r="AX179" i="26"/>
  <c r="J40" i="26"/>
  <c r="N40" i="26" s="1"/>
  <c r="R40" i="26"/>
  <c r="V40" i="26"/>
  <c r="Z40" i="26"/>
  <c r="AD40" i="26"/>
  <c r="AH40" i="26"/>
  <c r="AL40" i="26"/>
  <c r="AP40" i="26"/>
  <c r="AS40" i="26" s="1"/>
  <c r="AT40" i="26"/>
  <c r="AX40" i="26"/>
  <c r="J79" i="26"/>
  <c r="N79" i="26"/>
  <c r="R79" i="26"/>
  <c r="V79" i="26"/>
  <c r="Z79" i="26"/>
  <c r="AD79" i="26"/>
  <c r="AH79" i="26"/>
  <c r="AP79" i="26"/>
  <c r="AS79" i="26" s="1"/>
  <c r="AT79" i="26"/>
  <c r="AX79" i="26"/>
  <c r="J80" i="26"/>
  <c r="R80" i="26"/>
  <c r="U80" i="26" s="1"/>
  <c r="V80" i="26"/>
  <c r="AE80" i="26" s="1"/>
  <c r="Z80" i="26"/>
  <c r="AD80" i="26"/>
  <c r="AH80" i="26"/>
  <c r="AL80" i="26"/>
  <c r="AP80" i="26"/>
  <c r="AT80" i="26"/>
  <c r="AX80" i="26"/>
  <c r="J41" i="26"/>
  <c r="N41" i="26" s="1"/>
  <c r="R41" i="26"/>
  <c r="U41" i="26" s="1"/>
  <c r="V41" i="26"/>
  <c r="Z41" i="26"/>
  <c r="AD41" i="26"/>
  <c r="AH41" i="26"/>
  <c r="AP41" i="26"/>
  <c r="AS41" i="26" s="1"/>
  <c r="AT41" i="26"/>
  <c r="AX41" i="26"/>
  <c r="J241" i="26"/>
  <c r="N241" i="26"/>
  <c r="R241" i="26"/>
  <c r="U241" i="26" s="1"/>
  <c r="V241" i="26"/>
  <c r="AE241" i="26" s="1"/>
  <c r="Z241" i="26"/>
  <c r="AD241" i="26"/>
  <c r="AH241" i="26"/>
  <c r="AL241" i="26"/>
  <c r="AP241" i="26"/>
  <c r="AT241" i="26"/>
  <c r="AX241" i="26"/>
  <c r="J218" i="26"/>
  <c r="N218" i="26" s="1"/>
  <c r="R218" i="26"/>
  <c r="V218" i="26"/>
  <c r="Z218" i="26"/>
  <c r="AD218" i="26"/>
  <c r="AH218" i="26"/>
  <c r="AP218" i="26"/>
  <c r="AS218" i="26" s="1"/>
  <c r="AT218" i="26"/>
  <c r="AX218" i="26"/>
  <c r="J198" i="26"/>
  <c r="N198" i="26"/>
  <c r="R198" i="26"/>
  <c r="U198" i="26" s="1"/>
  <c r="V198" i="26"/>
  <c r="Z198" i="26"/>
  <c r="AD198" i="26"/>
  <c r="AH198" i="26"/>
  <c r="AL198" i="26" s="1"/>
  <c r="AP198" i="26"/>
  <c r="AS198" i="26" s="1"/>
  <c r="AT198" i="26"/>
  <c r="AX198" i="26"/>
  <c r="J116" i="26"/>
  <c r="N116" i="26" s="1"/>
  <c r="R116" i="26"/>
  <c r="U116" i="26" s="1"/>
  <c r="V116" i="26"/>
  <c r="Z116" i="26"/>
  <c r="AD116" i="26"/>
  <c r="AH116" i="26"/>
  <c r="AL116" i="26" s="1"/>
  <c r="AP116" i="26"/>
  <c r="AT116" i="26"/>
  <c r="AX116" i="26"/>
  <c r="J158" i="26"/>
  <c r="R158" i="26"/>
  <c r="V158" i="26"/>
  <c r="Z158" i="26"/>
  <c r="AD158" i="26"/>
  <c r="AH158" i="26"/>
  <c r="AL158" i="26"/>
  <c r="AP158" i="26"/>
  <c r="AS158" i="26" s="1"/>
  <c r="AT158" i="26"/>
  <c r="AX158" i="26"/>
  <c r="J171" i="26"/>
  <c r="N171" i="26"/>
  <c r="R171" i="26"/>
  <c r="V171" i="26"/>
  <c r="Z171" i="26"/>
  <c r="AD171" i="26"/>
  <c r="AH171" i="26"/>
  <c r="AL171" i="26" s="1"/>
  <c r="AP171" i="26"/>
  <c r="AS171" i="26" s="1"/>
  <c r="AT171" i="26"/>
  <c r="AX171" i="26"/>
  <c r="J144" i="26"/>
  <c r="N144" i="26"/>
  <c r="R144" i="26"/>
  <c r="U144" i="26" s="1"/>
  <c r="V144" i="26"/>
  <c r="AE144" i="26" s="1"/>
  <c r="Z144" i="26"/>
  <c r="AD144" i="26"/>
  <c r="AH144" i="26"/>
  <c r="AL144" i="26"/>
  <c r="AP144" i="26"/>
  <c r="AT144" i="26"/>
  <c r="AX144" i="26"/>
  <c r="J104" i="26"/>
  <c r="N104" i="26" s="1"/>
  <c r="R104" i="26"/>
  <c r="V104" i="26"/>
  <c r="Z104" i="26"/>
  <c r="AD104" i="26"/>
  <c r="AH104" i="26"/>
  <c r="AL104" i="26" s="1"/>
  <c r="AP104" i="26"/>
  <c r="AS104" i="26" s="1"/>
  <c r="AT104" i="26"/>
  <c r="AX104" i="26"/>
  <c r="J160" i="26"/>
  <c r="R160" i="26"/>
  <c r="U160" i="26" s="1"/>
  <c r="V160" i="26"/>
  <c r="AE160" i="26" s="1"/>
  <c r="Z160" i="26"/>
  <c r="AD160" i="26"/>
  <c r="AH160" i="26"/>
  <c r="AL160" i="26"/>
  <c r="AP160" i="26"/>
  <c r="AT160" i="26"/>
  <c r="AX160" i="26"/>
  <c r="J117" i="26"/>
  <c r="N117" i="26" s="1"/>
  <c r="R117" i="26"/>
  <c r="U117" i="26" s="1"/>
  <c r="V117" i="26"/>
  <c r="Z117" i="26"/>
  <c r="AD117" i="26"/>
  <c r="AH117" i="26"/>
  <c r="AL117" i="26" s="1"/>
  <c r="AP117" i="26"/>
  <c r="AT117" i="26"/>
  <c r="AX117" i="26"/>
  <c r="J105" i="26"/>
  <c r="R105" i="26"/>
  <c r="U105" i="26" s="1"/>
  <c r="V105" i="26"/>
  <c r="Z105" i="26"/>
  <c r="AD105" i="26"/>
  <c r="AH105" i="26"/>
  <c r="AL105" i="26" s="1"/>
  <c r="AP105" i="26"/>
  <c r="AS105" i="26" s="1"/>
  <c r="AT105" i="26"/>
  <c r="AX105" i="26"/>
  <c r="J69" i="26"/>
  <c r="N69" i="26" s="1"/>
  <c r="R69" i="26"/>
  <c r="U69" i="26" s="1"/>
  <c r="V69" i="26"/>
  <c r="Z69" i="26"/>
  <c r="AD69" i="26"/>
  <c r="AH69" i="26"/>
  <c r="AP69" i="26"/>
  <c r="AS69" i="26" s="1"/>
  <c r="AT69" i="26"/>
  <c r="AX69" i="26"/>
  <c r="J70" i="26"/>
  <c r="N70" i="26" s="1"/>
  <c r="R70" i="26"/>
  <c r="V70" i="26"/>
  <c r="Z70" i="26"/>
  <c r="AD70" i="26"/>
  <c r="AH70" i="26"/>
  <c r="AL70" i="26"/>
  <c r="AP70" i="26"/>
  <c r="AS70" i="26" s="1"/>
  <c r="AT70" i="26"/>
  <c r="AX70" i="26"/>
  <c r="J94" i="26"/>
  <c r="N94" i="26"/>
  <c r="R94" i="26"/>
  <c r="V94" i="26"/>
  <c r="Z94" i="26"/>
  <c r="AD94" i="26"/>
  <c r="AH94" i="26"/>
  <c r="AP94" i="26"/>
  <c r="AS94" i="26" s="1"/>
  <c r="AT94" i="26"/>
  <c r="AX94" i="26"/>
  <c r="J259" i="26"/>
  <c r="N259" i="26"/>
  <c r="R259" i="26"/>
  <c r="U259" i="26" s="1"/>
  <c r="V259" i="26"/>
  <c r="AE259" i="26" s="1"/>
  <c r="Z259" i="26"/>
  <c r="AD259" i="26"/>
  <c r="AH259" i="26"/>
  <c r="AL259" i="26"/>
  <c r="AP259" i="26"/>
  <c r="AT259" i="26"/>
  <c r="AX259" i="26"/>
  <c r="I119" i="26"/>
  <c r="N119" i="26" s="1"/>
  <c r="M119" i="26"/>
  <c r="Q119" i="26"/>
  <c r="Y119" i="26"/>
  <c r="AC119" i="26"/>
  <c r="AG119" i="26"/>
  <c r="AK119" i="26"/>
  <c r="AO119" i="26"/>
  <c r="AW119" i="26"/>
  <c r="I25" i="26"/>
  <c r="M25" i="26"/>
  <c r="Q25" i="26"/>
  <c r="Y25" i="26"/>
  <c r="AC25" i="26"/>
  <c r="AG25" i="26"/>
  <c r="AK25" i="26"/>
  <c r="AO25" i="26"/>
  <c r="AW25" i="26"/>
  <c r="I231" i="26"/>
  <c r="M231" i="26"/>
  <c r="Q231" i="26"/>
  <c r="Y231" i="26"/>
  <c r="AC231" i="26"/>
  <c r="AG231" i="26"/>
  <c r="AL231" i="26" s="1"/>
  <c r="AK231" i="26"/>
  <c r="AO231" i="26"/>
  <c r="AW231" i="26"/>
  <c r="I238" i="26"/>
  <c r="M238" i="26"/>
  <c r="Q238" i="26"/>
  <c r="U238" i="26" s="1"/>
  <c r="Y238" i="26"/>
  <c r="AC238" i="26"/>
  <c r="AG238" i="26"/>
  <c r="AK238" i="26"/>
  <c r="AO238" i="26"/>
  <c r="AS238" i="26"/>
  <c r="AW238" i="26"/>
  <c r="I172" i="26"/>
  <c r="M172" i="26"/>
  <c r="Q172" i="26"/>
  <c r="U172" i="26" s="1"/>
  <c r="Y172" i="26"/>
  <c r="AC172" i="26"/>
  <c r="AG172" i="26"/>
  <c r="AK172" i="26"/>
  <c r="AO172" i="26"/>
  <c r="AW172" i="26"/>
  <c r="AV97" i="26"/>
  <c r="AR97" i="26"/>
  <c r="AN97" i="26"/>
  <c r="AJ97" i="26"/>
  <c r="AF97" i="26"/>
  <c r="AB97" i="26"/>
  <c r="X97" i="26"/>
  <c r="T97" i="26"/>
  <c r="P97" i="26"/>
  <c r="L97" i="26"/>
  <c r="J97" i="26"/>
  <c r="N97" i="26" s="1"/>
  <c r="O97" i="26"/>
  <c r="Z97" i="26"/>
  <c r="AK97" i="26"/>
  <c r="AP97" i="26"/>
  <c r="AU97" i="26"/>
  <c r="AZ97" i="26" s="1"/>
  <c r="I219" i="26"/>
  <c r="N219" i="26" s="1"/>
  <c r="S219" i="26"/>
  <c r="Y219" i="26"/>
  <c r="AD219" i="26"/>
  <c r="AI219" i="26"/>
  <c r="AO219" i="26"/>
  <c r="AT219" i="26"/>
  <c r="AV39" i="26"/>
  <c r="AR39" i="26"/>
  <c r="AN39" i="26"/>
  <c r="AJ39" i="26"/>
  <c r="AF39" i="26"/>
  <c r="AB39" i="26"/>
  <c r="X39" i="26"/>
  <c r="AE39" i="26" s="1"/>
  <c r="T39" i="26"/>
  <c r="P39" i="26"/>
  <c r="L39" i="26"/>
  <c r="J39" i="26"/>
  <c r="N39" i="26" s="1"/>
  <c r="O39" i="26"/>
  <c r="U39" i="26" s="1"/>
  <c r="Z39" i="26"/>
  <c r="AK39" i="26"/>
  <c r="AP39" i="26"/>
  <c r="AU39" i="26"/>
  <c r="AZ39" i="26" s="1"/>
  <c r="I30" i="26"/>
  <c r="S30" i="26"/>
  <c r="Y30" i="26"/>
  <c r="AD30" i="26"/>
  <c r="AI30" i="26"/>
  <c r="AO30" i="26"/>
  <c r="AT30" i="26"/>
  <c r="AV98" i="26"/>
  <c r="AR98" i="26"/>
  <c r="AN98" i="26"/>
  <c r="AJ98" i="26"/>
  <c r="AF98" i="26"/>
  <c r="AB98" i="26"/>
  <c r="X98" i="26"/>
  <c r="AE98" i="26" s="1"/>
  <c r="T98" i="26"/>
  <c r="P98" i="26"/>
  <c r="L98" i="26"/>
  <c r="J98" i="26"/>
  <c r="N98" i="26" s="1"/>
  <c r="O98" i="26"/>
  <c r="Z98" i="26"/>
  <c r="AK98" i="26"/>
  <c r="AP98" i="26"/>
  <c r="AU98" i="26"/>
  <c r="AZ98" i="26" s="1"/>
  <c r="I73" i="26"/>
  <c r="S73" i="26"/>
  <c r="U73" i="26" s="1"/>
  <c r="Y73" i="26"/>
  <c r="AD73" i="26"/>
  <c r="AI73" i="26"/>
  <c r="AO73" i="26"/>
  <c r="AT73" i="26"/>
  <c r="AV131" i="26"/>
  <c r="AR131" i="26"/>
  <c r="AN131" i="26"/>
  <c r="AJ131" i="26"/>
  <c r="AF131" i="26"/>
  <c r="AB131" i="26"/>
  <c r="X131" i="26"/>
  <c r="T131" i="26"/>
  <c r="P131" i="26"/>
  <c r="L131" i="26"/>
  <c r="J131" i="26"/>
  <c r="O131" i="26"/>
  <c r="Z131" i="26"/>
  <c r="AK131" i="26"/>
  <c r="AP131" i="26"/>
  <c r="AU131" i="26"/>
  <c r="AZ131" i="26" s="1"/>
  <c r="I74" i="26"/>
  <c r="S74" i="26"/>
  <c r="U74" i="26" s="1"/>
  <c r="Y74" i="26"/>
  <c r="AD74" i="26"/>
  <c r="AI74" i="26"/>
  <c r="AO74" i="26"/>
  <c r="AT74" i="26"/>
  <c r="AV244" i="26"/>
  <c r="AR244" i="26"/>
  <c r="AN244" i="26"/>
  <c r="AJ244" i="26"/>
  <c r="AF244" i="26"/>
  <c r="AB244" i="26"/>
  <c r="X244" i="26"/>
  <c r="T244" i="26"/>
  <c r="P244" i="26"/>
  <c r="L244" i="26"/>
  <c r="J244" i="26"/>
  <c r="O244" i="26"/>
  <c r="Z244" i="26"/>
  <c r="AE244" i="26"/>
  <c r="AK244" i="26"/>
  <c r="AP244" i="26"/>
  <c r="AU244" i="26"/>
  <c r="AZ244" i="26" s="1"/>
  <c r="I251" i="26"/>
  <c r="S251" i="26"/>
  <c r="Y251" i="26"/>
  <c r="AD251" i="26"/>
  <c r="AI251" i="26"/>
  <c r="AO251" i="26"/>
  <c r="AT251" i="26"/>
  <c r="AZ147" i="26"/>
  <c r="AV147" i="26"/>
  <c r="AR147" i="26"/>
  <c r="AN147" i="26"/>
  <c r="AJ147" i="26"/>
  <c r="AF147" i="26"/>
  <c r="AB147" i="26"/>
  <c r="X147" i="26"/>
  <c r="AE147" i="26" s="1"/>
  <c r="T147" i="26"/>
  <c r="P147" i="26"/>
  <c r="L147" i="26"/>
  <c r="J147" i="26"/>
  <c r="N147" i="26" s="1"/>
  <c r="O147" i="26"/>
  <c r="U147" i="26" s="1"/>
  <c r="Z147" i="26"/>
  <c r="AK147" i="26"/>
  <c r="AP147" i="26"/>
  <c r="AU147" i="26"/>
  <c r="I194" i="26"/>
  <c r="S194" i="26"/>
  <c r="Y194" i="26"/>
  <c r="AD194" i="26"/>
  <c r="AI194" i="26"/>
  <c r="AO194" i="26"/>
  <c r="AT194" i="26"/>
  <c r="AW176" i="26"/>
  <c r="AO176" i="26"/>
  <c r="AK176" i="26"/>
  <c r="AG176" i="26"/>
  <c r="AC176" i="26"/>
  <c r="Y176" i="26"/>
  <c r="Q176" i="26"/>
  <c r="M176" i="26"/>
  <c r="I176" i="26"/>
  <c r="BF221" i="26"/>
  <c r="AY176" i="26"/>
  <c r="AT176" i="26"/>
  <c r="AN176" i="26"/>
  <c r="AI176" i="26"/>
  <c r="AD176" i="26"/>
  <c r="X176" i="26"/>
  <c r="S176" i="26"/>
  <c r="AX176" i="26"/>
  <c r="AR176" i="26"/>
  <c r="AM176" i="26"/>
  <c r="AH176" i="26"/>
  <c r="AB176" i="26"/>
  <c r="W176" i="26"/>
  <c r="R176" i="26"/>
  <c r="L176" i="26"/>
  <c r="K176" i="26"/>
  <c r="V176" i="26"/>
  <c r="AF176" i="26"/>
  <c r="AQ176" i="26"/>
  <c r="J224" i="26"/>
  <c r="AF224" i="26"/>
  <c r="BF224" i="26"/>
  <c r="AY108" i="26"/>
  <c r="AU108" i="26"/>
  <c r="AQ108" i="26"/>
  <c r="AM108" i="26"/>
  <c r="AI108" i="26"/>
  <c r="AA108" i="26"/>
  <c r="W108" i="26"/>
  <c r="S108" i="26"/>
  <c r="O108" i="26"/>
  <c r="K108" i="26"/>
  <c r="N108" i="26" s="1"/>
  <c r="AX108" i="26"/>
  <c r="AN108" i="26"/>
  <c r="AH108" i="26"/>
  <c r="AC108" i="26"/>
  <c r="X108" i="26"/>
  <c r="R108" i="26"/>
  <c r="M108" i="26"/>
  <c r="AW108" i="26"/>
  <c r="AR108" i="26"/>
  <c r="AG108" i="26"/>
  <c r="AB108" i="26"/>
  <c r="V108" i="26"/>
  <c r="AE108" i="26" s="1"/>
  <c r="Q108" i="26"/>
  <c r="L108" i="26"/>
  <c r="J108" i="26"/>
  <c r="U108" i="26"/>
  <c r="AF108" i="26"/>
  <c r="AP108" i="26"/>
  <c r="J119" i="26"/>
  <c r="R119" i="26"/>
  <c r="U119" i="26" s="1"/>
  <c r="V119" i="26"/>
  <c r="Z119" i="26"/>
  <c r="AD119" i="26"/>
  <c r="AH119" i="26"/>
  <c r="AL119" i="26" s="1"/>
  <c r="AP119" i="26"/>
  <c r="AT119" i="26"/>
  <c r="AX119" i="26"/>
  <c r="J25" i="26"/>
  <c r="R25" i="26"/>
  <c r="U25" i="26" s="1"/>
  <c r="V25" i="26"/>
  <c r="Z25" i="26"/>
  <c r="AD25" i="26"/>
  <c r="AH25" i="26"/>
  <c r="AP25" i="26"/>
  <c r="AS25" i="26" s="1"/>
  <c r="AT25" i="26"/>
  <c r="AX25" i="26"/>
  <c r="J231" i="26"/>
  <c r="R231" i="26"/>
  <c r="V231" i="26"/>
  <c r="Z231" i="26"/>
  <c r="AD231" i="26"/>
  <c r="AH231" i="26"/>
  <c r="AP231" i="26"/>
  <c r="AT231" i="26"/>
  <c r="AX231" i="26"/>
  <c r="J238" i="26"/>
  <c r="N238" i="26"/>
  <c r="R238" i="26"/>
  <c r="V238" i="26"/>
  <c r="Z238" i="26"/>
  <c r="AD238" i="26"/>
  <c r="AH238" i="26"/>
  <c r="AP238" i="26"/>
  <c r="AT238" i="26"/>
  <c r="AX238" i="26"/>
  <c r="J172" i="26"/>
  <c r="R172" i="26"/>
  <c r="V172" i="26"/>
  <c r="AE172" i="26" s="1"/>
  <c r="Z172" i="26"/>
  <c r="AD172" i="26"/>
  <c r="AH172" i="26"/>
  <c r="AL172" i="26"/>
  <c r="AP172" i="26"/>
  <c r="AT172" i="26"/>
  <c r="AX172" i="26"/>
  <c r="AV219" i="26"/>
  <c r="AR219" i="26"/>
  <c r="AN219" i="26"/>
  <c r="AJ219" i="26"/>
  <c r="AF219" i="26"/>
  <c r="AB219" i="26"/>
  <c r="X219" i="26"/>
  <c r="T219" i="26"/>
  <c r="P219" i="26"/>
  <c r="L219" i="26"/>
  <c r="J219" i="26"/>
  <c r="O219" i="26"/>
  <c r="U219" i="26"/>
  <c r="Z219" i="26"/>
  <c r="AK219" i="26"/>
  <c r="AP219" i="26"/>
  <c r="AU219" i="26"/>
  <c r="AV30" i="26"/>
  <c r="AR30" i="26"/>
  <c r="AN30" i="26"/>
  <c r="AJ30" i="26"/>
  <c r="AF30" i="26"/>
  <c r="AB30" i="26"/>
  <c r="X30" i="26"/>
  <c r="T30" i="26"/>
  <c r="P30" i="26"/>
  <c r="L30" i="26"/>
  <c r="J30" i="26"/>
  <c r="N30" i="26" s="1"/>
  <c r="O30" i="26"/>
  <c r="U30" i="26" s="1"/>
  <c r="Z30" i="26"/>
  <c r="AK30" i="26"/>
  <c r="AP30" i="26"/>
  <c r="AU30" i="26"/>
  <c r="AV73" i="26"/>
  <c r="AR73" i="26"/>
  <c r="AN73" i="26"/>
  <c r="AJ73" i="26"/>
  <c r="AF73" i="26"/>
  <c r="AB73" i="26"/>
  <c r="X73" i="26"/>
  <c r="T73" i="26"/>
  <c r="P73" i="26"/>
  <c r="L73" i="26"/>
  <c r="J73" i="26"/>
  <c r="O73" i="26"/>
  <c r="Z73" i="26"/>
  <c r="AK73" i="26"/>
  <c r="AP73" i="26"/>
  <c r="AU73" i="26"/>
  <c r="AV74" i="26"/>
  <c r="AR74" i="26"/>
  <c r="AN74" i="26"/>
  <c r="AJ74" i="26"/>
  <c r="AF74" i="26"/>
  <c r="AB74" i="26"/>
  <c r="X74" i="26"/>
  <c r="AE74" i="26" s="1"/>
  <c r="T74" i="26"/>
  <c r="P74" i="26"/>
  <c r="L74" i="26"/>
  <c r="J74" i="26"/>
  <c r="N74" i="26" s="1"/>
  <c r="O74" i="26"/>
  <c r="Z74" i="26"/>
  <c r="AK74" i="26"/>
  <c r="AP74" i="26"/>
  <c r="AU74" i="26"/>
  <c r="AZ74" i="26" s="1"/>
  <c r="AV251" i="26"/>
  <c r="AR251" i="26"/>
  <c r="AN251" i="26"/>
  <c r="AJ251" i="26"/>
  <c r="AF251" i="26"/>
  <c r="AB251" i="26"/>
  <c r="X251" i="26"/>
  <c r="T251" i="26"/>
  <c r="P251" i="26"/>
  <c r="U251" i="26" s="1"/>
  <c r="L251" i="26"/>
  <c r="J251" i="26"/>
  <c r="O251" i="26"/>
  <c r="Z251" i="26"/>
  <c r="AK251" i="26"/>
  <c r="AP251" i="26"/>
  <c r="AU251" i="26"/>
  <c r="AV194" i="26"/>
  <c r="AR194" i="26"/>
  <c r="AN194" i="26"/>
  <c r="AJ194" i="26"/>
  <c r="AF194" i="26"/>
  <c r="AB194" i="26"/>
  <c r="X194" i="26"/>
  <c r="T194" i="26"/>
  <c r="P194" i="26"/>
  <c r="L194" i="26"/>
  <c r="J194" i="26"/>
  <c r="N194" i="26" s="1"/>
  <c r="O194" i="26"/>
  <c r="Z194" i="26"/>
  <c r="AK194" i="26"/>
  <c r="AP194" i="26"/>
  <c r="AU194" i="26"/>
  <c r="BF222" i="26"/>
  <c r="AY224" i="26"/>
  <c r="AU224" i="26"/>
  <c r="AQ224" i="26"/>
  <c r="AM224" i="26"/>
  <c r="AI224" i="26"/>
  <c r="AA224" i="26"/>
  <c r="W224" i="26"/>
  <c r="S224" i="26"/>
  <c r="O224" i="26"/>
  <c r="U224" i="26" s="1"/>
  <c r="K224" i="26"/>
  <c r="AT224" i="26"/>
  <c r="AO224" i="26"/>
  <c r="AJ224" i="26"/>
  <c r="AD224" i="26"/>
  <c r="Y224" i="26"/>
  <c r="T224" i="26"/>
  <c r="I224" i="26"/>
  <c r="N224" i="26" s="1"/>
  <c r="AX224" i="26"/>
  <c r="AN224" i="26"/>
  <c r="AH224" i="26"/>
  <c r="AC224" i="26"/>
  <c r="X224" i="26"/>
  <c r="R224" i="26"/>
  <c r="M224" i="26"/>
  <c r="L224" i="26"/>
  <c r="V224" i="26"/>
  <c r="AG224" i="26"/>
  <c r="AR224" i="26"/>
  <c r="J129" i="26"/>
  <c r="N129" i="26" s="1"/>
  <c r="R129" i="26"/>
  <c r="U129" i="26" s="1"/>
  <c r="V129" i="26"/>
  <c r="Z129" i="26"/>
  <c r="AD129" i="26"/>
  <c r="AH129" i="26"/>
  <c r="AL129" i="26" s="1"/>
  <c r="AP129" i="26"/>
  <c r="AT129" i="26"/>
  <c r="AX129" i="26"/>
  <c r="J43" i="26"/>
  <c r="N43" i="26" s="1"/>
  <c r="R43" i="26"/>
  <c r="U43" i="26" s="1"/>
  <c r="V43" i="26"/>
  <c r="Z43" i="26"/>
  <c r="AD43" i="26"/>
  <c r="AH43" i="26"/>
  <c r="AL43" i="26"/>
  <c r="AP43" i="26"/>
  <c r="AS43" i="26" s="1"/>
  <c r="AT43" i="26"/>
  <c r="AX43" i="26"/>
  <c r="J13" i="26"/>
  <c r="N13" i="26" s="1"/>
  <c r="R13" i="26"/>
  <c r="U13" i="26" s="1"/>
  <c r="V13" i="26"/>
  <c r="Z13" i="26"/>
  <c r="AD13" i="26"/>
  <c r="AH13" i="26"/>
  <c r="AL13" i="26" s="1"/>
  <c r="AP13" i="26"/>
  <c r="AT13" i="26"/>
  <c r="AX13" i="26"/>
  <c r="J253" i="26"/>
  <c r="N253" i="26" s="1"/>
  <c r="R253" i="26"/>
  <c r="U253" i="26" s="1"/>
  <c r="V253" i="26"/>
  <c r="Z253" i="26"/>
  <c r="AD253" i="26"/>
  <c r="AH253" i="26"/>
  <c r="AP253" i="26"/>
  <c r="AS253" i="26" s="1"/>
  <c r="AT253" i="26"/>
  <c r="AZ253" i="26" s="1"/>
  <c r="AX253" i="26"/>
  <c r="J173" i="26"/>
  <c r="R173" i="26"/>
  <c r="U173" i="26" s="1"/>
  <c r="V173" i="26"/>
  <c r="AE173" i="26" s="1"/>
  <c r="Z173" i="26"/>
  <c r="AD173" i="26"/>
  <c r="AH173" i="26"/>
  <c r="AL173" i="26"/>
  <c r="AP173" i="26"/>
  <c r="AT173" i="26"/>
  <c r="AX173" i="26"/>
  <c r="J146" i="26"/>
  <c r="N146" i="26" s="1"/>
  <c r="R146" i="26"/>
  <c r="U146" i="26" s="1"/>
  <c r="V146" i="26"/>
  <c r="Z146" i="26"/>
  <c r="AD146" i="26"/>
  <c r="AH146" i="26"/>
  <c r="AL146" i="26"/>
  <c r="AP146" i="26"/>
  <c r="AS146" i="26" s="1"/>
  <c r="AT146" i="26"/>
  <c r="AZ146" i="26" s="1"/>
  <c r="AX146" i="26"/>
  <c r="J59" i="26"/>
  <c r="N59" i="26"/>
  <c r="R59" i="26"/>
  <c r="U59" i="26" s="1"/>
  <c r="V59" i="26"/>
  <c r="Z59" i="26"/>
  <c r="AD59" i="26"/>
  <c r="AH59" i="26"/>
  <c r="AL59" i="26" s="1"/>
  <c r="AP59" i="26"/>
  <c r="AT59" i="26"/>
  <c r="AX59" i="26"/>
  <c r="J60" i="26"/>
  <c r="N60" i="26" s="1"/>
  <c r="R60" i="26"/>
  <c r="V60" i="26"/>
  <c r="Z60" i="26"/>
  <c r="AD60" i="26"/>
  <c r="AH60" i="26"/>
  <c r="AL60" i="26"/>
  <c r="AP60" i="26"/>
  <c r="AT60" i="26"/>
  <c r="AX60" i="26"/>
  <c r="J209" i="26"/>
  <c r="N209" i="26" s="1"/>
  <c r="R209" i="26"/>
  <c r="U209" i="26" s="1"/>
  <c r="V209" i="26"/>
  <c r="Z209" i="26"/>
  <c r="AD209" i="26"/>
  <c r="AH209" i="26"/>
  <c r="AL209" i="26" s="1"/>
  <c r="AP209" i="26"/>
  <c r="AS209" i="26" s="1"/>
  <c r="AT209" i="26"/>
  <c r="AX209" i="26"/>
  <c r="J162" i="26"/>
  <c r="R162" i="26"/>
  <c r="V162" i="26"/>
  <c r="Z162" i="26"/>
  <c r="AD162" i="26"/>
  <c r="AH162" i="26"/>
  <c r="AL162" i="26"/>
  <c r="AP162" i="26"/>
  <c r="AT162" i="26"/>
  <c r="AX162" i="26"/>
  <c r="J120" i="26"/>
  <c r="N120" i="26" s="1"/>
  <c r="R120" i="26"/>
  <c r="U120" i="26" s="1"/>
  <c r="V120" i="26"/>
  <c r="Z120" i="26"/>
  <c r="AD120" i="26"/>
  <c r="AH120" i="26"/>
  <c r="AL120" i="26" s="1"/>
  <c r="AP120" i="26"/>
  <c r="AS120" i="26" s="1"/>
  <c r="AT120" i="26"/>
  <c r="AX120" i="26"/>
  <c r="J232" i="26"/>
  <c r="N232" i="26" s="1"/>
  <c r="R232" i="26"/>
  <c r="U232" i="26" s="1"/>
  <c r="V232" i="26"/>
  <c r="Z232" i="26"/>
  <c r="AD232" i="26"/>
  <c r="AH232" i="26"/>
  <c r="AL232" i="26" s="1"/>
  <c r="AP232" i="26"/>
  <c r="AS232" i="26" s="1"/>
  <c r="AT232" i="26"/>
  <c r="AZ232" i="26" s="1"/>
  <c r="AX232" i="26"/>
  <c r="J174" i="26"/>
  <c r="N174" i="26" s="1"/>
  <c r="R174" i="26"/>
  <c r="U174" i="26" s="1"/>
  <c r="V174" i="26"/>
  <c r="AE174" i="26" s="1"/>
  <c r="Z174" i="26"/>
  <c r="AD174" i="26"/>
  <c r="AH174" i="26"/>
  <c r="AL174" i="26"/>
  <c r="AP174" i="26"/>
  <c r="AS174" i="26" s="1"/>
  <c r="AT174" i="26"/>
  <c r="AX174" i="26"/>
  <c r="J130" i="26"/>
  <c r="N130" i="26" s="1"/>
  <c r="R130" i="26"/>
  <c r="V130" i="26"/>
  <c r="Z130" i="26"/>
  <c r="AD130" i="26"/>
  <c r="AH130" i="26"/>
  <c r="AL130" i="26"/>
  <c r="AP130" i="26"/>
  <c r="AS130" i="26" s="1"/>
  <c r="AT130" i="26"/>
  <c r="AZ130" i="26" s="1"/>
  <c r="AX130" i="26"/>
  <c r="J88" i="26"/>
  <c r="N88" i="26"/>
  <c r="R88" i="26"/>
  <c r="U88" i="26" s="1"/>
  <c r="V88" i="26"/>
  <c r="Z88" i="26"/>
  <c r="AD88" i="26"/>
  <c r="AH88" i="26"/>
  <c r="AL88" i="26" s="1"/>
  <c r="AP88" i="26"/>
  <c r="AT88" i="26"/>
  <c r="AX88" i="26"/>
  <c r="J11" i="26"/>
  <c r="N11" i="26" s="1"/>
  <c r="R11" i="26"/>
  <c r="V11" i="26"/>
  <c r="Z11" i="26"/>
  <c r="AD11" i="26"/>
  <c r="AH11" i="26"/>
  <c r="AL11" i="26"/>
  <c r="AP11" i="26"/>
  <c r="AS11" i="26" s="1"/>
  <c r="AT11" i="26"/>
  <c r="AX11" i="26"/>
  <c r="J248" i="26"/>
  <c r="N248" i="26" s="1"/>
  <c r="R248" i="26"/>
  <c r="U248" i="26" s="1"/>
  <c r="V248" i="26"/>
  <c r="Z248" i="26"/>
  <c r="AD248" i="26"/>
  <c r="AH248" i="26"/>
  <c r="AL248" i="26" s="1"/>
  <c r="AP248" i="26"/>
  <c r="AT248" i="26"/>
  <c r="AX248" i="26"/>
  <c r="J243" i="26"/>
  <c r="N243" i="26" s="1"/>
  <c r="R243" i="26"/>
  <c r="V243" i="26"/>
  <c r="Z243" i="26"/>
  <c r="AD243" i="26"/>
  <c r="AH243" i="26"/>
  <c r="AL243" i="26"/>
  <c r="AP243" i="26"/>
  <c r="AS243" i="26" s="1"/>
  <c r="AT243" i="26"/>
  <c r="AX243" i="26"/>
  <c r="J260" i="26"/>
  <c r="N260" i="26" s="1"/>
  <c r="R260" i="26"/>
  <c r="U260" i="26" s="1"/>
  <c r="V260" i="26"/>
  <c r="Z260" i="26"/>
  <c r="AD260" i="26"/>
  <c r="AH260" i="26"/>
  <c r="AL260" i="26" s="1"/>
  <c r="AP260" i="26"/>
  <c r="AS260" i="26" s="1"/>
  <c r="AT260" i="26"/>
  <c r="AX260" i="26"/>
  <c r="J255" i="26"/>
  <c r="R255" i="26"/>
  <c r="U255" i="26" s="1"/>
  <c r="V255" i="26"/>
  <c r="Z255" i="26"/>
  <c r="AD255" i="26"/>
  <c r="AH255" i="26"/>
  <c r="AP255" i="26"/>
  <c r="AS255" i="26" s="1"/>
  <c r="AT255" i="26"/>
  <c r="AZ255" i="26" s="1"/>
  <c r="AX255" i="26"/>
  <c r="J222" i="26"/>
  <c r="R222" i="26"/>
  <c r="U222" i="26" s="1"/>
  <c r="V222" i="26"/>
  <c r="AE222" i="26" s="1"/>
  <c r="Z222" i="26"/>
  <c r="AD222" i="26"/>
  <c r="AH222" i="26"/>
  <c r="AL222" i="26"/>
  <c r="AP222" i="26"/>
  <c r="AT222" i="26"/>
  <c r="AX222" i="26"/>
  <c r="J163" i="26"/>
  <c r="N163" i="26" s="1"/>
  <c r="R163" i="26"/>
  <c r="U163" i="26" s="1"/>
  <c r="V163" i="26"/>
  <c r="Z163" i="26"/>
  <c r="AD163" i="26"/>
  <c r="AH163" i="26"/>
  <c r="AL163" i="26"/>
  <c r="AP163" i="26"/>
  <c r="AS163" i="26" s="1"/>
  <c r="AT163" i="26"/>
  <c r="AZ163" i="26" s="1"/>
  <c r="AX163" i="26"/>
  <c r="J193" i="26"/>
  <c r="N193" i="26"/>
  <c r="R193" i="26"/>
  <c r="V193" i="26"/>
  <c r="Z193" i="26"/>
  <c r="AD193" i="26"/>
  <c r="AH193" i="26"/>
  <c r="AL193" i="26" s="1"/>
  <c r="AP193" i="26"/>
  <c r="AT193" i="26"/>
  <c r="AX193" i="26"/>
  <c r="J121" i="26"/>
  <c r="N121" i="26" s="1"/>
  <c r="R121" i="26"/>
  <c r="V121" i="26"/>
  <c r="Z121" i="26"/>
  <c r="AD121" i="26"/>
  <c r="AH121" i="26"/>
  <c r="AL121" i="26"/>
  <c r="AP121" i="26"/>
  <c r="AT121" i="26"/>
  <c r="AX121" i="26"/>
  <c r="BF216" i="26"/>
  <c r="AY175" i="26"/>
  <c r="AU175" i="26"/>
  <c r="AQ175" i="26"/>
  <c r="AM175" i="26"/>
  <c r="AI175" i="26"/>
  <c r="AA175" i="26"/>
  <c r="W175" i="26"/>
  <c r="J175" i="26"/>
  <c r="N175" i="26"/>
  <c r="R175" i="26"/>
  <c r="V175" i="26"/>
  <c r="AB175" i="26"/>
  <c r="AG175" i="26"/>
  <c r="AL175" i="26" s="1"/>
  <c r="AR175" i="26"/>
  <c r="AW175" i="26"/>
  <c r="J182" i="26"/>
  <c r="O182" i="26"/>
  <c r="T182" i="26"/>
  <c r="Z182" i="26"/>
  <c r="AJ182" i="26"/>
  <c r="AP182" i="26"/>
  <c r="AU182" i="26"/>
  <c r="AZ182" i="26" s="1"/>
  <c r="BF218" i="26"/>
  <c r="AY214" i="26"/>
  <c r="AU214" i="26"/>
  <c r="AQ214" i="26"/>
  <c r="AM214" i="26"/>
  <c r="AI214" i="26"/>
  <c r="AA214" i="26"/>
  <c r="W214" i="26"/>
  <c r="S214" i="26"/>
  <c r="O214" i="26"/>
  <c r="K214" i="26"/>
  <c r="J214" i="26"/>
  <c r="P214" i="26"/>
  <c r="Z214" i="26"/>
  <c r="AF214" i="26"/>
  <c r="AK214" i="26"/>
  <c r="AP214" i="26"/>
  <c r="AV214" i="26"/>
  <c r="AZ214" i="26" s="1"/>
  <c r="I164" i="26"/>
  <c r="T164" i="26"/>
  <c r="Y164" i="26"/>
  <c r="AD164" i="26"/>
  <c r="AJ164" i="26"/>
  <c r="AO164" i="26"/>
  <c r="AT164" i="26"/>
  <c r="AW183" i="26"/>
  <c r="AO183" i="26"/>
  <c r="AK183" i="26"/>
  <c r="AG183" i="26"/>
  <c r="AC183" i="26"/>
  <c r="Y183" i="26"/>
  <c r="Q183" i="26"/>
  <c r="M183" i="26"/>
  <c r="I183" i="26"/>
  <c r="K183" i="26"/>
  <c r="P183" i="26"/>
  <c r="U183" i="26" s="1"/>
  <c r="V183" i="26"/>
  <c r="AE183" i="26" s="1"/>
  <c r="AA183" i="26"/>
  <c r="AF183" i="26"/>
  <c r="AQ183" i="26"/>
  <c r="AS183" i="26" s="1"/>
  <c r="AV183" i="26"/>
  <c r="J133" i="26"/>
  <c r="O133" i="26"/>
  <c r="T133" i="26"/>
  <c r="Z133" i="26"/>
  <c r="AJ133" i="26"/>
  <c r="AP133" i="26"/>
  <c r="AU133" i="26"/>
  <c r="AX99" i="26"/>
  <c r="AT99" i="26"/>
  <c r="AP99" i="26"/>
  <c r="AH99" i="26"/>
  <c r="AD99" i="26"/>
  <c r="Z99" i="26"/>
  <c r="V99" i="26"/>
  <c r="R99" i="26"/>
  <c r="AU99" i="26"/>
  <c r="AO99" i="26"/>
  <c r="AS99" i="26" s="1"/>
  <c r="AJ99" i="26"/>
  <c r="AL99" i="26" s="1"/>
  <c r="Y99" i="26"/>
  <c r="T99" i="26"/>
  <c r="O99" i="26"/>
  <c r="K99" i="26"/>
  <c r="J99" i="26"/>
  <c r="P99" i="26"/>
  <c r="W99" i="26"/>
  <c r="AC99" i="26"/>
  <c r="AK99" i="26"/>
  <c r="AR99" i="26"/>
  <c r="AY99" i="26"/>
  <c r="AV75" i="26"/>
  <c r="AR75" i="26"/>
  <c r="AN75" i="26"/>
  <c r="AJ75" i="26"/>
  <c r="AF75" i="26"/>
  <c r="AB75" i="26"/>
  <c r="X75" i="26"/>
  <c r="T75" i="26"/>
  <c r="P75" i="26"/>
  <c r="L75" i="26"/>
  <c r="BF235" i="26"/>
  <c r="AX75" i="26"/>
  <c r="AS75" i="26"/>
  <c r="AM75" i="26"/>
  <c r="AH75" i="26"/>
  <c r="AC75" i="26"/>
  <c r="W75" i="26"/>
  <c r="R75" i="26"/>
  <c r="M75" i="26"/>
  <c r="AY75" i="26"/>
  <c r="AT75" i="26"/>
  <c r="AZ75" i="26" s="1"/>
  <c r="AO75" i="26"/>
  <c r="AI75" i="26"/>
  <c r="AD75" i="26"/>
  <c r="Y75" i="26"/>
  <c r="AE75" i="26" s="1"/>
  <c r="S75" i="26"/>
  <c r="I75" i="26"/>
  <c r="AW75" i="26"/>
  <c r="AL75" i="26"/>
  <c r="AA75" i="26"/>
  <c r="Q75" i="26"/>
  <c r="AP75" i="26"/>
  <c r="J75" i="26"/>
  <c r="O75" i="26"/>
  <c r="AK75" i="26"/>
  <c r="AV62" i="26"/>
  <c r="AR62" i="26"/>
  <c r="AN62" i="26"/>
  <c r="AJ62" i="26"/>
  <c r="AF62" i="26"/>
  <c r="AL62" i="26" s="1"/>
  <c r="AB62" i="26"/>
  <c r="X62" i="26"/>
  <c r="T62" i="26"/>
  <c r="P62" i="26"/>
  <c r="L62" i="26"/>
  <c r="AY62" i="26"/>
  <c r="AT62" i="26"/>
  <c r="AO62" i="26"/>
  <c r="AI62" i="26"/>
  <c r="AD62" i="26"/>
  <c r="Y62" i="26"/>
  <c r="S62" i="26"/>
  <c r="I62" i="26"/>
  <c r="BF237" i="26"/>
  <c r="AW62" i="26"/>
  <c r="AP62" i="26"/>
  <c r="AH62" i="26"/>
  <c r="AA62" i="26"/>
  <c r="M62" i="26"/>
  <c r="AX62" i="26"/>
  <c r="AQ62" i="26"/>
  <c r="AK62" i="26"/>
  <c r="AC62" i="26"/>
  <c r="V62" i="26"/>
  <c r="O62" i="26"/>
  <c r="AU62" i="26"/>
  <c r="AG62" i="26"/>
  <c r="R62" i="26"/>
  <c r="W62" i="26"/>
  <c r="J62" i="26"/>
  <c r="Q62" i="26"/>
  <c r="AW182" i="26"/>
  <c r="AO182" i="26"/>
  <c r="AS182" i="26" s="1"/>
  <c r="AK182" i="26"/>
  <c r="AG182" i="26"/>
  <c r="AC182" i="26"/>
  <c r="Y182" i="26"/>
  <c r="AE182" i="26" s="1"/>
  <c r="Q182" i="26"/>
  <c r="M182" i="26"/>
  <c r="I182" i="26"/>
  <c r="K182" i="26"/>
  <c r="P182" i="26"/>
  <c r="V182" i="26"/>
  <c r="AA182" i="26"/>
  <c r="AF182" i="26"/>
  <c r="AQ182" i="26"/>
  <c r="AV182" i="26"/>
  <c r="BF220" i="26"/>
  <c r="AY164" i="26"/>
  <c r="AU164" i="26"/>
  <c r="AQ164" i="26"/>
  <c r="AM164" i="26"/>
  <c r="AI164" i="26"/>
  <c r="AA164" i="26"/>
  <c r="W164" i="26"/>
  <c r="S164" i="26"/>
  <c r="O164" i="26"/>
  <c r="K164" i="26"/>
  <c r="J164" i="26"/>
  <c r="P164" i="26"/>
  <c r="Z164" i="26"/>
  <c r="AF164" i="26"/>
  <c r="AK164" i="26"/>
  <c r="AP164" i="26"/>
  <c r="AV164" i="26"/>
  <c r="AW133" i="26"/>
  <c r="AO133" i="26"/>
  <c r="AK133" i="26"/>
  <c r="AG133" i="26"/>
  <c r="AC133" i="26"/>
  <c r="Y133" i="26"/>
  <c r="Q133" i="26"/>
  <c r="M133" i="26"/>
  <c r="I133" i="26"/>
  <c r="K133" i="26"/>
  <c r="P133" i="26"/>
  <c r="V133" i="26"/>
  <c r="AE133" i="26" s="1"/>
  <c r="AA133" i="26"/>
  <c r="AF133" i="26"/>
  <c r="AQ133" i="26"/>
  <c r="AS133" i="26" s="1"/>
  <c r="AV133" i="26"/>
  <c r="AZ133" i="26" s="1"/>
  <c r="AV102" i="26"/>
  <c r="AR102" i="26"/>
  <c r="AN102" i="26"/>
  <c r="AJ102" i="26"/>
  <c r="AF102" i="26"/>
  <c r="AB102" i="26"/>
  <c r="X102" i="26"/>
  <c r="T102" i="26"/>
  <c r="P102" i="26"/>
  <c r="L102" i="26"/>
  <c r="AY102" i="26"/>
  <c r="AT102" i="26"/>
  <c r="AO102" i="26"/>
  <c r="AI102" i="26"/>
  <c r="AD102" i="26"/>
  <c r="Y102" i="26"/>
  <c r="S102" i="26"/>
  <c r="I102" i="26"/>
  <c r="AX102" i="26"/>
  <c r="AQ102" i="26"/>
  <c r="AK102" i="26"/>
  <c r="AC102" i="26"/>
  <c r="V102" i="26"/>
  <c r="O102" i="26"/>
  <c r="BF262" i="26"/>
  <c r="AW102" i="26"/>
  <c r="AP102" i="26"/>
  <c r="AH102" i="26"/>
  <c r="AA102" i="26"/>
  <c r="M102" i="26"/>
  <c r="Q102" i="26"/>
  <c r="W102" i="26"/>
  <c r="J102" i="26"/>
  <c r="Z102" i="26"/>
  <c r="AG102" i="26"/>
  <c r="AU102" i="26"/>
  <c r="K102" i="26"/>
  <c r="AM102" i="26"/>
  <c r="AV196" i="26"/>
  <c r="AR196" i="26"/>
  <c r="AN196" i="26"/>
  <c r="AJ196" i="26"/>
  <c r="AF196" i="26"/>
  <c r="AB196" i="26"/>
  <c r="X196" i="26"/>
  <c r="T196" i="26"/>
  <c r="P196" i="26"/>
  <c r="L196" i="26"/>
  <c r="AW196" i="26"/>
  <c r="AQ196" i="26"/>
  <c r="AG196" i="26"/>
  <c r="AL196" i="26" s="1"/>
  <c r="AA196" i="26"/>
  <c r="V196" i="26"/>
  <c r="Q196" i="26"/>
  <c r="K196" i="26"/>
  <c r="J196" i="26"/>
  <c r="R196" i="26"/>
  <c r="Y196" i="26"/>
  <c r="AM196" i="26"/>
  <c r="AT196" i="26"/>
  <c r="AV44" i="26"/>
  <c r="AR44" i="26"/>
  <c r="AN44" i="26"/>
  <c r="AJ44" i="26"/>
  <c r="AF44" i="26"/>
  <c r="AB44" i="26"/>
  <c r="X44" i="26"/>
  <c r="T44" i="26"/>
  <c r="P44" i="26"/>
  <c r="L44" i="26"/>
  <c r="BF239" i="26"/>
  <c r="AX44" i="26"/>
  <c r="AM44" i="26"/>
  <c r="AH44" i="26"/>
  <c r="AC44" i="26"/>
  <c r="W44" i="26"/>
  <c r="R44" i="26"/>
  <c r="M44" i="26"/>
  <c r="AW44" i="26"/>
  <c r="AP44" i="26"/>
  <c r="AI44" i="26"/>
  <c r="AA44" i="26"/>
  <c r="AY44" i="26"/>
  <c r="AQ44" i="26"/>
  <c r="AK44" i="26"/>
  <c r="AD44" i="26"/>
  <c r="V44" i="26"/>
  <c r="O44" i="26"/>
  <c r="I44" i="26"/>
  <c r="N44" i="26" s="1"/>
  <c r="K44" i="26"/>
  <c r="Z44" i="26"/>
  <c r="AO44" i="26"/>
  <c r="AV136" i="26"/>
  <c r="AR136" i="26"/>
  <c r="AN136" i="26"/>
  <c r="AJ136" i="26"/>
  <c r="AF136" i="26"/>
  <c r="AB136" i="26"/>
  <c r="X136" i="26"/>
  <c r="AE136" i="26" s="1"/>
  <c r="T136" i="26"/>
  <c r="P136" i="26"/>
  <c r="L136" i="26"/>
  <c r="J136" i="26"/>
  <c r="N136" i="26" s="1"/>
  <c r="O136" i="26"/>
  <c r="Z136" i="26"/>
  <c r="AK136" i="26"/>
  <c r="AP136" i="26"/>
  <c r="AU136" i="26"/>
  <c r="AZ136" i="26" s="1"/>
  <c r="M16" i="26"/>
  <c r="S16" i="26"/>
  <c r="Z16" i="26"/>
  <c r="AH16" i="26"/>
  <c r="AO16" i="26"/>
  <c r="AU16" i="26"/>
  <c r="V258" i="26"/>
  <c r="AV16" i="26"/>
  <c r="AR16" i="26"/>
  <c r="AN16" i="26"/>
  <c r="AJ16" i="26"/>
  <c r="AF16" i="26"/>
  <c r="AB16" i="26"/>
  <c r="X16" i="26"/>
  <c r="T16" i="26"/>
  <c r="P16" i="26"/>
  <c r="L16" i="26"/>
  <c r="AW16" i="26"/>
  <c r="AQ16" i="26"/>
  <c r="AG16" i="26"/>
  <c r="AA16" i="26"/>
  <c r="V16" i="26"/>
  <c r="AE16" i="26" s="1"/>
  <c r="Q16" i="26"/>
  <c r="K16" i="26"/>
  <c r="J16" i="26"/>
  <c r="R16" i="26"/>
  <c r="Y16" i="26"/>
  <c r="AM16" i="26"/>
  <c r="AT16" i="26"/>
  <c r="BF252" i="26"/>
  <c r="AY258" i="26"/>
  <c r="AU258" i="26"/>
  <c r="AQ258" i="26"/>
  <c r="AM258" i="26"/>
  <c r="AI258" i="26"/>
  <c r="AA258" i="26"/>
  <c r="W258" i="26"/>
  <c r="S258" i="26"/>
  <c r="O258" i="26"/>
  <c r="K258" i="26"/>
  <c r="AT258" i="26"/>
  <c r="AO258" i="26"/>
  <c r="AS258" i="26" s="1"/>
  <c r="AJ258" i="26"/>
  <c r="AD258" i="26"/>
  <c r="Y258" i="26"/>
  <c r="T258" i="26"/>
  <c r="I258" i="26"/>
  <c r="N258" i="26" s="1"/>
  <c r="AX258" i="26"/>
  <c r="AN258" i="26"/>
  <c r="AH258" i="26"/>
  <c r="AC258" i="26"/>
  <c r="X258" i="26"/>
  <c r="R258" i="26"/>
  <c r="M258" i="26"/>
  <c r="AP258" i="26"/>
  <c r="AF258" i="26"/>
  <c r="AL258" i="26" s="1"/>
  <c r="J258" i="26"/>
  <c r="AV258" i="26"/>
  <c r="AK258" i="26"/>
  <c r="Z258" i="26"/>
  <c r="P258" i="26"/>
  <c r="Q258" i="26"/>
  <c r="AW51" i="26"/>
  <c r="AO51" i="26"/>
  <c r="AK51" i="26"/>
  <c r="AG51" i="26"/>
  <c r="AC51" i="26"/>
  <c r="Y51" i="26"/>
  <c r="Q51" i="26"/>
  <c r="M51" i="26"/>
  <c r="I51" i="26"/>
  <c r="AU51" i="26"/>
  <c r="AP51" i="26"/>
  <c r="AJ51" i="26"/>
  <c r="Z51" i="26"/>
  <c r="T51" i="26"/>
  <c r="O51" i="26"/>
  <c r="J51" i="26"/>
  <c r="BF249" i="26"/>
  <c r="AY51" i="26"/>
  <c r="AT51" i="26"/>
  <c r="AN51" i="26"/>
  <c r="AI51" i="26"/>
  <c r="AD51" i="26"/>
  <c r="X51" i="26"/>
  <c r="S51" i="26"/>
  <c r="L51" i="26"/>
  <c r="N51" i="26" s="1"/>
  <c r="W51" i="26"/>
  <c r="AH51" i="26"/>
  <c r="AR51" i="26"/>
  <c r="AV257" i="26"/>
  <c r="AR257" i="26"/>
  <c r="AN257" i="26"/>
  <c r="AJ257" i="26"/>
  <c r="AF257" i="26"/>
  <c r="AB257" i="26"/>
  <c r="X257" i="26"/>
  <c r="T257" i="26"/>
  <c r="P257" i="26"/>
  <c r="U257" i="26" s="1"/>
  <c r="L257" i="26"/>
  <c r="J257" i="26"/>
  <c r="O257" i="26"/>
  <c r="Z257" i="26"/>
  <c r="AE257" i="26" s="1"/>
  <c r="AK257" i="26"/>
  <c r="AP257" i="26"/>
  <c r="AU257" i="26"/>
  <c r="AZ257" i="26" s="1"/>
  <c r="AW110" i="26"/>
  <c r="AO110" i="26"/>
  <c r="AK110" i="26"/>
  <c r="AG110" i="26"/>
  <c r="AC110" i="26"/>
  <c r="Y110" i="26"/>
  <c r="Q110" i="26"/>
  <c r="M110" i="26"/>
  <c r="I110" i="26"/>
  <c r="AU110" i="26"/>
  <c r="AP110" i="26"/>
  <c r="AJ110" i="26"/>
  <c r="Z110" i="26"/>
  <c r="T110" i="26"/>
  <c r="O110" i="26"/>
  <c r="J110" i="26"/>
  <c r="L110" i="26"/>
  <c r="S110" i="26"/>
  <c r="AA110" i="26"/>
  <c r="AH110" i="26"/>
  <c r="AL110" i="26" s="1"/>
  <c r="AN110" i="26"/>
  <c r="AV110" i="26"/>
  <c r="R51" i="26"/>
  <c r="AB51" i="26"/>
  <c r="AM51" i="26"/>
  <c r="AS51" i="26" s="1"/>
  <c r="AX51" i="26"/>
  <c r="AW249" i="26"/>
  <c r="AO249" i="26"/>
  <c r="AK249" i="26"/>
  <c r="AG249" i="26"/>
  <c r="AC249" i="26"/>
  <c r="Y249" i="26"/>
  <c r="Q249" i="26"/>
  <c r="M249" i="26"/>
  <c r="I249" i="26"/>
  <c r="BF251" i="26"/>
  <c r="AY249" i="26"/>
  <c r="AT249" i="26"/>
  <c r="AN249" i="26"/>
  <c r="AI249" i="26"/>
  <c r="AD249" i="26"/>
  <c r="X249" i="26"/>
  <c r="S249" i="26"/>
  <c r="AX249" i="26"/>
  <c r="AR249" i="26"/>
  <c r="AM249" i="26"/>
  <c r="AH249" i="26"/>
  <c r="AB249" i="26"/>
  <c r="W249" i="26"/>
  <c r="R249" i="26"/>
  <c r="L249" i="26"/>
  <c r="K249" i="26"/>
  <c r="V249" i="26"/>
  <c r="AF249" i="26"/>
  <c r="AQ249" i="26"/>
  <c r="BF254" i="26"/>
  <c r="AY246" i="26"/>
  <c r="AU246" i="26"/>
  <c r="AQ246" i="26"/>
  <c r="AM246" i="26"/>
  <c r="AI246" i="26"/>
  <c r="AA246" i="26"/>
  <c r="W246" i="26"/>
  <c r="S246" i="26"/>
  <c r="O246" i="26"/>
  <c r="U246" i="26" s="1"/>
  <c r="K246" i="26"/>
  <c r="AX246" i="26"/>
  <c r="AN246" i="26"/>
  <c r="AH246" i="26"/>
  <c r="AC246" i="26"/>
  <c r="X246" i="26"/>
  <c r="R246" i="26"/>
  <c r="M246" i="26"/>
  <c r="AW246" i="26"/>
  <c r="AR246" i="26"/>
  <c r="AG246" i="26"/>
  <c r="AB246" i="26"/>
  <c r="V246" i="26"/>
  <c r="Q246" i="26"/>
  <c r="L246" i="26"/>
  <c r="J246" i="26"/>
  <c r="N246" i="26" s="1"/>
  <c r="AF246" i="26"/>
  <c r="AP246" i="26"/>
  <c r="AV148" i="26"/>
  <c r="AZ148" i="26" s="1"/>
  <c r="AR148" i="26"/>
  <c r="AN148" i="26"/>
  <c r="AJ148" i="26"/>
  <c r="AF148" i="26"/>
  <c r="AB148" i="26"/>
  <c r="X148" i="26"/>
  <c r="T148" i="26"/>
  <c r="P148" i="26"/>
  <c r="U148" i="26" s="1"/>
  <c r="L148" i="26"/>
  <c r="AW148" i="26"/>
  <c r="AQ148" i="26"/>
  <c r="AG148" i="26"/>
  <c r="AA148" i="26"/>
  <c r="V148" i="26"/>
  <c r="Q148" i="26"/>
  <c r="K148" i="26"/>
  <c r="AX148" i="26"/>
  <c r="AP148" i="26"/>
  <c r="AI148" i="26"/>
  <c r="AC148" i="26"/>
  <c r="BF258" i="26"/>
  <c r="AU148" i="26"/>
  <c r="AO148" i="26"/>
  <c r="AH148" i="26"/>
  <c r="Z148" i="26"/>
  <c r="S148" i="26"/>
  <c r="M148" i="26"/>
  <c r="J148" i="26"/>
  <c r="N148" i="26" s="1"/>
  <c r="Y148" i="26"/>
  <c r="AM148" i="26"/>
  <c r="J134" i="26"/>
  <c r="N134" i="26" s="1"/>
  <c r="R134" i="26"/>
  <c r="U134" i="26" s="1"/>
  <c r="V134" i="26"/>
  <c r="Z134" i="26"/>
  <c r="AD134" i="26"/>
  <c r="AH134" i="26"/>
  <c r="AL134" i="26" s="1"/>
  <c r="AP134" i="26"/>
  <c r="AS134" i="26" s="1"/>
  <c r="AT134" i="26"/>
  <c r="AX134" i="26"/>
  <c r="J135" i="26"/>
  <c r="N135" i="26" s="1"/>
  <c r="R135" i="26"/>
  <c r="U135" i="26" s="1"/>
  <c r="V135" i="26"/>
  <c r="Z135" i="26"/>
  <c r="AD135" i="26"/>
  <c r="AH135" i="26"/>
  <c r="AL135" i="26"/>
  <c r="AP135" i="26"/>
  <c r="AS135" i="26" s="1"/>
  <c r="AT135" i="26"/>
  <c r="AX135" i="26"/>
  <c r="J100" i="26"/>
  <c r="N100" i="26" s="1"/>
  <c r="R100" i="26"/>
  <c r="U100" i="26" s="1"/>
  <c r="V100" i="26"/>
  <c r="Z100" i="26"/>
  <c r="AD100" i="26"/>
  <c r="AH100" i="26"/>
  <c r="AL100" i="26" s="1"/>
  <c r="AP100" i="26"/>
  <c r="AT100" i="26"/>
  <c r="AX100" i="26"/>
  <c r="J137" i="26"/>
  <c r="N137" i="26" s="1"/>
  <c r="R137" i="26"/>
  <c r="U137" i="26" s="1"/>
  <c r="V137" i="26"/>
  <c r="Z137" i="26"/>
  <c r="AD137" i="26"/>
  <c r="AH137" i="26"/>
  <c r="AP137" i="26"/>
  <c r="AS137" i="26" s="1"/>
  <c r="AT137" i="26"/>
  <c r="AZ137" i="26" s="1"/>
  <c r="AX137" i="26"/>
  <c r="J61" i="26"/>
  <c r="R61" i="26"/>
  <c r="U61" i="26" s="1"/>
  <c r="V61" i="26"/>
  <c r="AE61" i="26" s="1"/>
  <c r="Z61" i="26"/>
  <c r="AD61" i="26"/>
  <c r="AH61" i="26"/>
  <c r="AL61" i="26"/>
  <c r="AP61" i="26"/>
  <c r="AS61" i="26" s="1"/>
  <c r="AT61" i="26"/>
  <c r="AX61" i="26"/>
  <c r="J34" i="26"/>
  <c r="N34" i="26" s="1"/>
  <c r="R34" i="26"/>
  <c r="V34" i="26"/>
  <c r="Z34" i="26"/>
  <c r="AD34" i="26"/>
  <c r="AH34" i="26"/>
  <c r="AP34" i="26"/>
  <c r="AS34" i="26" s="1"/>
  <c r="AT34" i="26"/>
  <c r="AZ34" i="26" s="1"/>
  <c r="AX34" i="26"/>
  <c r="J26" i="26"/>
  <c r="N26" i="26"/>
  <c r="R26" i="26"/>
  <c r="U26" i="26" s="1"/>
  <c r="V26" i="26"/>
  <c r="Z26" i="26"/>
  <c r="AD26" i="26"/>
  <c r="AH26" i="26"/>
  <c r="AL26" i="26" s="1"/>
  <c r="AP26" i="26"/>
  <c r="AT26" i="26"/>
  <c r="AX26" i="26"/>
  <c r="J101" i="26"/>
  <c r="N101" i="26" s="1"/>
  <c r="R101" i="26"/>
  <c r="U101" i="26" s="1"/>
  <c r="V101" i="26"/>
  <c r="Z101" i="26"/>
  <c r="AD101" i="26"/>
  <c r="AH101" i="26"/>
  <c r="AL101" i="26"/>
  <c r="AP101" i="26"/>
  <c r="AS101" i="26" s="1"/>
  <c r="AT101" i="26"/>
  <c r="AX101" i="26"/>
  <c r="BF244" i="26"/>
  <c r="AY225" i="26"/>
  <c r="J225" i="26"/>
  <c r="N225" i="26"/>
  <c r="R225" i="26"/>
  <c r="U225" i="26" s="1"/>
  <c r="V225" i="26"/>
  <c r="Z225" i="26"/>
  <c r="AD225" i="26"/>
  <c r="AH225" i="26"/>
  <c r="AL225" i="26" s="1"/>
  <c r="AP225" i="26"/>
  <c r="AS225" i="26" s="1"/>
  <c r="AT225" i="26"/>
  <c r="AX225" i="26"/>
  <c r="AW226" i="26"/>
  <c r="AO226" i="26"/>
  <c r="AK226" i="26"/>
  <c r="AG226" i="26"/>
  <c r="AC226" i="26"/>
  <c r="Y226" i="26"/>
  <c r="Q226" i="26"/>
  <c r="M226" i="26"/>
  <c r="I226" i="26"/>
  <c r="K226" i="26"/>
  <c r="P226" i="26"/>
  <c r="U226" i="26" s="1"/>
  <c r="V226" i="26"/>
  <c r="AA226" i="26"/>
  <c r="AF226" i="26"/>
  <c r="AL226" i="26"/>
  <c r="AQ226" i="26"/>
  <c r="AV226" i="26"/>
  <c r="AZ226" i="26" s="1"/>
  <c r="BF248" i="26"/>
  <c r="AY185" i="26"/>
  <c r="AU185" i="26"/>
  <c r="AQ185" i="26"/>
  <c r="AM185" i="26"/>
  <c r="AI185" i="26"/>
  <c r="AA185" i="26"/>
  <c r="W185" i="26"/>
  <c r="S185" i="26"/>
  <c r="O185" i="26"/>
  <c r="K185" i="26"/>
  <c r="J185" i="26"/>
  <c r="P185" i="26"/>
  <c r="Z185" i="26"/>
  <c r="AE185" i="26" s="1"/>
  <c r="AF185" i="26"/>
  <c r="AK185" i="26"/>
  <c r="AP185" i="26"/>
  <c r="AV185" i="26"/>
  <c r="I17" i="26"/>
  <c r="T17" i="26"/>
  <c r="Y17" i="26"/>
  <c r="AD17" i="26"/>
  <c r="AJ17" i="26"/>
  <c r="AO17" i="26"/>
  <c r="AT17" i="26"/>
  <c r="AW245" i="26"/>
  <c r="AO245" i="26"/>
  <c r="AS245" i="26" s="1"/>
  <c r="AK245" i="26"/>
  <c r="AG245" i="26"/>
  <c r="AC245" i="26"/>
  <c r="Y245" i="26"/>
  <c r="Q245" i="26"/>
  <c r="M245" i="26"/>
  <c r="I245" i="26"/>
  <c r="N245" i="26" s="1"/>
  <c r="K245" i="26"/>
  <c r="P245" i="26"/>
  <c r="V245" i="26"/>
  <c r="AA245" i="26"/>
  <c r="AF245" i="26"/>
  <c r="AL245" i="26" s="1"/>
  <c r="AQ245" i="26"/>
  <c r="AV245" i="26"/>
  <c r="J227" i="26"/>
  <c r="O227" i="26"/>
  <c r="T227" i="26"/>
  <c r="Z227" i="26"/>
  <c r="AJ227" i="26"/>
  <c r="AP227" i="26"/>
  <c r="AU227" i="26"/>
  <c r="AV165" i="26"/>
  <c r="AR165" i="26"/>
  <c r="AN165" i="26"/>
  <c r="BF256" i="26"/>
  <c r="AX165" i="26"/>
  <c r="AM165" i="26"/>
  <c r="AS165" i="26" s="1"/>
  <c r="AI165" i="26"/>
  <c r="AA165" i="26"/>
  <c r="W165" i="26"/>
  <c r="AE165" i="26" s="1"/>
  <c r="S165" i="26"/>
  <c r="O165" i="26"/>
  <c r="K165" i="26"/>
  <c r="J165" i="26"/>
  <c r="N165" i="26" s="1"/>
  <c r="P165" i="26"/>
  <c r="U165" i="26" s="1"/>
  <c r="Z165" i="26"/>
  <c r="AF165" i="26"/>
  <c r="AK165" i="26"/>
  <c r="AQ165" i="26"/>
  <c r="AY165" i="26"/>
  <c r="U112" i="26"/>
  <c r="BF250" i="26"/>
  <c r="AY17" i="26"/>
  <c r="AU17" i="26"/>
  <c r="AQ17" i="26"/>
  <c r="AM17" i="26"/>
  <c r="AI17" i="26"/>
  <c r="AA17" i="26"/>
  <c r="W17" i="26"/>
  <c r="S17" i="26"/>
  <c r="O17" i="26"/>
  <c r="K17" i="26"/>
  <c r="J17" i="26"/>
  <c r="P17" i="26"/>
  <c r="U17" i="26" s="1"/>
  <c r="Z17" i="26"/>
  <c r="AF17" i="26"/>
  <c r="AK17" i="26"/>
  <c r="AP17" i="26"/>
  <c r="AV17" i="26"/>
  <c r="AW227" i="26"/>
  <c r="AO227" i="26"/>
  <c r="AS227" i="26" s="1"/>
  <c r="AK227" i="26"/>
  <c r="AG227" i="26"/>
  <c r="AC227" i="26"/>
  <c r="Y227" i="26"/>
  <c r="Q227" i="26"/>
  <c r="M227" i="26"/>
  <c r="I227" i="26"/>
  <c r="K227" i="26"/>
  <c r="P227" i="26"/>
  <c r="U227" i="26" s="1"/>
  <c r="V227" i="26"/>
  <c r="AE227" i="26" s="1"/>
  <c r="AA227" i="26"/>
  <c r="AF227" i="26"/>
  <c r="AQ227" i="26"/>
  <c r="AV227" i="26"/>
  <c r="AV111" i="26"/>
  <c r="AR111" i="26"/>
  <c r="AN111" i="26"/>
  <c r="AJ111" i="26"/>
  <c r="AF111" i="26"/>
  <c r="AB111" i="26"/>
  <c r="X111" i="26"/>
  <c r="T111" i="26"/>
  <c r="P111" i="26"/>
  <c r="L111" i="26"/>
  <c r="J111" i="26"/>
  <c r="O111" i="26"/>
  <c r="U111" i="26" s="1"/>
  <c r="Z111" i="26"/>
  <c r="AK111" i="26"/>
  <c r="AP111" i="26"/>
  <c r="AS111" i="26" s="1"/>
  <c r="AU111" i="26"/>
  <c r="AZ111" i="26" s="1"/>
  <c r="J202" i="26"/>
  <c r="N202" i="26"/>
  <c r="R202" i="26"/>
  <c r="U202" i="26" s="1"/>
  <c r="V202" i="26"/>
  <c r="Z202" i="26"/>
  <c r="AD202" i="26"/>
  <c r="AH202" i="26"/>
  <c r="AL202" i="26" s="1"/>
  <c r="AP202" i="26"/>
  <c r="AT202" i="26"/>
  <c r="AX202" i="26"/>
  <c r="J64" i="26"/>
  <c r="N64" i="26" s="1"/>
  <c r="R64" i="26"/>
  <c r="U64" i="26" s="1"/>
  <c r="V64" i="26"/>
  <c r="Z64" i="26"/>
  <c r="AD64" i="26"/>
  <c r="AH64" i="26"/>
  <c r="AP64" i="26"/>
  <c r="AS64" i="26" s="1"/>
  <c r="AT64" i="26"/>
  <c r="AX64" i="26"/>
  <c r="J138" i="26"/>
  <c r="R138" i="26"/>
  <c r="U138" i="26" s="1"/>
  <c r="V138" i="26"/>
  <c r="Z138" i="26"/>
  <c r="AD138" i="26"/>
  <c r="AH138" i="26"/>
  <c r="AL138" i="26"/>
  <c r="AP138" i="26"/>
  <c r="AS138" i="26" s="1"/>
  <c r="AT138" i="26"/>
  <c r="AX138" i="26"/>
  <c r="J112" i="26"/>
  <c r="N112" i="26" s="1"/>
  <c r="R112" i="26"/>
  <c r="V112" i="26"/>
  <c r="Z112" i="26"/>
  <c r="AD112" i="26"/>
  <c r="AH112" i="26"/>
  <c r="AL112" i="26"/>
  <c r="AP112" i="26"/>
  <c r="AS112" i="26" s="1"/>
  <c r="AT112" i="26"/>
  <c r="AX112" i="26"/>
  <c r="M4" i="8"/>
  <c r="BW5" i="10"/>
  <c r="BW6" i="10"/>
  <c r="BW7" i="10"/>
  <c r="BW8" i="10"/>
  <c r="BW9" i="10"/>
  <c r="BW10" i="10"/>
  <c r="BW11" i="10"/>
  <c r="BW12" i="10"/>
  <c r="CI5" i="9"/>
  <c r="CI6" i="9"/>
  <c r="CI7" i="9"/>
  <c r="CI8" i="9"/>
  <c r="CI9" i="9"/>
  <c r="CI10" i="9"/>
  <c r="CI11" i="9"/>
  <c r="CI12" i="9"/>
  <c r="CI13" i="9"/>
  <c r="CI19" i="9"/>
  <c r="BC19" i="25"/>
  <c r="DH17" i="25"/>
  <c r="DA17" i="25"/>
  <c r="CV17" i="25"/>
  <c r="CR17" i="25"/>
  <c r="CN17" i="25"/>
  <c r="CJ17" i="25"/>
  <c r="CF17" i="25"/>
  <c r="CB17" i="25"/>
  <c r="BU17" i="25"/>
  <c r="BQ17" i="25"/>
  <c r="BM17" i="25"/>
  <c r="BK17" i="25"/>
  <c r="BJ17" i="25"/>
  <c r="BI17" i="25"/>
  <c r="DJ17" i="25" s="1"/>
  <c r="DH16" i="25"/>
  <c r="BV16" i="25"/>
  <c r="BK16" i="25"/>
  <c r="BJ16" i="25"/>
  <c r="BI16" i="25"/>
  <c r="DH15" i="25"/>
  <c r="DA15" i="25"/>
  <c r="CV15" i="25"/>
  <c r="CR15" i="25"/>
  <c r="CN15" i="25"/>
  <c r="CJ15" i="25"/>
  <c r="CF15" i="25"/>
  <c r="CB15" i="25"/>
  <c r="BU15" i="25"/>
  <c r="BQ15" i="25"/>
  <c r="BM15" i="25"/>
  <c r="BK15" i="25"/>
  <c r="BJ15" i="25"/>
  <c r="BI15" i="25"/>
  <c r="DJ15" i="25" s="1"/>
  <c r="DH14" i="25"/>
  <c r="BK14" i="25"/>
  <c r="BJ14" i="25"/>
  <c r="BI14" i="25"/>
  <c r="BZ14" i="25" s="1"/>
  <c r="DH13" i="25"/>
  <c r="DA13" i="25"/>
  <c r="CV13" i="25"/>
  <c r="CS13" i="25"/>
  <c r="CR13" i="25"/>
  <c r="CN13" i="25"/>
  <c r="CK13" i="25"/>
  <c r="CJ13" i="25"/>
  <c r="CF13" i="25"/>
  <c r="CC13" i="25"/>
  <c r="CB13" i="25"/>
  <c r="BU13" i="25"/>
  <c r="BT13" i="25"/>
  <c r="BQ13" i="25"/>
  <c r="BM13" i="25"/>
  <c r="BK13" i="25"/>
  <c r="BJ13" i="25"/>
  <c r="BI13" i="25"/>
  <c r="DJ13" i="25" s="1"/>
  <c r="DH12" i="25"/>
  <c r="CT12" i="25"/>
  <c r="CD12" i="25"/>
  <c r="BN12" i="25"/>
  <c r="BK12" i="25"/>
  <c r="BJ12" i="25"/>
  <c r="BI12" i="25"/>
  <c r="DB12" i="25" s="1"/>
  <c r="DH11" i="25"/>
  <c r="DA11" i="25"/>
  <c r="CV11" i="25"/>
  <c r="CR11" i="25"/>
  <c r="CK11" i="25"/>
  <c r="CG11" i="25"/>
  <c r="CF11" i="25"/>
  <c r="BZ11" i="25"/>
  <c r="BV11" i="25"/>
  <c r="BU11" i="25"/>
  <c r="BP11" i="25"/>
  <c r="BK11" i="25"/>
  <c r="BJ11" i="25"/>
  <c r="BI11" i="25"/>
  <c r="DB11" i="25" s="1"/>
  <c r="DH10" i="25"/>
  <c r="BK10" i="25"/>
  <c r="BJ10" i="25"/>
  <c r="BI10" i="25"/>
  <c r="DJ9" i="25"/>
  <c r="DH9" i="25"/>
  <c r="CY9" i="25"/>
  <c r="CU9" i="25"/>
  <c r="CF9" i="25"/>
  <c r="CB9" i="25"/>
  <c r="BP9" i="25"/>
  <c r="BK9" i="25"/>
  <c r="BJ9" i="25"/>
  <c r="BI9" i="25"/>
  <c r="CQ9" i="25" s="1"/>
  <c r="DH8" i="25"/>
  <c r="DA8" i="25"/>
  <c r="CS8" i="25"/>
  <c r="CH8" i="25"/>
  <c r="BZ8" i="25"/>
  <c r="BM8" i="25"/>
  <c r="BK8" i="25"/>
  <c r="BJ8" i="25"/>
  <c r="BI8" i="25"/>
  <c r="CX8" i="25" s="1"/>
  <c r="DJ7" i="25"/>
  <c r="DH7" i="25"/>
  <c r="CY7" i="25"/>
  <c r="CU7" i="25"/>
  <c r="CF7" i="25"/>
  <c r="CB7" i="25"/>
  <c r="BP7" i="25"/>
  <c r="BK7" i="25"/>
  <c r="BJ7" i="25"/>
  <c r="BI7" i="25"/>
  <c r="CQ7" i="25" s="1"/>
  <c r="DH6" i="25"/>
  <c r="BK6" i="25"/>
  <c r="BJ6" i="25"/>
  <c r="BI6" i="25"/>
  <c r="DH5" i="25"/>
  <c r="DC5" i="25"/>
  <c r="CR5" i="25"/>
  <c r="CM5" i="25"/>
  <c r="CD5" i="25"/>
  <c r="BS5" i="25"/>
  <c r="BK5" i="25"/>
  <c r="BJ5" i="25"/>
  <c r="BI5" i="25"/>
  <c r="BB17" i="25"/>
  <c r="AU17" i="25"/>
  <c r="AI17" i="25"/>
  <c r="AA17" i="25"/>
  <c r="O17" i="25"/>
  <c r="G17" i="25"/>
  <c r="F17" i="25"/>
  <c r="E17" i="25"/>
  <c r="D17" i="25"/>
  <c r="AM17" i="25" s="1"/>
  <c r="BE16" i="25"/>
  <c r="BB16" i="25"/>
  <c r="AS16" i="25"/>
  <c r="AO16" i="25"/>
  <c r="AK16" i="25"/>
  <c r="Z16" i="25"/>
  <c r="V16" i="25"/>
  <c r="R16" i="25"/>
  <c r="J16" i="25"/>
  <c r="F16" i="25"/>
  <c r="E16" i="25"/>
  <c r="D16" i="25"/>
  <c r="BB15" i="25"/>
  <c r="AM15" i="25"/>
  <c r="K15" i="25"/>
  <c r="F15" i="25"/>
  <c r="E15" i="25"/>
  <c r="D15" i="25"/>
  <c r="AE15" i="25" s="1"/>
  <c r="BB14" i="25"/>
  <c r="AW14" i="25"/>
  <c r="AT14" i="25"/>
  <c r="AP14" i="25"/>
  <c r="AO14" i="25"/>
  <c r="AL14" i="25"/>
  <c r="AH14" i="25"/>
  <c r="AG14" i="25"/>
  <c r="AD14" i="25"/>
  <c r="Y14" i="25"/>
  <c r="V14" i="25"/>
  <c r="U14" i="25"/>
  <c r="Q14" i="25"/>
  <c r="N14" i="25"/>
  <c r="M14" i="25"/>
  <c r="I14" i="25"/>
  <c r="F14" i="25"/>
  <c r="E14" i="25"/>
  <c r="D14" i="25"/>
  <c r="AU14" i="25" s="1"/>
  <c r="BB13" i="25"/>
  <c r="AM13" i="25"/>
  <c r="G13" i="25"/>
  <c r="F13" i="25"/>
  <c r="E13" i="25"/>
  <c r="D13" i="25"/>
  <c r="BE12" i="25"/>
  <c r="BB12" i="25"/>
  <c r="AP12" i="25"/>
  <c r="AN12" i="25"/>
  <c r="AK12" i="25"/>
  <c r="AF12" i="25"/>
  <c r="Z12" i="25"/>
  <c r="X12" i="25"/>
  <c r="R12" i="25"/>
  <c r="P12" i="25"/>
  <c r="M12" i="25"/>
  <c r="H12" i="25"/>
  <c r="F12" i="25"/>
  <c r="E12" i="25"/>
  <c r="D12" i="25"/>
  <c r="AT12" i="25" s="1"/>
  <c r="BB11" i="25"/>
  <c r="AV11" i="25"/>
  <c r="AM11" i="25"/>
  <c r="AL11" i="25"/>
  <c r="AB11" i="25"/>
  <c r="Z11" i="25"/>
  <c r="R11" i="25"/>
  <c r="P11" i="25"/>
  <c r="G11" i="25"/>
  <c r="F11" i="25"/>
  <c r="E11" i="25"/>
  <c r="D11" i="25"/>
  <c r="AU11" i="25" s="1"/>
  <c r="BB10" i="25"/>
  <c r="AG10" i="25"/>
  <c r="U10" i="25"/>
  <c r="I10" i="25"/>
  <c r="F10" i="25"/>
  <c r="E10" i="25"/>
  <c r="D10" i="25"/>
  <c r="BB9" i="25"/>
  <c r="AU9" i="25"/>
  <c r="AS9" i="25"/>
  <c r="AP9" i="25"/>
  <c r="AL9" i="25"/>
  <c r="AK9" i="25"/>
  <c r="AI9" i="25"/>
  <c r="AE9" i="25"/>
  <c r="AD9" i="25"/>
  <c r="Z9" i="25"/>
  <c r="W9" i="25"/>
  <c r="U9" i="25"/>
  <c r="R9" i="25"/>
  <c r="N9" i="25"/>
  <c r="M9" i="25"/>
  <c r="K9" i="25"/>
  <c r="G9" i="25"/>
  <c r="F9" i="25"/>
  <c r="E9" i="25"/>
  <c r="D9" i="25"/>
  <c r="BB8" i="25"/>
  <c r="F8" i="25"/>
  <c r="E8" i="25"/>
  <c r="D8" i="25"/>
  <c r="AS8" i="25" s="1"/>
  <c r="BB7" i="25"/>
  <c r="F7" i="25"/>
  <c r="E7" i="25"/>
  <c r="D7" i="25"/>
  <c r="BE7" i="25" s="1"/>
  <c r="BB6" i="25"/>
  <c r="AK6" i="25"/>
  <c r="AA6" i="25"/>
  <c r="F6" i="25"/>
  <c r="E6" i="25"/>
  <c r="D6" i="25"/>
  <c r="BB5" i="25"/>
  <c r="AW5" i="25"/>
  <c r="AU5" i="25"/>
  <c r="AP5" i="25"/>
  <c r="AO5" i="25"/>
  <c r="AK5" i="25"/>
  <c r="AI5" i="25"/>
  <c r="AE5" i="25"/>
  <c r="AD5" i="25"/>
  <c r="Y5" i="25"/>
  <c r="W5" i="25"/>
  <c r="R5" i="25"/>
  <c r="Q5" i="25"/>
  <c r="M5" i="25"/>
  <c r="K5" i="25"/>
  <c r="G5" i="25"/>
  <c r="F5" i="25"/>
  <c r="E5" i="25"/>
  <c r="D5" i="25"/>
  <c r="BE5" i="25" s="1"/>
  <c r="BC14" i="24"/>
  <c r="DH20" i="24"/>
  <c r="DB20" i="24"/>
  <c r="CX20" i="24"/>
  <c r="CT20" i="24"/>
  <c r="CP20" i="24"/>
  <c r="CL20" i="24"/>
  <c r="CH20" i="24"/>
  <c r="CD20" i="24"/>
  <c r="BZ20" i="24"/>
  <c r="BV20" i="24"/>
  <c r="BR20" i="24"/>
  <c r="BN20" i="24"/>
  <c r="BK20" i="24"/>
  <c r="BJ20" i="24"/>
  <c r="BI20" i="24"/>
  <c r="DI19" i="24"/>
  <c r="DH19" i="24"/>
  <c r="DD19" i="24"/>
  <c r="CV19" i="24"/>
  <c r="CN19" i="24"/>
  <c r="CF19" i="24"/>
  <c r="BX19" i="24"/>
  <c r="BP19" i="24"/>
  <c r="BK19" i="24"/>
  <c r="BJ19" i="24"/>
  <c r="BI19" i="24"/>
  <c r="DH18" i="24"/>
  <c r="DB18" i="24"/>
  <c r="CX18" i="24"/>
  <c r="CT18" i="24"/>
  <c r="CP18" i="24"/>
  <c r="CL18" i="24"/>
  <c r="CH18" i="24"/>
  <c r="CD18" i="24"/>
  <c r="BZ18" i="24"/>
  <c r="BV18" i="24"/>
  <c r="BR18" i="24"/>
  <c r="BN18" i="24"/>
  <c r="BK18" i="24"/>
  <c r="BJ18" i="24"/>
  <c r="BI18" i="24"/>
  <c r="DI18" i="24" s="1"/>
  <c r="DH17" i="24"/>
  <c r="BK17" i="24"/>
  <c r="BJ17" i="24"/>
  <c r="BI17" i="24"/>
  <c r="DI17" i="24" s="1"/>
  <c r="DH12" i="24"/>
  <c r="DB12" i="24"/>
  <c r="CZ12" i="24"/>
  <c r="CX12" i="24"/>
  <c r="CT12" i="24"/>
  <c r="CR12" i="24"/>
  <c r="CL12" i="24"/>
  <c r="CJ12" i="24"/>
  <c r="CH12" i="24"/>
  <c r="CD12" i="24"/>
  <c r="CB12" i="24"/>
  <c r="BZ12" i="24"/>
  <c r="BV12" i="24"/>
  <c r="BT12" i="24"/>
  <c r="BN12" i="24"/>
  <c r="BK12" i="24"/>
  <c r="BJ12" i="24"/>
  <c r="BI12" i="24"/>
  <c r="DH11" i="24"/>
  <c r="BK11" i="24"/>
  <c r="BJ11" i="24"/>
  <c r="BI11" i="24"/>
  <c r="DH10" i="24"/>
  <c r="DB10" i="24"/>
  <c r="CX10" i="24"/>
  <c r="CT10" i="24"/>
  <c r="CL10" i="24"/>
  <c r="CH10" i="24"/>
  <c r="CD10" i="24"/>
  <c r="BZ10" i="24"/>
  <c r="BV10" i="24"/>
  <c r="BN10" i="24"/>
  <c r="BK10" i="24"/>
  <c r="BJ10" i="24"/>
  <c r="BI10" i="24"/>
  <c r="DH9" i="24"/>
  <c r="BK9" i="24"/>
  <c r="BJ9" i="24"/>
  <c r="BI9" i="24"/>
  <c r="CV9" i="24" s="1"/>
  <c r="DH8" i="24"/>
  <c r="DB8" i="24"/>
  <c r="CX8" i="24"/>
  <c r="CT8" i="24"/>
  <c r="CL8" i="24"/>
  <c r="CH8" i="24"/>
  <c r="CD8" i="24"/>
  <c r="BZ8" i="24"/>
  <c r="BV8" i="24"/>
  <c r="BN8" i="24"/>
  <c r="BK8" i="24"/>
  <c r="BJ8" i="24"/>
  <c r="BI8" i="24"/>
  <c r="DH7" i="24"/>
  <c r="CZ7" i="24"/>
  <c r="CR7" i="24"/>
  <c r="CJ7" i="24"/>
  <c r="CB7" i="24"/>
  <c r="BT7" i="24"/>
  <c r="BK7" i="24"/>
  <c r="BJ7" i="24"/>
  <c r="BI7" i="24"/>
  <c r="DH6" i="24"/>
  <c r="DB6" i="24"/>
  <c r="CX6" i="24"/>
  <c r="CT6" i="24"/>
  <c r="CL6" i="24"/>
  <c r="CH6" i="24"/>
  <c r="CD6" i="24"/>
  <c r="BZ6" i="24"/>
  <c r="BV6" i="24"/>
  <c r="BN6" i="24"/>
  <c r="BK6" i="24"/>
  <c r="BJ6" i="24"/>
  <c r="BI6" i="24"/>
  <c r="DH5" i="24"/>
  <c r="CZ5" i="24"/>
  <c r="CV5" i="24"/>
  <c r="CR5" i="24"/>
  <c r="CN5" i="24"/>
  <c r="CL5" i="24"/>
  <c r="CF5" i="24"/>
  <c r="CD5" i="24"/>
  <c r="CA5" i="24"/>
  <c r="BX5" i="24"/>
  <c r="BV5" i="24"/>
  <c r="BS5" i="24"/>
  <c r="BP5" i="24"/>
  <c r="BN5" i="24"/>
  <c r="BK5" i="24"/>
  <c r="BJ5" i="24"/>
  <c r="BI5" i="24"/>
  <c r="DB5" i="24" s="1"/>
  <c r="BB20" i="24"/>
  <c r="AN20" i="24"/>
  <c r="H20" i="24"/>
  <c r="F20" i="24"/>
  <c r="E20" i="24"/>
  <c r="D20" i="24"/>
  <c r="AF20" i="24" s="1"/>
  <c r="BE19" i="24"/>
  <c r="BB19" i="24"/>
  <c r="AX19" i="24"/>
  <c r="AW19" i="24"/>
  <c r="AT19" i="24"/>
  <c r="AS19" i="24"/>
  <c r="AP19" i="24"/>
  <c r="AO19" i="24"/>
  <c r="AL19" i="24"/>
  <c r="AK19" i="24"/>
  <c r="AH19" i="24"/>
  <c r="AG19" i="24"/>
  <c r="AD19" i="24"/>
  <c r="AC19" i="24"/>
  <c r="Z19" i="24"/>
  <c r="Y19" i="24"/>
  <c r="V19" i="24"/>
  <c r="U19" i="24"/>
  <c r="R19" i="24"/>
  <c r="Q19" i="24"/>
  <c r="N19" i="24"/>
  <c r="M19" i="24"/>
  <c r="J19" i="24"/>
  <c r="I19" i="24"/>
  <c r="F19" i="24"/>
  <c r="E19" i="24"/>
  <c r="D19" i="24"/>
  <c r="AU19" i="24" s="1"/>
  <c r="BC18" i="24"/>
  <c r="BB18" i="24"/>
  <c r="AU18" i="24"/>
  <c r="AR18" i="24"/>
  <c r="AM18" i="24"/>
  <c r="AJ18" i="24"/>
  <c r="AE18" i="24"/>
  <c r="AB18" i="24"/>
  <c r="W18" i="24"/>
  <c r="T18" i="24"/>
  <c r="O18" i="24"/>
  <c r="L18" i="24"/>
  <c r="G18" i="24"/>
  <c r="F18" i="24"/>
  <c r="E18" i="24"/>
  <c r="D18" i="24"/>
  <c r="AQ18" i="24" s="1"/>
  <c r="BE17" i="24"/>
  <c r="BB17" i="24"/>
  <c r="AX17" i="24"/>
  <c r="AW17" i="24"/>
  <c r="AT17" i="24"/>
  <c r="AS17" i="24"/>
  <c r="AP17" i="24"/>
  <c r="AO17" i="24"/>
  <c r="AL17" i="24"/>
  <c r="AK17" i="24"/>
  <c r="AH17" i="24"/>
  <c r="AG17" i="24"/>
  <c r="AD17" i="24"/>
  <c r="AC17" i="24"/>
  <c r="Z17" i="24"/>
  <c r="Y17" i="24"/>
  <c r="V17" i="24"/>
  <c r="U17" i="24"/>
  <c r="R17" i="24"/>
  <c r="Q17" i="24"/>
  <c r="N17" i="24"/>
  <c r="M17" i="24"/>
  <c r="J17" i="24"/>
  <c r="I17" i="24"/>
  <c r="F17" i="24"/>
  <c r="E17" i="24"/>
  <c r="D17" i="24"/>
  <c r="AU17" i="24" s="1"/>
  <c r="BB12" i="24"/>
  <c r="AN12" i="24"/>
  <c r="H12" i="24"/>
  <c r="F12" i="24"/>
  <c r="E12" i="24"/>
  <c r="D12" i="24"/>
  <c r="AF12" i="24" s="1"/>
  <c r="BE11" i="24"/>
  <c r="BB11" i="24"/>
  <c r="AW11" i="24"/>
  <c r="AT11" i="24"/>
  <c r="AS11" i="24"/>
  <c r="AP11" i="24"/>
  <c r="AO11" i="24"/>
  <c r="AL11" i="24"/>
  <c r="AK11" i="24"/>
  <c r="AH11" i="24"/>
  <c r="AG11" i="24"/>
  <c r="AD11" i="24"/>
  <c r="Z11" i="24"/>
  <c r="Y11" i="24"/>
  <c r="V11" i="24"/>
  <c r="U11" i="24"/>
  <c r="R11" i="24"/>
  <c r="Q11" i="24"/>
  <c r="N11" i="24"/>
  <c r="M11" i="24"/>
  <c r="J11" i="24"/>
  <c r="I11" i="24"/>
  <c r="F11" i="24"/>
  <c r="E11" i="24"/>
  <c r="D11" i="24"/>
  <c r="AU11" i="24" s="1"/>
  <c r="BB10" i="24"/>
  <c r="AV10" i="24"/>
  <c r="AU10" i="24"/>
  <c r="AP10" i="24"/>
  <c r="AL10" i="24"/>
  <c r="AF10" i="24"/>
  <c r="AE10" i="24"/>
  <c r="AA10" i="24"/>
  <c r="Z10" i="24"/>
  <c r="V10" i="24"/>
  <c r="T10" i="24"/>
  <c r="P10" i="24"/>
  <c r="O10" i="24"/>
  <c r="K10" i="24"/>
  <c r="J10" i="24"/>
  <c r="F10" i="24"/>
  <c r="E10" i="24"/>
  <c r="D10" i="24"/>
  <c r="BB9" i="24"/>
  <c r="AO9" i="24"/>
  <c r="AK9" i="24"/>
  <c r="AE9" i="24"/>
  <c r="AB9" i="24"/>
  <c r="AA9" i="24"/>
  <c r="W9" i="24"/>
  <c r="T9" i="24"/>
  <c r="O9" i="24"/>
  <c r="K9" i="24"/>
  <c r="G9" i="24"/>
  <c r="F9" i="24"/>
  <c r="E9" i="24"/>
  <c r="D9" i="24"/>
  <c r="BE8" i="24"/>
  <c r="BB8" i="24"/>
  <c r="AW8" i="24"/>
  <c r="AT8" i="24"/>
  <c r="AS8" i="24"/>
  <c r="AP8" i="24"/>
  <c r="AO8" i="24"/>
  <c r="AL8" i="24"/>
  <c r="AK8" i="24"/>
  <c r="AH8" i="24"/>
  <c r="AG8" i="24"/>
  <c r="AD8" i="24"/>
  <c r="Z8" i="24"/>
  <c r="Y8" i="24"/>
  <c r="V8" i="24"/>
  <c r="U8" i="24"/>
  <c r="R8" i="24"/>
  <c r="Q8" i="24"/>
  <c r="N8" i="24"/>
  <c r="M8" i="24"/>
  <c r="J8" i="24"/>
  <c r="I8" i="24"/>
  <c r="F8" i="24"/>
  <c r="E8" i="24"/>
  <c r="D8" i="24"/>
  <c r="AU8" i="24" s="1"/>
  <c r="BB7" i="24"/>
  <c r="F7" i="24"/>
  <c r="E7" i="24"/>
  <c r="D7" i="24"/>
  <c r="BE6" i="24"/>
  <c r="BB6" i="24"/>
  <c r="AW6" i="24"/>
  <c r="AT6" i="24"/>
  <c r="AS6" i="24"/>
  <c r="AP6" i="24"/>
  <c r="AO6" i="24"/>
  <c r="AL6" i="24"/>
  <c r="AK6" i="24"/>
  <c r="AH6" i="24"/>
  <c r="AG6" i="24"/>
  <c r="AD6" i="24"/>
  <c r="Z6" i="24"/>
  <c r="Y6" i="24"/>
  <c r="V6" i="24"/>
  <c r="U6" i="24"/>
  <c r="R6" i="24"/>
  <c r="Q6" i="24"/>
  <c r="N6" i="24"/>
  <c r="M6" i="24"/>
  <c r="J6" i="24"/>
  <c r="I6" i="24"/>
  <c r="F6" i="24"/>
  <c r="E6" i="24"/>
  <c r="D6" i="24"/>
  <c r="AU6" i="24" s="1"/>
  <c r="BB5" i="24"/>
  <c r="AU5" i="24"/>
  <c r="AR5" i="24"/>
  <c r="AM5" i="24"/>
  <c r="AI5" i="24"/>
  <c r="AE5" i="24"/>
  <c r="AB5" i="24"/>
  <c r="AA5" i="24"/>
  <c r="W5" i="24"/>
  <c r="T5" i="24"/>
  <c r="O5" i="24"/>
  <c r="K5" i="24"/>
  <c r="G5" i="24"/>
  <c r="F5" i="24"/>
  <c r="E5" i="24"/>
  <c r="D5" i="24"/>
  <c r="BC51" i="23"/>
  <c r="BC66" i="23"/>
  <c r="BC49" i="23"/>
  <c r="DI49" i="23"/>
  <c r="DH49" i="23"/>
  <c r="DH66" i="23"/>
  <c r="DI66" i="23" s="1"/>
  <c r="DH28" i="16"/>
  <c r="DH61" i="23"/>
  <c r="BK61" i="23"/>
  <c r="BJ61" i="23"/>
  <c r="BI61" i="23"/>
  <c r="DB61" i="23" s="1"/>
  <c r="DH60" i="23"/>
  <c r="BK60" i="23"/>
  <c r="BJ60" i="23"/>
  <c r="BI60" i="23"/>
  <c r="DH59" i="23"/>
  <c r="BK59" i="23"/>
  <c r="BJ59" i="23"/>
  <c r="BI59" i="23"/>
  <c r="CF59" i="23" s="1"/>
  <c r="DH48" i="23"/>
  <c r="BK48" i="23"/>
  <c r="BJ48" i="23"/>
  <c r="BI48" i="23"/>
  <c r="CD48" i="23" s="1"/>
  <c r="DH58" i="23"/>
  <c r="CR58" i="23"/>
  <c r="BK58" i="23"/>
  <c r="BJ58" i="23"/>
  <c r="BI58" i="23"/>
  <c r="DH57" i="23"/>
  <c r="BK57" i="23"/>
  <c r="BJ57" i="23"/>
  <c r="BI57" i="23"/>
  <c r="CW57" i="23" s="1"/>
  <c r="DH56" i="23"/>
  <c r="BK56" i="23"/>
  <c r="BJ56" i="23"/>
  <c r="BI56" i="23"/>
  <c r="CY56" i="23" s="1"/>
  <c r="DH55" i="23"/>
  <c r="BK55" i="23"/>
  <c r="BJ55" i="23"/>
  <c r="BI55" i="23"/>
  <c r="DH54" i="23"/>
  <c r="BK54" i="23"/>
  <c r="BJ54" i="23"/>
  <c r="BI54" i="23"/>
  <c r="DH47" i="23"/>
  <c r="BK47" i="23"/>
  <c r="BJ47" i="23"/>
  <c r="BI47" i="23"/>
  <c r="CN47" i="23" s="1"/>
  <c r="DH46" i="23"/>
  <c r="BK46" i="23"/>
  <c r="BJ46" i="23"/>
  <c r="BI46" i="23"/>
  <c r="BQ46" i="23" s="1"/>
  <c r="DH68" i="23"/>
  <c r="BK68" i="23"/>
  <c r="BJ68" i="23"/>
  <c r="BI68" i="23"/>
  <c r="CY68" i="23" s="1"/>
  <c r="DH45" i="23"/>
  <c r="BK45" i="23"/>
  <c r="BJ45" i="23"/>
  <c r="BI45" i="23"/>
  <c r="DH44" i="23"/>
  <c r="BK44" i="23"/>
  <c r="BJ44" i="23"/>
  <c r="BI44" i="23"/>
  <c r="DA44" i="23" s="1"/>
  <c r="DH69" i="23"/>
  <c r="BK69" i="23"/>
  <c r="BJ69" i="23"/>
  <c r="BI69" i="23"/>
  <c r="CX69" i="23" s="1"/>
  <c r="DH43" i="23"/>
  <c r="BK43" i="23"/>
  <c r="BJ43" i="23"/>
  <c r="BI43" i="23"/>
  <c r="CZ43" i="23" s="1"/>
  <c r="DH42" i="23"/>
  <c r="BK42" i="23"/>
  <c r="BJ42" i="23"/>
  <c r="BI42" i="23"/>
  <c r="DB42" i="23" s="1"/>
  <c r="DH41" i="23"/>
  <c r="BK41" i="23"/>
  <c r="BJ41" i="23"/>
  <c r="BI41" i="23"/>
  <c r="BX41" i="23" s="1"/>
  <c r="DH40" i="23"/>
  <c r="BK40" i="23"/>
  <c r="BJ40" i="23"/>
  <c r="BI40" i="23"/>
  <c r="CE40" i="23" s="1"/>
  <c r="DH70" i="23"/>
  <c r="BK70" i="23"/>
  <c r="BJ70" i="23"/>
  <c r="BI70" i="23"/>
  <c r="BQ70" i="23" s="1"/>
  <c r="DH39" i="23"/>
  <c r="BK39" i="23"/>
  <c r="BJ39" i="23"/>
  <c r="BI39" i="23"/>
  <c r="CM39" i="23" s="1"/>
  <c r="DH71" i="23"/>
  <c r="BK71" i="23"/>
  <c r="BJ71" i="23"/>
  <c r="BI71" i="23"/>
  <c r="BT71" i="23" s="1"/>
  <c r="DH38" i="23"/>
  <c r="BK38" i="23"/>
  <c r="BJ38" i="23"/>
  <c r="BI38" i="23"/>
  <c r="CX38" i="23" s="1"/>
  <c r="DH37" i="23"/>
  <c r="BK37" i="23"/>
  <c r="BJ37" i="23"/>
  <c r="BI37" i="23"/>
  <c r="DB37" i="23" s="1"/>
  <c r="DH36" i="23"/>
  <c r="BK36" i="23"/>
  <c r="BJ36" i="23"/>
  <c r="BI36" i="23"/>
  <c r="DB36" i="23" s="1"/>
  <c r="DH35" i="23"/>
  <c r="BK35" i="23"/>
  <c r="BJ35" i="23"/>
  <c r="BI35" i="23"/>
  <c r="DA35" i="23" s="1"/>
  <c r="DH34" i="23"/>
  <c r="BK34" i="23"/>
  <c r="BJ34" i="23"/>
  <c r="BI34" i="23"/>
  <c r="DH33" i="23"/>
  <c r="BK33" i="23"/>
  <c r="BJ33" i="23"/>
  <c r="BI33" i="23"/>
  <c r="CZ33" i="23" s="1"/>
  <c r="DH32" i="23"/>
  <c r="BK32" i="23"/>
  <c r="BJ32" i="23"/>
  <c r="BI32" i="23"/>
  <c r="CQ32" i="23" s="1"/>
  <c r="DH31" i="23"/>
  <c r="BK31" i="23"/>
  <c r="BJ31" i="23"/>
  <c r="BI31" i="23"/>
  <c r="CF31" i="23" s="1"/>
  <c r="DH30" i="23"/>
  <c r="BK30" i="23"/>
  <c r="BJ30" i="23"/>
  <c r="BI30" i="23"/>
  <c r="DH29" i="23"/>
  <c r="BK29" i="23"/>
  <c r="BJ29" i="23"/>
  <c r="BI29" i="23"/>
  <c r="DA29" i="23" s="1"/>
  <c r="DH28" i="23"/>
  <c r="BK28" i="23"/>
  <c r="BJ28" i="23"/>
  <c r="BI28" i="23"/>
  <c r="CA28" i="23" s="1"/>
  <c r="DH27" i="23"/>
  <c r="BK27" i="23"/>
  <c r="BJ27" i="23"/>
  <c r="BI27" i="23"/>
  <c r="CX27" i="23" s="1"/>
  <c r="DH26" i="23"/>
  <c r="BK26" i="23"/>
  <c r="BJ26" i="23"/>
  <c r="BI26" i="23"/>
  <c r="CB26" i="23" s="1"/>
  <c r="DH25" i="23"/>
  <c r="BK25" i="23"/>
  <c r="BJ25" i="23"/>
  <c r="BI25" i="23"/>
  <c r="DB25" i="23" s="1"/>
  <c r="DH24" i="23"/>
  <c r="BK24" i="23"/>
  <c r="BJ24" i="23"/>
  <c r="BI24" i="23"/>
  <c r="BP24" i="23" s="1"/>
  <c r="DH23" i="23"/>
  <c r="BK23" i="23"/>
  <c r="BJ23" i="23"/>
  <c r="BI23" i="23"/>
  <c r="DH22" i="23"/>
  <c r="BK22" i="23"/>
  <c r="BJ22" i="23"/>
  <c r="BI22" i="23"/>
  <c r="DH21" i="23"/>
  <c r="BK21" i="23"/>
  <c r="BJ21" i="23"/>
  <c r="BI21" i="23"/>
  <c r="BQ21" i="23" s="1"/>
  <c r="DH20" i="23"/>
  <c r="BK20" i="23"/>
  <c r="BJ20" i="23"/>
  <c r="BI20" i="23"/>
  <c r="DH19" i="23"/>
  <c r="BK19" i="23"/>
  <c r="BJ19" i="23"/>
  <c r="BI19" i="23"/>
  <c r="DH18" i="23"/>
  <c r="BK18" i="23"/>
  <c r="BJ18" i="23"/>
  <c r="BI18" i="23"/>
  <c r="BX18" i="23" s="1"/>
  <c r="DH17" i="23"/>
  <c r="BK17" i="23"/>
  <c r="BJ17" i="23"/>
  <c r="BI17" i="23"/>
  <c r="BX17" i="23" s="1"/>
  <c r="DH16" i="23"/>
  <c r="BK16" i="23"/>
  <c r="BJ16" i="23"/>
  <c r="BI16" i="23"/>
  <c r="DJ16" i="23" s="1"/>
  <c r="DH15" i="23"/>
  <c r="BK15" i="23"/>
  <c r="BJ15" i="23"/>
  <c r="BI15" i="23"/>
  <c r="CV15" i="23" s="1"/>
  <c r="DH14" i="23"/>
  <c r="BK14" i="23"/>
  <c r="BJ14" i="23"/>
  <c r="BI14" i="23"/>
  <c r="CO14" i="23" s="1"/>
  <c r="DH13" i="23"/>
  <c r="BK13" i="23"/>
  <c r="BJ13" i="23"/>
  <c r="BI13" i="23"/>
  <c r="DJ13" i="23" s="1"/>
  <c r="DH12" i="23"/>
  <c r="BK12" i="23"/>
  <c r="BJ12" i="23"/>
  <c r="BI12" i="23"/>
  <c r="BQ12" i="23" s="1"/>
  <c r="DH11" i="23"/>
  <c r="BK11" i="23"/>
  <c r="BJ11" i="23"/>
  <c r="BI11" i="23"/>
  <c r="BW11" i="23" s="1"/>
  <c r="DH10" i="23"/>
  <c r="BK10" i="23"/>
  <c r="BJ10" i="23"/>
  <c r="BI10" i="23"/>
  <c r="CK10" i="23" s="1"/>
  <c r="DH9" i="23"/>
  <c r="BK9" i="23"/>
  <c r="BJ9" i="23"/>
  <c r="BI9" i="23"/>
  <c r="CM9" i="23" s="1"/>
  <c r="DH8" i="23"/>
  <c r="BK8" i="23"/>
  <c r="BJ8" i="23"/>
  <c r="BI8" i="23"/>
  <c r="CS8" i="23" s="1"/>
  <c r="DH7" i="23"/>
  <c r="BK7" i="23"/>
  <c r="BJ7" i="23"/>
  <c r="BI7" i="23"/>
  <c r="CY7" i="23" s="1"/>
  <c r="DH67" i="23"/>
  <c r="BK67" i="23"/>
  <c r="BJ67" i="23"/>
  <c r="BI67" i="23"/>
  <c r="BM67" i="23" s="1"/>
  <c r="DH6" i="23"/>
  <c r="BK6" i="23"/>
  <c r="BJ6" i="23"/>
  <c r="BI6" i="23"/>
  <c r="CY6" i="23" s="1"/>
  <c r="DH5" i="23"/>
  <c r="BK5" i="23"/>
  <c r="BJ5" i="23"/>
  <c r="BI5" i="23"/>
  <c r="CG5" i="23" s="1"/>
  <c r="DH72" i="23"/>
  <c r="BK72" i="23"/>
  <c r="BJ72" i="23"/>
  <c r="BI72" i="23"/>
  <c r="DJ72" i="23" s="1"/>
  <c r="BB61" i="23"/>
  <c r="F61" i="23"/>
  <c r="E61" i="23"/>
  <c r="D61" i="23"/>
  <c r="AS61" i="23" s="1"/>
  <c r="BB60" i="23"/>
  <c r="F60" i="23"/>
  <c r="E60" i="23"/>
  <c r="D60" i="23"/>
  <c r="BB59" i="23"/>
  <c r="F59" i="23"/>
  <c r="E59" i="23"/>
  <c r="D59" i="23"/>
  <c r="AK59" i="23" s="1"/>
  <c r="BB48" i="23"/>
  <c r="F48" i="23"/>
  <c r="E48" i="23"/>
  <c r="D48" i="23"/>
  <c r="AA48" i="23" s="1"/>
  <c r="BB58" i="23"/>
  <c r="F58" i="23"/>
  <c r="E58" i="23"/>
  <c r="D58" i="23"/>
  <c r="AP58" i="23" s="1"/>
  <c r="BB57" i="23"/>
  <c r="F57" i="23"/>
  <c r="E57" i="23"/>
  <c r="D57" i="23"/>
  <c r="AH57" i="23" s="1"/>
  <c r="BB56" i="23"/>
  <c r="F56" i="23"/>
  <c r="E56" i="23"/>
  <c r="D56" i="23"/>
  <c r="AJ56" i="23" s="1"/>
  <c r="BB55" i="23"/>
  <c r="F55" i="23"/>
  <c r="E55" i="23"/>
  <c r="D55" i="23"/>
  <c r="BB54" i="23"/>
  <c r="F54" i="23"/>
  <c r="E54" i="23"/>
  <c r="D54" i="23"/>
  <c r="Y54" i="23" s="1"/>
  <c r="BB47" i="23"/>
  <c r="F47" i="23"/>
  <c r="E47" i="23"/>
  <c r="D47" i="23"/>
  <c r="AO47" i="23" s="1"/>
  <c r="BB46" i="23"/>
  <c r="F46" i="23"/>
  <c r="E46" i="23"/>
  <c r="D46" i="23"/>
  <c r="AS46" i="23" s="1"/>
  <c r="BB68" i="23"/>
  <c r="F68" i="23"/>
  <c r="E68" i="23"/>
  <c r="D68" i="23"/>
  <c r="AF68" i="23" s="1"/>
  <c r="BB45" i="23"/>
  <c r="F45" i="23"/>
  <c r="E45" i="23"/>
  <c r="D45" i="23"/>
  <c r="BB44" i="23"/>
  <c r="F44" i="23"/>
  <c r="E44" i="23"/>
  <c r="D44" i="23"/>
  <c r="AR44" i="23" s="1"/>
  <c r="BB69" i="23"/>
  <c r="F69" i="23"/>
  <c r="E69" i="23"/>
  <c r="D69" i="23"/>
  <c r="BB43" i="23"/>
  <c r="F43" i="23"/>
  <c r="E43" i="23"/>
  <c r="D43" i="23"/>
  <c r="BB42" i="23"/>
  <c r="F42" i="23"/>
  <c r="E42" i="23"/>
  <c r="D42" i="23"/>
  <c r="AT42" i="23" s="1"/>
  <c r="BB41" i="23"/>
  <c r="F41" i="23"/>
  <c r="E41" i="23"/>
  <c r="D41" i="23"/>
  <c r="AV41" i="23" s="1"/>
  <c r="BB40" i="23"/>
  <c r="F40" i="23"/>
  <c r="E40" i="23"/>
  <c r="D40" i="23"/>
  <c r="BB70" i="23"/>
  <c r="F70" i="23"/>
  <c r="E70" i="23"/>
  <c r="D70" i="23"/>
  <c r="AF70" i="23" s="1"/>
  <c r="BB39" i="23"/>
  <c r="F39" i="23"/>
  <c r="E39" i="23"/>
  <c r="D39" i="23"/>
  <c r="BB71" i="23"/>
  <c r="F71" i="23"/>
  <c r="E71" i="23"/>
  <c r="D71" i="23"/>
  <c r="AV71" i="23" s="1"/>
  <c r="BB38" i="23"/>
  <c r="F38" i="23"/>
  <c r="E38" i="23"/>
  <c r="D38" i="23"/>
  <c r="AH38" i="23" s="1"/>
  <c r="BB37" i="23"/>
  <c r="F37" i="23"/>
  <c r="E37" i="23"/>
  <c r="D37" i="23"/>
  <c r="AL37" i="23" s="1"/>
  <c r="BB36" i="23"/>
  <c r="F36" i="23"/>
  <c r="E36" i="23"/>
  <c r="D36" i="23"/>
  <c r="AK36" i="23" s="1"/>
  <c r="BB35" i="23"/>
  <c r="F35" i="23"/>
  <c r="E35" i="23"/>
  <c r="D35" i="23"/>
  <c r="BB34" i="23"/>
  <c r="F34" i="23"/>
  <c r="E34" i="23"/>
  <c r="D34" i="23"/>
  <c r="AU34" i="23" s="1"/>
  <c r="BB33" i="23"/>
  <c r="F33" i="23"/>
  <c r="E33" i="23"/>
  <c r="D33" i="23"/>
  <c r="AS33" i="23" s="1"/>
  <c r="BB32" i="23"/>
  <c r="F32" i="23"/>
  <c r="E32" i="23"/>
  <c r="D32" i="23"/>
  <c r="BB31" i="23"/>
  <c r="F31" i="23"/>
  <c r="E31" i="23"/>
  <c r="D31" i="23"/>
  <c r="BB30" i="23"/>
  <c r="F30" i="23"/>
  <c r="E30" i="23"/>
  <c r="D30" i="23"/>
  <c r="AW30" i="23" s="1"/>
  <c r="BB29" i="23"/>
  <c r="F29" i="23"/>
  <c r="E29" i="23"/>
  <c r="D29" i="23"/>
  <c r="Z29" i="23" s="1"/>
  <c r="BB28" i="23"/>
  <c r="F28" i="23"/>
  <c r="E28" i="23"/>
  <c r="D28" i="23"/>
  <c r="BB27" i="23"/>
  <c r="F27" i="23"/>
  <c r="E27" i="23"/>
  <c r="D27" i="23"/>
  <c r="Y27" i="23" s="1"/>
  <c r="BB26" i="23"/>
  <c r="F26" i="23"/>
  <c r="E26" i="23"/>
  <c r="D26" i="23"/>
  <c r="AF26" i="23" s="1"/>
  <c r="BB25" i="23"/>
  <c r="F25" i="23"/>
  <c r="E25" i="23"/>
  <c r="D25" i="23"/>
  <c r="AF25" i="23" s="1"/>
  <c r="BB24" i="23"/>
  <c r="F24" i="23"/>
  <c r="E24" i="23"/>
  <c r="D24" i="23"/>
  <c r="AH24" i="23" s="1"/>
  <c r="BB23" i="23"/>
  <c r="F23" i="23"/>
  <c r="E23" i="23"/>
  <c r="D23" i="23"/>
  <c r="AG23" i="23" s="1"/>
  <c r="BB22" i="23"/>
  <c r="F22" i="23"/>
  <c r="E22" i="23"/>
  <c r="D22" i="23"/>
  <c r="AD22" i="23" s="1"/>
  <c r="BB21" i="23"/>
  <c r="F21" i="23"/>
  <c r="E21" i="23"/>
  <c r="D21" i="23"/>
  <c r="AS21" i="23" s="1"/>
  <c r="BB20" i="23"/>
  <c r="G20" i="23"/>
  <c r="F20" i="23"/>
  <c r="E20" i="23"/>
  <c r="D20" i="23"/>
  <c r="AU20" i="23" s="1"/>
  <c r="BB19" i="23"/>
  <c r="F19" i="23"/>
  <c r="E19" i="23"/>
  <c r="D19" i="23"/>
  <c r="AD19" i="23" s="1"/>
  <c r="BB18" i="23"/>
  <c r="F18" i="23"/>
  <c r="E18" i="23"/>
  <c r="D18" i="23"/>
  <c r="AD18" i="23" s="1"/>
  <c r="BB17" i="23"/>
  <c r="F17" i="23"/>
  <c r="E17" i="23"/>
  <c r="D17" i="23"/>
  <c r="AV17" i="23" s="1"/>
  <c r="BB16" i="23"/>
  <c r="F16" i="23"/>
  <c r="E16" i="23"/>
  <c r="D16" i="23"/>
  <c r="AR16" i="23" s="1"/>
  <c r="BB15" i="23"/>
  <c r="F15" i="23"/>
  <c r="E15" i="23"/>
  <c r="D15" i="23"/>
  <c r="AL15" i="23" s="1"/>
  <c r="BB14" i="23"/>
  <c r="F14" i="23"/>
  <c r="E14" i="23"/>
  <c r="D14" i="23"/>
  <c r="AN14" i="23" s="1"/>
  <c r="BB13" i="23"/>
  <c r="F13" i="23"/>
  <c r="E13" i="23"/>
  <c r="D13" i="23"/>
  <c r="BE13" i="23" s="1"/>
  <c r="BB12" i="23"/>
  <c r="F12" i="23"/>
  <c r="E12" i="23"/>
  <c r="D12" i="23"/>
  <c r="AU12" i="23" s="1"/>
  <c r="BB11" i="23"/>
  <c r="F11" i="23"/>
  <c r="E11" i="23"/>
  <c r="D11" i="23"/>
  <c r="T11" i="23" s="1"/>
  <c r="BB10" i="23"/>
  <c r="F10" i="23"/>
  <c r="E10" i="23"/>
  <c r="D10" i="23"/>
  <c r="AL10" i="23" s="1"/>
  <c r="BB9" i="23"/>
  <c r="F9" i="23"/>
  <c r="E9" i="23"/>
  <c r="D9" i="23"/>
  <c r="Q9" i="23" s="1"/>
  <c r="BB8" i="23"/>
  <c r="F8" i="23"/>
  <c r="E8" i="23"/>
  <c r="D8" i="23"/>
  <c r="AB8" i="23" s="1"/>
  <c r="BB7" i="23"/>
  <c r="F7" i="23"/>
  <c r="E7" i="23"/>
  <c r="D7" i="23"/>
  <c r="AO7" i="23" s="1"/>
  <c r="BB67" i="23"/>
  <c r="F67" i="23"/>
  <c r="E67" i="23"/>
  <c r="D67" i="23"/>
  <c r="AT67" i="23" s="1"/>
  <c r="BB6" i="23"/>
  <c r="F6" i="23"/>
  <c r="E6" i="23"/>
  <c r="D6" i="23"/>
  <c r="Y6" i="23" s="1"/>
  <c r="BB5" i="23"/>
  <c r="F5" i="23"/>
  <c r="E5" i="23"/>
  <c r="D5" i="23"/>
  <c r="AO5" i="23" s="1"/>
  <c r="BB72" i="23"/>
  <c r="F72" i="23"/>
  <c r="E72" i="23"/>
  <c r="D72" i="23"/>
  <c r="AS72" i="23" s="1"/>
  <c r="BC15" i="22"/>
  <c r="DJ18" i="22"/>
  <c r="DI18" i="22"/>
  <c r="DH18" i="22"/>
  <c r="DB18" i="22"/>
  <c r="CY18" i="22"/>
  <c r="CT18" i="22"/>
  <c r="CQ18" i="22"/>
  <c r="CL18" i="22"/>
  <c r="CI18" i="22"/>
  <c r="CD18" i="22"/>
  <c r="CA18" i="22"/>
  <c r="BV18" i="22"/>
  <c r="BS18" i="22"/>
  <c r="BN18" i="22"/>
  <c r="BK18" i="22"/>
  <c r="BJ18" i="22"/>
  <c r="BI18" i="22"/>
  <c r="DH13" i="22"/>
  <c r="BK13" i="22"/>
  <c r="BJ13" i="22"/>
  <c r="BI13" i="22"/>
  <c r="DH12" i="22"/>
  <c r="CY12" i="22"/>
  <c r="CT12" i="22"/>
  <c r="CN12" i="22"/>
  <c r="CD12" i="22"/>
  <c r="BX12" i="22"/>
  <c r="BS12" i="22"/>
  <c r="BN12" i="22"/>
  <c r="BK12" i="22"/>
  <c r="BJ12" i="22"/>
  <c r="BI12" i="22"/>
  <c r="DH11" i="22"/>
  <c r="DB11" i="22"/>
  <c r="DA11" i="22"/>
  <c r="CX11" i="22"/>
  <c r="CV11" i="22"/>
  <c r="CS11" i="22"/>
  <c r="CR11" i="22"/>
  <c r="CN11" i="22"/>
  <c r="CL11" i="22"/>
  <c r="CK11" i="22"/>
  <c r="CH11" i="22"/>
  <c r="CG11" i="22"/>
  <c r="CF11" i="22"/>
  <c r="CC11" i="22"/>
  <c r="CB11" i="22"/>
  <c r="BZ11" i="22"/>
  <c r="BX11" i="22"/>
  <c r="BV11" i="22"/>
  <c r="BU11" i="22"/>
  <c r="BQ11" i="22"/>
  <c r="BP11" i="22"/>
  <c r="BM11" i="22"/>
  <c r="BK11" i="22"/>
  <c r="BJ11" i="22"/>
  <c r="BI11" i="22"/>
  <c r="DH10" i="22"/>
  <c r="BK10" i="22"/>
  <c r="BJ10" i="22"/>
  <c r="BI10" i="22"/>
  <c r="DJ10" i="22" s="1"/>
  <c r="DH9" i="22"/>
  <c r="DB9" i="22"/>
  <c r="CX9" i="22"/>
  <c r="CS9" i="22"/>
  <c r="CR9" i="22"/>
  <c r="CN9" i="22"/>
  <c r="CL9" i="22"/>
  <c r="CH9" i="22"/>
  <c r="CG9" i="22"/>
  <c r="CC9" i="22"/>
  <c r="CB9" i="22"/>
  <c r="BX9" i="22"/>
  <c r="BV9" i="22"/>
  <c r="BQ9" i="22"/>
  <c r="BM9" i="22"/>
  <c r="BK9" i="22"/>
  <c r="BJ9" i="22"/>
  <c r="BI9" i="22"/>
  <c r="DJ8" i="22"/>
  <c r="DH8" i="22"/>
  <c r="DC8" i="22"/>
  <c r="DB8" i="22"/>
  <c r="CY8" i="22"/>
  <c r="CX8" i="22"/>
  <c r="CV8" i="22"/>
  <c r="CT8" i="22"/>
  <c r="CR8" i="22"/>
  <c r="CQ8" i="22"/>
  <c r="CN8" i="22"/>
  <c r="CM8" i="22"/>
  <c r="CL8" i="22"/>
  <c r="CH8" i="22"/>
  <c r="CF8" i="22"/>
  <c r="CD8" i="22"/>
  <c r="CB8" i="22"/>
  <c r="CA8" i="22"/>
  <c r="BX8" i="22"/>
  <c r="BW8" i="22"/>
  <c r="BV8" i="22"/>
  <c r="BS8" i="22"/>
  <c r="BP8" i="22"/>
  <c r="BN8" i="22"/>
  <c r="BK8" i="22"/>
  <c r="BJ8" i="22"/>
  <c r="BI8" i="22"/>
  <c r="DH7" i="22"/>
  <c r="CZ7" i="22"/>
  <c r="CX7" i="22"/>
  <c r="CT7" i="22"/>
  <c r="CS7" i="22"/>
  <c r="CO7" i="22"/>
  <c r="CN7" i="22"/>
  <c r="CK7" i="22"/>
  <c r="CJ7" i="22"/>
  <c r="CG7" i="22"/>
  <c r="CF7" i="22"/>
  <c r="CC7" i="22"/>
  <c r="CB7" i="22"/>
  <c r="BX7" i="22"/>
  <c r="BU7" i="22"/>
  <c r="BT7" i="22"/>
  <c r="BQ7" i="22"/>
  <c r="BP7" i="22"/>
  <c r="BM7" i="22"/>
  <c r="BK7" i="22"/>
  <c r="BJ7" i="22"/>
  <c r="BI7" i="22"/>
  <c r="DH6" i="22"/>
  <c r="DB6" i="22"/>
  <c r="CT6" i="22"/>
  <c r="CL6" i="22"/>
  <c r="CD6" i="22"/>
  <c r="BZ6" i="22"/>
  <c r="BV6" i="22"/>
  <c r="BN6" i="22"/>
  <c r="BK6" i="22"/>
  <c r="BJ6" i="22"/>
  <c r="BI6" i="22"/>
  <c r="DH5" i="22"/>
  <c r="DA5" i="22"/>
  <c r="CZ5" i="22"/>
  <c r="CV5" i="22"/>
  <c r="CS5" i="22"/>
  <c r="CR5" i="22"/>
  <c r="CO5" i="22"/>
  <c r="CN5" i="22"/>
  <c r="CK5" i="22"/>
  <c r="CJ5" i="22"/>
  <c r="CG5" i="22"/>
  <c r="CF5" i="22"/>
  <c r="CC5" i="22"/>
  <c r="CB5" i="22"/>
  <c r="BX5" i="22"/>
  <c r="BU5" i="22"/>
  <c r="BT5" i="22"/>
  <c r="BQ5" i="22"/>
  <c r="BP5" i="22"/>
  <c r="BM5" i="22"/>
  <c r="BK5" i="22"/>
  <c r="BJ5" i="22"/>
  <c r="BI5" i="22"/>
  <c r="DJ5" i="22" s="1"/>
  <c r="BE18" i="22"/>
  <c r="BC18" i="22"/>
  <c r="BB18" i="22"/>
  <c r="AV18" i="22"/>
  <c r="AS18" i="22"/>
  <c r="AN18" i="22"/>
  <c r="AK18" i="22"/>
  <c r="AF18" i="22"/>
  <c r="AC18" i="22"/>
  <c r="X18" i="22"/>
  <c r="U18" i="22"/>
  <c r="P18" i="22"/>
  <c r="M18" i="22"/>
  <c r="H18" i="22"/>
  <c r="F18" i="22"/>
  <c r="E18" i="22"/>
  <c r="D18" i="22"/>
  <c r="BB13" i="22"/>
  <c r="F13" i="22"/>
  <c r="E13" i="22"/>
  <c r="D13" i="22"/>
  <c r="AV13" i="22" s="1"/>
  <c r="BB12" i="22"/>
  <c r="AS12" i="22"/>
  <c r="AN12" i="22"/>
  <c r="AH12" i="22"/>
  <c r="X12" i="22"/>
  <c r="R12" i="22"/>
  <c r="M12" i="22"/>
  <c r="H12" i="22"/>
  <c r="F12" i="22"/>
  <c r="E12" i="22"/>
  <c r="D12" i="22"/>
  <c r="BB11" i="22"/>
  <c r="AV11" i="22"/>
  <c r="AU11" i="22"/>
  <c r="AR11" i="22"/>
  <c r="AP11" i="22"/>
  <c r="AM11" i="22"/>
  <c r="AL11" i="22"/>
  <c r="AH11" i="22"/>
  <c r="AF11" i="22"/>
  <c r="AE11" i="22"/>
  <c r="AB11" i="22"/>
  <c r="AA11" i="22"/>
  <c r="Z11" i="22"/>
  <c r="W11" i="22"/>
  <c r="V11" i="22"/>
  <c r="T11" i="22"/>
  <c r="R11" i="22"/>
  <c r="P11" i="22"/>
  <c r="O11" i="22"/>
  <c r="K11" i="22"/>
  <c r="J11" i="22"/>
  <c r="G11" i="22"/>
  <c r="F11" i="22"/>
  <c r="E11" i="22"/>
  <c r="D11" i="22"/>
  <c r="BB10" i="22"/>
  <c r="AT10" i="22"/>
  <c r="AO10" i="22"/>
  <c r="AD10" i="22"/>
  <c r="Y10" i="22"/>
  <c r="T10" i="22"/>
  <c r="I10" i="22"/>
  <c r="F10" i="22"/>
  <c r="E10" i="22"/>
  <c r="D10" i="22"/>
  <c r="BB9" i="22"/>
  <c r="AV9" i="22"/>
  <c r="AR9" i="22"/>
  <c r="AM9" i="22"/>
  <c r="AL9" i="22"/>
  <c r="AH9" i="22"/>
  <c r="AF9" i="22"/>
  <c r="AB9" i="22"/>
  <c r="AA9" i="22"/>
  <c r="W9" i="22"/>
  <c r="V9" i="22"/>
  <c r="R9" i="22"/>
  <c r="P9" i="22"/>
  <c r="K9" i="22"/>
  <c r="G9" i="22"/>
  <c r="F9" i="22"/>
  <c r="E9" i="22"/>
  <c r="D9" i="22"/>
  <c r="BE8" i="22"/>
  <c r="BB8" i="22"/>
  <c r="AW8" i="22"/>
  <c r="AV8" i="22"/>
  <c r="AS8" i="22"/>
  <c r="AR8" i="22"/>
  <c r="AP8" i="22"/>
  <c r="AN8" i="22"/>
  <c r="AL8" i="22"/>
  <c r="AK8" i="22"/>
  <c r="AH8" i="22"/>
  <c r="AG8" i="22"/>
  <c r="AF8" i="22"/>
  <c r="AB8" i="22"/>
  <c r="Z8" i="22"/>
  <c r="X8" i="22"/>
  <c r="V8" i="22"/>
  <c r="U8" i="22"/>
  <c r="R8" i="22"/>
  <c r="Q8" i="22"/>
  <c r="P8" i="22"/>
  <c r="M8" i="22"/>
  <c r="J8" i="22"/>
  <c r="H8" i="22"/>
  <c r="F8" i="22"/>
  <c r="E8" i="22"/>
  <c r="D8" i="22"/>
  <c r="BB7" i="22"/>
  <c r="AT7" i="22"/>
  <c r="AR7" i="22"/>
  <c r="AN7" i="22"/>
  <c r="AM7" i="22"/>
  <c r="AI7" i="22"/>
  <c r="AH7" i="22"/>
  <c r="AE7" i="22"/>
  <c r="AD7" i="22"/>
  <c r="AA7" i="22"/>
  <c r="Z7" i="22"/>
  <c r="W7" i="22"/>
  <c r="V7" i="22"/>
  <c r="R7" i="22"/>
  <c r="O7" i="22"/>
  <c r="N7" i="22"/>
  <c r="K7" i="22"/>
  <c r="J7" i="22"/>
  <c r="G7" i="22"/>
  <c r="F7" i="22"/>
  <c r="E7" i="22"/>
  <c r="D7" i="22"/>
  <c r="BB6" i="22"/>
  <c r="F6" i="22"/>
  <c r="E6" i="22"/>
  <c r="D6" i="22"/>
  <c r="BB5" i="22"/>
  <c r="AU5" i="22"/>
  <c r="AT5" i="22"/>
  <c r="AP5" i="22"/>
  <c r="AM5" i="22"/>
  <c r="AL5" i="22"/>
  <c r="AI5" i="22"/>
  <c r="AH5" i="22"/>
  <c r="AE5" i="22"/>
  <c r="AD5" i="22"/>
  <c r="AA5" i="22"/>
  <c r="Z5" i="22"/>
  <c r="W5" i="22"/>
  <c r="V5" i="22"/>
  <c r="R5" i="22"/>
  <c r="O5" i="22"/>
  <c r="N5" i="22"/>
  <c r="K5" i="22"/>
  <c r="J5" i="22"/>
  <c r="G5" i="22"/>
  <c r="F5" i="22"/>
  <c r="E5" i="22"/>
  <c r="D5" i="22"/>
  <c r="BE5" i="22" s="1"/>
  <c r="BC12" i="21"/>
  <c r="DJ15" i="21"/>
  <c r="DI15" i="21"/>
  <c r="DH15" i="21"/>
  <c r="DB15" i="21"/>
  <c r="CY15" i="21"/>
  <c r="CT15" i="21"/>
  <c r="CQ15" i="21"/>
  <c r="CL15" i="21"/>
  <c r="CI15" i="21"/>
  <c r="CD15" i="21"/>
  <c r="CA15" i="21"/>
  <c r="BV15" i="21"/>
  <c r="BS15" i="21"/>
  <c r="BN15" i="21"/>
  <c r="BK15" i="21"/>
  <c r="BJ15" i="21"/>
  <c r="BI15" i="21"/>
  <c r="DH10" i="21"/>
  <c r="DA10" i="21"/>
  <c r="CZ10" i="21"/>
  <c r="CV10" i="21"/>
  <c r="CS10" i="21"/>
  <c r="CR10" i="21"/>
  <c r="CO10" i="21"/>
  <c r="CN10" i="21"/>
  <c r="CK10" i="21"/>
  <c r="CJ10" i="21"/>
  <c r="CG10" i="21"/>
  <c r="CF10" i="21"/>
  <c r="CC10" i="21"/>
  <c r="CB10" i="21"/>
  <c r="BX10" i="21"/>
  <c r="BU10" i="21"/>
  <c r="BT10" i="21"/>
  <c r="BQ10" i="21"/>
  <c r="BP10" i="21"/>
  <c r="BM10" i="21"/>
  <c r="BK10" i="21"/>
  <c r="BJ10" i="21"/>
  <c r="BI10" i="21"/>
  <c r="DJ10" i="21" s="1"/>
  <c r="DH9" i="21"/>
  <c r="BK9" i="21"/>
  <c r="BJ9" i="21"/>
  <c r="BI9" i="21"/>
  <c r="DH8" i="21"/>
  <c r="DA8" i="21"/>
  <c r="CZ8" i="21"/>
  <c r="CV8" i="21"/>
  <c r="CS8" i="21"/>
  <c r="CR8" i="21"/>
  <c r="CO8" i="21"/>
  <c r="CN8" i="21"/>
  <c r="CK8" i="21"/>
  <c r="CJ8" i="21"/>
  <c r="CG8" i="21"/>
  <c r="CF8" i="21"/>
  <c r="CC8" i="21"/>
  <c r="CB8" i="21"/>
  <c r="BX8" i="21"/>
  <c r="BU8" i="21"/>
  <c r="BT8" i="21"/>
  <c r="BQ8" i="21"/>
  <c r="BP8" i="21"/>
  <c r="BM8" i="21"/>
  <c r="BK8" i="21"/>
  <c r="BJ8" i="21"/>
  <c r="BI8" i="21"/>
  <c r="DJ8" i="21" s="1"/>
  <c r="DJ7" i="21"/>
  <c r="DH7" i="21"/>
  <c r="DB7" i="21"/>
  <c r="CY7" i="21"/>
  <c r="CT7" i="21"/>
  <c r="CQ7" i="21"/>
  <c r="CM7" i="21"/>
  <c r="CL7" i="21"/>
  <c r="CH7" i="21"/>
  <c r="CF7" i="21"/>
  <c r="CB7" i="21"/>
  <c r="CA7" i="21"/>
  <c r="BW7" i="21"/>
  <c r="BV7" i="21"/>
  <c r="BP7" i="21"/>
  <c r="BK7" i="21"/>
  <c r="BJ7" i="21"/>
  <c r="BI7" i="21"/>
  <c r="DC7" i="21" s="1"/>
  <c r="DH6" i="21"/>
  <c r="CX6" i="21"/>
  <c r="CS6" i="21"/>
  <c r="CN6" i="21"/>
  <c r="CH6" i="21"/>
  <c r="CC6" i="21"/>
  <c r="BX6" i="21"/>
  <c r="BM6" i="21"/>
  <c r="BK6" i="21"/>
  <c r="BJ6" i="21"/>
  <c r="BI6" i="21"/>
  <c r="DJ5" i="21"/>
  <c r="DH5" i="21"/>
  <c r="DC5" i="21"/>
  <c r="DB5" i="21"/>
  <c r="CY5" i="21"/>
  <c r="CX5" i="21"/>
  <c r="CV5" i="21"/>
  <c r="CT5" i="21"/>
  <c r="CR5" i="21"/>
  <c r="CQ5" i="21"/>
  <c r="CN5" i="21"/>
  <c r="CM5" i="21"/>
  <c r="CL5" i="21"/>
  <c r="CH5" i="21"/>
  <c r="CF5" i="21"/>
  <c r="CD5" i="21"/>
  <c r="CB5" i="21"/>
  <c r="CA5" i="21"/>
  <c r="BX5" i="21"/>
  <c r="BW5" i="21"/>
  <c r="BV5" i="21"/>
  <c r="BS5" i="21"/>
  <c r="BP5" i="21"/>
  <c r="BN5" i="21"/>
  <c r="BK5" i="21"/>
  <c r="BJ5" i="21"/>
  <c r="BI5" i="21"/>
  <c r="BE15" i="21"/>
  <c r="BC15" i="21"/>
  <c r="BB15" i="21"/>
  <c r="AV15" i="21"/>
  <c r="AS15" i="21"/>
  <c r="AN15" i="21"/>
  <c r="AK15" i="21"/>
  <c r="AF15" i="21"/>
  <c r="AC15" i="21"/>
  <c r="X15" i="21"/>
  <c r="U15" i="21"/>
  <c r="P15" i="21"/>
  <c r="M15" i="21"/>
  <c r="H15" i="21"/>
  <c r="F15" i="21"/>
  <c r="E15" i="21"/>
  <c r="D15" i="21"/>
  <c r="BB10" i="21"/>
  <c r="AU10" i="21"/>
  <c r="AT10" i="21"/>
  <c r="AP10" i="21"/>
  <c r="AM10" i="21"/>
  <c r="AL10" i="21"/>
  <c r="AI10" i="21"/>
  <c r="AH10" i="21"/>
  <c r="AE10" i="21"/>
  <c r="AD10" i="21"/>
  <c r="AA10" i="21"/>
  <c r="Z10" i="21"/>
  <c r="W10" i="21"/>
  <c r="V10" i="21"/>
  <c r="R10" i="21"/>
  <c r="O10" i="21"/>
  <c r="N10" i="21"/>
  <c r="K10" i="21"/>
  <c r="J10" i="21"/>
  <c r="G10" i="21"/>
  <c r="F10" i="21"/>
  <c r="E10" i="21"/>
  <c r="D10" i="21"/>
  <c r="BE10" i="21" s="1"/>
  <c r="BB9" i="21"/>
  <c r="F9" i="21"/>
  <c r="E9" i="21"/>
  <c r="D9" i="21"/>
  <c r="BB8" i="21"/>
  <c r="AU8" i="21"/>
  <c r="AT8" i="21"/>
  <c r="AP8" i="21"/>
  <c r="AM8" i="21"/>
  <c r="AL8" i="21"/>
  <c r="AI8" i="21"/>
  <c r="AH8" i="21"/>
  <c r="AE8" i="21"/>
  <c r="AD8" i="21"/>
  <c r="AA8" i="21"/>
  <c r="Z8" i="21"/>
  <c r="W8" i="21"/>
  <c r="V8" i="21"/>
  <c r="R8" i="21"/>
  <c r="O8" i="21"/>
  <c r="N8" i="21"/>
  <c r="K8" i="21"/>
  <c r="J8" i="21"/>
  <c r="G8" i="21"/>
  <c r="F8" i="21"/>
  <c r="E8" i="21"/>
  <c r="D8" i="21"/>
  <c r="BE8" i="21" s="1"/>
  <c r="BE7" i="21"/>
  <c r="BB7" i="21"/>
  <c r="AV7" i="21"/>
  <c r="AS7" i="21"/>
  <c r="AN7" i="21"/>
  <c r="AK7" i="21"/>
  <c r="AF7" i="21"/>
  <c r="X7" i="21"/>
  <c r="U7" i="21"/>
  <c r="P7" i="21"/>
  <c r="M7" i="21"/>
  <c r="H7" i="21"/>
  <c r="F7" i="21"/>
  <c r="E7" i="21"/>
  <c r="D7" i="21"/>
  <c r="BB6" i="21"/>
  <c r="AP6" i="21"/>
  <c r="AH6" i="21"/>
  <c r="AB6" i="21"/>
  <c r="W6" i="21"/>
  <c r="R6" i="21"/>
  <c r="G6" i="21"/>
  <c r="F6" i="21"/>
  <c r="E6" i="21"/>
  <c r="D6" i="21"/>
  <c r="BE5" i="21"/>
  <c r="BB5" i="21"/>
  <c r="AW5" i="21"/>
  <c r="AS5" i="21"/>
  <c r="AR5" i="21"/>
  <c r="AN5" i="21"/>
  <c r="AL5" i="21"/>
  <c r="AH5" i="21"/>
  <c r="AG5" i="21"/>
  <c r="AB5" i="21"/>
  <c r="X5" i="21"/>
  <c r="V5" i="21"/>
  <c r="R5" i="21"/>
  <c r="Q5" i="21"/>
  <c r="M5" i="21"/>
  <c r="H5" i="21"/>
  <c r="F5" i="21"/>
  <c r="E5" i="21"/>
  <c r="D5" i="21"/>
  <c r="BC17" i="20"/>
  <c r="D5" i="20"/>
  <c r="AW5" i="20" s="1"/>
  <c r="E5" i="20"/>
  <c r="F5" i="20"/>
  <c r="X5" i="20"/>
  <c r="AO5" i="20"/>
  <c r="BB5" i="20"/>
  <c r="BG5" i="20"/>
  <c r="BO5" i="20" s="1"/>
  <c r="BH5" i="20"/>
  <c r="BI5" i="20"/>
  <c r="CA5" i="20"/>
  <c r="CT5" i="20"/>
  <c r="DF5" i="20"/>
  <c r="DF23" i="20"/>
  <c r="BI23" i="20"/>
  <c r="BH23" i="20"/>
  <c r="BG23" i="20"/>
  <c r="BL23" i="20" s="1"/>
  <c r="DF22" i="20"/>
  <c r="BI22" i="20"/>
  <c r="BH22" i="20"/>
  <c r="BG22" i="20"/>
  <c r="BN22" i="20" s="1"/>
  <c r="DF21" i="20"/>
  <c r="BI21" i="20"/>
  <c r="BH21" i="20"/>
  <c r="BG21" i="20"/>
  <c r="CN21" i="20" s="1"/>
  <c r="DF20" i="20"/>
  <c r="BI20" i="20"/>
  <c r="BH20" i="20"/>
  <c r="BG20" i="20"/>
  <c r="BN20" i="20" s="1"/>
  <c r="DF15" i="20"/>
  <c r="CZ15" i="20"/>
  <c r="CW15" i="20"/>
  <c r="CP15" i="20"/>
  <c r="CO15" i="20"/>
  <c r="CJ15" i="20"/>
  <c r="CB15" i="20"/>
  <c r="BY15" i="20"/>
  <c r="BU15" i="20"/>
  <c r="BL15" i="20"/>
  <c r="BI15" i="20"/>
  <c r="BH15" i="20"/>
  <c r="BG15" i="20"/>
  <c r="DA15" i="20" s="1"/>
  <c r="DF14" i="20"/>
  <c r="BI14" i="20"/>
  <c r="BH14" i="20"/>
  <c r="BG14" i="20"/>
  <c r="CX14" i="20" s="1"/>
  <c r="DF13" i="20"/>
  <c r="BI13" i="20"/>
  <c r="BH13" i="20"/>
  <c r="BG13" i="20"/>
  <c r="CP13" i="20" s="1"/>
  <c r="DF12" i="20"/>
  <c r="BI12" i="20"/>
  <c r="BH12" i="20"/>
  <c r="BG12" i="20"/>
  <c r="CX12" i="20" s="1"/>
  <c r="DF11" i="20"/>
  <c r="BI11" i="20"/>
  <c r="BH11" i="20"/>
  <c r="BG11" i="20"/>
  <c r="DF10" i="20"/>
  <c r="CE10" i="20"/>
  <c r="BI10" i="20"/>
  <c r="BH10" i="20"/>
  <c r="BG10" i="20"/>
  <c r="DF9" i="20"/>
  <c r="BI9" i="20"/>
  <c r="BH9" i="20"/>
  <c r="BG9" i="20"/>
  <c r="DH9" i="20" s="1"/>
  <c r="DF8" i="20"/>
  <c r="CV8" i="20"/>
  <c r="CJ8" i="20"/>
  <c r="BR8" i="20"/>
  <c r="BI8" i="20"/>
  <c r="BH8" i="20"/>
  <c r="BG8" i="20"/>
  <c r="CX8" i="20" s="1"/>
  <c r="DF7" i="20"/>
  <c r="BI7" i="20"/>
  <c r="BH7" i="20"/>
  <c r="BG7" i="20"/>
  <c r="BK7" i="20" s="1"/>
  <c r="DF6" i="20"/>
  <c r="BI6" i="20"/>
  <c r="BH6" i="20"/>
  <c r="BG6" i="20"/>
  <c r="DH6" i="20" s="1"/>
  <c r="BB23" i="20"/>
  <c r="AF23" i="20"/>
  <c r="F23" i="20"/>
  <c r="E23" i="20"/>
  <c r="D23" i="20"/>
  <c r="M23" i="20" s="1"/>
  <c r="BB22" i="20"/>
  <c r="V22" i="20"/>
  <c r="F22" i="20"/>
  <c r="E22" i="20"/>
  <c r="D22" i="20"/>
  <c r="AE22" i="20" s="1"/>
  <c r="BB21" i="20"/>
  <c r="F21" i="20"/>
  <c r="E21" i="20"/>
  <c r="D21" i="20"/>
  <c r="H21" i="20" s="1"/>
  <c r="BB20" i="20"/>
  <c r="F20" i="20"/>
  <c r="E20" i="20"/>
  <c r="D20" i="20"/>
  <c r="BE20" i="20" s="1"/>
  <c r="BB15" i="20"/>
  <c r="AD15" i="20"/>
  <c r="F15" i="20"/>
  <c r="E15" i="20"/>
  <c r="D15" i="20"/>
  <c r="N15" i="20" s="1"/>
  <c r="BB14" i="20"/>
  <c r="F14" i="20"/>
  <c r="E14" i="20"/>
  <c r="D14" i="20"/>
  <c r="H14" i="20" s="1"/>
  <c r="BB13" i="20"/>
  <c r="F13" i="20"/>
  <c r="E13" i="20"/>
  <c r="D13" i="20"/>
  <c r="AL13" i="20" s="1"/>
  <c r="BB12" i="20"/>
  <c r="AR12" i="20"/>
  <c r="AF12" i="20"/>
  <c r="Z12" i="20"/>
  <c r="J12" i="20"/>
  <c r="F12" i="20"/>
  <c r="E12" i="20"/>
  <c r="D12" i="20"/>
  <c r="AH12" i="20" s="1"/>
  <c r="BB11" i="20"/>
  <c r="F11" i="20"/>
  <c r="E11" i="20"/>
  <c r="D11" i="20"/>
  <c r="Z11" i="20" s="1"/>
  <c r="BB10" i="20"/>
  <c r="F10" i="20"/>
  <c r="E10" i="20"/>
  <c r="D10" i="20"/>
  <c r="AV10" i="20" s="1"/>
  <c r="BB9" i="20"/>
  <c r="AH9" i="20"/>
  <c r="F9" i="20"/>
  <c r="E9" i="20"/>
  <c r="D9" i="20"/>
  <c r="AP9" i="20" s="1"/>
  <c r="BB8" i="20"/>
  <c r="I8" i="20"/>
  <c r="F8" i="20"/>
  <c r="E8" i="20"/>
  <c r="D8" i="20"/>
  <c r="O8" i="20" s="1"/>
  <c r="BB7" i="20"/>
  <c r="F7" i="20"/>
  <c r="E7" i="20"/>
  <c r="D7" i="20"/>
  <c r="BB6" i="20"/>
  <c r="I6" i="20"/>
  <c r="F6" i="20"/>
  <c r="E6" i="20"/>
  <c r="D6" i="20"/>
  <c r="AU6" i="20" s="1"/>
  <c r="BC18" i="19"/>
  <c r="DJ24" i="19"/>
  <c r="DI24" i="19"/>
  <c r="DH24" i="19"/>
  <c r="DB24" i="19"/>
  <c r="CY24" i="19"/>
  <c r="CT24" i="19"/>
  <c r="CQ24" i="19"/>
  <c r="CL24" i="19"/>
  <c r="CI24" i="19"/>
  <c r="CD24" i="19"/>
  <c r="CA24" i="19"/>
  <c r="BV24" i="19"/>
  <c r="BS24" i="19"/>
  <c r="BN24" i="19"/>
  <c r="BK24" i="19"/>
  <c r="BJ24" i="19"/>
  <c r="BI24" i="19"/>
  <c r="DH23" i="19"/>
  <c r="DD23" i="19"/>
  <c r="DA23" i="19"/>
  <c r="CZ23" i="19"/>
  <c r="CW23" i="19"/>
  <c r="CV23" i="19"/>
  <c r="CS23" i="19"/>
  <c r="CR23" i="19"/>
  <c r="CO23" i="19"/>
  <c r="CN23" i="19"/>
  <c r="CK23" i="19"/>
  <c r="CJ23" i="19"/>
  <c r="CG23" i="19"/>
  <c r="CF23" i="19"/>
  <c r="CC23" i="19"/>
  <c r="CB23" i="19"/>
  <c r="BY23" i="19"/>
  <c r="BX23" i="19"/>
  <c r="BU23" i="19"/>
  <c r="BT23" i="19"/>
  <c r="BQ23" i="19"/>
  <c r="BP23" i="19"/>
  <c r="BM23" i="19"/>
  <c r="BK23" i="19"/>
  <c r="BJ23" i="19"/>
  <c r="BI23" i="19"/>
  <c r="DJ23" i="19" s="1"/>
  <c r="DH22" i="19"/>
  <c r="CU22" i="19"/>
  <c r="BO22" i="19"/>
  <c r="BK22" i="19"/>
  <c r="BJ22" i="19"/>
  <c r="BI22" i="19"/>
  <c r="DH21" i="19"/>
  <c r="DD21" i="19"/>
  <c r="DA21" i="19"/>
  <c r="CZ21" i="19"/>
  <c r="CW21" i="19"/>
  <c r="CV21" i="19"/>
  <c r="CS21" i="19"/>
  <c r="CR21" i="19"/>
  <c r="CO21" i="19"/>
  <c r="CN21" i="19"/>
  <c r="CK21" i="19"/>
  <c r="CJ21" i="19"/>
  <c r="CG21" i="19"/>
  <c r="CF21" i="19"/>
  <c r="CC21" i="19"/>
  <c r="CB21" i="19"/>
  <c r="BY21" i="19"/>
  <c r="BX21" i="19"/>
  <c r="BU21" i="19"/>
  <c r="BT21" i="19"/>
  <c r="BQ21" i="19"/>
  <c r="BP21" i="19"/>
  <c r="BM21" i="19"/>
  <c r="BK21" i="19"/>
  <c r="BJ21" i="19"/>
  <c r="BI21" i="19"/>
  <c r="DJ21" i="19" s="1"/>
  <c r="DJ16" i="19"/>
  <c r="DH16" i="19"/>
  <c r="DC16" i="19"/>
  <c r="DB16" i="19"/>
  <c r="CY16" i="19"/>
  <c r="CX16" i="19"/>
  <c r="CV16" i="19"/>
  <c r="CT16" i="19"/>
  <c r="CR16" i="19"/>
  <c r="CQ16" i="19"/>
  <c r="CN16" i="19"/>
  <c r="CM16" i="19"/>
  <c r="CL16" i="19"/>
  <c r="CH16" i="19"/>
  <c r="CF16" i="19"/>
  <c r="CD16" i="19"/>
  <c r="CB16" i="19"/>
  <c r="CA16" i="19"/>
  <c r="BX16" i="19"/>
  <c r="BW16" i="19"/>
  <c r="BV16" i="19"/>
  <c r="BS16" i="19"/>
  <c r="BP16" i="19"/>
  <c r="BN16" i="19"/>
  <c r="BK16" i="19"/>
  <c r="BJ16" i="19"/>
  <c r="BI16" i="19"/>
  <c r="DH15" i="19"/>
  <c r="BK15" i="19"/>
  <c r="BJ15" i="19"/>
  <c r="BI15" i="19"/>
  <c r="CO15" i="19" s="1"/>
  <c r="DJ14" i="19"/>
  <c r="DH14" i="19"/>
  <c r="DC14" i="19"/>
  <c r="CY14" i="19"/>
  <c r="CX14" i="19"/>
  <c r="CT14" i="19"/>
  <c r="CR14" i="19"/>
  <c r="CN14" i="19"/>
  <c r="CM14" i="19"/>
  <c r="CH14" i="19"/>
  <c r="CD14" i="19"/>
  <c r="CB14" i="19"/>
  <c r="BX14" i="19"/>
  <c r="BW14" i="19"/>
  <c r="BS14" i="19"/>
  <c r="BN14" i="19"/>
  <c r="BK14" i="19"/>
  <c r="BJ14" i="19"/>
  <c r="BI14" i="19"/>
  <c r="DH13" i="19"/>
  <c r="CT13" i="19"/>
  <c r="CK13" i="19"/>
  <c r="CC13" i="19"/>
  <c r="BU13" i="19"/>
  <c r="BM13" i="19"/>
  <c r="BK13" i="19"/>
  <c r="BJ13" i="19"/>
  <c r="BI13" i="19"/>
  <c r="CZ13" i="19" s="1"/>
  <c r="DJ12" i="19"/>
  <c r="DH12" i="19"/>
  <c r="DC12" i="19"/>
  <c r="DA12" i="19"/>
  <c r="CZ12" i="19"/>
  <c r="CY12" i="19"/>
  <c r="CV12" i="19"/>
  <c r="CU12" i="19"/>
  <c r="CS12" i="19"/>
  <c r="CR12" i="19"/>
  <c r="CQ12" i="19"/>
  <c r="CO12" i="19"/>
  <c r="CN12" i="19"/>
  <c r="CM12" i="19"/>
  <c r="CK12" i="19"/>
  <c r="CJ12" i="19"/>
  <c r="CG12" i="19"/>
  <c r="CF12" i="19"/>
  <c r="CE12" i="19"/>
  <c r="CC12" i="19"/>
  <c r="CB12" i="19"/>
  <c r="CA12" i="19"/>
  <c r="BX12" i="19"/>
  <c r="BW12" i="19"/>
  <c r="BU12" i="19"/>
  <c r="BT12" i="19"/>
  <c r="BS12" i="19"/>
  <c r="BQ12" i="19"/>
  <c r="BP12" i="19"/>
  <c r="BO12" i="19"/>
  <c r="BM12" i="19"/>
  <c r="BK12" i="19"/>
  <c r="BJ12" i="19"/>
  <c r="BI12" i="19"/>
  <c r="DH11" i="19"/>
  <c r="DA11" i="19"/>
  <c r="CX11" i="19"/>
  <c r="CS11" i="19"/>
  <c r="CK11" i="19"/>
  <c r="CH11" i="19"/>
  <c r="CC11" i="19"/>
  <c r="BZ11" i="19"/>
  <c r="BU11" i="19"/>
  <c r="BM11" i="19"/>
  <c r="BK11" i="19"/>
  <c r="BJ11" i="19"/>
  <c r="BI11" i="19"/>
  <c r="DJ10" i="19"/>
  <c r="DH10" i="19"/>
  <c r="DC10" i="19"/>
  <c r="DA10" i="19"/>
  <c r="CZ10" i="19"/>
  <c r="CY10" i="19"/>
  <c r="CV10" i="19"/>
  <c r="CU10" i="19"/>
  <c r="CS10" i="19"/>
  <c r="CR10" i="19"/>
  <c r="CQ10" i="19"/>
  <c r="CO10" i="19"/>
  <c r="CN10" i="19"/>
  <c r="CM10" i="19"/>
  <c r="CK10" i="19"/>
  <c r="CJ10" i="19"/>
  <c r="CG10" i="19"/>
  <c r="CF10" i="19"/>
  <c r="CE10" i="19"/>
  <c r="CC10" i="19"/>
  <c r="CB10" i="19"/>
  <c r="CA10" i="19"/>
  <c r="BX10" i="19"/>
  <c r="BW10" i="19"/>
  <c r="BU10" i="19"/>
  <c r="BT10" i="19"/>
  <c r="BS10" i="19"/>
  <c r="BQ10" i="19"/>
  <c r="BP10" i="19"/>
  <c r="BO10" i="19"/>
  <c r="BM10" i="19"/>
  <c r="BK10" i="19"/>
  <c r="BJ10" i="19"/>
  <c r="BI10" i="19"/>
  <c r="DH9" i="19"/>
  <c r="CX9" i="19"/>
  <c r="CO9" i="19"/>
  <c r="CH9" i="19"/>
  <c r="CG9" i="19"/>
  <c r="BZ9" i="19"/>
  <c r="BQ9" i="19"/>
  <c r="BK9" i="19"/>
  <c r="BJ9" i="19"/>
  <c r="BI9" i="19"/>
  <c r="DA9" i="19" s="1"/>
  <c r="DJ8" i="19"/>
  <c r="DH8" i="19"/>
  <c r="DC8" i="19"/>
  <c r="DA8" i="19"/>
  <c r="CZ8" i="19"/>
  <c r="CY8" i="19"/>
  <c r="CV8" i="19"/>
  <c r="CU8" i="19"/>
  <c r="CS8" i="19"/>
  <c r="CR8" i="19"/>
  <c r="CQ8" i="19"/>
  <c r="CO8" i="19"/>
  <c r="CN8" i="19"/>
  <c r="CM8" i="19"/>
  <c r="CK8" i="19"/>
  <c r="CJ8" i="19"/>
  <c r="CG8" i="19"/>
  <c r="CF8" i="19"/>
  <c r="CE8" i="19"/>
  <c r="CC8" i="19"/>
  <c r="CB8" i="19"/>
  <c r="CA8" i="19"/>
  <c r="BX8" i="19"/>
  <c r="BW8" i="19"/>
  <c r="BU8" i="19"/>
  <c r="BT8" i="19"/>
  <c r="BS8" i="19"/>
  <c r="BQ8" i="19"/>
  <c r="BP8" i="19"/>
  <c r="BO8" i="19"/>
  <c r="BM8" i="19"/>
  <c r="BK8" i="19"/>
  <c r="BJ8" i="19"/>
  <c r="BI8" i="19"/>
  <c r="DH7" i="19"/>
  <c r="BK7" i="19"/>
  <c r="BJ7" i="19"/>
  <c r="BI7" i="19"/>
  <c r="DJ6" i="19"/>
  <c r="DH6" i="19"/>
  <c r="DC6" i="19"/>
  <c r="DA6" i="19"/>
  <c r="CZ6" i="19"/>
  <c r="CY6" i="19"/>
  <c r="CV6" i="19"/>
  <c r="CU6" i="19"/>
  <c r="CS6" i="19"/>
  <c r="CR6" i="19"/>
  <c r="CQ6" i="19"/>
  <c r="CO6" i="19"/>
  <c r="CN6" i="19"/>
  <c r="CM6" i="19"/>
  <c r="CK6" i="19"/>
  <c r="CJ6" i="19"/>
  <c r="CG6" i="19"/>
  <c r="CF6" i="19"/>
  <c r="CE6" i="19"/>
  <c r="CC6" i="19"/>
  <c r="CB6" i="19"/>
  <c r="CA6" i="19"/>
  <c r="BX6" i="19"/>
  <c r="BW6" i="19"/>
  <c r="BU6" i="19"/>
  <c r="BT6" i="19"/>
  <c r="BS6" i="19"/>
  <c r="BQ6" i="19"/>
  <c r="BP6" i="19"/>
  <c r="BO6" i="19"/>
  <c r="BM6" i="19"/>
  <c r="BK6" i="19"/>
  <c r="BJ6" i="19"/>
  <c r="BI6" i="19"/>
  <c r="DH5" i="19"/>
  <c r="DA5" i="19"/>
  <c r="CS5" i="19"/>
  <c r="CK5" i="19"/>
  <c r="CC5" i="19"/>
  <c r="BU5" i="19"/>
  <c r="BM5" i="19"/>
  <c r="BK5" i="19"/>
  <c r="BJ5" i="19"/>
  <c r="BI5" i="19"/>
  <c r="BB24" i="19"/>
  <c r="AJ24" i="19"/>
  <c r="T24" i="19"/>
  <c r="F24" i="19"/>
  <c r="E24" i="19"/>
  <c r="D24" i="19"/>
  <c r="BB23" i="19"/>
  <c r="AX23" i="19"/>
  <c r="AT23" i="19"/>
  <c r="AP23" i="19"/>
  <c r="AL23" i="19"/>
  <c r="AH23" i="19"/>
  <c r="AD23" i="19"/>
  <c r="Z23" i="19"/>
  <c r="V23" i="19"/>
  <c r="R23" i="19"/>
  <c r="N23" i="19"/>
  <c r="J23" i="19"/>
  <c r="F23" i="19"/>
  <c r="E23" i="19"/>
  <c r="D23" i="19"/>
  <c r="AU23" i="19" s="1"/>
  <c r="BB22" i="19"/>
  <c r="AV22" i="19"/>
  <c r="AF22" i="19"/>
  <c r="P22" i="19"/>
  <c r="F22" i="19"/>
  <c r="E22" i="19"/>
  <c r="D22" i="19"/>
  <c r="BC22" i="19" s="1"/>
  <c r="BB21" i="19"/>
  <c r="AX21" i="19"/>
  <c r="AT21" i="19"/>
  <c r="AP21" i="19"/>
  <c r="AL21" i="19"/>
  <c r="AH21" i="19"/>
  <c r="AD21" i="19"/>
  <c r="Z21" i="19"/>
  <c r="V21" i="19"/>
  <c r="R21" i="19"/>
  <c r="N21" i="19"/>
  <c r="J21" i="19"/>
  <c r="F21" i="19"/>
  <c r="E21" i="19"/>
  <c r="D21" i="19"/>
  <c r="AU21" i="19" s="1"/>
  <c r="BB16" i="19"/>
  <c r="F16" i="19"/>
  <c r="E16" i="19"/>
  <c r="D16" i="19"/>
  <c r="BB15" i="19"/>
  <c r="AT15" i="19"/>
  <c r="AP15" i="19"/>
  <c r="AL15" i="19"/>
  <c r="AH15" i="19"/>
  <c r="AD15" i="19"/>
  <c r="Z15" i="19"/>
  <c r="V15" i="19"/>
  <c r="R15" i="19"/>
  <c r="N15" i="19"/>
  <c r="J15" i="19"/>
  <c r="F15" i="19"/>
  <c r="E15" i="19"/>
  <c r="D15" i="19"/>
  <c r="AU15" i="19" s="1"/>
  <c r="BB14" i="19"/>
  <c r="AB14" i="19"/>
  <c r="H14" i="19"/>
  <c r="F14" i="19"/>
  <c r="E14" i="19"/>
  <c r="D14" i="19"/>
  <c r="AR14" i="19" s="1"/>
  <c r="BB13" i="19"/>
  <c r="AU13" i="19"/>
  <c r="AT13" i="19"/>
  <c r="AN13" i="19"/>
  <c r="AL13" i="19"/>
  <c r="AG13" i="19"/>
  <c r="AF13" i="19"/>
  <c r="AB13" i="19"/>
  <c r="AA13" i="19"/>
  <c r="W13" i="19"/>
  <c r="U13" i="19"/>
  <c r="Q13" i="19"/>
  <c r="P13" i="19"/>
  <c r="K13" i="19"/>
  <c r="G13" i="19"/>
  <c r="F13" i="19"/>
  <c r="E13" i="19"/>
  <c r="D13" i="19"/>
  <c r="BE12" i="19"/>
  <c r="BB12" i="19"/>
  <c r="AW12" i="19"/>
  <c r="AU12" i="19"/>
  <c r="AT12" i="19"/>
  <c r="AS12" i="19"/>
  <c r="AP12" i="19"/>
  <c r="AO12" i="19"/>
  <c r="AM12" i="19"/>
  <c r="AL12" i="19"/>
  <c r="AK12" i="19"/>
  <c r="AI12" i="19"/>
  <c r="AH12" i="19"/>
  <c r="AG12" i="19"/>
  <c r="AE12" i="19"/>
  <c r="AD12" i="19"/>
  <c r="AA12" i="19"/>
  <c r="Z12" i="19"/>
  <c r="Y12" i="19"/>
  <c r="W12" i="19"/>
  <c r="V12" i="19"/>
  <c r="U12" i="19"/>
  <c r="R12" i="19"/>
  <c r="Q12" i="19"/>
  <c r="O12" i="19"/>
  <c r="N12" i="19"/>
  <c r="M12" i="19"/>
  <c r="K12" i="19"/>
  <c r="J12" i="19"/>
  <c r="I12" i="19"/>
  <c r="G12" i="19"/>
  <c r="F12" i="19"/>
  <c r="E12" i="19"/>
  <c r="D12" i="19"/>
  <c r="BB11" i="19"/>
  <c r="AW11" i="19"/>
  <c r="AR11" i="19"/>
  <c r="AM11" i="19"/>
  <c r="AG11" i="19"/>
  <c r="AB11" i="19"/>
  <c r="W11" i="19"/>
  <c r="Q11" i="19"/>
  <c r="G11" i="19"/>
  <c r="F11" i="19"/>
  <c r="E11" i="19"/>
  <c r="D11" i="19"/>
  <c r="BE10" i="19"/>
  <c r="BB10" i="19"/>
  <c r="AW10" i="19"/>
  <c r="AU10" i="19"/>
  <c r="AT10" i="19"/>
  <c r="AS10" i="19"/>
  <c r="AP10" i="19"/>
  <c r="AO10" i="19"/>
  <c r="AM10" i="19"/>
  <c r="AL10" i="19"/>
  <c r="AK10" i="19"/>
  <c r="AI10" i="19"/>
  <c r="AH10" i="19"/>
  <c r="AG10" i="19"/>
  <c r="AE10" i="19"/>
  <c r="AD10" i="19"/>
  <c r="AA10" i="19"/>
  <c r="Z10" i="19"/>
  <c r="Y10" i="19"/>
  <c r="W10" i="19"/>
  <c r="V10" i="19"/>
  <c r="U10" i="19"/>
  <c r="R10" i="19"/>
  <c r="Q10" i="19"/>
  <c r="O10" i="19"/>
  <c r="N10" i="19"/>
  <c r="M10" i="19"/>
  <c r="K10" i="19"/>
  <c r="J10" i="19"/>
  <c r="I10" i="19"/>
  <c r="G10" i="19"/>
  <c r="F10" i="19"/>
  <c r="E10" i="19"/>
  <c r="D10" i="19"/>
  <c r="BB9" i="19"/>
  <c r="F9" i="19"/>
  <c r="E9" i="19"/>
  <c r="D9" i="19"/>
  <c r="BE8" i="19"/>
  <c r="BB8" i="19"/>
  <c r="AW8" i="19"/>
  <c r="AU8" i="19"/>
  <c r="AT8" i="19"/>
  <c r="AS8" i="19"/>
  <c r="AP8" i="19"/>
  <c r="AO8" i="19"/>
  <c r="AM8" i="19"/>
  <c r="AL8" i="19"/>
  <c r="AK8" i="19"/>
  <c r="AI8" i="19"/>
  <c r="AH8" i="19"/>
  <c r="AG8" i="19"/>
  <c r="AE8" i="19"/>
  <c r="AD8" i="19"/>
  <c r="AA8" i="19"/>
  <c r="Z8" i="19"/>
  <c r="Y8" i="19"/>
  <c r="W8" i="19"/>
  <c r="V8" i="19"/>
  <c r="U8" i="19"/>
  <c r="R8" i="19"/>
  <c r="Q8" i="19"/>
  <c r="O8" i="19"/>
  <c r="N8" i="19"/>
  <c r="M8" i="19"/>
  <c r="K8" i="19"/>
  <c r="J8" i="19"/>
  <c r="I8" i="19"/>
  <c r="G8" i="19"/>
  <c r="F8" i="19"/>
  <c r="E8" i="19"/>
  <c r="D8" i="19"/>
  <c r="BB7" i="19"/>
  <c r="F7" i="19"/>
  <c r="E7" i="19"/>
  <c r="D7" i="19"/>
  <c r="AS7" i="19" s="1"/>
  <c r="BE6" i="19"/>
  <c r="BB6" i="19"/>
  <c r="AW6" i="19"/>
  <c r="AU6" i="19"/>
  <c r="AT6" i="19"/>
  <c r="AS6" i="19"/>
  <c r="AP6" i="19"/>
  <c r="AO6" i="19"/>
  <c r="AM6" i="19"/>
  <c r="AL6" i="19"/>
  <c r="AK6" i="19"/>
  <c r="AI6" i="19"/>
  <c r="AH6" i="19"/>
  <c r="AG6" i="19"/>
  <c r="AE6" i="19"/>
  <c r="AD6" i="19"/>
  <c r="AA6" i="19"/>
  <c r="Z6" i="19"/>
  <c r="Y6" i="19"/>
  <c r="W6" i="19"/>
  <c r="V6" i="19"/>
  <c r="U6" i="19"/>
  <c r="R6" i="19"/>
  <c r="Q6" i="19"/>
  <c r="O6" i="19"/>
  <c r="N6" i="19"/>
  <c r="M6" i="19"/>
  <c r="K6" i="19"/>
  <c r="J6" i="19"/>
  <c r="I6" i="19"/>
  <c r="G6" i="19"/>
  <c r="F6" i="19"/>
  <c r="E6" i="19"/>
  <c r="D6" i="19"/>
  <c r="BB5" i="19"/>
  <c r="F5" i="19"/>
  <c r="E5" i="19"/>
  <c r="D5" i="19"/>
  <c r="AU5" i="19" s="1"/>
  <c r="BZ8" i="26" l="1"/>
  <c r="CJ54" i="26"/>
  <c r="CJ25" i="26"/>
  <c r="CX29" i="26"/>
  <c r="CQ27" i="26"/>
  <c r="CJ56" i="26"/>
  <c r="CJ47" i="26"/>
  <c r="BS40" i="26"/>
  <c r="CJ60" i="26"/>
  <c r="CX68" i="26"/>
  <c r="CJ67" i="26"/>
  <c r="DE76" i="26"/>
  <c r="CX87" i="26"/>
  <c r="CJ88" i="26"/>
  <c r="CJ70" i="26"/>
  <c r="CX102" i="26"/>
  <c r="BZ74" i="26"/>
  <c r="CQ123" i="26"/>
  <c r="DE123" i="26"/>
  <c r="DE147" i="26"/>
  <c r="CQ160" i="26"/>
  <c r="CX171" i="26"/>
  <c r="CQ202" i="26"/>
  <c r="DE244" i="26"/>
  <c r="CJ224" i="26"/>
  <c r="DE248" i="26"/>
  <c r="CJ248" i="26"/>
  <c r="BS216" i="26"/>
  <c r="CX209" i="26"/>
  <c r="CJ147" i="26"/>
  <c r="CJ136" i="26"/>
  <c r="DE197" i="26"/>
  <c r="BS12" i="26"/>
  <c r="BS23" i="26"/>
  <c r="CX12" i="26"/>
  <c r="BZ20" i="26"/>
  <c r="CX8" i="26"/>
  <c r="BZ19" i="26"/>
  <c r="BS17" i="26"/>
  <c r="CX31" i="26"/>
  <c r="CQ28" i="26"/>
  <c r="CX23" i="26"/>
  <c r="BS37" i="26"/>
  <c r="CJ41" i="26"/>
  <c r="CQ52" i="26"/>
  <c r="BS52" i="26"/>
  <c r="CJ61" i="26"/>
  <c r="CJ71" i="26"/>
  <c r="CJ34" i="26"/>
  <c r="DE34" i="26"/>
  <c r="DE55" i="26"/>
  <c r="BS50" i="26"/>
  <c r="DE44" i="26"/>
  <c r="CQ54" i="26"/>
  <c r="BS54" i="26"/>
  <c r="DE25" i="26"/>
  <c r="CJ30" i="26"/>
  <c r="BZ27" i="26"/>
  <c r="CX27" i="26"/>
  <c r="DE54" i="26"/>
  <c r="CJ77" i="26"/>
  <c r="CJ101" i="26"/>
  <c r="CX42" i="26"/>
  <c r="BS42" i="26"/>
  <c r="DE47" i="26"/>
  <c r="BZ45" i="26"/>
  <c r="CJ45" i="26"/>
  <c r="CX45" i="26"/>
  <c r="BS73" i="26"/>
  <c r="DE82" i="26"/>
  <c r="DE40" i="26"/>
  <c r="CX40" i="26"/>
  <c r="CQ58" i="26"/>
  <c r="CX58" i="26"/>
  <c r="DE68" i="26"/>
  <c r="CJ68" i="26"/>
  <c r="BS67" i="26"/>
  <c r="BS98" i="26"/>
  <c r="CJ119" i="26"/>
  <c r="CJ112" i="26"/>
  <c r="DJ112" i="26" s="1"/>
  <c r="CJ150" i="26"/>
  <c r="CJ134" i="26"/>
  <c r="DJ134" i="26" s="1"/>
  <c r="CJ163" i="26"/>
  <c r="CX95" i="26"/>
  <c r="CX92" i="26"/>
  <c r="DE88" i="26"/>
  <c r="CQ106" i="26"/>
  <c r="CX104" i="26"/>
  <c r="DE122" i="26"/>
  <c r="CJ122" i="26"/>
  <c r="DE70" i="26"/>
  <c r="CJ80" i="26"/>
  <c r="BS79" i="26"/>
  <c r="CQ92" i="26"/>
  <c r="BS91" i="26"/>
  <c r="CQ133" i="26"/>
  <c r="CQ124" i="26"/>
  <c r="CJ166" i="26"/>
  <c r="CJ195" i="26"/>
  <c r="CJ211" i="26"/>
  <c r="BS63" i="26"/>
  <c r="CX63" i="26"/>
  <c r="CJ90" i="26"/>
  <c r="CJ102" i="26"/>
  <c r="DE102" i="26"/>
  <c r="BS118" i="26"/>
  <c r="BZ109" i="26"/>
  <c r="CJ125" i="26"/>
  <c r="CJ149" i="26"/>
  <c r="CX141" i="26"/>
  <c r="CX148" i="26"/>
  <c r="CJ143" i="26"/>
  <c r="DE74" i="26"/>
  <c r="BS96" i="26"/>
  <c r="CQ116" i="26"/>
  <c r="BZ116" i="26"/>
  <c r="CX107" i="26"/>
  <c r="CX147" i="26"/>
  <c r="BS159" i="26"/>
  <c r="CJ155" i="26"/>
  <c r="CX153" i="26"/>
  <c r="BS153" i="26"/>
  <c r="BZ160" i="26"/>
  <c r="BS171" i="26"/>
  <c r="DJ171" i="26" s="1"/>
  <c r="CJ171" i="26"/>
  <c r="CQ189" i="26"/>
  <c r="CQ204" i="26"/>
  <c r="BS197" i="26"/>
  <c r="CX197" i="26"/>
  <c r="BZ214" i="26"/>
  <c r="CX214" i="26"/>
  <c r="DE212" i="26"/>
  <c r="CQ225" i="26"/>
  <c r="CJ157" i="26"/>
  <c r="BZ165" i="26"/>
  <c r="CX114" i="26"/>
  <c r="CQ193" i="26"/>
  <c r="CJ169" i="26"/>
  <c r="CJ174" i="26"/>
  <c r="CJ185" i="26"/>
  <c r="CQ185" i="26"/>
  <c r="CX224" i="26"/>
  <c r="BZ209" i="26"/>
  <c r="CQ226" i="26"/>
  <c r="CQ216" i="26"/>
  <c r="CQ198" i="26"/>
  <c r="DE12" i="26"/>
  <c r="BS18" i="26"/>
  <c r="DE9" i="26"/>
  <c r="CQ9" i="26"/>
  <c r="BS11" i="26"/>
  <c r="DE16" i="26"/>
  <c r="CJ12" i="26"/>
  <c r="CQ8" i="26"/>
  <c r="CJ13" i="26"/>
  <c r="CQ13" i="26"/>
  <c r="DE13" i="26"/>
  <c r="CX22" i="26"/>
  <c r="BZ24" i="26"/>
  <c r="BZ23" i="26"/>
  <c r="DE28" i="26"/>
  <c r="DE29" i="26"/>
  <c r="DE32" i="26"/>
  <c r="BS32" i="26"/>
  <c r="CJ32" i="26"/>
  <c r="CX44" i="26"/>
  <c r="CX54" i="26"/>
  <c r="DE51" i="26"/>
  <c r="BS14" i="26"/>
  <c r="BS25" i="26"/>
  <c r="BZ25" i="26"/>
  <c r="BS30" i="26"/>
  <c r="CX30" i="26"/>
  <c r="CJ29" i="26"/>
  <c r="BS29" i="26"/>
  <c r="CX59" i="26"/>
  <c r="CX86" i="26"/>
  <c r="CJ42" i="26"/>
  <c r="CQ56" i="26"/>
  <c r="BZ47" i="26"/>
  <c r="BS58" i="26"/>
  <c r="CX73" i="26"/>
  <c r="BZ73" i="26"/>
  <c r="CJ35" i="26"/>
  <c r="CQ35" i="26"/>
  <c r="DE58" i="26"/>
  <c r="BZ58" i="26"/>
  <c r="CJ87" i="26"/>
  <c r="CQ100" i="26"/>
  <c r="DE66" i="26"/>
  <c r="CX66" i="26"/>
  <c r="DE104" i="26"/>
  <c r="CX122" i="26"/>
  <c r="CQ79" i="26"/>
  <c r="BS78" i="26"/>
  <c r="BZ91" i="26"/>
  <c r="CJ106" i="26"/>
  <c r="BZ103" i="26"/>
  <c r="CJ126" i="26"/>
  <c r="CX154" i="26"/>
  <c r="DE63" i="26"/>
  <c r="BZ63" i="26"/>
  <c r="BZ90" i="26"/>
  <c r="CQ118" i="26"/>
  <c r="DE109" i="26"/>
  <c r="CJ109" i="26"/>
  <c r="CQ128" i="26"/>
  <c r="BS128" i="26"/>
  <c r="CQ149" i="26"/>
  <c r="CQ143" i="26"/>
  <c r="CX143" i="26"/>
  <c r="CJ141" i="26"/>
  <c r="CJ148" i="26"/>
  <c r="BZ123" i="26"/>
  <c r="CJ123" i="26"/>
  <c r="CQ147" i="26"/>
  <c r="DE136" i="26"/>
  <c r="DE151" i="26"/>
  <c r="CJ151" i="26"/>
  <c r="DE160" i="26"/>
  <c r="CQ176" i="26"/>
  <c r="BS176" i="26"/>
  <c r="CJ214" i="26"/>
  <c r="CX212" i="26"/>
  <c r="CQ85" i="26"/>
  <c r="DE162" i="26"/>
  <c r="CX162" i="26"/>
  <c r="CQ173" i="26"/>
  <c r="BS194" i="26"/>
  <c r="DE161" i="26"/>
  <c r="BS168" i="26"/>
  <c r="CQ120" i="26"/>
  <c r="BS198" i="26"/>
  <c r="CQ259" i="26"/>
  <c r="BZ260" i="26"/>
  <c r="CJ216" i="26"/>
  <c r="CQ232" i="26"/>
  <c r="CJ11" i="26"/>
  <c r="CJ20" i="26"/>
  <c r="CX13" i="26"/>
  <c r="DE18" i="26"/>
  <c r="DE26" i="26"/>
  <c r="DE43" i="26"/>
  <c r="DE53" i="26"/>
  <c r="CQ24" i="26"/>
  <c r="CJ38" i="26"/>
  <c r="CJ39" i="26"/>
  <c r="BZ11" i="26"/>
  <c r="DE8" i="26"/>
  <c r="CJ8" i="26"/>
  <c r="CQ19" i="26"/>
  <c r="DE21" i="26"/>
  <c r="BZ13" i="26"/>
  <c r="CX18" i="26"/>
  <c r="CQ15" i="26"/>
  <c r="BS15" i="26"/>
  <c r="BS22" i="26"/>
  <c r="CJ31" i="26"/>
  <c r="CJ23" i="26"/>
  <c r="DE38" i="26"/>
  <c r="BZ38" i="26"/>
  <c r="DE23" i="26"/>
  <c r="BZ39" i="26"/>
  <c r="CX38" i="26"/>
  <c r="CX41" i="26"/>
  <c r="DE52" i="26"/>
  <c r="DE61" i="26"/>
  <c r="DE65" i="26"/>
  <c r="DE71" i="26"/>
  <c r="CQ25" i="26"/>
  <c r="CX34" i="26"/>
  <c r="BZ34" i="26"/>
  <c r="BS55" i="26"/>
  <c r="CJ50" i="26"/>
  <c r="CQ32" i="26"/>
  <c r="BZ32" i="26"/>
  <c r="CX32" i="26"/>
  <c r="BZ54" i="26"/>
  <c r="CQ51" i="26"/>
  <c r="CX25" i="26"/>
  <c r="DE30" i="26"/>
  <c r="CX49" i="26"/>
  <c r="CJ64" i="26"/>
  <c r="CX62" i="26"/>
  <c r="DE86" i="26"/>
  <c r="DE77" i="26"/>
  <c r="DE89" i="26"/>
  <c r="DE101" i="26"/>
  <c r="DE121" i="26"/>
  <c r="DE42" i="26"/>
  <c r="CX47" i="26"/>
  <c r="BS46" i="26"/>
  <c r="BZ46" i="26"/>
  <c r="CQ46" i="26"/>
  <c r="CQ73" i="26"/>
  <c r="CJ72" i="26"/>
  <c r="BS82" i="26"/>
  <c r="DE35" i="26"/>
  <c r="CJ40" i="26"/>
  <c r="CX60" i="26"/>
  <c r="CX72" i="26"/>
  <c r="CJ58" i="26"/>
  <c r="DE67" i="26"/>
  <c r="CQ76" i="26"/>
  <c r="BS76" i="26"/>
  <c r="CJ76" i="26"/>
  <c r="DE87" i="26"/>
  <c r="BZ87" i="26"/>
  <c r="DE100" i="26"/>
  <c r="CX119" i="26"/>
  <c r="DE112" i="26"/>
  <c r="DE131" i="26"/>
  <c r="DE150" i="26"/>
  <c r="DE142" i="26"/>
  <c r="DE134" i="26"/>
  <c r="DE152" i="26"/>
  <c r="DE163" i="26"/>
  <c r="DE179" i="26"/>
  <c r="CJ66" i="26"/>
  <c r="CQ95" i="26"/>
  <c r="DE92" i="26"/>
  <c r="CX70" i="26"/>
  <c r="BS80" i="26"/>
  <c r="CQ80" i="26"/>
  <c r="CX78" i="26"/>
  <c r="BZ78" i="26"/>
  <c r="CQ78" i="26"/>
  <c r="CQ91" i="26"/>
  <c r="DE103" i="26"/>
  <c r="BS113" i="26"/>
  <c r="CX113" i="26"/>
  <c r="CJ203" i="26"/>
  <c r="CJ237" i="26"/>
  <c r="BZ96" i="26"/>
  <c r="CJ116" i="26"/>
  <c r="DE111" i="26"/>
  <c r="BZ147" i="26"/>
  <c r="CJ159" i="26"/>
  <c r="CJ153" i="26"/>
  <c r="BZ153" i="26"/>
  <c r="CX225" i="26"/>
  <c r="CJ251" i="26"/>
  <c r="CJ83" i="26"/>
  <c r="DE157" i="26"/>
  <c r="BZ182" i="26"/>
  <c r="DE170" i="26"/>
  <c r="CJ190" i="26"/>
  <c r="BZ184" i="26"/>
  <c r="BS236" i="26"/>
  <c r="CJ194" i="26"/>
  <c r="CX188" i="26"/>
  <c r="BS188" i="26"/>
  <c r="CJ186" i="26"/>
  <c r="BZ115" i="26"/>
  <c r="DE114" i="26"/>
  <c r="DE110" i="26"/>
  <c r="CX110" i="26"/>
  <c r="BS129" i="26"/>
  <c r="CJ168" i="26"/>
  <c r="CX168" i="26"/>
  <c r="CQ180" i="26"/>
  <c r="CQ205" i="26"/>
  <c r="CQ178" i="26"/>
  <c r="CJ177" i="26"/>
  <c r="CX177" i="26"/>
  <c r="CX201" i="26"/>
  <c r="CQ201" i="26"/>
  <c r="BZ217" i="26"/>
  <c r="CJ235" i="26"/>
  <c r="CJ244" i="26"/>
  <c r="DE120" i="26"/>
  <c r="CX120" i="26"/>
  <c r="BS169" i="26"/>
  <c r="CQ161" i="26"/>
  <c r="BS178" i="26"/>
  <c r="DE185" i="26"/>
  <c r="BZ200" i="26"/>
  <c r="DJ200" i="26" s="1"/>
  <c r="CJ200" i="26"/>
  <c r="BS221" i="26"/>
  <c r="CQ221" i="26"/>
  <c r="CJ236" i="26"/>
  <c r="BZ236" i="26"/>
  <c r="CQ213" i="26"/>
  <c r="CX226" i="26"/>
  <c r="DE222" i="26"/>
  <c r="CQ229" i="26"/>
  <c r="DE229" i="26"/>
  <c r="DE245" i="26"/>
  <c r="CQ247" i="26"/>
  <c r="BS259" i="26"/>
  <c r="CJ261" i="26"/>
  <c r="DE198" i="26"/>
  <c r="BZ216" i="26"/>
  <c r="CX208" i="26"/>
  <c r="BZ208" i="26"/>
  <c r="CJ232" i="26"/>
  <c r="CQ234" i="26"/>
  <c r="CJ234" i="26"/>
  <c r="BS243" i="26"/>
  <c r="CQ246" i="26"/>
  <c r="CX216" i="26"/>
  <c r="CJ91" i="26"/>
  <c r="DE91" i="26"/>
  <c r="BS133" i="26"/>
  <c r="CX133" i="26"/>
  <c r="BZ126" i="26"/>
  <c r="CJ124" i="26"/>
  <c r="CJ137" i="26"/>
  <c r="CX135" i="26"/>
  <c r="DE154" i="26"/>
  <c r="CX164" i="26"/>
  <c r="DE195" i="26"/>
  <c r="DE187" i="26"/>
  <c r="DE203" i="26"/>
  <c r="DE219" i="26"/>
  <c r="DE211" i="26"/>
  <c r="DE223" i="26"/>
  <c r="DE237" i="26"/>
  <c r="DE238" i="26"/>
  <c r="CQ90" i="26"/>
  <c r="CX90" i="26"/>
  <c r="CQ102" i="26"/>
  <c r="BS102" i="26"/>
  <c r="CX118" i="26"/>
  <c r="CX109" i="26"/>
  <c r="BZ128" i="26"/>
  <c r="CX128" i="26"/>
  <c r="DE125" i="26"/>
  <c r="CQ125" i="26"/>
  <c r="BZ143" i="26"/>
  <c r="BS74" i="26"/>
  <c r="DE99" i="26"/>
  <c r="BS99" i="26"/>
  <c r="CX99" i="26"/>
  <c r="BS123" i="26"/>
  <c r="DJ123" i="26" s="1"/>
  <c r="CQ111" i="26"/>
  <c r="CJ111" i="26"/>
  <c r="BS107" i="26"/>
  <c r="CQ132" i="26"/>
  <c r="CQ130" i="26"/>
  <c r="DE139" i="26"/>
  <c r="BZ139" i="26"/>
  <c r="CQ136" i="26"/>
  <c r="BZ136" i="26"/>
  <c r="DE159" i="26"/>
  <c r="CX155" i="26"/>
  <c r="CX160" i="26"/>
  <c r="BZ176" i="26"/>
  <c r="CX176" i="26"/>
  <c r="BS196" i="26"/>
  <c r="CX196" i="26"/>
  <c r="BS189" i="26"/>
  <c r="CX189" i="26"/>
  <c r="DE206" i="26"/>
  <c r="BZ197" i="26"/>
  <c r="CQ214" i="26"/>
  <c r="DE214" i="26"/>
  <c r="CQ212" i="26"/>
  <c r="DE230" i="26"/>
  <c r="CQ228" i="26"/>
  <c r="BS240" i="26"/>
  <c r="CX240" i="26"/>
  <c r="BZ249" i="26"/>
  <c r="DE253" i="26"/>
  <c r="BZ257" i="26"/>
  <c r="CX262" i="26"/>
  <c r="CJ262" i="26"/>
  <c r="BS85" i="26"/>
  <c r="CQ157" i="26"/>
  <c r="CJ162" i="26"/>
  <c r="DE173" i="26"/>
  <c r="CJ173" i="26"/>
  <c r="CX173" i="26"/>
  <c r="CJ188" i="26"/>
  <c r="BZ188" i="26"/>
  <c r="CQ114" i="26"/>
  <c r="CJ115" i="26"/>
  <c r="BZ110" i="26"/>
  <c r="DE129" i="26"/>
  <c r="BS157" i="26"/>
  <c r="DE165" i="26"/>
  <c r="CQ165" i="26"/>
  <c r="CX180" i="26"/>
  <c r="CJ193" i="26"/>
  <c r="CX192" i="26"/>
  <c r="BS185" i="26"/>
  <c r="BZ178" i="26"/>
  <c r="BS177" i="26"/>
  <c r="DE217" i="26"/>
  <c r="DE235" i="26"/>
  <c r="BS235" i="26"/>
  <c r="BS120" i="26"/>
  <c r="CX200" i="26"/>
  <c r="CQ220" i="26"/>
  <c r="BS210" i="26"/>
  <c r="DE210" i="26"/>
  <c r="CX210" i="26"/>
  <c r="DE209" i="26"/>
  <c r="BS209" i="26"/>
  <c r="CQ224" i="26"/>
  <c r="DE221" i="26"/>
  <c r="BZ221" i="26"/>
  <c r="CX236" i="26"/>
  <c r="CX241" i="26"/>
  <c r="BS239" i="26"/>
  <c r="CQ248" i="26"/>
  <c r="CJ252" i="26"/>
  <c r="CX252" i="26"/>
  <c r="BS220" i="26"/>
  <c r="CJ213" i="26"/>
  <c r="CJ226" i="26"/>
  <c r="BS229" i="26"/>
  <c r="CX229" i="26"/>
  <c r="CQ245" i="26"/>
  <c r="BZ245" i="26"/>
  <c r="DJ245" i="26" s="1"/>
  <c r="CJ247" i="26"/>
  <c r="DE247" i="26"/>
  <c r="BS252" i="26"/>
  <c r="CQ255" i="26"/>
  <c r="CJ259" i="26"/>
  <c r="DE261" i="26"/>
  <c r="BZ218" i="26"/>
  <c r="DE243" i="26"/>
  <c r="CJ246" i="26"/>
  <c r="CX258" i="26"/>
  <c r="BS255" i="26"/>
  <c r="DE259" i="26"/>
  <c r="CX198" i="26"/>
  <c r="CJ198" i="26"/>
  <c r="CQ209" i="26"/>
  <c r="CX190" i="26"/>
  <c r="CQ158" i="26"/>
  <c r="BS110" i="26"/>
  <c r="CQ110" i="26"/>
  <c r="BZ129" i="26"/>
  <c r="CX129" i="26"/>
  <c r="BZ157" i="26"/>
  <c r="CX165" i="26"/>
  <c r="DE178" i="26"/>
  <c r="CX174" i="26"/>
  <c r="CX193" i="26"/>
  <c r="DE193" i="26"/>
  <c r="DE205" i="26"/>
  <c r="CJ205" i="26"/>
  <c r="CX205" i="26"/>
  <c r="CX202" i="26"/>
  <c r="CQ169" i="26"/>
  <c r="BZ174" i="26"/>
  <c r="BZ185" i="26"/>
  <c r="CJ201" i="26"/>
  <c r="CJ217" i="26"/>
  <c r="CQ235" i="26"/>
  <c r="BS250" i="26"/>
  <c r="BS254" i="26"/>
  <c r="CJ120" i="26"/>
  <c r="BZ169" i="26"/>
  <c r="DE169" i="26"/>
  <c r="BS174" i="26"/>
  <c r="CJ192" i="26"/>
  <c r="BZ192" i="26"/>
  <c r="CQ184" i="26"/>
  <c r="CX184" i="26"/>
  <c r="DE200" i="26"/>
  <c r="BS224" i="26"/>
  <c r="BZ224" i="26"/>
  <c r="CX221" i="26"/>
  <c r="DE241" i="26"/>
  <c r="CX248" i="26"/>
  <c r="DE252" i="26"/>
  <c r="CX220" i="26"/>
  <c r="DE216" i="26"/>
  <c r="BZ213" i="26"/>
  <c r="DE213" i="26"/>
  <c r="CJ209" i="26"/>
  <c r="DE226" i="26"/>
  <c r="BZ222" i="26"/>
  <c r="CX260" i="26"/>
  <c r="BZ259" i="26"/>
  <c r="CX261" i="26"/>
  <c r="BZ261" i="26"/>
  <c r="DJ261" i="26" s="1"/>
  <c r="CQ261" i="26"/>
  <c r="CJ218" i="26"/>
  <c r="BS208" i="26"/>
  <c r="BZ232" i="26"/>
  <c r="BS232" i="26"/>
  <c r="BZ234" i="26"/>
  <c r="DE246" i="26"/>
  <c r="BZ258" i="26"/>
  <c r="BS258" i="26"/>
  <c r="CJ260" i="26"/>
  <c r="DE260" i="26"/>
  <c r="BS260" i="26"/>
  <c r="DJ11" i="26"/>
  <c r="DJ50" i="26"/>
  <c r="DJ54" i="26"/>
  <c r="DJ42" i="26"/>
  <c r="DJ91" i="26"/>
  <c r="DJ90" i="26"/>
  <c r="DJ16" i="26"/>
  <c r="DJ26" i="26"/>
  <c r="DJ53" i="26"/>
  <c r="DJ34" i="26"/>
  <c r="DJ32" i="26"/>
  <c r="DJ25" i="26"/>
  <c r="DJ30" i="26"/>
  <c r="DJ63" i="26"/>
  <c r="DJ61" i="26"/>
  <c r="DJ71" i="26"/>
  <c r="DJ77" i="26"/>
  <c r="DJ47" i="26"/>
  <c r="DJ12" i="26"/>
  <c r="DJ27" i="26"/>
  <c r="DJ56" i="26"/>
  <c r="DJ40" i="26"/>
  <c r="DJ66" i="26"/>
  <c r="DJ102" i="26"/>
  <c r="BZ9" i="26"/>
  <c r="BS8" i="26"/>
  <c r="DJ8" i="26" s="1"/>
  <c r="CJ21" i="26"/>
  <c r="DJ21" i="26" s="1"/>
  <c r="CJ18" i="26"/>
  <c r="BZ18" i="26"/>
  <c r="CQ18" i="26"/>
  <c r="DJ15" i="26"/>
  <c r="CJ43" i="26"/>
  <c r="DJ43" i="26" s="1"/>
  <c r="CX28" i="26"/>
  <c r="DJ28" i="26" s="1"/>
  <c r="CX52" i="26"/>
  <c r="DJ52" i="26" s="1"/>
  <c r="CJ65" i="26"/>
  <c r="DJ65" i="26" s="1"/>
  <c r="DJ86" i="26"/>
  <c r="CJ89" i="26"/>
  <c r="DJ89" i="26" s="1"/>
  <c r="DJ101" i="26"/>
  <c r="CJ121" i="26"/>
  <c r="DJ121" i="26" s="1"/>
  <c r="CJ46" i="26"/>
  <c r="DJ46" i="26" s="1"/>
  <c r="DJ35" i="26"/>
  <c r="BZ60" i="26"/>
  <c r="BS60" i="26"/>
  <c r="BS68" i="26"/>
  <c r="CQ72" i="26"/>
  <c r="DJ72" i="26" s="1"/>
  <c r="CX100" i="26"/>
  <c r="DJ100" i="26" s="1"/>
  <c r="CJ131" i="26"/>
  <c r="DJ131" i="26" s="1"/>
  <c r="DJ150" i="26"/>
  <c r="CJ142" i="26"/>
  <c r="CJ152" i="26"/>
  <c r="DJ152" i="26" s="1"/>
  <c r="DJ163" i="26"/>
  <c r="CJ179" i="26"/>
  <c r="BS122" i="26"/>
  <c r="CQ70" i="26"/>
  <c r="DJ70" i="26" s="1"/>
  <c r="BS88" i="26"/>
  <c r="BS104" i="26"/>
  <c r="CJ103" i="26"/>
  <c r="DJ133" i="26"/>
  <c r="DJ154" i="26"/>
  <c r="DJ219" i="26"/>
  <c r="BZ145" i="26"/>
  <c r="BS125" i="26"/>
  <c r="BS141" i="26"/>
  <c r="CJ74" i="26"/>
  <c r="DJ74" i="26" s="1"/>
  <c r="CQ74" i="26"/>
  <c r="CJ140" i="26"/>
  <c r="DJ257" i="26"/>
  <c r="DJ115" i="26"/>
  <c r="DJ110" i="26"/>
  <c r="DJ174" i="26"/>
  <c r="DJ208" i="26"/>
  <c r="DJ232" i="26"/>
  <c r="DJ260" i="26"/>
  <c r="CJ10" i="26"/>
  <c r="BS20" i="26"/>
  <c r="BS19" i="26"/>
  <c r="CJ19" i="26"/>
  <c r="DE33" i="26"/>
  <c r="CJ22" i="26"/>
  <c r="DJ22" i="26" s="1"/>
  <c r="CQ31" i="26"/>
  <c r="CJ36" i="26"/>
  <c r="DE57" i="26"/>
  <c r="CX24" i="26"/>
  <c r="DJ24" i="26" s="1"/>
  <c r="BS38" i="26"/>
  <c r="DE39" i="26"/>
  <c r="BS41" i="26"/>
  <c r="DE48" i="26"/>
  <c r="CJ69" i="26"/>
  <c r="DE75" i="26"/>
  <c r="CJ84" i="26"/>
  <c r="CQ44" i="26"/>
  <c r="DJ44" i="26" s="1"/>
  <c r="CQ64" i="26"/>
  <c r="BS64" i="26"/>
  <c r="CX64" i="26"/>
  <c r="BS62" i="26"/>
  <c r="DJ62" i="26" s="1"/>
  <c r="DE81" i="26"/>
  <c r="CJ93" i="26"/>
  <c r="DE105" i="26"/>
  <c r="CJ97" i="26"/>
  <c r="DE117" i="26"/>
  <c r="CJ82" i="26"/>
  <c r="CJ98" i="26"/>
  <c r="DJ98" i="26" s="1"/>
  <c r="CQ119" i="26"/>
  <c r="CJ108" i="26"/>
  <c r="DE127" i="26"/>
  <c r="CJ146" i="26"/>
  <c r="DE138" i="26"/>
  <c r="CJ156" i="26"/>
  <c r="DE167" i="26"/>
  <c r="CJ183" i="26"/>
  <c r="DE175" i="26"/>
  <c r="DE106" i="26"/>
  <c r="DJ106" i="26" s="1"/>
  <c r="BZ80" i="26"/>
  <c r="DJ80" i="26" s="1"/>
  <c r="DE126" i="26"/>
  <c r="CQ137" i="26"/>
  <c r="BS137" i="26"/>
  <c r="CX137" i="26"/>
  <c r="BS135" i="26"/>
  <c r="DJ135" i="26" s="1"/>
  <c r="DE166" i="26"/>
  <c r="CJ172" i="26"/>
  <c r="DE191" i="26"/>
  <c r="CJ207" i="26"/>
  <c r="DE199" i="26"/>
  <c r="CJ215" i="26"/>
  <c r="DE227" i="26"/>
  <c r="CJ231" i="26"/>
  <c r="DE233" i="26"/>
  <c r="CJ242" i="26"/>
  <c r="CX149" i="26"/>
  <c r="DE128" i="26"/>
  <c r="DJ128" i="26" s="1"/>
  <c r="BS145" i="26"/>
  <c r="DJ145" i="26" s="1"/>
  <c r="CQ99" i="26"/>
  <c r="BZ85" i="26"/>
  <c r="DJ114" i="26"/>
  <c r="DJ168" i="26"/>
  <c r="DJ201" i="26"/>
  <c r="DJ218" i="26"/>
  <c r="DJ216" i="26"/>
  <c r="DJ13" i="26"/>
  <c r="CJ55" i="26"/>
  <c r="BZ51" i="26"/>
  <c r="DJ59" i="26"/>
  <c r="BZ67" i="26"/>
  <c r="BZ82" i="26"/>
  <c r="CX76" i="26"/>
  <c r="DJ76" i="26" s="1"/>
  <c r="DJ142" i="26"/>
  <c r="DJ179" i="26"/>
  <c r="BZ92" i="26"/>
  <c r="DJ92" i="26" s="1"/>
  <c r="BZ104" i="26"/>
  <c r="CJ79" i="26"/>
  <c r="DJ79" i="26" s="1"/>
  <c r="BZ95" i="26"/>
  <c r="CQ103" i="26"/>
  <c r="CJ113" i="26"/>
  <c r="DJ113" i="26" s="1"/>
  <c r="DJ144" i="26"/>
  <c r="CX144" i="26"/>
  <c r="CX181" i="26"/>
  <c r="DJ181" i="26" s="1"/>
  <c r="DJ195" i="26"/>
  <c r="CJ187" i="26"/>
  <c r="DJ187" i="26" s="1"/>
  <c r="DJ203" i="26"/>
  <c r="DJ211" i="26"/>
  <c r="CJ223" i="26"/>
  <c r="DJ223" i="26" s="1"/>
  <c r="DJ237" i="26"/>
  <c r="CJ238" i="26"/>
  <c r="DJ238" i="26" s="1"/>
  <c r="DE118" i="26"/>
  <c r="DE143" i="26"/>
  <c r="DJ143" i="26" s="1"/>
  <c r="BZ140" i="26"/>
  <c r="CQ140" i="26"/>
  <c r="BZ99" i="26"/>
  <c r="DE96" i="26"/>
  <c r="DJ136" i="26"/>
  <c r="DJ176" i="26"/>
  <c r="CX83" i="26"/>
  <c r="DJ83" i="26" s="1"/>
  <c r="DJ129" i="26"/>
  <c r="DJ202" i="26"/>
  <c r="DJ169" i="26"/>
  <c r="DJ178" i="26"/>
  <c r="DJ221" i="26"/>
  <c r="CJ9" i="26"/>
  <c r="DE10" i="26"/>
  <c r="CQ20" i="26"/>
  <c r="DE19" i="26"/>
  <c r="CJ17" i="26"/>
  <c r="DJ17" i="26" s="1"/>
  <c r="CJ33" i="26"/>
  <c r="DJ33" i="26" s="1"/>
  <c r="BS31" i="26"/>
  <c r="DJ31" i="26" s="1"/>
  <c r="DE36" i="26"/>
  <c r="CJ57" i="26"/>
  <c r="DJ57" i="26" s="1"/>
  <c r="CQ38" i="26"/>
  <c r="CQ23" i="26"/>
  <c r="DJ23" i="26" s="1"/>
  <c r="CQ39" i="26"/>
  <c r="CX39" i="26"/>
  <c r="CJ37" i="26"/>
  <c r="DJ37" i="26" s="1"/>
  <c r="CQ41" i="26"/>
  <c r="CJ48" i="26"/>
  <c r="DJ48" i="26" s="1"/>
  <c r="DE69" i="26"/>
  <c r="CJ75" i="26"/>
  <c r="DJ75" i="26" s="1"/>
  <c r="DE84" i="26"/>
  <c r="CX55" i="26"/>
  <c r="CQ14" i="26"/>
  <c r="DJ14" i="26" s="1"/>
  <c r="BZ29" i="26"/>
  <c r="DJ29" i="26" s="1"/>
  <c r="BZ55" i="26"/>
  <c r="BS51" i="26"/>
  <c r="DJ51" i="26" s="1"/>
  <c r="BS49" i="26"/>
  <c r="DJ49" i="26" s="1"/>
  <c r="CJ81" i="26"/>
  <c r="DJ81" i="26" s="1"/>
  <c r="DE93" i="26"/>
  <c r="CJ105" i="26"/>
  <c r="DJ105" i="26" s="1"/>
  <c r="DE97" i="26"/>
  <c r="CJ117" i="26"/>
  <c r="DJ117" i="26" s="1"/>
  <c r="CQ45" i="26"/>
  <c r="DJ45" i="26" s="1"/>
  <c r="CX82" i="26"/>
  <c r="CQ60" i="26"/>
  <c r="BZ68" i="26"/>
  <c r="CX67" i="26"/>
  <c r="CJ94" i="26"/>
  <c r="DJ94" i="26" s="1"/>
  <c r="CQ87" i="26"/>
  <c r="DJ87" i="26" s="1"/>
  <c r="BS119" i="26"/>
  <c r="DJ119" i="26" s="1"/>
  <c r="DE108" i="26"/>
  <c r="CJ127" i="26"/>
  <c r="DJ127" i="26" s="1"/>
  <c r="DE146" i="26"/>
  <c r="CJ138" i="26"/>
  <c r="DJ138" i="26" s="1"/>
  <c r="DE156" i="26"/>
  <c r="CJ167" i="26"/>
  <c r="DJ167" i="26" s="1"/>
  <c r="DE183" i="26"/>
  <c r="CJ175" i="26"/>
  <c r="DJ175" i="26" s="1"/>
  <c r="BZ88" i="26"/>
  <c r="BS95" i="26"/>
  <c r="DJ95" i="26" s="1"/>
  <c r="CX103" i="26"/>
  <c r="CQ122" i="26"/>
  <c r="CQ126" i="26"/>
  <c r="BS126" i="26"/>
  <c r="DJ126" i="26" s="1"/>
  <c r="CX126" i="26"/>
  <c r="DE124" i="26"/>
  <c r="BS124" i="26"/>
  <c r="DE137" i="26"/>
  <c r="CQ166" i="26"/>
  <c r="BS166" i="26"/>
  <c r="CX166" i="26"/>
  <c r="DE164" i="26"/>
  <c r="BS164" i="26"/>
  <c r="DE172" i="26"/>
  <c r="CJ191" i="26"/>
  <c r="DJ191" i="26" s="1"/>
  <c r="DE207" i="26"/>
  <c r="CJ199" i="26"/>
  <c r="DJ199" i="26" s="1"/>
  <c r="DE215" i="26"/>
  <c r="CJ227" i="26"/>
  <c r="DJ227" i="26" s="1"/>
  <c r="DE231" i="26"/>
  <c r="CJ233" i="26"/>
  <c r="DJ233" i="26" s="1"/>
  <c r="DE242" i="26"/>
  <c r="CJ118" i="26"/>
  <c r="DJ118" i="26" s="1"/>
  <c r="BS109" i="26"/>
  <c r="BZ149" i="26"/>
  <c r="DJ149" i="26" s="1"/>
  <c r="DE141" i="26"/>
  <c r="BZ141" i="26"/>
  <c r="CQ109" i="26"/>
  <c r="BZ125" i="26"/>
  <c r="CX140" i="26"/>
  <c r="DJ189" i="26"/>
  <c r="DJ85" i="26"/>
  <c r="DJ157" i="26"/>
  <c r="DJ210" i="26"/>
  <c r="DJ209" i="26"/>
  <c r="DJ239" i="26"/>
  <c r="DJ220" i="26"/>
  <c r="DJ252" i="26"/>
  <c r="CX96" i="26"/>
  <c r="DE116" i="26"/>
  <c r="CJ132" i="26"/>
  <c r="DJ132" i="26" s="1"/>
  <c r="DE132" i="26"/>
  <c r="BS139" i="26"/>
  <c r="CX159" i="26"/>
  <c r="DE155" i="26"/>
  <c r="CX151" i="26"/>
  <c r="BS160" i="26"/>
  <c r="DJ160" i="26" s="1"/>
  <c r="CQ197" i="26"/>
  <c r="DJ197" i="26" s="1"/>
  <c r="BS225" i="26"/>
  <c r="DJ225" i="26" s="1"/>
  <c r="CQ240" i="26"/>
  <c r="CJ249" i="26"/>
  <c r="DJ249" i="26" s="1"/>
  <c r="CQ162" i="26"/>
  <c r="DJ162" i="26" s="1"/>
  <c r="BZ170" i="26"/>
  <c r="DJ170" i="26" s="1"/>
  <c r="BZ190" i="26"/>
  <c r="CQ188" i="26"/>
  <c r="BS186" i="26"/>
  <c r="DE180" i="26"/>
  <c r="BZ177" i="26"/>
  <c r="DJ177" i="26" s="1"/>
  <c r="CQ217" i="26"/>
  <c r="CX254" i="26"/>
  <c r="DJ254" i="26" s="1"/>
  <c r="BS161" i="26"/>
  <c r="DJ161" i="26" s="1"/>
  <c r="CJ184" i="26"/>
  <c r="DJ184" i="26" s="1"/>
  <c r="BS246" i="26"/>
  <c r="DJ246" i="26" s="1"/>
  <c r="CX111" i="26"/>
  <c r="BZ130" i="26"/>
  <c r="BZ148" i="26"/>
  <c r="CJ139" i="26"/>
  <c r="BS155" i="26"/>
  <c r="DE153" i="26"/>
  <c r="DJ214" i="26"/>
  <c r="BS251" i="26"/>
  <c r="CX251" i="26"/>
  <c r="DE182" i="26"/>
  <c r="DJ182" i="26" s="1"/>
  <c r="BS173" i="26"/>
  <c r="DJ173" i="26" s="1"/>
  <c r="CQ194" i="26"/>
  <c r="CX194" i="26"/>
  <c r="DE190" i="26"/>
  <c r="CX186" i="26"/>
  <c r="CJ180" i="26"/>
  <c r="CX217" i="26"/>
  <c r="BZ244" i="26"/>
  <c r="DJ244" i="26" s="1"/>
  <c r="CQ244" i="26"/>
  <c r="CJ250" i="26"/>
  <c r="BZ248" i="26"/>
  <c r="DJ248" i="26" s="1"/>
  <c r="BS226" i="26"/>
  <c r="DJ226" i="26" s="1"/>
  <c r="DE258" i="26"/>
  <c r="CX116" i="26"/>
  <c r="DJ116" i="26" s="1"/>
  <c r="BZ107" i="26"/>
  <c r="BS148" i="26"/>
  <c r="DJ148" i="26" s="1"/>
  <c r="BZ159" i="26"/>
  <c r="DJ159" i="26" s="1"/>
  <c r="BZ151" i="26"/>
  <c r="CJ196" i="26"/>
  <c r="DJ196" i="26" s="1"/>
  <c r="CJ212" i="26"/>
  <c r="DJ212" i="26" s="1"/>
  <c r="DJ240" i="26"/>
  <c r="DE188" i="26"/>
  <c r="CJ158" i="26"/>
  <c r="DJ158" i="26" s="1"/>
  <c r="BZ235" i="26"/>
  <c r="DJ235" i="26" s="1"/>
  <c r="CQ250" i="26"/>
  <c r="BS192" i="26"/>
  <c r="DJ192" i="26" s="1"/>
  <c r="DJ229" i="26"/>
  <c r="CX255" i="26"/>
  <c r="DJ255" i="26" s="1"/>
  <c r="DJ259" i="26"/>
  <c r="CQ243" i="26"/>
  <c r="DJ243" i="26" s="1"/>
  <c r="BZ247" i="26"/>
  <c r="CJ258" i="26"/>
  <c r="DJ258" i="26" s="1"/>
  <c r="CJ99" i="26"/>
  <c r="CQ96" i="26"/>
  <c r="DJ96" i="26" s="1"/>
  <c r="BZ111" i="26"/>
  <c r="DE107" i="26"/>
  <c r="CX130" i="26"/>
  <c r="BS147" i="26"/>
  <c r="DJ147" i="26" s="1"/>
  <c r="CQ139" i="26"/>
  <c r="BZ155" i="26"/>
  <c r="CQ153" i="26"/>
  <c r="DJ153" i="26" s="1"/>
  <c r="BS151" i="26"/>
  <c r="DJ151" i="26" s="1"/>
  <c r="CQ206" i="26"/>
  <c r="CX206" i="26"/>
  <c r="BS204" i="26"/>
  <c r="DJ204" i="26" s="1"/>
  <c r="CQ230" i="26"/>
  <c r="CX230" i="26"/>
  <c r="BS228" i="26"/>
  <c r="DJ228" i="26" s="1"/>
  <c r="CJ253" i="26"/>
  <c r="DJ253" i="26" s="1"/>
  <c r="DE262" i="26"/>
  <c r="DJ262" i="26" s="1"/>
  <c r="BZ194" i="26"/>
  <c r="DE186" i="26"/>
  <c r="BZ186" i="26"/>
  <c r="CJ165" i="26"/>
  <c r="DJ165" i="26" s="1"/>
  <c r="BS193" i="26"/>
  <c r="DJ193" i="26" s="1"/>
  <c r="BS205" i="26"/>
  <c r="DJ205" i="26" s="1"/>
  <c r="CX235" i="26"/>
  <c r="DE224" i="26"/>
  <c r="DJ224" i="26" s="1"/>
  <c r="BS241" i="26"/>
  <c r="DJ241" i="26" s="1"/>
  <c r="CX222" i="26"/>
  <c r="BS213" i="26"/>
  <c r="DJ213" i="26" s="1"/>
  <c r="BS222" i="26"/>
  <c r="DJ234" i="26"/>
  <c r="BS247" i="26"/>
  <c r="DJ247" i="26" s="1"/>
  <c r="AZ165" i="26"/>
  <c r="AZ245" i="26"/>
  <c r="U258" i="26"/>
  <c r="AS121" i="26"/>
  <c r="AS202" i="26"/>
  <c r="AL165" i="26"/>
  <c r="AS102" i="26"/>
  <c r="N102" i="26"/>
  <c r="AZ183" i="26"/>
  <c r="AL182" i="26"/>
  <c r="N251" i="26"/>
  <c r="AL111" i="26"/>
  <c r="BE111" i="26" s="1"/>
  <c r="AZ185" i="26"/>
  <c r="AS62" i="26"/>
  <c r="AL25" i="26"/>
  <c r="AE110" i="26"/>
  <c r="AS136" i="26"/>
  <c r="AE99" i="26"/>
  <c r="AE224" i="26"/>
  <c r="AS74" i="26"/>
  <c r="AE251" i="26"/>
  <c r="AS206" i="26"/>
  <c r="AZ235" i="26"/>
  <c r="AL212" i="26"/>
  <c r="AS226" i="26"/>
  <c r="AE101" i="26"/>
  <c r="AE258" i="26"/>
  <c r="AZ16" i="26"/>
  <c r="U44" i="26"/>
  <c r="AZ196" i="26"/>
  <c r="AL102" i="26"/>
  <c r="N182" i="26"/>
  <c r="BE182" i="26" s="1"/>
  <c r="AZ62" i="26"/>
  <c r="AE164" i="26"/>
  <c r="U214" i="26"/>
  <c r="AS214" i="26"/>
  <c r="AE243" i="26"/>
  <c r="AE11" i="26"/>
  <c r="AE162" i="26"/>
  <c r="AE60" i="26"/>
  <c r="AZ224" i="26"/>
  <c r="AS194" i="26"/>
  <c r="AS30" i="26"/>
  <c r="AZ117" i="26"/>
  <c r="AZ218" i="26"/>
  <c r="U184" i="26"/>
  <c r="AS87" i="26"/>
  <c r="U42" i="26"/>
  <c r="AZ159" i="26"/>
  <c r="U132" i="26"/>
  <c r="AS189" i="26"/>
  <c r="AZ56" i="26"/>
  <c r="AZ192" i="26"/>
  <c r="AS29" i="26"/>
  <c r="U32" i="26"/>
  <c r="N186" i="26"/>
  <c r="AZ168" i="26"/>
  <c r="AZ206" i="26"/>
  <c r="AE64" i="26"/>
  <c r="AE17" i="26"/>
  <c r="N61" i="26"/>
  <c r="AZ100" i="26"/>
  <c r="AS110" i="26"/>
  <c r="N16" i="26"/>
  <c r="AL16" i="26"/>
  <c r="AZ44" i="26"/>
  <c r="AL255" i="26"/>
  <c r="AZ120" i="26"/>
  <c r="AE73" i="26"/>
  <c r="AE219" i="26"/>
  <c r="U244" i="26"/>
  <c r="AS231" i="26"/>
  <c r="AZ160" i="26"/>
  <c r="U158" i="26"/>
  <c r="AS125" i="26"/>
  <c r="N24" i="26"/>
  <c r="AZ254" i="26"/>
  <c r="U145" i="26"/>
  <c r="AS145" i="26"/>
  <c r="AZ83" i="26"/>
  <c r="AE103" i="26"/>
  <c r="AS262" i="26"/>
  <c r="AS215" i="26"/>
  <c r="AZ157" i="26"/>
  <c r="N140" i="26"/>
  <c r="AL23" i="26"/>
  <c r="AS107" i="26"/>
  <c r="AZ66" i="26"/>
  <c r="U65" i="26"/>
  <c r="AZ21" i="26"/>
  <c r="AL89" i="26"/>
  <c r="N190" i="26"/>
  <c r="U229" i="26"/>
  <c r="AE226" i="26"/>
  <c r="AE135" i="26"/>
  <c r="AL148" i="26"/>
  <c r="AE102" i="26"/>
  <c r="U164" i="26"/>
  <c r="AZ164" i="26"/>
  <c r="AE121" i="26"/>
  <c r="AE43" i="26"/>
  <c r="N73" i="26"/>
  <c r="N176" i="26"/>
  <c r="AS147" i="26"/>
  <c r="U97" i="26"/>
  <c r="AS119" i="26"/>
  <c r="AZ217" i="26"/>
  <c r="AS109" i="26"/>
  <c r="AE195" i="26"/>
  <c r="AZ10" i="26"/>
  <c r="N184" i="26"/>
  <c r="AS181" i="26"/>
  <c r="U24" i="26"/>
  <c r="AE87" i="26"/>
  <c r="AE72" i="26"/>
  <c r="N191" i="26"/>
  <c r="AE86" i="26"/>
  <c r="AS38" i="26"/>
  <c r="AE106" i="26"/>
  <c r="AZ223" i="26"/>
  <c r="U159" i="26"/>
  <c r="AE132" i="26"/>
  <c r="U56" i="26"/>
  <c r="AE142" i="26"/>
  <c r="AZ262" i="26"/>
  <c r="AZ250" i="26"/>
  <c r="AE29" i="26"/>
  <c r="AS247" i="26"/>
  <c r="N66" i="26"/>
  <c r="U233" i="26"/>
  <c r="AL263" i="26"/>
  <c r="U53" i="26"/>
  <c r="AZ247" i="26"/>
  <c r="U247" i="26"/>
  <c r="AL155" i="26"/>
  <c r="AS155" i="26"/>
  <c r="N91" i="26"/>
  <c r="N138" i="26"/>
  <c r="N17" i="26"/>
  <c r="AZ227" i="26"/>
  <c r="AZ17" i="26"/>
  <c r="U185" i="26"/>
  <c r="AL137" i="26"/>
  <c r="BE135" i="26"/>
  <c r="AL246" i="26"/>
  <c r="AS246" i="26"/>
  <c r="N249" i="26"/>
  <c r="AS44" i="26"/>
  <c r="N196" i="26"/>
  <c r="U133" i="26"/>
  <c r="AL183" i="26"/>
  <c r="AE175" i="26"/>
  <c r="U121" i="26"/>
  <c r="N222" i="26"/>
  <c r="AZ260" i="26"/>
  <c r="U243" i="26"/>
  <c r="BE243" i="26" s="1"/>
  <c r="U60" i="26"/>
  <c r="N173" i="26"/>
  <c r="AL253" i="26"/>
  <c r="AZ13" i="26"/>
  <c r="AE30" i="26"/>
  <c r="AS108" i="26"/>
  <c r="U131" i="26"/>
  <c r="AE97" i="26"/>
  <c r="U70" i="26"/>
  <c r="AS117" i="26"/>
  <c r="AS116" i="26"/>
  <c r="AZ241" i="26"/>
  <c r="U40" i="26"/>
  <c r="AS179" i="26"/>
  <c r="AZ156" i="26"/>
  <c r="AZ195" i="26"/>
  <c r="AL221" i="26"/>
  <c r="AZ221" i="26"/>
  <c r="AS184" i="26"/>
  <c r="AZ181" i="26"/>
  <c r="AE24" i="26"/>
  <c r="AZ242" i="26"/>
  <c r="U254" i="26"/>
  <c r="N87" i="26"/>
  <c r="AZ87" i="26"/>
  <c r="N201" i="26"/>
  <c r="AL201" i="26"/>
  <c r="U106" i="26"/>
  <c r="AS200" i="26"/>
  <c r="N127" i="26"/>
  <c r="AL18" i="26"/>
  <c r="AZ237" i="26"/>
  <c r="AE237" i="26"/>
  <c r="AZ252" i="26"/>
  <c r="U252" i="26"/>
  <c r="AL142" i="26"/>
  <c r="AL78" i="26"/>
  <c r="U78" i="26"/>
  <c r="U114" i="26"/>
  <c r="AS204" i="26"/>
  <c r="AS161" i="26"/>
  <c r="N157" i="26"/>
  <c r="AE157" i="26"/>
  <c r="AZ35" i="26"/>
  <c r="AE233" i="26"/>
  <c r="N63" i="26"/>
  <c r="N263" i="26"/>
  <c r="AL178" i="26"/>
  <c r="AZ112" i="26"/>
  <c r="AE111" i="26"/>
  <c r="N111" i="26"/>
  <c r="AL227" i="26"/>
  <c r="U245" i="26"/>
  <c r="N185" i="26"/>
  <c r="AS26" i="26"/>
  <c r="AS100" i="26"/>
  <c r="AZ135" i="26"/>
  <c r="AE246" i="26"/>
  <c r="AL249" i="26"/>
  <c r="U249" i="26"/>
  <c r="AZ110" i="26"/>
  <c r="U110" i="26"/>
  <c r="U136" i="26"/>
  <c r="AE196" i="26"/>
  <c r="U196" i="26"/>
  <c r="AZ102" i="26"/>
  <c r="U62" i="26"/>
  <c r="N62" i="26"/>
  <c r="N99" i="26"/>
  <c r="AZ99" i="26"/>
  <c r="N164" i="26"/>
  <c r="U182" i="26"/>
  <c r="U175" i="26"/>
  <c r="AZ175" i="26"/>
  <c r="AS193" i="26"/>
  <c r="AS222" i="26"/>
  <c r="AZ243" i="26"/>
  <c r="AS248" i="26"/>
  <c r="U130" i="26"/>
  <c r="AZ162" i="26"/>
  <c r="BE162" i="26" s="1"/>
  <c r="AS173" i="26"/>
  <c r="AS13" i="26"/>
  <c r="AZ43" i="26"/>
  <c r="AS129" i="26"/>
  <c r="AS224" i="26"/>
  <c r="AE194" i="26"/>
  <c r="U194" i="26"/>
  <c r="AL194" i="26"/>
  <c r="AZ73" i="26"/>
  <c r="AL30" i="26"/>
  <c r="AZ231" i="26"/>
  <c r="N231" i="26"/>
  <c r="AE25" i="26"/>
  <c r="AZ119" i="26"/>
  <c r="AL108" i="26"/>
  <c r="U176" i="26"/>
  <c r="N244" i="26"/>
  <c r="N131" i="26"/>
  <c r="AE131" i="26"/>
  <c r="U98" i="26"/>
  <c r="AS172" i="26"/>
  <c r="U231" i="26"/>
  <c r="AS259" i="26"/>
  <c r="AL94" i="26"/>
  <c r="U94" i="26"/>
  <c r="AZ70" i="26"/>
  <c r="AE69" i="26"/>
  <c r="AZ105" i="26"/>
  <c r="AS160" i="26"/>
  <c r="U104" i="26"/>
  <c r="AS144" i="26"/>
  <c r="U171" i="26"/>
  <c r="AZ158" i="26"/>
  <c r="N158" i="26"/>
  <c r="AE116" i="26"/>
  <c r="AZ198" i="26"/>
  <c r="AL218" i="26"/>
  <c r="U218" i="26"/>
  <c r="AS241" i="26"/>
  <c r="AL41" i="26"/>
  <c r="AS80" i="26"/>
  <c r="AL79" i="26"/>
  <c r="U79" i="26"/>
  <c r="AZ40" i="26"/>
  <c r="AE179" i="26"/>
  <c r="AZ169" i="26"/>
  <c r="AS156" i="26"/>
  <c r="U125" i="26"/>
  <c r="U109" i="26"/>
  <c r="N109" i="26"/>
  <c r="AZ109" i="26"/>
  <c r="U195" i="26"/>
  <c r="N195" i="26"/>
  <c r="AS221" i="26"/>
  <c r="U210" i="26"/>
  <c r="N181" i="26"/>
  <c r="AZ24" i="26"/>
  <c r="AE256" i="26"/>
  <c r="U242" i="26"/>
  <c r="AS201" i="26"/>
  <c r="BE201" i="26" s="1"/>
  <c r="U201" i="26"/>
  <c r="AE191" i="26"/>
  <c r="N145" i="26"/>
  <c r="AE145" i="26"/>
  <c r="AZ38" i="26"/>
  <c r="AE71" i="26"/>
  <c r="AZ208" i="26"/>
  <c r="AS18" i="26"/>
  <c r="N199" i="26"/>
  <c r="AZ128" i="26"/>
  <c r="AE128" i="26"/>
  <c r="U128" i="26"/>
  <c r="AL50" i="26"/>
  <c r="AL58" i="26"/>
  <c r="AZ170" i="26"/>
  <c r="U170" i="26"/>
  <c r="N78" i="26"/>
  <c r="U205" i="26"/>
  <c r="AZ22" i="26"/>
  <c r="U215" i="26"/>
  <c r="N161" i="26"/>
  <c r="N115" i="26"/>
  <c r="AL250" i="26"/>
  <c r="AE93" i="26"/>
  <c r="AE154" i="26"/>
  <c r="U230" i="26"/>
  <c r="N197" i="26"/>
  <c r="AZ167" i="26"/>
  <c r="AZ31" i="26"/>
  <c r="U92" i="26"/>
  <c r="AS92" i="26"/>
  <c r="AE240" i="26"/>
  <c r="U35" i="26"/>
  <c r="U45" i="26"/>
  <c r="AZ90" i="26"/>
  <c r="AL150" i="26"/>
  <c r="N52" i="26"/>
  <c r="AL166" i="26"/>
  <c r="AS178" i="26"/>
  <c r="U190" i="26"/>
  <c r="AZ82" i="26"/>
  <c r="AS55" i="26"/>
  <c r="AE55" i="26"/>
  <c r="U96" i="26"/>
  <c r="AZ96" i="26"/>
  <c r="AL68" i="26"/>
  <c r="AZ68" i="26"/>
  <c r="N254" i="26"/>
  <c r="AE254" i="26"/>
  <c r="U48" i="26"/>
  <c r="AE159" i="26"/>
  <c r="U239" i="26"/>
  <c r="AS122" i="26"/>
  <c r="AL139" i="26"/>
  <c r="U113" i="26"/>
  <c r="AL151" i="26"/>
  <c r="N187" i="26"/>
  <c r="BE43" i="26"/>
  <c r="AL208" i="26"/>
  <c r="AL48" i="26"/>
  <c r="AS57" i="26"/>
  <c r="AS188" i="26"/>
  <c r="AS132" i="26"/>
  <c r="AL132" i="26"/>
  <c r="AL127" i="26"/>
  <c r="N50" i="26"/>
  <c r="U236" i="26"/>
  <c r="AL103" i="26"/>
  <c r="AZ205" i="26"/>
  <c r="U192" i="26"/>
  <c r="AZ207" i="26"/>
  <c r="AE49" i="26"/>
  <c r="AZ49" i="26"/>
  <c r="AL216" i="26"/>
  <c r="AZ216" i="26"/>
  <c r="AZ154" i="26"/>
  <c r="U93" i="26"/>
  <c r="AL47" i="26"/>
  <c r="AZ47" i="26"/>
  <c r="AS235" i="26"/>
  <c r="AL228" i="26"/>
  <c r="U124" i="26"/>
  <c r="U203" i="26"/>
  <c r="AE261" i="26"/>
  <c r="AS261" i="26"/>
  <c r="U27" i="26"/>
  <c r="AZ123" i="26"/>
  <c r="AE92" i="26"/>
  <c r="AZ240" i="26"/>
  <c r="U240" i="26"/>
  <c r="AL35" i="26"/>
  <c r="AZ19" i="26"/>
  <c r="AL113" i="26"/>
  <c r="U122" i="26"/>
  <c r="U178" i="26"/>
  <c r="AE190" i="26"/>
  <c r="AZ190" i="26"/>
  <c r="AE155" i="26"/>
  <c r="AZ155" i="26"/>
  <c r="U155" i="26"/>
  <c r="AE167" i="26"/>
  <c r="N139" i="26"/>
  <c r="N96" i="26"/>
  <c r="AS82" i="26"/>
  <c r="AZ264" i="26"/>
  <c r="AE264" i="26"/>
  <c r="AS264" i="26"/>
  <c r="AL240" i="26"/>
  <c r="AL187" i="26"/>
  <c r="AS223" i="26"/>
  <c r="N208" i="26"/>
  <c r="BE208" i="26" s="1"/>
  <c r="AS48" i="26"/>
  <c r="U199" i="26"/>
  <c r="AE188" i="26"/>
  <c r="AZ188" i="26"/>
  <c r="AL188" i="26"/>
  <c r="AZ42" i="26"/>
  <c r="AL42" i="26"/>
  <c r="AL159" i="26"/>
  <c r="AE189" i="26"/>
  <c r="AL128" i="26"/>
  <c r="AE58" i="26"/>
  <c r="AS58" i="26"/>
  <c r="AE56" i="26"/>
  <c r="N56" i="26"/>
  <c r="AE81" i="26"/>
  <c r="AE170" i="26"/>
  <c r="N170" i="26"/>
  <c r="AE252" i="26"/>
  <c r="AE114" i="26"/>
  <c r="AZ215" i="26"/>
  <c r="AZ33" i="26"/>
  <c r="AL85" i="26"/>
  <c r="AS118" i="26"/>
  <c r="AZ14" i="26"/>
  <c r="AL20" i="26"/>
  <c r="AZ20" i="26"/>
  <c r="AL213" i="26"/>
  <c r="U23" i="26"/>
  <c r="AE23" i="26"/>
  <c r="U29" i="26"/>
  <c r="AL29" i="26"/>
  <c r="N143" i="26"/>
  <c r="BE143" i="26" s="1"/>
  <c r="AZ186" i="26"/>
  <c r="AZ37" i="26"/>
  <c r="N37" i="26"/>
  <c r="N168" i="26"/>
  <c r="AS168" i="26"/>
  <c r="AE14" i="26"/>
  <c r="AE20" i="26"/>
  <c r="U54" i="26"/>
  <c r="N82" i="26"/>
  <c r="AZ45" i="26"/>
  <c r="AS65" i="26"/>
  <c r="AE90" i="26"/>
  <c r="AE166" i="26"/>
  <c r="AE63" i="26"/>
  <c r="AE263" i="26"/>
  <c r="AE84" i="26"/>
  <c r="U84" i="26"/>
  <c r="AL19" i="26"/>
  <c r="U19" i="26"/>
  <c r="N113" i="26"/>
  <c r="AL239" i="26"/>
  <c r="AL53" i="26"/>
  <c r="U166" i="26"/>
  <c r="AS166" i="26"/>
  <c r="U139" i="26"/>
  <c r="U36" i="26"/>
  <c r="AS36" i="26"/>
  <c r="AE123" i="26"/>
  <c r="AE82" i="26"/>
  <c r="AZ229" i="26"/>
  <c r="U228" i="26"/>
  <c r="AL38" i="26"/>
  <c r="U83" i="26"/>
  <c r="AS83" i="26"/>
  <c r="AS208" i="26"/>
  <c r="AZ200" i="26"/>
  <c r="AE200" i="26"/>
  <c r="AE127" i="26"/>
  <c r="AZ127" i="26"/>
  <c r="U57" i="26"/>
  <c r="U188" i="26"/>
  <c r="N220" i="26"/>
  <c r="N189" i="26"/>
  <c r="AL189" i="26"/>
  <c r="AS128" i="26"/>
  <c r="AS50" i="26"/>
  <c r="AL56" i="26"/>
  <c r="AL81" i="26"/>
  <c r="AL170" i="26"/>
  <c r="AL252" i="26"/>
  <c r="U161" i="26"/>
  <c r="AL161" i="26"/>
  <c r="N33" i="26"/>
  <c r="AE250" i="26"/>
  <c r="AE54" i="26"/>
  <c r="AS23" i="26"/>
  <c r="U143" i="26"/>
  <c r="AL143" i="26"/>
  <c r="AS186" i="26"/>
  <c r="AL37" i="26"/>
  <c r="U14" i="26"/>
  <c r="U206" i="26"/>
  <c r="AE19" i="26"/>
  <c r="N152" i="26"/>
  <c r="AE152" i="26"/>
  <c r="AZ151" i="26"/>
  <c r="AZ52" i="26"/>
  <c r="N65" i="26"/>
  <c r="AE65" i="26"/>
  <c r="AS233" i="26"/>
  <c r="AZ263" i="26"/>
  <c r="N84" i="26"/>
  <c r="AS84" i="26"/>
  <c r="U55" i="26"/>
  <c r="AZ77" i="26"/>
  <c r="AL215" i="26"/>
  <c r="N19" i="26"/>
  <c r="AZ95" i="26"/>
  <c r="N68" i="26"/>
  <c r="N114" i="26"/>
  <c r="AL204" i="26"/>
  <c r="U204" i="26"/>
  <c r="AZ211" i="26"/>
  <c r="U207" i="26"/>
  <c r="AS207" i="26"/>
  <c r="U33" i="26"/>
  <c r="N118" i="26"/>
  <c r="U118" i="26"/>
  <c r="AS157" i="26"/>
  <c r="AL140" i="26"/>
  <c r="AZ93" i="26"/>
  <c r="AE213" i="26"/>
  <c r="N213" i="26"/>
  <c r="N23" i="26"/>
  <c r="N29" i="26"/>
  <c r="AZ32" i="26"/>
  <c r="AS143" i="26"/>
  <c r="AE37" i="26"/>
  <c r="U168" i="26"/>
  <c r="AE216" i="26"/>
  <c r="N216" i="26"/>
  <c r="U20" i="26"/>
  <c r="N154" i="26"/>
  <c r="U250" i="26"/>
  <c r="U234" i="26"/>
  <c r="AE107" i="26"/>
  <c r="AZ107" i="26"/>
  <c r="U107" i="26"/>
  <c r="N230" i="26"/>
  <c r="AE187" i="26"/>
  <c r="N206" i="26"/>
  <c r="N235" i="26"/>
  <c r="AE141" i="26"/>
  <c r="AZ124" i="26"/>
  <c r="N27" i="26"/>
  <c r="N31" i="26"/>
  <c r="AS123" i="26"/>
  <c r="U123" i="26"/>
  <c r="N35" i="26"/>
  <c r="AS35" i="26"/>
  <c r="U152" i="26"/>
  <c r="AS152" i="26"/>
  <c r="AE151" i="26"/>
  <c r="AE239" i="26"/>
  <c r="AL90" i="26"/>
  <c r="AZ150" i="26"/>
  <c r="N149" i="26"/>
  <c r="AL77" i="26"/>
  <c r="N89" i="26"/>
  <c r="AS89" i="26"/>
  <c r="U76" i="26"/>
  <c r="U177" i="26"/>
  <c r="U63" i="26"/>
  <c r="AS63" i="26"/>
  <c r="N212" i="26"/>
  <c r="BE212" i="26" s="1"/>
  <c r="AS212" i="26"/>
  <c r="AZ67" i="26"/>
  <c r="AL12" i="26"/>
  <c r="N53" i="26"/>
  <c r="AS52" i="26"/>
  <c r="N166" i="26"/>
  <c r="AL190" i="26"/>
  <c r="AS141" i="26"/>
  <c r="AE36" i="26"/>
  <c r="AE197" i="26"/>
  <c r="AZ228" i="26"/>
  <c r="U31" i="26"/>
  <c r="AS31" i="26"/>
  <c r="AZ55" i="26"/>
  <c r="N228" i="26"/>
  <c r="AL95" i="26"/>
  <c r="U95" i="26"/>
  <c r="U68" i="26"/>
  <c r="AS95" i="26"/>
  <c r="BE221" i="26"/>
  <c r="BE156" i="26"/>
  <c r="BE165" i="26"/>
  <c r="AZ246" i="26"/>
  <c r="BE246" i="26" s="1"/>
  <c r="AS249" i="26"/>
  <c r="N257" i="26"/>
  <c r="AS257" i="26"/>
  <c r="AE51" i="26"/>
  <c r="AZ51" i="26"/>
  <c r="U51" i="26"/>
  <c r="U99" i="26"/>
  <c r="BE99" i="26" s="1"/>
  <c r="AL214" i="26"/>
  <c r="AZ194" i="26"/>
  <c r="AL251" i="26"/>
  <c r="AS73" i="26"/>
  <c r="AZ30" i="26"/>
  <c r="AL219" i="26"/>
  <c r="AL147" i="26"/>
  <c r="AL244" i="26"/>
  <c r="BE244" i="26" s="1"/>
  <c r="AL131" i="26"/>
  <c r="AL98" i="26"/>
  <c r="AL39" i="26"/>
  <c r="AL97" i="26"/>
  <c r="AL238" i="26"/>
  <c r="AS195" i="26"/>
  <c r="AS10" i="26"/>
  <c r="AL10" i="26"/>
  <c r="AE184" i="26"/>
  <c r="U181" i="26"/>
  <c r="AL181" i="26"/>
  <c r="AS24" i="26"/>
  <c r="U72" i="26"/>
  <c r="AL72" i="26"/>
  <c r="BE72" i="26" s="1"/>
  <c r="U191" i="26"/>
  <c r="AE208" i="26"/>
  <c r="U200" i="26"/>
  <c r="AL57" i="26"/>
  <c r="AS199" i="26"/>
  <c r="N188" i="26"/>
  <c r="BE188" i="26" s="1"/>
  <c r="N132" i="26"/>
  <c r="U189" i="26"/>
  <c r="U237" i="26"/>
  <c r="AE57" i="26"/>
  <c r="AZ236" i="26"/>
  <c r="N49" i="26"/>
  <c r="AE85" i="26"/>
  <c r="AE115" i="26"/>
  <c r="AL157" i="26"/>
  <c r="AZ23" i="26"/>
  <c r="AE143" i="26"/>
  <c r="U186" i="26"/>
  <c r="N234" i="26"/>
  <c r="AZ230" i="26"/>
  <c r="AE230" i="26"/>
  <c r="AL206" i="26"/>
  <c r="U167" i="26"/>
  <c r="AZ212" i="26"/>
  <c r="N67" i="26"/>
  <c r="AE67" i="26"/>
  <c r="AS190" i="26"/>
  <c r="J2" i="26"/>
  <c r="J3" i="26" s="1"/>
  <c r="AL82" i="26"/>
  <c r="AE245" i="26"/>
  <c r="BE245" i="26" s="1"/>
  <c r="BE30" i="26"/>
  <c r="AL185" i="26"/>
  <c r="AS185" i="26"/>
  <c r="AE34" i="26"/>
  <c r="BE34" i="26" s="1"/>
  <c r="AL257" i="26"/>
  <c r="AZ258" i="26"/>
  <c r="BE258" i="26" s="1"/>
  <c r="U102" i="26"/>
  <c r="AL133" i="26"/>
  <c r="AE163" i="26"/>
  <c r="BE163" i="26" s="1"/>
  <c r="AE146" i="26"/>
  <c r="BE146" i="26" s="1"/>
  <c r="AL73" i="26"/>
  <c r="BE73" i="26" s="1"/>
  <c r="AS244" i="26"/>
  <c r="AZ94" i="26"/>
  <c r="AE70" i="26"/>
  <c r="BE70" i="26" s="1"/>
  <c r="AZ171" i="26"/>
  <c r="AE40" i="26"/>
  <c r="AS210" i="26"/>
  <c r="U10" i="26"/>
  <c r="AS254" i="26"/>
  <c r="AL254" i="26"/>
  <c r="AL87" i="26"/>
  <c r="AZ191" i="26"/>
  <c r="BE145" i="26"/>
  <c r="N38" i="26"/>
  <c r="AZ71" i="26"/>
  <c r="AE126" i="26"/>
  <c r="AL83" i="26"/>
  <c r="BE83" i="26" s="1"/>
  <c r="AZ18" i="26"/>
  <c r="AZ57" i="26"/>
  <c r="AE50" i="26"/>
  <c r="AZ161" i="26"/>
  <c r="AE192" i="26"/>
  <c r="U213" i="26"/>
  <c r="AE234" i="26"/>
  <c r="AL230" i="26"/>
  <c r="U263" i="26"/>
  <c r="AS263" i="26"/>
  <c r="AL84" i="26"/>
  <c r="AL91" i="26"/>
  <c r="AL141" i="26"/>
  <c r="AS90" i="26"/>
  <c r="AZ122" i="26"/>
  <c r="AE149" i="26"/>
  <c r="AL52" i="26"/>
  <c r="AE138" i="26"/>
  <c r="AZ202" i="26"/>
  <c r="N227" i="26"/>
  <c r="AE249" i="26"/>
  <c r="U16" i="26"/>
  <c r="AS175" i="26"/>
  <c r="BE175" i="26" s="1"/>
  <c r="AZ184" i="26"/>
  <c r="AS86" i="26"/>
  <c r="BE126" i="26"/>
  <c r="AE42" i="26"/>
  <c r="AS85" i="26"/>
  <c r="AL33" i="26"/>
  <c r="U261" i="26"/>
  <c r="AS113" i="26"/>
  <c r="U153" i="26"/>
  <c r="AE112" i="26"/>
  <c r="BE112" i="26" s="1"/>
  <c r="AZ64" i="26"/>
  <c r="BE64" i="26" s="1"/>
  <c r="BE185" i="26"/>
  <c r="AZ26" i="26"/>
  <c r="AE148" i="26"/>
  <c r="AE62" i="26"/>
  <c r="AZ193" i="26"/>
  <c r="AZ88" i="26"/>
  <c r="AE130" i="26"/>
  <c r="BE130" i="26" s="1"/>
  <c r="AZ59" i="26"/>
  <c r="AS251" i="26"/>
  <c r="AS219" i="26"/>
  <c r="AZ238" i="26"/>
  <c r="AE231" i="26"/>
  <c r="AL224" i="26"/>
  <c r="BE224" i="26" s="1"/>
  <c r="AL176" i="26"/>
  <c r="AS176" i="26"/>
  <c r="AS131" i="26"/>
  <c r="BE131" i="26" s="1"/>
  <c r="AS98" i="26"/>
  <c r="AS39" i="26"/>
  <c r="AS97" i="26"/>
  <c r="BE160" i="26"/>
  <c r="AE158" i="26"/>
  <c r="BE158" i="26" s="1"/>
  <c r="BE241" i="26"/>
  <c r="AZ79" i="26"/>
  <c r="AL109" i="26"/>
  <c r="AL195" i="26"/>
  <c r="AL24" i="26"/>
  <c r="BE24" i="26" s="1"/>
  <c r="AZ138" i="26"/>
  <c r="AE202" i="26"/>
  <c r="AL17" i="26"/>
  <c r="AS17" i="26"/>
  <c r="N226" i="26"/>
  <c r="BE226" i="26" s="1"/>
  <c r="AZ225" i="26"/>
  <c r="AZ101" i="26"/>
  <c r="BE101" i="26" s="1"/>
  <c r="AE137" i="26"/>
  <c r="BE137" i="26" s="1"/>
  <c r="AE134" i="26"/>
  <c r="N110" i="26"/>
  <c r="AL51" i="26"/>
  <c r="AL44" i="26"/>
  <c r="AS196" i="26"/>
  <c r="N133" i="26"/>
  <c r="U75" i="26"/>
  <c r="N75" i="26"/>
  <c r="AE214" i="26"/>
  <c r="AZ121" i="26"/>
  <c r="AE255" i="26"/>
  <c r="BE255" i="26" s="1"/>
  <c r="AE248" i="26"/>
  <c r="AZ11" i="26"/>
  <c r="BE11" i="26" s="1"/>
  <c r="AE232" i="26"/>
  <c r="BE232" i="26" s="1"/>
  <c r="AE209" i="26"/>
  <c r="AZ60" i="26"/>
  <c r="BE60" i="26" s="1"/>
  <c r="AE253" i="26"/>
  <c r="BE253" i="26" s="1"/>
  <c r="AE129" i="26"/>
  <c r="AZ251" i="26"/>
  <c r="BE251" i="26" s="1"/>
  <c r="AL74" i="26"/>
  <c r="BE74" i="26" s="1"/>
  <c r="AZ219" i="26"/>
  <c r="AZ172" i="26"/>
  <c r="BE172" i="26" s="1"/>
  <c r="AE119" i="26"/>
  <c r="BE119" i="26" s="1"/>
  <c r="AZ108" i="26"/>
  <c r="BE108" i="26" s="1"/>
  <c r="AE176" i="26"/>
  <c r="N25" i="26"/>
  <c r="AZ259" i="26"/>
  <c r="BE259" i="26" s="1"/>
  <c r="AE105" i="26"/>
  <c r="BE105" i="26" s="1"/>
  <c r="AE104" i="26"/>
  <c r="AZ144" i="26"/>
  <c r="BE144" i="26" s="1"/>
  <c r="AE198" i="26"/>
  <c r="AE41" i="26"/>
  <c r="AZ80" i="26"/>
  <c r="BE80" i="26" s="1"/>
  <c r="AE169" i="26"/>
  <c r="BE169" i="26" s="1"/>
  <c r="AE125" i="26"/>
  <c r="N10" i="26"/>
  <c r="AE181" i="26"/>
  <c r="U256" i="26"/>
  <c r="AZ256" i="26"/>
  <c r="AL191" i="26"/>
  <c r="AL86" i="26"/>
  <c r="AE38" i="26"/>
  <c r="AE223" i="26"/>
  <c r="AL223" i="26"/>
  <c r="N200" i="26"/>
  <c r="U127" i="26"/>
  <c r="N18" i="26"/>
  <c r="AE18" i="26"/>
  <c r="AE48" i="26"/>
  <c r="AZ48" i="26"/>
  <c r="N57" i="26"/>
  <c r="AL199" i="26"/>
  <c r="AE220" i="26"/>
  <c r="AZ220" i="26"/>
  <c r="AZ189" i="26"/>
  <c r="N128" i="26"/>
  <c r="BE128" i="26" s="1"/>
  <c r="U58" i="26"/>
  <c r="AE180" i="26"/>
  <c r="N207" i="26"/>
  <c r="AE33" i="26"/>
  <c r="BE33" i="26" s="1"/>
  <c r="AS33" i="26"/>
  <c r="U85" i="26"/>
  <c r="BE85" i="26" s="1"/>
  <c r="AE118" i="26"/>
  <c r="AZ118" i="26"/>
  <c r="AZ115" i="26"/>
  <c r="AS213" i="26"/>
  <c r="AZ29" i="26"/>
  <c r="BE29" i="26" s="1"/>
  <c r="AS32" i="26"/>
  <c r="U37" i="26"/>
  <c r="U140" i="26"/>
  <c r="AS47" i="26"/>
  <c r="AE47" i="26"/>
  <c r="AZ261" i="26"/>
  <c r="AE76" i="26"/>
  <c r="AL63" i="26"/>
  <c r="AZ84" i="26"/>
  <c r="AS67" i="26"/>
  <c r="AS19" i="26"/>
  <c r="BE19" i="26" s="1"/>
  <c r="AE122" i="26"/>
  <c r="AS197" i="26"/>
  <c r="U197" i="26"/>
  <c r="BE197" i="26" s="1"/>
  <c r="AZ197" i="26"/>
  <c r="N123" i="26"/>
  <c r="BE123" i="26" s="1"/>
  <c r="AE124" i="26"/>
  <c r="AE95" i="26"/>
  <c r="N237" i="26"/>
  <c r="AZ58" i="26"/>
  <c r="AL236" i="26"/>
  <c r="AS236" i="26"/>
  <c r="AE262" i="26"/>
  <c r="BE262" i="26" s="1"/>
  <c r="AZ78" i="26"/>
  <c r="AE22" i="26"/>
  <c r="BE22" i="26" s="1"/>
  <c r="AZ204" i="26"/>
  <c r="AE215" i="26"/>
  <c r="AL49" i="26"/>
  <c r="AL115" i="26"/>
  <c r="AZ140" i="26"/>
  <c r="AL118" i="26"/>
  <c r="AS37" i="26"/>
  <c r="AS234" i="26"/>
  <c r="AS124" i="26"/>
  <c r="BE124" i="26" s="1"/>
  <c r="AL203" i="26"/>
  <c r="AL92" i="26"/>
  <c r="AE35" i="26"/>
  <c r="AE46" i="26"/>
  <c r="AL152" i="26"/>
  <c r="U151" i="26"/>
  <c r="AE66" i="26"/>
  <c r="AL65" i="26"/>
  <c r="U90" i="26"/>
  <c r="AE150" i="26"/>
  <c r="BE150" i="26" s="1"/>
  <c r="AL233" i="26"/>
  <c r="U21" i="26"/>
  <c r="AE77" i="26"/>
  <c r="AE89" i="26"/>
  <c r="BE89" i="26" s="1"/>
  <c r="AZ63" i="26"/>
  <c r="AE91" i="26"/>
  <c r="AE113" i="26"/>
  <c r="AE153" i="26"/>
  <c r="AZ239" i="26"/>
  <c r="AL247" i="26"/>
  <c r="AL167" i="26"/>
  <c r="U91" i="26"/>
  <c r="AZ187" i="26"/>
  <c r="U82" i="26"/>
  <c r="BE82" i="26" s="1"/>
  <c r="N36" i="26"/>
  <c r="AE31" i="26"/>
  <c r="N240" i="26"/>
  <c r="AS240" i="26"/>
  <c r="AS45" i="26"/>
  <c r="AL21" i="26"/>
  <c r="AS21" i="26"/>
  <c r="N76" i="26"/>
  <c r="AS139" i="26"/>
  <c r="AL177" i="26"/>
  <c r="K2" i="26"/>
  <c r="K3" i="26" s="1"/>
  <c r="N177" i="26"/>
  <c r="AS96" i="26"/>
  <c r="AS68" i="26"/>
  <c r="AE225" i="26"/>
  <c r="AE26" i="26"/>
  <c r="BE26" i="26" s="1"/>
  <c r="AZ61" i="26"/>
  <c r="BE61" i="26" s="1"/>
  <c r="AE100" i="26"/>
  <c r="BE100" i="26" s="1"/>
  <c r="AZ134" i="26"/>
  <c r="AS148" i="26"/>
  <c r="AZ249" i="26"/>
  <c r="AS16" i="26"/>
  <c r="AL136" i="26"/>
  <c r="BE136" i="26" s="1"/>
  <c r="AE44" i="26"/>
  <c r="AL164" i="26"/>
  <c r="AS164" i="26"/>
  <c r="N183" i="26"/>
  <c r="BE183" i="26" s="1"/>
  <c r="AE193" i="26"/>
  <c r="BE193" i="26" s="1"/>
  <c r="AZ222" i="26"/>
  <c r="AE260" i="26"/>
  <c r="BE260" i="26" s="1"/>
  <c r="AZ248" i="26"/>
  <c r="AE88" i="26"/>
  <c r="BE88" i="26" s="1"/>
  <c r="AZ174" i="26"/>
  <c r="BE174" i="26" s="1"/>
  <c r="AE120" i="26"/>
  <c r="BE120" i="26" s="1"/>
  <c r="AZ209" i="26"/>
  <c r="AE59" i="26"/>
  <c r="BE59" i="26" s="1"/>
  <c r="AZ173" i="26"/>
  <c r="BE173" i="26" s="1"/>
  <c r="AE13" i="26"/>
  <c r="BE13" i="26" s="1"/>
  <c r="AZ129" i="26"/>
  <c r="AE238" i="26"/>
  <c r="AZ25" i="26"/>
  <c r="AZ176" i="26"/>
  <c r="AE94" i="26"/>
  <c r="AZ69" i="26"/>
  <c r="BE69" i="26" s="1"/>
  <c r="AE117" i="26"/>
  <c r="AZ104" i="26"/>
  <c r="AE171" i="26"/>
  <c r="AZ116" i="26"/>
  <c r="BE116" i="26" s="1"/>
  <c r="AE218" i="26"/>
  <c r="BE218" i="26" s="1"/>
  <c r="AZ41" i="26"/>
  <c r="AE79" i="26"/>
  <c r="BE79" i="26" s="1"/>
  <c r="AZ179" i="26"/>
  <c r="BE179" i="26" s="1"/>
  <c r="AE217" i="26"/>
  <c r="BE217" i="26" s="1"/>
  <c r="AZ125" i="26"/>
  <c r="AE109" i="26"/>
  <c r="AE10" i="26"/>
  <c r="N210" i="26"/>
  <c r="BE210" i="26" s="1"/>
  <c r="AE242" i="26"/>
  <c r="BE242" i="26" s="1"/>
  <c r="AL71" i="26"/>
  <c r="N71" i="26"/>
  <c r="AS71" i="26"/>
  <c r="AZ106" i="26"/>
  <c r="N106" i="26"/>
  <c r="AS127" i="26"/>
  <c r="U18" i="26"/>
  <c r="AZ199" i="26"/>
  <c r="AE199" i="26"/>
  <c r="N42" i="26"/>
  <c r="AS42" i="26"/>
  <c r="N159" i="26"/>
  <c r="AS159" i="26"/>
  <c r="N180" i="26"/>
  <c r="AS180" i="26"/>
  <c r="AS237" i="26"/>
  <c r="U50" i="26"/>
  <c r="N58" i="26"/>
  <c r="AS56" i="26"/>
  <c r="AS81" i="26"/>
  <c r="BE81" i="26" s="1"/>
  <c r="AS170" i="26"/>
  <c r="N252" i="26"/>
  <c r="AS252" i="26"/>
  <c r="N142" i="26"/>
  <c r="AS142" i="26"/>
  <c r="N103" i="26"/>
  <c r="AS103" i="26"/>
  <c r="AZ28" i="26"/>
  <c r="BE28" i="26" s="1"/>
  <c r="AE205" i="26"/>
  <c r="BE205" i="26" s="1"/>
  <c r="AZ114" i="26"/>
  <c r="AE211" i="26"/>
  <c r="BE211" i="26" s="1"/>
  <c r="N192" i="26"/>
  <c r="AS115" i="26"/>
  <c r="N14" i="26"/>
  <c r="N20" i="26"/>
  <c r="AS20" i="26"/>
  <c r="AE32" i="26"/>
  <c r="AE186" i="26"/>
  <c r="AS216" i="26"/>
  <c r="AS154" i="26"/>
  <c r="BE154" i="26" s="1"/>
  <c r="AS250" i="26"/>
  <c r="AS54" i="26"/>
  <c r="AS140" i="26"/>
  <c r="AS93" i="26"/>
  <c r="BE93" i="26" s="1"/>
  <c r="AE68" i="26"/>
  <c r="AE206" i="26"/>
  <c r="AE235" i="26"/>
  <c r="N261" i="26"/>
  <c r="AL261" i="26"/>
  <c r="AS27" i="26"/>
  <c r="AS177" i="26"/>
  <c r="AS153" i="26"/>
  <c r="AE12" i="26"/>
  <c r="AE53" i="26"/>
  <c r="AZ166" i="26"/>
  <c r="N178" i="26"/>
  <c r="N155" i="26"/>
  <c r="N167" i="26"/>
  <c r="AZ36" i="26"/>
  <c r="AS229" i="26"/>
  <c r="AL229" i="26"/>
  <c r="U264" i="26"/>
  <c r="AL264" i="26"/>
  <c r="AL31" i="26"/>
  <c r="AZ91" i="26"/>
  <c r="U46" i="26"/>
  <c r="AE45" i="26"/>
  <c r="N122" i="26"/>
  <c r="N21" i="26"/>
  <c r="U77" i="26"/>
  <c r="AE52" i="26"/>
  <c r="AE78" i="26"/>
  <c r="AE204" i="26"/>
  <c r="AE161" i="26"/>
  <c r="AS192" i="26"/>
  <c r="U157" i="26"/>
  <c r="BE157" i="26" s="1"/>
  <c r="AZ54" i="26"/>
  <c r="AL32" i="26"/>
  <c r="AL186" i="26"/>
  <c r="AL168" i="26"/>
  <c r="BE168" i="26" s="1"/>
  <c r="AZ234" i="26"/>
  <c r="AL107" i="26"/>
  <c r="AE247" i="26"/>
  <c r="U235" i="26"/>
  <c r="AL235" i="26"/>
  <c r="N203" i="26"/>
  <c r="AZ92" i="26"/>
  <c r="AZ153" i="26"/>
  <c r="AZ65" i="26"/>
  <c r="AZ139" i="26"/>
  <c r="AE139" i="26"/>
  <c r="AZ233" i="26"/>
  <c r="L2" i="26"/>
  <c r="L3" i="26" s="1"/>
  <c r="AL153" i="26"/>
  <c r="N239" i="26"/>
  <c r="AS239" i="26"/>
  <c r="AE178" i="26"/>
  <c r="AL76" i="26"/>
  <c r="U12" i="26"/>
  <c r="BE96" i="26"/>
  <c r="N95" i="26"/>
  <c r="AE229" i="26"/>
  <c r="N141" i="26"/>
  <c r="BE141" i="26" s="1"/>
  <c r="N264" i="26"/>
  <c r="N12" i="26"/>
  <c r="AL45" i="26"/>
  <c r="U52" i="26"/>
  <c r="U149" i="26"/>
  <c r="BE149" i="26" s="1"/>
  <c r="AS187" i="26"/>
  <c r="BE187" i="26" s="1"/>
  <c r="AE228" i="26"/>
  <c r="BE228" i="26" s="1"/>
  <c r="AL27" i="26"/>
  <c r="N77" i="26"/>
  <c r="BE77" i="26" s="1"/>
  <c r="AZ27" i="26"/>
  <c r="AL46" i="26"/>
  <c r="AS46" i="26"/>
  <c r="AZ178" i="26"/>
  <c r="AZ177" i="26"/>
  <c r="AL55" i="26"/>
  <c r="BE55" i="26" s="1"/>
  <c r="I2" i="26"/>
  <c r="I3" i="26" s="1"/>
  <c r="AZ53" i="26"/>
  <c r="N90" i="26"/>
  <c r="AE27" i="26"/>
  <c r="AE177" i="26"/>
  <c r="AZ113" i="26"/>
  <c r="N151" i="26"/>
  <c r="AL149" i="26"/>
  <c r="AS149" i="26"/>
  <c r="AO6" i="25"/>
  <c r="AG6" i="25"/>
  <c r="W6" i="25"/>
  <c r="M6" i="25"/>
  <c r="AW6" i="25"/>
  <c r="AM6" i="25"/>
  <c r="AE6" i="25"/>
  <c r="U6" i="25"/>
  <c r="K6" i="25"/>
  <c r="BE6" i="25"/>
  <c r="AS6" i="25"/>
  <c r="AI6" i="25"/>
  <c r="Y6" i="25"/>
  <c r="O6" i="25"/>
  <c r="G6" i="25"/>
  <c r="AU6" i="25"/>
  <c r="Q6" i="25"/>
  <c r="I6" i="25"/>
  <c r="J7" i="25"/>
  <c r="O7" i="25"/>
  <c r="V7" i="25"/>
  <c r="AA7" i="25"/>
  <c r="AH7" i="25"/>
  <c r="AM7" i="25"/>
  <c r="AU7" i="25"/>
  <c r="M8" i="25"/>
  <c r="Y8" i="25"/>
  <c r="AK8" i="25"/>
  <c r="AW10" i="25"/>
  <c r="AL10" i="25"/>
  <c r="Y10" i="25"/>
  <c r="O10" i="25"/>
  <c r="G10" i="25"/>
  <c r="K10" i="25"/>
  <c r="W10" i="25"/>
  <c r="AO10" i="25"/>
  <c r="BE10" i="25"/>
  <c r="AI13" i="25"/>
  <c r="O13" i="25"/>
  <c r="AU13" i="25"/>
  <c r="AA13" i="25"/>
  <c r="K13" i="25"/>
  <c r="CX14" i="25"/>
  <c r="DC16" i="25"/>
  <c r="CL16" i="25"/>
  <c r="BN16" i="25"/>
  <c r="CT16" i="25"/>
  <c r="BW16" i="25"/>
  <c r="CD16" i="25"/>
  <c r="I5" i="25"/>
  <c r="N5" i="25"/>
  <c r="U5" i="25"/>
  <c r="Z5" i="25"/>
  <c r="AG5" i="25"/>
  <c r="AL5" i="25"/>
  <c r="AS5" i="25"/>
  <c r="K7" i="25"/>
  <c r="Q7" i="25"/>
  <c r="W7" i="25"/>
  <c r="AD7" i="25"/>
  <c r="AI7" i="25"/>
  <c r="AO7" i="25"/>
  <c r="J5" i="25"/>
  <c r="O5" i="25"/>
  <c r="S5" i="25" s="1"/>
  <c r="V5" i="25"/>
  <c r="AA5" i="25"/>
  <c r="AH5" i="25"/>
  <c r="AM5" i="25"/>
  <c r="AT5" i="25"/>
  <c r="G7" i="25"/>
  <c r="M7" i="25"/>
  <c r="R7" i="25"/>
  <c r="Y7" i="25"/>
  <c r="AE7" i="25"/>
  <c r="AK7" i="25"/>
  <c r="AS7" i="25"/>
  <c r="G8" i="25"/>
  <c r="Q8" i="25"/>
  <c r="AG8" i="25"/>
  <c r="BE9" i="25"/>
  <c r="AT9" i="25"/>
  <c r="AM9" i="25"/>
  <c r="AH9" i="25"/>
  <c r="AA9" i="25"/>
  <c r="V9" i="25"/>
  <c r="O9" i="25"/>
  <c r="J9" i="25"/>
  <c r="I9" i="25"/>
  <c r="Q9" i="25"/>
  <c r="Y9" i="25"/>
  <c r="AG9" i="25"/>
  <c r="AO9" i="25"/>
  <c r="AW9" i="25"/>
  <c r="Q10" i="25"/>
  <c r="AE10" i="25"/>
  <c r="AT10" i="25"/>
  <c r="O11" i="25"/>
  <c r="W11" i="25"/>
  <c r="AF11" i="25"/>
  <c r="AE13" i="25"/>
  <c r="AU16" i="25"/>
  <c r="AP16" i="25"/>
  <c r="AH16" i="25"/>
  <c r="Y16" i="25"/>
  <c r="Q16" i="25"/>
  <c r="I16" i="25"/>
  <c r="AT16" i="25"/>
  <c r="AL16" i="25"/>
  <c r="AD16" i="25"/>
  <c r="U16" i="25"/>
  <c r="M16" i="25"/>
  <c r="N16" i="25"/>
  <c r="AG16" i="25"/>
  <c r="AW16" i="25"/>
  <c r="DJ5" i="25"/>
  <c r="CT5" i="25"/>
  <c r="CH5" i="25"/>
  <c r="BW5" i="25"/>
  <c r="CY5" i="25"/>
  <c r="CN5" i="25"/>
  <c r="CB5" i="25"/>
  <c r="BN5" i="25"/>
  <c r="BX5" i="25"/>
  <c r="CX5" i="25"/>
  <c r="BX7" i="25"/>
  <c r="BX9" i="25"/>
  <c r="DB16" i="25"/>
  <c r="AW7" i="25"/>
  <c r="AP7" i="25"/>
  <c r="I7" i="25"/>
  <c r="N7" i="25"/>
  <c r="U7" i="25"/>
  <c r="Z7" i="25"/>
  <c r="AG7" i="25"/>
  <c r="AL7" i="25"/>
  <c r="AT7" i="25"/>
  <c r="AW8" i="25"/>
  <c r="AM8" i="25"/>
  <c r="AE8" i="25"/>
  <c r="U8" i="25"/>
  <c r="K8" i="25"/>
  <c r="I8" i="25"/>
  <c r="W8" i="25"/>
  <c r="AI8" i="25"/>
  <c r="AU8" i="25"/>
  <c r="CY14" i="25"/>
  <c r="CA14" i="25"/>
  <c r="CQ14" i="25"/>
  <c r="BS14" i="25"/>
  <c r="CH14" i="25"/>
  <c r="AI15" i="25"/>
  <c r="W15" i="25"/>
  <c r="G15" i="25"/>
  <c r="AR15" i="25"/>
  <c r="AB15" i="25"/>
  <c r="O15" i="25"/>
  <c r="T15" i="25"/>
  <c r="AU15" i="25"/>
  <c r="O8" i="25"/>
  <c r="AA8" i="25"/>
  <c r="AO8" i="25"/>
  <c r="BE8" i="25"/>
  <c r="M10" i="25"/>
  <c r="AA10" i="25"/>
  <c r="AR10" i="25"/>
  <c r="AR11" i="25"/>
  <c r="AH11" i="25"/>
  <c r="AA11" i="25"/>
  <c r="T11" i="25"/>
  <c r="K11" i="25"/>
  <c r="J11" i="25"/>
  <c r="V11" i="25"/>
  <c r="AE11" i="25"/>
  <c r="AP11" i="25"/>
  <c r="W13" i="25"/>
  <c r="AA15" i="25"/>
  <c r="DA7" i="25"/>
  <c r="CV7" i="25"/>
  <c r="CN7" i="25"/>
  <c r="CE7" i="25"/>
  <c r="BW7" i="25"/>
  <c r="BO7" i="25"/>
  <c r="CZ7" i="25"/>
  <c r="CR7" i="25"/>
  <c r="CW7" i="25" s="1"/>
  <c r="CJ7" i="25"/>
  <c r="CA7" i="25"/>
  <c r="BS7" i="25"/>
  <c r="BT7" i="25"/>
  <c r="BY7" i="25" s="1"/>
  <c r="CM7" i="25"/>
  <c r="DC7" i="25"/>
  <c r="DA9" i="25"/>
  <c r="CZ9" i="25"/>
  <c r="CR9" i="25"/>
  <c r="CJ9" i="25"/>
  <c r="CA9" i="25"/>
  <c r="BS9" i="25"/>
  <c r="BY9" i="25" s="1"/>
  <c r="CV9" i="25"/>
  <c r="CN9" i="25"/>
  <c r="CE9" i="25"/>
  <c r="BW9" i="25"/>
  <c r="BO9" i="25"/>
  <c r="BT9" i="25"/>
  <c r="CM9" i="25"/>
  <c r="DC9" i="25"/>
  <c r="CM16" i="25"/>
  <c r="K17" i="25"/>
  <c r="AE17" i="25"/>
  <c r="BU8" i="25"/>
  <c r="CK8" i="25"/>
  <c r="BW12" i="25"/>
  <c r="DC12" i="25"/>
  <c r="BP15" i="25"/>
  <c r="BX15" i="25"/>
  <c r="CG15" i="25"/>
  <c r="CO15" i="25"/>
  <c r="CZ15" i="25"/>
  <c r="BP17" i="25"/>
  <c r="BX17" i="25"/>
  <c r="CG17" i="25"/>
  <c r="CO17" i="25"/>
  <c r="CZ17" i="25"/>
  <c r="J12" i="25"/>
  <c r="U12" i="25"/>
  <c r="AH12" i="25"/>
  <c r="J14" i="25"/>
  <c r="R14" i="25"/>
  <c r="Z14" i="25"/>
  <c r="AK14" i="25"/>
  <c r="AS14" i="25"/>
  <c r="BE14" i="25"/>
  <c r="W17" i="25"/>
  <c r="CC8" i="25"/>
  <c r="BQ11" i="25"/>
  <c r="CB11" i="25"/>
  <c r="CL11" i="25"/>
  <c r="CM12" i="25"/>
  <c r="BP13" i="25"/>
  <c r="BX13" i="25"/>
  <c r="CG13" i="25"/>
  <c r="CO13" i="25"/>
  <c r="CP13" i="25" s="1"/>
  <c r="CZ13" i="25"/>
  <c r="BT15" i="25"/>
  <c r="CC15" i="25"/>
  <c r="CK15" i="25"/>
  <c r="CS15" i="25"/>
  <c r="BT17" i="25"/>
  <c r="CC17" i="25"/>
  <c r="CK17" i="25"/>
  <c r="CP17" i="25" s="1"/>
  <c r="CS17" i="25"/>
  <c r="DJ6" i="25"/>
  <c r="DC6" i="25"/>
  <c r="CY6" i="25"/>
  <c r="CU6" i="25"/>
  <c r="CQ6" i="25"/>
  <c r="CW6" i="25" s="1"/>
  <c r="CM6" i="25"/>
  <c r="CE6" i="25"/>
  <c r="CA6" i="25"/>
  <c r="BW6" i="25"/>
  <c r="BS6" i="25"/>
  <c r="BO6" i="25"/>
  <c r="CZ6" i="25"/>
  <c r="CV6" i="25"/>
  <c r="CR6" i="25"/>
  <c r="CN6" i="25"/>
  <c r="CJ6" i="25"/>
  <c r="CF6" i="25"/>
  <c r="CB6" i="25"/>
  <c r="BX6" i="25"/>
  <c r="BT6" i="25"/>
  <c r="BP6" i="25"/>
  <c r="BN6" i="25"/>
  <c r="BV6" i="25"/>
  <c r="CD6" i="25"/>
  <c r="CL6" i="25"/>
  <c r="CT6" i="25"/>
  <c r="DB6" i="25"/>
  <c r="DA10" i="25"/>
  <c r="CS10" i="25"/>
  <c r="CO10" i="25"/>
  <c r="DJ10" i="25"/>
  <c r="DC10" i="25"/>
  <c r="CX10" i="25"/>
  <c r="CR10" i="25"/>
  <c r="CM10" i="25"/>
  <c r="CE10" i="25"/>
  <c r="CA10" i="25"/>
  <c r="BW10" i="25"/>
  <c r="BS10" i="25"/>
  <c r="BO10" i="25"/>
  <c r="CY10" i="25"/>
  <c r="CT10" i="25"/>
  <c r="CN10" i="25"/>
  <c r="CJ10" i="25"/>
  <c r="CF10" i="25"/>
  <c r="CB10" i="25"/>
  <c r="BX10" i="25"/>
  <c r="BT10" i="25"/>
  <c r="BP10" i="25"/>
  <c r="BR10" i="25" s="1"/>
  <c r="CD10" i="25"/>
  <c r="BQ6" i="25"/>
  <c r="CG6" i="25"/>
  <c r="CO6" i="25"/>
  <c r="BP5" i="25"/>
  <c r="BV5" i="25"/>
  <c r="CA5" i="25"/>
  <c r="CF5" i="25"/>
  <c r="CL5" i="25"/>
  <c r="CQ5" i="25"/>
  <c r="CV5" i="25"/>
  <c r="DB5" i="25"/>
  <c r="BM6" i="25"/>
  <c r="BU6" i="25"/>
  <c r="CC6" i="25"/>
  <c r="CK6" i="25"/>
  <c r="CS6" i="25"/>
  <c r="DA6" i="25"/>
  <c r="BQ8" i="25"/>
  <c r="CG8" i="25"/>
  <c r="CO8" i="25"/>
  <c r="BM10" i="25"/>
  <c r="BU10" i="25"/>
  <c r="CC10" i="25"/>
  <c r="CK10" i="25"/>
  <c r="CP10" i="25" s="1"/>
  <c r="CU10" i="25"/>
  <c r="BV12" i="25"/>
  <c r="CL12" i="25"/>
  <c r="DA16" i="25"/>
  <c r="CS16" i="25"/>
  <c r="CO16" i="25"/>
  <c r="CK16" i="25"/>
  <c r="CG16" i="25"/>
  <c r="CC16" i="25"/>
  <c r="BU16" i="25"/>
  <c r="BQ16" i="25"/>
  <c r="BM16" i="25"/>
  <c r="BR16" i="25" s="1"/>
  <c r="CZ16" i="25"/>
  <c r="CV16" i="25"/>
  <c r="CR16" i="25"/>
  <c r="CN16" i="25"/>
  <c r="CJ16" i="25"/>
  <c r="CF16" i="25"/>
  <c r="CB16" i="25"/>
  <c r="BX16" i="25"/>
  <c r="BT16" i="25"/>
  <c r="BP16" i="25"/>
  <c r="CX16" i="25"/>
  <c r="CH16" i="25"/>
  <c r="BZ16" i="25"/>
  <c r="CY16" i="25"/>
  <c r="CQ16" i="25"/>
  <c r="CW16" i="25" s="1"/>
  <c r="CA16" i="25"/>
  <c r="BS16" i="25"/>
  <c r="BO16" i="25"/>
  <c r="CE16" i="25"/>
  <c r="CI16" i="25" s="1"/>
  <c r="CU16" i="25"/>
  <c r="DJ16" i="25"/>
  <c r="BN10" i="25"/>
  <c r="BV10" i="25"/>
  <c r="BY10" i="25" s="1"/>
  <c r="CL10" i="25"/>
  <c r="CV10" i="25"/>
  <c r="BQ10" i="25"/>
  <c r="CG10" i="25"/>
  <c r="CZ10" i="25"/>
  <c r="DA5" i="25"/>
  <c r="CS5" i="25"/>
  <c r="CO5" i="25"/>
  <c r="CK5" i="25"/>
  <c r="CG5" i="25"/>
  <c r="CC5" i="25"/>
  <c r="BU5" i="25"/>
  <c r="BQ5" i="25"/>
  <c r="BM5" i="25"/>
  <c r="BR5" i="25" s="1"/>
  <c r="BO5" i="25"/>
  <c r="BT5" i="25"/>
  <c r="BY5" i="25" s="1"/>
  <c r="BZ5" i="25"/>
  <c r="CE5" i="25"/>
  <c r="CJ5" i="25"/>
  <c r="CU5" i="25"/>
  <c r="CZ5" i="25"/>
  <c r="BR6" i="25"/>
  <c r="BZ6" i="25"/>
  <c r="CH6" i="25"/>
  <c r="CX6" i="25"/>
  <c r="DJ8" i="25"/>
  <c r="DC8" i="25"/>
  <c r="CY8" i="25"/>
  <c r="CU8" i="25"/>
  <c r="CQ8" i="25"/>
  <c r="CM8" i="25"/>
  <c r="CE8" i="25"/>
  <c r="CA8" i="25"/>
  <c r="BW8" i="25"/>
  <c r="BS8" i="25"/>
  <c r="BO8" i="25"/>
  <c r="CZ8" i="25"/>
  <c r="CV8" i="25"/>
  <c r="CR8" i="25"/>
  <c r="CN8" i="25"/>
  <c r="CJ8" i="25"/>
  <c r="CF8" i="25"/>
  <c r="CB8" i="25"/>
  <c r="BX8" i="25"/>
  <c r="BT8" i="25"/>
  <c r="BP8" i="25"/>
  <c r="BN8" i="25"/>
  <c r="BV8" i="25"/>
  <c r="CD8" i="25"/>
  <c r="CL8" i="25"/>
  <c r="CT8" i="25"/>
  <c r="DB8" i="25"/>
  <c r="DD8" i="25" s="1"/>
  <c r="BZ10" i="25"/>
  <c r="CI10" i="25" s="1"/>
  <c r="CH10" i="25"/>
  <c r="CQ10" i="25"/>
  <c r="CW10" i="25" s="1"/>
  <c r="DB10" i="25"/>
  <c r="DA12" i="25"/>
  <c r="CS12" i="25"/>
  <c r="CO12" i="25"/>
  <c r="CK12" i="25"/>
  <c r="CG12" i="25"/>
  <c r="CC12" i="25"/>
  <c r="BU12" i="25"/>
  <c r="BQ12" i="25"/>
  <c r="BM12" i="25"/>
  <c r="BR12" i="25" s="1"/>
  <c r="CZ12" i="25"/>
  <c r="CV12" i="25"/>
  <c r="CR12" i="25"/>
  <c r="CN12" i="25"/>
  <c r="CJ12" i="25"/>
  <c r="CF12" i="25"/>
  <c r="CB12" i="25"/>
  <c r="BX12" i="25"/>
  <c r="BT12" i="25"/>
  <c r="BP12" i="25"/>
  <c r="CX12" i="25"/>
  <c r="CH12" i="25"/>
  <c r="BZ12" i="25"/>
  <c r="CY12" i="25"/>
  <c r="CQ12" i="25"/>
  <c r="CW12" i="25" s="1"/>
  <c r="CA12" i="25"/>
  <c r="BS12" i="25"/>
  <c r="BO12" i="25"/>
  <c r="CE12" i="25"/>
  <c r="CI12" i="25" s="1"/>
  <c r="CU12" i="25"/>
  <c r="DJ12" i="25"/>
  <c r="BN7" i="25"/>
  <c r="BV7" i="25"/>
  <c r="BZ7" i="25"/>
  <c r="CD7" i="25"/>
  <c r="CH7" i="25"/>
  <c r="CL7" i="25"/>
  <c r="CT7" i="25"/>
  <c r="CX7" i="25"/>
  <c r="DD7" i="25" s="1"/>
  <c r="DB7" i="25"/>
  <c r="BN9" i="25"/>
  <c r="BV9" i="25"/>
  <c r="BZ9" i="25"/>
  <c r="CD9" i="25"/>
  <c r="CH9" i="25"/>
  <c r="CL9" i="25"/>
  <c r="CT9" i="25"/>
  <c r="CX9" i="25"/>
  <c r="DB9" i="25"/>
  <c r="DJ11" i="25"/>
  <c r="DC11" i="25"/>
  <c r="CY11" i="25"/>
  <c r="CU11" i="25"/>
  <c r="CQ11" i="25"/>
  <c r="CM11" i="25"/>
  <c r="CE11" i="25"/>
  <c r="CA11" i="25"/>
  <c r="BW11" i="25"/>
  <c r="BS11" i="25"/>
  <c r="BO11" i="25"/>
  <c r="BN11" i="25"/>
  <c r="BT11" i="25"/>
  <c r="CD11" i="25"/>
  <c r="CJ11" i="25"/>
  <c r="CO11" i="25"/>
  <c r="CT11" i="25"/>
  <c r="CZ11" i="25"/>
  <c r="DA14" i="25"/>
  <c r="CS14" i="25"/>
  <c r="CO14" i="25"/>
  <c r="CK14" i="25"/>
  <c r="CG14" i="25"/>
  <c r="CC14" i="25"/>
  <c r="BU14" i="25"/>
  <c r="BQ14" i="25"/>
  <c r="BM14" i="25"/>
  <c r="CZ14" i="25"/>
  <c r="CV14" i="25"/>
  <c r="CR14" i="25"/>
  <c r="CN14" i="25"/>
  <c r="CJ14" i="25"/>
  <c r="CF14" i="25"/>
  <c r="CB14" i="25"/>
  <c r="BX14" i="25"/>
  <c r="BT14" i="25"/>
  <c r="BP14" i="25"/>
  <c r="BO14" i="25"/>
  <c r="BW14" i="25"/>
  <c r="CE14" i="25"/>
  <c r="CM14" i="25"/>
  <c r="CU14" i="25"/>
  <c r="DC14" i="25"/>
  <c r="BM7" i="25"/>
  <c r="BQ7" i="25"/>
  <c r="BU7" i="25"/>
  <c r="CC7" i="25"/>
  <c r="CG7" i="25"/>
  <c r="CK7" i="25"/>
  <c r="CO7" i="25"/>
  <c r="CS7" i="25"/>
  <c r="BM9" i="25"/>
  <c r="BQ9" i="25"/>
  <c r="BU9" i="25"/>
  <c r="CC9" i="25"/>
  <c r="CG9" i="25"/>
  <c r="CK9" i="25"/>
  <c r="CO9" i="25"/>
  <c r="CS9" i="25"/>
  <c r="CW9" i="25" s="1"/>
  <c r="BM11" i="25"/>
  <c r="BR11" i="25" s="1"/>
  <c r="BX11" i="25"/>
  <c r="CC11" i="25"/>
  <c r="CH11" i="25"/>
  <c r="CN11" i="25"/>
  <c r="CS11" i="25"/>
  <c r="CX11" i="25"/>
  <c r="BN14" i="25"/>
  <c r="BV14" i="25"/>
  <c r="CD14" i="25"/>
  <c r="CL14" i="25"/>
  <c r="CT14" i="25"/>
  <c r="CW14" i="25" s="1"/>
  <c r="DB14" i="25"/>
  <c r="DJ14" i="25"/>
  <c r="BN13" i="25"/>
  <c r="BR13" i="25"/>
  <c r="BV13" i="25"/>
  <c r="BZ13" i="25"/>
  <c r="CD13" i="25"/>
  <c r="CH13" i="25"/>
  <c r="CL13" i="25"/>
  <c r="CT13" i="25"/>
  <c r="CX13" i="25"/>
  <c r="DB13" i="25"/>
  <c r="BN15" i="25"/>
  <c r="BV15" i="25"/>
  <c r="BZ15" i="25"/>
  <c r="CD15" i="25"/>
  <c r="CH15" i="25"/>
  <c r="CL15" i="25"/>
  <c r="CT15" i="25"/>
  <c r="CX15" i="25"/>
  <c r="DB15" i="25"/>
  <c r="BN17" i="25"/>
  <c r="BR17" i="25"/>
  <c r="BV17" i="25"/>
  <c r="BZ17" i="25"/>
  <c r="CI17" i="25" s="1"/>
  <c r="CD17" i="25"/>
  <c r="CH17" i="25"/>
  <c r="CL17" i="25"/>
  <c r="CT17" i="25"/>
  <c r="CX17" i="25"/>
  <c r="DB17" i="25"/>
  <c r="BO13" i="25"/>
  <c r="BS13" i="25"/>
  <c r="BW13" i="25"/>
  <c r="CA13" i="25"/>
  <c r="CE13" i="25"/>
  <c r="CM13" i="25"/>
  <c r="CQ13" i="25"/>
  <c r="CW13" i="25" s="1"/>
  <c r="CU13" i="25"/>
  <c r="CY13" i="25"/>
  <c r="DC13" i="25"/>
  <c r="BO15" i="25"/>
  <c r="BR15" i="25" s="1"/>
  <c r="BS15" i="25"/>
  <c r="BW15" i="25"/>
  <c r="CA15" i="25"/>
  <c r="CE15" i="25"/>
  <c r="CM15" i="25"/>
  <c r="CQ15" i="25"/>
  <c r="CU15" i="25"/>
  <c r="CY15" i="25"/>
  <c r="DC15" i="25"/>
  <c r="BO17" i="25"/>
  <c r="BS17" i="25"/>
  <c r="BW17" i="25"/>
  <c r="CA17" i="25"/>
  <c r="CE17" i="25"/>
  <c r="CM17" i="25"/>
  <c r="CQ17" i="25"/>
  <c r="CU17" i="25"/>
  <c r="CY17" i="25"/>
  <c r="DC17" i="25"/>
  <c r="S7" i="25"/>
  <c r="H6" i="25"/>
  <c r="P6" i="25"/>
  <c r="T6" i="25"/>
  <c r="X6" i="25"/>
  <c r="AB6" i="25"/>
  <c r="AF6" i="25"/>
  <c r="AN6" i="25"/>
  <c r="AR6" i="25"/>
  <c r="AV6" i="25"/>
  <c r="H8" i="25"/>
  <c r="P8" i="25"/>
  <c r="T8" i="25"/>
  <c r="X8" i="25"/>
  <c r="AB8" i="25"/>
  <c r="AF8" i="25"/>
  <c r="AN8" i="25"/>
  <c r="AR8" i="25"/>
  <c r="AV8" i="25"/>
  <c r="AU10" i="25"/>
  <c r="AM10" i="25"/>
  <c r="AI10" i="25"/>
  <c r="H10" i="25"/>
  <c r="P10" i="25"/>
  <c r="T10" i="25"/>
  <c r="X10" i="25"/>
  <c r="AB10" i="25"/>
  <c r="AF10" i="25"/>
  <c r="AK10" i="25"/>
  <c r="AP10" i="25"/>
  <c r="AV10" i="25"/>
  <c r="AU12" i="25"/>
  <c r="AM12" i="25"/>
  <c r="AI12" i="25"/>
  <c r="AE12" i="25"/>
  <c r="AA12" i="25"/>
  <c r="W12" i="25"/>
  <c r="O12" i="25"/>
  <c r="K12" i="25"/>
  <c r="G12" i="25"/>
  <c r="AV12" i="25"/>
  <c r="AR12" i="25"/>
  <c r="I12" i="25"/>
  <c r="N12" i="25"/>
  <c r="T12" i="25"/>
  <c r="Y12" i="25"/>
  <c r="AD12" i="25"/>
  <c r="AO12" i="25"/>
  <c r="AW12" i="25"/>
  <c r="BE13" i="25"/>
  <c r="AW13" i="25"/>
  <c r="AS13" i="25"/>
  <c r="AO13" i="25"/>
  <c r="AK13" i="25"/>
  <c r="AG13" i="25"/>
  <c r="Y13" i="25"/>
  <c r="U13" i="25"/>
  <c r="Q13" i="25"/>
  <c r="M13" i="25"/>
  <c r="S13" i="25" s="1"/>
  <c r="I13" i="25"/>
  <c r="AT13" i="25"/>
  <c r="AP13" i="25"/>
  <c r="AL13" i="25"/>
  <c r="AH13" i="25"/>
  <c r="AD13" i="25"/>
  <c r="AJ13" i="25" s="1"/>
  <c r="Z13" i="25"/>
  <c r="V13" i="25"/>
  <c r="R13" i="25"/>
  <c r="N13" i="25"/>
  <c r="J13" i="25"/>
  <c r="H13" i="25"/>
  <c r="L13" i="25" s="1"/>
  <c r="P13" i="25"/>
  <c r="X13" i="25"/>
  <c r="AF13" i="25"/>
  <c r="AN13" i="25"/>
  <c r="AV13" i="25"/>
  <c r="BE17" i="25"/>
  <c r="AW17" i="25"/>
  <c r="AS17" i="25"/>
  <c r="AO17" i="25"/>
  <c r="AK17" i="25"/>
  <c r="AG17" i="25"/>
  <c r="Y17" i="25"/>
  <c r="U17" i="25"/>
  <c r="Q17" i="25"/>
  <c r="M17" i="25"/>
  <c r="I17" i="25"/>
  <c r="L17" i="25" s="1"/>
  <c r="AT17" i="25"/>
  <c r="AP17" i="25"/>
  <c r="AL17" i="25"/>
  <c r="AH17" i="25"/>
  <c r="AD17" i="25"/>
  <c r="Z17" i="25"/>
  <c r="V17" i="25"/>
  <c r="R17" i="25"/>
  <c r="N17" i="25"/>
  <c r="J17" i="25"/>
  <c r="H17" i="25"/>
  <c r="P17" i="25"/>
  <c r="X17" i="25"/>
  <c r="AF17" i="25"/>
  <c r="AN17" i="25"/>
  <c r="AV17" i="25"/>
  <c r="H5" i="25"/>
  <c r="L5" i="25"/>
  <c r="P5" i="25"/>
  <c r="T5" i="25"/>
  <c r="X5" i="25"/>
  <c r="AB5" i="25"/>
  <c r="AF5" i="25"/>
  <c r="AJ5" i="25"/>
  <c r="AN5" i="25"/>
  <c r="AR5" i="25"/>
  <c r="AX5" i="25" s="1"/>
  <c r="AV5" i="25"/>
  <c r="J6" i="25"/>
  <c r="N6" i="25"/>
  <c r="R6" i="25"/>
  <c r="V6" i="25"/>
  <c r="Z6" i="25"/>
  <c r="AD6" i="25"/>
  <c r="AH6" i="25"/>
  <c r="AL6" i="25"/>
  <c r="AP6" i="25"/>
  <c r="AT6" i="25"/>
  <c r="H7" i="25"/>
  <c r="L7" i="25" s="1"/>
  <c r="P7" i="25"/>
  <c r="T7" i="25"/>
  <c r="X7" i="25"/>
  <c r="AB7" i="25"/>
  <c r="AF7" i="25"/>
  <c r="AJ7" i="25"/>
  <c r="AN7" i="25"/>
  <c r="AR7" i="25"/>
  <c r="AV7" i="25"/>
  <c r="J8" i="25"/>
  <c r="N8" i="25"/>
  <c r="R8" i="25"/>
  <c r="V8" i="25"/>
  <c r="Z8" i="25"/>
  <c r="AD8" i="25"/>
  <c r="AH8" i="25"/>
  <c r="AL8" i="25"/>
  <c r="AP8" i="25"/>
  <c r="AT8" i="25"/>
  <c r="H9" i="25"/>
  <c r="L9" i="25" s="1"/>
  <c r="P9" i="25"/>
  <c r="S9" i="25" s="1"/>
  <c r="T9" i="25"/>
  <c r="X9" i="25"/>
  <c r="AB9" i="25"/>
  <c r="AF9" i="25"/>
  <c r="AJ9" i="25" s="1"/>
  <c r="AN9" i="25"/>
  <c r="AQ9" i="25" s="1"/>
  <c r="AR9" i="25"/>
  <c r="AV9" i="25"/>
  <c r="J10" i="25"/>
  <c r="N10" i="25"/>
  <c r="R10" i="25"/>
  <c r="V10" i="25"/>
  <c r="Z10" i="25"/>
  <c r="AD10" i="25"/>
  <c r="AH10" i="25"/>
  <c r="AN10" i="25"/>
  <c r="AS10" i="25"/>
  <c r="BE11" i="25"/>
  <c r="AW11" i="25"/>
  <c r="AS11" i="25"/>
  <c r="AO11" i="25"/>
  <c r="AK11" i="25"/>
  <c r="AG11" i="25"/>
  <c r="Y11" i="25"/>
  <c r="U11" i="25"/>
  <c r="Q11" i="25"/>
  <c r="M11" i="25"/>
  <c r="S11" i="25" s="1"/>
  <c r="I11" i="25"/>
  <c r="H11" i="25"/>
  <c r="L11" i="25" s="1"/>
  <c r="N11" i="25"/>
  <c r="X11" i="25"/>
  <c r="AC11" i="25" s="1"/>
  <c r="AD11" i="25"/>
  <c r="AI11" i="25"/>
  <c r="AN11" i="25"/>
  <c r="AT11" i="25"/>
  <c r="Q12" i="25"/>
  <c r="V12" i="25"/>
  <c r="AB12" i="25"/>
  <c r="AG12" i="25"/>
  <c r="AL12" i="25"/>
  <c r="AQ12" i="25" s="1"/>
  <c r="AS12" i="25"/>
  <c r="T13" i="25"/>
  <c r="AB13" i="25"/>
  <c r="AR13" i="25"/>
  <c r="BE15" i="25"/>
  <c r="AW15" i="25"/>
  <c r="AS15" i="25"/>
  <c r="AO15" i="25"/>
  <c r="AK15" i="25"/>
  <c r="AG15" i="25"/>
  <c r="Y15" i="25"/>
  <c r="U15" i="25"/>
  <c r="Q15" i="25"/>
  <c r="M15" i="25"/>
  <c r="I15" i="25"/>
  <c r="AT15" i="25"/>
  <c r="AP15" i="25"/>
  <c r="AL15" i="25"/>
  <c r="AH15" i="25"/>
  <c r="AD15" i="25"/>
  <c r="Z15" i="25"/>
  <c r="V15" i="25"/>
  <c r="R15" i="25"/>
  <c r="N15" i="25"/>
  <c r="J15" i="25"/>
  <c r="H15" i="25"/>
  <c r="L15" i="25" s="1"/>
  <c r="P15" i="25"/>
  <c r="X15" i="25"/>
  <c r="AF15" i="25"/>
  <c r="AN15" i="25"/>
  <c r="AV15" i="25"/>
  <c r="T17" i="25"/>
  <c r="AB17" i="25"/>
  <c r="AR17" i="25"/>
  <c r="H14" i="25"/>
  <c r="P14" i="25"/>
  <c r="T14" i="25"/>
  <c r="X14" i="25"/>
  <c r="AB14" i="25"/>
  <c r="AF14" i="25"/>
  <c r="AN14" i="25"/>
  <c r="AR14" i="25"/>
  <c r="AV14" i="25"/>
  <c r="H16" i="25"/>
  <c r="P16" i="25"/>
  <c r="S16" i="25" s="1"/>
  <c r="T16" i="25"/>
  <c r="X16" i="25"/>
  <c r="AB16" i="25"/>
  <c r="AF16" i="25"/>
  <c r="AN16" i="25"/>
  <c r="AR16" i="25"/>
  <c r="AV16" i="25"/>
  <c r="G14" i="25"/>
  <c r="K14" i="25"/>
  <c r="O14" i="25"/>
  <c r="S14" i="25" s="1"/>
  <c r="W14" i="25"/>
  <c r="AA14" i="25"/>
  <c r="AE14" i="25"/>
  <c r="AI14" i="25"/>
  <c r="AM14" i="25"/>
  <c r="AQ14" i="25"/>
  <c r="G16" i="25"/>
  <c r="K16" i="25"/>
  <c r="O16" i="25"/>
  <c r="W16" i="25"/>
  <c r="AA16" i="25"/>
  <c r="AE16" i="25"/>
  <c r="AI16" i="25"/>
  <c r="AM16" i="25"/>
  <c r="AQ16" i="25" s="1"/>
  <c r="DJ7" i="24"/>
  <c r="DC7" i="24"/>
  <c r="CY7" i="24"/>
  <c r="CU7" i="24"/>
  <c r="CW7" i="24" s="1"/>
  <c r="CQ7" i="24"/>
  <c r="CM7" i="24"/>
  <c r="CE7" i="24"/>
  <c r="CA7" i="24"/>
  <c r="BW7" i="24"/>
  <c r="BS7" i="24"/>
  <c r="BO7" i="24"/>
  <c r="DA7" i="24"/>
  <c r="CS7" i="24"/>
  <c r="CO7" i="24"/>
  <c r="CK7" i="24"/>
  <c r="CG7" i="24"/>
  <c r="CC7" i="24"/>
  <c r="BU7" i="24"/>
  <c r="BQ7" i="24"/>
  <c r="BM7" i="24"/>
  <c r="BP7" i="24"/>
  <c r="BX7" i="24"/>
  <c r="CF7" i="24"/>
  <c r="CN7" i="24"/>
  <c r="CV7" i="24"/>
  <c r="BT9" i="24"/>
  <c r="CB9" i="24"/>
  <c r="CJ9" i="24"/>
  <c r="CP9" i="24" s="1"/>
  <c r="CS9" i="24"/>
  <c r="CB11" i="24"/>
  <c r="CR11" i="24"/>
  <c r="CW11" i="24" s="1"/>
  <c r="CB17" i="24"/>
  <c r="CR17" i="24"/>
  <c r="BW5" i="24"/>
  <c r="CB5" i="24"/>
  <c r="CH5" i="24"/>
  <c r="CM5" i="24"/>
  <c r="CT5" i="24"/>
  <c r="DA6" i="24"/>
  <c r="CS6" i="24"/>
  <c r="CO6" i="24"/>
  <c r="CK6" i="24"/>
  <c r="CG6" i="24"/>
  <c r="CC6" i="24"/>
  <c r="BY6" i="24"/>
  <c r="BU6" i="24"/>
  <c r="BQ6" i="24"/>
  <c r="BM6" i="24"/>
  <c r="DJ6" i="24"/>
  <c r="DC6" i="24"/>
  <c r="CY6" i="24"/>
  <c r="DD6" i="24" s="1"/>
  <c r="CU6" i="24"/>
  <c r="CQ6" i="24"/>
  <c r="CW6" i="24" s="1"/>
  <c r="CM6" i="24"/>
  <c r="CE6" i="24"/>
  <c r="CA6" i="24"/>
  <c r="CI6" i="24" s="1"/>
  <c r="BW6" i="24"/>
  <c r="BS6" i="24"/>
  <c r="BO6" i="24"/>
  <c r="BP6" i="24"/>
  <c r="BX6" i="24"/>
  <c r="CF6" i="24"/>
  <c r="CN6" i="24"/>
  <c r="CV6" i="24"/>
  <c r="BR7" i="24"/>
  <c r="BZ7" i="24"/>
  <c r="CI7" i="24" s="1"/>
  <c r="CH7" i="24"/>
  <c r="CX7" i="24"/>
  <c r="DD7" i="24" s="1"/>
  <c r="BT8" i="24"/>
  <c r="CB8" i="24"/>
  <c r="CJ8" i="24"/>
  <c r="CR8" i="24"/>
  <c r="CZ8" i="24"/>
  <c r="BN9" i="24"/>
  <c r="BV9" i="24"/>
  <c r="CD9" i="24"/>
  <c r="CL9" i="24"/>
  <c r="BP11" i="24"/>
  <c r="CF11" i="24"/>
  <c r="CV11" i="24"/>
  <c r="BP17" i="24"/>
  <c r="CF17" i="24"/>
  <c r="CV17" i="24"/>
  <c r="DA19" i="24"/>
  <c r="CW19" i="24"/>
  <c r="CS19" i="24"/>
  <c r="CO19" i="24"/>
  <c r="CK19" i="24"/>
  <c r="CG19" i="24"/>
  <c r="CC19" i="24"/>
  <c r="BY19" i="24"/>
  <c r="BU19" i="24"/>
  <c r="BQ19" i="24"/>
  <c r="BM19" i="24"/>
  <c r="DJ19" i="24"/>
  <c r="DC19" i="24"/>
  <c r="CY19" i="24"/>
  <c r="CU19" i="24"/>
  <c r="CQ19" i="24"/>
  <c r="CM19" i="24"/>
  <c r="CI19" i="24"/>
  <c r="CE19" i="24"/>
  <c r="CA19" i="24"/>
  <c r="BW19" i="24"/>
  <c r="BS19" i="24"/>
  <c r="BO19" i="24"/>
  <c r="CX19" i="24"/>
  <c r="CP19" i="24"/>
  <c r="CH19" i="24"/>
  <c r="BZ19" i="24"/>
  <c r="BR19" i="24"/>
  <c r="DB19" i="24"/>
  <c r="CT19" i="24"/>
  <c r="CL19" i="24"/>
  <c r="CD19" i="24"/>
  <c r="BV19" i="24"/>
  <c r="BN19" i="24"/>
  <c r="BT19" i="24"/>
  <c r="CJ19" i="24"/>
  <c r="CZ19" i="24"/>
  <c r="DJ9" i="24"/>
  <c r="DC9" i="24"/>
  <c r="CY9" i="24"/>
  <c r="CU9" i="24"/>
  <c r="CQ9" i="24"/>
  <c r="CW9" i="24" s="1"/>
  <c r="DB9" i="24"/>
  <c r="CR9" i="24"/>
  <c r="CM9" i="24"/>
  <c r="CE9" i="24"/>
  <c r="CA9" i="24"/>
  <c r="BW9" i="24"/>
  <c r="BS9" i="24"/>
  <c r="BO9" i="24"/>
  <c r="CZ9" i="24"/>
  <c r="CT9" i="24"/>
  <c r="CO9" i="24"/>
  <c r="CK9" i="24"/>
  <c r="CG9" i="24"/>
  <c r="CC9" i="24"/>
  <c r="BY9" i="24"/>
  <c r="BU9" i="24"/>
  <c r="BQ9" i="24"/>
  <c r="BM9" i="24"/>
  <c r="BP9" i="24"/>
  <c r="BX9" i="24"/>
  <c r="CF9" i="24"/>
  <c r="CI9" i="24" s="1"/>
  <c r="CN9" i="24"/>
  <c r="CX9" i="24"/>
  <c r="DD9" i="24" s="1"/>
  <c r="DA11" i="24"/>
  <c r="CS11" i="24"/>
  <c r="CO11" i="24"/>
  <c r="CK11" i="24"/>
  <c r="CG11" i="24"/>
  <c r="CC11" i="24"/>
  <c r="BU11" i="24"/>
  <c r="BQ11" i="24"/>
  <c r="BM11" i="24"/>
  <c r="BR11" i="24" s="1"/>
  <c r="DJ11" i="24"/>
  <c r="DC11" i="24"/>
  <c r="CY11" i="24"/>
  <c r="CU11" i="24"/>
  <c r="CQ11" i="24"/>
  <c r="CM11" i="24"/>
  <c r="CE11" i="24"/>
  <c r="CA11" i="24"/>
  <c r="BW11" i="24"/>
  <c r="BS11" i="24"/>
  <c r="BY11" i="24" s="1"/>
  <c r="BO11" i="24"/>
  <c r="CX11" i="24"/>
  <c r="CH11" i="24"/>
  <c r="BZ11" i="24"/>
  <c r="CI11" i="24" s="1"/>
  <c r="DB11" i="24"/>
  <c r="CT11" i="24"/>
  <c r="CL11" i="24"/>
  <c r="CP11" i="24" s="1"/>
  <c r="CD11" i="24"/>
  <c r="BV11" i="24"/>
  <c r="BN11" i="24"/>
  <c r="BT11" i="24"/>
  <c r="CJ11" i="24"/>
  <c r="CZ11" i="24"/>
  <c r="DA17" i="24"/>
  <c r="CW17" i="24"/>
  <c r="CS17" i="24"/>
  <c r="CO17" i="24"/>
  <c r="CK17" i="24"/>
  <c r="CG17" i="24"/>
  <c r="CC17" i="24"/>
  <c r="BY17" i="24"/>
  <c r="BU17" i="24"/>
  <c r="BQ17" i="24"/>
  <c r="BM17" i="24"/>
  <c r="DJ17" i="24"/>
  <c r="DC17" i="24"/>
  <c r="CY17" i="24"/>
  <c r="CU17" i="24"/>
  <c r="CQ17" i="24"/>
  <c r="CM17" i="24"/>
  <c r="CI17" i="24"/>
  <c r="CE17" i="24"/>
  <c r="CA17" i="24"/>
  <c r="BW17" i="24"/>
  <c r="BS17" i="24"/>
  <c r="BO17" i="24"/>
  <c r="DB17" i="24"/>
  <c r="CT17" i="24"/>
  <c r="CL17" i="24"/>
  <c r="CD17" i="24"/>
  <c r="BV17" i="24"/>
  <c r="BN17" i="24"/>
  <c r="CX17" i="24"/>
  <c r="CP17" i="24"/>
  <c r="CH17" i="24"/>
  <c r="BZ17" i="24"/>
  <c r="BR17" i="24"/>
  <c r="BT17" i="24"/>
  <c r="CJ17" i="24"/>
  <c r="CZ17" i="24"/>
  <c r="DJ5" i="24"/>
  <c r="DC5" i="24"/>
  <c r="CY5" i="24"/>
  <c r="CU5" i="24"/>
  <c r="CQ5" i="24"/>
  <c r="CW5" i="24" s="1"/>
  <c r="DA5" i="24"/>
  <c r="CS5" i="24"/>
  <c r="CO5" i="24"/>
  <c r="CK5" i="24"/>
  <c r="CG5" i="24"/>
  <c r="CC5" i="24"/>
  <c r="BY5" i="24"/>
  <c r="BU5" i="24"/>
  <c r="BQ5" i="24"/>
  <c r="BM5" i="24"/>
  <c r="BR5" i="24" s="1"/>
  <c r="BO5" i="24"/>
  <c r="BT5" i="24"/>
  <c r="BZ5" i="24"/>
  <c r="CI5" i="24" s="1"/>
  <c r="CE5" i="24"/>
  <c r="CJ5" i="24"/>
  <c r="CP5" i="24" s="1"/>
  <c r="CX5" i="24"/>
  <c r="DD5" i="24" s="1"/>
  <c r="BT6" i="24"/>
  <c r="CB6" i="24"/>
  <c r="CJ6" i="24"/>
  <c r="CR6" i="24"/>
  <c r="CZ6" i="24"/>
  <c r="BN7" i="24"/>
  <c r="BV7" i="24"/>
  <c r="BY7" i="24" s="1"/>
  <c r="CD7" i="24"/>
  <c r="CL7" i="24"/>
  <c r="CP7" i="24" s="1"/>
  <c r="CT7" i="24"/>
  <c r="DB7" i="24"/>
  <c r="DA8" i="24"/>
  <c r="CW8" i="24"/>
  <c r="CS8" i="24"/>
  <c r="CO8" i="24"/>
  <c r="CK8" i="24"/>
  <c r="CG8" i="24"/>
  <c r="CC8" i="24"/>
  <c r="BU8" i="24"/>
  <c r="BQ8" i="24"/>
  <c r="BM8" i="24"/>
  <c r="DJ8" i="24"/>
  <c r="DC8" i="24"/>
  <c r="CY8" i="24"/>
  <c r="DD8" i="24" s="1"/>
  <c r="CU8" i="24"/>
  <c r="CQ8" i="24"/>
  <c r="CM8" i="24"/>
  <c r="CE8" i="24"/>
  <c r="CA8" i="24"/>
  <c r="BW8" i="24"/>
  <c r="BS8" i="24"/>
  <c r="BY8" i="24" s="1"/>
  <c r="BO8" i="24"/>
  <c r="BP8" i="24"/>
  <c r="BX8" i="24"/>
  <c r="CF8" i="24"/>
  <c r="CI8" i="24" s="1"/>
  <c r="CN8" i="24"/>
  <c r="CV8" i="24"/>
  <c r="BR9" i="24"/>
  <c r="BZ9" i="24"/>
  <c r="CH9" i="24"/>
  <c r="DA9" i="24"/>
  <c r="BX11" i="24"/>
  <c r="CN11" i="24"/>
  <c r="DD11" i="24"/>
  <c r="BX17" i="24"/>
  <c r="CN17" i="24"/>
  <c r="DD17" i="24"/>
  <c r="CB19" i="24"/>
  <c r="CR19" i="24"/>
  <c r="BT10" i="24"/>
  <c r="CB10" i="24"/>
  <c r="CJ10" i="24"/>
  <c r="CR10" i="24"/>
  <c r="CZ10" i="24"/>
  <c r="DJ12" i="24"/>
  <c r="DC12" i="24"/>
  <c r="DD12" i="24" s="1"/>
  <c r="CY12" i="24"/>
  <c r="CU12" i="24"/>
  <c r="CQ12" i="24"/>
  <c r="CM12" i="24"/>
  <c r="CE12" i="24"/>
  <c r="CA12" i="24"/>
  <c r="CI12" i="24" s="1"/>
  <c r="BW12" i="24"/>
  <c r="BY12" i="24" s="1"/>
  <c r="BS12" i="24"/>
  <c r="BO12" i="24"/>
  <c r="DA12" i="24"/>
  <c r="CW12" i="24"/>
  <c r="CS12" i="24"/>
  <c r="CO12" i="24"/>
  <c r="CK12" i="24"/>
  <c r="CG12" i="24"/>
  <c r="CC12" i="24"/>
  <c r="BU12" i="24"/>
  <c r="BQ12" i="24"/>
  <c r="BM12" i="24"/>
  <c r="BP12" i="24"/>
  <c r="BX12" i="24"/>
  <c r="CF12" i="24"/>
  <c r="CN12" i="24"/>
  <c r="CV12" i="24"/>
  <c r="BT18" i="24"/>
  <c r="CB18" i="24"/>
  <c r="CJ18" i="24"/>
  <c r="CR18" i="24"/>
  <c r="CZ18" i="24"/>
  <c r="DJ20" i="24"/>
  <c r="DC20" i="24"/>
  <c r="CY20" i="24"/>
  <c r="CU20" i="24"/>
  <c r="CQ20" i="24"/>
  <c r="CM20" i="24"/>
  <c r="CI20" i="24"/>
  <c r="CE20" i="24"/>
  <c r="CA20" i="24"/>
  <c r="BW20" i="24"/>
  <c r="BS20" i="24"/>
  <c r="BO20" i="24"/>
  <c r="DA20" i="24"/>
  <c r="CW20" i="24"/>
  <c r="CS20" i="24"/>
  <c r="CO20" i="24"/>
  <c r="CK20" i="24"/>
  <c r="CG20" i="24"/>
  <c r="CC20" i="24"/>
  <c r="BY20" i="24"/>
  <c r="BU20" i="24"/>
  <c r="BQ20" i="24"/>
  <c r="BM20" i="24"/>
  <c r="BP20" i="24"/>
  <c r="BX20" i="24"/>
  <c r="CF20" i="24"/>
  <c r="CN20" i="24"/>
  <c r="CV20" i="24"/>
  <c r="DD20" i="24"/>
  <c r="DJ10" i="24"/>
  <c r="DC10" i="24"/>
  <c r="CY10" i="24"/>
  <c r="DD10" i="24" s="1"/>
  <c r="CU10" i="24"/>
  <c r="CQ10" i="24"/>
  <c r="CW10" i="24" s="1"/>
  <c r="CM10" i="24"/>
  <c r="CE10" i="24"/>
  <c r="CA10" i="24"/>
  <c r="BW10" i="24"/>
  <c r="BS10" i="24"/>
  <c r="BY10" i="24" s="1"/>
  <c r="BO10" i="24"/>
  <c r="DA10" i="24"/>
  <c r="CS10" i="24"/>
  <c r="CO10" i="24"/>
  <c r="CK10" i="24"/>
  <c r="CG10" i="24"/>
  <c r="CC10" i="24"/>
  <c r="CI10" i="24" s="1"/>
  <c r="BU10" i="24"/>
  <c r="BQ10" i="24"/>
  <c r="BM10" i="24"/>
  <c r="BR10" i="24" s="1"/>
  <c r="BP10" i="24"/>
  <c r="BX10" i="24"/>
  <c r="CF10" i="24"/>
  <c r="CN10" i="24"/>
  <c r="CV10" i="24"/>
  <c r="DJ18" i="24"/>
  <c r="DC18" i="24"/>
  <c r="CY18" i="24"/>
  <c r="CU18" i="24"/>
  <c r="CQ18" i="24"/>
  <c r="CM18" i="24"/>
  <c r="CI18" i="24"/>
  <c r="CE18" i="24"/>
  <c r="CA18" i="24"/>
  <c r="BW18" i="24"/>
  <c r="BS18" i="24"/>
  <c r="BO18" i="24"/>
  <c r="DA18" i="24"/>
  <c r="CW18" i="24"/>
  <c r="CS18" i="24"/>
  <c r="CO18" i="24"/>
  <c r="CK18" i="24"/>
  <c r="CG18" i="24"/>
  <c r="CC18" i="24"/>
  <c r="BY18" i="24"/>
  <c r="BU18" i="24"/>
  <c r="BQ18" i="24"/>
  <c r="BM18" i="24"/>
  <c r="BP18" i="24"/>
  <c r="BX18" i="24"/>
  <c r="CF18" i="24"/>
  <c r="CN18" i="24"/>
  <c r="CV18" i="24"/>
  <c r="DD18" i="24"/>
  <c r="BT20" i="24"/>
  <c r="CB20" i="24"/>
  <c r="CJ20" i="24"/>
  <c r="CR20" i="24"/>
  <c r="CZ20" i="24"/>
  <c r="DI20" i="24"/>
  <c r="BE7" i="24"/>
  <c r="AW7" i="24"/>
  <c r="AS7" i="24"/>
  <c r="AO7" i="24"/>
  <c r="AK7" i="24"/>
  <c r="AG7" i="24"/>
  <c r="Y7" i="24"/>
  <c r="U7" i="24"/>
  <c r="Q7" i="24"/>
  <c r="M7" i="24"/>
  <c r="I7" i="24"/>
  <c r="AT7" i="24"/>
  <c r="AP7" i="24"/>
  <c r="AL7" i="24"/>
  <c r="AH7" i="24"/>
  <c r="AD7" i="24"/>
  <c r="AJ7" i="24" s="1"/>
  <c r="Z7" i="24"/>
  <c r="V7" i="24"/>
  <c r="R7" i="24"/>
  <c r="N7" i="24"/>
  <c r="S7" i="24" s="1"/>
  <c r="J7" i="24"/>
  <c r="H7" i="24"/>
  <c r="P7" i="24"/>
  <c r="X7" i="24"/>
  <c r="AF7" i="24"/>
  <c r="AN7" i="24"/>
  <c r="AV7" i="24"/>
  <c r="G7" i="24"/>
  <c r="O7" i="24"/>
  <c r="W7" i="24"/>
  <c r="AE7" i="24"/>
  <c r="AM7" i="24"/>
  <c r="AQ7" i="24" s="1"/>
  <c r="AU7" i="24"/>
  <c r="K7" i="24"/>
  <c r="AA7" i="24"/>
  <c r="AI7" i="24"/>
  <c r="BE12" i="24"/>
  <c r="AW12" i="24"/>
  <c r="AS12" i="24"/>
  <c r="AO12" i="24"/>
  <c r="AK12" i="24"/>
  <c r="AG12" i="24"/>
  <c r="Y12" i="24"/>
  <c r="U12" i="24"/>
  <c r="Q12" i="24"/>
  <c r="M12" i="24"/>
  <c r="I12" i="24"/>
  <c r="AT12" i="24"/>
  <c r="AP12" i="24"/>
  <c r="AL12" i="24"/>
  <c r="AH12" i="24"/>
  <c r="AD12" i="24"/>
  <c r="Z12" i="24"/>
  <c r="V12" i="24"/>
  <c r="R12" i="24"/>
  <c r="N12" i="24"/>
  <c r="S12" i="24" s="1"/>
  <c r="J12" i="24"/>
  <c r="AR12" i="24"/>
  <c r="AX12" i="24" s="1"/>
  <c r="AJ12" i="24"/>
  <c r="AB12" i="24"/>
  <c r="T12" i="24"/>
  <c r="AC12" i="24" s="1"/>
  <c r="AQ12" i="24"/>
  <c r="AI12" i="24"/>
  <c r="AA12" i="24"/>
  <c r="K12" i="24"/>
  <c r="AU12" i="24"/>
  <c r="AM12" i="24"/>
  <c r="AE12" i="24"/>
  <c r="W12" i="24"/>
  <c r="O12" i="24"/>
  <c r="G12" i="24"/>
  <c r="L12" i="24" s="1"/>
  <c r="P12" i="24"/>
  <c r="AV12" i="24"/>
  <c r="BE20" i="24"/>
  <c r="AW20" i="24"/>
  <c r="AS20" i="24"/>
  <c r="AO20" i="24"/>
  <c r="AK20" i="24"/>
  <c r="AG20" i="24"/>
  <c r="AC20" i="24"/>
  <c r="Y20" i="24"/>
  <c r="U20" i="24"/>
  <c r="Q20" i="24"/>
  <c r="M20" i="24"/>
  <c r="I20" i="24"/>
  <c r="AX20" i="24"/>
  <c r="AT20" i="24"/>
  <c r="AP20" i="24"/>
  <c r="AL20" i="24"/>
  <c r="AH20" i="24"/>
  <c r="AD20" i="24"/>
  <c r="Z20" i="24"/>
  <c r="V20" i="24"/>
  <c r="R20" i="24"/>
  <c r="N20" i="24"/>
  <c r="J20" i="24"/>
  <c r="BC20" i="24"/>
  <c r="AR20" i="24"/>
  <c r="AJ20" i="24"/>
  <c r="AB20" i="24"/>
  <c r="T20" i="24"/>
  <c r="L20" i="24"/>
  <c r="AQ20" i="24"/>
  <c r="AI20" i="24"/>
  <c r="AA20" i="24"/>
  <c r="S20" i="24"/>
  <c r="K20" i="24"/>
  <c r="AU20" i="24"/>
  <c r="AM20" i="24"/>
  <c r="AE20" i="24"/>
  <c r="W20" i="24"/>
  <c r="O20" i="24"/>
  <c r="G20" i="24"/>
  <c r="P20" i="24"/>
  <c r="AV20" i="24"/>
  <c r="BE5" i="24"/>
  <c r="AW5" i="24"/>
  <c r="AS5" i="24"/>
  <c r="AO5" i="24"/>
  <c r="AK5" i="24"/>
  <c r="AG5" i="24"/>
  <c r="Y5" i="24"/>
  <c r="U5" i="24"/>
  <c r="AC5" i="24" s="1"/>
  <c r="Q5" i="24"/>
  <c r="M5" i="24"/>
  <c r="I5" i="24"/>
  <c r="AT5" i="24"/>
  <c r="AX5" i="24" s="1"/>
  <c r="AP5" i="24"/>
  <c r="AL5" i="24"/>
  <c r="AH5" i="24"/>
  <c r="AD5" i="24"/>
  <c r="AJ5" i="24" s="1"/>
  <c r="Z5" i="24"/>
  <c r="V5" i="24"/>
  <c r="R5" i="24"/>
  <c r="N5" i="24"/>
  <c r="J5" i="24"/>
  <c r="H5" i="24"/>
  <c r="L5" i="24" s="1"/>
  <c r="P5" i="24"/>
  <c r="X5" i="24"/>
  <c r="AF5" i="24"/>
  <c r="AN5" i="24"/>
  <c r="AV5" i="24"/>
  <c r="L7" i="24"/>
  <c r="T7" i="24"/>
  <c r="AC7" i="24" s="1"/>
  <c r="AB7" i="24"/>
  <c r="AR7" i="24"/>
  <c r="AX7" i="24" s="1"/>
  <c r="AU9" i="24"/>
  <c r="AM9" i="24"/>
  <c r="AI9" i="24"/>
  <c r="BE9" i="24"/>
  <c r="AW9" i="24"/>
  <c r="AR9" i="24"/>
  <c r="AX9" i="24" s="1"/>
  <c r="AL9" i="24"/>
  <c r="AQ9" i="24" s="1"/>
  <c r="AG9" i="24"/>
  <c r="Y9" i="24"/>
  <c r="U9" i="24"/>
  <c r="AC9" i="24" s="1"/>
  <c r="Q9" i="24"/>
  <c r="M9" i="24"/>
  <c r="I9" i="24"/>
  <c r="AS9" i="24"/>
  <c r="AN9" i="24"/>
  <c r="AH9" i="24"/>
  <c r="AD9" i="24"/>
  <c r="Z9" i="24"/>
  <c r="V9" i="24"/>
  <c r="R9" i="24"/>
  <c r="N9" i="24"/>
  <c r="J9" i="24"/>
  <c r="AV9" i="24"/>
  <c r="AP9" i="24"/>
  <c r="H9" i="24"/>
  <c r="L9" i="24" s="1"/>
  <c r="P9" i="24"/>
  <c r="X9" i="24"/>
  <c r="AF9" i="24"/>
  <c r="AT9" i="24"/>
  <c r="X12" i="24"/>
  <c r="X20" i="24"/>
  <c r="H6" i="24"/>
  <c r="P6" i="24"/>
  <c r="T6" i="24"/>
  <c r="X6" i="24"/>
  <c r="AB6" i="24"/>
  <c r="AF6" i="24"/>
  <c r="AN6" i="24"/>
  <c r="AR6" i="24"/>
  <c r="AX6" i="24" s="1"/>
  <c r="AV6" i="24"/>
  <c r="H8" i="24"/>
  <c r="P8" i="24"/>
  <c r="T8" i="24"/>
  <c r="X8" i="24"/>
  <c r="AB8" i="24"/>
  <c r="AF8" i="24"/>
  <c r="AN8" i="24"/>
  <c r="AR8" i="24"/>
  <c r="AX8" i="24" s="1"/>
  <c r="AV8" i="24"/>
  <c r="BE10" i="24"/>
  <c r="AW10" i="24"/>
  <c r="AS10" i="24"/>
  <c r="AO10" i="24"/>
  <c r="AK10" i="24"/>
  <c r="AG10" i="24"/>
  <c r="Y10" i="24"/>
  <c r="U10" i="24"/>
  <c r="AC10" i="24" s="1"/>
  <c r="Q10" i="24"/>
  <c r="M10" i="24"/>
  <c r="I10" i="24"/>
  <c r="H10" i="24"/>
  <c r="N10" i="24"/>
  <c r="S10" i="24" s="1"/>
  <c r="X10" i="24"/>
  <c r="AD10" i="24"/>
  <c r="AI10" i="24"/>
  <c r="AN10" i="24"/>
  <c r="AT10" i="24"/>
  <c r="K18" i="24"/>
  <c r="S18" i="24"/>
  <c r="AA18" i="24"/>
  <c r="AI18" i="24"/>
  <c r="G6" i="24"/>
  <c r="K6" i="24"/>
  <c r="L6" i="24" s="1"/>
  <c r="O6" i="24"/>
  <c r="S6" i="24"/>
  <c r="W6" i="24"/>
  <c r="AA6" i="24"/>
  <c r="AE6" i="24"/>
  <c r="AI6" i="24"/>
  <c r="AJ6" i="24" s="1"/>
  <c r="AM6" i="24"/>
  <c r="AQ6" i="24"/>
  <c r="G8" i="24"/>
  <c r="K8" i="24"/>
  <c r="L8" i="24" s="1"/>
  <c r="O8" i="24"/>
  <c r="S8" i="24"/>
  <c r="W8" i="24"/>
  <c r="AA8" i="24"/>
  <c r="AE8" i="24"/>
  <c r="AI8" i="24"/>
  <c r="AJ8" i="24" s="1"/>
  <c r="AM8" i="24"/>
  <c r="AQ8" i="24"/>
  <c r="G10" i="24"/>
  <c r="L10" i="24"/>
  <c r="R10" i="24"/>
  <c r="W10" i="24"/>
  <c r="AB10" i="24"/>
  <c r="AH10" i="24"/>
  <c r="AM10" i="24"/>
  <c r="AR10" i="24"/>
  <c r="AX10" i="24" s="1"/>
  <c r="BE18" i="24"/>
  <c r="AW18" i="24"/>
  <c r="AS18" i="24"/>
  <c r="AO18" i="24"/>
  <c r="AK18" i="24"/>
  <c r="AG18" i="24"/>
  <c r="AC18" i="24"/>
  <c r="Y18" i="24"/>
  <c r="U18" i="24"/>
  <c r="Q18" i="24"/>
  <c r="M18" i="24"/>
  <c r="I18" i="24"/>
  <c r="AX18" i="24"/>
  <c r="AT18" i="24"/>
  <c r="AP18" i="24"/>
  <c r="AL18" i="24"/>
  <c r="AH18" i="24"/>
  <c r="AD18" i="24"/>
  <c r="Z18" i="24"/>
  <c r="V18" i="24"/>
  <c r="R18" i="24"/>
  <c r="N18" i="24"/>
  <c r="J18" i="24"/>
  <c r="H18" i="24"/>
  <c r="P18" i="24"/>
  <c r="X18" i="24"/>
  <c r="AF18" i="24"/>
  <c r="AN18" i="24"/>
  <c r="AV18" i="24"/>
  <c r="H11" i="24"/>
  <c r="P11" i="24"/>
  <c r="T11" i="24"/>
  <c r="X11" i="24"/>
  <c r="AB11" i="24"/>
  <c r="AF11" i="24"/>
  <c r="AN11" i="24"/>
  <c r="AR11" i="24"/>
  <c r="AX11" i="24" s="1"/>
  <c r="AV11" i="24"/>
  <c r="H17" i="24"/>
  <c r="L17" i="24"/>
  <c r="P17" i="24"/>
  <c r="T17" i="24"/>
  <c r="X17" i="24"/>
  <c r="AB17" i="24"/>
  <c r="AF17" i="24"/>
  <c r="AJ17" i="24"/>
  <c r="AN17" i="24"/>
  <c r="AR17" i="24"/>
  <c r="AV17" i="24"/>
  <c r="BC17" i="24"/>
  <c r="H19" i="24"/>
  <c r="L19" i="24"/>
  <c r="P19" i="24"/>
  <c r="T19" i="24"/>
  <c r="X19" i="24"/>
  <c r="AB19" i="24"/>
  <c r="AF19" i="24"/>
  <c r="AJ19" i="24"/>
  <c r="AN19" i="24"/>
  <c r="AR19" i="24"/>
  <c r="AV19" i="24"/>
  <c r="BC19" i="24"/>
  <c r="G11" i="24"/>
  <c r="K11" i="24"/>
  <c r="L11" i="24" s="1"/>
  <c r="O11" i="24"/>
  <c r="S11" i="24"/>
  <c r="W11" i="24"/>
  <c r="AA11" i="24"/>
  <c r="AE11" i="24"/>
  <c r="AI11" i="24"/>
  <c r="AJ11" i="24" s="1"/>
  <c r="AM11" i="24"/>
  <c r="AQ11" i="24"/>
  <c r="G17" i="24"/>
  <c r="K17" i="24"/>
  <c r="O17" i="24"/>
  <c r="S17" i="24"/>
  <c r="W17" i="24"/>
  <c r="AA17" i="24"/>
  <c r="AE17" i="24"/>
  <c r="AI17" i="24"/>
  <c r="AM17" i="24"/>
  <c r="AQ17" i="24"/>
  <c r="G19" i="24"/>
  <c r="K19" i="24"/>
  <c r="O19" i="24"/>
  <c r="S19" i="24"/>
  <c r="W19" i="24"/>
  <c r="AA19" i="24"/>
  <c r="AE19" i="24"/>
  <c r="AI19" i="24"/>
  <c r="AM19" i="24"/>
  <c r="AQ19" i="24"/>
  <c r="K48" i="23"/>
  <c r="BM33" i="23"/>
  <c r="T41" i="23"/>
  <c r="O8" i="23"/>
  <c r="BW13" i="23"/>
  <c r="Y5" i="23"/>
  <c r="Z21" i="23"/>
  <c r="BU8" i="23"/>
  <c r="P18" i="23"/>
  <c r="G46" i="23"/>
  <c r="BQ14" i="23"/>
  <c r="CS33" i="23"/>
  <c r="AW11" i="23"/>
  <c r="H38" i="23"/>
  <c r="BQ72" i="23"/>
  <c r="CH35" i="23"/>
  <c r="CO6" i="23"/>
  <c r="DA10" i="23"/>
  <c r="AP8" i="23"/>
  <c r="BE5" i="23"/>
  <c r="M6" i="23"/>
  <c r="I15" i="23"/>
  <c r="I27" i="23"/>
  <c r="H71" i="23"/>
  <c r="H58" i="23"/>
  <c r="BX6" i="23"/>
  <c r="BM10" i="23"/>
  <c r="CX17" i="23"/>
  <c r="CH69" i="23"/>
  <c r="AC58" i="23"/>
  <c r="BC58" i="23"/>
  <c r="AG38" i="23"/>
  <c r="AS58" i="23"/>
  <c r="DA6" i="23"/>
  <c r="AN38" i="23"/>
  <c r="AK46" i="23"/>
  <c r="AV58" i="23"/>
  <c r="CS72" i="23"/>
  <c r="CG33" i="23"/>
  <c r="CY70" i="23"/>
  <c r="BX15" i="23"/>
  <c r="CY15" i="23"/>
  <c r="CF68" i="23"/>
  <c r="CB56" i="23"/>
  <c r="AM8" i="23"/>
  <c r="K12" i="23"/>
  <c r="AB16" i="23"/>
  <c r="AM20" i="23"/>
  <c r="Q34" i="23"/>
  <c r="H42" i="23"/>
  <c r="I56" i="23"/>
  <c r="M59" i="23"/>
  <c r="BM6" i="23"/>
  <c r="CC6" i="23"/>
  <c r="CQ6" i="23"/>
  <c r="BO7" i="23"/>
  <c r="CO10" i="23"/>
  <c r="DC13" i="23"/>
  <c r="CC15" i="23"/>
  <c r="BW16" i="23"/>
  <c r="BN29" i="23"/>
  <c r="CB33" i="23"/>
  <c r="DB33" i="23"/>
  <c r="BO44" i="23"/>
  <c r="CM68" i="23"/>
  <c r="CI56" i="23"/>
  <c r="DI56" i="23"/>
  <c r="BT57" i="23"/>
  <c r="AB12" i="23"/>
  <c r="BS6" i="23"/>
  <c r="CG6" i="23"/>
  <c r="CS6" i="23"/>
  <c r="CJ15" i="23"/>
  <c r="CT29" i="23"/>
  <c r="CY44" i="23"/>
  <c r="CX56" i="23"/>
  <c r="AG9" i="23"/>
  <c r="AR12" i="23"/>
  <c r="AL18" i="23"/>
  <c r="H25" i="23"/>
  <c r="V38" i="23"/>
  <c r="AF71" i="23"/>
  <c r="W46" i="23"/>
  <c r="X58" i="23"/>
  <c r="CJ72" i="23"/>
  <c r="BU6" i="23"/>
  <c r="CJ6" i="23"/>
  <c r="CZ6" i="23"/>
  <c r="BS9" i="23"/>
  <c r="CR11" i="23"/>
  <c r="BM15" i="23"/>
  <c r="CR15" i="23"/>
  <c r="CL33" i="23"/>
  <c r="BN37" i="23"/>
  <c r="BN42" i="23"/>
  <c r="BO68" i="23"/>
  <c r="BN56" i="23"/>
  <c r="DB56" i="23"/>
  <c r="AI36" i="23"/>
  <c r="AB44" i="23"/>
  <c r="R57" i="23"/>
  <c r="CK5" i="23"/>
  <c r="BV27" i="23"/>
  <c r="CR27" i="23"/>
  <c r="CF32" i="23"/>
  <c r="CH61" i="23"/>
  <c r="AB15" i="23"/>
  <c r="AE16" i="23"/>
  <c r="AN42" i="23"/>
  <c r="M46" i="23"/>
  <c r="Z46" i="23"/>
  <c r="AL46" i="23"/>
  <c r="DA5" i="23"/>
  <c r="CE7" i="23"/>
  <c r="BU29" i="23"/>
  <c r="DB29" i="23"/>
  <c r="BZ37" i="23"/>
  <c r="DD57" i="23"/>
  <c r="CR48" i="23"/>
  <c r="AI5" i="23"/>
  <c r="X67" i="23"/>
  <c r="AV9" i="23"/>
  <c r="AA12" i="23"/>
  <c r="AV14" i="23"/>
  <c r="AO15" i="23"/>
  <c r="AI18" i="23"/>
  <c r="AE20" i="23"/>
  <c r="H22" i="23"/>
  <c r="AT27" i="23"/>
  <c r="H36" i="23"/>
  <c r="T38" i="23"/>
  <c r="AT38" i="23"/>
  <c r="AB71" i="23"/>
  <c r="P70" i="23"/>
  <c r="AN41" i="23"/>
  <c r="H44" i="23"/>
  <c r="AV68" i="23"/>
  <c r="R46" i="23"/>
  <c r="AI46" i="23"/>
  <c r="G57" i="23"/>
  <c r="AX57" i="23"/>
  <c r="R58" i="23"/>
  <c r="AK58" i="23"/>
  <c r="CG72" i="23"/>
  <c r="BM5" i="23"/>
  <c r="BQ6" i="23"/>
  <c r="CB6" i="23"/>
  <c r="CK6" i="23"/>
  <c r="CV6" i="23"/>
  <c r="DJ6" i="23"/>
  <c r="CU7" i="23"/>
  <c r="CC10" i="23"/>
  <c r="CS12" i="23"/>
  <c r="CQ13" i="23"/>
  <c r="BS15" i="23"/>
  <c r="CO15" i="23"/>
  <c r="CX16" i="23"/>
  <c r="BM27" i="23"/>
  <c r="CK27" i="23"/>
  <c r="CJ29" i="23"/>
  <c r="BP32" i="23"/>
  <c r="BX33" i="23"/>
  <c r="CO33" i="23"/>
  <c r="CR35" i="23"/>
  <c r="CV37" i="23"/>
  <c r="CY42" i="23"/>
  <c r="CM44" i="23"/>
  <c r="CA68" i="23"/>
  <c r="CU68" i="23"/>
  <c r="BX56" i="23"/>
  <c r="CQ56" i="23"/>
  <c r="BT48" i="23"/>
  <c r="BR61" i="23"/>
  <c r="AI67" i="23"/>
  <c r="CJ48" i="23"/>
  <c r="AO34" i="23"/>
  <c r="AO36" i="23"/>
  <c r="T71" i="23"/>
  <c r="AN71" i="23"/>
  <c r="V41" i="23"/>
  <c r="AD44" i="23"/>
  <c r="AD56" i="23"/>
  <c r="AB57" i="23"/>
  <c r="BC57" i="23"/>
  <c r="CB13" i="23"/>
  <c r="CB27" i="23"/>
  <c r="CS27" i="23"/>
  <c r="CV32" i="23"/>
  <c r="CD42" i="23"/>
  <c r="CS69" i="23"/>
  <c r="CX61" i="23"/>
  <c r="AP6" i="23"/>
  <c r="V12" i="23"/>
  <c r="AD15" i="23"/>
  <c r="W20" i="23"/>
  <c r="AF21" i="23"/>
  <c r="AR34" i="23"/>
  <c r="V71" i="23"/>
  <c r="AR71" i="23"/>
  <c r="AF41" i="23"/>
  <c r="N46" i="23"/>
  <c r="AD46" i="23"/>
  <c r="AU46" i="23"/>
  <c r="AO56" i="23"/>
  <c r="P58" i="23"/>
  <c r="AH58" i="23"/>
  <c r="AX58" i="23"/>
  <c r="CJ7" i="23"/>
  <c r="CN13" i="23"/>
  <c r="CC27" i="23"/>
  <c r="DB27" i="23"/>
  <c r="CF29" i="23"/>
  <c r="CJ37" i="23"/>
  <c r="CQ42" i="23"/>
  <c r="BW68" i="23"/>
  <c r="CR68" i="23"/>
  <c r="BV56" i="23"/>
  <c r="CM56" i="23"/>
  <c r="DD56" i="23"/>
  <c r="DB48" i="23"/>
  <c r="K72" i="23"/>
  <c r="W72" i="23"/>
  <c r="AI72" i="23"/>
  <c r="AU72" i="23"/>
  <c r="AP28" i="23"/>
  <c r="AV28" i="23"/>
  <c r="AL28" i="23"/>
  <c r="AA28" i="23"/>
  <c r="P28" i="23"/>
  <c r="AU28" i="23"/>
  <c r="AH28" i="23"/>
  <c r="W28" i="23"/>
  <c r="O28" i="23"/>
  <c r="K28" i="23"/>
  <c r="AE28" i="23"/>
  <c r="AW31" i="23"/>
  <c r="AU31" i="23"/>
  <c r="Y31" i="23"/>
  <c r="AS31" i="23"/>
  <c r="W31" i="23"/>
  <c r="N31" i="23"/>
  <c r="Y47" i="23"/>
  <c r="AX55" i="23"/>
  <c r="AN55" i="23"/>
  <c r="W55" i="23"/>
  <c r="G55" i="23"/>
  <c r="AI55" i="23"/>
  <c r="S55" i="23"/>
  <c r="O55" i="23"/>
  <c r="DB19" i="23"/>
  <c r="CL19" i="23"/>
  <c r="BX19" i="23"/>
  <c r="CS19" i="23"/>
  <c r="CG19" i="23"/>
  <c r="BM19" i="23"/>
  <c r="CX19" i="23"/>
  <c r="BV19" i="23"/>
  <c r="CR19" i="23"/>
  <c r="CH19" i="23"/>
  <c r="O72" i="23"/>
  <c r="AA72" i="23"/>
  <c r="AM72" i="23"/>
  <c r="AT7" i="23"/>
  <c r="AD7" i="23"/>
  <c r="AW25" i="23"/>
  <c r="AV25" i="23"/>
  <c r="AL25" i="23"/>
  <c r="AB25" i="23"/>
  <c r="Q25" i="23"/>
  <c r="AS25" i="23"/>
  <c r="AK25" i="23"/>
  <c r="X25" i="23"/>
  <c r="P25" i="23"/>
  <c r="M25" i="23"/>
  <c r="AG25" i="23"/>
  <c r="BE25" i="23"/>
  <c r="AF48" i="23"/>
  <c r="CG67" i="23"/>
  <c r="DA67" i="23"/>
  <c r="CK67" i="23"/>
  <c r="BU67" i="23"/>
  <c r="CS43" i="23"/>
  <c r="CK55" i="23"/>
  <c r="CX55" i="23"/>
  <c r="BR55" i="23"/>
  <c r="CG55" i="23"/>
  <c r="Q72" i="23"/>
  <c r="AD72" i="23"/>
  <c r="AO72" i="23"/>
  <c r="BE72" i="23"/>
  <c r="G5" i="23"/>
  <c r="AS5" i="23"/>
  <c r="M67" i="23"/>
  <c r="AV8" i="23"/>
  <c r="Z8" i="23"/>
  <c r="R8" i="23"/>
  <c r="AP12" i="23"/>
  <c r="AH12" i="23"/>
  <c r="T12" i="23"/>
  <c r="O12" i="23"/>
  <c r="AL12" i="23"/>
  <c r="O16" i="23"/>
  <c r="M21" i="23"/>
  <c r="U25" i="23"/>
  <c r="AN25" i="23"/>
  <c r="V28" i="23"/>
  <c r="AR28" i="23"/>
  <c r="AK31" i="23"/>
  <c r="V33" i="23"/>
  <c r="AD42" i="23"/>
  <c r="AV42" i="23"/>
  <c r="X42" i="23"/>
  <c r="P42" i="23"/>
  <c r="R69" i="23"/>
  <c r="AP69" i="23"/>
  <c r="AV44" i="23"/>
  <c r="AN44" i="23"/>
  <c r="V44" i="23"/>
  <c r="AF44" i="23"/>
  <c r="T44" i="23"/>
  <c r="P44" i="23"/>
  <c r="AT44" i="23"/>
  <c r="AC54" i="23"/>
  <c r="U54" i="23"/>
  <c r="AS54" i="23"/>
  <c r="AO54" i="23"/>
  <c r="AE55" i="23"/>
  <c r="CZ72" i="23"/>
  <c r="CO72" i="23"/>
  <c r="CC72" i="23"/>
  <c r="BT72" i="23"/>
  <c r="CR72" i="23"/>
  <c r="CB72" i="23"/>
  <c r="BO72" i="23"/>
  <c r="DA72" i="23"/>
  <c r="CM72" i="23"/>
  <c r="CA72" i="23"/>
  <c r="BU72" i="23"/>
  <c r="CY72" i="23"/>
  <c r="DB21" i="23"/>
  <c r="CG21" i="23"/>
  <c r="BM21" i="23"/>
  <c r="CS21" i="23"/>
  <c r="BX21" i="23"/>
  <c r="CX21" i="23"/>
  <c r="CL21" i="23"/>
  <c r="CC21" i="23"/>
  <c r="CS40" i="23"/>
  <c r="BW40" i="23"/>
  <c r="DC40" i="23"/>
  <c r="CH40" i="23"/>
  <c r="BM40" i="23"/>
  <c r="BV40" i="23"/>
  <c r="DB40" i="23"/>
  <c r="CQ40" i="23"/>
  <c r="AU33" i="23"/>
  <c r="AL33" i="23"/>
  <c r="AA33" i="23"/>
  <c r="O33" i="23"/>
  <c r="AT33" i="23"/>
  <c r="AI33" i="23"/>
  <c r="W33" i="23"/>
  <c r="N33" i="23"/>
  <c r="K33" i="23"/>
  <c r="AG33" i="23"/>
  <c r="BE33" i="23"/>
  <c r="AN39" i="23"/>
  <c r="X39" i="23"/>
  <c r="AP60" i="23"/>
  <c r="N60" i="23"/>
  <c r="AI60" i="23"/>
  <c r="CY22" i="23"/>
  <c r="BN22" i="23"/>
  <c r="CN22" i="23"/>
  <c r="CY43" i="23"/>
  <c r="DC43" i="23"/>
  <c r="CQ43" i="23"/>
  <c r="CE43" i="23"/>
  <c r="BS43" i="23"/>
  <c r="DJ43" i="23"/>
  <c r="CV43" i="23"/>
  <c r="CK43" i="23"/>
  <c r="BX43" i="23"/>
  <c r="BM43" i="23"/>
  <c r="CN43" i="23"/>
  <c r="BP43" i="23"/>
  <c r="CG43" i="23"/>
  <c r="CB43" i="23"/>
  <c r="AU6" i="23"/>
  <c r="AE6" i="23"/>
  <c r="G6" i="23"/>
  <c r="R6" i="23"/>
  <c r="AW6" i="23"/>
  <c r="T28" i="23"/>
  <c r="AM28" i="23"/>
  <c r="AG31" i="23"/>
  <c r="U33" i="23"/>
  <c r="AM33" i="23"/>
  <c r="AA55" i="23"/>
  <c r="J72" i="23"/>
  <c r="V72" i="23"/>
  <c r="AH72" i="23"/>
  <c r="AT72" i="23"/>
  <c r="O5" i="23"/>
  <c r="AK6" i="23"/>
  <c r="AN67" i="23"/>
  <c r="AF67" i="23"/>
  <c r="K67" i="23"/>
  <c r="V67" i="23"/>
  <c r="AV67" i="23"/>
  <c r="BE9" i="23"/>
  <c r="AN9" i="23"/>
  <c r="H9" i="23"/>
  <c r="X9" i="23"/>
  <c r="AL11" i="23"/>
  <c r="AO11" i="23"/>
  <c r="AB11" i="23"/>
  <c r="AV16" i="23"/>
  <c r="AP16" i="23"/>
  <c r="Z16" i="23"/>
  <c r="G16" i="23"/>
  <c r="AM16" i="23"/>
  <c r="T16" i="23"/>
  <c r="R16" i="23"/>
  <c r="AN21" i="23"/>
  <c r="X21" i="23"/>
  <c r="H21" i="23"/>
  <c r="AK21" i="23"/>
  <c r="R21" i="23"/>
  <c r="P21" i="23"/>
  <c r="V25" i="23"/>
  <c r="AR25" i="23"/>
  <c r="G28" i="23"/>
  <c r="AB28" i="23"/>
  <c r="M31" i="23"/>
  <c r="I33" i="23"/>
  <c r="AD33" i="23"/>
  <c r="AF39" i="23"/>
  <c r="I47" i="23"/>
  <c r="K55" i="23"/>
  <c r="AT55" i="23"/>
  <c r="Z60" i="23"/>
  <c r="CB19" i="23"/>
  <c r="CD22" i="23"/>
  <c r="CZ38" i="23"/>
  <c r="CM38" i="23"/>
  <c r="BN38" i="23"/>
  <c r="BZ38" i="23"/>
  <c r="BU43" i="23"/>
  <c r="AA14" i="23"/>
  <c r="T15" i="23"/>
  <c r="AW15" i="23"/>
  <c r="X18" i="23"/>
  <c r="P20" i="23"/>
  <c r="AV20" i="23"/>
  <c r="Q23" i="23"/>
  <c r="AD27" i="23"/>
  <c r="W34" i="23"/>
  <c r="X36" i="23"/>
  <c r="N38" i="23"/>
  <c r="P71" i="23"/>
  <c r="AD71" i="23"/>
  <c r="AT71" i="23"/>
  <c r="H41" i="23"/>
  <c r="AB41" i="23"/>
  <c r="AR41" i="23"/>
  <c r="P68" i="23"/>
  <c r="K46" i="23"/>
  <c r="U46" i="23"/>
  <c r="AE46" i="23"/>
  <c r="T56" i="23"/>
  <c r="AV57" i="23"/>
  <c r="AR57" i="23"/>
  <c r="W57" i="23"/>
  <c r="L57" i="23"/>
  <c r="AM57" i="23"/>
  <c r="M61" i="23"/>
  <c r="BP13" i="23"/>
  <c r="CE13" i="23"/>
  <c r="CU13" i="23"/>
  <c r="CX18" i="23"/>
  <c r="CO31" i="23"/>
  <c r="CH31" i="23"/>
  <c r="CV31" i="23"/>
  <c r="BM31" i="23"/>
  <c r="CT31" i="23"/>
  <c r="BU35" i="23"/>
  <c r="CO39" i="23"/>
  <c r="BS39" i="23"/>
  <c r="BU69" i="23"/>
  <c r="DD58" i="23"/>
  <c r="BX58" i="23"/>
  <c r="AD14" i="23"/>
  <c r="AR23" i="23"/>
  <c r="P41" i="23"/>
  <c r="AD41" i="23"/>
  <c r="AT41" i="23"/>
  <c r="CU11" i="23"/>
  <c r="CB11" i="23"/>
  <c r="CN11" i="23"/>
  <c r="BP11" i="23"/>
  <c r="CF11" i="23"/>
  <c r="CY13" i="23"/>
  <c r="CV13" i="23"/>
  <c r="CO13" i="23"/>
  <c r="CG13" i="23"/>
  <c r="BX13" i="23"/>
  <c r="BQ13" i="23"/>
  <c r="DA13" i="23"/>
  <c r="CS13" i="23"/>
  <c r="CK13" i="23"/>
  <c r="CC13" i="23"/>
  <c r="BU13" i="23"/>
  <c r="BM13" i="23"/>
  <c r="BS13" i="23"/>
  <c r="CJ13" i="23"/>
  <c r="CZ13" i="23"/>
  <c r="BT28" i="23"/>
  <c r="BN28" i="23"/>
  <c r="CV28" i="23"/>
  <c r="CX35" i="23"/>
  <c r="CS35" i="23"/>
  <c r="CC35" i="23"/>
  <c r="BM35" i="23"/>
  <c r="DB35" i="23"/>
  <c r="CK35" i="23"/>
  <c r="BV35" i="23"/>
  <c r="CB35" i="23"/>
  <c r="DJ69" i="23"/>
  <c r="DC69" i="23"/>
  <c r="CK69" i="23"/>
  <c r="BW69" i="23"/>
  <c r="CU69" i="23"/>
  <c r="CE69" i="23"/>
  <c r="BM69" i="23"/>
  <c r="BZ69" i="23"/>
  <c r="CS47" i="23"/>
  <c r="BQ47" i="23"/>
  <c r="M58" i="23"/>
  <c r="Z58" i="23"/>
  <c r="AN58" i="23"/>
  <c r="AS59" i="23"/>
  <c r="CC5" i="23"/>
  <c r="BP6" i="23"/>
  <c r="BW6" i="23"/>
  <c r="CE6" i="23"/>
  <c r="CN6" i="23"/>
  <c r="CU6" i="23"/>
  <c r="DC6" i="23"/>
  <c r="CA7" i="23"/>
  <c r="CG10" i="23"/>
  <c r="BT15" i="23"/>
  <c r="CF15" i="23"/>
  <c r="CQ15" i="23"/>
  <c r="DA15" i="23"/>
  <c r="BU27" i="23"/>
  <c r="CH27" i="23"/>
  <c r="DA27" i="23"/>
  <c r="BZ29" i="23"/>
  <c r="CO29" i="23"/>
  <c r="CN32" i="23"/>
  <c r="BT33" i="23"/>
  <c r="CH33" i="23"/>
  <c r="CT33" i="23"/>
  <c r="CB37" i="23"/>
  <c r="CG42" i="23"/>
  <c r="CA44" i="23"/>
  <c r="BT68" i="23"/>
  <c r="CJ68" i="23"/>
  <c r="BR56" i="23"/>
  <c r="CF56" i="23"/>
  <c r="CT56" i="23"/>
  <c r="CP61" i="23"/>
  <c r="BU10" i="23"/>
  <c r="CS10" i="23"/>
  <c r="BQ15" i="23"/>
  <c r="CA15" i="23"/>
  <c r="CK15" i="23"/>
  <c r="CH16" i="23"/>
  <c r="BT29" i="23"/>
  <c r="CG29" i="23"/>
  <c r="CV29" i="23"/>
  <c r="BX32" i="23"/>
  <c r="DC32" i="23"/>
  <c r="BU37" i="23"/>
  <c r="CO37" i="23"/>
  <c r="BV42" i="23"/>
  <c r="CT42" i="23"/>
  <c r="BZ61" i="23"/>
  <c r="AU35" i="23"/>
  <c r="AO35" i="23"/>
  <c r="AI35" i="23"/>
  <c r="AD35" i="23"/>
  <c r="W35" i="23"/>
  <c r="Q35" i="23"/>
  <c r="K35" i="23"/>
  <c r="AT35" i="23"/>
  <c r="AL35" i="23"/>
  <c r="AE35" i="23"/>
  <c r="V35" i="23"/>
  <c r="N35" i="23"/>
  <c r="G35" i="23"/>
  <c r="J35" i="23"/>
  <c r="U35" i="23"/>
  <c r="AG35" i="23"/>
  <c r="AP35" i="23"/>
  <c r="BE35" i="23"/>
  <c r="Z40" i="23"/>
  <c r="AP40" i="23"/>
  <c r="R40" i="23"/>
  <c r="AL45" i="23"/>
  <c r="V45" i="23"/>
  <c r="AN45" i="23"/>
  <c r="P45" i="23"/>
  <c r="N45" i="23"/>
  <c r="AT45" i="23"/>
  <c r="I5" i="23"/>
  <c r="Q5" i="23"/>
  <c r="AA5" i="23"/>
  <c r="AK5" i="23"/>
  <c r="AU5" i="23"/>
  <c r="I6" i="23"/>
  <c r="U6" i="23"/>
  <c r="AG6" i="23"/>
  <c r="AS6" i="23"/>
  <c r="M13" i="23"/>
  <c r="X13" i="23"/>
  <c r="AK13" i="23"/>
  <c r="AV13" i="23"/>
  <c r="J20" i="23"/>
  <c r="R20" i="23"/>
  <c r="Z20" i="23"/>
  <c r="AF20" i="23"/>
  <c r="AP20" i="23"/>
  <c r="O24" i="23"/>
  <c r="AE24" i="23"/>
  <c r="AU24" i="23"/>
  <c r="U29" i="23"/>
  <c r="AW29" i="23"/>
  <c r="M35" i="23"/>
  <c r="Y35" i="23"/>
  <c r="AH35" i="23"/>
  <c r="AS35" i="23"/>
  <c r="X70" i="23"/>
  <c r="AH40" i="23"/>
  <c r="BE47" i="23"/>
  <c r="AW47" i="23"/>
  <c r="AM47" i="23"/>
  <c r="AE47" i="23"/>
  <c r="U47" i="23"/>
  <c r="K47" i="23"/>
  <c r="AS47" i="23"/>
  <c r="AG47" i="23"/>
  <c r="Q47" i="23"/>
  <c r="G47" i="23"/>
  <c r="M47" i="23"/>
  <c r="AA47" i="23"/>
  <c r="AU47" i="23"/>
  <c r="DA9" i="23"/>
  <c r="CU9" i="23"/>
  <c r="CO9" i="23"/>
  <c r="CJ9" i="23"/>
  <c r="CC9" i="23"/>
  <c r="BW9" i="23"/>
  <c r="BQ9" i="23"/>
  <c r="CZ9" i="23"/>
  <c r="CR9" i="23"/>
  <c r="CK9" i="23"/>
  <c r="CB9" i="23"/>
  <c r="BT9" i="23"/>
  <c r="BM9" i="23"/>
  <c r="CV9" i="23"/>
  <c r="CN9" i="23"/>
  <c r="CF9" i="23"/>
  <c r="BX9" i="23"/>
  <c r="BP9" i="23"/>
  <c r="DJ9" i="23"/>
  <c r="CS9" i="23"/>
  <c r="CE9" i="23"/>
  <c r="BO9" i="23"/>
  <c r="BU9" i="23"/>
  <c r="CQ9" i="23"/>
  <c r="DB18" i="23"/>
  <c r="CT18" i="23"/>
  <c r="CM18" i="23"/>
  <c r="CD18" i="23"/>
  <c r="BW18" i="23"/>
  <c r="BN18" i="23"/>
  <c r="CV18" i="23"/>
  <c r="CL18" i="23"/>
  <c r="CA18" i="23"/>
  <c r="BP18" i="23"/>
  <c r="CY18" i="23"/>
  <c r="CQ18" i="23"/>
  <c r="CF18" i="23"/>
  <c r="BV18" i="23"/>
  <c r="CN18" i="23"/>
  <c r="BS18" i="23"/>
  <c r="CB18" i="23"/>
  <c r="DC18" i="23"/>
  <c r="DJ24" i="23"/>
  <c r="CY24" i="23"/>
  <c r="CR24" i="23"/>
  <c r="CL24" i="23"/>
  <c r="CB24" i="23"/>
  <c r="BV24" i="23"/>
  <c r="CX24" i="23"/>
  <c r="CQ24" i="23"/>
  <c r="CH24" i="23"/>
  <c r="CA24" i="23"/>
  <c r="BS24" i="23"/>
  <c r="DB24" i="23"/>
  <c r="CM24" i="23"/>
  <c r="BW24" i="23"/>
  <c r="CT24" i="23"/>
  <c r="CD24" i="23"/>
  <c r="BN24" i="23"/>
  <c r="CN24" i="23"/>
  <c r="CF24" i="23"/>
  <c r="BX24" i="23"/>
  <c r="G72" i="23"/>
  <c r="M72" i="23"/>
  <c r="R72" i="23"/>
  <c r="Y72" i="23"/>
  <c r="AE72" i="23"/>
  <c r="AK72" i="23"/>
  <c r="AP72" i="23"/>
  <c r="AW72" i="23"/>
  <c r="K5" i="23"/>
  <c r="U5" i="23"/>
  <c r="AE5" i="23"/>
  <c r="AM5" i="23"/>
  <c r="AW5" i="23"/>
  <c r="J6" i="23"/>
  <c r="O6" i="23"/>
  <c r="V6" i="23"/>
  <c r="AA6" i="23"/>
  <c r="AH6" i="23"/>
  <c r="AM6" i="23"/>
  <c r="AT6" i="23"/>
  <c r="BE6" i="23"/>
  <c r="G67" i="23"/>
  <c r="O67" i="23"/>
  <c r="AA67" i="23"/>
  <c r="AL67" i="23"/>
  <c r="I7" i="23"/>
  <c r="G8" i="23"/>
  <c r="T8" i="23"/>
  <c r="AE8" i="23"/>
  <c r="AR8" i="23"/>
  <c r="M9" i="23"/>
  <c r="U9" i="23"/>
  <c r="AB9" i="23"/>
  <c r="AK9" i="23"/>
  <c r="AR9" i="23"/>
  <c r="AD10" i="23"/>
  <c r="I11" i="23"/>
  <c r="AD11" i="23"/>
  <c r="G12" i="23"/>
  <c r="P12" i="23"/>
  <c r="W12" i="23"/>
  <c r="AE12" i="23"/>
  <c r="AM12" i="23"/>
  <c r="AV12" i="23"/>
  <c r="P13" i="23"/>
  <c r="Z13" i="23"/>
  <c r="AN13" i="23"/>
  <c r="H14" i="23"/>
  <c r="AL14" i="23"/>
  <c r="Q15" i="23"/>
  <c r="J16" i="23"/>
  <c r="W16" i="23"/>
  <c r="AH16" i="23"/>
  <c r="AU16" i="23"/>
  <c r="P17" i="23"/>
  <c r="V17" i="23"/>
  <c r="AF17" i="23"/>
  <c r="AL17" i="23"/>
  <c r="AS17" i="23"/>
  <c r="BE17" i="23"/>
  <c r="H18" i="23"/>
  <c r="AA18" i="23"/>
  <c r="I19" i="23"/>
  <c r="K20" i="23"/>
  <c r="T20" i="23"/>
  <c r="AA20" i="23"/>
  <c r="AH20" i="23"/>
  <c r="AR20" i="23"/>
  <c r="BE21" i="23"/>
  <c r="AP21" i="23"/>
  <c r="J21" i="23"/>
  <c r="U21" i="23"/>
  <c r="AH21" i="23"/>
  <c r="AV21" i="23"/>
  <c r="AB23" i="23"/>
  <c r="T24" i="23"/>
  <c r="G31" i="23"/>
  <c r="Q31" i="23"/>
  <c r="AD31" i="23"/>
  <c r="AL31" i="23"/>
  <c r="G34" i="23"/>
  <c r="AB34" i="23"/>
  <c r="O35" i="23"/>
  <c r="Z35" i="23"/>
  <c r="AK35" i="23"/>
  <c r="AW35" i="23"/>
  <c r="N39" i="23"/>
  <c r="AD45" i="23"/>
  <c r="O47" i="23"/>
  <c r="AI47" i="23"/>
  <c r="I54" i="23"/>
  <c r="BE60" i="23"/>
  <c r="AU60" i="23"/>
  <c r="AM60" i="23"/>
  <c r="AE60" i="23"/>
  <c r="W60" i="23"/>
  <c r="O60" i="23"/>
  <c r="AQ60" i="23"/>
  <c r="AH60" i="23"/>
  <c r="V60" i="23"/>
  <c r="K60" i="23"/>
  <c r="AX60" i="23"/>
  <c r="AL60" i="23"/>
  <c r="AA60" i="23"/>
  <c r="R60" i="23"/>
  <c r="G60" i="23"/>
  <c r="AD60" i="23"/>
  <c r="J60" i="23"/>
  <c r="S60" i="23"/>
  <c r="AT60" i="23"/>
  <c r="DJ7" i="23"/>
  <c r="CZ7" i="23"/>
  <c r="CS7" i="23"/>
  <c r="CN7" i="23"/>
  <c r="CG7" i="23"/>
  <c r="CB7" i="23"/>
  <c r="BU7" i="23"/>
  <c r="BP7" i="23"/>
  <c r="DA7" i="23"/>
  <c r="CR7" i="23"/>
  <c r="CK7" i="23"/>
  <c r="CC7" i="23"/>
  <c r="BT7" i="23"/>
  <c r="BM7" i="23"/>
  <c r="CV7" i="23"/>
  <c r="CO7" i="23"/>
  <c r="CF7" i="23"/>
  <c r="BX7" i="23"/>
  <c r="BQ7" i="23"/>
  <c r="DC7" i="23"/>
  <c r="CM7" i="23"/>
  <c r="BW7" i="23"/>
  <c r="BS7" i="23"/>
  <c r="CQ7" i="23"/>
  <c r="DA8" i="23"/>
  <c r="CG8" i="23"/>
  <c r="BM8" i="23"/>
  <c r="CC8" i="23"/>
  <c r="CO8" i="23"/>
  <c r="BQ8" i="23"/>
  <c r="CK8" i="23"/>
  <c r="CA9" i="23"/>
  <c r="CY9" i="23"/>
  <c r="CH17" i="23"/>
  <c r="CC17" i="23"/>
  <c r="CS17" i="23"/>
  <c r="BM17" i="23"/>
  <c r="CN17" i="23"/>
  <c r="CH18" i="23"/>
  <c r="CV24" i="23"/>
  <c r="P10" i="23"/>
  <c r="AN10" i="23"/>
  <c r="J13" i="23"/>
  <c r="U13" i="23"/>
  <c r="AH13" i="23"/>
  <c r="AS13" i="23"/>
  <c r="J17" i="23"/>
  <c r="R17" i="23"/>
  <c r="Z17" i="23"/>
  <c r="AH17" i="23"/>
  <c r="AP17" i="23"/>
  <c r="AW17" i="23"/>
  <c r="AV24" i="23"/>
  <c r="AP24" i="23"/>
  <c r="AB24" i="23"/>
  <c r="R24" i="23"/>
  <c r="J24" i="23"/>
  <c r="Z24" i="23"/>
  <c r="AR24" i="23"/>
  <c r="AV26" i="23"/>
  <c r="V26" i="23"/>
  <c r="P26" i="23"/>
  <c r="BE29" i="23"/>
  <c r="AS29" i="23"/>
  <c r="AF29" i="23"/>
  <c r="R29" i="23"/>
  <c r="H29" i="23"/>
  <c r="AP29" i="23"/>
  <c r="X29" i="23"/>
  <c r="J29" i="23"/>
  <c r="P29" i="23"/>
  <c r="AL29" i="23"/>
  <c r="P32" i="23"/>
  <c r="AA32" i="23"/>
  <c r="AV32" i="23"/>
  <c r="AN43" i="23"/>
  <c r="H43" i="23"/>
  <c r="P43" i="23"/>
  <c r="AF43" i="23"/>
  <c r="N6" i="23"/>
  <c r="Z6" i="23"/>
  <c r="AL6" i="23"/>
  <c r="J9" i="23"/>
  <c r="R9" i="23"/>
  <c r="Z9" i="23"/>
  <c r="AH9" i="23"/>
  <c r="AP9" i="23"/>
  <c r="AW9" i="23"/>
  <c r="AA10" i="23"/>
  <c r="AV10" i="23"/>
  <c r="M17" i="23"/>
  <c r="U17" i="23"/>
  <c r="AB17" i="23"/>
  <c r="AK17" i="23"/>
  <c r="AR17" i="23"/>
  <c r="V23" i="23"/>
  <c r="AW23" i="23"/>
  <c r="AA26" i="23"/>
  <c r="AN70" i="23"/>
  <c r="H70" i="23"/>
  <c r="AV70" i="23"/>
  <c r="AV43" i="23"/>
  <c r="X45" i="23"/>
  <c r="AV45" i="23"/>
  <c r="I72" i="23"/>
  <c r="N72" i="23"/>
  <c r="U72" i="23"/>
  <c r="Z72" i="23"/>
  <c r="AG72" i="23"/>
  <c r="AL72" i="23"/>
  <c r="M5" i="23"/>
  <c r="W5" i="23"/>
  <c r="AG5" i="23"/>
  <c r="K6" i="23"/>
  <c r="Q6" i="23"/>
  <c r="W6" i="23"/>
  <c r="AD6" i="23"/>
  <c r="AI6" i="23"/>
  <c r="AO6" i="23"/>
  <c r="I67" i="23"/>
  <c r="Q67" i="23"/>
  <c r="AD67" i="23"/>
  <c r="T7" i="23"/>
  <c r="J8" i="23"/>
  <c r="W8" i="23"/>
  <c r="AH8" i="23"/>
  <c r="AU8" i="23"/>
  <c r="P9" i="23"/>
  <c r="V9" i="23"/>
  <c r="AF9" i="23"/>
  <c r="AL9" i="23"/>
  <c r="AS9" i="23"/>
  <c r="H10" i="23"/>
  <c r="Q11" i="23"/>
  <c r="J12" i="23"/>
  <c r="R12" i="23"/>
  <c r="Z12" i="23"/>
  <c r="AF12" i="23"/>
  <c r="H13" i="23"/>
  <c r="R13" i="23"/>
  <c r="AF13" i="23"/>
  <c r="AP13" i="23"/>
  <c r="P14" i="23"/>
  <c r="H17" i="23"/>
  <c r="Q17" i="23"/>
  <c r="X17" i="23"/>
  <c r="AG17" i="23"/>
  <c r="AN17" i="23"/>
  <c r="N18" i="23"/>
  <c r="O20" i="23"/>
  <c r="V20" i="23"/>
  <c r="AB20" i="23"/>
  <c r="AL20" i="23"/>
  <c r="AL23" i="23"/>
  <c r="BE23" i="23"/>
  <c r="G24" i="23"/>
  <c r="W24" i="23"/>
  <c r="AM24" i="23"/>
  <c r="K26" i="23"/>
  <c r="AL26" i="23"/>
  <c r="M29" i="23"/>
  <c r="AH29" i="23"/>
  <c r="BE31" i="23"/>
  <c r="AT31" i="23"/>
  <c r="AM31" i="23"/>
  <c r="AH31" i="23"/>
  <c r="AA31" i="23"/>
  <c r="V31" i="23"/>
  <c r="O31" i="23"/>
  <c r="J31" i="23"/>
  <c r="AP31" i="23"/>
  <c r="AI31" i="23"/>
  <c r="Z31" i="23"/>
  <c r="R31" i="23"/>
  <c r="K31" i="23"/>
  <c r="I31" i="23"/>
  <c r="U31" i="23"/>
  <c r="AE31" i="23"/>
  <c r="AO31" i="23"/>
  <c r="AK32" i="23"/>
  <c r="BE34" i="23"/>
  <c r="AW34" i="23"/>
  <c r="AM34" i="23"/>
  <c r="Y34" i="23"/>
  <c r="O34" i="23"/>
  <c r="AG34" i="23"/>
  <c r="T34" i="23"/>
  <c r="I34" i="23"/>
  <c r="AE34" i="23"/>
  <c r="I35" i="23"/>
  <c r="R35" i="23"/>
  <c r="AA35" i="23"/>
  <c r="AM35" i="23"/>
  <c r="AL39" i="23"/>
  <c r="V39" i="23"/>
  <c r="AV39" i="23"/>
  <c r="AD39" i="23"/>
  <c r="H39" i="23"/>
  <c r="P39" i="23"/>
  <c r="AT39" i="23"/>
  <c r="J40" i="23"/>
  <c r="X43" i="23"/>
  <c r="Z69" i="23"/>
  <c r="J69" i="23"/>
  <c r="AH69" i="23"/>
  <c r="H45" i="23"/>
  <c r="AF45" i="23"/>
  <c r="W47" i="23"/>
  <c r="AK47" i="23"/>
  <c r="AX54" i="23"/>
  <c r="AU54" i="23"/>
  <c r="AM54" i="23"/>
  <c r="AE54" i="23"/>
  <c r="W54" i="23"/>
  <c r="O54" i="23"/>
  <c r="G54" i="23"/>
  <c r="AQ54" i="23"/>
  <c r="AI54" i="23"/>
  <c r="AA54" i="23"/>
  <c r="S54" i="23"/>
  <c r="K54" i="23"/>
  <c r="AW54" i="23"/>
  <c r="AG54" i="23"/>
  <c r="Q54" i="23"/>
  <c r="M54" i="23"/>
  <c r="AK54" i="23"/>
  <c r="BE54" i="23"/>
  <c r="CG9" i="23"/>
  <c r="DC9" i="23"/>
  <c r="CO12" i="23"/>
  <c r="BU12" i="23"/>
  <c r="CK12" i="23"/>
  <c r="BM12" i="23"/>
  <c r="DA12" i="23"/>
  <c r="CC12" i="23"/>
  <c r="CG12" i="23"/>
  <c r="CR18" i="23"/>
  <c r="DJ18" i="23"/>
  <c r="DC24" i="23"/>
  <c r="CZ71" i="23"/>
  <c r="BZ71" i="23"/>
  <c r="CO71" i="23"/>
  <c r="CH71" i="23"/>
  <c r="BM71" i="23"/>
  <c r="CV71" i="23"/>
  <c r="DC70" i="23"/>
  <c r="CV70" i="23"/>
  <c r="CQ70" i="23"/>
  <c r="CK70" i="23"/>
  <c r="CE70" i="23"/>
  <c r="BX70" i="23"/>
  <c r="BS70" i="23"/>
  <c r="BM70" i="23"/>
  <c r="DA70" i="23"/>
  <c r="CS70" i="23"/>
  <c r="CM70" i="23"/>
  <c r="CC70" i="23"/>
  <c r="BU70" i="23"/>
  <c r="BO70" i="23"/>
  <c r="CZ70" i="23"/>
  <c r="CR70" i="23"/>
  <c r="CJ70" i="23"/>
  <c r="CB70" i="23"/>
  <c r="BT70" i="23"/>
  <c r="CN70" i="23"/>
  <c r="BW70" i="23"/>
  <c r="CU70" i="23"/>
  <c r="CF70" i="23"/>
  <c r="BP70" i="23"/>
  <c r="CO70" i="23"/>
  <c r="DJ70" i="23"/>
  <c r="CG70" i="23"/>
  <c r="CA70" i="23"/>
  <c r="DA41" i="23"/>
  <c r="CU41" i="23"/>
  <c r="CO41" i="23"/>
  <c r="CJ41" i="23"/>
  <c r="CC41" i="23"/>
  <c r="BW41" i="23"/>
  <c r="BQ41" i="23"/>
  <c r="CZ41" i="23"/>
  <c r="CR41" i="23"/>
  <c r="CK41" i="23"/>
  <c r="CB41" i="23"/>
  <c r="BT41" i="23"/>
  <c r="BM41" i="23"/>
  <c r="DJ41" i="23"/>
  <c r="CY41" i="23"/>
  <c r="CQ41" i="23"/>
  <c r="CG41" i="23"/>
  <c r="CA41" i="23"/>
  <c r="BS41" i="23"/>
  <c r="DC41" i="23"/>
  <c r="CM41" i="23"/>
  <c r="BU41" i="23"/>
  <c r="CS41" i="23"/>
  <c r="CE41" i="23"/>
  <c r="BO41" i="23"/>
  <c r="CV41" i="23"/>
  <c r="BP41" i="23"/>
  <c r="CN41" i="23"/>
  <c r="CF41" i="23"/>
  <c r="J25" i="23"/>
  <c r="R25" i="23"/>
  <c r="Z25" i="23"/>
  <c r="AH25" i="23"/>
  <c r="AP25" i="23"/>
  <c r="AW33" i="23"/>
  <c r="AP33" i="23"/>
  <c r="AK33" i="23"/>
  <c r="AE33" i="23"/>
  <c r="Y33" i="23"/>
  <c r="R33" i="23"/>
  <c r="M33" i="23"/>
  <c r="G33" i="23"/>
  <c r="J33" i="23"/>
  <c r="Q33" i="23"/>
  <c r="Z33" i="23"/>
  <c r="AH33" i="23"/>
  <c r="AO33" i="23"/>
  <c r="AO38" i="23"/>
  <c r="AB38" i="23"/>
  <c r="R38" i="23"/>
  <c r="M38" i="23"/>
  <c r="Y38" i="23"/>
  <c r="AR38" i="23"/>
  <c r="AL42" i="23"/>
  <c r="V42" i="23"/>
  <c r="N42" i="23"/>
  <c r="AF42" i="23"/>
  <c r="AN68" i="23"/>
  <c r="H68" i="23"/>
  <c r="X68" i="23"/>
  <c r="AW46" i="23"/>
  <c r="AM46" i="23"/>
  <c r="AH46" i="23"/>
  <c r="AA46" i="23"/>
  <c r="V46" i="23"/>
  <c r="O46" i="23"/>
  <c r="J46" i="23"/>
  <c r="I46" i="23"/>
  <c r="Q46" i="23"/>
  <c r="Y46" i="23"/>
  <c r="AG46" i="23"/>
  <c r="AO46" i="23"/>
  <c r="BE46" i="23"/>
  <c r="DC11" i="23"/>
  <c r="CV11" i="23"/>
  <c r="CQ11" i="23"/>
  <c r="CK11" i="23"/>
  <c r="CE11" i="23"/>
  <c r="BX11" i="23"/>
  <c r="BS11" i="23"/>
  <c r="BM11" i="23"/>
  <c r="DJ11" i="23"/>
  <c r="CY11" i="23"/>
  <c r="CO11" i="23"/>
  <c r="CG11" i="23"/>
  <c r="CA11" i="23"/>
  <c r="BQ11" i="23"/>
  <c r="DA11" i="23"/>
  <c r="CS11" i="23"/>
  <c r="CM11" i="23"/>
  <c r="CC11" i="23"/>
  <c r="BU11" i="23"/>
  <c r="BO11" i="23"/>
  <c r="BT11" i="23"/>
  <c r="CJ11" i="23"/>
  <c r="CZ11" i="23"/>
  <c r="CS14" i="23"/>
  <c r="CC14" i="23"/>
  <c r="DA14" i="23"/>
  <c r="BU14" i="23"/>
  <c r="CK14" i="23"/>
  <c r="BM14" i="23"/>
  <c r="CG14" i="23"/>
  <c r="CQ26" i="23"/>
  <c r="BO26" i="23"/>
  <c r="CJ26" i="23"/>
  <c r="CX26" i="23"/>
  <c r="BV26" i="23"/>
  <c r="J28" i="23"/>
  <c r="R28" i="23"/>
  <c r="Z28" i="23"/>
  <c r="AF28" i="23"/>
  <c r="M36" i="23"/>
  <c r="AV36" i="23"/>
  <c r="N71" i="23"/>
  <c r="X71" i="23"/>
  <c r="AL71" i="23"/>
  <c r="N41" i="23"/>
  <c r="X41" i="23"/>
  <c r="AL41" i="23"/>
  <c r="N44" i="23"/>
  <c r="X44" i="23"/>
  <c r="AL44" i="23"/>
  <c r="M55" i="23"/>
  <c r="U55" i="23"/>
  <c r="AC55" i="23"/>
  <c r="AL55" i="23"/>
  <c r="AV55" i="23"/>
  <c r="Y56" i="23"/>
  <c r="AT56" i="23"/>
  <c r="O57" i="23"/>
  <c r="Z57" i="23"/>
  <c r="AJ57" i="23"/>
  <c r="AU57" i="23"/>
  <c r="J58" i="23"/>
  <c r="U58" i="23"/>
  <c r="AF58" i="23"/>
  <c r="AV48" i="23"/>
  <c r="DC72" i="23"/>
  <c r="CV72" i="23"/>
  <c r="CQ72" i="23"/>
  <c r="CK72" i="23"/>
  <c r="CE72" i="23"/>
  <c r="BX72" i="23"/>
  <c r="BS72" i="23"/>
  <c r="BM72" i="23"/>
  <c r="BP72" i="23"/>
  <c r="BW72" i="23"/>
  <c r="CF72" i="23"/>
  <c r="CN72" i="23"/>
  <c r="CU72" i="23"/>
  <c r="CS67" i="23"/>
  <c r="CC67" i="23"/>
  <c r="BQ67" i="23"/>
  <c r="CO67" i="23"/>
  <c r="DJ15" i="23"/>
  <c r="CZ15" i="23"/>
  <c r="CS15" i="23"/>
  <c r="CN15" i="23"/>
  <c r="CG15" i="23"/>
  <c r="CB15" i="23"/>
  <c r="BU15" i="23"/>
  <c r="BP15" i="23"/>
  <c r="BO15" i="23"/>
  <c r="BW15" i="23"/>
  <c r="CE15" i="23"/>
  <c r="CM15" i="23"/>
  <c r="CU15" i="23"/>
  <c r="DC15" i="23"/>
  <c r="CR16" i="23"/>
  <c r="BV21" i="23"/>
  <c r="CF21" i="23"/>
  <c r="CN21" i="23"/>
  <c r="CA32" i="23"/>
  <c r="CB38" i="23"/>
  <c r="CC44" i="23"/>
  <c r="DC46" i="23"/>
  <c r="DB46" i="23"/>
  <c r="CG46" i="23"/>
  <c r="BM46" i="23"/>
  <c r="DJ46" i="23"/>
  <c r="CQ46" i="23"/>
  <c r="BU46" i="23"/>
  <c r="CV46" i="23"/>
  <c r="CL46" i="23"/>
  <c r="CC46" i="23"/>
  <c r="I55" i="23"/>
  <c r="Q55" i="23"/>
  <c r="Y55" i="23"/>
  <c r="AG55" i="23"/>
  <c r="AQ55" i="23"/>
  <c r="N56" i="23"/>
  <c r="J57" i="23"/>
  <c r="T57" i="23"/>
  <c r="AE57" i="23"/>
  <c r="AP57" i="23"/>
  <c r="CO5" i="23"/>
  <c r="BU5" i="23"/>
  <c r="BQ5" i="23"/>
  <c r="CS5" i="23"/>
  <c r="CM16" i="23"/>
  <c r="BM16" i="23"/>
  <c r="CB16" i="23"/>
  <c r="DC16" i="23"/>
  <c r="DA21" i="23"/>
  <c r="CR21" i="23"/>
  <c r="CH21" i="23"/>
  <c r="CB21" i="23"/>
  <c r="BU21" i="23"/>
  <c r="BP21" i="23"/>
  <c r="BZ21" i="23"/>
  <c r="CK21" i="23"/>
  <c r="CV21" i="23"/>
  <c r="DB32" i="23"/>
  <c r="CT32" i="23"/>
  <c r="CM32" i="23"/>
  <c r="CD32" i="23"/>
  <c r="BW32" i="23"/>
  <c r="BN32" i="23"/>
  <c r="DJ32" i="23"/>
  <c r="CY32" i="23"/>
  <c r="CR32" i="23"/>
  <c r="CL32" i="23"/>
  <c r="CB32" i="23"/>
  <c r="BV32" i="23"/>
  <c r="BS32" i="23"/>
  <c r="CH32" i="23"/>
  <c r="CX32" i="23"/>
  <c r="CU38" i="23"/>
  <c r="CH38" i="23"/>
  <c r="BX38" i="23"/>
  <c r="DC38" i="23"/>
  <c r="CT38" i="23"/>
  <c r="CE38" i="23"/>
  <c r="BT38" i="23"/>
  <c r="BS38" i="23"/>
  <c r="CN38" i="23"/>
  <c r="DJ38" i="23"/>
  <c r="DC44" i="23"/>
  <c r="CV44" i="23"/>
  <c r="CQ44" i="23"/>
  <c r="CK44" i="23"/>
  <c r="CE44" i="23"/>
  <c r="BX44" i="23"/>
  <c r="BS44" i="23"/>
  <c r="BM44" i="23"/>
  <c r="DJ44" i="23"/>
  <c r="CZ44" i="23"/>
  <c r="CS44" i="23"/>
  <c r="CN44" i="23"/>
  <c r="CG44" i="23"/>
  <c r="CB44" i="23"/>
  <c r="BU44" i="23"/>
  <c r="BP44" i="23"/>
  <c r="CU44" i="23"/>
  <c r="CJ44" i="23"/>
  <c r="BW44" i="23"/>
  <c r="CR44" i="23"/>
  <c r="CF44" i="23"/>
  <c r="BT44" i="23"/>
  <c r="BQ44" i="23"/>
  <c r="CO44" i="23"/>
  <c r="CR47" i="23"/>
  <c r="CG47" i="23"/>
  <c r="BV47" i="23"/>
  <c r="CX47" i="23"/>
  <c r="CL47" i="23"/>
  <c r="CB47" i="23"/>
  <c r="BM47" i="23"/>
  <c r="CH47" i="23"/>
  <c r="DB47" i="23"/>
  <c r="CC47" i="23"/>
  <c r="BX47" i="23"/>
  <c r="CZ55" i="23"/>
  <c r="CP55" i="23"/>
  <c r="CH55" i="23"/>
  <c r="CB55" i="23"/>
  <c r="BU55" i="23"/>
  <c r="BM55" i="23"/>
  <c r="CT55" i="23"/>
  <c r="CL55" i="23"/>
  <c r="CF55" i="23"/>
  <c r="BX55" i="23"/>
  <c r="BQ55" i="23"/>
  <c r="DI55" i="23"/>
  <c r="CS55" i="23"/>
  <c r="CC55" i="23"/>
  <c r="BP55" i="23"/>
  <c r="CN55" i="23"/>
  <c r="BZ55" i="23"/>
  <c r="BV55" i="23"/>
  <c r="DA55" i="23"/>
  <c r="CN60" i="23"/>
  <c r="CX60" i="23"/>
  <c r="BR60" i="23"/>
  <c r="CH60" i="23"/>
  <c r="BS22" i="23"/>
  <c r="CT22" i="23"/>
  <c r="BP27" i="23"/>
  <c r="BX27" i="23"/>
  <c r="CF27" i="23"/>
  <c r="CL27" i="23"/>
  <c r="CV27" i="23"/>
  <c r="BT31" i="23"/>
  <c r="CN31" i="23"/>
  <c r="DA31" i="23"/>
  <c r="BP35" i="23"/>
  <c r="BX35" i="23"/>
  <c r="CF35" i="23"/>
  <c r="CL35" i="23"/>
  <c r="CV35" i="23"/>
  <c r="CG39" i="23"/>
  <c r="BM39" i="23"/>
  <c r="BV39" i="23"/>
  <c r="CX39" i="23"/>
  <c r="CX40" i="23"/>
  <c r="CM40" i="23"/>
  <c r="CG40" i="23"/>
  <c r="BZ40" i="23"/>
  <c r="BQ40" i="23"/>
  <c r="BO40" i="23"/>
  <c r="CA40" i="23"/>
  <c r="CK40" i="23"/>
  <c r="CU40" i="23"/>
  <c r="CO57" i="23"/>
  <c r="BV57" i="23"/>
  <c r="CX57" i="23"/>
  <c r="CH57" i="23"/>
  <c r="BM57" i="23"/>
  <c r="CB57" i="23"/>
  <c r="CL59" i="23"/>
  <c r="BP59" i="23"/>
  <c r="CV59" i="23"/>
  <c r="BO6" i="23"/>
  <c r="BT6" i="23"/>
  <c r="CA6" i="23"/>
  <c r="CF6" i="23"/>
  <c r="CM6" i="23"/>
  <c r="CR6" i="23"/>
  <c r="BQ10" i="23"/>
  <c r="BO13" i="23"/>
  <c r="BT13" i="23"/>
  <c r="CA13" i="23"/>
  <c r="CF13" i="23"/>
  <c r="CM13" i="23"/>
  <c r="CR13" i="23"/>
  <c r="BQ19" i="23"/>
  <c r="CC19" i="23"/>
  <c r="CN19" i="23"/>
  <c r="BX22" i="23"/>
  <c r="BQ27" i="23"/>
  <c r="BZ27" i="23"/>
  <c r="CG27" i="23"/>
  <c r="CN27" i="23"/>
  <c r="BQ29" i="23"/>
  <c r="CB29" i="23"/>
  <c r="CL29" i="23"/>
  <c r="BZ31" i="23"/>
  <c r="BQ33" i="23"/>
  <c r="CD33" i="23"/>
  <c r="CN33" i="23"/>
  <c r="BQ35" i="23"/>
  <c r="BZ35" i="23"/>
  <c r="CG35" i="23"/>
  <c r="CN35" i="23"/>
  <c r="BT37" i="23"/>
  <c r="CG37" i="23"/>
  <c r="CC39" i="23"/>
  <c r="BU40" i="23"/>
  <c r="CC40" i="23"/>
  <c r="CL40" i="23"/>
  <c r="DA40" i="23"/>
  <c r="DJ40" i="23"/>
  <c r="DJ68" i="23"/>
  <c r="CZ68" i="23"/>
  <c r="CS68" i="23"/>
  <c r="CN68" i="23"/>
  <c r="CG68" i="23"/>
  <c r="CB68" i="23"/>
  <c r="BU68" i="23"/>
  <c r="BP68" i="23"/>
  <c r="DC68" i="23"/>
  <c r="CV68" i="23"/>
  <c r="CQ68" i="23"/>
  <c r="CK68" i="23"/>
  <c r="CE68" i="23"/>
  <c r="BX68" i="23"/>
  <c r="BS68" i="23"/>
  <c r="BM68" i="23"/>
  <c r="BQ68" i="23"/>
  <c r="CC68" i="23"/>
  <c r="CO68" i="23"/>
  <c r="DA68" i="23"/>
  <c r="CJ57" i="23"/>
  <c r="CJ58" i="23"/>
  <c r="BP58" i="23"/>
  <c r="CV58" i="23"/>
  <c r="BZ58" i="23"/>
  <c r="CH58" i="23"/>
  <c r="CZ48" i="23"/>
  <c r="CL48" i="23"/>
  <c r="CB48" i="23"/>
  <c r="BN48" i="23"/>
  <c r="CT48" i="23"/>
  <c r="CH48" i="23"/>
  <c r="BV48" i="23"/>
  <c r="BZ48" i="23"/>
  <c r="CX48" i="23"/>
  <c r="BS42" i="23"/>
  <c r="CO42" i="23"/>
  <c r="BQ43" i="23"/>
  <c r="BW43" i="23"/>
  <c r="CC43" i="23"/>
  <c r="CJ43" i="23"/>
  <c r="CO43" i="23"/>
  <c r="CU43" i="23"/>
  <c r="DA43" i="23"/>
  <c r="BO69" i="23"/>
  <c r="CC69" i="23"/>
  <c r="CM69" i="23"/>
  <c r="DA69" i="23"/>
  <c r="BS56" i="23"/>
  <c r="CA56" i="23"/>
  <c r="CH56" i="23"/>
  <c r="CN56" i="23"/>
  <c r="CV56" i="23"/>
  <c r="DC56" i="23"/>
  <c r="DJ56" i="23"/>
  <c r="BT61" i="23"/>
  <c r="CJ61" i="23"/>
  <c r="CZ61" i="23"/>
  <c r="BO43" i="23"/>
  <c r="BT43" i="23"/>
  <c r="CA43" i="23"/>
  <c r="CF43" i="23"/>
  <c r="CM43" i="23"/>
  <c r="CR43" i="23"/>
  <c r="BP56" i="23"/>
  <c r="BW56" i="23"/>
  <c r="CD56" i="23"/>
  <c r="CL56" i="23"/>
  <c r="CR56" i="23"/>
  <c r="CB61" i="23"/>
  <c r="CR61" i="23"/>
  <c r="DI61" i="23"/>
  <c r="DA20" i="23"/>
  <c r="CS20" i="23"/>
  <c r="CO20" i="23"/>
  <c r="CK20" i="23"/>
  <c r="CG20" i="23"/>
  <c r="CC20" i="23"/>
  <c r="BU20" i="23"/>
  <c r="BQ20" i="23"/>
  <c r="BM20" i="23"/>
  <c r="BO20" i="23"/>
  <c r="BT20" i="23"/>
  <c r="BZ20" i="23"/>
  <c r="CE20" i="23"/>
  <c r="CJ20" i="23"/>
  <c r="CU20" i="23"/>
  <c r="CZ20" i="23"/>
  <c r="DA30" i="23"/>
  <c r="CS30" i="23"/>
  <c r="CO30" i="23"/>
  <c r="CK30" i="23"/>
  <c r="CG30" i="23"/>
  <c r="CC30" i="23"/>
  <c r="BU30" i="23"/>
  <c r="BQ30" i="23"/>
  <c r="BM30" i="23"/>
  <c r="DB30" i="23"/>
  <c r="CV30" i="23"/>
  <c r="CQ30" i="23"/>
  <c r="CL30" i="23"/>
  <c r="CF30" i="23"/>
  <c r="CA30" i="23"/>
  <c r="BV30" i="23"/>
  <c r="BP30" i="23"/>
  <c r="BO30" i="23"/>
  <c r="BW30" i="23"/>
  <c r="CD30" i="23"/>
  <c r="CJ30" i="23"/>
  <c r="CR30" i="23"/>
  <c r="CY30" i="23"/>
  <c r="DA34" i="23"/>
  <c r="CS34" i="23"/>
  <c r="CO34" i="23"/>
  <c r="CK34" i="23"/>
  <c r="CG34" i="23"/>
  <c r="CC34" i="23"/>
  <c r="BU34" i="23"/>
  <c r="BQ34" i="23"/>
  <c r="BM34" i="23"/>
  <c r="CY34" i="23"/>
  <c r="CT34" i="23"/>
  <c r="CN34" i="23"/>
  <c r="CD34" i="23"/>
  <c r="BX34" i="23"/>
  <c r="BS34" i="23"/>
  <c r="BN34" i="23"/>
  <c r="CZ45" i="23"/>
  <c r="CV45" i="23"/>
  <c r="CR45" i="23"/>
  <c r="CN45" i="23"/>
  <c r="CJ45" i="23"/>
  <c r="CF45" i="23"/>
  <c r="CB45" i="23"/>
  <c r="BX45" i="23"/>
  <c r="BT45" i="23"/>
  <c r="BP45" i="23"/>
  <c r="DC45" i="23"/>
  <c r="CX45" i="23"/>
  <c r="CS45" i="23"/>
  <c r="CM45" i="23"/>
  <c r="CH45" i="23"/>
  <c r="CC45" i="23"/>
  <c r="BW45" i="23"/>
  <c r="BM45" i="23"/>
  <c r="DA45" i="23"/>
  <c r="CU45" i="23"/>
  <c r="CK45" i="23"/>
  <c r="CE45" i="23"/>
  <c r="BZ45" i="23"/>
  <c r="BU45" i="23"/>
  <c r="BO45" i="23"/>
  <c r="DB45" i="23"/>
  <c r="CQ45" i="23"/>
  <c r="CG45" i="23"/>
  <c r="BV45" i="23"/>
  <c r="CY45" i="23"/>
  <c r="CO45" i="23"/>
  <c r="CD45" i="23"/>
  <c r="BS45" i="23"/>
  <c r="BQ45" i="23"/>
  <c r="CL45" i="23"/>
  <c r="DJ45" i="23"/>
  <c r="DA54" i="23"/>
  <c r="CW54" i="23"/>
  <c r="CS54" i="23"/>
  <c r="CO54" i="23"/>
  <c r="CK54" i="23"/>
  <c r="CG54" i="23"/>
  <c r="CC54" i="23"/>
  <c r="BY54" i="23"/>
  <c r="BU54" i="23"/>
  <c r="BQ54" i="23"/>
  <c r="BM54" i="23"/>
  <c r="DD54" i="23"/>
  <c r="CY54" i="23"/>
  <c r="CT54" i="23"/>
  <c r="CN54" i="23"/>
  <c r="CI54" i="23"/>
  <c r="CD54" i="23"/>
  <c r="BX54" i="23"/>
  <c r="BS54" i="23"/>
  <c r="BN54" i="23"/>
  <c r="DJ54" i="23"/>
  <c r="DC54" i="23"/>
  <c r="CX54" i="23"/>
  <c r="CR54" i="23"/>
  <c r="CM54" i="23"/>
  <c r="CH54" i="23"/>
  <c r="CB54" i="23"/>
  <c r="BW54" i="23"/>
  <c r="BR54" i="23"/>
  <c r="CZ54" i="23"/>
  <c r="CP54" i="23"/>
  <c r="CE54" i="23"/>
  <c r="BT54" i="23"/>
  <c r="CU54" i="23"/>
  <c r="CJ54" i="23"/>
  <c r="BZ54" i="23"/>
  <c r="BO54" i="23"/>
  <c r="CL54" i="23"/>
  <c r="BP54" i="23"/>
  <c r="DB54" i="23"/>
  <c r="CF54" i="23"/>
  <c r="CA54" i="23"/>
  <c r="DI54" i="23"/>
  <c r="BN5" i="23"/>
  <c r="BV5" i="23"/>
  <c r="BZ5" i="23"/>
  <c r="CD5" i="23"/>
  <c r="CH5" i="23"/>
  <c r="CL5" i="23"/>
  <c r="CT5" i="23"/>
  <c r="CX5" i="23"/>
  <c r="DB5" i="23"/>
  <c r="BN67" i="23"/>
  <c r="BV67" i="23"/>
  <c r="BZ67" i="23"/>
  <c r="CD67" i="23"/>
  <c r="CH67" i="23"/>
  <c r="CL67" i="23"/>
  <c r="CT67" i="23"/>
  <c r="CX67" i="23"/>
  <c r="DB67" i="23"/>
  <c r="BN10" i="23"/>
  <c r="BV10" i="23"/>
  <c r="BZ10" i="23"/>
  <c r="CD10" i="23"/>
  <c r="CH10" i="23"/>
  <c r="CL10" i="23"/>
  <c r="CT10" i="23"/>
  <c r="CX10" i="23"/>
  <c r="DB10" i="23"/>
  <c r="BN12" i="23"/>
  <c r="BV12" i="23"/>
  <c r="BZ12" i="23"/>
  <c r="CD12" i="23"/>
  <c r="CH12" i="23"/>
  <c r="CL12" i="23"/>
  <c r="CT12" i="23"/>
  <c r="CX12" i="23"/>
  <c r="DB12" i="23"/>
  <c r="BV14" i="23"/>
  <c r="CL14" i="23"/>
  <c r="DA16" i="23"/>
  <c r="CS16" i="23"/>
  <c r="CO16" i="23"/>
  <c r="CK16" i="23"/>
  <c r="CG16" i="23"/>
  <c r="CC16" i="23"/>
  <c r="BU16" i="23"/>
  <c r="BQ16" i="23"/>
  <c r="BN16" i="23"/>
  <c r="BS16" i="23"/>
  <c r="BX16" i="23"/>
  <c r="CD16" i="23"/>
  <c r="CN16" i="23"/>
  <c r="CT16" i="23"/>
  <c r="CY16" i="23"/>
  <c r="DJ17" i="23"/>
  <c r="DC17" i="23"/>
  <c r="CY17" i="23"/>
  <c r="CU17" i="23"/>
  <c r="CQ17" i="23"/>
  <c r="CM17" i="23"/>
  <c r="CE17" i="23"/>
  <c r="CA17" i="23"/>
  <c r="BW17" i="23"/>
  <c r="BS17" i="23"/>
  <c r="BO17" i="23"/>
  <c r="BN17" i="23"/>
  <c r="BT17" i="23"/>
  <c r="CD17" i="23"/>
  <c r="CJ17" i="23"/>
  <c r="CO17" i="23"/>
  <c r="CT17" i="23"/>
  <c r="CZ17" i="23"/>
  <c r="BP20" i="23"/>
  <c r="BV20" i="23"/>
  <c r="CA20" i="23"/>
  <c r="CF20" i="23"/>
  <c r="CL20" i="23"/>
  <c r="CQ20" i="23"/>
  <c r="CV20" i="23"/>
  <c r="DB20" i="23"/>
  <c r="DA26" i="23"/>
  <c r="CS26" i="23"/>
  <c r="CO26" i="23"/>
  <c r="CK26" i="23"/>
  <c r="CG26" i="23"/>
  <c r="CC26" i="23"/>
  <c r="BU26" i="23"/>
  <c r="BQ26" i="23"/>
  <c r="BM26" i="23"/>
  <c r="CY26" i="23"/>
  <c r="CT26" i="23"/>
  <c r="CN26" i="23"/>
  <c r="CD26" i="23"/>
  <c r="BX26" i="23"/>
  <c r="BS26" i="23"/>
  <c r="BN26" i="23"/>
  <c r="BP26" i="23"/>
  <c r="BW26" i="23"/>
  <c r="CE26" i="23"/>
  <c r="CL26" i="23"/>
  <c r="CR26" i="23"/>
  <c r="CZ26" i="23"/>
  <c r="DA28" i="23"/>
  <c r="CS28" i="23"/>
  <c r="CO28" i="23"/>
  <c r="CK28" i="23"/>
  <c r="CG28" i="23"/>
  <c r="CC28" i="23"/>
  <c r="BU28" i="23"/>
  <c r="BQ28" i="23"/>
  <c r="BM28" i="23"/>
  <c r="DJ28" i="23"/>
  <c r="DC28" i="23"/>
  <c r="CX28" i="23"/>
  <c r="CR28" i="23"/>
  <c r="CM28" i="23"/>
  <c r="CH28" i="23"/>
  <c r="CB28" i="23"/>
  <c r="BW28" i="23"/>
  <c r="BO28" i="23"/>
  <c r="BV28" i="23"/>
  <c r="CD28" i="23"/>
  <c r="CJ28" i="23"/>
  <c r="CQ28" i="23"/>
  <c r="CY28" i="23"/>
  <c r="BX30" i="23"/>
  <c r="CE30" i="23"/>
  <c r="CM30" i="23"/>
  <c r="CT30" i="23"/>
  <c r="CZ30" i="23"/>
  <c r="DJ30" i="23"/>
  <c r="BZ34" i="23"/>
  <c r="CF34" i="23"/>
  <c r="CM34" i="23"/>
  <c r="CU34" i="23"/>
  <c r="DB34" i="23"/>
  <c r="DJ34" i="23"/>
  <c r="BN71" i="23"/>
  <c r="CC71" i="23"/>
  <c r="DJ71" i="23"/>
  <c r="CT45" i="23"/>
  <c r="CQ54" i="23"/>
  <c r="BO8" i="23"/>
  <c r="BS8" i="23"/>
  <c r="BW8" i="23"/>
  <c r="CA8" i="23"/>
  <c r="CE8" i="23"/>
  <c r="CM8" i="23"/>
  <c r="CQ8" i="23"/>
  <c r="CU8" i="23"/>
  <c r="CY8" i="23"/>
  <c r="DC8" i="23"/>
  <c r="DJ8" i="23"/>
  <c r="DJ19" i="23"/>
  <c r="DC19" i="23"/>
  <c r="CY19" i="23"/>
  <c r="CU19" i="23"/>
  <c r="CQ19" i="23"/>
  <c r="CM19" i="23"/>
  <c r="CE19" i="23"/>
  <c r="CA19" i="23"/>
  <c r="BW19" i="23"/>
  <c r="BS19" i="23"/>
  <c r="BO19" i="23"/>
  <c r="BN19" i="23"/>
  <c r="BT19" i="23"/>
  <c r="CD19" i="23"/>
  <c r="CJ19" i="23"/>
  <c r="CO19" i="23"/>
  <c r="CT19" i="23"/>
  <c r="CZ19" i="23"/>
  <c r="BP22" i="23"/>
  <c r="BV22" i="23"/>
  <c r="CA22" i="23"/>
  <c r="CF22" i="23"/>
  <c r="CL22" i="23"/>
  <c r="CQ22" i="23"/>
  <c r="CV22" i="23"/>
  <c r="DB22" i="23"/>
  <c r="BQ23" i="23"/>
  <c r="BV23" i="23"/>
  <c r="CB23" i="23"/>
  <c r="CH23" i="23"/>
  <c r="CO23" i="23"/>
  <c r="CV23" i="23"/>
  <c r="CG25" i="23"/>
  <c r="CN25" i="23"/>
  <c r="CT25" i="23"/>
  <c r="BZ26" i="23"/>
  <c r="CF26" i="23"/>
  <c r="CM26" i="23"/>
  <c r="CU26" i="23"/>
  <c r="DB26" i="23"/>
  <c r="DJ26" i="23"/>
  <c r="BP28" i="23"/>
  <c r="BX28" i="23"/>
  <c r="CE28" i="23"/>
  <c r="CL28" i="23"/>
  <c r="CT28" i="23"/>
  <c r="CZ28" i="23"/>
  <c r="BS30" i="23"/>
  <c r="BZ30" i="23"/>
  <c r="CH30" i="23"/>
  <c r="CN30" i="23"/>
  <c r="CU30" i="23"/>
  <c r="DC30" i="23"/>
  <c r="DJ31" i="23"/>
  <c r="DC31" i="23"/>
  <c r="CY31" i="23"/>
  <c r="CU31" i="23"/>
  <c r="CQ31" i="23"/>
  <c r="CM31" i="23"/>
  <c r="CE31" i="23"/>
  <c r="CA31" i="23"/>
  <c r="BW31" i="23"/>
  <c r="BS31" i="23"/>
  <c r="BO31" i="23"/>
  <c r="DB31" i="23"/>
  <c r="CR31" i="23"/>
  <c r="CL31" i="23"/>
  <c r="CG31" i="23"/>
  <c r="CB31" i="23"/>
  <c r="BV31" i="23"/>
  <c r="BQ31" i="23"/>
  <c r="BN31" i="23"/>
  <c r="BU31" i="23"/>
  <c r="CC31" i="23"/>
  <c r="CJ31" i="23"/>
  <c r="CX31" i="23"/>
  <c r="BT34" i="23"/>
  <c r="CA34" i="23"/>
  <c r="CH34" i="23"/>
  <c r="CV34" i="23"/>
  <c r="DC34" i="23"/>
  <c r="BS36" i="23"/>
  <c r="BZ36" i="23"/>
  <c r="CF36" i="23"/>
  <c r="CN36" i="23"/>
  <c r="CU36" i="23"/>
  <c r="DJ37" i="23"/>
  <c r="DC37" i="23"/>
  <c r="CY37" i="23"/>
  <c r="CU37" i="23"/>
  <c r="CQ37" i="23"/>
  <c r="CM37" i="23"/>
  <c r="CE37" i="23"/>
  <c r="CA37" i="23"/>
  <c r="BW37" i="23"/>
  <c r="BS37" i="23"/>
  <c r="BO37" i="23"/>
  <c r="CX37" i="23"/>
  <c r="CS37" i="23"/>
  <c r="CN37" i="23"/>
  <c r="CH37" i="23"/>
  <c r="CC37" i="23"/>
  <c r="BX37" i="23"/>
  <c r="BM37" i="23"/>
  <c r="BP37" i="23"/>
  <c r="BV37" i="23"/>
  <c r="CD37" i="23"/>
  <c r="CK37" i="23"/>
  <c r="CR37" i="23"/>
  <c r="CZ37" i="23"/>
  <c r="BP71" i="23"/>
  <c r="BX71" i="23"/>
  <c r="CD71" i="23"/>
  <c r="CK71" i="23"/>
  <c r="CS71" i="23"/>
  <c r="CZ39" i="23"/>
  <c r="CV39" i="23"/>
  <c r="CR39" i="23"/>
  <c r="CN39" i="23"/>
  <c r="CJ39" i="23"/>
  <c r="CF39" i="23"/>
  <c r="CB39" i="23"/>
  <c r="BX39" i="23"/>
  <c r="BT39" i="23"/>
  <c r="BP39" i="23"/>
  <c r="DA39" i="23"/>
  <c r="CU39" i="23"/>
  <c r="CK39" i="23"/>
  <c r="CE39" i="23"/>
  <c r="BZ39" i="23"/>
  <c r="BU39" i="23"/>
  <c r="BO39" i="23"/>
  <c r="DJ39" i="23"/>
  <c r="CY39" i="23"/>
  <c r="CS39" i="23"/>
  <c r="CL39" i="23"/>
  <c r="CD39" i="23"/>
  <c r="BW39" i="23"/>
  <c r="BQ39" i="23"/>
  <c r="BN39" i="23"/>
  <c r="CH39" i="23"/>
  <c r="CQ39" i="23"/>
  <c r="DB39" i="23"/>
  <c r="CA45" i="23"/>
  <c r="CV54" i="23"/>
  <c r="DJ23" i="23"/>
  <c r="DC23" i="23"/>
  <c r="CY23" i="23"/>
  <c r="CU23" i="23"/>
  <c r="CQ23" i="23"/>
  <c r="CM23" i="23"/>
  <c r="CE23" i="23"/>
  <c r="CA23" i="23"/>
  <c r="BW23" i="23"/>
  <c r="BS23" i="23"/>
  <c r="BO23" i="23"/>
  <c r="DB23" i="23"/>
  <c r="CR23" i="23"/>
  <c r="CL23" i="23"/>
  <c r="CG23" i="23"/>
  <c r="BN23" i="23"/>
  <c r="BT23" i="23"/>
  <c r="CD23" i="23"/>
  <c r="CK23" i="23"/>
  <c r="CS23" i="23"/>
  <c r="CZ23" i="23"/>
  <c r="DJ25" i="23"/>
  <c r="DC25" i="23"/>
  <c r="CY25" i="23"/>
  <c r="CU25" i="23"/>
  <c r="CQ25" i="23"/>
  <c r="CM25" i="23"/>
  <c r="CE25" i="23"/>
  <c r="CA25" i="23"/>
  <c r="BW25" i="23"/>
  <c r="BS25" i="23"/>
  <c r="BO25" i="23"/>
  <c r="DA25" i="23"/>
  <c r="CV25" i="23"/>
  <c r="CK25" i="23"/>
  <c r="CF25" i="23"/>
  <c r="BZ25" i="23"/>
  <c r="BU25" i="23"/>
  <c r="BP25" i="23"/>
  <c r="BN25" i="23"/>
  <c r="BV25" i="23"/>
  <c r="CC25" i="23"/>
  <c r="CJ25" i="23"/>
  <c r="CR25" i="23"/>
  <c r="CX25" i="23"/>
  <c r="BP34" i="23"/>
  <c r="BW34" i="23"/>
  <c r="CE34" i="23"/>
  <c r="CL34" i="23"/>
  <c r="CR34" i="23"/>
  <c r="CZ34" i="23"/>
  <c r="DA36" i="23"/>
  <c r="CS36" i="23"/>
  <c r="CO36" i="23"/>
  <c r="CK36" i="23"/>
  <c r="CG36" i="23"/>
  <c r="CC36" i="23"/>
  <c r="BU36" i="23"/>
  <c r="BQ36" i="23"/>
  <c r="BM36" i="23"/>
  <c r="DJ36" i="23"/>
  <c r="DC36" i="23"/>
  <c r="CX36" i="23"/>
  <c r="CR36" i="23"/>
  <c r="CM36" i="23"/>
  <c r="CH36" i="23"/>
  <c r="CB36" i="23"/>
  <c r="BW36" i="23"/>
  <c r="BO36" i="23"/>
  <c r="BV36" i="23"/>
  <c r="CD36" i="23"/>
  <c r="CJ36" i="23"/>
  <c r="CQ36" i="23"/>
  <c r="CY36" i="23"/>
  <c r="BN8" i="23"/>
  <c r="BV8" i="23"/>
  <c r="BZ8" i="23"/>
  <c r="CD8" i="23"/>
  <c r="CH8" i="23"/>
  <c r="CL8" i="23"/>
  <c r="CT8" i="23"/>
  <c r="CX8" i="23"/>
  <c r="DB8" i="23"/>
  <c r="BN14" i="23"/>
  <c r="BZ14" i="23"/>
  <c r="CD14" i="23"/>
  <c r="CH14" i="23"/>
  <c r="CT14" i="23"/>
  <c r="CX14" i="23"/>
  <c r="DB14" i="23"/>
  <c r="DA22" i="23"/>
  <c r="CS22" i="23"/>
  <c r="CO22" i="23"/>
  <c r="CK22" i="23"/>
  <c r="CG22" i="23"/>
  <c r="CC22" i="23"/>
  <c r="BU22" i="23"/>
  <c r="BQ22" i="23"/>
  <c r="BM22" i="23"/>
  <c r="BO22" i="23"/>
  <c r="BT22" i="23"/>
  <c r="BZ22" i="23"/>
  <c r="CE22" i="23"/>
  <c r="CJ22" i="23"/>
  <c r="CU22" i="23"/>
  <c r="CZ22" i="23"/>
  <c r="BP23" i="23"/>
  <c r="BU23" i="23"/>
  <c r="BZ23" i="23"/>
  <c r="CF23" i="23"/>
  <c r="CN23" i="23"/>
  <c r="CT23" i="23"/>
  <c r="DA23" i="23"/>
  <c r="BQ25" i="23"/>
  <c r="BX25" i="23"/>
  <c r="CD25" i="23"/>
  <c r="CL25" i="23"/>
  <c r="CS25" i="23"/>
  <c r="CZ25" i="23"/>
  <c r="BP36" i="23"/>
  <c r="BX36" i="23"/>
  <c r="CE36" i="23"/>
  <c r="CL36" i="23"/>
  <c r="CT36" i="23"/>
  <c r="CZ36" i="23"/>
  <c r="DB71" i="23"/>
  <c r="CY71" i="23"/>
  <c r="CU71" i="23"/>
  <c r="CQ71" i="23"/>
  <c r="CM71" i="23"/>
  <c r="CE71" i="23"/>
  <c r="CA71" i="23"/>
  <c r="BW71" i="23"/>
  <c r="BS71" i="23"/>
  <c r="BO71" i="23"/>
  <c r="DC71" i="23"/>
  <c r="CR71" i="23"/>
  <c r="CL71" i="23"/>
  <c r="CG71" i="23"/>
  <c r="CB71" i="23"/>
  <c r="BV71" i="23"/>
  <c r="BQ71" i="23"/>
  <c r="BU71" i="23"/>
  <c r="CJ71" i="23"/>
  <c r="CX71" i="23"/>
  <c r="BO5" i="23"/>
  <c r="BS5" i="23"/>
  <c r="BW5" i="23"/>
  <c r="CA5" i="23"/>
  <c r="CE5" i="23"/>
  <c r="CM5" i="23"/>
  <c r="CQ5" i="23"/>
  <c r="CU5" i="23"/>
  <c r="CY5" i="23"/>
  <c r="DC5" i="23"/>
  <c r="DJ5" i="23"/>
  <c r="BO67" i="23"/>
  <c r="BS67" i="23"/>
  <c r="BW67" i="23"/>
  <c r="CA67" i="23"/>
  <c r="CE67" i="23"/>
  <c r="CM67" i="23"/>
  <c r="CQ67" i="23"/>
  <c r="CU67" i="23"/>
  <c r="CY67" i="23"/>
  <c r="DC67" i="23"/>
  <c r="DJ67" i="23"/>
  <c r="BO10" i="23"/>
  <c r="BS10" i="23"/>
  <c r="BW10" i="23"/>
  <c r="CA10" i="23"/>
  <c r="CE10" i="23"/>
  <c r="CM10" i="23"/>
  <c r="CQ10" i="23"/>
  <c r="CU10" i="23"/>
  <c r="CY10" i="23"/>
  <c r="DC10" i="23"/>
  <c r="DJ10" i="23"/>
  <c r="BO12" i="23"/>
  <c r="BS12" i="23"/>
  <c r="BW12" i="23"/>
  <c r="CA12" i="23"/>
  <c r="CE12" i="23"/>
  <c r="CM12" i="23"/>
  <c r="CQ12" i="23"/>
  <c r="CU12" i="23"/>
  <c r="CY12" i="23"/>
  <c r="DC12" i="23"/>
  <c r="DJ12" i="23"/>
  <c r="BO14" i="23"/>
  <c r="BS14" i="23"/>
  <c r="BW14" i="23"/>
  <c r="CA14" i="23"/>
  <c r="CE14" i="23"/>
  <c r="CM14" i="23"/>
  <c r="CQ14" i="23"/>
  <c r="CU14" i="23"/>
  <c r="CY14" i="23"/>
  <c r="DC14" i="23"/>
  <c r="DJ14" i="23"/>
  <c r="BO16" i="23"/>
  <c r="BT16" i="23"/>
  <c r="BZ16" i="23"/>
  <c r="CE16" i="23"/>
  <c r="CJ16" i="23"/>
  <c r="CU16" i="23"/>
  <c r="CZ16" i="23"/>
  <c r="BP17" i="23"/>
  <c r="BU17" i="23"/>
  <c r="BZ17" i="23"/>
  <c r="CF17" i="23"/>
  <c r="CK17" i="23"/>
  <c r="CV17" i="23"/>
  <c r="DA17" i="23"/>
  <c r="BW20" i="23"/>
  <c r="CB20" i="23"/>
  <c r="CH20" i="23"/>
  <c r="CM20" i="23"/>
  <c r="CR20" i="23"/>
  <c r="CX20" i="23"/>
  <c r="DC20" i="23"/>
  <c r="DJ20" i="23"/>
  <c r="BN72" i="23"/>
  <c r="BV72" i="23"/>
  <c r="BZ72" i="23"/>
  <c r="CD72" i="23"/>
  <c r="CH72" i="23"/>
  <c r="CL72" i="23"/>
  <c r="CT72" i="23"/>
  <c r="CX72" i="23"/>
  <c r="DB72" i="23"/>
  <c r="BP5" i="23"/>
  <c r="BT5" i="23"/>
  <c r="BX5" i="23"/>
  <c r="CB5" i="23"/>
  <c r="CF5" i="23"/>
  <c r="CJ5" i="23"/>
  <c r="CN5" i="23"/>
  <c r="CR5" i="23"/>
  <c r="CV5" i="23"/>
  <c r="CZ5" i="23"/>
  <c r="BN6" i="23"/>
  <c r="BV6" i="23"/>
  <c r="BZ6" i="23"/>
  <c r="CD6" i="23"/>
  <c r="CH6" i="23"/>
  <c r="CL6" i="23"/>
  <c r="CT6" i="23"/>
  <c r="CX6" i="23"/>
  <c r="DB6" i="23"/>
  <c r="BP67" i="23"/>
  <c r="BT67" i="23"/>
  <c r="BX67" i="23"/>
  <c r="CB67" i="23"/>
  <c r="CF67" i="23"/>
  <c r="CJ67" i="23"/>
  <c r="CN67" i="23"/>
  <c r="CR67" i="23"/>
  <c r="CV67" i="23"/>
  <c r="CZ67" i="23"/>
  <c r="BN7" i="23"/>
  <c r="BV7" i="23"/>
  <c r="BZ7" i="23"/>
  <c r="CD7" i="23"/>
  <c r="CH7" i="23"/>
  <c r="CL7" i="23"/>
  <c r="CT7" i="23"/>
  <c r="CX7" i="23"/>
  <c r="DB7" i="23"/>
  <c r="BP8" i="23"/>
  <c r="BT8" i="23"/>
  <c r="BX8" i="23"/>
  <c r="CB8" i="23"/>
  <c r="CF8" i="23"/>
  <c r="CJ8" i="23"/>
  <c r="CN8" i="23"/>
  <c r="CR8" i="23"/>
  <c r="CV8" i="23"/>
  <c r="CZ8" i="23"/>
  <c r="BN9" i="23"/>
  <c r="BV9" i="23"/>
  <c r="BZ9" i="23"/>
  <c r="CD9" i="23"/>
  <c r="CH9" i="23"/>
  <c r="CL9" i="23"/>
  <c r="CT9" i="23"/>
  <c r="CX9" i="23"/>
  <c r="DB9" i="23"/>
  <c r="BP10" i="23"/>
  <c r="BT10" i="23"/>
  <c r="BX10" i="23"/>
  <c r="CB10" i="23"/>
  <c r="CF10" i="23"/>
  <c r="CJ10" i="23"/>
  <c r="CN10" i="23"/>
  <c r="CR10" i="23"/>
  <c r="CV10" i="23"/>
  <c r="CZ10" i="23"/>
  <c r="BN11" i="23"/>
  <c r="BV11" i="23"/>
  <c r="BZ11" i="23"/>
  <c r="CD11" i="23"/>
  <c r="CH11" i="23"/>
  <c r="CL11" i="23"/>
  <c r="CT11" i="23"/>
  <c r="CX11" i="23"/>
  <c r="DB11" i="23"/>
  <c r="BP12" i="23"/>
  <c r="BT12" i="23"/>
  <c r="BX12" i="23"/>
  <c r="CB12" i="23"/>
  <c r="CF12" i="23"/>
  <c r="CJ12" i="23"/>
  <c r="CN12" i="23"/>
  <c r="CR12" i="23"/>
  <c r="CV12" i="23"/>
  <c r="CZ12" i="23"/>
  <c r="BN13" i="23"/>
  <c r="BV13" i="23"/>
  <c r="BZ13" i="23"/>
  <c r="CD13" i="23"/>
  <c r="CH13" i="23"/>
  <c r="CL13" i="23"/>
  <c r="CT13" i="23"/>
  <c r="CX13" i="23"/>
  <c r="DB13" i="23"/>
  <c r="BP14" i="23"/>
  <c r="BT14" i="23"/>
  <c r="BX14" i="23"/>
  <c r="CB14" i="23"/>
  <c r="CF14" i="23"/>
  <c r="CJ14" i="23"/>
  <c r="CN14" i="23"/>
  <c r="CR14" i="23"/>
  <c r="CV14" i="23"/>
  <c r="CZ14" i="23"/>
  <c r="BN15" i="23"/>
  <c r="BV15" i="23"/>
  <c r="BZ15" i="23"/>
  <c r="CD15" i="23"/>
  <c r="CH15" i="23"/>
  <c r="CL15" i="23"/>
  <c r="CT15" i="23"/>
  <c r="CX15" i="23"/>
  <c r="DB15" i="23"/>
  <c r="BP16" i="23"/>
  <c r="BV16" i="23"/>
  <c r="CA16" i="23"/>
  <c r="CF16" i="23"/>
  <c r="CL16" i="23"/>
  <c r="CQ16" i="23"/>
  <c r="CV16" i="23"/>
  <c r="DB16" i="23"/>
  <c r="BQ17" i="23"/>
  <c r="BV17" i="23"/>
  <c r="CB17" i="23"/>
  <c r="CG17" i="23"/>
  <c r="CL17" i="23"/>
  <c r="CR17" i="23"/>
  <c r="DB17" i="23"/>
  <c r="DA18" i="23"/>
  <c r="CS18" i="23"/>
  <c r="CO18" i="23"/>
  <c r="CK18" i="23"/>
  <c r="CG18" i="23"/>
  <c r="CC18" i="23"/>
  <c r="BU18" i="23"/>
  <c r="BQ18" i="23"/>
  <c r="BM18" i="23"/>
  <c r="BO18" i="23"/>
  <c r="BT18" i="23"/>
  <c r="BZ18" i="23"/>
  <c r="CE18" i="23"/>
  <c r="CJ18" i="23"/>
  <c r="CU18" i="23"/>
  <c r="CZ18" i="23"/>
  <c r="BP19" i="23"/>
  <c r="BU19" i="23"/>
  <c r="BZ19" i="23"/>
  <c r="CF19" i="23"/>
  <c r="CK19" i="23"/>
  <c r="CV19" i="23"/>
  <c r="DA19" i="23"/>
  <c r="BN20" i="23"/>
  <c r="BS20" i="23"/>
  <c r="BX20" i="23"/>
  <c r="CD20" i="23"/>
  <c r="CN20" i="23"/>
  <c r="CT20" i="23"/>
  <c r="CY20" i="23"/>
  <c r="DJ21" i="23"/>
  <c r="DC21" i="23"/>
  <c r="CY21" i="23"/>
  <c r="CU21" i="23"/>
  <c r="CQ21" i="23"/>
  <c r="CM21" i="23"/>
  <c r="CE21" i="23"/>
  <c r="CA21" i="23"/>
  <c r="BW21" i="23"/>
  <c r="BS21" i="23"/>
  <c r="BO21" i="23"/>
  <c r="BN21" i="23"/>
  <c r="BT21" i="23"/>
  <c r="CD21" i="23"/>
  <c r="CJ21" i="23"/>
  <c r="CO21" i="23"/>
  <c r="CT21" i="23"/>
  <c r="CZ21" i="23"/>
  <c r="BW22" i="23"/>
  <c r="CB22" i="23"/>
  <c r="CH22" i="23"/>
  <c r="CM22" i="23"/>
  <c r="CR22" i="23"/>
  <c r="CX22" i="23"/>
  <c r="DC22" i="23"/>
  <c r="DJ22" i="23"/>
  <c r="BM23" i="23"/>
  <c r="BX23" i="23"/>
  <c r="CC23" i="23"/>
  <c r="CJ23" i="23"/>
  <c r="CX23" i="23"/>
  <c r="BM25" i="23"/>
  <c r="BT25" i="23"/>
  <c r="CB25" i="23"/>
  <c r="CH25" i="23"/>
  <c r="CO25" i="23"/>
  <c r="BT26" i="23"/>
  <c r="CA26" i="23"/>
  <c r="CH26" i="23"/>
  <c r="CV26" i="23"/>
  <c r="DC26" i="23"/>
  <c r="BS28" i="23"/>
  <c r="BZ28" i="23"/>
  <c r="CF28" i="23"/>
  <c r="CN28" i="23"/>
  <c r="CU28" i="23"/>
  <c r="DB28" i="23"/>
  <c r="DJ29" i="23"/>
  <c r="DC29" i="23"/>
  <c r="CY29" i="23"/>
  <c r="CU29" i="23"/>
  <c r="CQ29" i="23"/>
  <c r="CM29" i="23"/>
  <c r="CE29" i="23"/>
  <c r="CA29" i="23"/>
  <c r="BW29" i="23"/>
  <c r="BS29" i="23"/>
  <c r="BO29" i="23"/>
  <c r="CX29" i="23"/>
  <c r="CS29" i="23"/>
  <c r="CN29" i="23"/>
  <c r="CH29" i="23"/>
  <c r="CC29" i="23"/>
  <c r="BX29" i="23"/>
  <c r="BM29" i="23"/>
  <c r="BP29" i="23"/>
  <c r="BV29" i="23"/>
  <c r="CD29" i="23"/>
  <c r="CK29" i="23"/>
  <c r="CR29" i="23"/>
  <c r="CZ29" i="23"/>
  <c r="BN30" i="23"/>
  <c r="BT30" i="23"/>
  <c r="CB30" i="23"/>
  <c r="CX30" i="23"/>
  <c r="BP31" i="23"/>
  <c r="BX31" i="23"/>
  <c r="CD31" i="23"/>
  <c r="CK31" i="23"/>
  <c r="CS31" i="23"/>
  <c r="CZ31" i="23"/>
  <c r="DJ33" i="23"/>
  <c r="DC33" i="23"/>
  <c r="CY33" i="23"/>
  <c r="CU33" i="23"/>
  <c r="CQ33" i="23"/>
  <c r="CM33" i="23"/>
  <c r="CE33" i="23"/>
  <c r="CA33" i="23"/>
  <c r="BW33" i="23"/>
  <c r="BS33" i="23"/>
  <c r="BO33" i="23"/>
  <c r="DA33" i="23"/>
  <c r="CV33" i="23"/>
  <c r="CK33" i="23"/>
  <c r="CF33" i="23"/>
  <c r="BZ33" i="23"/>
  <c r="BU33" i="23"/>
  <c r="BP33" i="23"/>
  <c r="BN33" i="23"/>
  <c r="BV33" i="23"/>
  <c r="CC33" i="23"/>
  <c r="CJ33" i="23"/>
  <c r="CR33" i="23"/>
  <c r="CX33" i="23"/>
  <c r="BO34" i="23"/>
  <c r="BV34" i="23"/>
  <c r="CB34" i="23"/>
  <c r="CJ34" i="23"/>
  <c r="CQ34" i="23"/>
  <c r="CX34" i="23"/>
  <c r="BN36" i="23"/>
  <c r="BT36" i="23"/>
  <c r="CA36" i="23"/>
  <c r="CV36" i="23"/>
  <c r="BQ37" i="23"/>
  <c r="CF37" i="23"/>
  <c r="CL37" i="23"/>
  <c r="CT37" i="23"/>
  <c r="DA37" i="23"/>
  <c r="DA38" i="23"/>
  <c r="CS38" i="23"/>
  <c r="CO38" i="23"/>
  <c r="CK38" i="23"/>
  <c r="CG38" i="23"/>
  <c r="CC38" i="23"/>
  <c r="BU38" i="23"/>
  <c r="BQ38" i="23"/>
  <c r="BM38" i="23"/>
  <c r="DB38" i="23"/>
  <c r="CV38" i="23"/>
  <c r="CQ38" i="23"/>
  <c r="CL38" i="23"/>
  <c r="CF38" i="23"/>
  <c r="CA38" i="23"/>
  <c r="BV38" i="23"/>
  <c r="BP38" i="23"/>
  <c r="BO38" i="23"/>
  <c r="BW38" i="23"/>
  <c r="CD38" i="23"/>
  <c r="CJ38" i="23"/>
  <c r="CR38" i="23"/>
  <c r="CY38" i="23"/>
  <c r="CF71" i="23"/>
  <c r="CN71" i="23"/>
  <c r="CT71" i="23"/>
  <c r="DA71" i="23"/>
  <c r="CA39" i="23"/>
  <c r="CT39" i="23"/>
  <c r="DC39" i="23"/>
  <c r="BN45" i="23"/>
  <c r="BV54" i="23"/>
  <c r="DA24" i="23"/>
  <c r="CS24" i="23"/>
  <c r="CO24" i="23"/>
  <c r="CK24" i="23"/>
  <c r="CG24" i="23"/>
  <c r="CC24" i="23"/>
  <c r="BU24" i="23"/>
  <c r="BQ24" i="23"/>
  <c r="BM24" i="23"/>
  <c r="BO24" i="23"/>
  <c r="BT24" i="23"/>
  <c r="BZ24" i="23"/>
  <c r="CE24" i="23"/>
  <c r="CJ24" i="23"/>
  <c r="CU24" i="23"/>
  <c r="CZ24" i="23"/>
  <c r="DJ27" i="23"/>
  <c r="DC27" i="23"/>
  <c r="CY27" i="23"/>
  <c r="CU27" i="23"/>
  <c r="CQ27" i="23"/>
  <c r="CM27" i="23"/>
  <c r="CE27" i="23"/>
  <c r="CA27" i="23"/>
  <c r="BW27" i="23"/>
  <c r="BS27" i="23"/>
  <c r="BO27" i="23"/>
  <c r="BN27" i="23"/>
  <c r="BT27" i="23"/>
  <c r="CD27" i="23"/>
  <c r="CJ27" i="23"/>
  <c r="CO27" i="23"/>
  <c r="CT27" i="23"/>
  <c r="CZ27" i="23"/>
  <c r="DA32" i="23"/>
  <c r="CS32" i="23"/>
  <c r="CO32" i="23"/>
  <c r="CK32" i="23"/>
  <c r="CG32" i="23"/>
  <c r="CC32" i="23"/>
  <c r="BU32" i="23"/>
  <c r="BQ32" i="23"/>
  <c r="BM32" i="23"/>
  <c r="BO32" i="23"/>
  <c r="BT32" i="23"/>
  <c r="BZ32" i="23"/>
  <c r="CE32" i="23"/>
  <c r="CJ32" i="23"/>
  <c r="CU32" i="23"/>
  <c r="CZ32" i="23"/>
  <c r="DJ35" i="23"/>
  <c r="DC35" i="23"/>
  <c r="CY35" i="23"/>
  <c r="CU35" i="23"/>
  <c r="CQ35" i="23"/>
  <c r="CM35" i="23"/>
  <c r="CE35" i="23"/>
  <c r="CA35" i="23"/>
  <c r="BW35" i="23"/>
  <c r="BS35" i="23"/>
  <c r="BO35" i="23"/>
  <c r="BN35" i="23"/>
  <c r="BT35" i="23"/>
  <c r="CD35" i="23"/>
  <c r="CJ35" i="23"/>
  <c r="CO35" i="23"/>
  <c r="CT35" i="23"/>
  <c r="CZ35" i="23"/>
  <c r="CZ42" i="23"/>
  <c r="CV42" i="23"/>
  <c r="CR42" i="23"/>
  <c r="CN42" i="23"/>
  <c r="CJ42" i="23"/>
  <c r="CF42" i="23"/>
  <c r="CB42" i="23"/>
  <c r="BX42" i="23"/>
  <c r="BT42" i="23"/>
  <c r="BP42" i="23"/>
  <c r="DA42" i="23"/>
  <c r="CU42" i="23"/>
  <c r="CK42" i="23"/>
  <c r="CE42" i="23"/>
  <c r="BZ42" i="23"/>
  <c r="BU42" i="23"/>
  <c r="BO42" i="23"/>
  <c r="DC42" i="23"/>
  <c r="CX42" i="23"/>
  <c r="CS42" i="23"/>
  <c r="CM42" i="23"/>
  <c r="CH42" i="23"/>
  <c r="CC42" i="23"/>
  <c r="BW42" i="23"/>
  <c r="BM42" i="23"/>
  <c r="BQ42" i="23"/>
  <c r="CA42" i="23"/>
  <c r="CL42" i="23"/>
  <c r="DJ42" i="23"/>
  <c r="CZ40" i="23"/>
  <c r="CV40" i="23"/>
  <c r="CR40" i="23"/>
  <c r="CN40" i="23"/>
  <c r="CJ40" i="23"/>
  <c r="CF40" i="23"/>
  <c r="CB40" i="23"/>
  <c r="BX40" i="23"/>
  <c r="BT40" i="23"/>
  <c r="BP40" i="23"/>
  <c r="BN40" i="23"/>
  <c r="BS40" i="23"/>
  <c r="CD40" i="23"/>
  <c r="CO40" i="23"/>
  <c r="CT40" i="23"/>
  <c r="CY40" i="23"/>
  <c r="BQ69" i="23"/>
  <c r="BV69" i="23"/>
  <c r="CA69" i="23"/>
  <c r="CG69" i="23"/>
  <c r="CL69" i="23"/>
  <c r="CQ69" i="23"/>
  <c r="DB69" i="23"/>
  <c r="BZ46" i="23"/>
  <c r="CH46" i="23"/>
  <c r="CR46" i="23"/>
  <c r="DJ57" i="23"/>
  <c r="DC57" i="23"/>
  <c r="CY57" i="23"/>
  <c r="CU57" i="23"/>
  <c r="CQ57" i="23"/>
  <c r="CM57" i="23"/>
  <c r="CI57" i="23"/>
  <c r="CE57" i="23"/>
  <c r="CA57" i="23"/>
  <c r="BW57" i="23"/>
  <c r="BS57" i="23"/>
  <c r="BO57" i="23"/>
  <c r="DI57" i="23"/>
  <c r="DA57" i="23"/>
  <c r="CV57" i="23"/>
  <c r="CP57" i="23"/>
  <c r="CK57" i="23"/>
  <c r="CF57" i="23"/>
  <c r="BZ57" i="23"/>
  <c r="BU57" i="23"/>
  <c r="BP57" i="23"/>
  <c r="DB57" i="23"/>
  <c r="CT57" i="23"/>
  <c r="CN57" i="23"/>
  <c r="CG57" i="23"/>
  <c r="BY57" i="23"/>
  <c r="BR57" i="23"/>
  <c r="CZ57" i="23"/>
  <c r="CS57" i="23"/>
  <c r="CL57" i="23"/>
  <c r="CD57" i="23"/>
  <c r="BX57" i="23"/>
  <c r="BQ57" i="23"/>
  <c r="BN57" i="23"/>
  <c r="CC57" i="23"/>
  <c r="CR57" i="23"/>
  <c r="DJ59" i="23"/>
  <c r="DC59" i="23"/>
  <c r="CY59" i="23"/>
  <c r="CU59" i="23"/>
  <c r="CQ59" i="23"/>
  <c r="CM59" i="23"/>
  <c r="CI59" i="23"/>
  <c r="CE59" i="23"/>
  <c r="CA59" i="23"/>
  <c r="BW59" i="23"/>
  <c r="BS59" i="23"/>
  <c r="BO59" i="23"/>
  <c r="DA59" i="23"/>
  <c r="CW59" i="23"/>
  <c r="CS59" i="23"/>
  <c r="CO59" i="23"/>
  <c r="CK59" i="23"/>
  <c r="CG59" i="23"/>
  <c r="CC59" i="23"/>
  <c r="BY59" i="23"/>
  <c r="BU59" i="23"/>
  <c r="BQ59" i="23"/>
  <c r="BM59" i="23"/>
  <c r="DI59" i="23"/>
  <c r="CZ59" i="23"/>
  <c r="CR59" i="23"/>
  <c r="CJ59" i="23"/>
  <c r="CB59" i="23"/>
  <c r="BT59" i="23"/>
  <c r="CX59" i="23"/>
  <c r="CP59" i="23"/>
  <c r="CH59" i="23"/>
  <c r="BZ59" i="23"/>
  <c r="BR59" i="23"/>
  <c r="CT59" i="23"/>
  <c r="CD59" i="23"/>
  <c r="BN59" i="23"/>
  <c r="DD59" i="23"/>
  <c r="CN59" i="23"/>
  <c r="BX59" i="23"/>
  <c r="BV59" i="23"/>
  <c r="DB59" i="23"/>
  <c r="CZ69" i="23"/>
  <c r="CV69" i="23"/>
  <c r="CR69" i="23"/>
  <c r="CN69" i="23"/>
  <c r="CJ69" i="23"/>
  <c r="CF69" i="23"/>
  <c r="CB69" i="23"/>
  <c r="BX69" i="23"/>
  <c r="BT69" i="23"/>
  <c r="BP69" i="23"/>
  <c r="BN69" i="23"/>
  <c r="BS69" i="23"/>
  <c r="CD69" i="23"/>
  <c r="CO69" i="23"/>
  <c r="CT69" i="23"/>
  <c r="CY69" i="23"/>
  <c r="DA46" i="23"/>
  <c r="CS46" i="23"/>
  <c r="CO46" i="23"/>
  <c r="CK46" i="23"/>
  <c r="CZ46" i="23"/>
  <c r="CU46" i="23"/>
  <c r="CJ46" i="23"/>
  <c r="CF46" i="23"/>
  <c r="CB46" i="23"/>
  <c r="BX46" i="23"/>
  <c r="BT46" i="23"/>
  <c r="BP46" i="23"/>
  <c r="CY46" i="23"/>
  <c r="CT46" i="23"/>
  <c r="CN46" i="23"/>
  <c r="CE46" i="23"/>
  <c r="CA46" i="23"/>
  <c r="BW46" i="23"/>
  <c r="BS46" i="23"/>
  <c r="BO46" i="23"/>
  <c r="BN46" i="23"/>
  <c r="BV46" i="23"/>
  <c r="CD46" i="23"/>
  <c r="CM46" i="23"/>
  <c r="CX46" i="23"/>
  <c r="DA60" i="23"/>
  <c r="CW60" i="23"/>
  <c r="CS60" i="23"/>
  <c r="CO60" i="23"/>
  <c r="CK60" i="23"/>
  <c r="CG60" i="23"/>
  <c r="CC60" i="23"/>
  <c r="BY60" i="23"/>
  <c r="BU60" i="23"/>
  <c r="BQ60" i="23"/>
  <c r="BM60" i="23"/>
  <c r="DJ60" i="23"/>
  <c r="DC60" i="23"/>
  <c r="CY60" i="23"/>
  <c r="CU60" i="23"/>
  <c r="CQ60" i="23"/>
  <c r="CM60" i="23"/>
  <c r="CI60" i="23"/>
  <c r="CE60" i="23"/>
  <c r="CA60" i="23"/>
  <c r="BW60" i="23"/>
  <c r="BS60" i="23"/>
  <c r="BO60" i="23"/>
  <c r="DB60" i="23"/>
  <c r="CT60" i="23"/>
  <c r="CL60" i="23"/>
  <c r="CD60" i="23"/>
  <c r="BV60" i="23"/>
  <c r="BN60" i="23"/>
  <c r="DI60" i="23"/>
  <c r="CZ60" i="23"/>
  <c r="CR60" i="23"/>
  <c r="CJ60" i="23"/>
  <c r="CB60" i="23"/>
  <c r="BT60" i="23"/>
  <c r="CV60" i="23"/>
  <c r="CF60" i="23"/>
  <c r="BP60" i="23"/>
  <c r="CP60" i="23"/>
  <c r="BZ60" i="23"/>
  <c r="BX60" i="23"/>
  <c r="DD60" i="23"/>
  <c r="DJ47" i="23"/>
  <c r="DC47" i="23"/>
  <c r="CY47" i="23"/>
  <c r="CU47" i="23"/>
  <c r="CQ47" i="23"/>
  <c r="CM47" i="23"/>
  <c r="CE47" i="23"/>
  <c r="CA47" i="23"/>
  <c r="BW47" i="23"/>
  <c r="BS47" i="23"/>
  <c r="BO47" i="23"/>
  <c r="BN47" i="23"/>
  <c r="BT47" i="23"/>
  <c r="CD47" i="23"/>
  <c r="CJ47" i="23"/>
  <c r="CO47" i="23"/>
  <c r="CT47" i="23"/>
  <c r="CZ47" i="23"/>
  <c r="DJ58" i="23"/>
  <c r="DC58" i="23"/>
  <c r="CY58" i="23"/>
  <c r="CU58" i="23"/>
  <c r="CQ58" i="23"/>
  <c r="CM58" i="23"/>
  <c r="CI58" i="23"/>
  <c r="CE58" i="23"/>
  <c r="CA58" i="23"/>
  <c r="BW58" i="23"/>
  <c r="BS58" i="23"/>
  <c r="BO58" i="23"/>
  <c r="DA58" i="23"/>
  <c r="CW58" i="23"/>
  <c r="CS58" i="23"/>
  <c r="CO58" i="23"/>
  <c r="CK58" i="23"/>
  <c r="CG58" i="23"/>
  <c r="CC58" i="23"/>
  <c r="BY58" i="23"/>
  <c r="BU58" i="23"/>
  <c r="BQ58" i="23"/>
  <c r="BM58" i="23"/>
  <c r="DB58" i="23"/>
  <c r="CT58" i="23"/>
  <c r="CL58" i="23"/>
  <c r="CD58" i="23"/>
  <c r="BV58" i="23"/>
  <c r="BN58" i="23"/>
  <c r="BR58" i="23"/>
  <c r="CB58" i="23"/>
  <c r="CN58" i="23"/>
  <c r="CX58" i="23"/>
  <c r="DI58" i="23"/>
  <c r="BN70" i="23"/>
  <c r="BV70" i="23"/>
  <c r="BZ70" i="23"/>
  <c r="CD70" i="23"/>
  <c r="CH70" i="23"/>
  <c r="CL70" i="23"/>
  <c r="CT70" i="23"/>
  <c r="CX70" i="23"/>
  <c r="DB70" i="23"/>
  <c r="BN41" i="23"/>
  <c r="BV41" i="23"/>
  <c r="BZ41" i="23"/>
  <c r="CD41" i="23"/>
  <c r="CH41" i="23"/>
  <c r="CL41" i="23"/>
  <c r="CT41" i="23"/>
  <c r="CX41" i="23"/>
  <c r="DB41" i="23"/>
  <c r="BN43" i="23"/>
  <c r="BV43" i="23"/>
  <c r="BZ43" i="23"/>
  <c r="CD43" i="23"/>
  <c r="CH43" i="23"/>
  <c r="CL43" i="23"/>
  <c r="CT43" i="23"/>
  <c r="CX43" i="23"/>
  <c r="DB43" i="23"/>
  <c r="BN44" i="23"/>
  <c r="BV44" i="23"/>
  <c r="BZ44" i="23"/>
  <c r="CD44" i="23"/>
  <c r="CH44" i="23"/>
  <c r="CL44" i="23"/>
  <c r="CT44" i="23"/>
  <c r="CX44" i="23"/>
  <c r="DB44" i="23"/>
  <c r="BN68" i="23"/>
  <c r="BV68" i="23"/>
  <c r="BZ68" i="23"/>
  <c r="CD68" i="23"/>
  <c r="CH68" i="23"/>
  <c r="CL68" i="23"/>
  <c r="CT68" i="23"/>
  <c r="CX68" i="23"/>
  <c r="DB68" i="23"/>
  <c r="BP47" i="23"/>
  <c r="BU47" i="23"/>
  <c r="BZ47" i="23"/>
  <c r="CF47" i="23"/>
  <c r="CK47" i="23"/>
  <c r="CV47" i="23"/>
  <c r="DA47" i="23"/>
  <c r="DJ55" i="23"/>
  <c r="DC55" i="23"/>
  <c r="CY55" i="23"/>
  <c r="CU55" i="23"/>
  <c r="CQ55" i="23"/>
  <c r="DB55" i="23"/>
  <c r="CW55" i="23"/>
  <c r="CR55" i="23"/>
  <c r="CM55" i="23"/>
  <c r="CI55" i="23"/>
  <c r="CE55" i="23"/>
  <c r="CA55" i="23"/>
  <c r="BW55" i="23"/>
  <c r="BS55" i="23"/>
  <c r="BO55" i="23"/>
  <c r="BN55" i="23"/>
  <c r="BT55" i="23"/>
  <c r="BY55" i="23"/>
  <c r="CD55" i="23"/>
  <c r="CJ55" i="23"/>
  <c r="CO55" i="23"/>
  <c r="CV55" i="23"/>
  <c r="DD55" i="23"/>
  <c r="BT58" i="23"/>
  <c r="CF58" i="23"/>
  <c r="CP58" i="23"/>
  <c r="CZ58" i="23"/>
  <c r="DA56" i="23"/>
  <c r="CW56" i="23"/>
  <c r="CS56" i="23"/>
  <c r="CO56" i="23"/>
  <c r="CK56" i="23"/>
  <c r="CG56" i="23"/>
  <c r="CC56" i="23"/>
  <c r="BY56" i="23"/>
  <c r="BU56" i="23"/>
  <c r="BQ56" i="23"/>
  <c r="BM56" i="23"/>
  <c r="BO56" i="23"/>
  <c r="BT56" i="23"/>
  <c r="BZ56" i="23"/>
  <c r="CE56" i="23"/>
  <c r="CJ56" i="23"/>
  <c r="CP56" i="23"/>
  <c r="CU56" i="23"/>
  <c r="CZ56" i="23"/>
  <c r="DA48" i="23"/>
  <c r="CS48" i="23"/>
  <c r="CO48" i="23"/>
  <c r="CK48" i="23"/>
  <c r="CG48" i="23"/>
  <c r="CC48" i="23"/>
  <c r="BU48" i="23"/>
  <c r="BQ48" i="23"/>
  <c r="BM48" i="23"/>
  <c r="DJ48" i="23"/>
  <c r="DC48" i="23"/>
  <c r="CY48" i="23"/>
  <c r="CU48" i="23"/>
  <c r="CQ48" i="23"/>
  <c r="CM48" i="23"/>
  <c r="CE48" i="23"/>
  <c r="CA48" i="23"/>
  <c r="BW48" i="23"/>
  <c r="BS48" i="23"/>
  <c r="BO48" i="23"/>
  <c r="BP48" i="23"/>
  <c r="BX48" i="23"/>
  <c r="CF48" i="23"/>
  <c r="CN48" i="23"/>
  <c r="CV48" i="23"/>
  <c r="BN61" i="23"/>
  <c r="BV61" i="23"/>
  <c r="CD61" i="23"/>
  <c r="CL61" i="23"/>
  <c r="CT61" i="23"/>
  <c r="DJ61" i="23"/>
  <c r="DC61" i="23"/>
  <c r="CY61" i="23"/>
  <c r="CU61" i="23"/>
  <c r="CQ61" i="23"/>
  <c r="CM61" i="23"/>
  <c r="CI61" i="23"/>
  <c r="CE61" i="23"/>
  <c r="CA61" i="23"/>
  <c r="BW61" i="23"/>
  <c r="BS61" i="23"/>
  <c r="BO61" i="23"/>
  <c r="DA61" i="23"/>
  <c r="CW61" i="23"/>
  <c r="CS61" i="23"/>
  <c r="CO61" i="23"/>
  <c r="CK61" i="23"/>
  <c r="CG61" i="23"/>
  <c r="CC61" i="23"/>
  <c r="BY61" i="23"/>
  <c r="BU61" i="23"/>
  <c r="BQ61" i="23"/>
  <c r="BM61" i="23"/>
  <c r="BP61" i="23"/>
  <c r="BX61" i="23"/>
  <c r="CF61" i="23"/>
  <c r="CN61" i="23"/>
  <c r="CV61" i="23"/>
  <c r="DD61" i="23"/>
  <c r="AU19" i="23"/>
  <c r="AM19" i="23"/>
  <c r="AI19" i="23"/>
  <c r="AE19" i="23"/>
  <c r="AA19" i="23"/>
  <c r="W19" i="23"/>
  <c r="O19" i="23"/>
  <c r="K19" i="23"/>
  <c r="G19" i="23"/>
  <c r="AV19" i="23"/>
  <c r="AP19" i="23"/>
  <c r="AK19" i="23"/>
  <c r="AF19" i="23"/>
  <c r="Z19" i="23"/>
  <c r="U19" i="23"/>
  <c r="P19" i="23"/>
  <c r="J19" i="23"/>
  <c r="AS19" i="23"/>
  <c r="AN19" i="23"/>
  <c r="AH19" i="23"/>
  <c r="X19" i="23"/>
  <c r="R19" i="23"/>
  <c r="M19" i="23"/>
  <c r="H19" i="23"/>
  <c r="BE19" i="23"/>
  <c r="AW19" i="23"/>
  <c r="AR19" i="23"/>
  <c r="AL19" i="23"/>
  <c r="AG19" i="23"/>
  <c r="AB19" i="23"/>
  <c r="V19" i="23"/>
  <c r="Q19" i="23"/>
  <c r="N19" i="23"/>
  <c r="BE22" i="23"/>
  <c r="AW22" i="23"/>
  <c r="AS22" i="23"/>
  <c r="AO22" i="23"/>
  <c r="AK22" i="23"/>
  <c r="AG22" i="23"/>
  <c r="Y22" i="23"/>
  <c r="U22" i="23"/>
  <c r="Q22" i="23"/>
  <c r="M22" i="23"/>
  <c r="I22" i="23"/>
  <c r="AU22" i="23"/>
  <c r="AP22" i="23"/>
  <c r="AE22" i="23"/>
  <c r="Z22" i="23"/>
  <c r="T22" i="23"/>
  <c r="O22" i="23"/>
  <c r="J22" i="23"/>
  <c r="AR22" i="23"/>
  <c r="AM22" i="23"/>
  <c r="AH22" i="23"/>
  <c r="AB22" i="23"/>
  <c r="W22" i="23"/>
  <c r="R22" i="23"/>
  <c r="G22" i="23"/>
  <c r="AV22" i="23"/>
  <c r="AL22" i="23"/>
  <c r="AF22" i="23"/>
  <c r="AA22" i="23"/>
  <c r="V22" i="23"/>
  <c r="P22" i="23"/>
  <c r="K22" i="23"/>
  <c r="N22" i="23"/>
  <c r="AI22" i="23"/>
  <c r="N7" i="23"/>
  <c r="Y7" i="23"/>
  <c r="BE10" i="23"/>
  <c r="AW10" i="23"/>
  <c r="AS10" i="23"/>
  <c r="AO10" i="23"/>
  <c r="AK10" i="23"/>
  <c r="AG10" i="23"/>
  <c r="Y10" i="23"/>
  <c r="U10" i="23"/>
  <c r="Q10" i="23"/>
  <c r="M10" i="23"/>
  <c r="I10" i="23"/>
  <c r="AR10" i="23"/>
  <c r="AM10" i="23"/>
  <c r="AH10" i="23"/>
  <c r="AB10" i="23"/>
  <c r="W10" i="23"/>
  <c r="R10" i="23"/>
  <c r="G10" i="23"/>
  <c r="AU10" i="23"/>
  <c r="AP10" i="23"/>
  <c r="AE10" i="23"/>
  <c r="Z10" i="23"/>
  <c r="T10" i="23"/>
  <c r="O10" i="23"/>
  <c r="J10" i="23"/>
  <c r="K10" i="23"/>
  <c r="V10" i="23"/>
  <c r="AF10" i="23"/>
  <c r="AU11" i="23"/>
  <c r="AM11" i="23"/>
  <c r="AI11" i="23"/>
  <c r="AE11" i="23"/>
  <c r="AA11" i="23"/>
  <c r="W11" i="23"/>
  <c r="O11" i="23"/>
  <c r="K11" i="23"/>
  <c r="G11" i="23"/>
  <c r="AV11" i="23"/>
  <c r="AP11" i="23"/>
  <c r="AK11" i="23"/>
  <c r="AF11" i="23"/>
  <c r="Z11" i="23"/>
  <c r="U11" i="23"/>
  <c r="P11" i="23"/>
  <c r="J11" i="23"/>
  <c r="AS11" i="23"/>
  <c r="AN11" i="23"/>
  <c r="AH11" i="23"/>
  <c r="X11" i="23"/>
  <c r="R11" i="23"/>
  <c r="M11" i="23"/>
  <c r="H11" i="23"/>
  <c r="V11" i="23"/>
  <c r="AG11" i="23"/>
  <c r="AR11" i="23"/>
  <c r="BE11" i="23"/>
  <c r="BE14" i="23"/>
  <c r="AW14" i="23"/>
  <c r="AS14" i="23"/>
  <c r="AO14" i="23"/>
  <c r="AK14" i="23"/>
  <c r="AG14" i="23"/>
  <c r="Y14" i="23"/>
  <c r="U14" i="23"/>
  <c r="Q14" i="23"/>
  <c r="M14" i="23"/>
  <c r="I14" i="23"/>
  <c r="AU14" i="23"/>
  <c r="AP14" i="23"/>
  <c r="AE14" i="23"/>
  <c r="Z14" i="23"/>
  <c r="T14" i="23"/>
  <c r="O14" i="23"/>
  <c r="J14" i="23"/>
  <c r="AR14" i="23"/>
  <c r="AM14" i="23"/>
  <c r="AH14" i="23"/>
  <c r="AB14" i="23"/>
  <c r="W14" i="23"/>
  <c r="R14" i="23"/>
  <c r="G14" i="23"/>
  <c r="K14" i="23"/>
  <c r="V14" i="23"/>
  <c r="AF14" i="23"/>
  <c r="AU15" i="23"/>
  <c r="AM15" i="23"/>
  <c r="AI15" i="23"/>
  <c r="AE15" i="23"/>
  <c r="AA15" i="23"/>
  <c r="W15" i="23"/>
  <c r="O15" i="23"/>
  <c r="K15" i="23"/>
  <c r="G15" i="23"/>
  <c r="AS15" i="23"/>
  <c r="AN15" i="23"/>
  <c r="AH15" i="23"/>
  <c r="X15" i="23"/>
  <c r="R15" i="23"/>
  <c r="M15" i="23"/>
  <c r="H15" i="23"/>
  <c r="AV15" i="23"/>
  <c r="AP15" i="23"/>
  <c r="AK15" i="23"/>
  <c r="AF15" i="23"/>
  <c r="Z15" i="23"/>
  <c r="U15" i="23"/>
  <c r="P15" i="23"/>
  <c r="J15" i="23"/>
  <c r="V15" i="23"/>
  <c r="AG15" i="23"/>
  <c r="AR15" i="23"/>
  <c r="BE15" i="23"/>
  <c r="T19" i="23"/>
  <c r="AO19" i="23"/>
  <c r="AN22" i="23"/>
  <c r="AU27" i="23"/>
  <c r="AM27" i="23"/>
  <c r="AI27" i="23"/>
  <c r="AE27" i="23"/>
  <c r="AA27" i="23"/>
  <c r="W27" i="23"/>
  <c r="O27" i="23"/>
  <c r="K27" i="23"/>
  <c r="G27" i="23"/>
  <c r="AV27" i="23"/>
  <c r="AP27" i="23"/>
  <c r="AK27" i="23"/>
  <c r="AF27" i="23"/>
  <c r="Z27" i="23"/>
  <c r="U27" i="23"/>
  <c r="P27" i="23"/>
  <c r="J27" i="23"/>
  <c r="AS27" i="23"/>
  <c r="AN27" i="23"/>
  <c r="AH27" i="23"/>
  <c r="X27" i="23"/>
  <c r="R27" i="23"/>
  <c r="M27" i="23"/>
  <c r="H27" i="23"/>
  <c r="BE27" i="23"/>
  <c r="AW27" i="23"/>
  <c r="AR27" i="23"/>
  <c r="AL27" i="23"/>
  <c r="AG27" i="23"/>
  <c r="AB27" i="23"/>
  <c r="V27" i="23"/>
  <c r="Q27" i="23"/>
  <c r="N27" i="23"/>
  <c r="AU7" i="23"/>
  <c r="AM7" i="23"/>
  <c r="AI7" i="23"/>
  <c r="AE7" i="23"/>
  <c r="AA7" i="23"/>
  <c r="W7" i="23"/>
  <c r="O7" i="23"/>
  <c r="K7" i="23"/>
  <c r="G7" i="23"/>
  <c r="AS7" i="23"/>
  <c r="AN7" i="23"/>
  <c r="AH7" i="23"/>
  <c r="X7" i="23"/>
  <c r="R7" i="23"/>
  <c r="M7" i="23"/>
  <c r="H7" i="23"/>
  <c r="AV7" i="23"/>
  <c r="AP7" i="23"/>
  <c r="AK7" i="23"/>
  <c r="AF7" i="23"/>
  <c r="Z7" i="23"/>
  <c r="U7" i="23"/>
  <c r="P7" i="23"/>
  <c r="J7" i="23"/>
  <c r="V7" i="23"/>
  <c r="AG7" i="23"/>
  <c r="AR7" i="23"/>
  <c r="BE7" i="23"/>
  <c r="Q7" i="23"/>
  <c r="AB7" i="23"/>
  <c r="AL7" i="23"/>
  <c r="AW7" i="23"/>
  <c r="N10" i="23"/>
  <c r="X10" i="23"/>
  <c r="AI10" i="23"/>
  <c r="AT10" i="23"/>
  <c r="N11" i="23"/>
  <c r="Y11" i="23"/>
  <c r="AT11" i="23"/>
  <c r="N14" i="23"/>
  <c r="X14" i="23"/>
  <c r="AI14" i="23"/>
  <c r="AT14" i="23"/>
  <c r="N15" i="23"/>
  <c r="Y15" i="23"/>
  <c r="AT15" i="23"/>
  <c r="BE18" i="23"/>
  <c r="AW18" i="23"/>
  <c r="AS18" i="23"/>
  <c r="AO18" i="23"/>
  <c r="AK18" i="23"/>
  <c r="AG18" i="23"/>
  <c r="Y18" i="23"/>
  <c r="U18" i="23"/>
  <c r="Q18" i="23"/>
  <c r="M18" i="23"/>
  <c r="I18" i="23"/>
  <c r="AR18" i="23"/>
  <c r="AM18" i="23"/>
  <c r="AH18" i="23"/>
  <c r="AB18" i="23"/>
  <c r="W18" i="23"/>
  <c r="R18" i="23"/>
  <c r="G18" i="23"/>
  <c r="AU18" i="23"/>
  <c r="AP18" i="23"/>
  <c r="AE18" i="23"/>
  <c r="Z18" i="23"/>
  <c r="T18" i="23"/>
  <c r="O18" i="23"/>
  <c r="J18" i="23"/>
  <c r="AT18" i="23"/>
  <c r="AN18" i="23"/>
  <c r="K18" i="23"/>
  <c r="V18" i="23"/>
  <c r="AF18" i="23"/>
  <c r="AV18" i="23"/>
  <c r="Y19" i="23"/>
  <c r="AT19" i="23"/>
  <c r="X22" i="23"/>
  <c r="AT22" i="23"/>
  <c r="T27" i="23"/>
  <c r="AO27" i="23"/>
  <c r="AU23" i="23"/>
  <c r="AM23" i="23"/>
  <c r="AI23" i="23"/>
  <c r="AE23" i="23"/>
  <c r="AA23" i="23"/>
  <c r="W23" i="23"/>
  <c r="O23" i="23"/>
  <c r="K23" i="23"/>
  <c r="G23" i="23"/>
  <c r="I23" i="23"/>
  <c r="N23" i="23"/>
  <c r="T23" i="23"/>
  <c r="Y23" i="23"/>
  <c r="AD23" i="23"/>
  <c r="AO23" i="23"/>
  <c r="AT23" i="23"/>
  <c r="BE26" i="23"/>
  <c r="AW26" i="23"/>
  <c r="AS26" i="23"/>
  <c r="AO26" i="23"/>
  <c r="AK26" i="23"/>
  <c r="AG26" i="23"/>
  <c r="Y26" i="23"/>
  <c r="U26" i="23"/>
  <c r="Q26" i="23"/>
  <c r="M26" i="23"/>
  <c r="I26" i="23"/>
  <c r="H26" i="23"/>
  <c r="N26" i="23"/>
  <c r="X26" i="23"/>
  <c r="AD26" i="23"/>
  <c r="AI26" i="23"/>
  <c r="AN26" i="23"/>
  <c r="AT26" i="23"/>
  <c r="Y30" i="23"/>
  <c r="AG30" i="23"/>
  <c r="AN30" i="23"/>
  <c r="AU30" i="23"/>
  <c r="AT32" i="23"/>
  <c r="AP32" i="23"/>
  <c r="AL32" i="23"/>
  <c r="AH32" i="23"/>
  <c r="AD32" i="23"/>
  <c r="Z32" i="23"/>
  <c r="V32" i="23"/>
  <c r="R32" i="23"/>
  <c r="N32" i="23"/>
  <c r="J32" i="23"/>
  <c r="AU32" i="23"/>
  <c r="AO32" i="23"/>
  <c r="AE32" i="23"/>
  <c r="Y32" i="23"/>
  <c r="T32" i="23"/>
  <c r="O32" i="23"/>
  <c r="I32" i="23"/>
  <c r="AW32" i="23"/>
  <c r="AR32" i="23"/>
  <c r="AM32" i="23"/>
  <c r="AG32" i="23"/>
  <c r="AB32" i="23"/>
  <c r="W32" i="23"/>
  <c r="Q32" i="23"/>
  <c r="G32" i="23"/>
  <c r="K32" i="23"/>
  <c r="U32" i="23"/>
  <c r="AF32" i="23"/>
  <c r="BE32" i="23"/>
  <c r="T37" i="23"/>
  <c r="AI37" i="23"/>
  <c r="AV37" i="23"/>
  <c r="H72" i="23"/>
  <c r="P72" i="23"/>
  <c r="T72" i="23"/>
  <c r="X72" i="23"/>
  <c r="AB72" i="23"/>
  <c r="AF72" i="23"/>
  <c r="AN72" i="23"/>
  <c r="AR72" i="23"/>
  <c r="AV72" i="23"/>
  <c r="J5" i="23"/>
  <c r="N5" i="23"/>
  <c r="R5" i="23"/>
  <c r="V5" i="23"/>
  <c r="Z5" i="23"/>
  <c r="AD5" i="23"/>
  <c r="AH5" i="23"/>
  <c r="AL5" i="23"/>
  <c r="AP5" i="23"/>
  <c r="AT5" i="23"/>
  <c r="H6" i="23"/>
  <c r="P6" i="23"/>
  <c r="T6" i="23"/>
  <c r="X6" i="23"/>
  <c r="AB6" i="23"/>
  <c r="AF6" i="23"/>
  <c r="AN6" i="23"/>
  <c r="AR6" i="23"/>
  <c r="AV6" i="23"/>
  <c r="J67" i="23"/>
  <c r="N67" i="23"/>
  <c r="R67" i="23"/>
  <c r="W67" i="23"/>
  <c r="AB67" i="23"/>
  <c r="AH67" i="23"/>
  <c r="AM67" i="23"/>
  <c r="AR67" i="23"/>
  <c r="K8" i="23"/>
  <c r="P8" i="23"/>
  <c r="V8" i="23"/>
  <c r="AA8" i="23"/>
  <c r="AF8" i="23"/>
  <c r="AL8" i="23"/>
  <c r="AU9" i="23"/>
  <c r="AM9" i="23"/>
  <c r="AI9" i="23"/>
  <c r="AE9" i="23"/>
  <c r="AA9" i="23"/>
  <c r="W9" i="23"/>
  <c r="O9" i="23"/>
  <c r="K9" i="23"/>
  <c r="G9" i="23"/>
  <c r="I9" i="23"/>
  <c r="N9" i="23"/>
  <c r="T9" i="23"/>
  <c r="Y9" i="23"/>
  <c r="AD9" i="23"/>
  <c r="AO9" i="23"/>
  <c r="AT9" i="23"/>
  <c r="BE12" i="23"/>
  <c r="AW12" i="23"/>
  <c r="AS12" i="23"/>
  <c r="AO12" i="23"/>
  <c r="AK12" i="23"/>
  <c r="AG12" i="23"/>
  <c r="Y12" i="23"/>
  <c r="U12" i="23"/>
  <c r="Q12" i="23"/>
  <c r="M12" i="23"/>
  <c r="I12" i="23"/>
  <c r="H12" i="23"/>
  <c r="N12" i="23"/>
  <c r="X12" i="23"/>
  <c r="AD12" i="23"/>
  <c r="AI12" i="23"/>
  <c r="AN12" i="23"/>
  <c r="AT12" i="23"/>
  <c r="Q13" i="23"/>
  <c r="V13" i="23"/>
  <c r="AB13" i="23"/>
  <c r="AG13" i="23"/>
  <c r="AL13" i="23"/>
  <c r="AR13" i="23"/>
  <c r="AW13" i="23"/>
  <c r="K16" i="23"/>
  <c r="P16" i="23"/>
  <c r="V16" i="23"/>
  <c r="AA16" i="23"/>
  <c r="AF16" i="23"/>
  <c r="AL16" i="23"/>
  <c r="AU17" i="23"/>
  <c r="AM17" i="23"/>
  <c r="AI17" i="23"/>
  <c r="AE17" i="23"/>
  <c r="AA17" i="23"/>
  <c r="W17" i="23"/>
  <c r="O17" i="23"/>
  <c r="K17" i="23"/>
  <c r="G17" i="23"/>
  <c r="I17" i="23"/>
  <c r="N17" i="23"/>
  <c r="T17" i="23"/>
  <c r="Y17" i="23"/>
  <c r="AD17" i="23"/>
  <c r="AO17" i="23"/>
  <c r="AT17" i="23"/>
  <c r="BE20" i="23"/>
  <c r="AW20" i="23"/>
  <c r="AS20" i="23"/>
  <c r="AO20" i="23"/>
  <c r="AK20" i="23"/>
  <c r="AG20" i="23"/>
  <c r="Y20" i="23"/>
  <c r="U20" i="23"/>
  <c r="Q20" i="23"/>
  <c r="M20" i="23"/>
  <c r="I20" i="23"/>
  <c r="H20" i="23"/>
  <c r="N20" i="23"/>
  <c r="X20" i="23"/>
  <c r="AD20" i="23"/>
  <c r="AI20" i="23"/>
  <c r="AN20" i="23"/>
  <c r="AT20" i="23"/>
  <c r="Q21" i="23"/>
  <c r="V21" i="23"/>
  <c r="AB21" i="23"/>
  <c r="AG21" i="23"/>
  <c r="AL21" i="23"/>
  <c r="AR21" i="23"/>
  <c r="AW21" i="23"/>
  <c r="J23" i="23"/>
  <c r="P23" i="23"/>
  <c r="U23" i="23"/>
  <c r="Z23" i="23"/>
  <c r="AF23" i="23"/>
  <c r="AK23" i="23"/>
  <c r="AP23" i="23"/>
  <c r="AV23" i="23"/>
  <c r="K24" i="23"/>
  <c r="P24" i="23"/>
  <c r="V24" i="23"/>
  <c r="AA24" i="23"/>
  <c r="AF24" i="23"/>
  <c r="AL24" i="23"/>
  <c r="AU25" i="23"/>
  <c r="AM25" i="23"/>
  <c r="AI25" i="23"/>
  <c r="AE25" i="23"/>
  <c r="AA25" i="23"/>
  <c r="W25" i="23"/>
  <c r="O25" i="23"/>
  <c r="K25" i="23"/>
  <c r="G25" i="23"/>
  <c r="I25" i="23"/>
  <c r="N25" i="23"/>
  <c r="T25" i="23"/>
  <c r="Y25" i="23"/>
  <c r="AD25" i="23"/>
  <c r="AO25" i="23"/>
  <c r="AT25" i="23"/>
  <c r="J26" i="23"/>
  <c r="O26" i="23"/>
  <c r="T26" i="23"/>
  <c r="Z26" i="23"/>
  <c r="AE26" i="23"/>
  <c r="AP26" i="23"/>
  <c r="AU26" i="23"/>
  <c r="BE28" i="23"/>
  <c r="AW28" i="23"/>
  <c r="AS28" i="23"/>
  <c r="AO28" i="23"/>
  <c r="AK28" i="23"/>
  <c r="AG28" i="23"/>
  <c r="Y28" i="23"/>
  <c r="U28" i="23"/>
  <c r="Q28" i="23"/>
  <c r="M28" i="23"/>
  <c r="I28" i="23"/>
  <c r="H28" i="23"/>
  <c r="N28" i="23"/>
  <c r="X28" i="23"/>
  <c r="AD28" i="23"/>
  <c r="AI28" i="23"/>
  <c r="AN28" i="23"/>
  <c r="AT28" i="23"/>
  <c r="Q29" i="23"/>
  <c r="V29" i="23"/>
  <c r="AB29" i="23"/>
  <c r="AG29" i="23"/>
  <c r="AM29" i="23"/>
  <c r="AU29" i="23"/>
  <c r="G30" i="23"/>
  <c r="M30" i="23"/>
  <c r="T30" i="23"/>
  <c r="AB30" i="23"/>
  <c r="AI30" i="23"/>
  <c r="AO30" i="23"/>
  <c r="M32" i="23"/>
  <c r="X32" i="23"/>
  <c r="AI32" i="23"/>
  <c r="AS32" i="23"/>
  <c r="P36" i="23"/>
  <c r="AA36" i="23"/>
  <c r="J37" i="23"/>
  <c r="X37" i="23"/>
  <c r="AT30" i="23"/>
  <c r="AP30" i="23"/>
  <c r="AL30" i="23"/>
  <c r="AH30" i="23"/>
  <c r="AD30" i="23"/>
  <c r="Z30" i="23"/>
  <c r="V30" i="23"/>
  <c r="R30" i="23"/>
  <c r="N30" i="23"/>
  <c r="J30" i="23"/>
  <c r="BE30" i="23"/>
  <c r="AV30" i="23"/>
  <c r="AK30" i="23"/>
  <c r="AF30" i="23"/>
  <c r="AA30" i="23"/>
  <c r="U30" i="23"/>
  <c r="P30" i="23"/>
  <c r="K30" i="23"/>
  <c r="H30" i="23"/>
  <c r="O30" i="23"/>
  <c r="W30" i="23"/>
  <c r="AR30" i="23"/>
  <c r="BE37" i="23"/>
  <c r="AW37" i="23"/>
  <c r="AS37" i="23"/>
  <c r="AO37" i="23"/>
  <c r="AK37" i="23"/>
  <c r="AG37" i="23"/>
  <c r="Y37" i="23"/>
  <c r="U37" i="23"/>
  <c r="Q37" i="23"/>
  <c r="M37" i="23"/>
  <c r="I37" i="23"/>
  <c r="AR37" i="23"/>
  <c r="AM37" i="23"/>
  <c r="AH37" i="23"/>
  <c r="AB37" i="23"/>
  <c r="W37" i="23"/>
  <c r="R37" i="23"/>
  <c r="G37" i="23"/>
  <c r="AD37" i="23"/>
  <c r="V37" i="23"/>
  <c r="O37" i="23"/>
  <c r="H37" i="23"/>
  <c r="AU37" i="23"/>
  <c r="AN37" i="23"/>
  <c r="AF37" i="23"/>
  <c r="Z37" i="23"/>
  <c r="K37" i="23"/>
  <c r="N37" i="23"/>
  <c r="AA37" i="23"/>
  <c r="AP37" i="23"/>
  <c r="H5" i="23"/>
  <c r="P5" i="23"/>
  <c r="T5" i="23"/>
  <c r="X5" i="23"/>
  <c r="AB5" i="23"/>
  <c r="AF5" i="23"/>
  <c r="AN5" i="23"/>
  <c r="AR5" i="23"/>
  <c r="AV5" i="23"/>
  <c r="BE67" i="23"/>
  <c r="AW67" i="23"/>
  <c r="AS67" i="23"/>
  <c r="AO67" i="23"/>
  <c r="AK67" i="23"/>
  <c r="AG67" i="23"/>
  <c r="Y67" i="23"/>
  <c r="U67" i="23"/>
  <c r="H67" i="23"/>
  <c r="P67" i="23"/>
  <c r="T67" i="23"/>
  <c r="Z67" i="23"/>
  <c r="AE67" i="23"/>
  <c r="AP67" i="23"/>
  <c r="AU67" i="23"/>
  <c r="BE8" i="23"/>
  <c r="AW8" i="23"/>
  <c r="AS8" i="23"/>
  <c r="AO8" i="23"/>
  <c r="AK8" i="23"/>
  <c r="AG8" i="23"/>
  <c r="Y8" i="23"/>
  <c r="U8" i="23"/>
  <c r="Q8" i="23"/>
  <c r="M8" i="23"/>
  <c r="I8" i="23"/>
  <c r="H8" i="23"/>
  <c r="N8" i="23"/>
  <c r="X8" i="23"/>
  <c r="AD8" i="23"/>
  <c r="AI8" i="23"/>
  <c r="AN8" i="23"/>
  <c r="AT8" i="23"/>
  <c r="AU13" i="23"/>
  <c r="AM13" i="23"/>
  <c r="AI13" i="23"/>
  <c r="AE13" i="23"/>
  <c r="AA13" i="23"/>
  <c r="W13" i="23"/>
  <c r="O13" i="23"/>
  <c r="K13" i="23"/>
  <c r="G13" i="23"/>
  <c r="I13" i="23"/>
  <c r="N13" i="23"/>
  <c r="T13" i="23"/>
  <c r="Y13" i="23"/>
  <c r="AD13" i="23"/>
  <c r="AO13" i="23"/>
  <c r="AT13" i="23"/>
  <c r="BE16" i="23"/>
  <c r="AW16" i="23"/>
  <c r="AS16" i="23"/>
  <c r="AO16" i="23"/>
  <c r="AK16" i="23"/>
  <c r="AG16" i="23"/>
  <c r="Y16" i="23"/>
  <c r="U16" i="23"/>
  <c r="Q16" i="23"/>
  <c r="M16" i="23"/>
  <c r="I16" i="23"/>
  <c r="H16" i="23"/>
  <c r="N16" i="23"/>
  <c r="X16" i="23"/>
  <c r="AD16" i="23"/>
  <c r="AI16" i="23"/>
  <c r="AN16" i="23"/>
  <c r="AT16" i="23"/>
  <c r="AU21" i="23"/>
  <c r="AM21" i="23"/>
  <c r="AI21" i="23"/>
  <c r="AE21" i="23"/>
  <c r="AA21" i="23"/>
  <c r="W21" i="23"/>
  <c r="O21" i="23"/>
  <c r="K21" i="23"/>
  <c r="G21" i="23"/>
  <c r="I21" i="23"/>
  <c r="N21" i="23"/>
  <c r="T21" i="23"/>
  <c r="Y21" i="23"/>
  <c r="AD21" i="23"/>
  <c r="AO21" i="23"/>
  <c r="AT21" i="23"/>
  <c r="H23" i="23"/>
  <c r="M23" i="23"/>
  <c r="R23" i="23"/>
  <c r="X23" i="23"/>
  <c r="AH23" i="23"/>
  <c r="AN23" i="23"/>
  <c r="AS23" i="23"/>
  <c r="BE24" i="23"/>
  <c r="AW24" i="23"/>
  <c r="AS24" i="23"/>
  <c r="AO24" i="23"/>
  <c r="AK24" i="23"/>
  <c r="AG24" i="23"/>
  <c r="Y24" i="23"/>
  <c r="U24" i="23"/>
  <c r="Q24" i="23"/>
  <c r="M24" i="23"/>
  <c r="I24" i="23"/>
  <c r="H24" i="23"/>
  <c r="N24" i="23"/>
  <c r="X24" i="23"/>
  <c r="AD24" i="23"/>
  <c r="AI24" i="23"/>
  <c r="AN24" i="23"/>
  <c r="AT24" i="23"/>
  <c r="G26" i="23"/>
  <c r="R26" i="23"/>
  <c r="W26" i="23"/>
  <c r="AB26" i="23"/>
  <c r="AH26" i="23"/>
  <c r="AM26" i="23"/>
  <c r="AR26" i="23"/>
  <c r="AV29" i="23"/>
  <c r="AR29" i="23"/>
  <c r="AN29" i="23"/>
  <c r="AT29" i="23"/>
  <c r="AO29" i="23"/>
  <c r="AI29" i="23"/>
  <c r="AE29" i="23"/>
  <c r="AA29" i="23"/>
  <c r="W29" i="23"/>
  <c r="O29" i="23"/>
  <c r="K29" i="23"/>
  <c r="G29" i="23"/>
  <c r="I29" i="23"/>
  <c r="N29" i="23"/>
  <c r="T29" i="23"/>
  <c r="Y29" i="23"/>
  <c r="AD29" i="23"/>
  <c r="AK29" i="23"/>
  <c r="I30" i="23"/>
  <c r="Q30" i="23"/>
  <c r="X30" i="23"/>
  <c r="AE30" i="23"/>
  <c r="AM30" i="23"/>
  <c r="AS30" i="23"/>
  <c r="H32" i="23"/>
  <c r="AN32" i="23"/>
  <c r="AU36" i="23"/>
  <c r="AM36" i="23"/>
  <c r="BE36" i="23"/>
  <c r="AW36" i="23"/>
  <c r="AR36" i="23"/>
  <c r="AL36" i="23"/>
  <c r="AH36" i="23"/>
  <c r="AD36" i="23"/>
  <c r="Z36" i="23"/>
  <c r="V36" i="23"/>
  <c r="R36" i="23"/>
  <c r="N36" i="23"/>
  <c r="J36" i="23"/>
  <c r="AT36" i="23"/>
  <c r="AN36" i="23"/>
  <c r="AG36" i="23"/>
  <c r="AB36" i="23"/>
  <c r="W36" i="23"/>
  <c r="Q36" i="23"/>
  <c r="G36" i="23"/>
  <c r="AP36" i="23"/>
  <c r="AE36" i="23"/>
  <c r="Y36" i="23"/>
  <c r="T36" i="23"/>
  <c r="O36" i="23"/>
  <c r="I36" i="23"/>
  <c r="K36" i="23"/>
  <c r="U36" i="23"/>
  <c r="AF36" i="23"/>
  <c r="AS36" i="23"/>
  <c r="P37" i="23"/>
  <c r="AE37" i="23"/>
  <c r="AT37" i="23"/>
  <c r="K34" i="23"/>
  <c r="P34" i="23"/>
  <c r="U34" i="23"/>
  <c r="AA34" i="23"/>
  <c r="AF34" i="23"/>
  <c r="AK34" i="23"/>
  <c r="AV34" i="23"/>
  <c r="AU38" i="23"/>
  <c r="AM38" i="23"/>
  <c r="AI38" i="23"/>
  <c r="AE38" i="23"/>
  <c r="AA38" i="23"/>
  <c r="W38" i="23"/>
  <c r="O38" i="23"/>
  <c r="K38" i="23"/>
  <c r="G38" i="23"/>
  <c r="BE38" i="23"/>
  <c r="AW38" i="23"/>
  <c r="AV38" i="23"/>
  <c r="AP38" i="23"/>
  <c r="AK38" i="23"/>
  <c r="AF38" i="23"/>
  <c r="Z38" i="23"/>
  <c r="U38" i="23"/>
  <c r="P38" i="23"/>
  <c r="J38" i="23"/>
  <c r="I38" i="23"/>
  <c r="Q38" i="23"/>
  <c r="X38" i="23"/>
  <c r="AD38" i="23"/>
  <c r="AL38" i="23"/>
  <c r="AS38" i="23"/>
  <c r="R70" i="23"/>
  <c r="AH70" i="23"/>
  <c r="T40" i="23"/>
  <c r="R43" i="23"/>
  <c r="AH43" i="23"/>
  <c r="T69" i="23"/>
  <c r="R68" i="23"/>
  <c r="AH68" i="23"/>
  <c r="AU61" i="23"/>
  <c r="AQ61" i="23"/>
  <c r="AM61" i="23"/>
  <c r="AI61" i="23"/>
  <c r="AE61" i="23"/>
  <c r="AA61" i="23"/>
  <c r="W61" i="23"/>
  <c r="S61" i="23"/>
  <c r="O61" i="23"/>
  <c r="K61" i="23"/>
  <c r="G61" i="23"/>
  <c r="AX61" i="23"/>
  <c r="AT61" i="23"/>
  <c r="AP61" i="23"/>
  <c r="AL61" i="23"/>
  <c r="AH61" i="23"/>
  <c r="AD61" i="23"/>
  <c r="Z61" i="23"/>
  <c r="V61" i="23"/>
  <c r="R61" i="23"/>
  <c r="N61" i="23"/>
  <c r="J61" i="23"/>
  <c r="BE61" i="23"/>
  <c r="AV61" i="23"/>
  <c r="AN61" i="23"/>
  <c r="AF61" i="23"/>
  <c r="X61" i="23"/>
  <c r="P61" i="23"/>
  <c r="H61" i="23"/>
  <c r="AR61" i="23"/>
  <c r="AJ61" i="23"/>
  <c r="AB61" i="23"/>
  <c r="T61" i="23"/>
  <c r="L61" i="23"/>
  <c r="BC61" i="23"/>
  <c r="AO61" i="23"/>
  <c r="Y61" i="23"/>
  <c r="I61" i="23"/>
  <c r="AW61" i="23"/>
  <c r="AG61" i="23"/>
  <c r="Q61" i="23"/>
  <c r="AK61" i="23"/>
  <c r="AC61" i="23"/>
  <c r="U61" i="23"/>
  <c r="AT34" i="23"/>
  <c r="AP34" i="23"/>
  <c r="AL34" i="23"/>
  <c r="AH34" i="23"/>
  <c r="AD34" i="23"/>
  <c r="Z34" i="23"/>
  <c r="V34" i="23"/>
  <c r="R34" i="23"/>
  <c r="N34" i="23"/>
  <c r="J34" i="23"/>
  <c r="H34" i="23"/>
  <c r="M34" i="23"/>
  <c r="X34" i="23"/>
  <c r="AI34" i="23"/>
  <c r="AN34" i="23"/>
  <c r="AS34" i="23"/>
  <c r="BE70" i="23"/>
  <c r="AW70" i="23"/>
  <c r="AS70" i="23"/>
  <c r="AO70" i="23"/>
  <c r="AK70" i="23"/>
  <c r="AG70" i="23"/>
  <c r="Y70" i="23"/>
  <c r="U70" i="23"/>
  <c r="Q70" i="23"/>
  <c r="M70" i="23"/>
  <c r="I70" i="23"/>
  <c r="AU70" i="23"/>
  <c r="AM70" i="23"/>
  <c r="AI70" i="23"/>
  <c r="AE70" i="23"/>
  <c r="AA70" i="23"/>
  <c r="W70" i="23"/>
  <c r="O70" i="23"/>
  <c r="K70" i="23"/>
  <c r="G70" i="23"/>
  <c r="AT70" i="23"/>
  <c r="AL70" i="23"/>
  <c r="AD70" i="23"/>
  <c r="V70" i="23"/>
  <c r="N70" i="23"/>
  <c r="AR70" i="23"/>
  <c r="AB70" i="23"/>
  <c r="T70" i="23"/>
  <c r="J70" i="23"/>
  <c r="Z70" i="23"/>
  <c r="AP70" i="23"/>
  <c r="AU40" i="23"/>
  <c r="AM40" i="23"/>
  <c r="AI40" i="23"/>
  <c r="AE40" i="23"/>
  <c r="AA40" i="23"/>
  <c r="W40" i="23"/>
  <c r="O40" i="23"/>
  <c r="K40" i="23"/>
  <c r="G40" i="23"/>
  <c r="BE40" i="23"/>
  <c r="AW40" i="23"/>
  <c r="AS40" i="23"/>
  <c r="AO40" i="23"/>
  <c r="AK40" i="23"/>
  <c r="AG40" i="23"/>
  <c r="Y40" i="23"/>
  <c r="U40" i="23"/>
  <c r="Q40" i="23"/>
  <c r="M40" i="23"/>
  <c r="I40" i="23"/>
  <c r="AV40" i="23"/>
  <c r="AN40" i="23"/>
  <c r="AF40" i="23"/>
  <c r="X40" i="23"/>
  <c r="P40" i="23"/>
  <c r="H40" i="23"/>
  <c r="AT40" i="23"/>
  <c r="AL40" i="23"/>
  <c r="AD40" i="23"/>
  <c r="V40" i="23"/>
  <c r="N40" i="23"/>
  <c r="AB40" i="23"/>
  <c r="AR40" i="23"/>
  <c r="BE43" i="23"/>
  <c r="AW43" i="23"/>
  <c r="AS43" i="23"/>
  <c r="AO43" i="23"/>
  <c r="AK43" i="23"/>
  <c r="AG43" i="23"/>
  <c r="Y43" i="23"/>
  <c r="U43" i="23"/>
  <c r="Q43" i="23"/>
  <c r="M43" i="23"/>
  <c r="I43" i="23"/>
  <c r="AU43" i="23"/>
  <c r="AM43" i="23"/>
  <c r="AI43" i="23"/>
  <c r="AE43" i="23"/>
  <c r="AA43" i="23"/>
  <c r="W43" i="23"/>
  <c r="O43" i="23"/>
  <c r="K43" i="23"/>
  <c r="G43" i="23"/>
  <c r="AT43" i="23"/>
  <c r="AL43" i="23"/>
  <c r="AD43" i="23"/>
  <c r="V43" i="23"/>
  <c r="N43" i="23"/>
  <c r="AR43" i="23"/>
  <c r="AB43" i="23"/>
  <c r="T43" i="23"/>
  <c r="J43" i="23"/>
  <c r="Z43" i="23"/>
  <c r="AP43" i="23"/>
  <c r="AU69" i="23"/>
  <c r="AM69" i="23"/>
  <c r="AI69" i="23"/>
  <c r="AE69" i="23"/>
  <c r="AA69" i="23"/>
  <c r="W69" i="23"/>
  <c r="O69" i="23"/>
  <c r="K69" i="23"/>
  <c r="G69" i="23"/>
  <c r="BE69" i="23"/>
  <c r="AW69" i="23"/>
  <c r="AS69" i="23"/>
  <c r="AO69" i="23"/>
  <c r="AK69" i="23"/>
  <c r="AG69" i="23"/>
  <c r="Y69" i="23"/>
  <c r="U69" i="23"/>
  <c r="Q69" i="23"/>
  <c r="M69" i="23"/>
  <c r="I69" i="23"/>
  <c r="AV69" i="23"/>
  <c r="AN69" i="23"/>
  <c r="AF69" i="23"/>
  <c r="X69" i="23"/>
  <c r="P69" i="23"/>
  <c r="H69" i="23"/>
  <c r="AT69" i="23"/>
  <c r="AL69" i="23"/>
  <c r="AD69" i="23"/>
  <c r="V69" i="23"/>
  <c r="N69" i="23"/>
  <c r="AB69" i="23"/>
  <c r="AR69" i="23"/>
  <c r="BE68" i="23"/>
  <c r="AW68" i="23"/>
  <c r="AS68" i="23"/>
  <c r="AO68" i="23"/>
  <c r="AK68" i="23"/>
  <c r="AG68" i="23"/>
  <c r="Y68" i="23"/>
  <c r="U68" i="23"/>
  <c r="Q68" i="23"/>
  <c r="M68" i="23"/>
  <c r="I68" i="23"/>
  <c r="AU68" i="23"/>
  <c r="AM68" i="23"/>
  <c r="AI68" i="23"/>
  <c r="AE68" i="23"/>
  <c r="AA68" i="23"/>
  <c r="W68" i="23"/>
  <c r="O68" i="23"/>
  <c r="K68" i="23"/>
  <c r="G68" i="23"/>
  <c r="AT68" i="23"/>
  <c r="AL68" i="23"/>
  <c r="AD68" i="23"/>
  <c r="V68" i="23"/>
  <c r="N68" i="23"/>
  <c r="AR68" i="23"/>
  <c r="AB68" i="23"/>
  <c r="T68" i="23"/>
  <c r="J68" i="23"/>
  <c r="Z68" i="23"/>
  <c r="AP68" i="23"/>
  <c r="AU39" i="23"/>
  <c r="AM39" i="23"/>
  <c r="AI39" i="23"/>
  <c r="AE39" i="23"/>
  <c r="AA39" i="23"/>
  <c r="W39" i="23"/>
  <c r="O39" i="23"/>
  <c r="K39" i="23"/>
  <c r="G39" i="23"/>
  <c r="BE39" i="23"/>
  <c r="AW39" i="23"/>
  <c r="AS39" i="23"/>
  <c r="AO39" i="23"/>
  <c r="AK39" i="23"/>
  <c r="AG39" i="23"/>
  <c r="Y39" i="23"/>
  <c r="U39" i="23"/>
  <c r="Q39" i="23"/>
  <c r="M39" i="23"/>
  <c r="I39" i="23"/>
  <c r="J39" i="23"/>
  <c r="R39" i="23"/>
  <c r="Z39" i="23"/>
  <c r="AH39" i="23"/>
  <c r="AP39" i="23"/>
  <c r="AU42" i="23"/>
  <c r="AM42" i="23"/>
  <c r="AI42" i="23"/>
  <c r="AE42" i="23"/>
  <c r="AA42" i="23"/>
  <c r="W42" i="23"/>
  <c r="O42" i="23"/>
  <c r="K42" i="23"/>
  <c r="G42" i="23"/>
  <c r="BE42" i="23"/>
  <c r="AW42" i="23"/>
  <c r="AS42" i="23"/>
  <c r="AO42" i="23"/>
  <c r="AK42" i="23"/>
  <c r="AG42" i="23"/>
  <c r="Y42" i="23"/>
  <c r="U42" i="23"/>
  <c r="Q42" i="23"/>
  <c r="M42" i="23"/>
  <c r="I42" i="23"/>
  <c r="J42" i="23"/>
  <c r="R42" i="23"/>
  <c r="Z42" i="23"/>
  <c r="AH42" i="23"/>
  <c r="AP42" i="23"/>
  <c r="AU45" i="23"/>
  <c r="AM45" i="23"/>
  <c r="AI45" i="23"/>
  <c r="AE45" i="23"/>
  <c r="AA45" i="23"/>
  <c r="W45" i="23"/>
  <c r="O45" i="23"/>
  <c r="K45" i="23"/>
  <c r="G45" i="23"/>
  <c r="BE45" i="23"/>
  <c r="AW45" i="23"/>
  <c r="AS45" i="23"/>
  <c r="AO45" i="23"/>
  <c r="AK45" i="23"/>
  <c r="AG45" i="23"/>
  <c r="Y45" i="23"/>
  <c r="U45" i="23"/>
  <c r="Q45" i="23"/>
  <c r="M45" i="23"/>
  <c r="I45" i="23"/>
  <c r="J45" i="23"/>
  <c r="R45" i="23"/>
  <c r="Z45" i="23"/>
  <c r="AH45" i="23"/>
  <c r="AP45" i="23"/>
  <c r="BE48" i="23"/>
  <c r="AW48" i="23"/>
  <c r="AS48" i="23"/>
  <c r="AO48" i="23"/>
  <c r="AK48" i="23"/>
  <c r="AG48" i="23"/>
  <c r="Y48" i="23"/>
  <c r="U48" i="23"/>
  <c r="Q48" i="23"/>
  <c r="M48" i="23"/>
  <c r="I48" i="23"/>
  <c r="AR48" i="23"/>
  <c r="AM48" i="23"/>
  <c r="AH48" i="23"/>
  <c r="AB48" i="23"/>
  <c r="W48" i="23"/>
  <c r="R48" i="23"/>
  <c r="G48" i="23"/>
  <c r="AU48" i="23"/>
  <c r="AP48" i="23"/>
  <c r="AE48" i="23"/>
  <c r="Z48" i="23"/>
  <c r="T48" i="23"/>
  <c r="O48" i="23"/>
  <c r="J48" i="23"/>
  <c r="AT48" i="23"/>
  <c r="AI48" i="23"/>
  <c r="X48" i="23"/>
  <c r="N48" i="23"/>
  <c r="AN48" i="23"/>
  <c r="AD48" i="23"/>
  <c r="H48" i="23"/>
  <c r="P48" i="23"/>
  <c r="AL48" i="23"/>
  <c r="AU59" i="23"/>
  <c r="AQ59" i="23"/>
  <c r="AM59" i="23"/>
  <c r="AI59" i="23"/>
  <c r="AE59" i="23"/>
  <c r="AA59" i="23"/>
  <c r="W59" i="23"/>
  <c r="S59" i="23"/>
  <c r="O59" i="23"/>
  <c r="K59" i="23"/>
  <c r="G59" i="23"/>
  <c r="AX59" i="23"/>
  <c r="AT59" i="23"/>
  <c r="AP59" i="23"/>
  <c r="AL59" i="23"/>
  <c r="AH59" i="23"/>
  <c r="AD59" i="23"/>
  <c r="Z59" i="23"/>
  <c r="V59" i="23"/>
  <c r="R59" i="23"/>
  <c r="N59" i="23"/>
  <c r="J59" i="23"/>
  <c r="AR59" i="23"/>
  <c r="AJ59" i="23"/>
  <c r="AB59" i="23"/>
  <c r="T59" i="23"/>
  <c r="L59" i="23"/>
  <c r="BE59" i="23"/>
  <c r="AV59" i="23"/>
  <c r="AN59" i="23"/>
  <c r="AF59" i="23"/>
  <c r="X59" i="23"/>
  <c r="P59" i="23"/>
  <c r="H59" i="23"/>
  <c r="AW59" i="23"/>
  <c r="AG59" i="23"/>
  <c r="Q59" i="23"/>
  <c r="BC59" i="23"/>
  <c r="AO59" i="23"/>
  <c r="Y59" i="23"/>
  <c r="I59" i="23"/>
  <c r="U59" i="23"/>
  <c r="H31" i="23"/>
  <c r="P31" i="23"/>
  <c r="T31" i="23"/>
  <c r="X31" i="23"/>
  <c r="AB31" i="23"/>
  <c r="AF31" i="23"/>
  <c r="AN31" i="23"/>
  <c r="AR31" i="23"/>
  <c r="AV31" i="23"/>
  <c r="H33" i="23"/>
  <c r="P33" i="23"/>
  <c r="T33" i="23"/>
  <c r="X33" i="23"/>
  <c r="AB33" i="23"/>
  <c r="AF33" i="23"/>
  <c r="AN33" i="23"/>
  <c r="AR33" i="23"/>
  <c r="AV33" i="23"/>
  <c r="H35" i="23"/>
  <c r="P35" i="23"/>
  <c r="T35" i="23"/>
  <c r="X35" i="23"/>
  <c r="AB35" i="23"/>
  <c r="AF35" i="23"/>
  <c r="AN35" i="23"/>
  <c r="AR35" i="23"/>
  <c r="AV35" i="23"/>
  <c r="BE71" i="23"/>
  <c r="AW71" i="23"/>
  <c r="AS71" i="23"/>
  <c r="AO71" i="23"/>
  <c r="AK71" i="23"/>
  <c r="AG71" i="23"/>
  <c r="Y71" i="23"/>
  <c r="U71" i="23"/>
  <c r="Q71" i="23"/>
  <c r="M71" i="23"/>
  <c r="I71" i="23"/>
  <c r="AU71" i="23"/>
  <c r="AM71" i="23"/>
  <c r="AI71" i="23"/>
  <c r="AE71" i="23"/>
  <c r="AA71" i="23"/>
  <c r="W71" i="23"/>
  <c r="O71" i="23"/>
  <c r="K71" i="23"/>
  <c r="G71" i="23"/>
  <c r="J71" i="23"/>
  <c r="R71" i="23"/>
  <c r="Z71" i="23"/>
  <c r="AH71" i="23"/>
  <c r="AP71" i="23"/>
  <c r="T39" i="23"/>
  <c r="AB39" i="23"/>
  <c r="AR39" i="23"/>
  <c r="BE41" i="23"/>
  <c r="AW41" i="23"/>
  <c r="AS41" i="23"/>
  <c r="AO41" i="23"/>
  <c r="AK41" i="23"/>
  <c r="AG41" i="23"/>
  <c r="Y41" i="23"/>
  <c r="U41" i="23"/>
  <c r="Q41" i="23"/>
  <c r="M41" i="23"/>
  <c r="I41" i="23"/>
  <c r="AU41" i="23"/>
  <c r="AM41" i="23"/>
  <c r="AI41" i="23"/>
  <c r="AE41" i="23"/>
  <c r="AA41" i="23"/>
  <c r="W41" i="23"/>
  <c r="O41" i="23"/>
  <c r="K41" i="23"/>
  <c r="G41" i="23"/>
  <c r="J41" i="23"/>
  <c r="R41" i="23"/>
  <c r="Z41" i="23"/>
  <c r="AH41" i="23"/>
  <c r="AP41" i="23"/>
  <c r="T42" i="23"/>
  <c r="AB42" i="23"/>
  <c r="AR42" i="23"/>
  <c r="BE44" i="23"/>
  <c r="AW44" i="23"/>
  <c r="AS44" i="23"/>
  <c r="AO44" i="23"/>
  <c r="AK44" i="23"/>
  <c r="AG44" i="23"/>
  <c r="Y44" i="23"/>
  <c r="U44" i="23"/>
  <c r="Q44" i="23"/>
  <c r="M44" i="23"/>
  <c r="I44" i="23"/>
  <c r="AU44" i="23"/>
  <c r="AM44" i="23"/>
  <c r="AI44" i="23"/>
  <c r="AE44" i="23"/>
  <c r="AA44" i="23"/>
  <c r="W44" i="23"/>
  <c r="O44" i="23"/>
  <c r="K44" i="23"/>
  <c r="G44" i="23"/>
  <c r="J44" i="23"/>
  <c r="R44" i="23"/>
  <c r="Z44" i="23"/>
  <c r="AH44" i="23"/>
  <c r="AP44" i="23"/>
  <c r="T45" i="23"/>
  <c r="AB45" i="23"/>
  <c r="AR45" i="23"/>
  <c r="V48" i="23"/>
  <c r="AC59" i="23"/>
  <c r="AU56" i="23"/>
  <c r="AQ56" i="23"/>
  <c r="AM56" i="23"/>
  <c r="AI56" i="23"/>
  <c r="AE56" i="23"/>
  <c r="AA56" i="23"/>
  <c r="W56" i="23"/>
  <c r="S56" i="23"/>
  <c r="O56" i="23"/>
  <c r="K56" i="23"/>
  <c r="G56" i="23"/>
  <c r="AX56" i="23"/>
  <c r="AS56" i="23"/>
  <c r="AN56" i="23"/>
  <c r="AH56" i="23"/>
  <c r="AC56" i="23"/>
  <c r="X56" i="23"/>
  <c r="R56" i="23"/>
  <c r="M56" i="23"/>
  <c r="H56" i="23"/>
  <c r="BC56" i="23"/>
  <c r="AV56" i="23"/>
  <c r="AP56" i="23"/>
  <c r="AK56" i="23"/>
  <c r="AF56" i="23"/>
  <c r="Z56" i="23"/>
  <c r="U56" i="23"/>
  <c r="P56" i="23"/>
  <c r="J56" i="23"/>
  <c r="L56" i="23"/>
  <c r="V56" i="23"/>
  <c r="AG56" i="23"/>
  <c r="AR56" i="23"/>
  <c r="BE56" i="23"/>
  <c r="Q56" i="23"/>
  <c r="AB56" i="23"/>
  <c r="AL56" i="23"/>
  <c r="AW56" i="23"/>
  <c r="H46" i="23"/>
  <c r="P46" i="23"/>
  <c r="T46" i="23"/>
  <c r="X46" i="23"/>
  <c r="AB46" i="23"/>
  <c r="AF46" i="23"/>
  <c r="AN46" i="23"/>
  <c r="AR46" i="23"/>
  <c r="AV46" i="23"/>
  <c r="J47" i="23"/>
  <c r="N47" i="23"/>
  <c r="R47" i="23"/>
  <c r="V47" i="23"/>
  <c r="Z47" i="23"/>
  <c r="AD47" i="23"/>
  <c r="AH47" i="23"/>
  <c r="AL47" i="23"/>
  <c r="AP47" i="23"/>
  <c r="AT47" i="23"/>
  <c r="H54" i="23"/>
  <c r="L54" i="23"/>
  <c r="P54" i="23"/>
  <c r="T54" i="23"/>
  <c r="X54" i="23"/>
  <c r="AB54" i="23"/>
  <c r="AF54" i="23"/>
  <c r="AJ54" i="23"/>
  <c r="AN54" i="23"/>
  <c r="AR54" i="23"/>
  <c r="AV54" i="23"/>
  <c r="BC54" i="23"/>
  <c r="J55" i="23"/>
  <c r="N55" i="23"/>
  <c r="R55" i="23"/>
  <c r="V55" i="23"/>
  <c r="Z55" i="23"/>
  <c r="AD55" i="23"/>
  <c r="AH55" i="23"/>
  <c r="AM55" i="23"/>
  <c r="AR55" i="23"/>
  <c r="K57" i="23"/>
  <c r="P57" i="23"/>
  <c r="V57" i="23"/>
  <c r="AA57" i="23"/>
  <c r="AF57" i="23"/>
  <c r="AL57" i="23"/>
  <c r="AQ57" i="23"/>
  <c r="AU58" i="23"/>
  <c r="AQ58" i="23"/>
  <c r="AM58" i="23"/>
  <c r="AI58" i="23"/>
  <c r="AE58" i="23"/>
  <c r="AA58" i="23"/>
  <c r="W58" i="23"/>
  <c r="S58" i="23"/>
  <c r="O58" i="23"/>
  <c r="K58" i="23"/>
  <c r="G58" i="23"/>
  <c r="I58" i="23"/>
  <c r="N58" i="23"/>
  <c r="T58" i="23"/>
  <c r="Y58" i="23"/>
  <c r="AD58" i="23"/>
  <c r="AJ58" i="23"/>
  <c r="AO58" i="23"/>
  <c r="AT58" i="23"/>
  <c r="AP46" i="23"/>
  <c r="AT46" i="23"/>
  <c r="H47" i="23"/>
  <c r="P47" i="23"/>
  <c r="T47" i="23"/>
  <c r="X47" i="23"/>
  <c r="AB47" i="23"/>
  <c r="AF47" i="23"/>
  <c r="AN47" i="23"/>
  <c r="AR47" i="23"/>
  <c r="AV47" i="23"/>
  <c r="J54" i="23"/>
  <c r="N54" i="23"/>
  <c r="R54" i="23"/>
  <c r="V54" i="23"/>
  <c r="Z54" i="23"/>
  <c r="AD54" i="23"/>
  <c r="AH54" i="23"/>
  <c r="AL54" i="23"/>
  <c r="AP54" i="23"/>
  <c r="AT54" i="23"/>
  <c r="BE55" i="23"/>
  <c r="AW55" i="23"/>
  <c r="AS55" i="23"/>
  <c r="AO55" i="23"/>
  <c r="AK55" i="23"/>
  <c r="H55" i="23"/>
  <c r="L55" i="23"/>
  <c r="P55" i="23"/>
  <c r="T55" i="23"/>
  <c r="X55" i="23"/>
  <c r="AB55" i="23"/>
  <c r="AF55" i="23"/>
  <c r="AJ55" i="23"/>
  <c r="AP55" i="23"/>
  <c r="AU55" i="23"/>
  <c r="BC55" i="23"/>
  <c r="BE57" i="23"/>
  <c r="AW57" i="23"/>
  <c r="AS57" i="23"/>
  <c r="AO57" i="23"/>
  <c r="AK57" i="23"/>
  <c r="AG57" i="23"/>
  <c r="AC57" i="23"/>
  <c r="Y57" i="23"/>
  <c r="U57" i="23"/>
  <c r="Q57" i="23"/>
  <c r="M57" i="23"/>
  <c r="I57" i="23"/>
  <c r="H57" i="23"/>
  <c r="N57" i="23"/>
  <c r="S57" i="23"/>
  <c r="X57" i="23"/>
  <c r="AD57" i="23"/>
  <c r="AI57" i="23"/>
  <c r="AN57" i="23"/>
  <c r="AT57" i="23"/>
  <c r="L58" i="23"/>
  <c r="Q58" i="23"/>
  <c r="V58" i="23"/>
  <c r="AB58" i="23"/>
  <c r="AG58" i="23"/>
  <c r="AL58" i="23"/>
  <c r="AR58" i="23"/>
  <c r="AW58" i="23"/>
  <c r="BE58" i="23"/>
  <c r="H60" i="23"/>
  <c r="L60" i="23"/>
  <c r="P60" i="23"/>
  <c r="T60" i="23"/>
  <c r="X60" i="23"/>
  <c r="AB60" i="23"/>
  <c r="AF60" i="23"/>
  <c r="AJ60" i="23"/>
  <c r="AN60" i="23"/>
  <c r="AR60" i="23"/>
  <c r="AV60" i="23"/>
  <c r="BC60" i="23"/>
  <c r="I60" i="23"/>
  <c r="M60" i="23"/>
  <c r="Q60" i="23"/>
  <c r="U60" i="23"/>
  <c r="Y60" i="23"/>
  <c r="AC60" i="23"/>
  <c r="AG60" i="23"/>
  <c r="AK60" i="23"/>
  <c r="AO60" i="23"/>
  <c r="AS60" i="23"/>
  <c r="AW60" i="23"/>
  <c r="DD8" i="22"/>
  <c r="BR11" i="22"/>
  <c r="DA6" i="22"/>
  <c r="CS6" i="22"/>
  <c r="CO6" i="22"/>
  <c r="CK6" i="22"/>
  <c r="CG6" i="22"/>
  <c r="CC6" i="22"/>
  <c r="BU6" i="22"/>
  <c r="BQ6" i="22"/>
  <c r="BM6" i="22"/>
  <c r="CZ6" i="22"/>
  <c r="CV6" i="22"/>
  <c r="CR6" i="22"/>
  <c r="CN6" i="22"/>
  <c r="CJ6" i="22"/>
  <c r="CF6" i="22"/>
  <c r="CB6" i="22"/>
  <c r="BX6" i="22"/>
  <c r="BT6" i="22"/>
  <c r="BP6" i="22"/>
  <c r="DJ6" i="22"/>
  <c r="DC6" i="22"/>
  <c r="DD6" i="22" s="1"/>
  <c r="CY6" i="22"/>
  <c r="CU6" i="22"/>
  <c r="CQ6" i="22"/>
  <c r="CW6" i="22" s="1"/>
  <c r="CM6" i="22"/>
  <c r="CE6" i="22"/>
  <c r="CA6" i="22"/>
  <c r="CI6" i="22" s="1"/>
  <c r="BW6" i="22"/>
  <c r="BY6" i="22" s="1"/>
  <c r="BS6" i="22"/>
  <c r="BO6" i="22"/>
  <c r="BR6" i="22"/>
  <c r="CH6" i="22"/>
  <c r="CX6" i="22"/>
  <c r="BO10" i="22"/>
  <c r="CE10" i="22"/>
  <c r="DJ13" i="22"/>
  <c r="DC13" i="22"/>
  <c r="CY13" i="22"/>
  <c r="CU13" i="22"/>
  <c r="CW13" i="22" s="1"/>
  <c r="CQ13" i="22"/>
  <c r="CM13" i="22"/>
  <c r="CE13" i="22"/>
  <c r="CA13" i="22"/>
  <c r="BW13" i="22"/>
  <c r="BS13" i="22"/>
  <c r="BY13" i="22" s="1"/>
  <c r="BO13" i="22"/>
  <c r="BN13" i="22"/>
  <c r="BT13" i="22"/>
  <c r="CD13" i="22"/>
  <c r="CJ13" i="22"/>
  <c r="CO13" i="22"/>
  <c r="CT13" i="22"/>
  <c r="CZ13" i="22"/>
  <c r="DD13" i="22" s="1"/>
  <c r="DA12" i="22"/>
  <c r="CS12" i="22"/>
  <c r="CO12" i="22"/>
  <c r="CK12" i="22"/>
  <c r="CG12" i="22"/>
  <c r="CC12" i="22"/>
  <c r="BU12" i="22"/>
  <c r="BQ12" i="22"/>
  <c r="BM12" i="22"/>
  <c r="BR12" i="22" s="1"/>
  <c r="BT12" i="22"/>
  <c r="BY12" i="22" s="1"/>
  <c r="BZ12" i="22"/>
  <c r="CJ12" i="22"/>
  <c r="CU12" i="22"/>
  <c r="BU13" i="22"/>
  <c r="BN5" i="22"/>
  <c r="BV5" i="22"/>
  <c r="BZ5" i="22"/>
  <c r="CI5" i="22" s="1"/>
  <c r="CD5" i="22"/>
  <c r="CH5" i="22"/>
  <c r="CL5" i="22"/>
  <c r="CP5" i="22"/>
  <c r="CT5" i="22"/>
  <c r="CX5" i="22"/>
  <c r="DB5" i="22"/>
  <c r="DJ7" i="22"/>
  <c r="DC7" i="22"/>
  <c r="CY7" i="22"/>
  <c r="CU7" i="22"/>
  <c r="CQ7" i="22"/>
  <c r="CW7" i="22" s="1"/>
  <c r="BN7" i="22"/>
  <c r="BR7" i="22" s="1"/>
  <c r="DI7" i="22" s="1"/>
  <c r="BV7" i="22"/>
  <c r="BZ7" i="22"/>
  <c r="CD7" i="22"/>
  <c r="CH7" i="22"/>
  <c r="CL7" i="22"/>
  <c r="CP7" i="22"/>
  <c r="CV7" i="22"/>
  <c r="DA7" i="22"/>
  <c r="DJ9" i="22"/>
  <c r="DC9" i="22"/>
  <c r="CY9" i="22"/>
  <c r="DD9" i="22" s="1"/>
  <c r="CU9" i="22"/>
  <c r="CQ9" i="22"/>
  <c r="CW9" i="22" s="1"/>
  <c r="CM9" i="22"/>
  <c r="CE9" i="22"/>
  <c r="CA9" i="22"/>
  <c r="BW9" i="22"/>
  <c r="BS9" i="22"/>
  <c r="BO9" i="22"/>
  <c r="BN9" i="22"/>
  <c r="BR9" i="22" s="1"/>
  <c r="BT9" i="22"/>
  <c r="BY9" i="22" s="1"/>
  <c r="CD9" i="22"/>
  <c r="CJ9" i="22"/>
  <c r="CP9" i="22" s="1"/>
  <c r="CO9" i="22"/>
  <c r="CT9" i="22"/>
  <c r="CZ9" i="22"/>
  <c r="BR10" i="22"/>
  <c r="BW10" i="22"/>
  <c r="CB10" i="22"/>
  <c r="CH10" i="22"/>
  <c r="CM10" i="22"/>
  <c r="CP10" i="22" s="1"/>
  <c r="CR10" i="22"/>
  <c r="CX10" i="22"/>
  <c r="DC10" i="22"/>
  <c r="BP12" i="22"/>
  <c r="BV12" i="22"/>
  <c r="CA12" i="22"/>
  <c r="CF12" i="22"/>
  <c r="CL12" i="22"/>
  <c r="CP12" i="22" s="1"/>
  <c r="CQ12" i="22"/>
  <c r="CW12" i="22" s="1"/>
  <c r="CV12" i="22"/>
  <c r="DB12" i="22"/>
  <c r="BQ13" i="22"/>
  <c r="BV13" i="22"/>
  <c r="CB13" i="22"/>
  <c r="CG13" i="22"/>
  <c r="CL13" i="22"/>
  <c r="CR13" i="22"/>
  <c r="DB13" i="22"/>
  <c r="DA18" i="22"/>
  <c r="CW18" i="22"/>
  <c r="CS18" i="22"/>
  <c r="CO18" i="22"/>
  <c r="CK18" i="22"/>
  <c r="CG18" i="22"/>
  <c r="CC18" i="22"/>
  <c r="BY18" i="22"/>
  <c r="BU18" i="22"/>
  <c r="BQ18" i="22"/>
  <c r="BM18" i="22"/>
  <c r="DD18" i="22"/>
  <c r="CZ18" i="22"/>
  <c r="CV18" i="22"/>
  <c r="CR18" i="22"/>
  <c r="CN18" i="22"/>
  <c r="CJ18" i="22"/>
  <c r="CF18" i="22"/>
  <c r="CB18" i="22"/>
  <c r="BX18" i="22"/>
  <c r="BT18" i="22"/>
  <c r="BP18" i="22"/>
  <c r="BO18" i="22"/>
  <c r="BW18" i="22"/>
  <c r="CE18" i="22"/>
  <c r="CM18" i="22"/>
  <c r="CU18" i="22"/>
  <c r="DC18" i="22"/>
  <c r="DA10" i="22"/>
  <c r="CS10" i="22"/>
  <c r="CO10" i="22"/>
  <c r="CK10" i="22"/>
  <c r="CG10" i="22"/>
  <c r="CC10" i="22"/>
  <c r="BU10" i="22"/>
  <c r="BQ10" i="22"/>
  <c r="BM10" i="22"/>
  <c r="BT10" i="22"/>
  <c r="BY10" i="22" s="1"/>
  <c r="BZ10" i="22"/>
  <c r="CJ10" i="22"/>
  <c r="CU10" i="22"/>
  <c r="CZ10" i="22"/>
  <c r="BP10" i="22"/>
  <c r="BV10" i="22"/>
  <c r="CA10" i="22"/>
  <c r="CI10" i="22" s="1"/>
  <c r="CF10" i="22"/>
  <c r="CL10" i="22"/>
  <c r="CQ10" i="22"/>
  <c r="CW10" i="22" s="1"/>
  <c r="CV10" i="22"/>
  <c r="DB10" i="22"/>
  <c r="BO12" i="22"/>
  <c r="CE12" i="22"/>
  <c r="CZ12" i="22"/>
  <c r="BP13" i="22"/>
  <c r="BZ13" i="22"/>
  <c r="CI13" i="22" s="1"/>
  <c r="CF13" i="22"/>
  <c r="CK13" i="22"/>
  <c r="CV13" i="22"/>
  <c r="DA13" i="22"/>
  <c r="BO5" i="22"/>
  <c r="BR5" i="22" s="1"/>
  <c r="BS5" i="22"/>
  <c r="BY5" i="22" s="1"/>
  <c r="BW5" i="22"/>
  <c r="CA5" i="22"/>
  <c r="CE5" i="22"/>
  <c r="CM5" i="22"/>
  <c r="CQ5" i="22"/>
  <c r="CU5" i="22"/>
  <c r="CY5" i="22"/>
  <c r="DC5" i="22"/>
  <c r="BO7" i="22"/>
  <c r="BS7" i="22"/>
  <c r="BY7" i="22" s="1"/>
  <c r="BW7" i="22"/>
  <c r="CA7" i="22"/>
  <c r="CE7" i="22"/>
  <c r="CI7" i="22"/>
  <c r="CM7" i="22"/>
  <c r="CR7" i="22"/>
  <c r="DB7" i="22"/>
  <c r="DD7" i="22" s="1"/>
  <c r="DA8" i="22"/>
  <c r="CS8" i="22"/>
  <c r="CW8" i="22" s="1"/>
  <c r="CO8" i="22"/>
  <c r="CK8" i="22"/>
  <c r="CG8" i="22"/>
  <c r="CC8" i="22"/>
  <c r="BY8" i="22"/>
  <c r="BU8" i="22"/>
  <c r="BQ8" i="22"/>
  <c r="BM8" i="22"/>
  <c r="BO8" i="22"/>
  <c r="BT8" i="22"/>
  <c r="BZ8" i="22"/>
  <c r="CE8" i="22"/>
  <c r="CJ8" i="22"/>
  <c r="CP8" i="22" s="1"/>
  <c r="CU8" i="22"/>
  <c r="CZ8" i="22"/>
  <c r="BP9" i="22"/>
  <c r="BU9" i="22"/>
  <c r="BZ9" i="22"/>
  <c r="CI9" i="22" s="1"/>
  <c r="CF9" i="22"/>
  <c r="CK9" i="22"/>
  <c r="CV9" i="22"/>
  <c r="DA9" i="22"/>
  <c r="BN10" i="22"/>
  <c r="BS10" i="22"/>
  <c r="BX10" i="22"/>
  <c r="CD10" i="22"/>
  <c r="CN10" i="22"/>
  <c r="CT10" i="22"/>
  <c r="CY10" i="22"/>
  <c r="DD10" i="22" s="1"/>
  <c r="DJ11" i="22"/>
  <c r="DC11" i="22"/>
  <c r="CY11" i="22"/>
  <c r="DD11" i="22" s="1"/>
  <c r="CU11" i="22"/>
  <c r="CQ11" i="22"/>
  <c r="CM11" i="22"/>
  <c r="CI11" i="22"/>
  <c r="CE11" i="22"/>
  <c r="CA11" i="22"/>
  <c r="BW11" i="22"/>
  <c r="BS11" i="22"/>
  <c r="BO11" i="22"/>
  <c r="BN11" i="22"/>
  <c r="BT11" i="22"/>
  <c r="BY11" i="22"/>
  <c r="CD11" i="22"/>
  <c r="CJ11" i="22"/>
  <c r="CO11" i="22"/>
  <c r="CT11" i="22"/>
  <c r="CZ11" i="22"/>
  <c r="BW12" i="22"/>
  <c r="CB12" i="22"/>
  <c r="CH12" i="22"/>
  <c r="CM12" i="22"/>
  <c r="CR12" i="22"/>
  <c r="CX12" i="22"/>
  <c r="DD12" i="22" s="1"/>
  <c r="DC12" i="22"/>
  <c r="DJ12" i="22"/>
  <c r="BM13" i="22"/>
  <c r="BR13" i="22"/>
  <c r="BX13" i="22"/>
  <c r="CC13" i="22"/>
  <c r="CH13" i="22"/>
  <c r="CN13" i="22"/>
  <c r="CP13" i="22" s="1"/>
  <c r="CS13" i="22"/>
  <c r="CX13" i="22"/>
  <c r="BR18" i="22"/>
  <c r="BZ18" i="22"/>
  <c r="CH18" i="22"/>
  <c r="CP18" i="22"/>
  <c r="CX18" i="22"/>
  <c r="P6" i="22"/>
  <c r="AF6" i="22"/>
  <c r="AV6" i="22"/>
  <c r="T6" i="22"/>
  <c r="AC6" i="22" s="1"/>
  <c r="L9" i="22"/>
  <c r="AU10" i="22"/>
  <c r="AM10" i="22"/>
  <c r="AI10" i="22"/>
  <c r="AE10" i="22"/>
  <c r="AA10" i="22"/>
  <c r="W10" i="22"/>
  <c r="O10" i="22"/>
  <c r="K10" i="22"/>
  <c r="G10" i="22"/>
  <c r="L10" i="22" s="1"/>
  <c r="BC10" i="22" s="1"/>
  <c r="AS10" i="22"/>
  <c r="AN10" i="22"/>
  <c r="AH10" i="22"/>
  <c r="X10" i="22"/>
  <c r="R10" i="22"/>
  <c r="M10" i="22"/>
  <c r="H10" i="22"/>
  <c r="AV10" i="22"/>
  <c r="AP10" i="22"/>
  <c r="AK10" i="22"/>
  <c r="AQ10" i="22" s="1"/>
  <c r="AF10" i="22"/>
  <c r="Z10" i="22"/>
  <c r="U10" i="22"/>
  <c r="P10" i="22"/>
  <c r="S10" i="22" s="1"/>
  <c r="J10" i="22"/>
  <c r="BE10" i="22"/>
  <c r="AW10" i="22"/>
  <c r="AR10" i="22"/>
  <c r="AX10" i="22" s="1"/>
  <c r="AL10" i="22"/>
  <c r="AG10" i="22"/>
  <c r="AB10" i="22"/>
  <c r="V10" i="22"/>
  <c r="AC10" i="22" s="1"/>
  <c r="Q10" i="22"/>
  <c r="N10" i="22"/>
  <c r="AJ10" i="22"/>
  <c r="AU6" i="22"/>
  <c r="AM6" i="22"/>
  <c r="AI6" i="22"/>
  <c r="AE6" i="22"/>
  <c r="AA6" i="22"/>
  <c r="W6" i="22"/>
  <c r="O6" i="22"/>
  <c r="K6" i="22"/>
  <c r="G6" i="22"/>
  <c r="AT6" i="22"/>
  <c r="AP6" i="22"/>
  <c r="AL6" i="22"/>
  <c r="AH6" i="22"/>
  <c r="AD6" i="22"/>
  <c r="Z6" i="22"/>
  <c r="V6" i="22"/>
  <c r="R6" i="22"/>
  <c r="N6" i="22"/>
  <c r="J6" i="22"/>
  <c r="BE6" i="22"/>
  <c r="AW6" i="22"/>
  <c r="AX6" i="22" s="1"/>
  <c r="AS6" i="22"/>
  <c r="AO6" i="22"/>
  <c r="AK6" i="22"/>
  <c r="AQ6" i="22" s="1"/>
  <c r="AG6" i="22"/>
  <c r="AJ6" i="22" s="1"/>
  <c r="Y6" i="22"/>
  <c r="U6" i="22"/>
  <c r="Q6" i="22"/>
  <c r="S6" i="22" s="1"/>
  <c r="M6" i="22"/>
  <c r="I6" i="22"/>
  <c r="L6" i="22"/>
  <c r="AB6" i="22"/>
  <c r="AR6" i="22"/>
  <c r="L11" i="22"/>
  <c r="H6" i="22"/>
  <c r="X6" i="22"/>
  <c r="AN6" i="22"/>
  <c r="X13" i="22"/>
  <c r="AU12" i="22"/>
  <c r="AM12" i="22"/>
  <c r="AI12" i="22"/>
  <c r="AE12" i="22"/>
  <c r="AJ12" i="22" s="1"/>
  <c r="AA12" i="22"/>
  <c r="W12" i="22"/>
  <c r="O12" i="22"/>
  <c r="K12" i="22"/>
  <c r="L12" i="22" s="1"/>
  <c r="G12" i="22"/>
  <c r="T12" i="22"/>
  <c r="BE7" i="22"/>
  <c r="AW7" i="22"/>
  <c r="AS7" i="22"/>
  <c r="AO7" i="22"/>
  <c r="AK7" i="22"/>
  <c r="AQ7" i="22" s="1"/>
  <c r="H7" i="22"/>
  <c r="L7" i="22" s="1"/>
  <c r="P7" i="22"/>
  <c r="T7" i="22"/>
  <c r="AC7" i="22" s="1"/>
  <c r="X7" i="22"/>
  <c r="AB7" i="22"/>
  <c r="AF7" i="22"/>
  <c r="AP7" i="22"/>
  <c r="AU7" i="22"/>
  <c r="BE9" i="22"/>
  <c r="AW9" i="22"/>
  <c r="AS9" i="22"/>
  <c r="AX9" i="22" s="1"/>
  <c r="AO9" i="22"/>
  <c r="AK9" i="22"/>
  <c r="AG9" i="22"/>
  <c r="AJ9" i="22" s="1"/>
  <c r="Y9" i="22"/>
  <c r="U9" i="22"/>
  <c r="Q9" i="22"/>
  <c r="M9" i="22"/>
  <c r="I9" i="22"/>
  <c r="H9" i="22"/>
  <c r="N9" i="22"/>
  <c r="S9" i="22" s="1"/>
  <c r="X9" i="22"/>
  <c r="AD9" i="22"/>
  <c r="AI9" i="22"/>
  <c r="AN9" i="22"/>
  <c r="AT9" i="22"/>
  <c r="J12" i="22"/>
  <c r="P12" i="22"/>
  <c r="U12" i="22"/>
  <c r="Z12" i="22"/>
  <c r="AF12" i="22"/>
  <c r="AK12" i="22"/>
  <c r="AQ12" i="22" s="1"/>
  <c r="AP12" i="22"/>
  <c r="AV12" i="22"/>
  <c r="K13" i="22"/>
  <c r="P13" i="22"/>
  <c r="V13" i="22"/>
  <c r="AA13" i="22"/>
  <c r="AF13" i="22"/>
  <c r="AJ13" i="22" s="1"/>
  <c r="AL13" i="22"/>
  <c r="AU18" i="22"/>
  <c r="AQ18" i="22"/>
  <c r="AM18" i="22"/>
  <c r="AI18" i="22"/>
  <c r="AE18" i="22"/>
  <c r="AA18" i="22"/>
  <c r="W18" i="22"/>
  <c r="S18" i="22"/>
  <c r="O18" i="22"/>
  <c r="K18" i="22"/>
  <c r="G18" i="22"/>
  <c r="AX18" i="22"/>
  <c r="AT18" i="22"/>
  <c r="AP18" i="22"/>
  <c r="AL18" i="22"/>
  <c r="AH18" i="22"/>
  <c r="AD18" i="22"/>
  <c r="Z18" i="22"/>
  <c r="V18" i="22"/>
  <c r="R18" i="22"/>
  <c r="N18" i="22"/>
  <c r="J18" i="22"/>
  <c r="I18" i="22"/>
  <c r="Q18" i="22"/>
  <c r="Y18" i="22"/>
  <c r="AG18" i="22"/>
  <c r="AO18" i="22"/>
  <c r="AW18" i="22"/>
  <c r="BE13" i="22"/>
  <c r="AW13" i="22"/>
  <c r="AS13" i="22"/>
  <c r="AO13" i="22"/>
  <c r="AK13" i="22"/>
  <c r="AQ13" i="22" s="1"/>
  <c r="AG13" i="22"/>
  <c r="Y13" i="22"/>
  <c r="U13" i="22"/>
  <c r="Q13" i="22"/>
  <c r="M13" i="22"/>
  <c r="I13" i="22"/>
  <c r="H13" i="22"/>
  <c r="N13" i="22"/>
  <c r="S13" i="22" s="1"/>
  <c r="AD13" i="22"/>
  <c r="AI13" i="22"/>
  <c r="AN13" i="22"/>
  <c r="AT13" i="22"/>
  <c r="I12" i="22"/>
  <c r="N12" i="22"/>
  <c r="S12" i="22" s="1"/>
  <c r="Y12" i="22"/>
  <c r="AD12" i="22"/>
  <c r="AO12" i="22"/>
  <c r="AT12" i="22"/>
  <c r="J13" i="22"/>
  <c r="O13" i="22"/>
  <c r="T13" i="22"/>
  <c r="AC13" i="22" s="1"/>
  <c r="Z13" i="22"/>
  <c r="AE13" i="22"/>
  <c r="AP13" i="22"/>
  <c r="AU13" i="22"/>
  <c r="H5" i="22"/>
  <c r="L5" i="22"/>
  <c r="P5" i="22"/>
  <c r="T5" i="22"/>
  <c r="X5" i="22"/>
  <c r="AB5" i="22"/>
  <c r="AF5" i="22"/>
  <c r="AJ5" i="22" s="1"/>
  <c r="AN5" i="22"/>
  <c r="AR5" i="22"/>
  <c r="AV5" i="22"/>
  <c r="I5" i="22"/>
  <c r="M5" i="22"/>
  <c r="Q5" i="22"/>
  <c r="U5" i="22"/>
  <c r="Y5" i="22"/>
  <c r="AC5" i="22"/>
  <c r="AG5" i="22"/>
  <c r="AK5" i="22"/>
  <c r="AO5" i="22"/>
  <c r="AS5" i="22"/>
  <c r="AW5" i="22"/>
  <c r="I7" i="22"/>
  <c r="M7" i="22"/>
  <c r="Q7" i="22"/>
  <c r="U7" i="22"/>
  <c r="Y7" i="22"/>
  <c r="AG7" i="22"/>
  <c r="AJ7" i="22" s="1"/>
  <c r="AL7" i="22"/>
  <c r="AV7" i="22"/>
  <c r="AU8" i="22"/>
  <c r="AM8" i="22"/>
  <c r="AI8" i="22"/>
  <c r="AE8" i="22"/>
  <c r="AA8" i="22"/>
  <c r="W8" i="22"/>
  <c r="O8" i="22"/>
  <c r="K8" i="22"/>
  <c r="G8" i="22"/>
  <c r="I8" i="22"/>
  <c r="N8" i="22"/>
  <c r="S8" i="22" s="1"/>
  <c r="T8" i="22"/>
  <c r="AC8" i="22" s="1"/>
  <c r="Y8" i="22"/>
  <c r="AD8" i="22"/>
  <c r="AJ8" i="22"/>
  <c r="AO8" i="22"/>
  <c r="AQ8" i="22" s="1"/>
  <c r="AT8" i="22"/>
  <c r="AX8" i="22" s="1"/>
  <c r="J9" i="22"/>
  <c r="O9" i="22"/>
  <c r="T9" i="22"/>
  <c r="AC9" i="22" s="1"/>
  <c r="Z9" i="22"/>
  <c r="AE9" i="22"/>
  <c r="AP9" i="22"/>
  <c r="AU9" i="22"/>
  <c r="BE11" i="22"/>
  <c r="AW11" i="22"/>
  <c r="AX11" i="22" s="1"/>
  <c r="AS11" i="22"/>
  <c r="AO11" i="22"/>
  <c r="AK11" i="22"/>
  <c r="AQ11" i="22" s="1"/>
  <c r="AG11" i="22"/>
  <c r="Y11" i="22"/>
  <c r="U11" i="22"/>
  <c r="AC11" i="22" s="1"/>
  <c r="Q11" i="22"/>
  <c r="M11" i="22"/>
  <c r="I11" i="22"/>
  <c r="H11" i="22"/>
  <c r="N11" i="22"/>
  <c r="S11" i="22" s="1"/>
  <c r="X11" i="22"/>
  <c r="AD11" i="22"/>
  <c r="AI11" i="22"/>
  <c r="AN11" i="22"/>
  <c r="AT11" i="22"/>
  <c r="Q12" i="22"/>
  <c r="V12" i="22"/>
  <c r="AB12" i="22"/>
  <c r="AG12" i="22"/>
  <c r="AL12" i="22"/>
  <c r="AR12" i="22"/>
  <c r="AW12" i="22"/>
  <c r="BE12" i="22"/>
  <c r="G13" i="22"/>
  <c r="L13" i="22" s="1"/>
  <c r="BC13" i="22" s="1"/>
  <c r="R13" i="22"/>
  <c r="W13" i="22"/>
  <c r="AB13" i="22"/>
  <c r="AH13" i="22"/>
  <c r="AM13" i="22"/>
  <c r="AR13" i="22"/>
  <c r="AX13" i="22"/>
  <c r="L18" i="22"/>
  <c r="T18" i="22"/>
  <c r="AB18" i="22"/>
  <c r="AJ18" i="22"/>
  <c r="AR18" i="22"/>
  <c r="DA9" i="21"/>
  <c r="CS9" i="21"/>
  <c r="CO9" i="21"/>
  <c r="CK9" i="21"/>
  <c r="CG9" i="21"/>
  <c r="CC9" i="21"/>
  <c r="BU9" i="21"/>
  <c r="BQ9" i="21"/>
  <c r="BM9" i="21"/>
  <c r="CZ9" i="21"/>
  <c r="CV9" i="21"/>
  <c r="CW9" i="21" s="1"/>
  <c r="CR9" i="21"/>
  <c r="CN9" i="21"/>
  <c r="CJ9" i="21"/>
  <c r="CP9" i="21" s="1"/>
  <c r="CF9" i="21"/>
  <c r="CB9" i="21"/>
  <c r="BX9" i="21"/>
  <c r="BT9" i="21"/>
  <c r="BP9" i="21"/>
  <c r="BR9" i="21" s="1"/>
  <c r="BO9" i="21"/>
  <c r="BW9" i="21"/>
  <c r="CE9" i="21"/>
  <c r="CM9" i="21"/>
  <c r="CU9" i="21"/>
  <c r="DC9" i="21"/>
  <c r="BZ9" i="21"/>
  <c r="CH9" i="21"/>
  <c r="CX9" i="21"/>
  <c r="DD9" i="21" s="1"/>
  <c r="DA5" i="21"/>
  <c r="DD5" i="21" s="1"/>
  <c r="CS5" i="21"/>
  <c r="CW5" i="21" s="1"/>
  <c r="CO5" i="21"/>
  <c r="CK5" i="21"/>
  <c r="CG5" i="21"/>
  <c r="CC5" i="21"/>
  <c r="BU5" i="21"/>
  <c r="BQ5" i="21"/>
  <c r="BM5" i="21"/>
  <c r="BO5" i="21"/>
  <c r="BT5" i="21"/>
  <c r="BY5" i="21" s="1"/>
  <c r="BZ5" i="21"/>
  <c r="CE5" i="21"/>
  <c r="CJ5" i="21"/>
  <c r="CP5" i="21"/>
  <c r="CU5" i="21"/>
  <c r="CZ5" i="21"/>
  <c r="BP6" i="21"/>
  <c r="BU6" i="21"/>
  <c r="BY6" i="21" s="1"/>
  <c r="BZ6" i="21"/>
  <c r="CF6" i="21"/>
  <c r="CK6" i="21"/>
  <c r="CV6" i="21"/>
  <c r="DA6" i="21"/>
  <c r="BN7" i="21"/>
  <c r="BS7" i="21"/>
  <c r="BY7" i="21" s="1"/>
  <c r="BX7" i="21"/>
  <c r="CD7" i="21"/>
  <c r="CI7" i="21"/>
  <c r="CN7" i="21"/>
  <c r="CU7" i="21"/>
  <c r="BS9" i="21"/>
  <c r="BY9" i="21" s="1"/>
  <c r="CA9" i="21"/>
  <c r="CQ9" i="21"/>
  <c r="CY9" i="21"/>
  <c r="DA15" i="21"/>
  <c r="CW15" i="21"/>
  <c r="CS15" i="21"/>
  <c r="CO15" i="21"/>
  <c r="CK15" i="21"/>
  <c r="CG15" i="21"/>
  <c r="CC15" i="21"/>
  <c r="BY15" i="21"/>
  <c r="BU15" i="21"/>
  <c r="BQ15" i="21"/>
  <c r="BM15" i="21"/>
  <c r="DD15" i="21"/>
  <c r="CZ15" i="21"/>
  <c r="CV15" i="21"/>
  <c r="CR15" i="21"/>
  <c r="CN15" i="21"/>
  <c r="CJ15" i="21"/>
  <c r="CF15" i="21"/>
  <c r="CB15" i="21"/>
  <c r="BX15" i="21"/>
  <c r="BT15" i="21"/>
  <c r="BP15" i="21"/>
  <c r="BO15" i="21"/>
  <c r="BW15" i="21"/>
  <c r="CE15" i="21"/>
  <c r="CM15" i="21"/>
  <c r="CU15" i="21"/>
  <c r="DC15" i="21"/>
  <c r="DJ6" i="21"/>
  <c r="DC6" i="21"/>
  <c r="CY6" i="21"/>
  <c r="DD6" i="21" s="1"/>
  <c r="CU6" i="21"/>
  <c r="CQ6" i="21"/>
  <c r="CW6" i="21" s="1"/>
  <c r="CM6" i="21"/>
  <c r="CE6" i="21"/>
  <c r="CA6" i="21"/>
  <c r="CI6" i="21" s="1"/>
  <c r="BW6" i="21"/>
  <c r="BS6" i="21"/>
  <c r="BO6" i="21"/>
  <c r="BN6" i="21"/>
  <c r="BR6" i="21" s="1"/>
  <c r="BT6" i="21"/>
  <c r="CD6" i="21"/>
  <c r="CJ6" i="21"/>
  <c r="CP6" i="21" s="1"/>
  <c r="CO6" i="21"/>
  <c r="CT6" i="21"/>
  <c r="CZ6" i="21"/>
  <c r="BQ6" i="21"/>
  <c r="BV6" i="21"/>
  <c r="CB6" i="21"/>
  <c r="CG6" i="21"/>
  <c r="CL6" i="21"/>
  <c r="CR6" i="21"/>
  <c r="DB6" i="21"/>
  <c r="DA7" i="21"/>
  <c r="CS7" i="21"/>
  <c r="CO7" i="21"/>
  <c r="CK7" i="21"/>
  <c r="CG7" i="21"/>
  <c r="CC7" i="21"/>
  <c r="BU7" i="21"/>
  <c r="BQ7" i="21"/>
  <c r="BM7" i="21"/>
  <c r="CZ7" i="21"/>
  <c r="DD7" i="21" s="1"/>
  <c r="CV7" i="21"/>
  <c r="CR7" i="21"/>
  <c r="CW7" i="21" s="1"/>
  <c r="BO7" i="21"/>
  <c r="BT7" i="21"/>
  <c r="BZ7" i="21"/>
  <c r="CE7" i="21"/>
  <c r="CJ7" i="21"/>
  <c r="CP7" i="21"/>
  <c r="CX7" i="21"/>
  <c r="BN9" i="21"/>
  <c r="BV9" i="21"/>
  <c r="CD9" i="21"/>
  <c r="CI9" i="21" s="1"/>
  <c r="CL9" i="21"/>
  <c r="CT9" i="21"/>
  <c r="DB9" i="21"/>
  <c r="DJ9" i="21"/>
  <c r="BR15" i="21"/>
  <c r="BZ15" i="21"/>
  <c r="CH15" i="21"/>
  <c r="CP15" i="21"/>
  <c r="CX15" i="21"/>
  <c r="BN8" i="21"/>
  <c r="BR8" i="21"/>
  <c r="BV8" i="21"/>
  <c r="BZ8" i="21"/>
  <c r="CD8" i="21"/>
  <c r="CH8" i="21"/>
  <c r="CT8" i="21"/>
  <c r="CX8" i="21"/>
  <c r="DB8" i="21"/>
  <c r="BN10" i="21"/>
  <c r="BR10" i="21"/>
  <c r="BV10" i="21"/>
  <c r="BZ10" i="21"/>
  <c r="CI10" i="21" s="1"/>
  <c r="CD10" i="21"/>
  <c r="CH10" i="21"/>
  <c r="CL10" i="21"/>
  <c r="CP10" i="21"/>
  <c r="CT10" i="21"/>
  <c r="CX10" i="21"/>
  <c r="DB10" i="21"/>
  <c r="CL8" i="21"/>
  <c r="BO8" i="21"/>
  <c r="BS8" i="21"/>
  <c r="BW8" i="21"/>
  <c r="CA8" i="21"/>
  <c r="CE8" i="21"/>
  <c r="CI8" i="21"/>
  <c r="CM8" i="21"/>
  <c r="CP8" i="21" s="1"/>
  <c r="CQ8" i="21"/>
  <c r="CU8" i="21"/>
  <c r="CY8" i="21"/>
  <c r="DC8" i="21"/>
  <c r="BO10" i="21"/>
  <c r="BS10" i="21"/>
  <c r="BW10" i="21"/>
  <c r="CA10" i="21"/>
  <c r="CE10" i="21"/>
  <c r="CM10" i="21"/>
  <c r="CQ10" i="21"/>
  <c r="CW10" i="21" s="1"/>
  <c r="CU10" i="21"/>
  <c r="CY10" i="21"/>
  <c r="DC10" i="21"/>
  <c r="I9" i="21"/>
  <c r="Y9" i="21"/>
  <c r="AO9" i="21"/>
  <c r="BE6" i="21"/>
  <c r="AW6" i="21"/>
  <c r="AS6" i="21"/>
  <c r="AO6" i="21"/>
  <c r="AK6" i="21"/>
  <c r="AG6" i="21"/>
  <c r="Y6" i="21"/>
  <c r="U6" i="21"/>
  <c r="Q6" i="21"/>
  <c r="M6" i="21"/>
  <c r="I6" i="21"/>
  <c r="L6" i="21" s="1"/>
  <c r="AV6" i="21"/>
  <c r="AR6" i="21"/>
  <c r="AN6" i="21"/>
  <c r="H6" i="21"/>
  <c r="N6" i="21"/>
  <c r="X6" i="21"/>
  <c r="AD6" i="21"/>
  <c r="AJ6" i="21" s="1"/>
  <c r="AI6" i="21"/>
  <c r="T9" i="21"/>
  <c r="AB9" i="21"/>
  <c r="AR9" i="21"/>
  <c r="AU5" i="21"/>
  <c r="AM5" i="21"/>
  <c r="AI5" i="21"/>
  <c r="AE5" i="21"/>
  <c r="AA5" i="21"/>
  <c r="W5" i="21"/>
  <c r="O5" i="21"/>
  <c r="K5" i="21"/>
  <c r="G5" i="21"/>
  <c r="L5" i="21" s="1"/>
  <c r="I5" i="21"/>
  <c r="N5" i="21"/>
  <c r="S5" i="21" s="1"/>
  <c r="T5" i="21"/>
  <c r="Y5" i="21"/>
  <c r="AD5" i="21"/>
  <c r="AO5" i="21"/>
  <c r="AT5" i="21"/>
  <c r="AX5" i="21" s="1"/>
  <c r="J6" i="21"/>
  <c r="O6" i="21"/>
  <c r="T6" i="21"/>
  <c r="AC6" i="21" s="1"/>
  <c r="Z6" i="21"/>
  <c r="AE6" i="21"/>
  <c r="AL6" i="21"/>
  <c r="AT6" i="21"/>
  <c r="AU7" i="21"/>
  <c r="AM7" i="21"/>
  <c r="AI7" i="21"/>
  <c r="AE7" i="21"/>
  <c r="AA7" i="21"/>
  <c r="W7" i="21"/>
  <c r="O7" i="21"/>
  <c r="K7" i="21"/>
  <c r="G7" i="21"/>
  <c r="AT7" i="21"/>
  <c r="AX7" i="21" s="1"/>
  <c r="AP7" i="21"/>
  <c r="AL7" i="21"/>
  <c r="AQ7" i="21" s="1"/>
  <c r="AH7" i="21"/>
  <c r="AD7" i="21"/>
  <c r="AJ7" i="21" s="1"/>
  <c r="Z7" i="21"/>
  <c r="V7" i="21"/>
  <c r="R7" i="21"/>
  <c r="N7" i="21"/>
  <c r="S7" i="21" s="1"/>
  <c r="J7" i="21"/>
  <c r="I7" i="21"/>
  <c r="Q7" i="21"/>
  <c r="Y7" i="21"/>
  <c r="AG7" i="21"/>
  <c r="AO7" i="21"/>
  <c r="AW7" i="21"/>
  <c r="M9" i="21"/>
  <c r="U9" i="21"/>
  <c r="AK9" i="21"/>
  <c r="AQ9" i="21" s="1"/>
  <c r="AS9" i="21"/>
  <c r="AU15" i="21"/>
  <c r="AQ15" i="21"/>
  <c r="AM15" i="21"/>
  <c r="AI15" i="21"/>
  <c r="AE15" i="21"/>
  <c r="AA15" i="21"/>
  <c r="W15" i="21"/>
  <c r="S15" i="21"/>
  <c r="O15" i="21"/>
  <c r="K15" i="21"/>
  <c r="G15" i="21"/>
  <c r="AX15" i="21"/>
  <c r="AT15" i="21"/>
  <c r="AP15" i="21"/>
  <c r="AL15" i="21"/>
  <c r="AH15" i="21"/>
  <c r="AD15" i="21"/>
  <c r="Z15" i="21"/>
  <c r="V15" i="21"/>
  <c r="R15" i="21"/>
  <c r="N15" i="21"/>
  <c r="J15" i="21"/>
  <c r="I15" i="21"/>
  <c r="Q15" i="21"/>
  <c r="Y15" i="21"/>
  <c r="AG15" i="21"/>
  <c r="AO15" i="21"/>
  <c r="AW15" i="21"/>
  <c r="AU9" i="21"/>
  <c r="AM9" i="21"/>
  <c r="AI9" i="21"/>
  <c r="AE9" i="21"/>
  <c r="AA9" i="21"/>
  <c r="W9" i="21"/>
  <c r="O9" i="21"/>
  <c r="K9" i="21"/>
  <c r="G9" i="21"/>
  <c r="L9" i="21" s="1"/>
  <c r="AT9" i="21"/>
  <c r="AP9" i="21"/>
  <c r="AL9" i="21"/>
  <c r="AH9" i="21"/>
  <c r="AD9" i="21"/>
  <c r="Z9" i="21"/>
  <c r="V9" i="21"/>
  <c r="AC9" i="21" s="1"/>
  <c r="R9" i="21"/>
  <c r="N9" i="21"/>
  <c r="J9" i="21"/>
  <c r="Q9" i="21"/>
  <c r="AG9" i="21"/>
  <c r="AJ9" i="21" s="1"/>
  <c r="AW9" i="21"/>
  <c r="J5" i="21"/>
  <c r="P5" i="21"/>
  <c r="U5" i="21"/>
  <c r="Z5" i="21"/>
  <c r="AF5" i="21"/>
  <c r="AJ5" i="21" s="1"/>
  <c r="AK5" i="21"/>
  <c r="AQ5" i="21" s="1"/>
  <c r="AP5" i="21"/>
  <c r="AV5" i="21"/>
  <c r="K6" i="21"/>
  <c r="P6" i="21"/>
  <c r="S6" i="21" s="1"/>
  <c r="V6" i="21"/>
  <c r="AA6" i="21"/>
  <c r="AF6" i="21"/>
  <c r="AM6" i="21"/>
  <c r="AQ6" i="21" s="1"/>
  <c r="AU6" i="21"/>
  <c r="L7" i="21"/>
  <c r="T7" i="21"/>
  <c r="AB7" i="21"/>
  <c r="AR7" i="21"/>
  <c r="H9" i="21"/>
  <c r="P9" i="21"/>
  <c r="S9" i="21" s="1"/>
  <c r="X9" i="21"/>
  <c r="AF9" i="21"/>
  <c r="AN9" i="21"/>
  <c r="AV9" i="21"/>
  <c r="AX9" i="21" s="1"/>
  <c r="BE9" i="21"/>
  <c r="L15" i="21"/>
  <c r="T15" i="21"/>
  <c r="AB15" i="21"/>
  <c r="AJ15" i="21"/>
  <c r="AR15" i="21"/>
  <c r="H8" i="21"/>
  <c r="L8" i="21"/>
  <c r="P8" i="21"/>
  <c r="T8" i="21"/>
  <c r="X8" i="21"/>
  <c r="AB8" i="21"/>
  <c r="AF8" i="21"/>
  <c r="AJ8" i="21"/>
  <c r="AN8" i="21"/>
  <c r="AR8" i="21"/>
  <c r="AV8" i="21"/>
  <c r="H10" i="21"/>
  <c r="L10" i="21"/>
  <c r="P10" i="21"/>
  <c r="T10" i="21"/>
  <c r="X10" i="21"/>
  <c r="AB10" i="21"/>
  <c r="AC10" i="21" s="1"/>
  <c r="AF10" i="21"/>
  <c r="AN10" i="21"/>
  <c r="AR10" i="21"/>
  <c r="AV10" i="21"/>
  <c r="I8" i="21"/>
  <c r="M8" i="21"/>
  <c r="S8" i="21" s="1"/>
  <c r="Q8" i="21"/>
  <c r="U8" i="21"/>
  <c r="Y8" i="21"/>
  <c r="AC8" i="21"/>
  <c r="AG8" i="21"/>
  <c r="AK8" i="21"/>
  <c r="AO8" i="21"/>
  <c r="AS8" i="21"/>
  <c r="AW8" i="21"/>
  <c r="I10" i="21"/>
  <c r="M10" i="21"/>
  <c r="Q10" i="21"/>
  <c r="U10" i="21"/>
  <c r="Y10" i="21"/>
  <c r="AG10" i="21"/>
  <c r="AJ10" i="21" s="1"/>
  <c r="AK10" i="21"/>
  <c r="AO10" i="21"/>
  <c r="AS10" i="21"/>
  <c r="AW10" i="21"/>
  <c r="BU9" i="20"/>
  <c r="CS9" i="20"/>
  <c r="CR12" i="20"/>
  <c r="U6" i="20"/>
  <c r="AK9" i="20"/>
  <c r="CC9" i="20"/>
  <c r="DA9" i="20"/>
  <c r="AP22" i="20"/>
  <c r="BU8" i="20"/>
  <c r="CZ8" i="20"/>
  <c r="CH9" i="20"/>
  <c r="BT15" i="20"/>
  <c r="CF15" i="20"/>
  <c r="CR15" i="20"/>
  <c r="CJ5" i="20"/>
  <c r="BN5" i="20"/>
  <c r="W8" i="20"/>
  <c r="CL5" i="20"/>
  <c r="BS5" i="20"/>
  <c r="AD6" i="20"/>
  <c r="AG8" i="20"/>
  <c r="AM6" i="20"/>
  <c r="AS8" i="20"/>
  <c r="T12" i="20"/>
  <c r="AT22" i="20"/>
  <c r="CE8" i="20"/>
  <c r="BR9" i="20"/>
  <c r="CP9" i="20"/>
  <c r="CI12" i="20"/>
  <c r="CY5" i="20"/>
  <c r="CB5" i="20"/>
  <c r="P10" i="20"/>
  <c r="AB10" i="20"/>
  <c r="AR10" i="20"/>
  <c r="AN21" i="20"/>
  <c r="BU6" i="20"/>
  <c r="CP6" i="20"/>
  <c r="CE7" i="20"/>
  <c r="CA20" i="20"/>
  <c r="BZ22" i="20"/>
  <c r="N6" i="20"/>
  <c r="W6" i="20"/>
  <c r="AI6" i="20"/>
  <c r="AT6" i="20"/>
  <c r="R9" i="20"/>
  <c r="AW9" i="20"/>
  <c r="V10" i="20"/>
  <c r="AL10" i="20"/>
  <c r="R12" i="20"/>
  <c r="AK15" i="20"/>
  <c r="O20" i="20"/>
  <c r="AA20" i="20"/>
  <c r="AL20" i="20"/>
  <c r="AU20" i="20"/>
  <c r="W22" i="20"/>
  <c r="AK23" i="20"/>
  <c r="CD6" i="20"/>
  <c r="BM8" i="20"/>
  <c r="BZ8" i="20"/>
  <c r="CL8" i="20"/>
  <c r="BM9" i="20"/>
  <c r="BY9" i="20"/>
  <c r="CK9" i="20"/>
  <c r="CT9" i="20"/>
  <c r="BK12" i="20"/>
  <c r="CX20" i="20"/>
  <c r="CU22" i="20"/>
  <c r="CR5" i="20"/>
  <c r="CH5" i="20"/>
  <c r="BV5" i="20"/>
  <c r="BL5" i="20"/>
  <c r="P5" i="20"/>
  <c r="K20" i="20"/>
  <c r="V20" i="20"/>
  <c r="AE20" i="20"/>
  <c r="AQ20" i="20"/>
  <c r="CO23" i="20"/>
  <c r="K6" i="20"/>
  <c r="V6" i="20"/>
  <c r="AG6" i="20"/>
  <c r="AS6" i="20"/>
  <c r="BE6" i="20"/>
  <c r="R10" i="20"/>
  <c r="AF10" i="20"/>
  <c r="N20" i="20"/>
  <c r="W20" i="20"/>
  <c r="AI20" i="20"/>
  <c r="AT20" i="20"/>
  <c r="BV6" i="20"/>
  <c r="CT6" i="20"/>
  <c r="CI7" i="20"/>
  <c r="CI20" i="20"/>
  <c r="CH22" i="20"/>
  <c r="O6" i="20"/>
  <c r="AA6" i="20"/>
  <c r="AL6" i="20"/>
  <c r="U9" i="20"/>
  <c r="G10" i="20"/>
  <c r="AA10" i="20"/>
  <c r="AM10" i="20"/>
  <c r="G20" i="20"/>
  <c r="S20" i="20"/>
  <c r="AD20" i="20"/>
  <c r="AM20" i="20"/>
  <c r="AJ21" i="20"/>
  <c r="BM6" i="20"/>
  <c r="CH6" i="20"/>
  <c r="BQ8" i="20"/>
  <c r="CA8" i="20"/>
  <c r="CP8" i="20"/>
  <c r="BQ9" i="20"/>
  <c r="BZ9" i="20"/>
  <c r="CL9" i="20"/>
  <c r="CX9" i="20"/>
  <c r="CA12" i="20"/>
  <c r="BQ15" i="20"/>
  <c r="BZ15" i="20"/>
  <c r="CK15" i="20"/>
  <c r="CV15" i="20"/>
  <c r="DH15" i="20"/>
  <c r="CZ5" i="20"/>
  <c r="CQ5" i="20"/>
  <c r="CE5" i="20"/>
  <c r="BT5" i="20"/>
  <c r="AU7" i="20"/>
  <c r="AA7" i="20"/>
  <c r="T7" i="20"/>
  <c r="CX11" i="20"/>
  <c r="CP11" i="20"/>
  <c r="CH11" i="20"/>
  <c r="BY11" i="20"/>
  <c r="BQ11" i="20"/>
  <c r="DH11" i="20"/>
  <c r="CT11" i="20"/>
  <c r="CK11" i="20"/>
  <c r="BV11" i="20"/>
  <c r="BM11" i="20"/>
  <c r="CS11" i="20"/>
  <c r="CD11" i="20"/>
  <c r="BU11" i="20"/>
  <c r="BR11" i="20"/>
  <c r="CO11" i="20"/>
  <c r="AB7" i="20"/>
  <c r="AP8" i="20"/>
  <c r="AK8" i="20"/>
  <c r="AE8" i="20"/>
  <c r="Y8" i="20"/>
  <c r="R8" i="20"/>
  <c r="M8" i="20"/>
  <c r="G8" i="20"/>
  <c r="AU8" i="20"/>
  <c r="AO8" i="20"/>
  <c r="AI8" i="20"/>
  <c r="J8" i="20"/>
  <c r="Q8" i="20"/>
  <c r="Z8" i="20"/>
  <c r="AH8" i="20"/>
  <c r="AT8" i="20"/>
  <c r="Y11" i="20"/>
  <c r="R13" i="20"/>
  <c r="AK13" i="20"/>
  <c r="BZ11" i="20"/>
  <c r="CW11" i="20"/>
  <c r="CK13" i="20"/>
  <c r="J5" i="20"/>
  <c r="H5" i="20"/>
  <c r="Q5" i="20"/>
  <c r="Y5" i="20"/>
  <c r="AK5" i="20"/>
  <c r="AS5" i="20"/>
  <c r="BE5" i="20"/>
  <c r="T5" i="20"/>
  <c r="AF5" i="20"/>
  <c r="AR5" i="20"/>
  <c r="I5" i="20"/>
  <c r="U5" i="20"/>
  <c r="AG5" i="20"/>
  <c r="AV5" i="20"/>
  <c r="AW6" i="20"/>
  <c r="AP6" i="20"/>
  <c r="AK6" i="20"/>
  <c r="AE6" i="20"/>
  <c r="Y6" i="20"/>
  <c r="R6" i="20"/>
  <c r="M6" i="20"/>
  <c r="G6" i="20"/>
  <c r="J6" i="20"/>
  <c r="Q6" i="20"/>
  <c r="Z6" i="20"/>
  <c r="AH6" i="20"/>
  <c r="AO6" i="20"/>
  <c r="AI7" i="20"/>
  <c r="K8" i="20"/>
  <c r="U8" i="20"/>
  <c r="AA8" i="20"/>
  <c r="AL8" i="20"/>
  <c r="J9" i="20"/>
  <c r="Z9" i="20"/>
  <c r="AN12" i="20"/>
  <c r="AE12" i="20"/>
  <c r="W12" i="20"/>
  <c r="P12" i="20"/>
  <c r="G12" i="20"/>
  <c r="AU12" i="20"/>
  <c r="AM12" i="20"/>
  <c r="AB12" i="20"/>
  <c r="V12" i="20"/>
  <c r="O12" i="20"/>
  <c r="K12" i="20"/>
  <c r="AA12" i="20"/>
  <c r="AT12" i="20"/>
  <c r="U13" i="20"/>
  <c r="J22" i="20"/>
  <c r="CY10" i="20"/>
  <c r="CM10" i="20"/>
  <c r="BO10" i="20"/>
  <c r="BX10" i="20"/>
  <c r="CV10" i="20"/>
  <c r="CF10" i="20"/>
  <c r="CC11" i="20"/>
  <c r="DA11" i="20"/>
  <c r="DH20" i="20"/>
  <c r="CU20" i="20"/>
  <c r="CM20" i="20"/>
  <c r="CE20" i="20"/>
  <c r="BW20" i="20"/>
  <c r="BO20" i="20"/>
  <c r="DB20" i="20"/>
  <c r="CQ20" i="20"/>
  <c r="CH20" i="20"/>
  <c r="BV20" i="20"/>
  <c r="BK20" i="20"/>
  <c r="CY20" i="20"/>
  <c r="CP20" i="20"/>
  <c r="CD20" i="20"/>
  <c r="BS20" i="20"/>
  <c r="BR20" i="20"/>
  <c r="CL20" i="20"/>
  <c r="DH22" i="20"/>
  <c r="CY22" i="20"/>
  <c r="CQ22" i="20"/>
  <c r="CI22" i="20"/>
  <c r="CA22" i="20"/>
  <c r="BS22" i="20"/>
  <c r="BK22" i="20"/>
  <c r="DB22" i="20"/>
  <c r="CP22" i="20"/>
  <c r="CE22" i="20"/>
  <c r="BV22" i="20"/>
  <c r="CX22" i="20"/>
  <c r="CM22" i="20"/>
  <c r="CD22" i="20"/>
  <c r="BR22" i="20"/>
  <c r="BO22" i="20"/>
  <c r="CL22" i="20"/>
  <c r="CZ23" i="20"/>
  <c r="CJ23" i="20"/>
  <c r="BT23" i="20"/>
  <c r="CW23" i="20"/>
  <c r="CB23" i="20"/>
  <c r="DH23" i="20"/>
  <c r="CR23" i="20"/>
  <c r="BY23" i="20"/>
  <c r="BQ23" i="20"/>
  <c r="DG23" i="20"/>
  <c r="AN5" i="20"/>
  <c r="M5" i="20"/>
  <c r="AK11" i="20"/>
  <c r="T11" i="20"/>
  <c r="AV11" i="20"/>
  <c r="AD11" i="20"/>
  <c r="P11" i="20"/>
  <c r="N11" i="20"/>
  <c r="AT11" i="20"/>
  <c r="AV13" i="20"/>
  <c r="AN13" i="20"/>
  <c r="AG13" i="20"/>
  <c r="BE13" i="20"/>
  <c r="AR13" i="20"/>
  <c r="AH13" i="20"/>
  <c r="X13" i="20"/>
  <c r="Q13" i="20"/>
  <c r="H13" i="20"/>
  <c r="AP13" i="20"/>
  <c r="AF13" i="20"/>
  <c r="V13" i="20"/>
  <c r="P13" i="20"/>
  <c r="M13" i="20"/>
  <c r="AB13" i="20"/>
  <c r="AW13" i="20"/>
  <c r="CW13" i="20"/>
  <c r="CL13" i="20"/>
  <c r="BZ13" i="20"/>
  <c r="BL13" i="20"/>
  <c r="CV13" i="20"/>
  <c r="CF13" i="20"/>
  <c r="BQ13" i="20"/>
  <c r="DH13" i="20"/>
  <c r="CR13" i="20"/>
  <c r="CB13" i="20"/>
  <c r="BV13" i="20"/>
  <c r="K7" i="20"/>
  <c r="AR7" i="20"/>
  <c r="N8" i="20"/>
  <c r="V8" i="20"/>
  <c r="AD8" i="20"/>
  <c r="AM8" i="20"/>
  <c r="AV9" i="20"/>
  <c r="AN9" i="20"/>
  <c r="AG9" i="20"/>
  <c r="X9" i="20"/>
  <c r="Q9" i="20"/>
  <c r="H9" i="20"/>
  <c r="BE9" i="20"/>
  <c r="AS9" i="20"/>
  <c r="AL9" i="20"/>
  <c r="AF9" i="20"/>
  <c r="V9" i="20"/>
  <c r="P9" i="20"/>
  <c r="M9" i="20"/>
  <c r="AB9" i="20"/>
  <c r="AR9" i="20"/>
  <c r="I11" i="20"/>
  <c r="AO11" i="20"/>
  <c r="J13" i="20"/>
  <c r="Z13" i="20"/>
  <c r="AS13" i="20"/>
  <c r="AP15" i="20"/>
  <c r="V15" i="20"/>
  <c r="I15" i="20"/>
  <c r="AW15" i="20"/>
  <c r="AB15" i="20"/>
  <c r="AR15" i="20"/>
  <c r="U15" i="20"/>
  <c r="P15" i="20"/>
  <c r="AV21" i="20"/>
  <c r="Y21" i="20"/>
  <c r="AB21" i="20"/>
  <c r="AW21" i="20"/>
  <c r="Q21" i="20"/>
  <c r="P21" i="20"/>
  <c r="BE22" i="20"/>
  <c r="AQ22" i="20"/>
  <c r="AI22" i="20"/>
  <c r="AA22" i="20"/>
  <c r="S22" i="20"/>
  <c r="K22" i="20"/>
  <c r="AX22" i="20"/>
  <c r="AM22" i="20"/>
  <c r="AD22" i="20"/>
  <c r="R22" i="20"/>
  <c r="G22" i="20"/>
  <c r="AU22" i="20"/>
  <c r="AL22" i="20"/>
  <c r="Z22" i="20"/>
  <c r="O22" i="20"/>
  <c r="N22" i="20"/>
  <c r="AH22" i="20"/>
  <c r="BC23" i="20"/>
  <c r="AN23" i="20"/>
  <c r="X23" i="20"/>
  <c r="H23" i="20"/>
  <c r="AV23" i="20"/>
  <c r="AC23" i="20"/>
  <c r="AS23" i="20"/>
  <c r="U23" i="20"/>
  <c r="P23" i="20"/>
  <c r="BE23" i="20"/>
  <c r="BN11" i="20"/>
  <c r="CL11" i="20"/>
  <c r="BU13" i="20"/>
  <c r="DA13" i="20"/>
  <c r="BZ20" i="20"/>
  <c r="CT20" i="20"/>
  <c r="BW22" i="20"/>
  <c r="CT22" i="20"/>
  <c r="CG23" i="20"/>
  <c r="AB5" i="20"/>
  <c r="DA6" i="20"/>
  <c r="CS6" i="20"/>
  <c r="CK6" i="20"/>
  <c r="BZ6" i="20"/>
  <c r="BR6" i="20"/>
  <c r="BN6" i="20"/>
  <c r="BY6" i="20"/>
  <c r="CL6" i="20"/>
  <c r="CW6" i="20"/>
  <c r="CM7" i="20"/>
  <c r="BS7" i="20"/>
  <c r="BO7" i="20"/>
  <c r="CQ7" i="20"/>
  <c r="CX5" i="20"/>
  <c r="CM5" i="20"/>
  <c r="CF5" i="20"/>
  <c r="BZ5" i="20"/>
  <c r="K10" i="20"/>
  <c r="W10" i="20"/>
  <c r="AH10" i="20"/>
  <c r="BQ6" i="20"/>
  <c r="CC6" i="20"/>
  <c r="CO6" i="20"/>
  <c r="CX6" i="20"/>
  <c r="CA7" i="20"/>
  <c r="CY7" i="20"/>
  <c r="BM5" i="20"/>
  <c r="BK5" i="20"/>
  <c r="BR5" i="20"/>
  <c r="BX5" i="20"/>
  <c r="CD5" i="20"/>
  <c r="CI5" i="20"/>
  <c r="CP5" i="20"/>
  <c r="CV5" i="20"/>
  <c r="J20" i="20"/>
  <c r="R20" i="20"/>
  <c r="Z20" i="20"/>
  <c r="AH20" i="20"/>
  <c r="AP20" i="20"/>
  <c r="AX20" i="20"/>
  <c r="BN8" i="20"/>
  <c r="BV8" i="20"/>
  <c r="CF8" i="20"/>
  <c r="CQ8" i="20"/>
  <c r="BN9" i="20"/>
  <c r="BV9" i="20"/>
  <c r="CD9" i="20"/>
  <c r="CO9" i="20"/>
  <c r="CW9" i="20"/>
  <c r="BS12" i="20"/>
  <c r="BN15" i="20"/>
  <c r="BV15" i="20"/>
  <c r="CD15" i="20"/>
  <c r="CL15" i="20"/>
  <c r="CT15" i="20"/>
  <c r="DH5" i="20"/>
  <c r="DA5" i="20"/>
  <c r="CW5" i="20"/>
  <c r="CS5" i="20"/>
  <c r="CO5" i="20"/>
  <c r="CK5" i="20"/>
  <c r="CC5" i="20"/>
  <c r="BY5" i="20"/>
  <c r="BU5" i="20"/>
  <c r="BQ5" i="20"/>
  <c r="AU5" i="20"/>
  <c r="AM5" i="20"/>
  <c r="AI5" i="20"/>
  <c r="AE5" i="20"/>
  <c r="AA5" i="20"/>
  <c r="W5" i="20"/>
  <c r="O5" i="20"/>
  <c r="K5" i="20"/>
  <c r="G5" i="20"/>
  <c r="AT5" i="20"/>
  <c r="AP5" i="20"/>
  <c r="AL5" i="20"/>
  <c r="AH5" i="20"/>
  <c r="AD5" i="20"/>
  <c r="Z5" i="20"/>
  <c r="V5" i="20"/>
  <c r="R5" i="20"/>
  <c r="N5" i="20"/>
  <c r="CA14" i="20"/>
  <c r="CL14" i="20"/>
  <c r="CV14" i="20"/>
  <c r="BU21" i="20"/>
  <c r="CK21" i="20"/>
  <c r="DA21" i="20"/>
  <c r="BK6" i="20"/>
  <c r="BO6" i="20"/>
  <c r="BS6" i="20"/>
  <c r="CA6" i="20"/>
  <c r="CE6" i="20"/>
  <c r="CI6" i="20"/>
  <c r="CM6" i="20"/>
  <c r="CQ6" i="20"/>
  <c r="CY6" i="20"/>
  <c r="BM7" i="20"/>
  <c r="BQ7" i="20"/>
  <c r="BU7" i="20"/>
  <c r="BY7" i="20"/>
  <c r="CC7" i="20"/>
  <c r="CK7" i="20"/>
  <c r="CO7" i="20"/>
  <c r="CS7" i="20"/>
  <c r="CW7" i="20"/>
  <c r="DA7" i="20"/>
  <c r="DH7" i="20"/>
  <c r="BK8" i="20"/>
  <c r="BO8" i="20"/>
  <c r="BS8" i="20"/>
  <c r="CB8" i="20"/>
  <c r="CH8" i="20"/>
  <c r="CM8" i="20"/>
  <c r="CR8" i="20"/>
  <c r="BK10" i="20"/>
  <c r="BS10" i="20"/>
  <c r="CA10" i="20"/>
  <c r="CI10" i="20"/>
  <c r="CQ10" i="20"/>
  <c r="BO12" i="20"/>
  <c r="CE12" i="20"/>
  <c r="CM12" i="20"/>
  <c r="BR14" i="20"/>
  <c r="CB14" i="20"/>
  <c r="CM14" i="20"/>
  <c r="BX21" i="20"/>
  <c r="DH14" i="20"/>
  <c r="DA14" i="20"/>
  <c r="CW14" i="20"/>
  <c r="CS14" i="20"/>
  <c r="CO14" i="20"/>
  <c r="CK14" i="20"/>
  <c r="CC14" i="20"/>
  <c r="BY14" i="20"/>
  <c r="BU14" i="20"/>
  <c r="BQ14" i="20"/>
  <c r="BM14" i="20"/>
  <c r="CZ14" i="20"/>
  <c r="CP14" i="20"/>
  <c r="CJ14" i="20"/>
  <c r="CE14" i="20"/>
  <c r="BZ14" i="20"/>
  <c r="BT14" i="20"/>
  <c r="BO14" i="20"/>
  <c r="CY14" i="20"/>
  <c r="CT14" i="20"/>
  <c r="CI14" i="20"/>
  <c r="CD14" i="20"/>
  <c r="BX14" i="20"/>
  <c r="BS14" i="20"/>
  <c r="BN14" i="20"/>
  <c r="BL14" i="20"/>
  <c r="CH14" i="20"/>
  <c r="CR14" i="20"/>
  <c r="CY21" i="20"/>
  <c r="CU21" i="20"/>
  <c r="CQ21" i="20"/>
  <c r="CM21" i="20"/>
  <c r="CI21" i="20"/>
  <c r="CE21" i="20"/>
  <c r="CA21" i="20"/>
  <c r="BW21" i="20"/>
  <c r="BS21" i="20"/>
  <c r="BO21" i="20"/>
  <c r="BK21" i="20"/>
  <c r="DB21" i="20"/>
  <c r="CX21" i="20"/>
  <c r="CT21" i="20"/>
  <c r="CP21" i="20"/>
  <c r="CL21" i="20"/>
  <c r="CH21" i="20"/>
  <c r="CD21" i="20"/>
  <c r="BZ21" i="20"/>
  <c r="BV21" i="20"/>
  <c r="BR21" i="20"/>
  <c r="BN21" i="20"/>
  <c r="DH21" i="20"/>
  <c r="CZ21" i="20"/>
  <c r="CR21" i="20"/>
  <c r="CJ21" i="20"/>
  <c r="CB21" i="20"/>
  <c r="BT21" i="20"/>
  <c r="BL21" i="20"/>
  <c r="DG21" i="20"/>
  <c r="CW21" i="20"/>
  <c r="CO21" i="20"/>
  <c r="CG21" i="20"/>
  <c r="BY21" i="20"/>
  <c r="BQ21" i="20"/>
  <c r="BP21" i="20"/>
  <c r="CF21" i="20"/>
  <c r="CV21" i="20"/>
  <c r="BL7" i="20"/>
  <c r="BT7" i="20"/>
  <c r="BX7" i="20"/>
  <c r="CB7" i="20"/>
  <c r="CF7" i="20"/>
  <c r="CJ7" i="20"/>
  <c r="CR7" i="20"/>
  <c r="CV7" i="20"/>
  <c r="CZ7" i="20"/>
  <c r="DH12" i="20"/>
  <c r="DA12" i="20"/>
  <c r="CW12" i="20"/>
  <c r="CS12" i="20"/>
  <c r="CO12" i="20"/>
  <c r="CV12" i="20"/>
  <c r="CQ12" i="20"/>
  <c r="CL12" i="20"/>
  <c r="CH12" i="20"/>
  <c r="CD12" i="20"/>
  <c r="BZ12" i="20"/>
  <c r="BV12" i="20"/>
  <c r="BR12" i="20"/>
  <c r="BN12" i="20"/>
  <c r="CZ12" i="20"/>
  <c r="CP12" i="20"/>
  <c r="CK12" i="20"/>
  <c r="CC12" i="20"/>
  <c r="BY12" i="20"/>
  <c r="BU12" i="20"/>
  <c r="BQ12" i="20"/>
  <c r="BM12" i="20"/>
  <c r="BL12" i="20"/>
  <c r="BT12" i="20"/>
  <c r="CB12" i="20"/>
  <c r="CJ12" i="20"/>
  <c r="CT12" i="20"/>
  <c r="BL6" i="20"/>
  <c r="BT6" i="20"/>
  <c r="BX6" i="20"/>
  <c r="CB6" i="20"/>
  <c r="CF6" i="20"/>
  <c r="CJ6" i="20"/>
  <c r="CR6" i="20"/>
  <c r="CV6" i="20"/>
  <c r="CZ6" i="20"/>
  <c r="BN7" i="20"/>
  <c r="BR7" i="20"/>
  <c r="BV7" i="20"/>
  <c r="BZ7" i="20"/>
  <c r="CD7" i="20"/>
  <c r="CH7" i="20"/>
  <c r="CL7" i="20"/>
  <c r="CP7" i="20"/>
  <c r="CT7" i="20"/>
  <c r="CX7" i="20"/>
  <c r="DH8" i="20"/>
  <c r="DA8" i="20"/>
  <c r="CW8" i="20"/>
  <c r="CS8" i="20"/>
  <c r="CO8" i="20"/>
  <c r="CK8" i="20"/>
  <c r="CC8" i="20"/>
  <c r="BY8" i="20"/>
  <c r="BL8" i="20"/>
  <c r="BT8" i="20"/>
  <c r="BX8" i="20"/>
  <c r="CD8" i="20"/>
  <c r="CI8" i="20"/>
  <c r="CT8" i="20"/>
  <c r="CY8" i="20"/>
  <c r="CX10" i="20"/>
  <c r="CT10" i="20"/>
  <c r="CP10" i="20"/>
  <c r="CL10" i="20"/>
  <c r="CH10" i="20"/>
  <c r="CD10" i="20"/>
  <c r="BZ10" i="20"/>
  <c r="BV10" i="20"/>
  <c r="BR10" i="20"/>
  <c r="BN10" i="20"/>
  <c r="DH10" i="20"/>
  <c r="DA10" i="20"/>
  <c r="CW10" i="20"/>
  <c r="CS10" i="20"/>
  <c r="CO10" i="20"/>
  <c r="CK10" i="20"/>
  <c r="CC10" i="20"/>
  <c r="BY10" i="20"/>
  <c r="BU10" i="20"/>
  <c r="BQ10" i="20"/>
  <c r="BM10" i="20"/>
  <c r="BL10" i="20"/>
  <c r="BT10" i="20"/>
  <c r="CB10" i="20"/>
  <c r="CJ10" i="20"/>
  <c r="CR10" i="20"/>
  <c r="CZ10" i="20"/>
  <c r="BX12" i="20"/>
  <c r="CF12" i="20"/>
  <c r="CY12" i="20"/>
  <c r="BK14" i="20"/>
  <c r="BV14" i="20"/>
  <c r="CF14" i="20"/>
  <c r="CQ14" i="20"/>
  <c r="BM21" i="20"/>
  <c r="CC21" i="20"/>
  <c r="CS21" i="20"/>
  <c r="BK9" i="20"/>
  <c r="BO9" i="20"/>
  <c r="BS9" i="20"/>
  <c r="CA9" i="20"/>
  <c r="CE9" i="20"/>
  <c r="CI9" i="20"/>
  <c r="CM9" i="20"/>
  <c r="CQ9" i="20"/>
  <c r="CY9" i="20"/>
  <c r="BK11" i="20"/>
  <c r="BO11" i="20"/>
  <c r="BS11" i="20"/>
  <c r="CA11" i="20"/>
  <c r="CE11" i="20"/>
  <c r="CI11" i="20"/>
  <c r="CM11" i="20"/>
  <c r="CQ11" i="20"/>
  <c r="CY11" i="20"/>
  <c r="CY13" i="20"/>
  <c r="CQ13" i="20"/>
  <c r="CM13" i="20"/>
  <c r="CI13" i="20"/>
  <c r="CE13" i="20"/>
  <c r="CA13" i="20"/>
  <c r="BS13" i="20"/>
  <c r="BO13" i="20"/>
  <c r="BK13" i="20"/>
  <c r="BM13" i="20"/>
  <c r="BR13" i="20"/>
  <c r="BX13" i="20"/>
  <c r="CC13" i="20"/>
  <c r="CH13" i="20"/>
  <c r="CS13" i="20"/>
  <c r="CX13" i="20"/>
  <c r="CY23" i="20"/>
  <c r="CU23" i="20"/>
  <c r="CQ23" i="20"/>
  <c r="CM23" i="20"/>
  <c r="CI23" i="20"/>
  <c r="CE23" i="20"/>
  <c r="CA23" i="20"/>
  <c r="BW23" i="20"/>
  <c r="BS23" i="20"/>
  <c r="BO23" i="20"/>
  <c r="BK23" i="20"/>
  <c r="DB23" i="20"/>
  <c r="CX23" i="20"/>
  <c r="CT23" i="20"/>
  <c r="CP23" i="20"/>
  <c r="CL23" i="20"/>
  <c r="CH23" i="20"/>
  <c r="CD23" i="20"/>
  <c r="BZ23" i="20"/>
  <c r="BV23" i="20"/>
  <c r="BR23" i="20"/>
  <c r="BN23" i="20"/>
  <c r="BM23" i="20"/>
  <c r="BU23" i="20"/>
  <c r="CC23" i="20"/>
  <c r="CK23" i="20"/>
  <c r="CS23" i="20"/>
  <c r="DA23" i="20"/>
  <c r="BL9" i="20"/>
  <c r="BT9" i="20"/>
  <c r="BX9" i="20"/>
  <c r="CB9" i="20"/>
  <c r="CF9" i="20"/>
  <c r="CJ9" i="20"/>
  <c r="CR9" i="20"/>
  <c r="CV9" i="20"/>
  <c r="CZ9" i="20"/>
  <c r="BL11" i="20"/>
  <c r="BT11" i="20"/>
  <c r="BX11" i="20"/>
  <c r="CB11" i="20"/>
  <c r="CF11" i="20"/>
  <c r="CJ11" i="20"/>
  <c r="CR11" i="20"/>
  <c r="CV11" i="20"/>
  <c r="CZ11" i="20"/>
  <c r="BN13" i="20"/>
  <c r="BT13" i="20"/>
  <c r="BY13" i="20"/>
  <c r="CD13" i="20"/>
  <c r="CJ13" i="20"/>
  <c r="CO13" i="20"/>
  <c r="CT13" i="20"/>
  <c r="CZ13" i="20"/>
  <c r="CY15" i="20"/>
  <c r="CQ15" i="20"/>
  <c r="CM15" i="20"/>
  <c r="CI15" i="20"/>
  <c r="CE15" i="20"/>
  <c r="CA15" i="20"/>
  <c r="BS15" i="20"/>
  <c r="BO15" i="20"/>
  <c r="BK15" i="20"/>
  <c r="BM15" i="20"/>
  <c r="BR15" i="20"/>
  <c r="BX15" i="20"/>
  <c r="CC15" i="20"/>
  <c r="CH15" i="20"/>
  <c r="CS15" i="20"/>
  <c r="CX15" i="20"/>
  <c r="BP23" i="20"/>
  <c r="BX23" i="20"/>
  <c r="CF23" i="20"/>
  <c r="CN23" i="20"/>
  <c r="CV23" i="20"/>
  <c r="BL20" i="20"/>
  <c r="BP20" i="20"/>
  <c r="BT20" i="20"/>
  <c r="BX20" i="20"/>
  <c r="CB20" i="20"/>
  <c r="CF20" i="20"/>
  <c r="CJ20" i="20"/>
  <c r="CN20" i="20"/>
  <c r="CR20" i="20"/>
  <c r="CV20" i="20"/>
  <c r="CZ20" i="20"/>
  <c r="DG20" i="20"/>
  <c r="BL22" i="20"/>
  <c r="BP22" i="20"/>
  <c r="BT22" i="20"/>
  <c r="BX22" i="20"/>
  <c r="CB22" i="20"/>
  <c r="CF22" i="20"/>
  <c r="CJ22" i="20"/>
  <c r="CN22" i="20"/>
  <c r="CR22" i="20"/>
  <c r="CV22" i="20"/>
  <c r="CZ22" i="20"/>
  <c r="DG22" i="20"/>
  <c r="BM20" i="20"/>
  <c r="BQ20" i="20"/>
  <c r="BU20" i="20"/>
  <c r="BY20" i="20"/>
  <c r="CC20" i="20"/>
  <c r="CG20" i="20"/>
  <c r="CK20" i="20"/>
  <c r="CO20" i="20"/>
  <c r="CS20" i="20"/>
  <c r="CW20" i="20"/>
  <c r="DA20" i="20"/>
  <c r="BM22" i="20"/>
  <c r="BQ22" i="20"/>
  <c r="BU22" i="20"/>
  <c r="BY22" i="20"/>
  <c r="CC22" i="20"/>
  <c r="CG22" i="20"/>
  <c r="CK22" i="20"/>
  <c r="CO22" i="20"/>
  <c r="CS22" i="20"/>
  <c r="CW22" i="20"/>
  <c r="DA22" i="20"/>
  <c r="G7" i="20"/>
  <c r="O7" i="20"/>
  <c r="W7" i="20"/>
  <c r="AE7" i="20"/>
  <c r="AM7" i="20"/>
  <c r="AU11" i="20"/>
  <c r="AM11" i="20"/>
  <c r="AI11" i="20"/>
  <c r="AE11" i="20"/>
  <c r="AA11" i="20"/>
  <c r="W11" i="20"/>
  <c r="O11" i="20"/>
  <c r="K11" i="20"/>
  <c r="G11" i="20"/>
  <c r="AS11" i="20"/>
  <c r="AN11" i="20"/>
  <c r="AH11" i="20"/>
  <c r="X11" i="20"/>
  <c r="R11" i="20"/>
  <c r="M11" i="20"/>
  <c r="H11" i="20"/>
  <c r="BE11" i="20"/>
  <c r="AW11" i="20"/>
  <c r="AR11" i="20"/>
  <c r="AL11" i="20"/>
  <c r="AG11" i="20"/>
  <c r="AB11" i="20"/>
  <c r="V11" i="20"/>
  <c r="Q11" i="20"/>
  <c r="J11" i="20"/>
  <c r="U11" i="20"/>
  <c r="AF11" i="20"/>
  <c r="AP11" i="20"/>
  <c r="BE14" i="20"/>
  <c r="AW14" i="20"/>
  <c r="AS14" i="20"/>
  <c r="AO14" i="20"/>
  <c r="AK14" i="20"/>
  <c r="AG14" i="20"/>
  <c r="Y14" i="20"/>
  <c r="U14" i="20"/>
  <c r="Q14" i="20"/>
  <c r="M14" i="20"/>
  <c r="I14" i="20"/>
  <c r="AU14" i="20"/>
  <c r="AP14" i="20"/>
  <c r="AE14" i="20"/>
  <c r="Z14" i="20"/>
  <c r="T14" i="20"/>
  <c r="O14" i="20"/>
  <c r="J14" i="20"/>
  <c r="AI14" i="20"/>
  <c r="AB14" i="20"/>
  <c r="V14" i="20"/>
  <c r="N14" i="20"/>
  <c r="G14" i="20"/>
  <c r="AV14" i="20"/>
  <c r="AN14" i="20"/>
  <c r="AH14" i="20"/>
  <c r="AA14" i="20"/>
  <c r="AT14" i="20"/>
  <c r="AM14" i="20"/>
  <c r="AF14" i="20"/>
  <c r="X14" i="20"/>
  <c r="R14" i="20"/>
  <c r="K14" i="20"/>
  <c r="AR14" i="20"/>
  <c r="AL14" i="20"/>
  <c r="AD14" i="20"/>
  <c r="P14" i="20"/>
  <c r="AT7" i="20"/>
  <c r="AP7" i="20"/>
  <c r="AL7" i="20"/>
  <c r="AH7" i="20"/>
  <c r="AD7" i="20"/>
  <c r="Z7" i="20"/>
  <c r="V7" i="20"/>
  <c r="R7" i="20"/>
  <c r="N7" i="20"/>
  <c r="J7" i="20"/>
  <c r="BE7" i="20"/>
  <c r="AW7" i="20"/>
  <c r="AS7" i="20"/>
  <c r="AO7" i="20"/>
  <c r="AK7" i="20"/>
  <c r="AG7" i="20"/>
  <c r="Y7" i="20"/>
  <c r="U7" i="20"/>
  <c r="Q7" i="20"/>
  <c r="M7" i="20"/>
  <c r="I7" i="20"/>
  <c r="H7" i="20"/>
  <c r="P7" i="20"/>
  <c r="X7" i="20"/>
  <c r="AF7" i="20"/>
  <c r="AN7" i="20"/>
  <c r="AV7" i="20"/>
  <c r="W14" i="20"/>
  <c r="BE10" i="20"/>
  <c r="AW10" i="20"/>
  <c r="AS10" i="20"/>
  <c r="AO10" i="20"/>
  <c r="AK10" i="20"/>
  <c r="AG10" i="20"/>
  <c r="Y10" i="20"/>
  <c r="U10" i="20"/>
  <c r="Q10" i="20"/>
  <c r="M10" i="20"/>
  <c r="I10" i="20"/>
  <c r="H10" i="20"/>
  <c r="N10" i="20"/>
  <c r="X10" i="20"/>
  <c r="AD10" i="20"/>
  <c r="AI10" i="20"/>
  <c r="AN10" i="20"/>
  <c r="AT10" i="20"/>
  <c r="AU15" i="20"/>
  <c r="AM15" i="20"/>
  <c r="AI15" i="20"/>
  <c r="AE15" i="20"/>
  <c r="AA15" i="20"/>
  <c r="W15" i="20"/>
  <c r="O15" i="20"/>
  <c r="K15" i="20"/>
  <c r="G15" i="20"/>
  <c r="AS15" i="20"/>
  <c r="AN15" i="20"/>
  <c r="AH15" i="20"/>
  <c r="X15" i="20"/>
  <c r="R15" i="20"/>
  <c r="M15" i="20"/>
  <c r="H15" i="20"/>
  <c r="J15" i="20"/>
  <c r="Q15" i="20"/>
  <c r="Y15" i="20"/>
  <c r="AF15" i="20"/>
  <c r="AL15" i="20"/>
  <c r="AT15" i="20"/>
  <c r="AU21" i="20"/>
  <c r="AQ21" i="20"/>
  <c r="AM21" i="20"/>
  <c r="AI21" i="20"/>
  <c r="AE21" i="20"/>
  <c r="AA21" i="20"/>
  <c r="W21" i="20"/>
  <c r="S21" i="20"/>
  <c r="O21" i="20"/>
  <c r="K21" i="20"/>
  <c r="G21" i="20"/>
  <c r="AX21" i="20"/>
  <c r="AT21" i="20"/>
  <c r="AP21" i="20"/>
  <c r="AL21" i="20"/>
  <c r="AH21" i="20"/>
  <c r="AD21" i="20"/>
  <c r="Z21" i="20"/>
  <c r="V21" i="20"/>
  <c r="R21" i="20"/>
  <c r="N21" i="20"/>
  <c r="J21" i="20"/>
  <c r="BC21" i="20"/>
  <c r="AS21" i="20"/>
  <c r="AK21" i="20"/>
  <c r="AC21" i="20"/>
  <c r="U21" i="20"/>
  <c r="M21" i="20"/>
  <c r="I21" i="20"/>
  <c r="T21" i="20"/>
  <c r="AF21" i="20"/>
  <c r="AO21" i="20"/>
  <c r="H6" i="20"/>
  <c r="P6" i="20"/>
  <c r="T6" i="20"/>
  <c r="X6" i="20"/>
  <c r="AB6" i="20"/>
  <c r="AF6" i="20"/>
  <c r="AN6" i="20"/>
  <c r="AR6" i="20"/>
  <c r="AV6" i="20"/>
  <c r="BE8" i="20"/>
  <c r="AW8" i="20"/>
  <c r="H8" i="20"/>
  <c r="P8" i="20"/>
  <c r="T8" i="20"/>
  <c r="X8" i="20"/>
  <c r="AB8" i="20"/>
  <c r="AF8" i="20"/>
  <c r="AN8" i="20"/>
  <c r="AR8" i="20"/>
  <c r="AV8" i="20"/>
  <c r="AU9" i="20"/>
  <c r="AM9" i="20"/>
  <c r="AI9" i="20"/>
  <c r="AE9" i="20"/>
  <c r="AA9" i="20"/>
  <c r="W9" i="20"/>
  <c r="O9" i="20"/>
  <c r="K9" i="20"/>
  <c r="G9" i="20"/>
  <c r="I9" i="20"/>
  <c r="N9" i="20"/>
  <c r="T9" i="20"/>
  <c r="Y9" i="20"/>
  <c r="AD9" i="20"/>
  <c r="AO9" i="20"/>
  <c r="AT9" i="20"/>
  <c r="J10" i="20"/>
  <c r="O10" i="20"/>
  <c r="T10" i="20"/>
  <c r="Z10" i="20"/>
  <c r="AE10" i="20"/>
  <c r="AP10" i="20"/>
  <c r="AU10" i="20"/>
  <c r="BE12" i="20"/>
  <c r="AW12" i="20"/>
  <c r="AS12" i="20"/>
  <c r="AO12" i="20"/>
  <c r="AK12" i="20"/>
  <c r="AV12" i="20"/>
  <c r="AL12" i="20"/>
  <c r="AG12" i="20"/>
  <c r="Y12" i="20"/>
  <c r="U12" i="20"/>
  <c r="Q12" i="20"/>
  <c r="M12" i="20"/>
  <c r="I12" i="20"/>
  <c r="H12" i="20"/>
  <c r="N12" i="20"/>
  <c r="X12" i="20"/>
  <c r="AD12" i="20"/>
  <c r="AI12" i="20"/>
  <c r="AP12" i="20"/>
  <c r="T15" i="20"/>
  <c r="Z15" i="20"/>
  <c r="AG15" i="20"/>
  <c r="AO15" i="20"/>
  <c r="AV15" i="20"/>
  <c r="BE15" i="20"/>
  <c r="L21" i="20"/>
  <c r="X21" i="20"/>
  <c r="AG21" i="20"/>
  <c r="AR21" i="20"/>
  <c r="BE21" i="20"/>
  <c r="AU13" i="20"/>
  <c r="AM13" i="20"/>
  <c r="AI13" i="20"/>
  <c r="AE13" i="20"/>
  <c r="AA13" i="20"/>
  <c r="W13" i="20"/>
  <c r="O13" i="20"/>
  <c r="K13" i="20"/>
  <c r="G13" i="20"/>
  <c r="I13" i="20"/>
  <c r="N13" i="20"/>
  <c r="T13" i="20"/>
  <c r="Y13" i="20"/>
  <c r="AD13" i="20"/>
  <c r="AO13" i="20"/>
  <c r="AT13" i="20"/>
  <c r="AU23" i="20"/>
  <c r="AQ23" i="20"/>
  <c r="AM23" i="20"/>
  <c r="AI23" i="20"/>
  <c r="AE23" i="20"/>
  <c r="AA23" i="20"/>
  <c r="W23" i="20"/>
  <c r="S23" i="20"/>
  <c r="O23" i="20"/>
  <c r="K23" i="20"/>
  <c r="G23" i="20"/>
  <c r="AX23" i="20"/>
  <c r="AT23" i="20"/>
  <c r="AP23" i="20"/>
  <c r="AL23" i="20"/>
  <c r="AH23" i="20"/>
  <c r="AD23" i="20"/>
  <c r="Z23" i="20"/>
  <c r="V23" i="20"/>
  <c r="R23" i="20"/>
  <c r="N23" i="20"/>
  <c r="J23" i="20"/>
  <c r="I23" i="20"/>
  <c r="Q23" i="20"/>
  <c r="Y23" i="20"/>
  <c r="AG23" i="20"/>
  <c r="AO23" i="20"/>
  <c r="AW23" i="20"/>
  <c r="L23" i="20"/>
  <c r="T23" i="20"/>
  <c r="AB23" i="20"/>
  <c r="AJ23" i="20"/>
  <c r="AR23" i="20"/>
  <c r="H20" i="20"/>
  <c r="L20" i="20"/>
  <c r="P20" i="20"/>
  <c r="T20" i="20"/>
  <c r="X20" i="20"/>
  <c r="AB20" i="20"/>
  <c r="AF20" i="20"/>
  <c r="AJ20" i="20"/>
  <c r="AN20" i="20"/>
  <c r="AR20" i="20"/>
  <c r="AV20" i="20"/>
  <c r="BC20" i="20"/>
  <c r="H22" i="20"/>
  <c r="L22" i="20"/>
  <c r="P22" i="20"/>
  <c r="T22" i="20"/>
  <c r="X22" i="20"/>
  <c r="AB22" i="20"/>
  <c r="AF22" i="20"/>
  <c r="AJ22" i="20"/>
  <c r="AN22" i="20"/>
  <c r="AR22" i="20"/>
  <c r="AV22" i="20"/>
  <c r="BC22" i="20"/>
  <c r="I20" i="20"/>
  <c r="M20" i="20"/>
  <c r="Q20" i="20"/>
  <c r="U20" i="20"/>
  <c r="Y20" i="20"/>
  <c r="AC20" i="20"/>
  <c r="AG20" i="20"/>
  <c r="AK20" i="20"/>
  <c r="AO20" i="20"/>
  <c r="AS20" i="20"/>
  <c r="AW20" i="20"/>
  <c r="I22" i="20"/>
  <c r="M22" i="20"/>
  <c r="Q22" i="20"/>
  <c r="U22" i="20"/>
  <c r="Y22" i="20"/>
  <c r="AC22" i="20"/>
  <c r="AG22" i="20"/>
  <c r="AK22" i="20"/>
  <c r="AO22" i="20"/>
  <c r="AS22" i="20"/>
  <c r="AW22" i="20"/>
  <c r="CW5" i="19"/>
  <c r="CZ7" i="19"/>
  <c r="CV7" i="19"/>
  <c r="CR7" i="19"/>
  <c r="CN7" i="19"/>
  <c r="CJ7" i="19"/>
  <c r="CF7" i="19"/>
  <c r="CB7" i="19"/>
  <c r="BX7" i="19"/>
  <c r="BT7" i="19"/>
  <c r="BP7" i="19"/>
  <c r="DJ7" i="19"/>
  <c r="DC7" i="19"/>
  <c r="CY7" i="19"/>
  <c r="CU7" i="19"/>
  <c r="CQ7" i="19"/>
  <c r="CW7" i="19" s="1"/>
  <c r="CM7" i="19"/>
  <c r="CE7" i="19"/>
  <c r="CA7" i="19"/>
  <c r="BW7" i="19"/>
  <c r="BS7" i="19"/>
  <c r="BO7" i="19"/>
  <c r="BN7" i="19"/>
  <c r="BV7" i="19"/>
  <c r="CD7" i="19"/>
  <c r="CL7" i="19"/>
  <c r="CT7" i="19"/>
  <c r="DB7" i="19"/>
  <c r="BQ7" i="19"/>
  <c r="CO7" i="19"/>
  <c r="DA22" i="19"/>
  <c r="CW22" i="19"/>
  <c r="CS22" i="19"/>
  <c r="CO22" i="19"/>
  <c r="CK22" i="19"/>
  <c r="CG22" i="19"/>
  <c r="CC22" i="19"/>
  <c r="BY22" i="19"/>
  <c r="BU22" i="19"/>
  <c r="BQ22" i="19"/>
  <c r="BM22" i="19"/>
  <c r="DD22" i="19"/>
  <c r="CZ22" i="19"/>
  <c r="CV22" i="19"/>
  <c r="CR22" i="19"/>
  <c r="CN22" i="19"/>
  <c r="CJ22" i="19"/>
  <c r="CF22" i="19"/>
  <c r="CB22" i="19"/>
  <c r="BX22" i="19"/>
  <c r="BT22" i="19"/>
  <c r="BP22" i="19"/>
  <c r="DJ22" i="19"/>
  <c r="DB22" i="19"/>
  <c r="CT22" i="19"/>
  <c r="CL22" i="19"/>
  <c r="CD22" i="19"/>
  <c r="BV22" i="19"/>
  <c r="BN22" i="19"/>
  <c r="CX22" i="19"/>
  <c r="CP22" i="19"/>
  <c r="CH22" i="19"/>
  <c r="BZ22" i="19"/>
  <c r="DI22" i="19"/>
  <c r="CY22" i="19"/>
  <c r="CQ22" i="19"/>
  <c r="CI22" i="19"/>
  <c r="CA22" i="19"/>
  <c r="BS22" i="19"/>
  <c r="BR22" i="19"/>
  <c r="BW22" i="19"/>
  <c r="DC22" i="19"/>
  <c r="BQ5" i="19"/>
  <c r="CG5" i="19"/>
  <c r="CO5" i="19"/>
  <c r="BZ7" i="19"/>
  <c r="CI7" i="19" s="1"/>
  <c r="CH7" i="19"/>
  <c r="CX7" i="19"/>
  <c r="DD7" i="19" s="1"/>
  <c r="BY8" i="19"/>
  <c r="BM9" i="19"/>
  <c r="BU9" i="19"/>
  <c r="CC9" i="19"/>
  <c r="CK9" i="19"/>
  <c r="CS9" i="19"/>
  <c r="CZ11" i="19"/>
  <c r="CV11" i="19"/>
  <c r="CR11" i="19"/>
  <c r="CN11" i="19"/>
  <c r="CJ11" i="19"/>
  <c r="CF11" i="19"/>
  <c r="CB11" i="19"/>
  <c r="BX11" i="19"/>
  <c r="BT11" i="19"/>
  <c r="BP11" i="19"/>
  <c r="DJ11" i="19"/>
  <c r="DC11" i="19"/>
  <c r="CY11" i="19"/>
  <c r="CU11" i="19"/>
  <c r="CQ11" i="19"/>
  <c r="CM11" i="19"/>
  <c r="CE11" i="19"/>
  <c r="CA11" i="19"/>
  <c r="CI11" i="19" s="1"/>
  <c r="BW11" i="19"/>
  <c r="BS11" i="19"/>
  <c r="BO11" i="19"/>
  <c r="BN11" i="19"/>
  <c r="BV11" i="19"/>
  <c r="BY11" i="19" s="1"/>
  <c r="CD11" i="19"/>
  <c r="CL11" i="19"/>
  <c r="CT11" i="19"/>
  <c r="DB11" i="19"/>
  <c r="DD11" i="19" s="1"/>
  <c r="BQ13" i="19"/>
  <c r="CG13" i="19"/>
  <c r="CO13" i="19"/>
  <c r="BT15" i="19"/>
  <c r="CD15" i="19"/>
  <c r="CE22" i="19"/>
  <c r="CW6" i="19"/>
  <c r="DJ15" i="19"/>
  <c r="DC15" i="19"/>
  <c r="CY15" i="19"/>
  <c r="CU15" i="19"/>
  <c r="CQ15" i="19"/>
  <c r="CW15" i="19" s="1"/>
  <c r="CM15" i="19"/>
  <c r="CE15" i="19"/>
  <c r="CI15" i="19" s="1"/>
  <c r="CA15" i="19"/>
  <c r="BW15" i="19"/>
  <c r="BS15" i="19"/>
  <c r="BY15" i="19" s="1"/>
  <c r="BO15" i="19"/>
  <c r="DB15" i="19"/>
  <c r="CR15" i="19"/>
  <c r="CL15" i="19"/>
  <c r="CG15" i="19"/>
  <c r="CB15" i="19"/>
  <c r="BV15" i="19"/>
  <c r="BQ15" i="19"/>
  <c r="CZ15" i="19"/>
  <c r="CT15" i="19"/>
  <c r="DA15" i="19"/>
  <c r="DD15" i="19" s="1"/>
  <c r="CV15" i="19"/>
  <c r="CK15" i="19"/>
  <c r="CF15" i="19"/>
  <c r="BZ15" i="19"/>
  <c r="BU15" i="19"/>
  <c r="BP15" i="19"/>
  <c r="BN15" i="19"/>
  <c r="CJ15" i="19"/>
  <c r="CP15" i="19" s="1"/>
  <c r="CX15" i="19"/>
  <c r="CZ5" i="19"/>
  <c r="CV5" i="19"/>
  <c r="CR5" i="19"/>
  <c r="CN5" i="19"/>
  <c r="CJ5" i="19"/>
  <c r="CF5" i="19"/>
  <c r="CB5" i="19"/>
  <c r="BX5" i="19"/>
  <c r="BT5" i="19"/>
  <c r="BP5" i="19"/>
  <c r="DJ5" i="19"/>
  <c r="DC5" i="19"/>
  <c r="CY5" i="19"/>
  <c r="CU5" i="19"/>
  <c r="CQ5" i="19"/>
  <c r="CM5" i="19"/>
  <c r="CP5" i="19" s="1"/>
  <c r="CE5" i="19"/>
  <c r="CA5" i="19"/>
  <c r="BW5" i="19"/>
  <c r="BS5" i="19"/>
  <c r="BO5" i="19"/>
  <c r="BN5" i="19"/>
  <c r="BV5" i="19"/>
  <c r="BY5" i="19" s="1"/>
  <c r="CD5" i="19"/>
  <c r="CL5" i="19"/>
  <c r="CT5" i="19"/>
  <c r="DB5" i="19"/>
  <c r="CG7" i="19"/>
  <c r="DJ13" i="19"/>
  <c r="DC13" i="19"/>
  <c r="CY13" i="19"/>
  <c r="CU13" i="19"/>
  <c r="CQ13" i="19"/>
  <c r="CX13" i="19"/>
  <c r="DD13" i="19" s="1"/>
  <c r="CS13" i="19"/>
  <c r="CW13" i="19" s="1"/>
  <c r="CN13" i="19"/>
  <c r="CJ13" i="19"/>
  <c r="CF13" i="19"/>
  <c r="CB13" i="19"/>
  <c r="BX13" i="19"/>
  <c r="BT13" i="19"/>
  <c r="BP13" i="19"/>
  <c r="BR13" i="19" s="1"/>
  <c r="DI13" i="19" s="1"/>
  <c r="DB13" i="19"/>
  <c r="CR13" i="19"/>
  <c r="CM13" i="19"/>
  <c r="CE13" i="19"/>
  <c r="CA13" i="19"/>
  <c r="BW13" i="19"/>
  <c r="BS13" i="19"/>
  <c r="BY13" i="19" s="1"/>
  <c r="BO13" i="19"/>
  <c r="BN13" i="19"/>
  <c r="BV13" i="19"/>
  <c r="CD13" i="19"/>
  <c r="CI13" i="19" s="1"/>
  <c r="CL13" i="19"/>
  <c r="CV13" i="19"/>
  <c r="BR15" i="19"/>
  <c r="CC15" i="19"/>
  <c r="CN15" i="19"/>
  <c r="BR5" i="19"/>
  <c r="BZ5" i="19"/>
  <c r="CI5" i="19" s="1"/>
  <c r="CH5" i="19"/>
  <c r="CX5" i="19"/>
  <c r="DD5" i="19" s="1"/>
  <c r="BM7" i="19"/>
  <c r="BR7" i="19" s="1"/>
  <c r="BU7" i="19"/>
  <c r="BY7" i="19" s="1"/>
  <c r="CC7" i="19"/>
  <c r="CK7" i="19"/>
  <c r="CP7" i="19" s="1"/>
  <c r="CS7" i="19"/>
  <c r="DA7" i="19"/>
  <c r="CZ9" i="19"/>
  <c r="CV9" i="19"/>
  <c r="CR9" i="19"/>
  <c r="CN9" i="19"/>
  <c r="CJ9" i="19"/>
  <c r="CP9" i="19" s="1"/>
  <c r="CF9" i="19"/>
  <c r="CB9" i="19"/>
  <c r="BX9" i="19"/>
  <c r="BT9" i="19"/>
  <c r="BP9" i="19"/>
  <c r="DJ9" i="19"/>
  <c r="DC9" i="19"/>
  <c r="CY9" i="19"/>
  <c r="DD9" i="19" s="1"/>
  <c r="CU9" i="19"/>
  <c r="CQ9" i="19"/>
  <c r="CM9" i="19"/>
  <c r="CE9" i="19"/>
  <c r="CA9" i="19"/>
  <c r="BW9" i="19"/>
  <c r="BS9" i="19"/>
  <c r="BY9" i="19" s="1"/>
  <c r="BO9" i="19"/>
  <c r="BN9" i="19"/>
  <c r="BV9" i="19"/>
  <c r="CD9" i="19"/>
  <c r="CI9" i="19" s="1"/>
  <c r="CL9" i="19"/>
  <c r="CT9" i="19"/>
  <c r="DB9" i="19"/>
  <c r="BQ11" i="19"/>
  <c r="CG11" i="19"/>
  <c r="CO11" i="19"/>
  <c r="CW11" i="19"/>
  <c r="BZ13" i="19"/>
  <c r="CH13" i="19"/>
  <c r="CP13" i="19"/>
  <c r="DA13" i="19"/>
  <c r="BM15" i="19"/>
  <c r="BX15" i="19"/>
  <c r="CH15" i="19"/>
  <c r="CS15" i="19"/>
  <c r="CM22" i="19"/>
  <c r="DA14" i="19"/>
  <c r="CS14" i="19"/>
  <c r="CO14" i="19"/>
  <c r="CK14" i="19"/>
  <c r="CG14" i="19"/>
  <c r="CC14" i="19"/>
  <c r="BU14" i="19"/>
  <c r="BQ14" i="19"/>
  <c r="BM14" i="19"/>
  <c r="BO14" i="19"/>
  <c r="BT14" i="19"/>
  <c r="BY14" i="19" s="1"/>
  <c r="BZ14" i="19"/>
  <c r="CE14" i="19"/>
  <c r="CJ14" i="19"/>
  <c r="CP14" i="19"/>
  <c r="CU14" i="19"/>
  <c r="CW14" i="19" s="1"/>
  <c r="CZ14" i="19"/>
  <c r="DA24" i="19"/>
  <c r="CW24" i="19"/>
  <c r="CS24" i="19"/>
  <c r="CO24" i="19"/>
  <c r="CK24" i="19"/>
  <c r="CG24" i="19"/>
  <c r="CC24" i="19"/>
  <c r="BY24" i="19"/>
  <c r="BU24" i="19"/>
  <c r="BQ24" i="19"/>
  <c r="BM24" i="19"/>
  <c r="DD24" i="19"/>
  <c r="CZ24" i="19"/>
  <c r="CV24" i="19"/>
  <c r="CR24" i="19"/>
  <c r="CN24" i="19"/>
  <c r="CJ24" i="19"/>
  <c r="CF24" i="19"/>
  <c r="CB24" i="19"/>
  <c r="BX24" i="19"/>
  <c r="BT24" i="19"/>
  <c r="BP24" i="19"/>
  <c r="BO24" i="19"/>
  <c r="BW24" i="19"/>
  <c r="CE24" i="19"/>
  <c r="CM24" i="19"/>
  <c r="CU24" i="19"/>
  <c r="DC24" i="19"/>
  <c r="BN6" i="19"/>
  <c r="BR6" i="19"/>
  <c r="BV6" i="19"/>
  <c r="BY6" i="19" s="1"/>
  <c r="BZ6" i="19"/>
  <c r="CD6" i="19"/>
  <c r="CH6" i="19"/>
  <c r="CL6" i="19"/>
  <c r="CP6" i="19" s="1"/>
  <c r="CT6" i="19"/>
  <c r="CX6" i="19"/>
  <c r="DB6" i="19"/>
  <c r="BN8" i="19"/>
  <c r="BR8" i="19" s="1"/>
  <c r="BV8" i="19"/>
  <c r="BZ8" i="19"/>
  <c r="CI8" i="19" s="1"/>
  <c r="CD8" i="19"/>
  <c r="CH8" i="19"/>
  <c r="CL8" i="19"/>
  <c r="CP8" i="19"/>
  <c r="CT8" i="19"/>
  <c r="CW8" i="19" s="1"/>
  <c r="CX8" i="19"/>
  <c r="DB8" i="19"/>
  <c r="BN10" i="19"/>
  <c r="BR10" i="19" s="1"/>
  <c r="BV10" i="19"/>
  <c r="BY10" i="19" s="1"/>
  <c r="BZ10" i="19"/>
  <c r="CD10" i="19"/>
  <c r="CH10" i="19"/>
  <c r="CL10" i="19"/>
  <c r="CP10" i="19"/>
  <c r="CT10" i="19"/>
  <c r="CW10" i="19" s="1"/>
  <c r="CX10" i="19"/>
  <c r="DD10" i="19" s="1"/>
  <c r="DB10" i="19"/>
  <c r="BN12" i="19"/>
  <c r="BR12" i="19"/>
  <c r="BV12" i="19"/>
  <c r="BY12" i="19" s="1"/>
  <c r="BZ12" i="19"/>
  <c r="CD12" i="19"/>
  <c r="CH12" i="19"/>
  <c r="CL12" i="19"/>
  <c r="CP12" i="19" s="1"/>
  <c r="CT12" i="19"/>
  <c r="CW12" i="19" s="1"/>
  <c r="CX12" i="19"/>
  <c r="DD12" i="19" s="1"/>
  <c r="DB12" i="19"/>
  <c r="BP14" i="19"/>
  <c r="BV14" i="19"/>
  <c r="CA14" i="19"/>
  <c r="CF14" i="19"/>
  <c r="CL14" i="19"/>
  <c r="CQ14" i="19"/>
  <c r="CV14" i="19"/>
  <c r="DB14" i="19"/>
  <c r="DA16" i="19"/>
  <c r="CS16" i="19"/>
  <c r="CO16" i="19"/>
  <c r="CK16" i="19"/>
  <c r="CG16" i="19"/>
  <c r="CC16" i="19"/>
  <c r="BU16" i="19"/>
  <c r="BQ16" i="19"/>
  <c r="BM16" i="19"/>
  <c r="BO16" i="19"/>
  <c r="BT16" i="19"/>
  <c r="BY16" i="19" s="1"/>
  <c r="BZ16" i="19"/>
  <c r="CI16" i="19" s="1"/>
  <c r="CE16" i="19"/>
  <c r="CJ16" i="19"/>
  <c r="CP16" i="19"/>
  <c r="CU16" i="19"/>
  <c r="CW16" i="19" s="1"/>
  <c r="CZ16" i="19"/>
  <c r="DD16" i="19" s="1"/>
  <c r="BR24" i="19"/>
  <c r="BZ24" i="19"/>
  <c r="CH24" i="19"/>
  <c r="CP24" i="19"/>
  <c r="CX24" i="19"/>
  <c r="BN21" i="19"/>
  <c r="BR21" i="19"/>
  <c r="BV21" i="19"/>
  <c r="BZ21" i="19"/>
  <c r="CD21" i="19"/>
  <c r="CH21" i="19"/>
  <c r="CL21" i="19"/>
  <c r="CP21" i="19"/>
  <c r="CT21" i="19"/>
  <c r="CX21" i="19"/>
  <c r="DB21" i="19"/>
  <c r="DI21" i="19"/>
  <c r="BN23" i="19"/>
  <c r="BR23" i="19"/>
  <c r="BV23" i="19"/>
  <c r="BZ23" i="19"/>
  <c r="CD23" i="19"/>
  <c r="CH23" i="19"/>
  <c r="CL23" i="19"/>
  <c r="CP23" i="19"/>
  <c r="CT23" i="19"/>
  <c r="CX23" i="19"/>
  <c r="DB23" i="19"/>
  <c r="DI23" i="19"/>
  <c r="BO21" i="19"/>
  <c r="BS21" i="19"/>
  <c r="BW21" i="19"/>
  <c r="CA21" i="19"/>
  <c r="CE21" i="19"/>
  <c r="CI21" i="19"/>
  <c r="CM21" i="19"/>
  <c r="CQ21" i="19"/>
  <c r="CU21" i="19"/>
  <c r="CY21" i="19"/>
  <c r="DC21" i="19"/>
  <c r="BO23" i="19"/>
  <c r="BS23" i="19"/>
  <c r="BW23" i="19"/>
  <c r="CA23" i="19"/>
  <c r="CE23" i="19"/>
  <c r="CI23" i="19"/>
  <c r="CM23" i="19"/>
  <c r="CQ23" i="19"/>
  <c r="CU23" i="19"/>
  <c r="CY23" i="19"/>
  <c r="DC23" i="19"/>
  <c r="H5" i="19"/>
  <c r="P5" i="19"/>
  <c r="T5" i="19"/>
  <c r="AC5" i="19" s="1"/>
  <c r="X5" i="19"/>
  <c r="AB5" i="19"/>
  <c r="AF5" i="19"/>
  <c r="AN5" i="19"/>
  <c r="AR5" i="19"/>
  <c r="AV5" i="19"/>
  <c r="AT9" i="19"/>
  <c r="AP9" i="19"/>
  <c r="AL9" i="19"/>
  <c r="AH9" i="19"/>
  <c r="AD9" i="19"/>
  <c r="Z9" i="19"/>
  <c r="V9" i="19"/>
  <c r="R9" i="19"/>
  <c r="N9" i="19"/>
  <c r="J9" i="19"/>
  <c r="M9" i="19"/>
  <c r="S9" i="19" s="1"/>
  <c r="I5" i="19"/>
  <c r="M5" i="19"/>
  <c r="Q5" i="19"/>
  <c r="U5" i="19"/>
  <c r="Y5" i="19"/>
  <c r="AG5" i="19"/>
  <c r="AJ5" i="19" s="1"/>
  <c r="AK5" i="19"/>
  <c r="AO5" i="19"/>
  <c r="AS5" i="19"/>
  <c r="AW5" i="19"/>
  <c r="BE5" i="19"/>
  <c r="I7" i="19"/>
  <c r="Q7" i="19"/>
  <c r="U7" i="19"/>
  <c r="AG7" i="19"/>
  <c r="AK7" i="19"/>
  <c r="AV7" i="19"/>
  <c r="BE7" i="19"/>
  <c r="I9" i="19"/>
  <c r="O9" i="19"/>
  <c r="T9" i="19"/>
  <c r="AC9" i="19" s="1"/>
  <c r="Y9" i="19"/>
  <c r="AE9" i="19"/>
  <c r="AJ9" i="19" s="1"/>
  <c r="AO9" i="19"/>
  <c r="AU9" i="19"/>
  <c r="AT11" i="19"/>
  <c r="AX11" i="19" s="1"/>
  <c r="AP11" i="19"/>
  <c r="AL11" i="19"/>
  <c r="AH11" i="19"/>
  <c r="AD11" i="19"/>
  <c r="AJ11" i="19" s="1"/>
  <c r="Z11" i="19"/>
  <c r="V11" i="19"/>
  <c r="R11" i="19"/>
  <c r="N11" i="19"/>
  <c r="J11" i="19"/>
  <c r="H11" i="19"/>
  <c r="M11" i="19"/>
  <c r="S11" i="19"/>
  <c r="X11" i="19"/>
  <c r="AI11" i="19"/>
  <c r="AN11" i="19"/>
  <c r="AS11" i="19"/>
  <c r="J5" i="19"/>
  <c r="N5" i="19"/>
  <c r="R5" i="19"/>
  <c r="V5" i="19"/>
  <c r="Z5" i="19"/>
  <c r="AD5" i="19"/>
  <c r="AH5" i="19"/>
  <c r="AL5" i="19"/>
  <c r="AP5" i="19"/>
  <c r="AT5" i="19"/>
  <c r="AX5" i="19"/>
  <c r="H6" i="19"/>
  <c r="L6" i="19"/>
  <c r="P6" i="19"/>
  <c r="S6" i="19" s="1"/>
  <c r="T6" i="19"/>
  <c r="AC6" i="19" s="1"/>
  <c r="X6" i="19"/>
  <c r="AB6" i="19"/>
  <c r="AF6" i="19"/>
  <c r="AJ6" i="19"/>
  <c r="AN6" i="19"/>
  <c r="AQ6" i="19" s="1"/>
  <c r="AR6" i="19"/>
  <c r="AX6" i="19" s="1"/>
  <c r="AV6" i="19"/>
  <c r="J7" i="19"/>
  <c r="N7" i="19"/>
  <c r="R7" i="19"/>
  <c r="V7" i="19"/>
  <c r="Z7" i="19"/>
  <c r="AD7" i="19"/>
  <c r="AH7" i="19"/>
  <c r="AM7" i="19"/>
  <c r="AR7" i="19"/>
  <c r="AX7" i="19" s="1"/>
  <c r="AW7" i="19"/>
  <c r="K9" i="19"/>
  <c r="P9" i="19"/>
  <c r="U9" i="19"/>
  <c r="AA9" i="19"/>
  <c r="AF9" i="19"/>
  <c r="AK9" i="19"/>
  <c r="AQ9" i="19" s="1"/>
  <c r="AV9" i="19"/>
  <c r="BE9" i="19"/>
  <c r="I11" i="19"/>
  <c r="L11" i="19" s="1"/>
  <c r="O11" i="19"/>
  <c r="T11" i="19"/>
  <c r="AC11" i="19" s="1"/>
  <c r="Y11" i="19"/>
  <c r="AE11" i="19"/>
  <c r="AO11" i="19"/>
  <c r="AU11" i="19"/>
  <c r="BE13" i="19"/>
  <c r="AW13" i="19"/>
  <c r="AS13" i="19"/>
  <c r="AO13" i="19"/>
  <c r="AK13" i="19"/>
  <c r="AR13" i="19"/>
  <c r="AM13" i="19"/>
  <c r="AQ13" i="19" s="1"/>
  <c r="AH13" i="19"/>
  <c r="AD13" i="19"/>
  <c r="Z13" i="19"/>
  <c r="V13" i="19"/>
  <c r="R13" i="19"/>
  <c r="N13" i="19"/>
  <c r="J13" i="19"/>
  <c r="H13" i="19"/>
  <c r="L13" i="19" s="1"/>
  <c r="M13" i="19"/>
  <c r="X13" i="19"/>
  <c r="AC13" i="19"/>
  <c r="AI13" i="19"/>
  <c r="AP13" i="19"/>
  <c r="AV13" i="19"/>
  <c r="AX13" i="19" s="1"/>
  <c r="T14" i="19"/>
  <c r="AC14" i="19" s="1"/>
  <c r="AN14" i="19"/>
  <c r="H9" i="19"/>
  <c r="X9" i="19"/>
  <c r="AI9" i="19"/>
  <c r="AN9" i="19"/>
  <c r="AS9" i="19"/>
  <c r="G5" i="19"/>
  <c r="L5" i="19" s="1"/>
  <c r="BC5" i="19" s="1"/>
  <c r="K5" i="19"/>
  <c r="O5" i="19"/>
  <c r="S5" i="19"/>
  <c r="W5" i="19"/>
  <c r="AA5" i="19"/>
  <c r="AE5" i="19"/>
  <c r="AI5" i="19"/>
  <c r="AM5" i="19"/>
  <c r="AQ5" i="19"/>
  <c r="G7" i="19"/>
  <c r="K7" i="19"/>
  <c r="O7" i="19"/>
  <c r="W7" i="19"/>
  <c r="AA7" i="19"/>
  <c r="AE7" i="19"/>
  <c r="AI7" i="19"/>
  <c r="AN7" i="19"/>
  <c r="G9" i="19"/>
  <c r="L9" i="19" s="1"/>
  <c r="Q9" i="19"/>
  <c r="W9" i="19"/>
  <c r="AB9" i="19"/>
  <c r="AG9" i="19"/>
  <c r="AM9" i="19"/>
  <c r="AR9" i="19"/>
  <c r="AX9" i="19" s="1"/>
  <c r="AW9" i="19"/>
  <c r="K11" i="19"/>
  <c r="P11" i="19"/>
  <c r="U11" i="19"/>
  <c r="AA11" i="19"/>
  <c r="AF11" i="19"/>
  <c r="AK11" i="19"/>
  <c r="AQ11" i="19"/>
  <c r="AV11" i="19"/>
  <c r="BE11" i="19"/>
  <c r="I13" i="19"/>
  <c r="O13" i="19"/>
  <c r="S13" i="19" s="1"/>
  <c r="T13" i="19"/>
  <c r="Y13" i="19"/>
  <c r="AE13" i="19"/>
  <c r="AJ13" i="19"/>
  <c r="X14" i="19"/>
  <c r="AT7" i="19"/>
  <c r="AP7" i="19"/>
  <c r="AL7" i="19"/>
  <c r="H7" i="19"/>
  <c r="L7" i="19"/>
  <c r="P7" i="19"/>
  <c r="T7" i="19"/>
  <c r="AC7" i="19" s="1"/>
  <c r="X7" i="19"/>
  <c r="AB7" i="19"/>
  <c r="AF7" i="19"/>
  <c r="AJ7" i="19"/>
  <c r="AO7" i="19"/>
  <c r="AU7" i="19"/>
  <c r="BE16" i="19"/>
  <c r="AW16" i="19"/>
  <c r="AS16" i="19"/>
  <c r="AO16" i="19"/>
  <c r="AK16" i="19"/>
  <c r="AG16" i="19"/>
  <c r="Y16" i="19"/>
  <c r="U16" i="19"/>
  <c r="Q16" i="19"/>
  <c r="M16" i="19"/>
  <c r="S16" i="19" s="1"/>
  <c r="I16" i="19"/>
  <c r="AU16" i="19"/>
  <c r="AM16" i="19"/>
  <c r="AI16" i="19"/>
  <c r="AE16" i="19"/>
  <c r="AA16" i="19"/>
  <c r="W16" i="19"/>
  <c r="O16" i="19"/>
  <c r="K16" i="19"/>
  <c r="G16" i="19"/>
  <c r="L16" i="19" s="1"/>
  <c r="AT16" i="19"/>
  <c r="AP16" i="19"/>
  <c r="AL16" i="19"/>
  <c r="AQ16" i="19" s="1"/>
  <c r="AH16" i="19"/>
  <c r="AD16" i="19"/>
  <c r="Z16" i="19"/>
  <c r="V16" i="19"/>
  <c r="R16" i="19"/>
  <c r="N16" i="19"/>
  <c r="J16" i="19"/>
  <c r="AV16" i="19"/>
  <c r="AF16" i="19"/>
  <c r="P16" i="19"/>
  <c r="AN16" i="19"/>
  <c r="X16" i="19"/>
  <c r="H16" i="19"/>
  <c r="AJ16" i="19"/>
  <c r="T16" i="19"/>
  <c r="AC16" i="19" s="1"/>
  <c r="AB16" i="19"/>
  <c r="M7" i="19"/>
  <c r="S7" i="19" s="1"/>
  <c r="Y7" i="19"/>
  <c r="AQ7" i="19"/>
  <c r="BE14" i="19"/>
  <c r="AW14" i="19"/>
  <c r="AS14" i="19"/>
  <c r="AO14" i="19"/>
  <c r="AK14" i="19"/>
  <c r="AG14" i="19"/>
  <c r="Y14" i="19"/>
  <c r="U14" i="19"/>
  <c r="Q14" i="19"/>
  <c r="M14" i="19"/>
  <c r="I14" i="19"/>
  <c r="AU14" i="19"/>
  <c r="AM14" i="19"/>
  <c r="AI14" i="19"/>
  <c r="AE14" i="19"/>
  <c r="AA14" i="19"/>
  <c r="W14" i="19"/>
  <c r="O14" i="19"/>
  <c r="K14" i="19"/>
  <c r="G14" i="19"/>
  <c r="L14" i="19" s="1"/>
  <c r="BC14" i="19" s="1"/>
  <c r="AX14" i="19"/>
  <c r="AT14" i="19"/>
  <c r="AP14" i="19"/>
  <c r="AL14" i="19"/>
  <c r="AQ14" i="19" s="1"/>
  <c r="AH14" i="19"/>
  <c r="AD14" i="19"/>
  <c r="Z14" i="19"/>
  <c r="V14" i="19"/>
  <c r="R14" i="19"/>
  <c r="S14" i="19" s="1"/>
  <c r="N14" i="19"/>
  <c r="J14" i="19"/>
  <c r="AV14" i="19"/>
  <c r="AF14" i="19"/>
  <c r="AJ14" i="19" s="1"/>
  <c r="P14" i="19"/>
  <c r="AR16" i="19"/>
  <c r="AX16" i="19" s="1"/>
  <c r="H8" i="19"/>
  <c r="L8" i="19"/>
  <c r="P8" i="19"/>
  <c r="S8" i="19" s="1"/>
  <c r="T8" i="19"/>
  <c r="X8" i="19"/>
  <c r="AB8" i="19"/>
  <c r="AF8" i="19"/>
  <c r="AJ8" i="19" s="1"/>
  <c r="AN8" i="19"/>
  <c r="AQ8" i="19" s="1"/>
  <c r="AR8" i="19"/>
  <c r="AV8" i="19"/>
  <c r="H10" i="19"/>
  <c r="L10" i="19"/>
  <c r="P10" i="19"/>
  <c r="S10" i="19" s="1"/>
  <c r="T10" i="19"/>
  <c r="AC10" i="19" s="1"/>
  <c r="X10" i="19"/>
  <c r="AB10" i="19"/>
  <c r="AF10" i="19"/>
  <c r="AJ10" i="19"/>
  <c r="AN10" i="19"/>
  <c r="AQ10" i="19" s="1"/>
  <c r="AR10" i="19"/>
  <c r="AV10" i="19"/>
  <c r="H12" i="19"/>
  <c r="L12" i="19" s="1"/>
  <c r="P12" i="19"/>
  <c r="S12" i="19" s="1"/>
  <c r="T12" i="19"/>
  <c r="AC12" i="19" s="1"/>
  <c r="X12" i="19"/>
  <c r="AB12" i="19"/>
  <c r="AF12" i="19"/>
  <c r="AJ12" i="19"/>
  <c r="AN12" i="19"/>
  <c r="AQ12" i="19" s="1"/>
  <c r="AR12" i="19"/>
  <c r="AV12" i="19"/>
  <c r="H22" i="19"/>
  <c r="X22" i="19"/>
  <c r="AN22" i="19"/>
  <c r="BE24" i="19"/>
  <c r="AW24" i="19"/>
  <c r="AS24" i="19"/>
  <c r="AO24" i="19"/>
  <c r="AK24" i="19"/>
  <c r="AG24" i="19"/>
  <c r="AC24" i="19"/>
  <c r="Y24" i="19"/>
  <c r="U24" i="19"/>
  <c r="Q24" i="19"/>
  <c r="M24" i="19"/>
  <c r="I24" i="19"/>
  <c r="AU24" i="19"/>
  <c r="AQ24" i="19"/>
  <c r="AM24" i="19"/>
  <c r="AI24" i="19"/>
  <c r="AE24" i="19"/>
  <c r="AA24" i="19"/>
  <c r="W24" i="19"/>
  <c r="S24" i="19"/>
  <c r="O24" i="19"/>
  <c r="K24" i="19"/>
  <c r="G24" i="19"/>
  <c r="AX24" i="19"/>
  <c r="AT24" i="19"/>
  <c r="AP24" i="19"/>
  <c r="AL24" i="19"/>
  <c r="AH24" i="19"/>
  <c r="AD24" i="19"/>
  <c r="Z24" i="19"/>
  <c r="V24" i="19"/>
  <c r="R24" i="19"/>
  <c r="N24" i="19"/>
  <c r="J24" i="19"/>
  <c r="L24" i="19"/>
  <c r="AB24" i="19"/>
  <c r="AR24" i="19"/>
  <c r="BE22" i="19"/>
  <c r="AW22" i="19"/>
  <c r="AS22" i="19"/>
  <c r="AO22" i="19"/>
  <c r="AK22" i="19"/>
  <c r="AG22" i="19"/>
  <c r="AC22" i="19"/>
  <c r="Y22" i="19"/>
  <c r="U22" i="19"/>
  <c r="Q22" i="19"/>
  <c r="M22" i="19"/>
  <c r="I22" i="19"/>
  <c r="AU22" i="19"/>
  <c r="AQ22" i="19"/>
  <c r="AM22" i="19"/>
  <c r="AI22" i="19"/>
  <c r="AE22" i="19"/>
  <c r="AA22" i="19"/>
  <c r="W22" i="19"/>
  <c r="S22" i="19"/>
  <c r="O22" i="19"/>
  <c r="K22" i="19"/>
  <c r="G22" i="19"/>
  <c r="AX22" i="19"/>
  <c r="AT22" i="19"/>
  <c r="AP22" i="19"/>
  <c r="AL22" i="19"/>
  <c r="AH22" i="19"/>
  <c r="AD22" i="19"/>
  <c r="Z22" i="19"/>
  <c r="V22" i="19"/>
  <c r="R22" i="19"/>
  <c r="N22" i="19"/>
  <c r="J22" i="19"/>
  <c r="L22" i="19"/>
  <c r="AB22" i="19"/>
  <c r="AR22" i="19"/>
  <c r="P24" i="19"/>
  <c r="AF24" i="19"/>
  <c r="AV24" i="19"/>
  <c r="T22" i="19"/>
  <c r="AJ22" i="19"/>
  <c r="H24" i="19"/>
  <c r="X24" i="19"/>
  <c r="AN24" i="19"/>
  <c r="BC24" i="19"/>
  <c r="H15" i="19"/>
  <c r="P15" i="19"/>
  <c r="T15" i="19"/>
  <c r="AC15" i="19" s="1"/>
  <c r="X15" i="19"/>
  <c r="AB15" i="19"/>
  <c r="AF15" i="19"/>
  <c r="AN15" i="19"/>
  <c r="AR15" i="19"/>
  <c r="AV15" i="19"/>
  <c r="H21" i="19"/>
  <c r="L21" i="19"/>
  <c r="P21" i="19"/>
  <c r="T21" i="19"/>
  <c r="X21" i="19"/>
  <c r="AB21" i="19"/>
  <c r="AF21" i="19"/>
  <c r="AJ21" i="19"/>
  <c r="AN21" i="19"/>
  <c r="AR21" i="19"/>
  <c r="AV21" i="19"/>
  <c r="BC21" i="19"/>
  <c r="H23" i="19"/>
  <c r="L23" i="19"/>
  <c r="P23" i="19"/>
  <c r="T23" i="19"/>
  <c r="X23" i="19"/>
  <c r="AB23" i="19"/>
  <c r="AF23" i="19"/>
  <c r="AJ23" i="19"/>
  <c r="AN23" i="19"/>
  <c r="AR23" i="19"/>
  <c r="AV23" i="19"/>
  <c r="BC23" i="19"/>
  <c r="I15" i="19"/>
  <c r="M15" i="19"/>
  <c r="Q15" i="19"/>
  <c r="U15" i="19"/>
  <c r="Y15" i="19"/>
  <c r="AG15" i="19"/>
  <c r="AK15" i="19"/>
  <c r="AQ15" i="19" s="1"/>
  <c r="AO15" i="19"/>
  <c r="AS15" i="19"/>
  <c r="AW15" i="19"/>
  <c r="BE15" i="19"/>
  <c r="I21" i="19"/>
  <c r="M21" i="19"/>
  <c r="Q21" i="19"/>
  <c r="U21" i="19"/>
  <c r="Y21" i="19"/>
  <c r="AC21" i="19"/>
  <c r="AG21" i="19"/>
  <c r="AK21" i="19"/>
  <c r="AO21" i="19"/>
  <c r="AS21" i="19"/>
  <c r="AW21" i="19"/>
  <c r="BE21" i="19"/>
  <c r="I23" i="19"/>
  <c r="M23" i="19"/>
  <c r="Q23" i="19"/>
  <c r="U23" i="19"/>
  <c r="Y23" i="19"/>
  <c r="AC23" i="19"/>
  <c r="AG23" i="19"/>
  <c r="AK23" i="19"/>
  <c r="AO23" i="19"/>
  <c r="AS23" i="19"/>
  <c r="AW23" i="19"/>
  <c r="BE23" i="19"/>
  <c r="G15" i="19"/>
  <c r="K15" i="19"/>
  <c r="L15" i="19" s="1"/>
  <c r="O15" i="19"/>
  <c r="S15" i="19"/>
  <c r="W15" i="19"/>
  <c r="AA15" i="19"/>
  <c r="AE15" i="19"/>
  <c r="AI15" i="19"/>
  <c r="AJ15" i="19" s="1"/>
  <c r="AM15" i="19"/>
  <c r="G21" i="19"/>
  <c r="K21" i="19"/>
  <c r="O21" i="19"/>
  <c r="S21" i="19"/>
  <c r="W21" i="19"/>
  <c r="AA21" i="19"/>
  <c r="AE21" i="19"/>
  <c r="AI21" i="19"/>
  <c r="AM21" i="19"/>
  <c r="AQ21" i="19"/>
  <c r="G23" i="19"/>
  <c r="K23" i="19"/>
  <c r="O23" i="19"/>
  <c r="S23" i="19"/>
  <c r="W23" i="19"/>
  <c r="AA23" i="19"/>
  <c r="AE23" i="19"/>
  <c r="AI23" i="19"/>
  <c r="AM23" i="19"/>
  <c r="AQ23" i="19"/>
  <c r="DH16" i="18"/>
  <c r="CC16" i="18"/>
  <c r="BK16" i="18"/>
  <c r="BJ16" i="18"/>
  <c r="BI16" i="18"/>
  <c r="DJ16" i="18" s="1"/>
  <c r="DH11" i="18"/>
  <c r="CT11" i="18"/>
  <c r="BK11" i="18"/>
  <c r="BJ11" i="18"/>
  <c r="BI11" i="18"/>
  <c r="DB11" i="18" s="1"/>
  <c r="DH10" i="18"/>
  <c r="DA10" i="18"/>
  <c r="CS10" i="18"/>
  <c r="CR10" i="18"/>
  <c r="CJ10" i="18"/>
  <c r="CC10" i="18"/>
  <c r="CB10" i="18"/>
  <c r="BQ10" i="18"/>
  <c r="BK10" i="18"/>
  <c r="BJ10" i="18"/>
  <c r="BI10" i="18"/>
  <c r="DJ10" i="18" s="1"/>
  <c r="DH9" i="18"/>
  <c r="DB9" i="18"/>
  <c r="CQ9" i="18"/>
  <c r="BN9" i="18"/>
  <c r="BK9" i="18"/>
  <c r="BJ9" i="18"/>
  <c r="BI9" i="18"/>
  <c r="DJ9" i="18" s="1"/>
  <c r="DH8" i="18"/>
  <c r="BK8" i="18"/>
  <c r="BJ8" i="18"/>
  <c r="BI8" i="18"/>
  <c r="DJ8" i="18" s="1"/>
  <c r="DH7" i="18"/>
  <c r="CT7" i="18"/>
  <c r="BW7" i="18"/>
  <c r="BK7" i="18"/>
  <c r="BJ7" i="18"/>
  <c r="BI7" i="18"/>
  <c r="CY7" i="18" s="1"/>
  <c r="DH6" i="18"/>
  <c r="BK6" i="18"/>
  <c r="BJ6" i="18"/>
  <c r="BI6" i="18"/>
  <c r="DH5" i="18"/>
  <c r="BK5" i="18"/>
  <c r="BJ5" i="18"/>
  <c r="BI5" i="18"/>
  <c r="DJ5" i="18" s="1"/>
  <c r="BB16" i="18"/>
  <c r="K16" i="18"/>
  <c r="F16" i="18"/>
  <c r="E16" i="18"/>
  <c r="D16" i="18"/>
  <c r="BC16" i="18" s="1"/>
  <c r="BB11" i="18"/>
  <c r="F11" i="18"/>
  <c r="E11" i="18"/>
  <c r="D11" i="18"/>
  <c r="BE11" i="18" s="1"/>
  <c r="BB10" i="18"/>
  <c r="AO10" i="18"/>
  <c r="AM10" i="18"/>
  <c r="W10" i="18"/>
  <c r="U10" i="18"/>
  <c r="F10" i="18"/>
  <c r="E10" i="18"/>
  <c r="D10" i="18"/>
  <c r="BE10" i="18" s="1"/>
  <c r="BB9" i="18"/>
  <c r="AW9" i="18"/>
  <c r="AO9" i="18"/>
  <c r="AM9" i="18"/>
  <c r="AE9" i="18"/>
  <c r="W9" i="18"/>
  <c r="U9" i="18"/>
  <c r="K9" i="18"/>
  <c r="F9" i="18"/>
  <c r="E9" i="18"/>
  <c r="D9" i="18"/>
  <c r="BE9" i="18" s="1"/>
  <c r="BB8" i="18"/>
  <c r="AW8" i="18"/>
  <c r="AE8" i="18"/>
  <c r="K8" i="18"/>
  <c r="F8" i="18"/>
  <c r="E8" i="18"/>
  <c r="D8" i="18"/>
  <c r="BE8" i="18" s="1"/>
  <c r="BB7" i="18"/>
  <c r="F7" i="18"/>
  <c r="E7" i="18"/>
  <c r="D7" i="18"/>
  <c r="BE7" i="18" s="1"/>
  <c r="BB6" i="18"/>
  <c r="AO6" i="18"/>
  <c r="AM6" i="18"/>
  <c r="W6" i="18"/>
  <c r="U6" i="18"/>
  <c r="F6" i="18"/>
  <c r="E6" i="18"/>
  <c r="D6" i="18"/>
  <c r="BE6" i="18" s="1"/>
  <c r="BB5" i="18"/>
  <c r="AW5" i="18"/>
  <c r="AO5" i="18"/>
  <c r="W5" i="18"/>
  <c r="V5" i="18"/>
  <c r="F5" i="18"/>
  <c r="E5" i="18"/>
  <c r="D5" i="18"/>
  <c r="AH5" i="18" s="1"/>
  <c r="BC15" i="17"/>
  <c r="DH13" i="17"/>
  <c r="DA13" i="17"/>
  <c r="CS13" i="17"/>
  <c r="CK13" i="17"/>
  <c r="CC13" i="17"/>
  <c r="BU13" i="17"/>
  <c r="BM13" i="17"/>
  <c r="BK13" i="17"/>
  <c r="BJ13" i="17"/>
  <c r="BI13" i="17"/>
  <c r="DJ12" i="17"/>
  <c r="DH12" i="17"/>
  <c r="DC12" i="17"/>
  <c r="CZ12" i="17"/>
  <c r="CY12" i="17"/>
  <c r="CV12" i="17"/>
  <c r="CU12" i="17"/>
  <c r="CR12" i="17"/>
  <c r="CQ12" i="17"/>
  <c r="CN12" i="17"/>
  <c r="CM12" i="17"/>
  <c r="CJ12" i="17"/>
  <c r="CF12" i="17"/>
  <c r="CE12" i="17"/>
  <c r="CB12" i="17"/>
  <c r="CA12" i="17"/>
  <c r="BX12" i="17"/>
  <c r="BW12" i="17"/>
  <c r="BT12" i="17"/>
  <c r="BS12" i="17"/>
  <c r="BP12" i="17"/>
  <c r="BO12" i="17"/>
  <c r="BK12" i="17"/>
  <c r="BJ12" i="17"/>
  <c r="BI12" i="17"/>
  <c r="DA12" i="17" s="1"/>
  <c r="DH11" i="17"/>
  <c r="CX11" i="17"/>
  <c r="CO11" i="17"/>
  <c r="CH11" i="17"/>
  <c r="CG11" i="17"/>
  <c r="BZ11" i="17"/>
  <c r="BQ11" i="17"/>
  <c r="BK11" i="17"/>
  <c r="BJ11" i="17"/>
  <c r="BI11" i="17"/>
  <c r="DA11" i="17" s="1"/>
  <c r="DJ10" i="17"/>
  <c r="DH10" i="17"/>
  <c r="DC10" i="17"/>
  <c r="CZ10" i="17"/>
  <c r="CY10" i="17"/>
  <c r="CV10" i="17"/>
  <c r="CU10" i="17"/>
  <c r="CR10" i="17"/>
  <c r="CQ10" i="17"/>
  <c r="CN10" i="17"/>
  <c r="CM10" i="17"/>
  <c r="CJ10" i="17"/>
  <c r="CF10" i="17"/>
  <c r="CE10" i="17"/>
  <c r="CB10" i="17"/>
  <c r="CA10" i="17"/>
  <c r="BX10" i="17"/>
  <c r="BW10" i="17"/>
  <c r="BT10" i="17"/>
  <c r="BS10" i="17"/>
  <c r="BP10" i="17"/>
  <c r="BO10" i="17"/>
  <c r="BK10" i="17"/>
  <c r="BJ10" i="17"/>
  <c r="BI10" i="17"/>
  <c r="DA10" i="17" s="1"/>
  <c r="DH9" i="17"/>
  <c r="DA9" i="17"/>
  <c r="CS9" i="17"/>
  <c r="CK9" i="17"/>
  <c r="CC9" i="17"/>
  <c r="BU9" i="17"/>
  <c r="BM9" i="17"/>
  <c r="BK9" i="17"/>
  <c r="BJ9" i="17"/>
  <c r="BI9" i="17"/>
  <c r="DJ8" i="17"/>
  <c r="DH8" i="17"/>
  <c r="DC8" i="17"/>
  <c r="CZ8" i="17"/>
  <c r="CY8" i="17"/>
  <c r="CV8" i="17"/>
  <c r="CU8" i="17"/>
  <c r="CR8" i="17"/>
  <c r="CQ8" i="17"/>
  <c r="CN8" i="17"/>
  <c r="CM8" i="17"/>
  <c r="CJ8" i="17"/>
  <c r="CF8" i="17"/>
  <c r="CE8" i="17"/>
  <c r="CB8" i="17"/>
  <c r="CA8" i="17"/>
  <c r="BX8" i="17"/>
  <c r="BW8" i="17"/>
  <c r="BT8" i="17"/>
  <c r="BS8" i="17"/>
  <c r="BP8" i="17"/>
  <c r="BO8" i="17"/>
  <c r="BK8" i="17"/>
  <c r="BJ8" i="17"/>
  <c r="BI8" i="17"/>
  <c r="DA8" i="17" s="1"/>
  <c r="DH7" i="17"/>
  <c r="BK7" i="17"/>
  <c r="BJ7" i="17"/>
  <c r="BI7" i="17"/>
  <c r="DB7" i="17" s="1"/>
  <c r="DH6" i="17"/>
  <c r="CZ6" i="17"/>
  <c r="CY6" i="17"/>
  <c r="CU6" i="17"/>
  <c r="CT6" i="17"/>
  <c r="CN6" i="17"/>
  <c r="CK6" i="17"/>
  <c r="CJ6" i="17"/>
  <c r="CG6" i="17"/>
  <c r="CF6" i="17"/>
  <c r="CC6" i="17"/>
  <c r="CB6" i="17"/>
  <c r="BX6" i="17"/>
  <c r="BU6" i="17"/>
  <c r="BT6" i="17"/>
  <c r="BQ6" i="17"/>
  <c r="BP6" i="17"/>
  <c r="BM6" i="17"/>
  <c r="BK6" i="17"/>
  <c r="BJ6" i="17"/>
  <c r="BI6" i="17"/>
  <c r="DH5" i="17"/>
  <c r="BK5" i="17"/>
  <c r="BJ5" i="17"/>
  <c r="BI5" i="17"/>
  <c r="DA5" i="17" s="1"/>
  <c r="BB13" i="17"/>
  <c r="AU13" i="17"/>
  <c r="AT13" i="17"/>
  <c r="AP13" i="17"/>
  <c r="AM13" i="17"/>
  <c r="AL13" i="17"/>
  <c r="AI13" i="17"/>
  <c r="AH13" i="17"/>
  <c r="AE13" i="17"/>
  <c r="AD13" i="17"/>
  <c r="AA13" i="17"/>
  <c r="Z13" i="17"/>
  <c r="W13" i="17"/>
  <c r="V13" i="17"/>
  <c r="R13" i="17"/>
  <c r="O13" i="17"/>
  <c r="N13" i="17"/>
  <c r="K13" i="17"/>
  <c r="J13" i="17"/>
  <c r="G13" i="17"/>
  <c r="F13" i="17"/>
  <c r="E13" i="17"/>
  <c r="D13" i="17"/>
  <c r="BE13" i="17" s="1"/>
  <c r="BE12" i="17"/>
  <c r="BB12" i="17"/>
  <c r="AV12" i="17"/>
  <c r="AN12" i="17"/>
  <c r="AF12" i="17"/>
  <c r="X12" i="17"/>
  <c r="P12" i="17"/>
  <c r="H12" i="17"/>
  <c r="F12" i="17"/>
  <c r="E12" i="17"/>
  <c r="D12" i="17"/>
  <c r="BB11" i="17"/>
  <c r="AU11" i="17"/>
  <c r="AT11" i="17"/>
  <c r="AP11" i="17"/>
  <c r="AM11" i="17"/>
  <c r="AL11" i="17"/>
  <c r="AI11" i="17"/>
  <c r="AH11" i="17"/>
  <c r="AE11" i="17"/>
  <c r="AD11" i="17"/>
  <c r="AA11" i="17"/>
  <c r="Z11" i="17"/>
  <c r="W11" i="17"/>
  <c r="V11" i="17"/>
  <c r="R11" i="17"/>
  <c r="O11" i="17"/>
  <c r="N11" i="17"/>
  <c r="K11" i="17"/>
  <c r="J11" i="17"/>
  <c r="G11" i="17"/>
  <c r="F11" i="17"/>
  <c r="E11" i="17"/>
  <c r="D11" i="17"/>
  <c r="BE11" i="17" s="1"/>
  <c r="BB10" i="17"/>
  <c r="AS10" i="17"/>
  <c r="AR10" i="17"/>
  <c r="AK10" i="17"/>
  <c r="AB10" i="17"/>
  <c r="U10" i="17"/>
  <c r="T10" i="17"/>
  <c r="M10" i="17"/>
  <c r="F10" i="17"/>
  <c r="E10" i="17"/>
  <c r="D10" i="17"/>
  <c r="BB9" i="17"/>
  <c r="AU9" i="17"/>
  <c r="AT9" i="17"/>
  <c r="AP9" i="17"/>
  <c r="AM9" i="17"/>
  <c r="AL9" i="17"/>
  <c r="AI9" i="17"/>
  <c r="AH9" i="17"/>
  <c r="AE9" i="17"/>
  <c r="AD9" i="17"/>
  <c r="AA9" i="17"/>
  <c r="Z9" i="17"/>
  <c r="W9" i="17"/>
  <c r="V9" i="17"/>
  <c r="R9" i="17"/>
  <c r="O9" i="17"/>
  <c r="N9" i="17"/>
  <c r="K9" i="17"/>
  <c r="J9" i="17"/>
  <c r="G9" i="17"/>
  <c r="F9" i="17"/>
  <c r="E9" i="17"/>
  <c r="D9" i="17"/>
  <c r="BE9" i="17" s="1"/>
  <c r="BE8" i="17"/>
  <c r="BB8" i="17"/>
  <c r="AV8" i="17"/>
  <c r="AN8" i="17"/>
  <c r="AF8" i="17"/>
  <c r="X8" i="17"/>
  <c r="P8" i="17"/>
  <c r="H8" i="17"/>
  <c r="F8" i="17"/>
  <c r="E8" i="17"/>
  <c r="D8" i="17"/>
  <c r="BB7" i="17"/>
  <c r="AV7" i="17"/>
  <c r="AU7" i="17"/>
  <c r="AP7" i="17"/>
  <c r="AL7" i="17"/>
  <c r="AF7" i="17"/>
  <c r="AE7" i="17"/>
  <c r="AA7" i="17"/>
  <c r="Z7" i="17"/>
  <c r="V7" i="17"/>
  <c r="T7" i="17"/>
  <c r="P7" i="17"/>
  <c r="O7" i="17"/>
  <c r="K7" i="17"/>
  <c r="J7" i="17"/>
  <c r="F7" i="17"/>
  <c r="E7" i="17"/>
  <c r="D7" i="17"/>
  <c r="BB6" i="17"/>
  <c r="AT6" i="17"/>
  <c r="AO6" i="17"/>
  <c r="AE6" i="17"/>
  <c r="AA6" i="17"/>
  <c r="W6" i="17"/>
  <c r="O6" i="17"/>
  <c r="K6" i="17"/>
  <c r="G6" i="17"/>
  <c r="F6" i="17"/>
  <c r="E6" i="17"/>
  <c r="D6" i="17"/>
  <c r="BE5" i="17"/>
  <c r="BB5" i="17"/>
  <c r="AW5" i="17"/>
  <c r="AT5" i="17"/>
  <c r="AS5" i="17"/>
  <c r="AP5" i="17"/>
  <c r="AO5" i="17"/>
  <c r="AL5" i="17"/>
  <c r="AK5" i="17"/>
  <c r="AH5" i="17"/>
  <c r="AG5" i="17"/>
  <c r="AD5" i="17"/>
  <c r="Z5" i="17"/>
  <c r="Y5" i="17"/>
  <c r="V5" i="17"/>
  <c r="U5" i="17"/>
  <c r="R5" i="17"/>
  <c r="Q5" i="17"/>
  <c r="N5" i="17"/>
  <c r="M5" i="17"/>
  <c r="J5" i="17"/>
  <c r="I5" i="17"/>
  <c r="F5" i="17"/>
  <c r="E5" i="17"/>
  <c r="D5" i="17"/>
  <c r="AU5" i="17" s="1"/>
  <c r="BR28" i="16"/>
  <c r="L28" i="16"/>
  <c r="L37" i="16"/>
  <c r="DI28" i="16" s="1"/>
  <c r="DJ230" i="26" l="1"/>
  <c r="DJ250" i="26"/>
  <c r="DJ180" i="26"/>
  <c r="DJ251" i="26"/>
  <c r="DJ217" i="26"/>
  <c r="DJ188" i="26"/>
  <c r="DJ124" i="26"/>
  <c r="DJ55" i="26"/>
  <c r="DJ99" i="26"/>
  <c r="DJ82" i="26"/>
  <c r="DJ93" i="26"/>
  <c r="DJ36" i="26"/>
  <c r="DJ103" i="26"/>
  <c r="DJ198" i="26"/>
  <c r="DJ58" i="26"/>
  <c r="DJ73" i="26"/>
  <c r="DJ190" i="26"/>
  <c r="DJ67" i="26"/>
  <c r="DJ242" i="26"/>
  <c r="DJ215" i="26"/>
  <c r="DJ172" i="26"/>
  <c r="DJ156" i="26"/>
  <c r="DJ108" i="26"/>
  <c r="DJ69" i="26"/>
  <c r="DJ18" i="26"/>
  <c r="DJ9" i="26"/>
  <c r="DJ185" i="26"/>
  <c r="DJ130" i="26"/>
  <c r="DJ97" i="26"/>
  <c r="DJ236" i="26"/>
  <c r="DJ78" i="26"/>
  <c r="DJ206" i="26"/>
  <c r="DJ107" i="26"/>
  <c r="DJ39" i="26"/>
  <c r="DJ231" i="26"/>
  <c r="DJ207" i="26"/>
  <c r="DJ183" i="26"/>
  <c r="DJ146" i="26"/>
  <c r="DJ84" i="26"/>
  <c r="DJ10" i="26"/>
  <c r="DJ120" i="26"/>
  <c r="DJ194" i="26"/>
  <c r="DJ111" i="26"/>
  <c r="DJ186" i="26"/>
  <c r="DJ166" i="26"/>
  <c r="DJ140" i="26"/>
  <c r="DJ137" i="26"/>
  <c r="DJ64" i="26"/>
  <c r="DJ104" i="26"/>
  <c r="DJ222" i="26"/>
  <c r="DJ139" i="26"/>
  <c r="DJ164" i="26"/>
  <c r="DJ38" i="26"/>
  <c r="DJ19" i="26"/>
  <c r="DJ141" i="26"/>
  <c r="DJ88" i="26"/>
  <c r="DJ109" i="26"/>
  <c r="DJ20" i="26"/>
  <c r="DJ125" i="26"/>
  <c r="DJ68" i="26"/>
  <c r="DJ155" i="26"/>
  <c r="DJ41" i="26"/>
  <c r="DJ122" i="26"/>
  <c r="DJ60" i="26"/>
  <c r="BE52" i="26"/>
  <c r="BE239" i="26"/>
  <c r="BE166" i="26"/>
  <c r="BE216" i="26"/>
  <c r="BE56" i="26"/>
  <c r="BE117" i="26"/>
  <c r="BE222" i="26"/>
  <c r="BE164" i="26"/>
  <c r="BE152" i="26"/>
  <c r="BE215" i="26"/>
  <c r="BE118" i="26"/>
  <c r="BE207" i="26"/>
  <c r="BE223" i="26"/>
  <c r="BE198" i="26"/>
  <c r="BE17" i="26"/>
  <c r="BE195" i="26"/>
  <c r="BE102" i="26"/>
  <c r="BE147" i="26"/>
  <c r="BE107" i="26"/>
  <c r="BE161" i="26"/>
  <c r="BE46" i="26"/>
  <c r="BE206" i="26"/>
  <c r="BE14" i="26"/>
  <c r="BE114" i="26"/>
  <c r="BE238" i="26"/>
  <c r="BE44" i="26"/>
  <c r="BE121" i="26"/>
  <c r="BE133" i="26"/>
  <c r="BE110" i="26"/>
  <c r="BE202" i="26"/>
  <c r="BE87" i="26"/>
  <c r="BE23" i="26"/>
  <c r="BE194" i="26"/>
  <c r="BE151" i="26"/>
  <c r="BE12" i="26"/>
  <c r="BE95" i="26"/>
  <c r="BE204" i="26"/>
  <c r="BE21" i="26"/>
  <c r="BE155" i="26"/>
  <c r="BE68" i="26"/>
  <c r="BE250" i="26"/>
  <c r="BE32" i="26"/>
  <c r="BE170" i="26"/>
  <c r="BE50" i="26"/>
  <c r="BE199" i="26"/>
  <c r="BE106" i="26"/>
  <c r="BE109" i="26"/>
  <c r="BE171" i="26"/>
  <c r="BE94" i="26"/>
  <c r="BE225" i="26"/>
  <c r="BE66" i="26"/>
  <c r="BE35" i="26"/>
  <c r="BE220" i="26"/>
  <c r="BE48" i="26"/>
  <c r="BE200" i="26"/>
  <c r="BE86" i="26"/>
  <c r="BE104" i="26"/>
  <c r="BE214" i="26"/>
  <c r="BE196" i="26"/>
  <c r="BE97" i="26"/>
  <c r="BE231" i="26"/>
  <c r="BE62" i="26"/>
  <c r="BE227" i="26"/>
  <c r="BE230" i="26"/>
  <c r="BE40" i="26"/>
  <c r="BE190" i="26"/>
  <c r="BE132" i="26"/>
  <c r="BE264" i="26"/>
  <c r="BE235" i="26"/>
  <c r="BE31" i="26"/>
  <c r="BE91" i="26"/>
  <c r="BE153" i="26"/>
  <c r="BE236" i="26"/>
  <c r="BE37" i="26"/>
  <c r="BE125" i="26"/>
  <c r="BE41" i="26"/>
  <c r="BE129" i="26"/>
  <c r="BE84" i="26"/>
  <c r="BE189" i="26"/>
  <c r="BE181" i="26"/>
  <c r="BE98" i="26"/>
  <c r="BE219" i="26"/>
  <c r="BE139" i="26"/>
  <c r="BE45" i="26"/>
  <c r="BE20" i="26"/>
  <c r="BE92" i="26"/>
  <c r="BE78" i="26"/>
  <c r="BE63" i="26"/>
  <c r="BE47" i="26"/>
  <c r="BE127" i="26"/>
  <c r="BE256" i="26"/>
  <c r="BE176" i="26"/>
  <c r="BE134" i="26"/>
  <c r="BE113" i="26"/>
  <c r="BE16" i="26"/>
  <c r="BE138" i="26"/>
  <c r="BE263" i="26"/>
  <c r="BE184" i="26"/>
  <c r="BE27" i="26"/>
  <c r="BE229" i="26"/>
  <c r="BE53" i="26"/>
  <c r="BE54" i="26"/>
  <c r="BE186" i="26"/>
  <c r="BE76" i="26"/>
  <c r="BE247" i="26"/>
  <c r="BE65" i="26"/>
  <c r="BE248" i="26"/>
  <c r="BE75" i="26"/>
  <c r="BE249" i="26"/>
  <c r="BE254" i="26"/>
  <c r="BE233" i="26"/>
  <c r="BE140" i="26"/>
  <c r="BE209" i="26"/>
  <c r="BE148" i="26"/>
  <c r="BE213" i="26"/>
  <c r="BE191" i="26"/>
  <c r="BE39" i="26"/>
  <c r="BE51" i="26"/>
  <c r="BE122" i="26"/>
  <c r="BE178" i="26"/>
  <c r="BE261" i="26"/>
  <c r="BE192" i="26"/>
  <c r="BE142" i="26"/>
  <c r="BE159" i="26"/>
  <c r="BE240" i="26"/>
  <c r="BE237" i="26"/>
  <c r="BE10" i="26"/>
  <c r="BE67" i="26"/>
  <c r="BE234" i="26"/>
  <c r="BE57" i="26"/>
  <c r="BE18" i="26"/>
  <c r="BE115" i="26"/>
  <c r="BE49" i="26"/>
  <c r="BE257" i="26"/>
  <c r="BE90" i="26"/>
  <c r="BE203" i="26"/>
  <c r="BE167" i="26"/>
  <c r="BE103" i="26"/>
  <c r="BE252" i="26"/>
  <c r="BE58" i="26"/>
  <c r="BE180" i="26"/>
  <c r="BE42" i="26"/>
  <c r="BE71" i="26"/>
  <c r="N4" i="26"/>
  <c r="BE177" i="26"/>
  <c r="BE36" i="26"/>
  <c r="BE25" i="26"/>
  <c r="BE38" i="26"/>
  <c r="DI10" i="25"/>
  <c r="AX11" i="25"/>
  <c r="L12" i="25"/>
  <c r="AJ12" i="25"/>
  <c r="CI15" i="25"/>
  <c r="AQ15" i="25"/>
  <c r="S17" i="25"/>
  <c r="L10" i="25"/>
  <c r="L8" i="25"/>
  <c r="BY17" i="25"/>
  <c r="BY13" i="25"/>
  <c r="DD11" i="25"/>
  <c r="BR9" i="25"/>
  <c r="DI9" i="25" s="1"/>
  <c r="CP7" i="25"/>
  <c r="DD14" i="25"/>
  <c r="BY14" i="25"/>
  <c r="DD9" i="25"/>
  <c r="DD12" i="25"/>
  <c r="CI8" i="25"/>
  <c r="DD6" i="25"/>
  <c r="DD5" i="25"/>
  <c r="CI5" i="25"/>
  <c r="DI5" i="25" s="1"/>
  <c r="DD16" i="25"/>
  <c r="CP6" i="25"/>
  <c r="BY6" i="25"/>
  <c r="AC13" i="25"/>
  <c r="BC13" i="25" s="1"/>
  <c r="CI11" i="25"/>
  <c r="CW8" i="25"/>
  <c r="AJ16" i="25"/>
  <c r="AJ15" i="25"/>
  <c r="AX15" i="25"/>
  <c r="AC15" i="25"/>
  <c r="AX13" i="25"/>
  <c r="AJ17" i="25"/>
  <c r="AC17" i="25"/>
  <c r="L6" i="25"/>
  <c r="CI14" i="25"/>
  <c r="BY12" i="25"/>
  <c r="BY16" i="25"/>
  <c r="CI6" i="25"/>
  <c r="L16" i="25"/>
  <c r="AJ14" i="25"/>
  <c r="L14" i="25"/>
  <c r="AX17" i="25"/>
  <c r="AX10" i="25"/>
  <c r="AC9" i="25"/>
  <c r="AX8" i="25"/>
  <c r="AJ8" i="25"/>
  <c r="S8" i="25"/>
  <c r="AQ7" i="25"/>
  <c r="AX6" i="25"/>
  <c r="AJ6" i="25"/>
  <c r="AQ5" i="25"/>
  <c r="S12" i="25"/>
  <c r="AQ10" i="25"/>
  <c r="CW17" i="25"/>
  <c r="CP15" i="25"/>
  <c r="CI13" i="25"/>
  <c r="CP9" i="25"/>
  <c r="BR7" i="25"/>
  <c r="BY11" i="25"/>
  <c r="CP12" i="25"/>
  <c r="BY8" i="25"/>
  <c r="CP5" i="25"/>
  <c r="CP16" i="25"/>
  <c r="CW5" i="25"/>
  <c r="DD10" i="25"/>
  <c r="DI6" i="25"/>
  <c r="DI13" i="25"/>
  <c r="DI12" i="25"/>
  <c r="DI16" i="25"/>
  <c r="CI9" i="25"/>
  <c r="CI7" i="25"/>
  <c r="CW15" i="25"/>
  <c r="BR14" i="25"/>
  <c r="CP8" i="25"/>
  <c r="DD17" i="25"/>
  <c r="DD15" i="25"/>
  <c r="DD13" i="25"/>
  <c r="BY15" i="25"/>
  <c r="DI15" i="25" s="1"/>
  <c r="CP14" i="25"/>
  <c r="CP11" i="25"/>
  <c r="CW11" i="25"/>
  <c r="BR8" i="25"/>
  <c r="DI8" i="25" s="1"/>
  <c r="BC5" i="25"/>
  <c r="AX12" i="25"/>
  <c r="S6" i="25"/>
  <c r="AC12" i="25"/>
  <c r="AC8" i="25"/>
  <c r="AC6" i="25"/>
  <c r="AJ11" i="25"/>
  <c r="AQ11" i="25"/>
  <c r="AC16" i="25"/>
  <c r="BC16" i="25" s="1"/>
  <c r="AC14" i="25"/>
  <c r="S15" i="25"/>
  <c r="BC15" i="25" s="1"/>
  <c r="AJ10" i="25"/>
  <c r="S10" i="25"/>
  <c r="AX7" i="25"/>
  <c r="AQ6" i="25"/>
  <c r="AQ13" i="25"/>
  <c r="BC11" i="25"/>
  <c r="AX16" i="25"/>
  <c r="AX14" i="25"/>
  <c r="AC7" i="25"/>
  <c r="AC10" i="25"/>
  <c r="AX9" i="25"/>
  <c r="AQ8" i="25"/>
  <c r="BC8" i="25" s="1"/>
  <c r="AC5" i="25"/>
  <c r="AQ17" i="25"/>
  <c r="BC17" i="25" s="1"/>
  <c r="DI9" i="24"/>
  <c r="DI5" i="24"/>
  <c r="DI11" i="24"/>
  <c r="CP10" i="24"/>
  <c r="DI10" i="24" s="1"/>
  <c r="DI7" i="24"/>
  <c r="BR12" i="24"/>
  <c r="BR8" i="24"/>
  <c r="CP6" i="24"/>
  <c r="CP8" i="24"/>
  <c r="CP12" i="24"/>
  <c r="BR6" i="24"/>
  <c r="DI6" i="24" s="1"/>
  <c r="BC7" i="24"/>
  <c r="BC12" i="24"/>
  <c r="AC11" i="24"/>
  <c r="BC11" i="24" s="1"/>
  <c r="BC10" i="24"/>
  <c r="AJ10" i="24"/>
  <c r="AQ10" i="24"/>
  <c r="AJ9" i="24"/>
  <c r="S5" i="24"/>
  <c r="BC5" i="24" s="1"/>
  <c r="AC8" i="24"/>
  <c r="BC8" i="24" s="1"/>
  <c r="AC6" i="24"/>
  <c r="BC6" i="24" s="1"/>
  <c r="S9" i="24"/>
  <c r="BC9" i="24" s="1"/>
  <c r="AQ5" i="24"/>
  <c r="BR9" i="23"/>
  <c r="AX42" i="23"/>
  <c r="S33" i="23"/>
  <c r="DD36" i="23"/>
  <c r="CP11" i="23"/>
  <c r="BY11" i="23"/>
  <c r="BY72" i="23"/>
  <c r="CP70" i="23"/>
  <c r="S35" i="23"/>
  <c r="S42" i="23"/>
  <c r="AX68" i="23"/>
  <c r="S40" i="23"/>
  <c r="L36" i="23"/>
  <c r="L32" i="23"/>
  <c r="AX15" i="23"/>
  <c r="BY44" i="23"/>
  <c r="CP33" i="23"/>
  <c r="BY22" i="23"/>
  <c r="AJ13" i="23"/>
  <c r="AC28" i="23"/>
  <c r="AQ25" i="23"/>
  <c r="S25" i="23"/>
  <c r="AJ17" i="23"/>
  <c r="S26" i="23"/>
  <c r="AJ18" i="23"/>
  <c r="AC18" i="23"/>
  <c r="L18" i="23"/>
  <c r="CP68" i="23"/>
  <c r="BY68" i="23"/>
  <c r="BR41" i="23"/>
  <c r="DD38" i="23"/>
  <c r="BR6" i="23"/>
  <c r="CP7" i="23"/>
  <c r="BR22" i="23"/>
  <c r="S43" i="23"/>
  <c r="AJ48" i="23"/>
  <c r="AX36" i="23"/>
  <c r="AJ37" i="23"/>
  <c r="AC23" i="23"/>
  <c r="AX14" i="23"/>
  <c r="L19" i="23"/>
  <c r="DD46" i="23"/>
  <c r="DD32" i="23"/>
  <c r="CP13" i="23"/>
  <c r="BR28" i="23"/>
  <c r="BY26" i="23"/>
  <c r="L26" i="23"/>
  <c r="L11" i="23"/>
  <c r="AJ11" i="23"/>
  <c r="CP32" i="23"/>
  <c r="CI39" i="23"/>
  <c r="BY28" i="23"/>
  <c r="CP23" i="23"/>
  <c r="CP21" i="23"/>
  <c r="DD21" i="23"/>
  <c r="BY20" i="23"/>
  <c r="BR15" i="23"/>
  <c r="BR7" i="23"/>
  <c r="CP9" i="23"/>
  <c r="CP15" i="23"/>
  <c r="BR13" i="23"/>
  <c r="AX23" i="23"/>
  <c r="AX25" i="23"/>
  <c r="CP47" i="23"/>
  <c r="BY35" i="23"/>
  <c r="BR20" i="23"/>
  <c r="CP30" i="23"/>
  <c r="AJ33" i="23"/>
  <c r="AQ6" i="23"/>
  <c r="BY40" i="23"/>
  <c r="BY6" i="23"/>
  <c r="CP45" i="23"/>
  <c r="AQ24" i="23"/>
  <c r="AX19" i="23"/>
  <c r="S19" i="23"/>
  <c r="BY27" i="23"/>
  <c r="BY7" i="23"/>
  <c r="S39" i="23"/>
  <c r="S68" i="23"/>
  <c r="S21" i="23"/>
  <c r="AC67" i="23"/>
  <c r="L27" i="23"/>
  <c r="AJ22" i="23"/>
  <c r="CI35" i="23"/>
  <c r="BR36" i="23"/>
  <c r="CI16" i="23"/>
  <c r="DD7" i="23"/>
  <c r="DD16" i="23"/>
  <c r="BR5" i="23"/>
  <c r="S31" i="23"/>
  <c r="S45" i="23"/>
  <c r="AJ42" i="23"/>
  <c r="AC68" i="23"/>
  <c r="L43" i="23"/>
  <c r="L40" i="23"/>
  <c r="AX34" i="23"/>
  <c r="AX38" i="23"/>
  <c r="AC38" i="23"/>
  <c r="AX37" i="23"/>
  <c r="AJ36" i="23"/>
  <c r="L13" i="23"/>
  <c r="AJ8" i="23"/>
  <c r="AX28" i="23"/>
  <c r="AQ13" i="23"/>
  <c r="AC27" i="23"/>
  <c r="AX11" i="23"/>
  <c r="S11" i="23"/>
  <c r="CI47" i="23"/>
  <c r="CP43" i="23"/>
  <c r="BY43" i="23"/>
  <c r="DD70" i="23"/>
  <c r="BR70" i="23"/>
  <c r="CP24" i="23"/>
  <c r="BR30" i="23"/>
  <c r="CP25" i="23"/>
  <c r="BR25" i="23"/>
  <c r="BY21" i="23"/>
  <c r="CI19" i="23"/>
  <c r="BR14" i="23"/>
  <c r="BY71" i="23"/>
  <c r="CW25" i="23"/>
  <c r="DD34" i="23"/>
  <c r="BY25" i="23"/>
  <c r="BR39" i="23"/>
  <c r="BY39" i="23"/>
  <c r="CP37" i="23"/>
  <c r="BR37" i="23"/>
  <c r="CW30" i="23"/>
  <c r="BY30" i="23"/>
  <c r="CW22" i="23"/>
  <c r="BR12" i="23"/>
  <c r="AJ15" i="23"/>
  <c r="CI31" i="23"/>
  <c r="L44" i="23"/>
  <c r="L41" i="23"/>
  <c r="AC48" i="23"/>
  <c r="AQ36" i="23"/>
  <c r="L29" i="23"/>
  <c r="AC8" i="23"/>
  <c r="AJ72" i="23"/>
  <c r="S72" i="23"/>
  <c r="AQ22" i="23"/>
  <c r="DD41" i="23"/>
  <c r="BY45" i="23"/>
  <c r="BY9" i="23"/>
  <c r="AJ46" i="23"/>
  <c r="S46" i="23"/>
  <c r="AC45" i="23"/>
  <c r="AQ35" i="23"/>
  <c r="L70" i="23"/>
  <c r="AQ29" i="23"/>
  <c r="S29" i="23"/>
  <c r="AX29" i="23"/>
  <c r="L24" i="23"/>
  <c r="L21" i="23"/>
  <c r="L67" i="23"/>
  <c r="AQ23" i="23"/>
  <c r="S23" i="23"/>
  <c r="AJ9" i="23"/>
  <c r="L6" i="23"/>
  <c r="AC15" i="23"/>
  <c r="AX22" i="23"/>
  <c r="DD48" i="23"/>
  <c r="BY47" i="23"/>
  <c r="CW68" i="23"/>
  <c r="BR43" i="23"/>
  <c r="CP41" i="23"/>
  <c r="BY41" i="23"/>
  <c r="BR69" i="23"/>
  <c r="CI69" i="23"/>
  <c r="CW40" i="23"/>
  <c r="BR40" i="23"/>
  <c r="BY32" i="23"/>
  <c r="CW34" i="23"/>
  <c r="CP31" i="23"/>
  <c r="DD30" i="23"/>
  <c r="CP18" i="23"/>
  <c r="CP17" i="23"/>
  <c r="CP16" i="23"/>
  <c r="CP14" i="23"/>
  <c r="CW13" i="23"/>
  <c r="CP12" i="23"/>
  <c r="CI10" i="23"/>
  <c r="BR8" i="23"/>
  <c r="CW6" i="23"/>
  <c r="CP5" i="23"/>
  <c r="CW72" i="23"/>
  <c r="DD67" i="23"/>
  <c r="CP44" i="23"/>
  <c r="CW11" i="23"/>
  <c r="AQ31" i="23"/>
  <c r="AJ31" i="23"/>
  <c r="AQ42" i="23"/>
  <c r="AJ38" i="23"/>
  <c r="AC26" i="23"/>
  <c r="S12" i="23"/>
  <c r="AQ14" i="23"/>
  <c r="CW31" i="23"/>
  <c r="AX45" i="23"/>
  <c r="AX41" i="23"/>
  <c r="AX39" i="23"/>
  <c r="L71" i="23"/>
  <c r="L35" i="23"/>
  <c r="AC69" i="23"/>
  <c r="AQ69" i="23"/>
  <c r="S20" i="23"/>
  <c r="S67" i="23"/>
  <c r="S15" i="23"/>
  <c r="AQ15" i="23"/>
  <c r="AX10" i="23"/>
  <c r="AQ10" i="23"/>
  <c r="CP40" i="23"/>
  <c r="DD40" i="23"/>
  <c r="CI38" i="23"/>
  <c r="CW38" i="23"/>
  <c r="DD15" i="23"/>
  <c r="CI14" i="23"/>
  <c r="BR11" i="23"/>
  <c r="CI67" i="23"/>
  <c r="CW36" i="23"/>
  <c r="CW44" i="23"/>
  <c r="BR44" i="23"/>
  <c r="BY15" i="23"/>
  <c r="BR72" i="23"/>
  <c r="CP72" i="23"/>
  <c r="L31" i="23"/>
  <c r="AJ35" i="23"/>
  <c r="S44" i="23"/>
  <c r="AC7" i="23"/>
  <c r="AC11" i="23"/>
  <c r="AQ11" i="23"/>
  <c r="S22" i="23"/>
  <c r="CW46" i="23"/>
  <c r="CW42" i="23"/>
  <c r="AC41" i="23"/>
  <c r="CW24" i="23"/>
  <c r="CI24" i="23"/>
  <c r="CW21" i="23"/>
  <c r="CW18" i="23"/>
  <c r="CI18" i="23"/>
  <c r="DD14" i="23"/>
  <c r="BY5" i="23"/>
  <c r="CP22" i="23"/>
  <c r="CI8" i="23"/>
  <c r="DD25" i="23"/>
  <c r="CI25" i="23"/>
  <c r="CW23" i="23"/>
  <c r="CP39" i="23"/>
  <c r="CI26" i="23"/>
  <c r="BY23" i="23"/>
  <c r="BR19" i="23"/>
  <c r="CI34" i="23"/>
  <c r="BR16" i="23"/>
  <c r="DD12" i="23"/>
  <c r="DD5" i="23"/>
  <c r="DD20" i="23"/>
  <c r="AX47" i="23"/>
  <c r="L47" i="23"/>
  <c r="AX46" i="23"/>
  <c r="L46" i="23"/>
  <c r="AC44" i="23"/>
  <c r="AQ44" i="23"/>
  <c r="AC42" i="23"/>
  <c r="AJ41" i="23"/>
  <c r="AX71" i="23"/>
  <c r="AX35" i="23"/>
  <c r="AQ33" i="23"/>
  <c r="AX31" i="23"/>
  <c r="AJ45" i="23"/>
  <c r="L42" i="23"/>
  <c r="AJ39" i="23"/>
  <c r="AX69" i="23"/>
  <c r="AC43" i="23"/>
  <c r="AQ43" i="23"/>
  <c r="AQ40" i="23"/>
  <c r="AX70" i="23"/>
  <c r="AQ70" i="23"/>
  <c r="AQ34" i="23"/>
  <c r="AC40" i="23"/>
  <c r="AC34" i="23"/>
  <c r="AX30" i="23"/>
  <c r="AC21" i="23"/>
  <c r="AX16" i="23"/>
  <c r="S8" i="23"/>
  <c r="AX8" i="23"/>
  <c r="AJ67" i="23"/>
  <c r="L37" i="23"/>
  <c r="AQ30" i="23"/>
  <c r="S32" i="23"/>
  <c r="AC30" i="23"/>
  <c r="L28" i="23"/>
  <c r="AJ25" i="23"/>
  <c r="AX20" i="23"/>
  <c r="S17" i="23"/>
  <c r="AC12" i="23"/>
  <c r="S9" i="23"/>
  <c r="AJ6" i="23"/>
  <c r="S6" i="23"/>
  <c r="L72" i="23"/>
  <c r="AJ32" i="23"/>
  <c r="AJ26" i="23"/>
  <c r="AQ27" i="23"/>
  <c r="L7" i="23"/>
  <c r="AX27" i="23"/>
  <c r="S27" i="23"/>
  <c r="AQ19" i="23"/>
  <c r="L14" i="23"/>
  <c r="AJ14" i="23"/>
  <c r="AC10" i="23"/>
  <c r="AC22" i="23"/>
  <c r="BY48" i="23"/>
  <c r="CW43" i="23"/>
  <c r="CW70" i="23"/>
  <c r="CP46" i="23"/>
  <c r="CI46" i="23"/>
  <c r="CW69" i="23"/>
  <c r="DD42" i="23"/>
  <c r="DD35" i="23"/>
  <c r="CW32" i="23"/>
  <c r="CI32" i="23"/>
  <c r="BY24" i="23"/>
  <c r="BY36" i="23"/>
  <c r="CP34" i="23"/>
  <c r="DD33" i="23"/>
  <c r="CI33" i="23"/>
  <c r="DD29" i="23"/>
  <c r="CI29" i="23"/>
  <c r="DD23" i="23"/>
  <c r="BR23" i="23"/>
  <c r="BR21" i="23"/>
  <c r="CI21" i="23"/>
  <c r="BY18" i="23"/>
  <c r="CW17" i="23"/>
  <c r="CW16" i="23"/>
  <c r="CW15" i="23"/>
  <c r="CP6" i="23"/>
  <c r="CI5" i="23"/>
  <c r="CI72" i="23"/>
  <c r="CP20" i="23"/>
  <c r="BY67" i="23"/>
  <c r="BR71" i="23"/>
  <c r="CI71" i="23"/>
  <c r="DD8" i="23"/>
  <c r="CP36" i="23"/>
  <c r="BY37" i="23"/>
  <c r="CI36" i="23"/>
  <c r="DD26" i="23"/>
  <c r="CW26" i="23"/>
  <c r="CW20" i="23"/>
  <c r="BR10" i="23"/>
  <c r="CW45" i="23"/>
  <c r="CI45" i="23"/>
  <c r="DD45" i="23"/>
  <c r="BR34" i="23"/>
  <c r="L39" i="23"/>
  <c r="AQ21" i="23"/>
  <c r="AC39" i="23"/>
  <c r="AQ48" i="23"/>
  <c r="L69" i="23"/>
  <c r="AX26" i="23"/>
  <c r="S37" i="23"/>
  <c r="S30" i="23"/>
  <c r="AQ17" i="23"/>
  <c r="AJ7" i="23"/>
  <c r="AC19" i="23"/>
  <c r="AJ19" i="23"/>
  <c r="CI48" i="23"/>
  <c r="BY46" i="23"/>
  <c r="BR46" i="23"/>
  <c r="L45" i="23"/>
  <c r="AJ70" i="23"/>
  <c r="AQ16" i="23"/>
  <c r="AC37" i="23"/>
  <c r="S41" i="23"/>
  <c r="S71" i="23"/>
  <c r="S48" i="23"/>
  <c r="AQ68" i="23"/>
  <c r="L68" i="23"/>
  <c r="AJ40" i="23"/>
  <c r="S70" i="23"/>
  <c r="S38" i="23"/>
  <c r="AC16" i="23"/>
  <c r="S13" i="23"/>
  <c r="AQ9" i="23"/>
  <c r="AX67" i="23"/>
  <c r="CW48" i="23"/>
  <c r="DD69" i="23"/>
  <c r="CI40" i="23"/>
  <c r="CW27" i="23"/>
  <c r="BY38" i="23"/>
  <c r="BY12" i="23"/>
  <c r="CP71" i="23"/>
  <c r="DD39" i="23"/>
  <c r="DD37" i="23"/>
  <c r="CI37" i="23"/>
  <c r="CP19" i="23"/>
  <c r="DD19" i="23"/>
  <c r="BR26" i="23"/>
  <c r="BR17" i="23"/>
  <c r="DD17" i="23"/>
  <c r="DD10" i="23"/>
  <c r="BR67" i="23"/>
  <c r="CI30" i="23"/>
  <c r="AJ47" i="23"/>
  <c r="AQ46" i="23"/>
  <c r="AX44" i="23"/>
  <c r="AQ41" i="23"/>
  <c r="AC71" i="23"/>
  <c r="AQ71" i="23"/>
  <c r="L33" i="23"/>
  <c r="AC31" i="23"/>
  <c r="L48" i="23"/>
  <c r="AX48" i="23"/>
  <c r="AQ45" i="23"/>
  <c r="AQ39" i="23"/>
  <c r="AJ68" i="23"/>
  <c r="AJ69" i="23"/>
  <c r="S69" i="23"/>
  <c r="AJ43" i="23"/>
  <c r="AX43" i="23"/>
  <c r="AC70" i="23"/>
  <c r="S34" i="23"/>
  <c r="AQ38" i="23"/>
  <c r="AJ30" i="23"/>
  <c r="AJ29" i="23"/>
  <c r="S24" i="23"/>
  <c r="AJ21" i="23"/>
  <c r="S16" i="23"/>
  <c r="L8" i="23"/>
  <c r="AQ8" i="23"/>
  <c r="L5" i="23"/>
  <c r="AQ37" i="23"/>
  <c r="L30" i="23"/>
  <c r="S28" i="23"/>
  <c r="AC25" i="23"/>
  <c r="AC24" i="23"/>
  <c r="L20" i="23"/>
  <c r="AC20" i="23"/>
  <c r="L17" i="23"/>
  <c r="AX17" i="23"/>
  <c r="AX9" i="23"/>
  <c r="L9" i="23"/>
  <c r="AX5" i="23"/>
  <c r="AJ5" i="23"/>
  <c r="AQ72" i="23"/>
  <c r="AX32" i="23"/>
  <c r="AC32" i="23"/>
  <c r="AQ32" i="23"/>
  <c r="AJ23" i="23"/>
  <c r="AX18" i="23"/>
  <c r="AX7" i="23"/>
  <c r="AQ7" i="23"/>
  <c r="S7" i="23"/>
  <c r="AJ27" i="23"/>
  <c r="L15" i="23"/>
  <c r="AC14" i="23"/>
  <c r="L10" i="23"/>
  <c r="AJ10" i="23"/>
  <c r="L22" i="23"/>
  <c r="BR68" i="23"/>
  <c r="CI44" i="23"/>
  <c r="CW41" i="23"/>
  <c r="BY70" i="23"/>
  <c r="DD47" i="23"/>
  <c r="BY69" i="23"/>
  <c r="BR42" i="23"/>
  <c r="BY42" i="23"/>
  <c r="CP42" i="23"/>
  <c r="BR27" i="23"/>
  <c r="CI27" i="23"/>
  <c r="DD24" i="23"/>
  <c r="BR29" i="23"/>
  <c r="CP29" i="23"/>
  <c r="DD18" i="23"/>
  <c r="BY13" i="23"/>
  <c r="CI12" i="23"/>
  <c r="CI11" i="23"/>
  <c r="CP10" i="23"/>
  <c r="CW9" i="23"/>
  <c r="CP8" i="23"/>
  <c r="CW7" i="23"/>
  <c r="CP67" i="23"/>
  <c r="BY14" i="23"/>
  <c r="DD71" i="23"/>
  <c r="CW71" i="23"/>
  <c r="CI23" i="23"/>
  <c r="BY34" i="23"/>
  <c r="BY19" i="23"/>
  <c r="CW28" i="23"/>
  <c r="CP26" i="23"/>
  <c r="CI20" i="23"/>
  <c r="CI17" i="23"/>
  <c r="BY17" i="23"/>
  <c r="BY16" i="23"/>
  <c r="BR45" i="23"/>
  <c r="BR48" i="23"/>
  <c r="BY31" i="23"/>
  <c r="CP28" i="23"/>
  <c r="CI70" i="23"/>
  <c r="DD6" i="23"/>
  <c r="CW37" i="23"/>
  <c r="CP48" i="23"/>
  <c r="DD44" i="23"/>
  <c r="CI41" i="23"/>
  <c r="BR47" i="23"/>
  <c r="CW47" i="23"/>
  <c r="CP69" i="23"/>
  <c r="CP35" i="23"/>
  <c r="BR35" i="23"/>
  <c r="CW35" i="23"/>
  <c r="BR24" i="23"/>
  <c r="CP38" i="23"/>
  <c r="BR33" i="23"/>
  <c r="CI28" i="23"/>
  <c r="DD22" i="23"/>
  <c r="CI15" i="23"/>
  <c r="DD11" i="23"/>
  <c r="CI7" i="23"/>
  <c r="DD72" i="23"/>
  <c r="CW14" i="23"/>
  <c r="CW12" i="23"/>
  <c r="CW10" i="23"/>
  <c r="CW67" i="23"/>
  <c r="CW5" i="23"/>
  <c r="CI22" i="23"/>
  <c r="CW39" i="23"/>
  <c r="BR31" i="23"/>
  <c r="CW8" i="23"/>
  <c r="DD28" i="23"/>
  <c r="CI42" i="23"/>
  <c r="BY10" i="23"/>
  <c r="BY8" i="23"/>
  <c r="CI68" i="23"/>
  <c r="DD43" i="23"/>
  <c r="CP27" i="23"/>
  <c r="BY33" i="23"/>
  <c r="CW29" i="23"/>
  <c r="DD13" i="23"/>
  <c r="CI9" i="23"/>
  <c r="DD31" i="23"/>
  <c r="CW19" i="23"/>
  <c r="DD68" i="23"/>
  <c r="CI43" i="23"/>
  <c r="BR32" i="23"/>
  <c r="DD27" i="23"/>
  <c r="BR38" i="23"/>
  <c r="CW33" i="23"/>
  <c r="BY29" i="23"/>
  <c r="BR18" i="23"/>
  <c r="CI13" i="23"/>
  <c r="DD9" i="23"/>
  <c r="CI6" i="23"/>
  <c r="AQ5" i="23"/>
  <c r="S18" i="23"/>
  <c r="S47" i="23"/>
  <c r="AC33" i="23"/>
  <c r="L34" i="23"/>
  <c r="AC29" i="23"/>
  <c r="AX24" i="23"/>
  <c r="AC13" i="23"/>
  <c r="AQ67" i="23"/>
  <c r="AC5" i="23"/>
  <c r="AJ28" i="23"/>
  <c r="AQ28" i="23"/>
  <c r="AJ20" i="23"/>
  <c r="AQ20" i="23"/>
  <c r="AX13" i="23"/>
  <c r="AX12" i="23"/>
  <c r="AC9" i="23"/>
  <c r="AC6" i="23"/>
  <c r="AX72" i="23"/>
  <c r="AJ44" i="23"/>
  <c r="AJ71" i="23"/>
  <c r="AC35" i="23"/>
  <c r="L38" i="23"/>
  <c r="S5" i="23"/>
  <c r="AQ26" i="23"/>
  <c r="AQ18" i="23"/>
  <c r="AC47" i="23"/>
  <c r="AQ47" i="23"/>
  <c r="AC46" i="23"/>
  <c r="AX33" i="23"/>
  <c r="AX40" i="23"/>
  <c r="AJ34" i="23"/>
  <c r="AC36" i="23"/>
  <c r="S36" i="23"/>
  <c r="AJ24" i="23"/>
  <c r="AJ16" i="23"/>
  <c r="L16" i="23"/>
  <c r="L25" i="23"/>
  <c r="AX21" i="23"/>
  <c r="AC17" i="23"/>
  <c r="AJ12" i="23"/>
  <c r="L12" i="23"/>
  <c r="AQ12" i="23"/>
  <c r="AX6" i="23"/>
  <c r="AC72" i="23"/>
  <c r="L23" i="23"/>
  <c r="S14" i="23"/>
  <c r="S10" i="23"/>
  <c r="DI13" i="22"/>
  <c r="DI9" i="22"/>
  <c r="DI10" i="22"/>
  <c r="CP11" i="22"/>
  <c r="CW11" i="22"/>
  <c r="DI11" i="22" s="1"/>
  <c r="CI8" i="22"/>
  <c r="BR8" i="22"/>
  <c r="CW5" i="22"/>
  <c r="DD5" i="22"/>
  <c r="DI5" i="22" s="1"/>
  <c r="CI12" i="22"/>
  <c r="DI12" i="22" s="1"/>
  <c r="CP6" i="22"/>
  <c r="DI6" i="22" s="1"/>
  <c r="BC7" i="22"/>
  <c r="BC6" i="22"/>
  <c r="AQ9" i="22"/>
  <c r="BC9" i="22" s="1"/>
  <c r="S7" i="22"/>
  <c r="AC12" i="22"/>
  <c r="BC12" i="22" s="1"/>
  <c r="AJ11" i="22"/>
  <c r="BC11" i="22" s="1"/>
  <c r="S5" i="22"/>
  <c r="BC5" i="22" s="1"/>
  <c r="AX5" i="22"/>
  <c r="AX12" i="22"/>
  <c r="L8" i="22"/>
  <c r="BC8" i="22" s="1"/>
  <c r="AQ5" i="22"/>
  <c r="AX7" i="22"/>
  <c r="DI6" i="21"/>
  <c r="DI9" i="21"/>
  <c r="BY8" i="21"/>
  <c r="BY10" i="21"/>
  <c r="DD10" i="21"/>
  <c r="DD8" i="21"/>
  <c r="BR7" i="21"/>
  <c r="DI7" i="21" s="1"/>
  <c r="BR5" i="21"/>
  <c r="CW8" i="21"/>
  <c r="CI5" i="21"/>
  <c r="BC9" i="21"/>
  <c r="BC6" i="21"/>
  <c r="AX10" i="21"/>
  <c r="S10" i="21"/>
  <c r="AC5" i="21"/>
  <c r="BC5" i="21" s="1"/>
  <c r="BC7" i="21"/>
  <c r="AX8" i="21"/>
  <c r="AC7" i="21"/>
  <c r="AX6" i="21"/>
  <c r="AQ8" i="21"/>
  <c r="BC8" i="21" s="1"/>
  <c r="AQ10" i="21"/>
  <c r="BC10" i="21" s="1"/>
  <c r="AQ8" i="20"/>
  <c r="AQ13" i="20"/>
  <c r="AC9" i="20"/>
  <c r="AJ9" i="20"/>
  <c r="BP9" i="20"/>
  <c r="BP5" i="20"/>
  <c r="BW9" i="20"/>
  <c r="CN12" i="20"/>
  <c r="BP8" i="20"/>
  <c r="AJ13" i="20"/>
  <c r="AQ9" i="20"/>
  <c r="CN9" i="20"/>
  <c r="DB12" i="20"/>
  <c r="S12" i="20"/>
  <c r="S6" i="20"/>
  <c r="AJ15" i="20"/>
  <c r="L15" i="20"/>
  <c r="DB8" i="20"/>
  <c r="S14" i="20"/>
  <c r="S9" i="20"/>
  <c r="AJ10" i="20"/>
  <c r="CN13" i="20"/>
  <c r="CN7" i="20"/>
  <c r="CU6" i="20"/>
  <c r="AX13" i="20"/>
  <c r="L12" i="20"/>
  <c r="S8" i="20"/>
  <c r="S15" i="20"/>
  <c r="AX11" i="20"/>
  <c r="AC11" i="20"/>
  <c r="CN15" i="20"/>
  <c r="CU13" i="20"/>
  <c r="BW13" i="20"/>
  <c r="CU11" i="20"/>
  <c r="BP11" i="20"/>
  <c r="DB10" i="20"/>
  <c r="BW8" i="20"/>
  <c r="BP7" i="20"/>
  <c r="CN14" i="20"/>
  <c r="CG14" i="20"/>
  <c r="BP14" i="20"/>
  <c r="CN8" i="20"/>
  <c r="CN6" i="20"/>
  <c r="S5" i="20"/>
  <c r="AJ5" i="20"/>
  <c r="AX5" i="20"/>
  <c r="CG5" i="20"/>
  <c r="AJ8" i="20"/>
  <c r="AJ6" i="20"/>
  <c r="DB7" i="20"/>
  <c r="AC13" i="20"/>
  <c r="AC12" i="20"/>
  <c r="L8" i="20"/>
  <c r="L6" i="20"/>
  <c r="AC10" i="20"/>
  <c r="S11" i="20"/>
  <c r="DB15" i="20"/>
  <c r="CG8" i="20"/>
  <c r="CG7" i="20"/>
  <c r="S13" i="20"/>
  <c r="AQ12" i="20"/>
  <c r="AQ6" i="20"/>
  <c r="AX7" i="20"/>
  <c r="AJ7" i="20"/>
  <c r="AX14" i="20"/>
  <c r="L14" i="20"/>
  <c r="L11" i="20"/>
  <c r="CU15" i="20"/>
  <c r="CG15" i="20"/>
  <c r="CU9" i="20"/>
  <c r="DB13" i="20"/>
  <c r="CN11" i="20"/>
  <c r="BP6" i="20"/>
  <c r="CU12" i="20"/>
  <c r="CU14" i="20"/>
  <c r="BW14" i="20"/>
  <c r="CU7" i="20"/>
  <c r="AC5" i="20"/>
  <c r="AQ5" i="20"/>
  <c r="CN5" i="20"/>
  <c r="AQ14" i="20"/>
  <c r="AX12" i="20"/>
  <c r="AX6" i="20"/>
  <c r="S10" i="20"/>
  <c r="AC14" i="20"/>
  <c r="AQ11" i="20"/>
  <c r="BW11" i="20"/>
  <c r="CG10" i="20"/>
  <c r="BW12" i="20"/>
  <c r="L5" i="20"/>
  <c r="BC5" i="20" s="1"/>
  <c r="AX15" i="20"/>
  <c r="AC15" i="20"/>
  <c r="AX9" i="20"/>
  <c r="AC8" i="20"/>
  <c r="AQ15" i="20"/>
  <c r="L10" i="20"/>
  <c r="AC7" i="20"/>
  <c r="S7" i="20"/>
  <c r="AJ14" i="20"/>
  <c r="AJ11" i="20"/>
  <c r="BW15" i="20"/>
  <c r="DB11" i="20"/>
  <c r="CG12" i="20"/>
  <c r="BP12" i="20"/>
  <c r="DB14" i="20"/>
  <c r="BW6" i="20"/>
  <c r="CU5" i="20"/>
  <c r="BW5" i="20"/>
  <c r="DB5" i="20"/>
  <c r="BP13" i="20"/>
  <c r="CU10" i="20"/>
  <c r="CG11" i="20"/>
  <c r="CG13" i="20"/>
  <c r="BW7" i="20"/>
  <c r="CG9" i="20"/>
  <c r="CG6" i="20"/>
  <c r="BP15" i="20"/>
  <c r="DG15" i="20" s="1"/>
  <c r="DB9" i="20"/>
  <c r="BW10" i="20"/>
  <c r="CN10" i="20"/>
  <c r="CU8" i="20"/>
  <c r="DB6" i="20"/>
  <c r="BP10" i="20"/>
  <c r="AC6" i="20"/>
  <c r="L9" i="20"/>
  <c r="AX8" i="20"/>
  <c r="BC8" i="20" s="1"/>
  <c r="AQ7" i="20"/>
  <c r="L7" i="20"/>
  <c r="AJ12" i="20"/>
  <c r="AX10" i="20"/>
  <c r="L13" i="20"/>
  <c r="AQ10" i="20"/>
  <c r="DI12" i="19"/>
  <c r="DI8" i="19"/>
  <c r="DI15" i="19"/>
  <c r="DI10" i="19"/>
  <c r="DI7" i="19"/>
  <c r="DI5" i="19"/>
  <c r="CI14" i="19"/>
  <c r="CI10" i="19"/>
  <c r="DD6" i="19"/>
  <c r="BR11" i="19"/>
  <c r="CI12" i="19"/>
  <c r="DD8" i="19"/>
  <c r="CW9" i="19"/>
  <c r="BR16" i="19"/>
  <c r="DI16" i="19" s="1"/>
  <c r="CI6" i="19"/>
  <c r="DI6" i="19" s="1"/>
  <c r="DD14" i="19"/>
  <c r="BR14" i="19"/>
  <c r="DI14" i="19" s="1"/>
  <c r="CP11" i="19"/>
  <c r="BR9" i="19"/>
  <c r="BC15" i="19"/>
  <c r="BC16" i="19"/>
  <c r="BC7" i="19"/>
  <c r="BC9" i="19"/>
  <c r="BC13" i="19"/>
  <c r="BC11" i="19"/>
  <c r="BC6" i="19"/>
  <c r="BC10" i="19"/>
  <c r="AX8" i="19"/>
  <c r="AX15" i="19"/>
  <c r="AX10" i="19"/>
  <c r="AX12" i="19"/>
  <c r="BC12" i="19" s="1"/>
  <c r="AC8" i="19"/>
  <c r="BC8" i="19" s="1"/>
  <c r="BQ8" i="18"/>
  <c r="CC8" i="18"/>
  <c r="CN8" i="18"/>
  <c r="DA8" i="18"/>
  <c r="M8" i="18"/>
  <c r="AG8" i="18"/>
  <c r="AA16" i="18"/>
  <c r="BT5" i="18"/>
  <c r="CF5" i="18"/>
  <c r="CU5" i="18"/>
  <c r="BT8" i="18"/>
  <c r="CF8" i="18"/>
  <c r="CR8" i="18"/>
  <c r="K5" i="18"/>
  <c r="AD5" i="18"/>
  <c r="K6" i="18"/>
  <c r="AE6" i="18"/>
  <c r="AW6" i="18"/>
  <c r="W7" i="18"/>
  <c r="AO7" i="18"/>
  <c r="U8" i="18"/>
  <c r="AM8" i="18"/>
  <c r="M9" i="18"/>
  <c r="AG9" i="18"/>
  <c r="K10" i="18"/>
  <c r="AE10" i="18"/>
  <c r="AW10" i="18"/>
  <c r="W11" i="18"/>
  <c r="AO11" i="18"/>
  <c r="AQ16" i="18"/>
  <c r="BU5" i="18"/>
  <c r="CJ5" i="18"/>
  <c r="CY5" i="18"/>
  <c r="CH7" i="18"/>
  <c r="BU8" i="18"/>
  <c r="CJ8" i="18"/>
  <c r="CS8" i="18"/>
  <c r="CA9" i="18"/>
  <c r="BT10" i="18"/>
  <c r="CK10" i="18"/>
  <c r="BN11" i="18"/>
  <c r="DJ11" i="18"/>
  <c r="M7" i="18"/>
  <c r="AG7" i="18"/>
  <c r="M11" i="18"/>
  <c r="AG11" i="18"/>
  <c r="BQ5" i="18"/>
  <c r="CC5" i="18"/>
  <c r="CN5" i="18"/>
  <c r="U7" i="18"/>
  <c r="AM7" i="18"/>
  <c r="U11" i="18"/>
  <c r="AM11" i="18"/>
  <c r="BX7" i="18"/>
  <c r="CX7" i="18"/>
  <c r="N5" i="18"/>
  <c r="AE5" i="18"/>
  <c r="M6" i="18"/>
  <c r="AG6" i="18"/>
  <c r="K7" i="18"/>
  <c r="AE7" i="18"/>
  <c r="AW7" i="18"/>
  <c r="W8" i="18"/>
  <c r="AO8" i="18"/>
  <c r="M10" i="18"/>
  <c r="AG10" i="18"/>
  <c r="K11" i="18"/>
  <c r="AE11" i="18"/>
  <c r="AW11" i="18"/>
  <c r="BM5" i="18"/>
  <c r="CB5" i="18"/>
  <c r="CK5" i="18"/>
  <c r="CZ5" i="18"/>
  <c r="CM7" i="18"/>
  <c r="DJ7" i="18"/>
  <c r="BM8" i="18"/>
  <c r="CB8" i="18"/>
  <c r="CK8" i="18"/>
  <c r="CV8" i="18"/>
  <c r="CL11" i="18"/>
  <c r="CK16" i="18"/>
  <c r="M16" i="18"/>
  <c r="AC16" i="18"/>
  <c r="AS16" i="18"/>
  <c r="S16" i="18"/>
  <c r="AI16" i="18"/>
  <c r="BM16" i="18"/>
  <c r="CS16" i="18"/>
  <c r="U16" i="18"/>
  <c r="AK16" i="18"/>
  <c r="BE16" i="18"/>
  <c r="BU16" i="18"/>
  <c r="DA16" i="18"/>
  <c r="J5" i="18"/>
  <c r="R5" i="18"/>
  <c r="AA5" i="18"/>
  <c r="AI5" i="18"/>
  <c r="I6" i="18"/>
  <c r="Q6" i="18"/>
  <c r="AA6" i="18"/>
  <c r="AK6" i="18"/>
  <c r="AU6" i="18"/>
  <c r="I7" i="18"/>
  <c r="Q7" i="18"/>
  <c r="AA7" i="18"/>
  <c r="AK7" i="18"/>
  <c r="AU7" i="18"/>
  <c r="I8" i="18"/>
  <c r="Q8" i="18"/>
  <c r="AA8" i="18"/>
  <c r="AK8" i="18"/>
  <c r="AU8" i="18"/>
  <c r="I9" i="18"/>
  <c r="Q9" i="18"/>
  <c r="AA9" i="18"/>
  <c r="AK9" i="18"/>
  <c r="AU9" i="18"/>
  <c r="I10" i="18"/>
  <c r="Q10" i="18"/>
  <c r="AA10" i="18"/>
  <c r="AK10" i="18"/>
  <c r="AU10" i="18"/>
  <c r="I11" i="18"/>
  <c r="Q11" i="18"/>
  <c r="AA11" i="18"/>
  <c r="AK11" i="18"/>
  <c r="AU11" i="18"/>
  <c r="I16" i="18"/>
  <c r="Q16" i="18"/>
  <c r="Y16" i="18"/>
  <c r="AG16" i="18"/>
  <c r="AO16" i="18"/>
  <c r="AW16" i="18"/>
  <c r="BS7" i="18"/>
  <c r="CD7" i="18"/>
  <c r="CR7" i="18"/>
  <c r="DC7" i="18"/>
  <c r="BZ9" i="18"/>
  <c r="CL9" i="18"/>
  <c r="CY9" i="18"/>
  <c r="BP10" i="18"/>
  <c r="BX10" i="18"/>
  <c r="CG10" i="18"/>
  <c r="CO10" i="18"/>
  <c r="CZ10" i="18"/>
  <c r="CD11" i="18"/>
  <c r="BT16" i="18"/>
  <c r="CB16" i="18"/>
  <c r="CJ16" i="18"/>
  <c r="CR16" i="18"/>
  <c r="CZ16" i="18"/>
  <c r="BS9" i="18"/>
  <c r="CD9" i="18"/>
  <c r="CT9" i="18"/>
  <c r="BP16" i="18"/>
  <c r="BX16" i="18"/>
  <c r="CF16" i="18"/>
  <c r="CN16" i="18"/>
  <c r="CV16" i="18"/>
  <c r="DD16" i="18"/>
  <c r="G5" i="18"/>
  <c r="O5" i="18"/>
  <c r="Z5" i="18"/>
  <c r="G6" i="18"/>
  <c r="O6" i="18"/>
  <c r="Y6" i="18"/>
  <c r="AI6" i="18"/>
  <c r="AS6" i="18"/>
  <c r="G7" i="18"/>
  <c r="O7" i="18"/>
  <c r="Y7" i="18"/>
  <c r="AI7" i="18"/>
  <c r="AS7" i="18"/>
  <c r="G8" i="18"/>
  <c r="O8" i="18"/>
  <c r="Y8" i="18"/>
  <c r="AI8" i="18"/>
  <c r="AS8" i="18"/>
  <c r="G9" i="18"/>
  <c r="O9" i="18"/>
  <c r="Y9" i="18"/>
  <c r="AI9" i="18"/>
  <c r="AS9" i="18"/>
  <c r="G10" i="18"/>
  <c r="O10" i="18"/>
  <c r="Y10" i="18"/>
  <c r="AI10" i="18"/>
  <c r="AS10" i="18"/>
  <c r="G11" i="18"/>
  <c r="O11" i="18"/>
  <c r="Y11" i="18"/>
  <c r="AI11" i="18"/>
  <c r="AS11" i="18"/>
  <c r="G16" i="18"/>
  <c r="O16" i="18"/>
  <c r="W16" i="18"/>
  <c r="AE16" i="18"/>
  <c r="AM16" i="18"/>
  <c r="AU16" i="18"/>
  <c r="BP5" i="18"/>
  <c r="BX5" i="18"/>
  <c r="CG5" i="18"/>
  <c r="CT5" i="18"/>
  <c r="BN7" i="18"/>
  <c r="CB7" i="18"/>
  <c r="CN7" i="18"/>
  <c r="BP8" i="18"/>
  <c r="BX8" i="18"/>
  <c r="CG8" i="18"/>
  <c r="CO8" i="18"/>
  <c r="CZ8" i="18"/>
  <c r="BV9" i="18"/>
  <c r="CH9" i="18"/>
  <c r="CX9" i="18"/>
  <c r="BM10" i="18"/>
  <c r="BU10" i="18"/>
  <c r="CF10" i="18"/>
  <c r="CN10" i="18"/>
  <c r="CV10" i="18"/>
  <c r="BV11" i="18"/>
  <c r="BQ16" i="18"/>
  <c r="BY16" i="18"/>
  <c r="CG16" i="18"/>
  <c r="CO16" i="18"/>
  <c r="CW16" i="18"/>
  <c r="DA11" i="18"/>
  <c r="CS11" i="18"/>
  <c r="CO11" i="18"/>
  <c r="CK11" i="18"/>
  <c r="CG11" i="18"/>
  <c r="CC11" i="18"/>
  <c r="BU11" i="18"/>
  <c r="BQ11" i="18"/>
  <c r="BM11" i="18"/>
  <c r="CZ11" i="18"/>
  <c r="CV11" i="18"/>
  <c r="CR11" i="18"/>
  <c r="CN11" i="18"/>
  <c r="CJ11" i="18"/>
  <c r="CF11" i="18"/>
  <c r="CB11" i="18"/>
  <c r="BX11" i="18"/>
  <c r="BT11" i="18"/>
  <c r="BP11" i="18"/>
  <c r="BO11" i="18"/>
  <c r="BW11" i="18"/>
  <c r="CE11" i="18"/>
  <c r="CM11" i="18"/>
  <c r="CU11" i="18"/>
  <c r="DC11" i="18"/>
  <c r="CV5" i="18"/>
  <c r="BO5" i="18"/>
  <c r="BS5" i="18"/>
  <c r="BW5" i="18"/>
  <c r="CA5" i="18"/>
  <c r="CE5" i="18"/>
  <c r="CM5" i="18"/>
  <c r="CR5" i="18"/>
  <c r="CX5" i="18"/>
  <c r="DC5" i="18"/>
  <c r="BM6" i="18"/>
  <c r="BX6" i="18"/>
  <c r="CC6" i="18"/>
  <c r="CH6" i="18"/>
  <c r="CN6" i="18"/>
  <c r="CS6" i="18"/>
  <c r="CX6" i="18"/>
  <c r="BP7" i="18"/>
  <c r="BV7" i="18"/>
  <c r="CA7" i="18"/>
  <c r="CF7" i="18"/>
  <c r="CL7" i="18"/>
  <c r="CQ7" i="18"/>
  <c r="CV7" i="18"/>
  <c r="DB7" i="18"/>
  <c r="DA9" i="18"/>
  <c r="CS9" i="18"/>
  <c r="CO9" i="18"/>
  <c r="CK9" i="18"/>
  <c r="CG9" i="18"/>
  <c r="CC9" i="18"/>
  <c r="BU9" i="18"/>
  <c r="BQ9" i="18"/>
  <c r="BM9" i="18"/>
  <c r="CZ9" i="18"/>
  <c r="CV9" i="18"/>
  <c r="CR9" i="18"/>
  <c r="CN9" i="18"/>
  <c r="CJ9" i="18"/>
  <c r="CF9" i="18"/>
  <c r="CB9" i="18"/>
  <c r="BX9" i="18"/>
  <c r="BT9" i="18"/>
  <c r="BP9" i="18"/>
  <c r="BO9" i="18"/>
  <c r="BW9" i="18"/>
  <c r="CE9" i="18"/>
  <c r="CM9" i="18"/>
  <c r="CU9" i="18"/>
  <c r="DC9" i="18"/>
  <c r="BS11" i="18"/>
  <c r="CA11" i="18"/>
  <c r="CQ11" i="18"/>
  <c r="CY11" i="18"/>
  <c r="DJ6" i="18"/>
  <c r="DC6" i="18"/>
  <c r="CY6" i="18"/>
  <c r="CU6" i="18"/>
  <c r="CQ6" i="18"/>
  <c r="CW6" i="18" s="1"/>
  <c r="CM6" i="18"/>
  <c r="CE6" i="18"/>
  <c r="CA6" i="18"/>
  <c r="BW6" i="18"/>
  <c r="BS6" i="18"/>
  <c r="BO6" i="18"/>
  <c r="BN6" i="18"/>
  <c r="BT6" i="18"/>
  <c r="CD6" i="18"/>
  <c r="CJ6" i="18"/>
  <c r="CP6" i="18" s="1"/>
  <c r="CO6" i="18"/>
  <c r="CT6" i="18"/>
  <c r="CZ6" i="18"/>
  <c r="BP6" i="18"/>
  <c r="BU6" i="18"/>
  <c r="BZ6" i="18"/>
  <c r="CF6" i="18"/>
  <c r="CK6" i="18"/>
  <c r="CV6" i="18"/>
  <c r="DA6" i="18"/>
  <c r="DA5" i="18"/>
  <c r="CS5" i="18"/>
  <c r="CO5" i="18"/>
  <c r="BN5" i="18"/>
  <c r="BV5" i="18"/>
  <c r="BZ5" i="18"/>
  <c r="CD5" i="18"/>
  <c r="CH5" i="18"/>
  <c r="CL5" i="18"/>
  <c r="CQ5" i="18"/>
  <c r="DB5" i="18"/>
  <c r="BQ6" i="18"/>
  <c r="BV6" i="18"/>
  <c r="CB6" i="18"/>
  <c r="CG6" i="18"/>
  <c r="CL6" i="18"/>
  <c r="CR6" i="18"/>
  <c r="DB6" i="18"/>
  <c r="DA7" i="18"/>
  <c r="CS7" i="18"/>
  <c r="CO7" i="18"/>
  <c r="CK7" i="18"/>
  <c r="CG7" i="18"/>
  <c r="CC7" i="18"/>
  <c r="BU7" i="18"/>
  <c r="BQ7" i="18"/>
  <c r="BM7" i="18"/>
  <c r="BO7" i="18"/>
  <c r="BT7" i="18"/>
  <c r="BZ7" i="18"/>
  <c r="CE7" i="18"/>
  <c r="CJ7" i="18"/>
  <c r="CP7" i="18" s="1"/>
  <c r="CU7" i="18"/>
  <c r="CZ7" i="18"/>
  <c r="BZ11" i="18"/>
  <c r="CH11" i="18"/>
  <c r="CX11" i="18"/>
  <c r="BN8" i="18"/>
  <c r="BR8" i="18" s="1"/>
  <c r="BV8" i="18"/>
  <c r="BZ8" i="18"/>
  <c r="CD8" i="18"/>
  <c r="CH8" i="18"/>
  <c r="CL8" i="18"/>
  <c r="CT8" i="18"/>
  <c r="CX8" i="18"/>
  <c r="DB8" i="18"/>
  <c r="BN10" i="18"/>
  <c r="BV10" i="18"/>
  <c r="BZ10" i="18"/>
  <c r="CD10" i="18"/>
  <c r="CH10" i="18"/>
  <c r="CL10" i="18"/>
  <c r="CT10" i="18"/>
  <c r="CX10" i="18"/>
  <c r="DB10" i="18"/>
  <c r="BN16" i="18"/>
  <c r="BR16" i="18"/>
  <c r="BV16" i="18"/>
  <c r="BZ16" i="18"/>
  <c r="CD16" i="18"/>
  <c r="CH16" i="18"/>
  <c r="CL16" i="18"/>
  <c r="CP16" i="18"/>
  <c r="CT16" i="18"/>
  <c r="CX16" i="18"/>
  <c r="DB16" i="18"/>
  <c r="DI16" i="18"/>
  <c r="BO8" i="18"/>
  <c r="BS8" i="18"/>
  <c r="BW8" i="18"/>
  <c r="CA8" i="18"/>
  <c r="CE8" i="18"/>
  <c r="CI8" i="18"/>
  <c r="CM8" i="18"/>
  <c r="CQ8" i="18"/>
  <c r="CU8" i="18"/>
  <c r="CY8" i="18"/>
  <c r="DC8" i="18"/>
  <c r="BO10" i="18"/>
  <c r="BS10" i="18"/>
  <c r="BW10" i="18"/>
  <c r="CA10" i="18"/>
  <c r="CE10" i="18"/>
  <c r="CM10" i="18"/>
  <c r="CQ10" i="18"/>
  <c r="CW10" i="18" s="1"/>
  <c r="CU10" i="18"/>
  <c r="CY10" i="18"/>
  <c r="DC10" i="18"/>
  <c r="BO16" i="18"/>
  <c r="BS16" i="18"/>
  <c r="BW16" i="18"/>
  <c r="CA16" i="18"/>
  <c r="CE16" i="18"/>
  <c r="CI16" i="18"/>
  <c r="CM16" i="18"/>
  <c r="CQ16" i="18"/>
  <c r="CU16" i="18"/>
  <c r="CY16" i="18"/>
  <c r="DC16" i="18"/>
  <c r="AT5" i="18"/>
  <c r="AP5" i="18"/>
  <c r="AL5" i="18"/>
  <c r="AV5" i="18"/>
  <c r="AR5" i="18"/>
  <c r="AN5" i="18"/>
  <c r="H5" i="18"/>
  <c r="P5" i="18"/>
  <c r="T5" i="18"/>
  <c r="X5" i="18"/>
  <c r="AB5" i="18"/>
  <c r="AF5" i="18"/>
  <c r="AK5" i="18"/>
  <c r="AS5" i="18"/>
  <c r="AX5" i="18" s="1"/>
  <c r="BE5" i="18"/>
  <c r="I5" i="18"/>
  <c r="M5" i="18"/>
  <c r="Q5" i="18"/>
  <c r="U5" i="18"/>
  <c r="Y5" i="18"/>
  <c r="AG5" i="18"/>
  <c r="AJ5" i="18" s="1"/>
  <c r="AM5" i="18"/>
  <c r="AU5" i="18"/>
  <c r="J6" i="18"/>
  <c r="N6" i="18"/>
  <c r="R6" i="18"/>
  <c r="V6" i="18"/>
  <c r="Z6" i="18"/>
  <c r="AD6" i="18"/>
  <c r="AH6" i="18"/>
  <c r="AL6" i="18"/>
  <c r="AP6" i="18"/>
  <c r="AT6" i="18"/>
  <c r="H7" i="18"/>
  <c r="P7" i="18"/>
  <c r="T7" i="18"/>
  <c r="X7" i="18"/>
  <c r="AB7" i="18"/>
  <c r="AF7" i="18"/>
  <c r="AN7" i="18"/>
  <c r="AR7" i="18"/>
  <c r="AV7" i="18"/>
  <c r="J8" i="18"/>
  <c r="N8" i="18"/>
  <c r="R8" i="18"/>
  <c r="V8" i="18"/>
  <c r="Z8" i="18"/>
  <c r="AD8" i="18"/>
  <c r="AH8" i="18"/>
  <c r="AL8" i="18"/>
  <c r="AP8" i="18"/>
  <c r="AT8" i="18"/>
  <c r="H9" i="18"/>
  <c r="P9" i="18"/>
  <c r="T9" i="18"/>
  <c r="X9" i="18"/>
  <c r="AB9" i="18"/>
  <c r="AF9" i="18"/>
  <c r="AN9" i="18"/>
  <c r="AR9" i="18"/>
  <c r="AV9" i="18"/>
  <c r="J10" i="18"/>
  <c r="N10" i="18"/>
  <c r="R10" i="18"/>
  <c r="V10" i="18"/>
  <c r="Z10" i="18"/>
  <c r="AD10" i="18"/>
  <c r="AH10" i="18"/>
  <c r="AL10" i="18"/>
  <c r="AP10" i="18"/>
  <c r="AT10" i="18"/>
  <c r="H11" i="18"/>
  <c r="P11" i="18"/>
  <c r="T11" i="18"/>
  <c r="X11" i="18"/>
  <c r="AB11" i="18"/>
  <c r="AF11" i="18"/>
  <c r="AN11" i="18"/>
  <c r="AR11" i="18"/>
  <c r="AV11" i="18"/>
  <c r="J16" i="18"/>
  <c r="N16" i="18"/>
  <c r="R16" i="18"/>
  <c r="V16" i="18"/>
  <c r="Z16" i="18"/>
  <c r="AD16" i="18"/>
  <c r="AH16" i="18"/>
  <c r="AL16" i="18"/>
  <c r="AP16" i="18"/>
  <c r="AT16" i="18"/>
  <c r="AX16" i="18"/>
  <c r="H6" i="18"/>
  <c r="P6" i="18"/>
  <c r="T6" i="18"/>
  <c r="X6" i="18"/>
  <c r="AB6" i="18"/>
  <c r="AF6" i="18"/>
  <c r="AN6" i="18"/>
  <c r="AR6" i="18"/>
  <c r="AV6" i="18"/>
  <c r="J7" i="18"/>
  <c r="N7" i="18"/>
  <c r="S7" i="18" s="1"/>
  <c r="R7" i="18"/>
  <c r="V7" i="18"/>
  <c r="Z7" i="18"/>
  <c r="AD7" i="18"/>
  <c r="AJ7" i="18" s="1"/>
  <c r="AH7" i="18"/>
  <c r="AL7" i="18"/>
  <c r="AP7" i="18"/>
  <c r="AT7" i="18"/>
  <c r="H8" i="18"/>
  <c r="P8" i="18"/>
  <c r="T8" i="18"/>
  <c r="X8" i="18"/>
  <c r="AB8" i="18"/>
  <c r="AF8" i="18"/>
  <c r="AN8" i="18"/>
  <c r="AR8" i="18"/>
  <c r="AV8" i="18"/>
  <c r="J9" i="18"/>
  <c r="N9" i="18"/>
  <c r="R9" i="18"/>
  <c r="V9" i="18"/>
  <c r="Z9" i="18"/>
  <c r="AD9" i="18"/>
  <c r="AH9" i="18"/>
  <c r="AL9" i="18"/>
  <c r="AP9" i="18"/>
  <c r="AT9" i="18"/>
  <c r="H10" i="18"/>
  <c r="P10" i="18"/>
  <c r="T10" i="18"/>
  <c r="X10" i="18"/>
  <c r="AB10" i="18"/>
  <c r="AF10" i="18"/>
  <c r="AN10" i="18"/>
  <c r="AR10" i="18"/>
  <c r="AV10" i="18"/>
  <c r="J11" i="18"/>
  <c r="N11" i="18"/>
  <c r="R11" i="18"/>
  <c r="V11" i="18"/>
  <c r="Z11" i="18"/>
  <c r="AD11" i="18"/>
  <c r="AH11" i="18"/>
  <c r="AL11" i="18"/>
  <c r="AP11" i="18"/>
  <c r="AT11" i="18"/>
  <c r="H16" i="18"/>
  <c r="L16" i="18"/>
  <c r="P16" i="18"/>
  <c r="T16" i="18"/>
  <c r="X16" i="18"/>
  <c r="AB16" i="18"/>
  <c r="AF16" i="18"/>
  <c r="AJ16" i="18"/>
  <c r="AN16" i="18"/>
  <c r="AR16" i="18"/>
  <c r="AV16" i="18"/>
  <c r="BN5" i="17"/>
  <c r="BV5" i="17"/>
  <c r="BZ5" i="17"/>
  <c r="CD5" i="17"/>
  <c r="CH5" i="17"/>
  <c r="CL5" i="17"/>
  <c r="CT5" i="17"/>
  <c r="CX5" i="17"/>
  <c r="DD5" i="17" s="1"/>
  <c r="DB5" i="17"/>
  <c r="BU7" i="17"/>
  <c r="BY7" i="17" s="1"/>
  <c r="BZ7" i="17"/>
  <c r="CI7" i="17" s="1"/>
  <c r="CK7" i="17"/>
  <c r="CV7" i="17"/>
  <c r="DJ9" i="17"/>
  <c r="DC9" i="17"/>
  <c r="CY9" i="17"/>
  <c r="CU9" i="17"/>
  <c r="CQ9" i="17"/>
  <c r="CW9" i="17" s="1"/>
  <c r="CM9" i="17"/>
  <c r="CE9" i="17"/>
  <c r="CA9" i="17"/>
  <c r="BW9" i="17"/>
  <c r="BS9" i="17"/>
  <c r="BO9" i="17"/>
  <c r="DD9" i="17"/>
  <c r="CZ9" i="17"/>
  <c r="CV9" i="17"/>
  <c r="CR9" i="17"/>
  <c r="CN9" i="17"/>
  <c r="CP9" i="17" s="1"/>
  <c r="CJ9" i="17"/>
  <c r="CF9" i="17"/>
  <c r="CB9" i="17"/>
  <c r="BX9" i="17"/>
  <c r="BT9" i="17"/>
  <c r="BP9" i="17"/>
  <c r="BN9" i="17"/>
  <c r="BV9" i="17"/>
  <c r="BY9" i="17" s="1"/>
  <c r="CL9" i="17"/>
  <c r="CT9" i="17"/>
  <c r="DB9" i="17"/>
  <c r="CT13" i="17"/>
  <c r="BP5" i="17"/>
  <c r="BT5" i="17"/>
  <c r="BX5" i="17"/>
  <c r="CB5" i="17"/>
  <c r="CF5" i="17"/>
  <c r="CJ5" i="17"/>
  <c r="CP5" i="17" s="1"/>
  <c r="CN5" i="17"/>
  <c r="CR5" i="17"/>
  <c r="CV5" i="17"/>
  <c r="CZ5" i="17"/>
  <c r="DA6" i="17"/>
  <c r="CS6" i="17"/>
  <c r="CO6" i="17"/>
  <c r="BN6" i="17"/>
  <c r="BR6" i="17" s="1"/>
  <c r="BV6" i="17"/>
  <c r="BZ6" i="17"/>
  <c r="CD6" i="17"/>
  <c r="CH6" i="17"/>
  <c r="CL6" i="17"/>
  <c r="CP6" i="17" s="1"/>
  <c r="CQ6" i="17"/>
  <c r="CW6" i="17" s="1"/>
  <c r="CV6" i="17"/>
  <c r="DB6" i="17"/>
  <c r="BQ7" i="17"/>
  <c r="BV7" i="17"/>
  <c r="CB7" i="17"/>
  <c r="CG7" i="17"/>
  <c r="CL7" i="17"/>
  <c r="CR7" i="17"/>
  <c r="BQ9" i="17"/>
  <c r="CG9" i="17"/>
  <c r="CO9" i="17"/>
  <c r="BM11" i="17"/>
  <c r="BU11" i="17"/>
  <c r="CC11" i="17"/>
  <c r="CK11" i="17"/>
  <c r="CS11" i="17"/>
  <c r="BQ13" i="17"/>
  <c r="CG13" i="17"/>
  <c r="CO13" i="17"/>
  <c r="DJ7" i="17"/>
  <c r="DC7" i="17"/>
  <c r="CY7" i="17"/>
  <c r="CU7" i="17"/>
  <c r="CQ7" i="17"/>
  <c r="CW7" i="17" s="1"/>
  <c r="CM7" i="17"/>
  <c r="CE7" i="17"/>
  <c r="CA7" i="17"/>
  <c r="BW7" i="17"/>
  <c r="BS7" i="17"/>
  <c r="BO7" i="17"/>
  <c r="BN7" i="17"/>
  <c r="BR7" i="17" s="1"/>
  <c r="BT7" i="17"/>
  <c r="CD7" i="17"/>
  <c r="CJ7" i="17"/>
  <c r="CP7" i="17" s="1"/>
  <c r="CO7" i="17"/>
  <c r="CT7" i="17"/>
  <c r="CZ7" i="17"/>
  <c r="BO5" i="17"/>
  <c r="BR5" i="17" s="1"/>
  <c r="BS5" i="17"/>
  <c r="BW5" i="17"/>
  <c r="CA5" i="17"/>
  <c r="CI5" i="17" s="1"/>
  <c r="CE5" i="17"/>
  <c r="CM5" i="17"/>
  <c r="CQ5" i="17"/>
  <c r="CW5" i="17" s="1"/>
  <c r="CU5" i="17"/>
  <c r="CY5" i="17"/>
  <c r="DC5" i="17"/>
  <c r="DJ5" i="17"/>
  <c r="BP7" i="17"/>
  <c r="CF7" i="17"/>
  <c r="DA7" i="17"/>
  <c r="CD9" i="17"/>
  <c r="DJ13" i="17"/>
  <c r="DC13" i="17"/>
  <c r="CY13" i="17"/>
  <c r="CU13" i="17"/>
  <c r="CQ13" i="17"/>
  <c r="CW13" i="17" s="1"/>
  <c r="CM13" i="17"/>
  <c r="CE13" i="17"/>
  <c r="CA13" i="17"/>
  <c r="BW13" i="17"/>
  <c r="BS13" i="17"/>
  <c r="BY13" i="17" s="1"/>
  <c r="BO13" i="17"/>
  <c r="CZ13" i="17"/>
  <c r="CV13" i="17"/>
  <c r="CR13" i="17"/>
  <c r="CN13" i="17"/>
  <c r="CJ13" i="17"/>
  <c r="CF13" i="17"/>
  <c r="CB13" i="17"/>
  <c r="BX13" i="17"/>
  <c r="BT13" i="17"/>
  <c r="BP13" i="17"/>
  <c r="BN13" i="17"/>
  <c r="BR13" i="17" s="1"/>
  <c r="BV13" i="17"/>
  <c r="CD13" i="17"/>
  <c r="CL13" i="17"/>
  <c r="CP13" i="17" s="1"/>
  <c r="DB13" i="17"/>
  <c r="BM5" i="17"/>
  <c r="BQ5" i="17"/>
  <c r="BU5" i="17"/>
  <c r="BY5" i="17"/>
  <c r="CC5" i="17"/>
  <c r="CG5" i="17"/>
  <c r="CK5" i="17"/>
  <c r="CO5" i="17"/>
  <c r="CS5" i="17"/>
  <c r="BO6" i="17"/>
  <c r="BS6" i="17"/>
  <c r="BY6" i="17" s="1"/>
  <c r="BW6" i="17"/>
  <c r="CA6" i="17"/>
  <c r="CE6" i="17"/>
  <c r="CI6" i="17"/>
  <c r="CM6" i="17"/>
  <c r="CR6" i="17"/>
  <c r="CX6" i="17"/>
  <c r="DC6" i="17"/>
  <c r="DJ6" i="17"/>
  <c r="BM7" i="17"/>
  <c r="BX7" i="17"/>
  <c r="CC7" i="17"/>
  <c r="CH7" i="17"/>
  <c r="CN7" i="17"/>
  <c r="CS7" i="17"/>
  <c r="CX7" i="17"/>
  <c r="DD7" i="17" s="1"/>
  <c r="BR9" i="17"/>
  <c r="BZ9" i="17"/>
  <c r="CI9" i="17" s="1"/>
  <c r="CH9" i="17"/>
  <c r="CX9" i="17"/>
  <c r="DJ11" i="17"/>
  <c r="DC11" i="17"/>
  <c r="CY11" i="17"/>
  <c r="DD11" i="17" s="1"/>
  <c r="CU11" i="17"/>
  <c r="CQ11" i="17"/>
  <c r="CM11" i="17"/>
  <c r="CE11" i="17"/>
  <c r="CA11" i="17"/>
  <c r="BW11" i="17"/>
  <c r="BS11" i="17"/>
  <c r="BO11" i="17"/>
  <c r="CZ11" i="17"/>
  <c r="CV11" i="17"/>
  <c r="CR11" i="17"/>
  <c r="CN11" i="17"/>
  <c r="CJ11" i="17"/>
  <c r="CF11" i="17"/>
  <c r="CB11" i="17"/>
  <c r="CI11" i="17" s="1"/>
  <c r="BX11" i="17"/>
  <c r="BT11" i="17"/>
  <c r="BP11" i="17"/>
  <c r="BN11" i="17"/>
  <c r="BV11" i="17"/>
  <c r="CD11" i="17"/>
  <c r="CL11" i="17"/>
  <c r="CT11" i="17"/>
  <c r="DB11" i="17"/>
  <c r="BZ13" i="17"/>
  <c r="CI13" i="17" s="1"/>
  <c r="CH13" i="17"/>
  <c r="CX13" i="17"/>
  <c r="DD13" i="17" s="1"/>
  <c r="BN8" i="17"/>
  <c r="BV8" i="17"/>
  <c r="BZ8" i="17"/>
  <c r="CD8" i="17"/>
  <c r="CH8" i="17"/>
  <c r="CL8" i="17"/>
  <c r="CT8" i="17"/>
  <c r="CX8" i="17"/>
  <c r="DB8" i="17"/>
  <c r="BN10" i="17"/>
  <c r="BV10" i="17"/>
  <c r="BZ10" i="17"/>
  <c r="CD10" i="17"/>
  <c r="CH10" i="17"/>
  <c r="CL10" i="17"/>
  <c r="CT10" i="17"/>
  <c r="CW10" i="17" s="1"/>
  <c r="CX10" i="17"/>
  <c r="DB10" i="17"/>
  <c r="BN12" i="17"/>
  <c r="BV12" i="17"/>
  <c r="BZ12" i="17"/>
  <c r="CD12" i="17"/>
  <c r="CH12" i="17"/>
  <c r="CL12" i="17"/>
  <c r="CT12" i="17"/>
  <c r="CX12" i="17"/>
  <c r="DB12" i="17"/>
  <c r="BM8" i="17"/>
  <c r="BR8" i="17" s="1"/>
  <c r="BQ8" i="17"/>
  <c r="BU8" i="17"/>
  <c r="BY8" i="17"/>
  <c r="CC8" i="17"/>
  <c r="CG8" i="17"/>
  <c r="CK8" i="17"/>
  <c r="CO8" i="17"/>
  <c r="CP8" i="17" s="1"/>
  <c r="CS8" i="17"/>
  <c r="CW8" i="17" s="1"/>
  <c r="BM10" i="17"/>
  <c r="BR10" i="17" s="1"/>
  <c r="BQ10" i="17"/>
  <c r="BU10" i="17"/>
  <c r="BY10" i="17" s="1"/>
  <c r="CC10" i="17"/>
  <c r="CG10" i="17"/>
  <c r="CK10" i="17"/>
  <c r="CP10" i="17" s="1"/>
  <c r="CO10" i="17"/>
  <c r="CS10" i="17"/>
  <c r="BM12" i="17"/>
  <c r="BR12" i="17" s="1"/>
  <c r="BQ12" i="17"/>
  <c r="BU12" i="17"/>
  <c r="BY12" i="17"/>
  <c r="CC12" i="17"/>
  <c r="CG12" i="17"/>
  <c r="CK12" i="17"/>
  <c r="CO12" i="17"/>
  <c r="CP12" i="17" s="1"/>
  <c r="CS12" i="17"/>
  <c r="CW12" i="17" s="1"/>
  <c r="H5" i="17"/>
  <c r="P5" i="17"/>
  <c r="S5" i="17" s="1"/>
  <c r="T5" i="17"/>
  <c r="X5" i="17"/>
  <c r="AB5" i="17"/>
  <c r="AF5" i="17"/>
  <c r="AN5" i="17"/>
  <c r="AR5" i="17"/>
  <c r="AV5" i="17"/>
  <c r="J6" i="17"/>
  <c r="N6" i="17"/>
  <c r="R6" i="17"/>
  <c r="V6" i="17"/>
  <c r="Z6" i="17"/>
  <c r="AD6" i="17"/>
  <c r="AH6" i="17"/>
  <c r="AN6" i="17"/>
  <c r="AS6" i="17"/>
  <c r="BE7" i="17"/>
  <c r="AW7" i="17"/>
  <c r="AS7" i="17"/>
  <c r="AO7" i="17"/>
  <c r="AK7" i="17"/>
  <c r="AG7" i="17"/>
  <c r="Y7" i="17"/>
  <c r="U7" i="17"/>
  <c r="AC7" i="17" s="1"/>
  <c r="Q7" i="17"/>
  <c r="M7" i="17"/>
  <c r="I7" i="17"/>
  <c r="H7" i="17"/>
  <c r="L7" i="17" s="1"/>
  <c r="N7" i="17"/>
  <c r="S7" i="17" s="1"/>
  <c r="X7" i="17"/>
  <c r="AD7" i="17"/>
  <c r="AI7" i="17"/>
  <c r="AN7" i="17"/>
  <c r="AT7" i="17"/>
  <c r="M8" i="17"/>
  <c r="U8" i="17"/>
  <c r="AK8" i="17"/>
  <c r="AQ8" i="17" s="1"/>
  <c r="AS8" i="17"/>
  <c r="AU10" i="17"/>
  <c r="AM10" i="17"/>
  <c r="AI10" i="17"/>
  <c r="AE10" i="17"/>
  <c r="AA10" i="17"/>
  <c r="W10" i="17"/>
  <c r="O10" i="17"/>
  <c r="K10" i="17"/>
  <c r="G10" i="17"/>
  <c r="AT10" i="17"/>
  <c r="AX10" i="17" s="1"/>
  <c r="AP10" i="17"/>
  <c r="AL10" i="17"/>
  <c r="AQ10" i="17" s="1"/>
  <c r="AH10" i="17"/>
  <c r="AD10" i="17"/>
  <c r="AJ10" i="17" s="1"/>
  <c r="Z10" i="17"/>
  <c r="V10" i="17"/>
  <c r="R10" i="17"/>
  <c r="N10" i="17"/>
  <c r="S10" i="17" s="1"/>
  <c r="J10" i="17"/>
  <c r="I10" i="17"/>
  <c r="Q10" i="17"/>
  <c r="Y10" i="17"/>
  <c r="AC10" i="17" s="1"/>
  <c r="AG10" i="17"/>
  <c r="AO10" i="17"/>
  <c r="AW10" i="17"/>
  <c r="M12" i="17"/>
  <c r="S12" i="17" s="1"/>
  <c r="U12" i="17"/>
  <c r="AK12" i="17"/>
  <c r="AQ12" i="17" s="1"/>
  <c r="AS12" i="17"/>
  <c r="AX12" i="17" s="1"/>
  <c r="AU6" i="17"/>
  <c r="AM6" i="17"/>
  <c r="AI6" i="17"/>
  <c r="H6" i="17"/>
  <c r="P6" i="17"/>
  <c r="T6" i="17"/>
  <c r="AC6" i="17" s="1"/>
  <c r="X6" i="17"/>
  <c r="AB6" i="17"/>
  <c r="AF6" i="17"/>
  <c r="AK6" i="17"/>
  <c r="AQ6" i="17" s="1"/>
  <c r="AP6" i="17"/>
  <c r="AV6" i="17"/>
  <c r="AU8" i="17"/>
  <c r="AM8" i="17"/>
  <c r="AI8" i="17"/>
  <c r="AE8" i="17"/>
  <c r="AA8" i="17"/>
  <c r="W8" i="17"/>
  <c r="O8" i="17"/>
  <c r="K8" i="17"/>
  <c r="G8" i="17"/>
  <c r="AT8" i="17"/>
  <c r="AX8" i="17" s="1"/>
  <c r="AP8" i="17"/>
  <c r="AL8" i="17"/>
  <c r="AH8" i="17"/>
  <c r="AD8" i="17"/>
  <c r="AJ8" i="17" s="1"/>
  <c r="Z8" i="17"/>
  <c r="V8" i="17"/>
  <c r="R8" i="17"/>
  <c r="N8" i="17"/>
  <c r="S8" i="17" s="1"/>
  <c r="BC8" i="17" s="1"/>
  <c r="J8" i="17"/>
  <c r="I8" i="17"/>
  <c r="Q8" i="17"/>
  <c r="Y8" i="17"/>
  <c r="AG8" i="17"/>
  <c r="AO8" i="17"/>
  <c r="AW8" i="17"/>
  <c r="AU12" i="17"/>
  <c r="AM12" i="17"/>
  <c r="AI12" i="17"/>
  <c r="AE12" i="17"/>
  <c r="AA12" i="17"/>
  <c r="W12" i="17"/>
  <c r="O12" i="17"/>
  <c r="K12" i="17"/>
  <c r="G12" i="17"/>
  <c r="AT12" i="17"/>
  <c r="AP12" i="17"/>
  <c r="AL12" i="17"/>
  <c r="AH12" i="17"/>
  <c r="AD12" i="17"/>
  <c r="AJ12" i="17" s="1"/>
  <c r="Z12" i="17"/>
  <c r="V12" i="17"/>
  <c r="R12" i="17"/>
  <c r="N12" i="17"/>
  <c r="J12" i="17"/>
  <c r="I12" i="17"/>
  <c r="Q12" i="17"/>
  <c r="Y12" i="17"/>
  <c r="AG12" i="17"/>
  <c r="AO12" i="17"/>
  <c r="AW12" i="17"/>
  <c r="G5" i="17"/>
  <c r="L5" i="17" s="1"/>
  <c r="K5" i="17"/>
  <c r="O5" i="17"/>
  <c r="W5" i="17"/>
  <c r="AA5" i="17"/>
  <c r="AE5" i="17"/>
  <c r="AJ5" i="17" s="1"/>
  <c r="AI5" i="17"/>
  <c r="AM5" i="17"/>
  <c r="AQ5" i="17" s="1"/>
  <c r="I6" i="17"/>
  <c r="L6" i="17" s="1"/>
  <c r="M6" i="17"/>
  <c r="Q6" i="17"/>
  <c r="U6" i="17"/>
  <c r="Y6" i="17"/>
  <c r="AG6" i="17"/>
  <c r="AL6" i="17"/>
  <c r="AR6" i="17"/>
  <c r="AX6" i="17" s="1"/>
  <c r="AW6" i="17"/>
  <c r="BE6" i="17"/>
  <c r="G7" i="17"/>
  <c r="R7" i="17"/>
  <c r="W7" i="17"/>
  <c r="AB7" i="17"/>
  <c r="AH7" i="17"/>
  <c r="AM7" i="17"/>
  <c r="AR7" i="17"/>
  <c r="AX7" i="17" s="1"/>
  <c r="L8" i="17"/>
  <c r="T8" i="17"/>
  <c r="AC8" i="17" s="1"/>
  <c r="AB8" i="17"/>
  <c r="AR8" i="17"/>
  <c r="H10" i="17"/>
  <c r="P10" i="17"/>
  <c r="X10" i="17"/>
  <c r="AF10" i="17"/>
  <c r="AN10" i="17"/>
  <c r="AV10" i="17"/>
  <c r="BE10" i="17"/>
  <c r="L12" i="17"/>
  <c r="T12" i="17"/>
  <c r="AC12" i="17" s="1"/>
  <c r="AB12" i="17"/>
  <c r="AR12" i="17"/>
  <c r="H9" i="17"/>
  <c r="L9" i="17"/>
  <c r="P9" i="17"/>
  <c r="T9" i="17"/>
  <c r="X9" i="17"/>
  <c r="AB9" i="17"/>
  <c r="AF9" i="17"/>
  <c r="AJ9" i="17"/>
  <c r="AN9" i="17"/>
  <c r="AR9" i="17"/>
  <c r="AV9" i="17"/>
  <c r="H11" i="17"/>
  <c r="L11" i="17"/>
  <c r="P11" i="17"/>
  <c r="T11" i="17"/>
  <c r="X11" i="17"/>
  <c r="AB11" i="17"/>
  <c r="AC11" i="17" s="1"/>
  <c r="AF11" i="17"/>
  <c r="AN11" i="17"/>
  <c r="AR11" i="17"/>
  <c r="AV11" i="17"/>
  <c r="H13" i="17"/>
  <c r="L13" i="17"/>
  <c r="P13" i="17"/>
  <c r="T13" i="17"/>
  <c r="X13" i="17"/>
  <c r="AB13" i="17"/>
  <c r="AF13" i="17"/>
  <c r="AN13" i="17"/>
  <c r="AR13" i="17"/>
  <c r="AX13" i="17" s="1"/>
  <c r="AV13" i="17"/>
  <c r="I9" i="17"/>
  <c r="M9" i="17"/>
  <c r="S9" i="17" s="1"/>
  <c r="Q9" i="17"/>
  <c r="U9" i="17"/>
  <c r="Y9" i="17"/>
  <c r="AC9" i="17"/>
  <c r="AG9" i="17"/>
  <c r="AK9" i="17"/>
  <c r="AO9" i="17"/>
  <c r="AS9" i="17"/>
  <c r="AW9" i="17"/>
  <c r="I11" i="17"/>
  <c r="M11" i="17"/>
  <c r="Q11" i="17"/>
  <c r="U11" i="17"/>
  <c r="Y11" i="17"/>
  <c r="AG11" i="17"/>
  <c r="AJ11" i="17" s="1"/>
  <c r="AK11" i="17"/>
  <c r="AO11" i="17"/>
  <c r="AS11" i="17"/>
  <c r="AW11" i="17"/>
  <c r="I13" i="17"/>
  <c r="M13" i="17"/>
  <c r="Q13" i="17"/>
  <c r="U13" i="17"/>
  <c r="AC13" i="17" s="1"/>
  <c r="Y13" i="17"/>
  <c r="AG13" i="17"/>
  <c r="AJ13" i="17" s="1"/>
  <c r="AK13" i="17"/>
  <c r="AQ13" i="17" s="1"/>
  <c r="AO13" i="17"/>
  <c r="AS13" i="17"/>
  <c r="AW13" i="17"/>
  <c r="BC28" i="16"/>
  <c r="BC37" i="16"/>
  <c r="DH53" i="16"/>
  <c r="BK53" i="16"/>
  <c r="BJ53" i="16"/>
  <c r="BI53" i="16"/>
  <c r="CT53" i="16" s="1"/>
  <c r="DH52" i="16"/>
  <c r="BK52" i="16"/>
  <c r="BJ52" i="16"/>
  <c r="BI52" i="16"/>
  <c r="DA52" i="16" s="1"/>
  <c r="DH51" i="16"/>
  <c r="BK51" i="16"/>
  <c r="BJ51" i="16"/>
  <c r="BI51" i="16"/>
  <c r="DA51" i="16" s="1"/>
  <c r="DH31" i="16"/>
  <c r="BK31" i="16"/>
  <c r="BJ31" i="16"/>
  <c r="BI31" i="16"/>
  <c r="DC31" i="16" s="1"/>
  <c r="DH30" i="16"/>
  <c r="BK30" i="16"/>
  <c r="BJ30" i="16"/>
  <c r="BI30" i="16"/>
  <c r="DB30" i="16" s="1"/>
  <c r="DH29" i="16"/>
  <c r="BK29" i="16"/>
  <c r="BJ29" i="16"/>
  <c r="BI29" i="16"/>
  <c r="DB29" i="16" s="1"/>
  <c r="DH38" i="16"/>
  <c r="BK38" i="16"/>
  <c r="BJ38" i="16"/>
  <c r="BI38" i="16"/>
  <c r="CC38" i="16" s="1"/>
  <c r="DH27" i="16"/>
  <c r="BK27" i="16"/>
  <c r="BJ27" i="16"/>
  <c r="BI27" i="16"/>
  <c r="CZ27" i="16" s="1"/>
  <c r="DH26" i="16"/>
  <c r="BK26" i="16"/>
  <c r="BJ26" i="16"/>
  <c r="BI26" i="16"/>
  <c r="BT26" i="16" s="1"/>
  <c r="DH25" i="16"/>
  <c r="BK25" i="16"/>
  <c r="BJ25" i="16"/>
  <c r="BI25" i="16"/>
  <c r="CY25" i="16" s="1"/>
  <c r="DH24" i="16"/>
  <c r="BK24" i="16"/>
  <c r="BJ24" i="16"/>
  <c r="BI24" i="16"/>
  <c r="CL24" i="16" s="1"/>
  <c r="DH23" i="16"/>
  <c r="BK23" i="16"/>
  <c r="BJ23" i="16"/>
  <c r="BI23" i="16"/>
  <c r="BV23" i="16" s="1"/>
  <c r="DH22" i="16"/>
  <c r="BK22" i="16"/>
  <c r="BJ22" i="16"/>
  <c r="BI22" i="16"/>
  <c r="CC22" i="16" s="1"/>
  <c r="DH21" i="16"/>
  <c r="BK21" i="16"/>
  <c r="BJ21" i="16"/>
  <c r="BI21" i="16"/>
  <c r="DH39" i="16"/>
  <c r="BK39" i="16"/>
  <c r="BJ39" i="16"/>
  <c r="BI39" i="16"/>
  <c r="BT39" i="16" s="1"/>
  <c r="DH20" i="16"/>
  <c r="BK20" i="16"/>
  <c r="BJ20" i="16"/>
  <c r="BI20" i="16"/>
  <c r="BQ20" i="16" s="1"/>
  <c r="DH19" i="16"/>
  <c r="BK19" i="16"/>
  <c r="BJ19" i="16"/>
  <c r="BI19" i="16"/>
  <c r="DH40" i="16"/>
  <c r="BK40" i="16"/>
  <c r="BJ40" i="16"/>
  <c r="BI40" i="16"/>
  <c r="CS40" i="16" s="1"/>
  <c r="DH18" i="16"/>
  <c r="BK18" i="16"/>
  <c r="BJ18" i="16"/>
  <c r="BI18" i="16"/>
  <c r="CU18" i="16" s="1"/>
  <c r="DH17" i="16"/>
  <c r="BK17" i="16"/>
  <c r="BJ17" i="16"/>
  <c r="BI17" i="16"/>
  <c r="CM17" i="16" s="1"/>
  <c r="DH16" i="16"/>
  <c r="BK16" i="16"/>
  <c r="BJ16" i="16"/>
  <c r="BI16" i="16"/>
  <c r="CO16" i="16" s="1"/>
  <c r="DH15" i="16"/>
  <c r="BK15" i="16"/>
  <c r="BJ15" i="16"/>
  <c r="BI15" i="16"/>
  <c r="CY15" i="16" s="1"/>
  <c r="DH41" i="16"/>
  <c r="BK41" i="16"/>
  <c r="BJ41" i="16"/>
  <c r="BI41" i="16"/>
  <c r="CY41" i="16" s="1"/>
  <c r="DH14" i="16"/>
  <c r="BK14" i="16"/>
  <c r="BJ14" i="16"/>
  <c r="BI14" i="16"/>
  <c r="CK14" i="16" s="1"/>
  <c r="DH13" i="16"/>
  <c r="BK13" i="16"/>
  <c r="BJ13" i="16"/>
  <c r="BI13" i="16"/>
  <c r="DJ13" i="16" s="1"/>
  <c r="DH45" i="16"/>
  <c r="BK45" i="16"/>
  <c r="BJ45" i="16"/>
  <c r="BI45" i="16"/>
  <c r="CD45" i="16" s="1"/>
  <c r="DH44" i="16"/>
  <c r="BK44" i="16"/>
  <c r="BJ44" i="16"/>
  <c r="BI44" i="16"/>
  <c r="CV44" i="16" s="1"/>
  <c r="DH43" i="16"/>
  <c r="BK43" i="16"/>
  <c r="BJ43" i="16"/>
  <c r="BI43" i="16"/>
  <c r="CK43" i="16" s="1"/>
  <c r="DH42" i="16"/>
  <c r="BK42" i="16"/>
  <c r="BJ42" i="16"/>
  <c r="BI42" i="16"/>
  <c r="BP42" i="16" s="1"/>
  <c r="DH12" i="16"/>
  <c r="BK12" i="16"/>
  <c r="BJ12" i="16"/>
  <c r="BI12" i="16"/>
  <c r="CO12" i="16" s="1"/>
  <c r="DH47" i="16"/>
  <c r="BK47" i="16"/>
  <c r="BJ47" i="16"/>
  <c r="BI47" i="16"/>
  <c r="CZ47" i="16" s="1"/>
  <c r="DH46" i="16"/>
  <c r="BK46" i="16"/>
  <c r="BJ46" i="16"/>
  <c r="BI46" i="16"/>
  <c r="CS46" i="16" s="1"/>
  <c r="DH11" i="16"/>
  <c r="BK11" i="16"/>
  <c r="BJ11" i="16"/>
  <c r="BI11" i="16"/>
  <c r="DH10" i="16"/>
  <c r="BK10" i="16"/>
  <c r="BJ10" i="16"/>
  <c r="BI10" i="16"/>
  <c r="CO10" i="16" s="1"/>
  <c r="DH9" i="16"/>
  <c r="BK9" i="16"/>
  <c r="BJ9" i="16"/>
  <c r="BI9" i="16"/>
  <c r="CX9" i="16" s="1"/>
  <c r="DH8" i="16"/>
  <c r="BK8" i="16"/>
  <c r="BJ8" i="16"/>
  <c r="BI8" i="16"/>
  <c r="DH7" i="16"/>
  <c r="BK7" i="16"/>
  <c r="BJ7" i="16"/>
  <c r="BI7" i="16"/>
  <c r="BT7" i="16" s="1"/>
  <c r="DH48" i="16"/>
  <c r="BK48" i="16"/>
  <c r="BJ48" i="16"/>
  <c r="BI48" i="16"/>
  <c r="CG48" i="16" s="1"/>
  <c r="DH6" i="16"/>
  <c r="BK6" i="16"/>
  <c r="BJ6" i="16"/>
  <c r="BI6" i="16"/>
  <c r="BN6" i="16" s="1"/>
  <c r="BB53" i="16"/>
  <c r="F53" i="16"/>
  <c r="E53" i="16"/>
  <c r="D53" i="16"/>
  <c r="O53" i="16" s="1"/>
  <c r="BB52" i="16"/>
  <c r="F52" i="16"/>
  <c r="E52" i="16"/>
  <c r="D52" i="16"/>
  <c r="N52" i="16" s="1"/>
  <c r="BB51" i="16"/>
  <c r="F51" i="16"/>
  <c r="E51" i="16"/>
  <c r="D51" i="16"/>
  <c r="H51" i="16" s="1"/>
  <c r="BB31" i="16"/>
  <c r="F31" i="16"/>
  <c r="E31" i="16"/>
  <c r="D31" i="16"/>
  <c r="R31" i="16" s="1"/>
  <c r="BB30" i="16"/>
  <c r="F30" i="16"/>
  <c r="E30" i="16"/>
  <c r="D30" i="16"/>
  <c r="BE30" i="16" s="1"/>
  <c r="BB29" i="16"/>
  <c r="F29" i="16"/>
  <c r="E29" i="16"/>
  <c r="D29" i="16"/>
  <c r="AD29" i="16" s="1"/>
  <c r="BB38" i="16"/>
  <c r="F38" i="16"/>
  <c r="E38" i="16"/>
  <c r="D38" i="16"/>
  <c r="U38" i="16" s="1"/>
  <c r="BB27" i="16"/>
  <c r="F27" i="16"/>
  <c r="E27" i="16"/>
  <c r="D27" i="16"/>
  <c r="AB27" i="16" s="1"/>
  <c r="BB26" i="16"/>
  <c r="F26" i="16"/>
  <c r="E26" i="16"/>
  <c r="D26" i="16"/>
  <c r="AW26" i="16" s="1"/>
  <c r="BB25" i="16"/>
  <c r="F25" i="16"/>
  <c r="E25" i="16"/>
  <c r="D25" i="16"/>
  <c r="AP25" i="16" s="1"/>
  <c r="BB24" i="16"/>
  <c r="F24" i="16"/>
  <c r="E24" i="16"/>
  <c r="D24" i="16"/>
  <c r="AT24" i="16" s="1"/>
  <c r="BB23" i="16"/>
  <c r="F23" i="16"/>
  <c r="E23" i="16"/>
  <c r="D23" i="16"/>
  <c r="AV23" i="16" s="1"/>
  <c r="BB22" i="16"/>
  <c r="F22" i="16"/>
  <c r="E22" i="16"/>
  <c r="D22" i="16"/>
  <c r="H22" i="16" s="1"/>
  <c r="BB21" i="16"/>
  <c r="F21" i="16"/>
  <c r="E21" i="16"/>
  <c r="D21" i="16"/>
  <c r="BB39" i="16"/>
  <c r="F39" i="16"/>
  <c r="E39" i="16"/>
  <c r="D39" i="16"/>
  <c r="AI39" i="16" s="1"/>
  <c r="BB20" i="16"/>
  <c r="F20" i="16"/>
  <c r="E20" i="16"/>
  <c r="D20" i="16"/>
  <c r="AN20" i="16" s="1"/>
  <c r="BB19" i="16"/>
  <c r="F19" i="16"/>
  <c r="E19" i="16"/>
  <c r="D19" i="16"/>
  <c r="AT19" i="16" s="1"/>
  <c r="BB40" i="16"/>
  <c r="F40" i="16"/>
  <c r="E40" i="16"/>
  <c r="D40" i="16"/>
  <c r="AP40" i="16" s="1"/>
  <c r="BB18" i="16"/>
  <c r="F18" i="16"/>
  <c r="E18" i="16"/>
  <c r="D18" i="16"/>
  <c r="AE18" i="16" s="1"/>
  <c r="BB17" i="16"/>
  <c r="F17" i="16"/>
  <c r="E17" i="16"/>
  <c r="D17" i="16"/>
  <c r="AW17" i="16" s="1"/>
  <c r="BB16" i="16"/>
  <c r="F16" i="16"/>
  <c r="E16" i="16"/>
  <c r="D16" i="16"/>
  <c r="AT16" i="16" s="1"/>
  <c r="BB15" i="16"/>
  <c r="F15" i="16"/>
  <c r="E15" i="16"/>
  <c r="D15" i="16"/>
  <c r="R15" i="16" s="1"/>
  <c r="BB41" i="16"/>
  <c r="F41" i="16"/>
  <c r="E41" i="16"/>
  <c r="D41" i="16"/>
  <c r="R41" i="16" s="1"/>
  <c r="BB14" i="16"/>
  <c r="F14" i="16"/>
  <c r="E14" i="16"/>
  <c r="D14" i="16"/>
  <c r="BE14" i="16" s="1"/>
  <c r="BB13" i="16"/>
  <c r="F13" i="16"/>
  <c r="E13" i="16"/>
  <c r="D13" i="16"/>
  <c r="AN13" i="16" s="1"/>
  <c r="BB45" i="16"/>
  <c r="F45" i="16"/>
  <c r="E45" i="16"/>
  <c r="D45" i="16"/>
  <c r="Q45" i="16" s="1"/>
  <c r="BB44" i="16"/>
  <c r="F44" i="16"/>
  <c r="E44" i="16"/>
  <c r="D44" i="16"/>
  <c r="X44" i="16" s="1"/>
  <c r="BB43" i="16"/>
  <c r="F43" i="16"/>
  <c r="E43" i="16"/>
  <c r="D43" i="16"/>
  <c r="V43" i="16" s="1"/>
  <c r="BB42" i="16"/>
  <c r="F42" i="16"/>
  <c r="E42" i="16"/>
  <c r="D42" i="16"/>
  <c r="BB12" i="16"/>
  <c r="F12" i="16"/>
  <c r="E12" i="16"/>
  <c r="D12" i="16"/>
  <c r="BB47" i="16"/>
  <c r="F47" i="16"/>
  <c r="E47" i="16"/>
  <c r="D47" i="16"/>
  <c r="AB47" i="16" s="1"/>
  <c r="BB46" i="16"/>
  <c r="F46" i="16"/>
  <c r="E46" i="16"/>
  <c r="D46" i="16"/>
  <c r="V46" i="16" s="1"/>
  <c r="BB11" i="16"/>
  <c r="F11" i="16"/>
  <c r="E11" i="16"/>
  <c r="D11" i="16"/>
  <c r="BB10" i="16"/>
  <c r="F10" i="16"/>
  <c r="E10" i="16"/>
  <c r="D10" i="16"/>
  <c r="AN10" i="16" s="1"/>
  <c r="BB9" i="16"/>
  <c r="F9" i="16"/>
  <c r="E9" i="16"/>
  <c r="D9" i="16"/>
  <c r="AM9" i="16" s="1"/>
  <c r="BB8" i="16"/>
  <c r="F8" i="16"/>
  <c r="E8" i="16"/>
  <c r="D8" i="16"/>
  <c r="BB7" i="16"/>
  <c r="F7" i="16"/>
  <c r="E7" i="16"/>
  <c r="D7" i="16"/>
  <c r="AT7" i="16" s="1"/>
  <c r="BB48" i="16"/>
  <c r="F48" i="16"/>
  <c r="E48" i="16"/>
  <c r="D48" i="16"/>
  <c r="AI48" i="16" s="1"/>
  <c r="BB6" i="16"/>
  <c r="F6" i="16"/>
  <c r="E6" i="16"/>
  <c r="D6" i="16"/>
  <c r="AP6" i="16" s="1"/>
  <c r="DE45" i="15"/>
  <c r="DF45" i="15"/>
  <c r="DG45" i="15"/>
  <c r="DH45" i="15"/>
  <c r="BC34" i="15" s="1"/>
  <c r="BC36" i="15" s="1"/>
  <c r="DH41" i="15"/>
  <c r="BK41" i="15"/>
  <c r="BJ41" i="15"/>
  <c r="BI41" i="15"/>
  <c r="DH40" i="15"/>
  <c r="BK40" i="15"/>
  <c r="BJ40" i="15"/>
  <c r="BI40" i="15"/>
  <c r="CJ40" i="15" s="1"/>
  <c r="DH39" i="15"/>
  <c r="BK39" i="15"/>
  <c r="BJ39" i="15"/>
  <c r="BI39" i="15"/>
  <c r="BZ39" i="15" s="1"/>
  <c r="DH33" i="15"/>
  <c r="BK33" i="15"/>
  <c r="BJ33" i="15"/>
  <c r="BI33" i="15"/>
  <c r="DB33" i="15" s="1"/>
  <c r="DH32" i="15"/>
  <c r="BK32" i="15"/>
  <c r="BJ32" i="15"/>
  <c r="BI32" i="15"/>
  <c r="CO32" i="15" s="1"/>
  <c r="DH31" i="15"/>
  <c r="BK31" i="15"/>
  <c r="BJ31" i="15"/>
  <c r="BI31" i="15"/>
  <c r="DH30" i="15"/>
  <c r="CO30" i="15"/>
  <c r="BK30" i="15"/>
  <c r="BJ30" i="15"/>
  <c r="BI30" i="15"/>
  <c r="DA30" i="15" s="1"/>
  <c r="DH29" i="15"/>
  <c r="BK29" i="15"/>
  <c r="BJ29" i="15"/>
  <c r="BI29" i="15"/>
  <c r="DH50" i="15"/>
  <c r="BK50" i="15"/>
  <c r="BJ50" i="15"/>
  <c r="BI50" i="15"/>
  <c r="CJ50" i="15" s="1"/>
  <c r="DH28" i="15"/>
  <c r="BK28" i="15"/>
  <c r="BJ28" i="15"/>
  <c r="BI28" i="15"/>
  <c r="DH27" i="15"/>
  <c r="BK27" i="15"/>
  <c r="BJ27" i="15"/>
  <c r="BI27" i="15"/>
  <c r="DH26" i="15"/>
  <c r="BK26" i="15"/>
  <c r="BJ26" i="15"/>
  <c r="BI26" i="15"/>
  <c r="DC26" i="15" s="1"/>
  <c r="DH25" i="15"/>
  <c r="BK25" i="15"/>
  <c r="BJ25" i="15"/>
  <c r="BI25" i="15"/>
  <c r="BU25" i="15" s="1"/>
  <c r="DH24" i="15"/>
  <c r="BK24" i="15"/>
  <c r="BJ24" i="15"/>
  <c r="BI24" i="15"/>
  <c r="DH23" i="15"/>
  <c r="BK23" i="15"/>
  <c r="BJ23" i="15"/>
  <c r="BI23" i="15"/>
  <c r="DH22" i="15"/>
  <c r="BK22" i="15"/>
  <c r="BJ22" i="15"/>
  <c r="BI22" i="15"/>
  <c r="CU22" i="15" s="1"/>
  <c r="DH21" i="15"/>
  <c r="BK21" i="15"/>
  <c r="BJ21" i="15"/>
  <c r="BI21" i="15"/>
  <c r="DH20" i="15"/>
  <c r="BK20" i="15"/>
  <c r="BJ20" i="15"/>
  <c r="BI20" i="15"/>
  <c r="DH19" i="15"/>
  <c r="BK19" i="15"/>
  <c r="BJ19" i="15"/>
  <c r="BI19" i="15"/>
  <c r="CH19" i="15" s="1"/>
  <c r="DH49" i="15"/>
  <c r="BK49" i="15"/>
  <c r="BJ49" i="15"/>
  <c r="BI49" i="15"/>
  <c r="DC49" i="15" s="1"/>
  <c r="DH18" i="15"/>
  <c r="BK18" i="15"/>
  <c r="BJ18" i="15"/>
  <c r="BI18" i="15"/>
  <c r="DH48" i="15"/>
  <c r="BK48" i="15"/>
  <c r="BJ48" i="15"/>
  <c r="BI48" i="15"/>
  <c r="DH17" i="15"/>
  <c r="BK17" i="15"/>
  <c r="BJ17" i="15"/>
  <c r="BI17" i="15"/>
  <c r="CG17" i="15" s="1"/>
  <c r="DH16" i="15"/>
  <c r="BK16" i="15"/>
  <c r="BJ16" i="15"/>
  <c r="BI16" i="15"/>
  <c r="BZ16" i="15" s="1"/>
  <c r="DH15" i="15"/>
  <c r="CJ15" i="15"/>
  <c r="BK15" i="15"/>
  <c r="BJ15" i="15"/>
  <c r="BI15" i="15"/>
  <c r="CN15" i="15" s="1"/>
  <c r="DH14" i="15"/>
  <c r="BK14" i="15"/>
  <c r="BJ14" i="15"/>
  <c r="BI14" i="15"/>
  <c r="DH13" i="15"/>
  <c r="BK13" i="15"/>
  <c r="BJ13" i="15"/>
  <c r="BI13" i="15"/>
  <c r="BQ13" i="15" s="1"/>
  <c r="DH12" i="15"/>
  <c r="BK12" i="15"/>
  <c r="BJ12" i="15"/>
  <c r="BI12" i="15"/>
  <c r="CT12" i="15" s="1"/>
  <c r="DH47" i="15"/>
  <c r="BK47" i="15"/>
  <c r="BJ47" i="15"/>
  <c r="BI47" i="15"/>
  <c r="CJ47" i="15" s="1"/>
  <c r="DH11" i="15"/>
  <c r="BK11" i="15"/>
  <c r="BJ11" i="15"/>
  <c r="BI11" i="15"/>
  <c r="DH10" i="15"/>
  <c r="BK10" i="15"/>
  <c r="BJ10" i="15"/>
  <c r="BI10" i="15"/>
  <c r="DB10" i="15" s="1"/>
  <c r="DH9" i="15"/>
  <c r="BK9" i="15"/>
  <c r="BJ9" i="15"/>
  <c r="BI9" i="15"/>
  <c r="CD9" i="15" s="1"/>
  <c r="DH8" i="15"/>
  <c r="BK8" i="15"/>
  <c r="BJ8" i="15"/>
  <c r="BI8" i="15"/>
  <c r="DH7" i="15"/>
  <c r="BK7" i="15"/>
  <c r="BJ7" i="15"/>
  <c r="BI7" i="15"/>
  <c r="CD7" i="15" s="1"/>
  <c r="DH46" i="15"/>
  <c r="BK46" i="15"/>
  <c r="BJ46" i="15"/>
  <c r="BI46" i="15"/>
  <c r="CG46" i="15" s="1"/>
  <c r="DH6" i="15"/>
  <c r="BK6" i="15"/>
  <c r="BJ6" i="15"/>
  <c r="BI6" i="15"/>
  <c r="DH5" i="15"/>
  <c r="BK5" i="15"/>
  <c r="BJ5" i="15"/>
  <c r="BI5" i="15"/>
  <c r="BB41" i="15"/>
  <c r="F41" i="15"/>
  <c r="E41" i="15"/>
  <c r="D41" i="15"/>
  <c r="AQ41" i="15" s="1"/>
  <c r="BB40" i="15"/>
  <c r="F40" i="15"/>
  <c r="E40" i="15"/>
  <c r="D40" i="15"/>
  <c r="AH40" i="15" s="1"/>
  <c r="BB39" i="15"/>
  <c r="F39" i="15"/>
  <c r="E39" i="15"/>
  <c r="D39" i="15"/>
  <c r="O39" i="15" s="1"/>
  <c r="BB33" i="15"/>
  <c r="F33" i="15"/>
  <c r="E33" i="15"/>
  <c r="D33" i="15"/>
  <c r="BB32" i="15"/>
  <c r="F32" i="15"/>
  <c r="E32" i="15"/>
  <c r="D32" i="15"/>
  <c r="X32" i="15" s="1"/>
  <c r="BB31" i="15"/>
  <c r="F31" i="15"/>
  <c r="E31" i="15"/>
  <c r="D31" i="15"/>
  <c r="I31" i="15" s="1"/>
  <c r="BB30" i="15"/>
  <c r="F30" i="15"/>
  <c r="E30" i="15"/>
  <c r="D30" i="15"/>
  <c r="P30" i="15" s="1"/>
  <c r="BB29" i="15"/>
  <c r="F29" i="15"/>
  <c r="E29" i="15"/>
  <c r="D29" i="15"/>
  <c r="BB50" i="15"/>
  <c r="F50" i="15"/>
  <c r="E50" i="15"/>
  <c r="D50" i="15"/>
  <c r="AL50" i="15" s="1"/>
  <c r="BB28" i="15"/>
  <c r="F28" i="15"/>
  <c r="E28" i="15"/>
  <c r="D28" i="15"/>
  <c r="BB27" i="15"/>
  <c r="F27" i="15"/>
  <c r="E27" i="15"/>
  <c r="D27" i="15"/>
  <c r="K27" i="15" s="1"/>
  <c r="BB26" i="15"/>
  <c r="F26" i="15"/>
  <c r="E26" i="15"/>
  <c r="D26" i="15"/>
  <c r="AD26" i="15" s="1"/>
  <c r="BB25" i="15"/>
  <c r="F25" i="15"/>
  <c r="E25" i="15"/>
  <c r="D25" i="15"/>
  <c r="AA25" i="15" s="1"/>
  <c r="BB24" i="15"/>
  <c r="F24" i="15"/>
  <c r="E24" i="15"/>
  <c r="D24" i="15"/>
  <c r="AS24" i="15" s="1"/>
  <c r="BB23" i="15"/>
  <c r="F23" i="15"/>
  <c r="E23" i="15"/>
  <c r="D23" i="15"/>
  <c r="AB23" i="15" s="1"/>
  <c r="BB22" i="15"/>
  <c r="F22" i="15"/>
  <c r="E22" i="15"/>
  <c r="D22" i="15"/>
  <c r="AW22" i="15" s="1"/>
  <c r="BB21" i="15"/>
  <c r="V21" i="15"/>
  <c r="F21" i="15"/>
  <c r="E21" i="15"/>
  <c r="D21" i="15"/>
  <c r="AT21" i="15" s="1"/>
  <c r="BB20" i="15"/>
  <c r="F20" i="15"/>
  <c r="E20" i="15"/>
  <c r="D20" i="15"/>
  <c r="Z20" i="15" s="1"/>
  <c r="BB19" i="15"/>
  <c r="F19" i="15"/>
  <c r="E19" i="15"/>
  <c r="D19" i="15"/>
  <c r="AD19" i="15" s="1"/>
  <c r="BB49" i="15"/>
  <c r="F49" i="15"/>
  <c r="E49" i="15"/>
  <c r="D49" i="15"/>
  <c r="T49" i="15" s="1"/>
  <c r="BB18" i="15"/>
  <c r="F18" i="15"/>
  <c r="E18" i="15"/>
  <c r="D18" i="15"/>
  <c r="AV18" i="15" s="1"/>
  <c r="BB48" i="15"/>
  <c r="F48" i="15"/>
  <c r="E48" i="15"/>
  <c r="D48" i="15"/>
  <c r="BB17" i="15"/>
  <c r="F17" i="15"/>
  <c r="E17" i="15"/>
  <c r="D17" i="15"/>
  <c r="BB16" i="15"/>
  <c r="F16" i="15"/>
  <c r="E16" i="15"/>
  <c r="D16" i="15"/>
  <c r="P16" i="15" s="1"/>
  <c r="BB15" i="15"/>
  <c r="F15" i="15"/>
  <c r="E15" i="15"/>
  <c r="D15" i="15"/>
  <c r="AV15" i="15" s="1"/>
  <c r="BB14" i="15"/>
  <c r="F14" i="15"/>
  <c r="E14" i="15"/>
  <c r="D14" i="15"/>
  <c r="AF14" i="15" s="1"/>
  <c r="BB13" i="15"/>
  <c r="F13" i="15"/>
  <c r="E13" i="15"/>
  <c r="D13" i="15"/>
  <c r="J13" i="15" s="1"/>
  <c r="BB12" i="15"/>
  <c r="F12" i="15"/>
  <c r="E12" i="15"/>
  <c r="D12" i="15"/>
  <c r="BB47" i="15"/>
  <c r="F47" i="15"/>
  <c r="E47" i="15"/>
  <c r="D47" i="15"/>
  <c r="AB47" i="15" s="1"/>
  <c r="BB11" i="15"/>
  <c r="F11" i="15"/>
  <c r="E11" i="15"/>
  <c r="D11" i="15"/>
  <c r="AV11" i="15" s="1"/>
  <c r="BB10" i="15"/>
  <c r="F10" i="15"/>
  <c r="E10" i="15"/>
  <c r="D10" i="15"/>
  <c r="BB9" i="15"/>
  <c r="F9" i="15"/>
  <c r="E9" i="15"/>
  <c r="D9" i="15"/>
  <c r="BE9" i="15" s="1"/>
  <c r="BB8" i="15"/>
  <c r="F8" i="15"/>
  <c r="E8" i="15"/>
  <c r="D8" i="15"/>
  <c r="K8" i="15" s="1"/>
  <c r="BB7" i="15"/>
  <c r="F7" i="15"/>
  <c r="E7" i="15"/>
  <c r="D7" i="15"/>
  <c r="Z7" i="15" s="1"/>
  <c r="BB46" i="15"/>
  <c r="F46" i="15"/>
  <c r="E46" i="15"/>
  <c r="D46" i="15"/>
  <c r="O46" i="15" s="1"/>
  <c r="BB6" i="15"/>
  <c r="F6" i="15"/>
  <c r="E6" i="15"/>
  <c r="D6" i="15"/>
  <c r="AW6" i="15" s="1"/>
  <c r="BB5" i="15"/>
  <c r="F5" i="15"/>
  <c r="E5" i="15"/>
  <c r="D5" i="15"/>
  <c r="AE5" i="15" s="1"/>
  <c r="BC19" i="14"/>
  <c r="DI22" i="14"/>
  <c r="DH22" i="14"/>
  <c r="DB22" i="14"/>
  <c r="CT22" i="14"/>
  <c r="CL22" i="14"/>
  <c r="CD22" i="14"/>
  <c r="BV22" i="14"/>
  <c r="BN22" i="14"/>
  <c r="BK22" i="14"/>
  <c r="BJ22" i="14"/>
  <c r="BI22" i="14"/>
  <c r="DJ17" i="14"/>
  <c r="DH17" i="14"/>
  <c r="DC17" i="14"/>
  <c r="CZ17" i="14"/>
  <c r="CY17" i="14"/>
  <c r="CV17" i="14"/>
  <c r="CU17" i="14"/>
  <c r="CR17" i="14"/>
  <c r="CQ17" i="14"/>
  <c r="CN17" i="14"/>
  <c r="CM17" i="14"/>
  <c r="CJ17" i="14"/>
  <c r="CF17" i="14"/>
  <c r="CE17" i="14"/>
  <c r="CB17" i="14"/>
  <c r="CA17" i="14"/>
  <c r="BX17" i="14"/>
  <c r="BW17" i="14"/>
  <c r="BT17" i="14"/>
  <c r="BS17" i="14"/>
  <c r="BP17" i="14"/>
  <c r="BO17" i="14"/>
  <c r="BK17" i="14"/>
  <c r="BJ17" i="14"/>
  <c r="BI17" i="14"/>
  <c r="DA17" i="14" s="1"/>
  <c r="DH16" i="14"/>
  <c r="DB16" i="14"/>
  <c r="CG16" i="14"/>
  <c r="BV16" i="14"/>
  <c r="BK16" i="14"/>
  <c r="BJ16" i="14"/>
  <c r="BI16" i="14"/>
  <c r="CT16" i="14" s="1"/>
  <c r="DH15" i="14"/>
  <c r="BK15" i="14"/>
  <c r="BJ15" i="14"/>
  <c r="BI15" i="14"/>
  <c r="DH14" i="14"/>
  <c r="DB14" i="14"/>
  <c r="DA14" i="14"/>
  <c r="CX14" i="14"/>
  <c r="CV14" i="14"/>
  <c r="CS14" i="14"/>
  <c r="CR14" i="14"/>
  <c r="CN14" i="14"/>
  <c r="CL14" i="14"/>
  <c r="CK14" i="14"/>
  <c r="CH14" i="14"/>
  <c r="CG14" i="14"/>
  <c r="CF14" i="14"/>
  <c r="CC14" i="14"/>
  <c r="CB14" i="14"/>
  <c r="BZ14" i="14"/>
  <c r="BX14" i="14"/>
  <c r="BV14" i="14"/>
  <c r="BU14" i="14"/>
  <c r="BQ14" i="14"/>
  <c r="BP14" i="14"/>
  <c r="BM14" i="14"/>
  <c r="BK14" i="14"/>
  <c r="BJ14" i="14"/>
  <c r="BI14" i="14"/>
  <c r="DH13" i="14"/>
  <c r="BP13" i="14"/>
  <c r="BK13" i="14"/>
  <c r="BJ13" i="14"/>
  <c r="BI13" i="14"/>
  <c r="DH12" i="14"/>
  <c r="DB12" i="14"/>
  <c r="CZ12" i="14"/>
  <c r="CT12" i="14"/>
  <c r="CS12" i="14"/>
  <c r="CO12" i="14"/>
  <c r="CN12" i="14"/>
  <c r="CL12" i="14"/>
  <c r="CH12" i="14"/>
  <c r="CG12" i="14"/>
  <c r="CD12" i="14"/>
  <c r="CB12" i="14"/>
  <c r="BX12" i="14"/>
  <c r="BT12" i="14"/>
  <c r="BQ12" i="14"/>
  <c r="BM12" i="14"/>
  <c r="BK12" i="14"/>
  <c r="BJ12" i="14"/>
  <c r="BI12" i="14"/>
  <c r="DJ11" i="14"/>
  <c r="DH11" i="14"/>
  <c r="DC11" i="14"/>
  <c r="DB11" i="14"/>
  <c r="CY11" i="14"/>
  <c r="CV11" i="14"/>
  <c r="CT11" i="14"/>
  <c r="CR11" i="14"/>
  <c r="CN11" i="14"/>
  <c r="CM11" i="14"/>
  <c r="CL11" i="14"/>
  <c r="CH11" i="14"/>
  <c r="CF11" i="14"/>
  <c r="CD11" i="14"/>
  <c r="CB11" i="14"/>
  <c r="CA11" i="14"/>
  <c r="BX11" i="14"/>
  <c r="BW11" i="14"/>
  <c r="BV11" i="14"/>
  <c r="BS11" i="14"/>
  <c r="BP11" i="14"/>
  <c r="BN11" i="14"/>
  <c r="BK11" i="14"/>
  <c r="BJ11" i="14"/>
  <c r="BI11" i="14"/>
  <c r="DH10" i="14"/>
  <c r="DA10" i="14"/>
  <c r="CX10" i="14"/>
  <c r="CV10" i="14"/>
  <c r="CS10" i="14"/>
  <c r="CN10" i="14"/>
  <c r="CK10" i="14"/>
  <c r="CH10" i="14"/>
  <c r="CF10" i="14"/>
  <c r="CC10" i="14"/>
  <c r="BZ10" i="14"/>
  <c r="BX10" i="14"/>
  <c r="BU10" i="14"/>
  <c r="BP10" i="14"/>
  <c r="BM10" i="14"/>
  <c r="BK10" i="14"/>
  <c r="BJ10" i="14"/>
  <c r="BI10" i="14"/>
  <c r="DJ9" i="14"/>
  <c r="DH9" i="14"/>
  <c r="DC9" i="14"/>
  <c r="CX9" i="14"/>
  <c r="CR9" i="14"/>
  <c r="CM9" i="14"/>
  <c r="CH9" i="14"/>
  <c r="CB9" i="14"/>
  <c r="BW9" i="14"/>
  <c r="BK9" i="14"/>
  <c r="BJ9" i="14"/>
  <c r="BI9" i="14"/>
  <c r="DH8" i="14"/>
  <c r="DB8" i="14"/>
  <c r="CZ8" i="14"/>
  <c r="CT8" i="14"/>
  <c r="CR8" i="14"/>
  <c r="CO8" i="14"/>
  <c r="CM8" i="14"/>
  <c r="CK8" i="14"/>
  <c r="CG8" i="14"/>
  <c r="CE8" i="14"/>
  <c r="CC8" i="14"/>
  <c r="CA8" i="14"/>
  <c r="BW8" i="14"/>
  <c r="BU8" i="14"/>
  <c r="BS8" i="14"/>
  <c r="BQ8" i="14"/>
  <c r="BO8" i="14"/>
  <c r="BM8" i="14"/>
  <c r="BK8" i="14"/>
  <c r="BJ8" i="14"/>
  <c r="BI8" i="14"/>
  <c r="DJ7" i="14"/>
  <c r="DH7" i="14"/>
  <c r="DC7" i="14"/>
  <c r="DA7" i="14"/>
  <c r="CZ7" i="14"/>
  <c r="CY7" i="14"/>
  <c r="CV7" i="14"/>
  <c r="CU7" i="14"/>
  <c r="CS7" i="14"/>
  <c r="CR7" i="14"/>
  <c r="CQ7" i="14"/>
  <c r="CO7" i="14"/>
  <c r="CN7" i="14"/>
  <c r="CM7" i="14"/>
  <c r="CK7" i="14"/>
  <c r="CJ7" i="14"/>
  <c r="CG7" i="14"/>
  <c r="CF7" i="14"/>
  <c r="CE7" i="14"/>
  <c r="CC7" i="14"/>
  <c r="CB7" i="14"/>
  <c r="CA7" i="14"/>
  <c r="BX7" i="14"/>
  <c r="BW7" i="14"/>
  <c r="BU7" i="14"/>
  <c r="BT7" i="14"/>
  <c r="BS7" i="14"/>
  <c r="BQ7" i="14"/>
  <c r="BP7" i="14"/>
  <c r="BO7" i="14"/>
  <c r="BM7" i="14"/>
  <c r="BK7" i="14"/>
  <c r="BJ7" i="14"/>
  <c r="BI7" i="14"/>
  <c r="DJ6" i="14"/>
  <c r="DH6" i="14"/>
  <c r="DC6" i="14"/>
  <c r="DA6" i="14"/>
  <c r="CY6" i="14"/>
  <c r="CU6" i="14"/>
  <c r="CS6" i="14"/>
  <c r="CQ6" i="14"/>
  <c r="CO6" i="14"/>
  <c r="CM6" i="14"/>
  <c r="CK6" i="14"/>
  <c r="CG6" i="14"/>
  <c r="CE6" i="14"/>
  <c r="CC6" i="14"/>
  <c r="CA6" i="14"/>
  <c r="BW6" i="14"/>
  <c r="BU6" i="14"/>
  <c r="BS6" i="14"/>
  <c r="BQ6" i="14"/>
  <c r="BO6" i="14"/>
  <c r="BM6" i="14"/>
  <c r="BK6" i="14"/>
  <c r="BJ6" i="14"/>
  <c r="BI6" i="14"/>
  <c r="DJ5" i="14"/>
  <c r="DH5" i="14"/>
  <c r="DC5" i="14"/>
  <c r="DA5" i="14"/>
  <c r="CZ5" i="14"/>
  <c r="CY5" i="14"/>
  <c r="CV5" i="14"/>
  <c r="CU5" i="14"/>
  <c r="CS5" i="14"/>
  <c r="CR5" i="14"/>
  <c r="CQ5" i="14"/>
  <c r="CO5" i="14"/>
  <c r="CN5" i="14"/>
  <c r="CM5" i="14"/>
  <c r="CK5" i="14"/>
  <c r="CJ5" i="14"/>
  <c r="CG5" i="14"/>
  <c r="CF5" i="14"/>
  <c r="CE5" i="14"/>
  <c r="CC5" i="14"/>
  <c r="CB5" i="14"/>
  <c r="CA5" i="14"/>
  <c r="BX5" i="14"/>
  <c r="BW5" i="14"/>
  <c r="BU5" i="14"/>
  <c r="BT5" i="14"/>
  <c r="BS5" i="14"/>
  <c r="BQ5" i="14"/>
  <c r="BP5" i="14"/>
  <c r="BO5" i="14"/>
  <c r="BM5" i="14"/>
  <c r="BK5" i="14"/>
  <c r="BJ5" i="14"/>
  <c r="BI5" i="14"/>
  <c r="BC22" i="14"/>
  <c r="BB22" i="14"/>
  <c r="AV22" i="14"/>
  <c r="AN22" i="14"/>
  <c r="AF22" i="14"/>
  <c r="X22" i="14"/>
  <c r="P22" i="14"/>
  <c r="H22" i="14"/>
  <c r="F22" i="14"/>
  <c r="E22" i="14"/>
  <c r="D22" i="14"/>
  <c r="BE17" i="14"/>
  <c r="BB17" i="14"/>
  <c r="AW17" i="14"/>
  <c r="AT17" i="14"/>
  <c r="AS17" i="14"/>
  <c r="AP17" i="14"/>
  <c r="AO17" i="14"/>
  <c r="AL17" i="14"/>
  <c r="AK17" i="14"/>
  <c r="AH17" i="14"/>
  <c r="AG17" i="14"/>
  <c r="AD17" i="14"/>
  <c r="Z17" i="14"/>
  <c r="Y17" i="14"/>
  <c r="V17" i="14"/>
  <c r="U17" i="14"/>
  <c r="R17" i="14"/>
  <c r="Q17" i="14"/>
  <c r="N17" i="14"/>
  <c r="M17" i="14"/>
  <c r="J17" i="14"/>
  <c r="I17" i="14"/>
  <c r="F17" i="14"/>
  <c r="E17" i="14"/>
  <c r="D17" i="14"/>
  <c r="AU17" i="14" s="1"/>
  <c r="BB16" i="14"/>
  <c r="AV16" i="14"/>
  <c r="AA16" i="14"/>
  <c r="P16" i="14"/>
  <c r="F16" i="14"/>
  <c r="E16" i="14"/>
  <c r="D16" i="14"/>
  <c r="AN16" i="14" s="1"/>
  <c r="BB15" i="14"/>
  <c r="F15" i="14"/>
  <c r="E15" i="14"/>
  <c r="D15" i="14"/>
  <c r="BB14" i="14"/>
  <c r="AV14" i="14"/>
  <c r="AU14" i="14"/>
  <c r="AR14" i="14"/>
  <c r="AP14" i="14"/>
  <c r="AM14" i="14"/>
  <c r="AL14" i="14"/>
  <c r="AH14" i="14"/>
  <c r="AF14" i="14"/>
  <c r="AE14" i="14"/>
  <c r="AB14" i="14"/>
  <c r="AA14" i="14"/>
  <c r="Z14" i="14"/>
  <c r="W14" i="14"/>
  <c r="V14" i="14"/>
  <c r="T14" i="14"/>
  <c r="R14" i="14"/>
  <c r="P14" i="14"/>
  <c r="O14" i="14"/>
  <c r="K14" i="14"/>
  <c r="J14" i="14"/>
  <c r="G14" i="14"/>
  <c r="F14" i="14"/>
  <c r="E14" i="14"/>
  <c r="D14" i="14"/>
  <c r="BB13" i="14"/>
  <c r="J13" i="14"/>
  <c r="F13" i="14"/>
  <c r="E13" i="14"/>
  <c r="D13" i="14"/>
  <c r="BB12" i="14"/>
  <c r="AV12" i="14"/>
  <c r="AT12" i="14"/>
  <c r="AN12" i="14"/>
  <c r="AM12" i="14"/>
  <c r="AI12" i="14"/>
  <c r="AH12" i="14"/>
  <c r="AF12" i="14"/>
  <c r="AB12" i="14"/>
  <c r="AA12" i="14"/>
  <c r="X12" i="14"/>
  <c r="V12" i="14"/>
  <c r="R12" i="14"/>
  <c r="N12" i="14"/>
  <c r="K12" i="14"/>
  <c r="G12" i="14"/>
  <c r="F12" i="14"/>
  <c r="E12" i="14"/>
  <c r="D12" i="14"/>
  <c r="BE11" i="14"/>
  <c r="BB11" i="14"/>
  <c r="AW11" i="14"/>
  <c r="AV11" i="14"/>
  <c r="AS11" i="14"/>
  <c r="AP11" i="14"/>
  <c r="AN11" i="14"/>
  <c r="AL11" i="14"/>
  <c r="AH11" i="14"/>
  <c r="AG11" i="14"/>
  <c r="AF11" i="14"/>
  <c r="AB11" i="14"/>
  <c r="Z11" i="14"/>
  <c r="X11" i="14"/>
  <c r="V11" i="14"/>
  <c r="U11" i="14"/>
  <c r="R11" i="14"/>
  <c r="Q11" i="14"/>
  <c r="P11" i="14"/>
  <c r="M11" i="14"/>
  <c r="J11" i="14"/>
  <c r="H11" i="14"/>
  <c r="F11" i="14"/>
  <c r="E11" i="14"/>
  <c r="D11" i="14"/>
  <c r="BB10" i="14"/>
  <c r="AU10" i="14"/>
  <c r="AR10" i="14"/>
  <c r="AP10" i="14"/>
  <c r="AM10" i="14"/>
  <c r="AH10" i="14"/>
  <c r="AE10" i="14"/>
  <c r="AB10" i="14"/>
  <c r="Z10" i="14"/>
  <c r="W10" i="14"/>
  <c r="T10" i="14"/>
  <c r="R10" i="14"/>
  <c r="O10" i="14"/>
  <c r="J10" i="14"/>
  <c r="G10" i="14"/>
  <c r="F10" i="14"/>
  <c r="E10" i="14"/>
  <c r="D10" i="14"/>
  <c r="BE9" i="14"/>
  <c r="BB9" i="14"/>
  <c r="AW9" i="14"/>
  <c r="AR9" i="14"/>
  <c r="AL9" i="14"/>
  <c r="AG9" i="14"/>
  <c r="AB9" i="14"/>
  <c r="V9" i="14"/>
  <c r="Q9" i="14"/>
  <c r="F9" i="14"/>
  <c r="E9" i="14"/>
  <c r="D9" i="14"/>
  <c r="BB8" i="14"/>
  <c r="AV8" i="14"/>
  <c r="AT8" i="14"/>
  <c r="AN8" i="14"/>
  <c r="AL8" i="14"/>
  <c r="AI8" i="14"/>
  <c r="AG8" i="14"/>
  <c r="AE8" i="14"/>
  <c r="AA8" i="14"/>
  <c r="Y8" i="14"/>
  <c r="W8" i="14"/>
  <c r="U8" i="14"/>
  <c r="Q8" i="14"/>
  <c r="O8" i="14"/>
  <c r="M8" i="14"/>
  <c r="K8" i="14"/>
  <c r="I8" i="14"/>
  <c r="G8" i="14"/>
  <c r="F8" i="14"/>
  <c r="E8" i="14"/>
  <c r="D8" i="14"/>
  <c r="BE7" i="14"/>
  <c r="BB7" i="14"/>
  <c r="AW7" i="14"/>
  <c r="AU7" i="14"/>
  <c r="AT7" i="14"/>
  <c r="AS7" i="14"/>
  <c r="AP7" i="14"/>
  <c r="AO7" i="14"/>
  <c r="AM7" i="14"/>
  <c r="AL7" i="14"/>
  <c r="AK7" i="14"/>
  <c r="AI7" i="14"/>
  <c r="AH7" i="14"/>
  <c r="AG7" i="14"/>
  <c r="AE7" i="14"/>
  <c r="AD7" i="14"/>
  <c r="AA7" i="14"/>
  <c r="Z7" i="14"/>
  <c r="Y7" i="14"/>
  <c r="W7" i="14"/>
  <c r="V7" i="14"/>
  <c r="U7" i="14"/>
  <c r="R7" i="14"/>
  <c r="Q7" i="14"/>
  <c r="O7" i="14"/>
  <c r="N7" i="14"/>
  <c r="M7" i="14"/>
  <c r="K7" i="14"/>
  <c r="J7" i="14"/>
  <c r="I7" i="14"/>
  <c r="G7" i="14"/>
  <c r="F7" i="14"/>
  <c r="E7" i="14"/>
  <c r="D7" i="14"/>
  <c r="BE6" i="14"/>
  <c r="BB6" i="14"/>
  <c r="AW6" i="14"/>
  <c r="AU6" i="14"/>
  <c r="AS6" i="14"/>
  <c r="AO6" i="14"/>
  <c r="AM6" i="14"/>
  <c r="AK6" i="14"/>
  <c r="AI6" i="14"/>
  <c r="AG6" i="14"/>
  <c r="AE6" i="14"/>
  <c r="AA6" i="14"/>
  <c r="Y6" i="14"/>
  <c r="W6" i="14"/>
  <c r="U6" i="14"/>
  <c r="Q6" i="14"/>
  <c r="O6" i="14"/>
  <c r="M6" i="14"/>
  <c r="K6" i="14"/>
  <c r="I6" i="14"/>
  <c r="G6" i="14"/>
  <c r="F6" i="14"/>
  <c r="E6" i="14"/>
  <c r="D6" i="14"/>
  <c r="BE5" i="14"/>
  <c r="BB5" i="14"/>
  <c r="AW5" i="14"/>
  <c r="AU5" i="14"/>
  <c r="AT5" i="14"/>
  <c r="AS5" i="14"/>
  <c r="AP5" i="14"/>
  <c r="AO5" i="14"/>
  <c r="AM5" i="14"/>
  <c r="AL5" i="14"/>
  <c r="AK5" i="14"/>
  <c r="AI5" i="14"/>
  <c r="AH5" i="14"/>
  <c r="AG5" i="14"/>
  <c r="AE5" i="14"/>
  <c r="AD5" i="14"/>
  <c r="AA5" i="14"/>
  <c r="Z5" i="14"/>
  <c r="Y5" i="14"/>
  <c r="W5" i="14"/>
  <c r="V5" i="14"/>
  <c r="U5" i="14"/>
  <c r="R5" i="14"/>
  <c r="Q5" i="14"/>
  <c r="O5" i="14"/>
  <c r="N5" i="14"/>
  <c r="M5" i="14"/>
  <c r="K5" i="14"/>
  <c r="J5" i="14"/>
  <c r="I5" i="14"/>
  <c r="G5" i="14"/>
  <c r="F5" i="14"/>
  <c r="E5" i="14"/>
  <c r="D5" i="14"/>
  <c r="BC13" i="13"/>
  <c r="BC13" i="12"/>
  <c r="BC18" i="11"/>
  <c r="BC14" i="10"/>
  <c r="BD12" i="6"/>
  <c r="BD15" i="9"/>
  <c r="BC10" i="25" l="1"/>
  <c r="BC7" i="25"/>
  <c r="BC12" i="25"/>
  <c r="DI17" i="25"/>
  <c r="DI7" i="25"/>
  <c r="BC6" i="25"/>
  <c r="BC9" i="25"/>
  <c r="BC14" i="25"/>
  <c r="DI11" i="25"/>
  <c r="DI14" i="25"/>
  <c r="DI8" i="24"/>
  <c r="DI12" i="24"/>
  <c r="DI11" i="23"/>
  <c r="BC24" i="23"/>
  <c r="BC19" i="23"/>
  <c r="DI39" i="23"/>
  <c r="DI71" i="23"/>
  <c r="BC39" i="23"/>
  <c r="DI44" i="23"/>
  <c r="BC30" i="23"/>
  <c r="BC48" i="23"/>
  <c r="DI40" i="23"/>
  <c r="DI16" i="23"/>
  <c r="BC11" i="23"/>
  <c r="BC23" i="23"/>
  <c r="DI6" i="23"/>
  <c r="DI36" i="23"/>
  <c r="DI9" i="23"/>
  <c r="DI67" i="23"/>
  <c r="DI72" i="23"/>
  <c r="DI45" i="23"/>
  <c r="DI20" i="23"/>
  <c r="DI34" i="23"/>
  <c r="BC22" i="23"/>
  <c r="BC15" i="23"/>
  <c r="BC32" i="23"/>
  <c r="BC43" i="23"/>
  <c r="BC31" i="23"/>
  <c r="DI30" i="23"/>
  <c r="DI17" i="23"/>
  <c r="DI12" i="23"/>
  <c r="BC70" i="23"/>
  <c r="BC69" i="23"/>
  <c r="DI26" i="23"/>
  <c r="DI46" i="23"/>
  <c r="BC37" i="23"/>
  <c r="BC42" i="23"/>
  <c r="DI23" i="23"/>
  <c r="BC46" i="23"/>
  <c r="BC41" i="23"/>
  <c r="DI25" i="23"/>
  <c r="BC45" i="23"/>
  <c r="BC68" i="23"/>
  <c r="BC26" i="23"/>
  <c r="BC20" i="23"/>
  <c r="BC29" i="23"/>
  <c r="BC18" i="23"/>
  <c r="DI18" i="23"/>
  <c r="DI19" i="23"/>
  <c r="DI68" i="23"/>
  <c r="DI22" i="23"/>
  <c r="DI37" i="23"/>
  <c r="BC27" i="23"/>
  <c r="BC7" i="23"/>
  <c r="BC10" i="23"/>
  <c r="BC17" i="23"/>
  <c r="BC5" i="23"/>
  <c r="BC9" i="23"/>
  <c r="BC67" i="23"/>
  <c r="DI41" i="23"/>
  <c r="BC35" i="23"/>
  <c r="DI38" i="23"/>
  <c r="DI43" i="23"/>
  <c r="DI7" i="23"/>
  <c r="BC6" i="23"/>
  <c r="BC12" i="23"/>
  <c r="BC25" i="23"/>
  <c r="BC36" i="23"/>
  <c r="BC28" i="23"/>
  <c r="BC13" i="23"/>
  <c r="BC33" i="23"/>
  <c r="DI27" i="23"/>
  <c r="DI10" i="23"/>
  <c r="DI24" i="23"/>
  <c r="DI69" i="23"/>
  <c r="DI70" i="23"/>
  <c r="BC8" i="23"/>
  <c r="BC72" i="23"/>
  <c r="BC71" i="23"/>
  <c r="BC47" i="23"/>
  <c r="DI13" i="23"/>
  <c r="DI42" i="23"/>
  <c r="DI28" i="23"/>
  <c r="BC14" i="23"/>
  <c r="BC21" i="23"/>
  <c r="BC40" i="23"/>
  <c r="BC38" i="23"/>
  <c r="BC44" i="23"/>
  <c r="DI29" i="23"/>
  <c r="DI32" i="23"/>
  <c r="DI8" i="23"/>
  <c r="DI5" i="23"/>
  <c r="DI14" i="23"/>
  <c r="DI15" i="23"/>
  <c r="DI21" i="23"/>
  <c r="DI31" i="23"/>
  <c r="DI48" i="23"/>
  <c r="DI33" i="23"/>
  <c r="DI35" i="23"/>
  <c r="DI47" i="23"/>
  <c r="BC16" i="23"/>
  <c r="BC34" i="23"/>
  <c r="DI8" i="22"/>
  <c r="DI5" i="21"/>
  <c r="DI10" i="21"/>
  <c r="DI8" i="21"/>
  <c r="BC11" i="20"/>
  <c r="BC9" i="20"/>
  <c r="DG7" i="20"/>
  <c r="BC14" i="20"/>
  <c r="BC15" i="20"/>
  <c r="DG14" i="20"/>
  <c r="DG9" i="20"/>
  <c r="DG8" i="20"/>
  <c r="BC13" i="20"/>
  <c r="BC12" i="20"/>
  <c r="DG6" i="20"/>
  <c r="DG11" i="20"/>
  <c r="BC10" i="20"/>
  <c r="BC7" i="20"/>
  <c r="BC6" i="20"/>
  <c r="DG10" i="20"/>
  <c r="DG5" i="20"/>
  <c r="DG12" i="20"/>
  <c r="DG13" i="20"/>
  <c r="DI9" i="19"/>
  <c r="DI11" i="19"/>
  <c r="AJ9" i="18"/>
  <c r="S6" i="18"/>
  <c r="AJ11" i="18"/>
  <c r="S11" i="18"/>
  <c r="L11" i="18"/>
  <c r="AJ8" i="18"/>
  <c r="S8" i="18"/>
  <c r="BR10" i="18"/>
  <c r="CW5" i="18"/>
  <c r="BR6" i="18"/>
  <c r="DD9" i="18"/>
  <c r="BY9" i="18"/>
  <c r="L10" i="18"/>
  <c r="AJ6" i="18"/>
  <c r="L7" i="18"/>
  <c r="AQ10" i="18"/>
  <c r="AX11" i="18"/>
  <c r="CW7" i="18"/>
  <c r="CP5" i="18"/>
  <c r="CI9" i="18"/>
  <c r="CP11" i="18"/>
  <c r="BY7" i="18"/>
  <c r="L9" i="18"/>
  <c r="S10" i="18"/>
  <c r="BC10" i="18" s="1"/>
  <c r="AC5" i="18"/>
  <c r="CP10" i="18"/>
  <c r="AQ11" i="18"/>
  <c r="AX10" i="18"/>
  <c r="AQ7" i="18"/>
  <c r="AQ6" i="18"/>
  <c r="DD11" i="18"/>
  <c r="DD7" i="18"/>
  <c r="BR7" i="18"/>
  <c r="BR5" i="18"/>
  <c r="BR11" i="18"/>
  <c r="AX9" i="18"/>
  <c r="AC8" i="18"/>
  <c r="AJ10" i="18"/>
  <c r="CW11" i="18"/>
  <c r="CW9" i="18"/>
  <c r="DD6" i="18"/>
  <c r="AX8" i="18"/>
  <c r="L8" i="18"/>
  <c r="AX6" i="18"/>
  <c r="L6" i="18"/>
  <c r="AX7" i="18"/>
  <c r="L5" i="18"/>
  <c r="CI10" i="18"/>
  <c r="CP8" i="18"/>
  <c r="CI5" i="18"/>
  <c r="CI6" i="18"/>
  <c r="BY6" i="18"/>
  <c r="DI6" i="18" s="1"/>
  <c r="BY11" i="18"/>
  <c r="BY5" i="18"/>
  <c r="CI11" i="18"/>
  <c r="DD10" i="18"/>
  <c r="DD8" i="18"/>
  <c r="CI7" i="18"/>
  <c r="DD5" i="18"/>
  <c r="DI5" i="18" s="1"/>
  <c r="BY10" i="18"/>
  <c r="BY8" i="18"/>
  <c r="BR9" i="18"/>
  <c r="CW8" i="18"/>
  <c r="CP9" i="18"/>
  <c r="BC11" i="18"/>
  <c r="AQ9" i="18"/>
  <c r="AC6" i="18"/>
  <c r="AC10" i="18"/>
  <c r="S9" i="18"/>
  <c r="AC9" i="18"/>
  <c r="AC11" i="18"/>
  <c r="AQ5" i="18"/>
  <c r="AQ8" i="18"/>
  <c r="AC7" i="18"/>
  <c r="S5" i="18"/>
  <c r="DI7" i="17"/>
  <c r="DI13" i="17"/>
  <c r="DI5" i="17"/>
  <c r="DI6" i="17"/>
  <c r="DI9" i="17"/>
  <c r="CI8" i="17"/>
  <c r="DI8" i="17" s="1"/>
  <c r="BY11" i="17"/>
  <c r="DD6" i="17"/>
  <c r="BR11" i="17"/>
  <c r="DI11" i="17" s="1"/>
  <c r="CP11" i="17"/>
  <c r="CI12" i="17"/>
  <c r="DI12" i="17" s="1"/>
  <c r="CI10" i="17"/>
  <c r="DI10" i="17" s="1"/>
  <c r="DD12" i="17"/>
  <c r="DD10" i="17"/>
  <c r="DD8" i="17"/>
  <c r="CW11" i="17"/>
  <c r="BC12" i="17"/>
  <c r="BC13" i="17"/>
  <c r="BC9" i="17"/>
  <c r="AX9" i="17"/>
  <c r="S6" i="17"/>
  <c r="BC6" i="17" s="1"/>
  <c r="AJ6" i="17"/>
  <c r="AX5" i="17"/>
  <c r="AQ11" i="17"/>
  <c r="AC5" i="17"/>
  <c r="BC5" i="17" s="1"/>
  <c r="AX11" i="17"/>
  <c r="S11" i="17"/>
  <c r="BC11" i="17" s="1"/>
  <c r="AJ7" i="17"/>
  <c r="AQ7" i="17"/>
  <c r="BC7" i="17" s="1"/>
  <c r="S13" i="17"/>
  <c r="AQ9" i="17"/>
  <c r="L10" i="17"/>
  <c r="BC10" i="17" s="1"/>
  <c r="CM31" i="16"/>
  <c r="BV30" i="16"/>
  <c r="O39" i="16"/>
  <c r="G41" i="16"/>
  <c r="BW47" i="16"/>
  <c r="M6" i="16"/>
  <c r="G7" i="16"/>
  <c r="BO44" i="16"/>
  <c r="G19" i="16"/>
  <c r="BU14" i="16"/>
  <c r="G44" i="16"/>
  <c r="G27" i="16"/>
  <c r="BW16" i="16"/>
  <c r="AS6" i="16"/>
  <c r="I15" i="16"/>
  <c r="BS9" i="16"/>
  <c r="BS15" i="16"/>
  <c r="CN25" i="16"/>
  <c r="AI6" i="16"/>
  <c r="CS22" i="16"/>
  <c r="CX27" i="16"/>
  <c r="Z6" i="16"/>
  <c r="H46" i="16"/>
  <c r="J40" i="16"/>
  <c r="G38" i="16"/>
  <c r="CQ13" i="16"/>
  <c r="BW27" i="16"/>
  <c r="Y31" i="16"/>
  <c r="AU27" i="16"/>
  <c r="CZ25" i="16"/>
  <c r="CR52" i="16"/>
  <c r="AL7" i="16"/>
  <c r="AF40" i="16"/>
  <c r="AO31" i="16"/>
  <c r="CO14" i="16"/>
  <c r="DC52" i="16"/>
  <c r="CO18" i="16"/>
  <c r="CM52" i="16"/>
  <c r="AA7" i="16"/>
  <c r="AI19" i="16"/>
  <c r="AI31" i="16"/>
  <c r="W6" i="16"/>
  <c r="AU6" i="16"/>
  <c r="G9" i="16"/>
  <c r="AM41" i="16"/>
  <c r="AW40" i="16"/>
  <c r="P23" i="16"/>
  <c r="J31" i="16"/>
  <c r="BN45" i="16"/>
  <c r="BO41" i="16"/>
  <c r="CN18" i="16"/>
  <c r="CN27" i="16"/>
  <c r="BW52" i="16"/>
  <c r="AF13" i="16"/>
  <c r="U26" i="16"/>
  <c r="AX52" i="16"/>
  <c r="CY42" i="16"/>
  <c r="W38" i="16"/>
  <c r="BE38" i="16"/>
  <c r="CM9" i="16"/>
  <c r="CZ42" i="16"/>
  <c r="CB41" i="16"/>
  <c r="CG40" i="16"/>
  <c r="CP51" i="16"/>
  <c r="N6" i="16"/>
  <c r="AK6" i="16"/>
  <c r="R7" i="16"/>
  <c r="H10" i="16"/>
  <c r="AL46" i="16"/>
  <c r="AU44" i="16"/>
  <c r="AP45" i="16"/>
  <c r="AB41" i="16"/>
  <c r="AT15" i="16"/>
  <c r="AB40" i="16"/>
  <c r="AB19" i="16"/>
  <c r="N25" i="16"/>
  <c r="AL26" i="16"/>
  <c r="AE27" i="16"/>
  <c r="AG38" i="16"/>
  <c r="BM46" i="16"/>
  <c r="CL12" i="16"/>
  <c r="BQ43" i="16"/>
  <c r="BW13" i="16"/>
  <c r="CC41" i="16"/>
  <c r="CO15" i="16"/>
  <c r="BW18" i="16"/>
  <c r="DC18" i="16"/>
  <c r="CL40" i="16"/>
  <c r="BM22" i="16"/>
  <c r="BS25" i="16"/>
  <c r="CN31" i="16"/>
  <c r="Z45" i="16"/>
  <c r="AO17" i="16"/>
  <c r="BW40" i="16"/>
  <c r="DB40" i="16"/>
  <c r="CO51" i="16"/>
  <c r="X46" i="16"/>
  <c r="BE46" i="16"/>
  <c r="AN45" i="16"/>
  <c r="AK15" i="16"/>
  <c r="Z26" i="16"/>
  <c r="BE26" i="16"/>
  <c r="CE15" i="16"/>
  <c r="AS10" i="16"/>
  <c r="AR46" i="16"/>
  <c r="AB13" i="16"/>
  <c r="M17" i="16"/>
  <c r="J26" i="16"/>
  <c r="AO26" i="16"/>
  <c r="AM38" i="16"/>
  <c r="BN7" i="16"/>
  <c r="CO43" i="16"/>
  <c r="CN13" i="16"/>
  <c r="DA15" i="16"/>
  <c r="BX18" i="16"/>
  <c r="BV40" i="16"/>
  <c r="CX40" i="16"/>
  <c r="CE25" i="16"/>
  <c r="CB27" i="16"/>
  <c r="DJ27" i="16"/>
  <c r="BW29" i="16"/>
  <c r="BY51" i="16"/>
  <c r="CB52" i="16"/>
  <c r="DA19" i="16"/>
  <c r="CY19" i="16"/>
  <c r="CG19" i="16"/>
  <c r="BQ19" i="16"/>
  <c r="DJ19" i="16"/>
  <c r="CR19" i="16"/>
  <c r="CB19" i="16"/>
  <c r="CA19" i="16"/>
  <c r="R10" i="16"/>
  <c r="W29" i="16"/>
  <c r="BV9" i="16"/>
  <c r="CC17" i="16"/>
  <c r="CY17" i="16"/>
  <c r="CX17" i="16"/>
  <c r="CJ19" i="16"/>
  <c r="DC39" i="16"/>
  <c r="CK39" i="16"/>
  <c r="BM39" i="16"/>
  <c r="CZ39" i="16"/>
  <c r="CB39" i="16"/>
  <c r="BU39" i="16"/>
  <c r="CY22" i="16"/>
  <c r="DJ22" i="16"/>
  <c r="CZ22" i="16"/>
  <c r="CQ22" i="16"/>
  <c r="CJ22" i="16"/>
  <c r="CB22" i="16"/>
  <c r="BS22" i="16"/>
  <c r="CV22" i="16"/>
  <c r="CO22" i="16"/>
  <c r="CG22" i="16"/>
  <c r="BX22" i="16"/>
  <c r="BQ22" i="16"/>
  <c r="BP22" i="16"/>
  <c r="CE22" i="16"/>
  <c r="CU22" i="16"/>
  <c r="CK24" i="16"/>
  <c r="BP24" i="16"/>
  <c r="CR30" i="16"/>
  <c r="G6" i="16"/>
  <c r="R6" i="16"/>
  <c r="AD6" i="16"/>
  <c r="AL6" i="16"/>
  <c r="K48" i="16"/>
  <c r="M7" i="16"/>
  <c r="V7" i="16"/>
  <c r="AH7" i="16"/>
  <c r="AS7" i="16"/>
  <c r="AB9" i="16"/>
  <c r="X10" i="16"/>
  <c r="H43" i="16"/>
  <c r="AH44" i="16"/>
  <c r="BE45" i="16"/>
  <c r="AF45" i="16"/>
  <c r="H45" i="16"/>
  <c r="R45" i="16"/>
  <c r="N13" i="16"/>
  <c r="AS31" i="16"/>
  <c r="AU31" i="16"/>
  <c r="AM31" i="16"/>
  <c r="AE31" i="16"/>
  <c r="W31" i="16"/>
  <c r="O31" i="16"/>
  <c r="G31" i="16"/>
  <c r="BE31" i="16"/>
  <c r="AT31" i="16"/>
  <c r="AK31" i="16"/>
  <c r="AD31" i="16"/>
  <c r="V31" i="16"/>
  <c r="M31" i="16"/>
  <c r="K31" i="16"/>
  <c r="AA31" i="16"/>
  <c r="AP31" i="16"/>
  <c r="BE52" i="16"/>
  <c r="AI52" i="16"/>
  <c r="G52" i="16"/>
  <c r="AC52" i="16"/>
  <c r="U52" i="16"/>
  <c r="CB9" i="16"/>
  <c r="CG46" i="16"/>
  <c r="CX46" i="16"/>
  <c r="CC46" i="16"/>
  <c r="BU46" i="16"/>
  <c r="CQ47" i="16"/>
  <c r="BS47" i="16"/>
  <c r="CF47" i="16"/>
  <c r="CE47" i="16"/>
  <c r="CT45" i="16"/>
  <c r="BP18" i="16"/>
  <c r="CE18" i="16"/>
  <c r="CO19" i="16"/>
  <c r="CM39" i="16"/>
  <c r="BU22" i="16"/>
  <c r="CK22" i="16"/>
  <c r="DA22" i="16"/>
  <c r="BT31" i="16"/>
  <c r="AH47" i="16"/>
  <c r="AL20" i="16"/>
  <c r="Z20" i="16"/>
  <c r="V20" i="16"/>
  <c r="AK29" i="16"/>
  <c r="U29" i="16"/>
  <c r="AU29" i="16"/>
  <c r="AE29" i="16"/>
  <c r="N29" i="16"/>
  <c r="M29" i="16"/>
  <c r="AS29" i="16"/>
  <c r="J7" i="16"/>
  <c r="U7" i="16"/>
  <c r="AE7" i="16"/>
  <c r="AP7" i="16"/>
  <c r="R9" i="16"/>
  <c r="AM47" i="16"/>
  <c r="T44" i="16"/>
  <c r="DC9" i="16"/>
  <c r="CT9" i="16"/>
  <c r="CL9" i="16"/>
  <c r="CA9" i="16"/>
  <c r="BN9" i="16"/>
  <c r="DB9" i="16"/>
  <c r="CR9" i="16"/>
  <c r="CH9" i="16"/>
  <c r="BW9" i="16"/>
  <c r="CQ9" i="16"/>
  <c r="DJ9" i="16"/>
  <c r="CM16" i="16"/>
  <c r="BO16" i="16"/>
  <c r="DC16" i="16"/>
  <c r="CE16" i="16"/>
  <c r="BX16" i="16"/>
  <c r="K6" i="16"/>
  <c r="U6" i="16"/>
  <c r="AE6" i="16"/>
  <c r="N7" i="16"/>
  <c r="Z7" i="16"/>
  <c r="AK7" i="16"/>
  <c r="AH10" i="16"/>
  <c r="G47" i="16"/>
  <c r="AR43" i="16"/>
  <c r="AM44" i="16"/>
  <c r="AT13" i="16"/>
  <c r="AM13" i="16"/>
  <c r="AA13" i="16"/>
  <c r="G13" i="16"/>
  <c r="AI13" i="16"/>
  <c r="V13" i="16"/>
  <c r="R13" i="16"/>
  <c r="AV13" i="16"/>
  <c r="N20" i="16"/>
  <c r="G29" i="16"/>
  <c r="AL29" i="16"/>
  <c r="Q31" i="16"/>
  <c r="AH31" i="16"/>
  <c r="AW31" i="16"/>
  <c r="AP52" i="16"/>
  <c r="CL48" i="16"/>
  <c r="BZ48" i="16"/>
  <c r="CD9" i="16"/>
  <c r="CY9" i="16"/>
  <c r="CO46" i="16"/>
  <c r="CR47" i="16"/>
  <c r="CN42" i="16"/>
  <c r="CE42" i="16"/>
  <c r="CA42" i="16"/>
  <c r="CS14" i="16"/>
  <c r="DA14" i="16"/>
  <c r="CH14" i="16"/>
  <c r="BM14" i="16"/>
  <c r="CX14" i="16"/>
  <c r="CC14" i="16"/>
  <c r="BZ14" i="16"/>
  <c r="CR41" i="16"/>
  <c r="BW41" i="16"/>
  <c r="CM41" i="16"/>
  <c r="BT41" i="16"/>
  <c r="BS41" i="16"/>
  <c r="DC41" i="16"/>
  <c r="CU16" i="16"/>
  <c r="CY18" i="16"/>
  <c r="DA18" i="16"/>
  <c r="CS18" i="16"/>
  <c r="CK18" i="16"/>
  <c r="CC18" i="16"/>
  <c r="BU18" i="16"/>
  <c r="BM18" i="16"/>
  <c r="DJ18" i="16"/>
  <c r="CZ18" i="16"/>
  <c r="CQ18" i="16"/>
  <c r="CJ18" i="16"/>
  <c r="CB18" i="16"/>
  <c r="BS18" i="16"/>
  <c r="BQ18" i="16"/>
  <c r="CG18" i="16"/>
  <c r="CV18" i="16"/>
  <c r="BT19" i="16"/>
  <c r="CZ19" i="16"/>
  <c r="CR39" i="16"/>
  <c r="BW22" i="16"/>
  <c r="CN22" i="16"/>
  <c r="DC22" i="16"/>
  <c r="DA31" i="16"/>
  <c r="CV31" i="16"/>
  <c r="CE31" i="16"/>
  <c r="BO31" i="16"/>
  <c r="CU31" i="16"/>
  <c r="CB31" i="16"/>
  <c r="BW31" i="16"/>
  <c r="R40" i="16"/>
  <c r="AL40" i="16"/>
  <c r="V19" i="16"/>
  <c r="AN19" i="16"/>
  <c r="N26" i="16"/>
  <c r="AD26" i="16"/>
  <c r="AS26" i="16"/>
  <c r="T27" i="16"/>
  <c r="CN7" i="16"/>
  <c r="CM44" i="16"/>
  <c r="BM40" i="16"/>
  <c r="CC40" i="16"/>
  <c r="CM40" i="16"/>
  <c r="DC40" i="16"/>
  <c r="CD25" i="16"/>
  <c r="BO27" i="16"/>
  <c r="CE27" i="16"/>
  <c r="CY27" i="16"/>
  <c r="CR29" i="16"/>
  <c r="BZ51" i="16"/>
  <c r="DI51" i="16"/>
  <c r="BO52" i="16"/>
  <c r="CE52" i="16"/>
  <c r="CU52" i="16"/>
  <c r="DJ52" i="16"/>
  <c r="BN53" i="16"/>
  <c r="Z15" i="16"/>
  <c r="Y17" i="16"/>
  <c r="U40" i="16"/>
  <c r="AA19" i="16"/>
  <c r="AV19" i="16"/>
  <c r="AD23" i="16"/>
  <c r="R26" i="16"/>
  <c r="AG26" i="16"/>
  <c r="BX13" i="16"/>
  <c r="CD15" i="16"/>
  <c r="BQ40" i="16"/>
  <c r="CE40" i="16"/>
  <c r="BT27" i="16"/>
  <c r="CM27" i="16"/>
  <c r="BT52" i="16"/>
  <c r="CJ52" i="16"/>
  <c r="CZ52" i="16"/>
  <c r="AP12" i="16"/>
  <c r="U12" i="16"/>
  <c r="H12" i="16"/>
  <c r="N12" i="16"/>
  <c r="AO12" i="16"/>
  <c r="BE21" i="16"/>
  <c r="AS21" i="16"/>
  <c r="AL21" i="16"/>
  <c r="AF21" i="16"/>
  <c r="V21" i="16"/>
  <c r="P21" i="16"/>
  <c r="J21" i="16"/>
  <c r="U21" i="16"/>
  <c r="AG21" i="16"/>
  <c r="AP21" i="16"/>
  <c r="AV30" i="16"/>
  <c r="CA6" i="16"/>
  <c r="CV11" i="16"/>
  <c r="CL11" i="16"/>
  <c r="CA11" i="16"/>
  <c r="DB11" i="16"/>
  <c r="CM11" i="16"/>
  <c r="BW11" i="16"/>
  <c r="DC11" i="16"/>
  <c r="CQ11" i="16"/>
  <c r="CB11" i="16"/>
  <c r="BV11" i="16"/>
  <c r="CX11" i="16"/>
  <c r="BE48" i="16"/>
  <c r="AU48" i="16"/>
  <c r="AA48" i="16"/>
  <c r="G48" i="16"/>
  <c r="O48" i="16"/>
  <c r="AM48" i="16"/>
  <c r="T12" i="16"/>
  <c r="AV12" i="16"/>
  <c r="AR41" i="16"/>
  <c r="AH41" i="16"/>
  <c r="AA41" i="16"/>
  <c r="T41" i="16"/>
  <c r="K41" i="16"/>
  <c r="J41" i="16"/>
  <c r="V41" i="16"/>
  <c r="AE41" i="16"/>
  <c r="AP41" i="16"/>
  <c r="W18" i="16"/>
  <c r="M21" i="16"/>
  <c r="X21" i="16"/>
  <c r="AH21" i="16"/>
  <c r="AR21" i="16"/>
  <c r="CV6" i="16"/>
  <c r="R47" i="16"/>
  <c r="AR47" i="16"/>
  <c r="AV45" i="16"/>
  <c r="AL45" i="16"/>
  <c r="AB45" i="16"/>
  <c r="U45" i="16"/>
  <c r="M45" i="16"/>
  <c r="J45" i="16"/>
  <c r="V45" i="16"/>
  <c r="AG45" i="16"/>
  <c r="AS45" i="16"/>
  <c r="R17" i="16"/>
  <c r="AH17" i="16"/>
  <c r="AV40" i="16"/>
  <c r="AN40" i="16"/>
  <c r="AG40" i="16"/>
  <c r="X40" i="16"/>
  <c r="Q40" i="16"/>
  <c r="H40" i="16"/>
  <c r="M40" i="16"/>
  <c r="V40" i="16"/>
  <c r="AH40" i="16"/>
  <c r="AR40" i="16"/>
  <c r="BE40" i="16"/>
  <c r="BE20" i="16"/>
  <c r="AS20" i="16"/>
  <c r="AD20" i="16"/>
  <c r="U20" i="16"/>
  <c r="I20" i="16"/>
  <c r="P20" i="16"/>
  <c r="AB20" i="16"/>
  <c r="AT20" i="16"/>
  <c r="Q21" i="16"/>
  <c r="Z21" i="16"/>
  <c r="AK21" i="16"/>
  <c r="AV21" i="16"/>
  <c r="U23" i="16"/>
  <c r="AB24" i="16"/>
  <c r="AW38" i="16"/>
  <c r="AK38" i="16"/>
  <c r="AA38" i="16"/>
  <c r="P38" i="16"/>
  <c r="K38" i="16"/>
  <c r="AB38" i="16"/>
  <c r="AR38" i="16"/>
  <c r="BE29" i="16"/>
  <c r="AT29" i="16"/>
  <c r="AM29" i="16"/>
  <c r="AH29" i="16"/>
  <c r="AA29" i="16"/>
  <c r="V29" i="16"/>
  <c r="O29" i="16"/>
  <c r="J29" i="16"/>
  <c r="I29" i="16"/>
  <c r="Q29" i="16"/>
  <c r="Y29" i="16"/>
  <c r="AG29" i="16"/>
  <c r="AO29" i="16"/>
  <c r="AW29" i="16"/>
  <c r="U30" i="16"/>
  <c r="AK30" i="16"/>
  <c r="AN51" i="16"/>
  <c r="AO51" i="16"/>
  <c r="T51" i="16"/>
  <c r="J52" i="16"/>
  <c r="R52" i="16"/>
  <c r="Y52" i="16"/>
  <c r="AE52" i="16"/>
  <c r="AM52" i="16"/>
  <c r="AT52" i="16"/>
  <c r="BQ48" i="16"/>
  <c r="CH11" i="16"/>
  <c r="DJ11" i="16"/>
  <c r="DC20" i="16"/>
  <c r="CQ20" i="16"/>
  <c r="CE20" i="16"/>
  <c r="BU20" i="16"/>
  <c r="CL20" i="16"/>
  <c r="BZ20" i="16"/>
  <c r="DB20" i="16"/>
  <c r="CK20" i="16"/>
  <c r="BV20" i="16"/>
  <c r="DJ20" i="16"/>
  <c r="CG20" i="16"/>
  <c r="CA20" i="16"/>
  <c r="CU20" i="16"/>
  <c r="BO20" i="16"/>
  <c r="DA20" i="16"/>
  <c r="AD18" i="16"/>
  <c r="J18" i="16"/>
  <c r="T18" i="16"/>
  <c r="AP18" i="16"/>
  <c r="AW24" i="16"/>
  <c r="AH24" i="16"/>
  <c r="T24" i="16"/>
  <c r="R24" i="16"/>
  <c r="AN24" i="16"/>
  <c r="BE24" i="16"/>
  <c r="AW30" i="16"/>
  <c r="AU30" i="16"/>
  <c r="AE30" i="16"/>
  <c r="T30" i="16"/>
  <c r="I30" i="16"/>
  <c r="O30" i="16"/>
  <c r="AA30" i="16"/>
  <c r="CZ10" i="16"/>
  <c r="CN10" i="16"/>
  <c r="BX10" i="16"/>
  <c r="CS10" i="16"/>
  <c r="CC10" i="16"/>
  <c r="CX10" i="16"/>
  <c r="CD10" i="16"/>
  <c r="BT10" i="16"/>
  <c r="AR9" i="16"/>
  <c r="AH9" i="16"/>
  <c r="AA9" i="16"/>
  <c r="T9" i="16"/>
  <c r="K9" i="16"/>
  <c r="J9" i="16"/>
  <c r="V9" i="16"/>
  <c r="AE9" i="16"/>
  <c r="AP9" i="16"/>
  <c r="BE17" i="16"/>
  <c r="AR17" i="16"/>
  <c r="AG17" i="16"/>
  <c r="T17" i="16"/>
  <c r="H17" i="16"/>
  <c r="N17" i="16"/>
  <c r="AB17" i="16"/>
  <c r="AT17" i="16"/>
  <c r="AR39" i="16"/>
  <c r="G39" i="16"/>
  <c r="Z39" i="16"/>
  <c r="AP23" i="16"/>
  <c r="V23" i="16"/>
  <c r="J23" i="16"/>
  <c r="Q23" i="16"/>
  <c r="AI23" i="16"/>
  <c r="Y24" i="16"/>
  <c r="AO24" i="16"/>
  <c r="P30" i="16"/>
  <c r="AF30" i="16"/>
  <c r="BC52" i="16"/>
  <c r="AW52" i="16"/>
  <c r="AQ52" i="16"/>
  <c r="AL52" i="16"/>
  <c r="AG52" i="16"/>
  <c r="AA52" i="16"/>
  <c r="V52" i="16"/>
  <c r="Q52" i="16"/>
  <c r="K52" i="16"/>
  <c r="I52" i="16"/>
  <c r="O52" i="16"/>
  <c r="W52" i="16"/>
  <c r="AD52" i="16"/>
  <c r="AK52" i="16"/>
  <c r="AS52" i="16"/>
  <c r="CT7" i="16"/>
  <c r="BX7" i="16"/>
  <c r="CZ7" i="16"/>
  <c r="CD7" i="16"/>
  <c r="BS7" i="16"/>
  <c r="CY7" i="16"/>
  <c r="CH10" i="16"/>
  <c r="CF11" i="16"/>
  <c r="W48" i="16"/>
  <c r="O9" i="16"/>
  <c r="W9" i="16"/>
  <c r="AF9" i="16"/>
  <c r="AU9" i="16"/>
  <c r="AN46" i="16"/>
  <c r="AB46" i="16"/>
  <c r="Q46" i="16"/>
  <c r="M46" i="16"/>
  <c r="AG46" i="16"/>
  <c r="AS46" i="16"/>
  <c r="Z12" i="16"/>
  <c r="AT44" i="16"/>
  <c r="AI44" i="16"/>
  <c r="Z44" i="16"/>
  <c r="N44" i="16"/>
  <c r="J44" i="16"/>
  <c r="AB44" i="16"/>
  <c r="AN44" i="16"/>
  <c r="O41" i="16"/>
  <c r="W41" i="16"/>
  <c r="AF41" i="16"/>
  <c r="AU41" i="16"/>
  <c r="BE6" i="16"/>
  <c r="AT6" i="16"/>
  <c r="AM6" i="16"/>
  <c r="AH6" i="16"/>
  <c r="AA6" i="16"/>
  <c r="V6" i="16"/>
  <c r="O6" i="16"/>
  <c r="J6" i="16"/>
  <c r="I6" i="16"/>
  <c r="Q6" i="16"/>
  <c r="Y6" i="16"/>
  <c r="AG6" i="16"/>
  <c r="AO6" i="16"/>
  <c r="AW6" i="16"/>
  <c r="AE48" i="16"/>
  <c r="BE7" i="16"/>
  <c r="AU7" i="16"/>
  <c r="AO7" i="16"/>
  <c r="AI7" i="16"/>
  <c r="AD7" i="16"/>
  <c r="W7" i="16"/>
  <c r="Q7" i="16"/>
  <c r="K7" i="16"/>
  <c r="I7" i="16"/>
  <c r="O7" i="16"/>
  <c r="Y7" i="16"/>
  <c r="AG7" i="16"/>
  <c r="AM7" i="16"/>
  <c r="AW7" i="16"/>
  <c r="P9" i="16"/>
  <c r="Z9" i="16"/>
  <c r="AL9" i="16"/>
  <c r="AV9" i="16"/>
  <c r="R46" i="16"/>
  <c r="AH46" i="16"/>
  <c r="AW46" i="16"/>
  <c r="W47" i="16"/>
  <c r="M12" i="16"/>
  <c r="AH12" i="16"/>
  <c r="N43" i="16"/>
  <c r="R44" i="16"/>
  <c r="AE44" i="16"/>
  <c r="AP44" i="16"/>
  <c r="P45" i="16"/>
  <c r="X45" i="16"/>
  <c r="AH45" i="16"/>
  <c r="AW45" i="16"/>
  <c r="P41" i="16"/>
  <c r="Z41" i="16"/>
  <c r="AL41" i="16"/>
  <c r="AV41" i="16"/>
  <c r="V17" i="16"/>
  <c r="AN17" i="16"/>
  <c r="N18" i="16"/>
  <c r="AM18" i="16"/>
  <c r="P40" i="16"/>
  <c r="Z40" i="16"/>
  <c r="AK40" i="16"/>
  <c r="AS40" i="16"/>
  <c r="T20" i="16"/>
  <c r="AH20" i="16"/>
  <c r="AW20" i="16"/>
  <c r="H21" i="16"/>
  <c r="R21" i="16"/>
  <c r="AB21" i="16"/>
  <c r="AN21" i="16"/>
  <c r="AW21" i="16"/>
  <c r="AA23" i="16"/>
  <c r="M24" i="16"/>
  <c r="AG24" i="16"/>
  <c r="AP26" i="16"/>
  <c r="AH26" i="16"/>
  <c r="Y26" i="16"/>
  <c r="Q26" i="16"/>
  <c r="I26" i="16"/>
  <c r="M26" i="16"/>
  <c r="V26" i="16"/>
  <c r="AK26" i="16"/>
  <c r="AT26" i="16"/>
  <c r="AO27" i="16"/>
  <c r="W27" i="16"/>
  <c r="O27" i="16"/>
  <c r="AK27" i="16"/>
  <c r="Q38" i="16"/>
  <c r="AF38" i="16"/>
  <c r="AV38" i="16"/>
  <c r="K29" i="16"/>
  <c r="R29" i="16"/>
  <c r="Z29" i="16"/>
  <c r="AI29" i="16"/>
  <c r="AP29" i="16"/>
  <c r="K30" i="16"/>
  <c r="Y30" i="16"/>
  <c r="AO30" i="16"/>
  <c r="AC51" i="16"/>
  <c r="M52" i="16"/>
  <c r="S52" i="16"/>
  <c r="Z52" i="16"/>
  <c r="AH52" i="16"/>
  <c r="AO52" i="16"/>
  <c r="AU52" i="16"/>
  <c r="BT6" i="16"/>
  <c r="DB48" i="16"/>
  <c r="CK48" i="16"/>
  <c r="BU48" i="16"/>
  <c r="CV48" i="16"/>
  <c r="CB48" i="16"/>
  <c r="BN48" i="16"/>
  <c r="BT48" i="16"/>
  <c r="CR48" i="16"/>
  <c r="CE7" i="16"/>
  <c r="BM10" i="16"/>
  <c r="BP11" i="16"/>
  <c r="CR11" i="16"/>
  <c r="DC42" i="16"/>
  <c r="CU42" i="16"/>
  <c r="CM42" i="16"/>
  <c r="CB42" i="16"/>
  <c r="BT42" i="16"/>
  <c r="CR42" i="16"/>
  <c r="CF42" i="16"/>
  <c r="BW42" i="16"/>
  <c r="DJ42" i="16"/>
  <c r="CV42" i="16"/>
  <c r="CJ42" i="16"/>
  <c r="BX42" i="16"/>
  <c r="BO42" i="16"/>
  <c r="BS42" i="16"/>
  <c r="CQ42" i="16"/>
  <c r="CX43" i="16"/>
  <c r="CH43" i="16"/>
  <c r="BU43" i="16"/>
  <c r="CS43" i="16"/>
  <c r="CC43" i="16"/>
  <c r="DA43" i="16"/>
  <c r="CG43" i="16"/>
  <c r="BM43" i="16"/>
  <c r="BZ43" i="16"/>
  <c r="CZ44" i="16"/>
  <c r="CR44" i="16"/>
  <c r="CJ44" i="16"/>
  <c r="CA44" i="16"/>
  <c r="BS44" i="16"/>
  <c r="DC44" i="16"/>
  <c r="CQ44" i="16"/>
  <c r="CE44" i="16"/>
  <c r="BT44" i="16"/>
  <c r="CY44" i="16"/>
  <c r="CN44" i="16"/>
  <c r="CB44" i="16"/>
  <c r="BP44" i="16"/>
  <c r="CU44" i="16"/>
  <c r="CF44" i="16"/>
  <c r="BW44" i="16"/>
  <c r="BX44" i="16"/>
  <c r="DJ44" i="16"/>
  <c r="DC47" i="16"/>
  <c r="CU47" i="16"/>
  <c r="CM47" i="16"/>
  <c r="CB47" i="16"/>
  <c r="BT47" i="16"/>
  <c r="BP47" i="16"/>
  <c r="CA47" i="16"/>
  <c r="CN47" i="16"/>
  <c r="CY47" i="16"/>
  <c r="DB12" i="16"/>
  <c r="CD12" i="16"/>
  <c r="BV12" i="16"/>
  <c r="DC13" i="16"/>
  <c r="CU13" i="16"/>
  <c r="CM13" i="16"/>
  <c r="CB13" i="16"/>
  <c r="BT13" i="16"/>
  <c r="CZ13" i="16"/>
  <c r="CR13" i="16"/>
  <c r="CJ13" i="16"/>
  <c r="CA13" i="16"/>
  <c r="BS13" i="16"/>
  <c r="BP13" i="16"/>
  <c r="CF13" i="16"/>
  <c r="CY13" i="16"/>
  <c r="DA39" i="16"/>
  <c r="CU39" i="16"/>
  <c r="CO39" i="16"/>
  <c r="CJ39" i="16"/>
  <c r="CC39" i="16"/>
  <c r="BW39" i="16"/>
  <c r="BQ39" i="16"/>
  <c r="DJ39" i="16"/>
  <c r="CY39" i="16"/>
  <c r="CQ39" i="16"/>
  <c r="CG39" i="16"/>
  <c r="CA39" i="16"/>
  <c r="BS39" i="16"/>
  <c r="CV39" i="16"/>
  <c r="CN39" i="16"/>
  <c r="CF39" i="16"/>
  <c r="BX39" i="16"/>
  <c r="BP39" i="16"/>
  <c r="BO39" i="16"/>
  <c r="CE39" i="16"/>
  <c r="CS39" i="16"/>
  <c r="DJ29" i="16"/>
  <c r="CX29" i="16"/>
  <c r="CM29" i="16"/>
  <c r="CB29" i="16"/>
  <c r="BP29" i="16"/>
  <c r="CV29" i="16"/>
  <c r="CL29" i="16"/>
  <c r="CA29" i="16"/>
  <c r="CQ29" i="16"/>
  <c r="BV29" i="16"/>
  <c r="DC29" i="16"/>
  <c r="CH29" i="16"/>
  <c r="CF29" i="16"/>
  <c r="CX30" i="16"/>
  <c r="CL30" i="16"/>
  <c r="CB30" i="16"/>
  <c r="BM30" i="16"/>
  <c r="CS30" i="16"/>
  <c r="CH30" i="16"/>
  <c r="BX30" i="16"/>
  <c r="CN30" i="16"/>
  <c r="BQ30" i="16"/>
  <c r="CG30" i="16"/>
  <c r="CC30" i="16"/>
  <c r="CN38" i="16"/>
  <c r="CZ38" i="16"/>
  <c r="CD38" i="16"/>
  <c r="BT38" i="16"/>
  <c r="CX38" i="16"/>
  <c r="CO38" i="16"/>
  <c r="M10" i="16"/>
  <c r="K13" i="16"/>
  <c r="X13" i="16"/>
  <c r="AH13" i="16"/>
  <c r="N19" i="16"/>
  <c r="AH19" i="16"/>
  <c r="I31" i="16"/>
  <c r="N31" i="16"/>
  <c r="U31" i="16"/>
  <c r="Z31" i="16"/>
  <c r="AG31" i="16"/>
  <c r="AL31" i="16"/>
  <c r="DA46" i="16"/>
  <c r="CK46" i="16"/>
  <c r="BZ46" i="16"/>
  <c r="BQ46" i="16"/>
  <c r="CH46" i="16"/>
  <c r="BO47" i="16"/>
  <c r="BX47" i="16"/>
  <c r="CJ47" i="16"/>
  <c r="CV47" i="16"/>
  <c r="DJ47" i="16"/>
  <c r="BN12" i="16"/>
  <c r="CT12" i="16"/>
  <c r="BO13" i="16"/>
  <c r="CE13" i="16"/>
  <c r="CV13" i="16"/>
  <c r="DJ16" i="16"/>
  <c r="CZ16" i="16"/>
  <c r="CS16" i="16"/>
  <c r="CN16" i="16"/>
  <c r="CG16" i="16"/>
  <c r="CB16" i="16"/>
  <c r="BU16" i="16"/>
  <c r="BP16" i="16"/>
  <c r="DA16" i="16"/>
  <c r="CR16" i="16"/>
  <c r="CK16" i="16"/>
  <c r="CC16" i="16"/>
  <c r="BT16" i="16"/>
  <c r="BM16" i="16"/>
  <c r="CY16" i="16"/>
  <c r="CQ16" i="16"/>
  <c r="CJ16" i="16"/>
  <c r="CA16" i="16"/>
  <c r="BS16" i="16"/>
  <c r="BQ16" i="16"/>
  <c r="CF16" i="16"/>
  <c r="CV16" i="16"/>
  <c r="CV24" i="16"/>
  <c r="CG24" i="16"/>
  <c r="BV24" i="16"/>
  <c r="CR24" i="16"/>
  <c r="CF24" i="16"/>
  <c r="BU24" i="16"/>
  <c r="DB24" i="16"/>
  <c r="CB24" i="16"/>
  <c r="DA24" i="16"/>
  <c r="BZ24" i="16"/>
  <c r="BQ24" i="16"/>
  <c r="BP9" i="16"/>
  <c r="BX9" i="16"/>
  <c r="CF9" i="16"/>
  <c r="CN9" i="16"/>
  <c r="CV9" i="16"/>
  <c r="BQ14" i="16"/>
  <c r="CG14" i="16"/>
  <c r="CZ41" i="16"/>
  <c r="CS41" i="16"/>
  <c r="CG41" i="16"/>
  <c r="BP41" i="16"/>
  <c r="BX41" i="16"/>
  <c r="CN41" i="16"/>
  <c r="CO17" i="16"/>
  <c r="BS17" i="16"/>
  <c r="CD17" i="16"/>
  <c r="DJ40" i="16"/>
  <c r="DA40" i="16"/>
  <c r="CQ40" i="16"/>
  <c r="CH40" i="16"/>
  <c r="CA40" i="16"/>
  <c r="BU40" i="16"/>
  <c r="BO40" i="16"/>
  <c r="BZ40" i="16"/>
  <c r="CK40" i="16"/>
  <c r="CU40" i="16"/>
  <c r="BO19" i="16"/>
  <c r="BU19" i="16"/>
  <c r="CC19" i="16"/>
  <c r="CM19" i="16"/>
  <c r="CS19" i="16"/>
  <c r="CK53" i="16"/>
  <c r="DC19" i="16"/>
  <c r="CV19" i="16"/>
  <c r="CQ19" i="16"/>
  <c r="CK19" i="16"/>
  <c r="CE19" i="16"/>
  <c r="BX19" i="16"/>
  <c r="BS19" i="16"/>
  <c r="BM19" i="16"/>
  <c r="BP19" i="16"/>
  <c r="BW19" i="16"/>
  <c r="CF19" i="16"/>
  <c r="CN19" i="16"/>
  <c r="CU19" i="16"/>
  <c r="CM23" i="16"/>
  <c r="CL23" i="16"/>
  <c r="BW23" i="16"/>
  <c r="BP27" i="16"/>
  <c r="BX27" i="16"/>
  <c r="CF27" i="16"/>
  <c r="CR27" i="16"/>
  <c r="DC27" i="16"/>
  <c r="BP31" i="16"/>
  <c r="BX31" i="16"/>
  <c r="CF31" i="16"/>
  <c r="CQ31" i="16"/>
  <c r="CY31" i="16"/>
  <c r="DJ31" i="16"/>
  <c r="BQ51" i="16"/>
  <c r="CG51" i="16"/>
  <c r="CW51" i="16"/>
  <c r="BP52" i="16"/>
  <c r="BX52" i="16"/>
  <c r="CF52" i="16"/>
  <c r="CN52" i="16"/>
  <c r="CV52" i="16"/>
  <c r="DD52" i="16"/>
  <c r="BU15" i="16"/>
  <c r="BO18" i="16"/>
  <c r="BT18" i="16"/>
  <c r="CA18" i="16"/>
  <c r="CF18" i="16"/>
  <c r="CM18" i="16"/>
  <c r="CR18" i="16"/>
  <c r="BO22" i="16"/>
  <c r="BT22" i="16"/>
  <c r="CA22" i="16"/>
  <c r="CF22" i="16"/>
  <c r="CM22" i="16"/>
  <c r="CR22" i="16"/>
  <c r="BT25" i="16"/>
  <c r="BS27" i="16"/>
  <c r="CA27" i="16"/>
  <c r="CJ27" i="16"/>
  <c r="CT27" i="16"/>
  <c r="BS31" i="16"/>
  <c r="CA31" i="16"/>
  <c r="CJ31" i="16"/>
  <c r="CR31" i="16"/>
  <c r="CZ31" i="16"/>
  <c r="BR51" i="16"/>
  <c r="CH51" i="16"/>
  <c r="CX51" i="16"/>
  <c r="BS52" i="16"/>
  <c r="CA52" i="16"/>
  <c r="CI52" i="16"/>
  <c r="CQ52" i="16"/>
  <c r="CY52" i="16"/>
  <c r="DJ8" i="16"/>
  <c r="DC8" i="16"/>
  <c r="CY8" i="16"/>
  <c r="CU8" i="16"/>
  <c r="CQ8" i="16"/>
  <c r="CM8" i="16"/>
  <c r="CE8" i="16"/>
  <c r="CA8" i="16"/>
  <c r="BW8" i="16"/>
  <c r="BS8" i="16"/>
  <c r="BO8" i="16"/>
  <c r="DB8" i="16"/>
  <c r="CR8" i="16"/>
  <c r="CL8" i="16"/>
  <c r="CG8" i="16"/>
  <c r="CB8" i="16"/>
  <c r="BV8" i="16"/>
  <c r="BQ8" i="16"/>
  <c r="CX8" i="16"/>
  <c r="CS8" i="16"/>
  <c r="CN8" i="16"/>
  <c r="CH8" i="16"/>
  <c r="CC8" i="16"/>
  <c r="BX8" i="16"/>
  <c r="BM8" i="16"/>
  <c r="BP8" i="16"/>
  <c r="BZ8" i="16"/>
  <c r="CK8" i="16"/>
  <c r="CV8" i="16"/>
  <c r="DA21" i="16"/>
  <c r="CS21" i="16"/>
  <c r="CO21" i="16"/>
  <c r="CK21" i="16"/>
  <c r="CG21" i="16"/>
  <c r="CC21" i="16"/>
  <c r="BU21" i="16"/>
  <c r="BQ21" i="16"/>
  <c r="BM21" i="16"/>
  <c r="CZ21" i="16"/>
  <c r="CV21" i="16"/>
  <c r="CR21" i="16"/>
  <c r="CN21" i="16"/>
  <c r="CJ21" i="16"/>
  <c r="CF21" i="16"/>
  <c r="CB21" i="16"/>
  <c r="BX21" i="16"/>
  <c r="BT21" i="16"/>
  <c r="BP21" i="16"/>
  <c r="DJ21" i="16"/>
  <c r="DB21" i="16"/>
  <c r="CT21" i="16"/>
  <c r="CL21" i="16"/>
  <c r="CD21" i="16"/>
  <c r="BV21" i="16"/>
  <c r="BN21" i="16"/>
  <c r="CY21" i="16"/>
  <c r="CQ21" i="16"/>
  <c r="CA21" i="16"/>
  <c r="BS21" i="16"/>
  <c r="BZ21" i="16"/>
  <c r="DC21" i="16"/>
  <c r="CM21" i="16"/>
  <c r="BW21" i="16"/>
  <c r="CU21" i="16"/>
  <c r="CE21" i="16"/>
  <c r="BO21" i="16"/>
  <c r="CH21" i="16"/>
  <c r="DA6" i="16"/>
  <c r="CS6" i="16"/>
  <c r="CO6" i="16"/>
  <c r="CK6" i="16"/>
  <c r="CG6" i="16"/>
  <c r="CC6" i="16"/>
  <c r="BU6" i="16"/>
  <c r="BQ6" i="16"/>
  <c r="BM6" i="16"/>
  <c r="DJ6" i="16"/>
  <c r="DC6" i="16"/>
  <c r="CX6" i="16"/>
  <c r="CR6" i="16"/>
  <c r="CM6" i="16"/>
  <c r="CH6" i="16"/>
  <c r="CB6" i="16"/>
  <c r="BW6" i="16"/>
  <c r="BO6" i="16"/>
  <c r="BV6" i="16"/>
  <c r="CD6" i="16"/>
  <c r="CJ6" i="16"/>
  <c r="CQ6" i="16"/>
  <c r="CY6" i="16"/>
  <c r="CZ45" i="16"/>
  <c r="CV45" i="16"/>
  <c r="CR45" i="16"/>
  <c r="CN45" i="16"/>
  <c r="CJ45" i="16"/>
  <c r="CF45" i="16"/>
  <c r="CB45" i="16"/>
  <c r="BX45" i="16"/>
  <c r="BT45" i="16"/>
  <c r="BP45" i="16"/>
  <c r="DJ45" i="16"/>
  <c r="DC45" i="16"/>
  <c r="CY45" i="16"/>
  <c r="CU45" i="16"/>
  <c r="CQ45" i="16"/>
  <c r="CM45" i="16"/>
  <c r="CE45" i="16"/>
  <c r="CA45" i="16"/>
  <c r="BW45" i="16"/>
  <c r="BS45" i="16"/>
  <c r="BO45" i="16"/>
  <c r="CX45" i="16"/>
  <c r="CH45" i="16"/>
  <c r="BZ45" i="16"/>
  <c r="DA45" i="16"/>
  <c r="CS45" i="16"/>
  <c r="CK45" i="16"/>
  <c r="CC45" i="16"/>
  <c r="BU45" i="16"/>
  <c r="BM45" i="16"/>
  <c r="BQ45" i="16"/>
  <c r="CG45" i="16"/>
  <c r="CX21" i="16"/>
  <c r="BP6" i="16"/>
  <c r="BX6" i="16"/>
  <c r="CE6" i="16"/>
  <c r="CL6" i="16"/>
  <c r="CT6" i="16"/>
  <c r="CZ6" i="16"/>
  <c r="BU8" i="16"/>
  <c r="CF8" i="16"/>
  <c r="DA8" i="16"/>
  <c r="BS6" i="16"/>
  <c r="BZ6" i="16"/>
  <c r="CF6" i="16"/>
  <c r="CN6" i="16"/>
  <c r="CU6" i="16"/>
  <c r="DB6" i="16"/>
  <c r="DJ48" i="16"/>
  <c r="DC48" i="16"/>
  <c r="CY48" i="16"/>
  <c r="CU48" i="16"/>
  <c r="CQ48" i="16"/>
  <c r="CM48" i="16"/>
  <c r="CE48" i="16"/>
  <c r="CA48" i="16"/>
  <c r="BW48" i="16"/>
  <c r="BS48" i="16"/>
  <c r="BO48" i="16"/>
  <c r="CX48" i="16"/>
  <c r="CS48" i="16"/>
  <c r="CN48" i="16"/>
  <c r="CH48" i="16"/>
  <c r="CC48" i="16"/>
  <c r="BX48" i="16"/>
  <c r="BM48" i="16"/>
  <c r="CZ48" i="16"/>
  <c r="CT48" i="16"/>
  <c r="CO48" i="16"/>
  <c r="CJ48" i="16"/>
  <c r="CD48" i="16"/>
  <c r="BP48" i="16"/>
  <c r="BV48" i="16"/>
  <c r="CF48" i="16"/>
  <c r="DA48" i="16"/>
  <c r="DA7" i="16"/>
  <c r="CS7" i="16"/>
  <c r="CO7" i="16"/>
  <c r="CK7" i="16"/>
  <c r="CG7" i="16"/>
  <c r="CC7" i="16"/>
  <c r="BU7" i="16"/>
  <c r="BQ7" i="16"/>
  <c r="BM7" i="16"/>
  <c r="DB7" i="16"/>
  <c r="CV7" i="16"/>
  <c r="CQ7" i="16"/>
  <c r="CL7" i="16"/>
  <c r="CF7" i="16"/>
  <c r="CA7" i="16"/>
  <c r="BV7" i="16"/>
  <c r="BP7" i="16"/>
  <c r="DJ7" i="16"/>
  <c r="DC7" i="16"/>
  <c r="CX7" i="16"/>
  <c r="CR7" i="16"/>
  <c r="CM7" i="16"/>
  <c r="CH7" i="16"/>
  <c r="CB7" i="16"/>
  <c r="BW7" i="16"/>
  <c r="BO7" i="16"/>
  <c r="BZ7" i="16"/>
  <c r="CJ7" i="16"/>
  <c r="CU7" i="16"/>
  <c r="BN8" i="16"/>
  <c r="CJ8" i="16"/>
  <c r="CT8" i="16"/>
  <c r="DJ10" i="16"/>
  <c r="DC10" i="16"/>
  <c r="CY10" i="16"/>
  <c r="CU10" i="16"/>
  <c r="CQ10" i="16"/>
  <c r="CM10" i="16"/>
  <c r="CE10" i="16"/>
  <c r="CA10" i="16"/>
  <c r="BW10" i="16"/>
  <c r="BS10" i="16"/>
  <c r="BO10" i="16"/>
  <c r="DA10" i="16"/>
  <c r="CV10" i="16"/>
  <c r="CK10" i="16"/>
  <c r="CF10" i="16"/>
  <c r="BZ10" i="16"/>
  <c r="BU10" i="16"/>
  <c r="BP10" i="16"/>
  <c r="DB10" i="16"/>
  <c r="CR10" i="16"/>
  <c r="CL10" i="16"/>
  <c r="CG10" i="16"/>
  <c r="CB10" i="16"/>
  <c r="BV10" i="16"/>
  <c r="BQ10" i="16"/>
  <c r="BN10" i="16"/>
  <c r="CJ10" i="16"/>
  <c r="CT10" i="16"/>
  <c r="CZ12" i="16"/>
  <c r="CV12" i="16"/>
  <c r="CR12" i="16"/>
  <c r="CN12" i="16"/>
  <c r="CJ12" i="16"/>
  <c r="CF12" i="16"/>
  <c r="CB12" i="16"/>
  <c r="BX12" i="16"/>
  <c r="BT12" i="16"/>
  <c r="BP12" i="16"/>
  <c r="DJ12" i="16"/>
  <c r="DC12" i="16"/>
  <c r="CY12" i="16"/>
  <c r="CU12" i="16"/>
  <c r="CQ12" i="16"/>
  <c r="CM12" i="16"/>
  <c r="CE12" i="16"/>
  <c r="CA12" i="16"/>
  <c r="BW12" i="16"/>
  <c r="BS12" i="16"/>
  <c r="BO12" i="16"/>
  <c r="CX12" i="16"/>
  <c r="CH12" i="16"/>
  <c r="BZ12" i="16"/>
  <c r="DA12" i="16"/>
  <c r="CS12" i="16"/>
  <c r="CK12" i="16"/>
  <c r="CC12" i="16"/>
  <c r="BU12" i="16"/>
  <c r="BM12" i="16"/>
  <c r="BQ12" i="16"/>
  <c r="CG12" i="16"/>
  <c r="CO45" i="16"/>
  <c r="DJ26" i="16"/>
  <c r="DC26" i="16"/>
  <c r="CY26" i="16"/>
  <c r="CU26" i="16"/>
  <c r="CQ26" i="16"/>
  <c r="CM26" i="16"/>
  <c r="CE26" i="16"/>
  <c r="CA26" i="16"/>
  <c r="BW26" i="16"/>
  <c r="BS26" i="16"/>
  <c r="BO26" i="16"/>
  <c r="CX26" i="16"/>
  <c r="CS26" i="16"/>
  <c r="CN26" i="16"/>
  <c r="CH26" i="16"/>
  <c r="CC26" i="16"/>
  <c r="BX26" i="16"/>
  <c r="BM26" i="16"/>
  <c r="DB26" i="16"/>
  <c r="CR26" i="16"/>
  <c r="CL26" i="16"/>
  <c r="CG26" i="16"/>
  <c r="CB26" i="16"/>
  <c r="BV26" i="16"/>
  <c r="BQ26" i="16"/>
  <c r="CT26" i="16"/>
  <c r="CJ26" i="16"/>
  <c r="BN26" i="16"/>
  <c r="DA26" i="16"/>
  <c r="CF26" i="16"/>
  <c r="BU26" i="16"/>
  <c r="CZ26" i="16"/>
  <c r="CD26" i="16"/>
  <c r="CV26" i="16"/>
  <c r="BZ26" i="16"/>
  <c r="CK26" i="16"/>
  <c r="BP26" i="16"/>
  <c r="CO26" i="16"/>
  <c r="BT8" i="16"/>
  <c r="CD8" i="16"/>
  <c r="CO8" i="16"/>
  <c r="CZ8" i="16"/>
  <c r="BV45" i="16"/>
  <c r="CL45" i="16"/>
  <c r="DB45" i="16"/>
  <c r="DA11" i="16"/>
  <c r="CS11" i="16"/>
  <c r="CO11" i="16"/>
  <c r="CK11" i="16"/>
  <c r="CG11" i="16"/>
  <c r="CC11" i="16"/>
  <c r="BU11" i="16"/>
  <c r="BQ11" i="16"/>
  <c r="BM11" i="16"/>
  <c r="BO11" i="16"/>
  <c r="BT11" i="16"/>
  <c r="BZ11" i="16"/>
  <c r="CE11" i="16"/>
  <c r="CJ11" i="16"/>
  <c r="CU11" i="16"/>
  <c r="CZ11" i="16"/>
  <c r="CZ15" i="16"/>
  <c r="CV15" i="16"/>
  <c r="CR15" i="16"/>
  <c r="CN15" i="16"/>
  <c r="CJ15" i="16"/>
  <c r="CF15" i="16"/>
  <c r="CB15" i="16"/>
  <c r="BX15" i="16"/>
  <c r="BT15" i="16"/>
  <c r="BP15" i="16"/>
  <c r="DC15" i="16"/>
  <c r="CX15" i="16"/>
  <c r="CS15" i="16"/>
  <c r="CM15" i="16"/>
  <c r="CH15" i="16"/>
  <c r="CC15" i="16"/>
  <c r="BW15" i="16"/>
  <c r="BM15" i="16"/>
  <c r="DJ15" i="16"/>
  <c r="DB15" i="16"/>
  <c r="CQ15" i="16"/>
  <c r="CL15" i="16"/>
  <c r="CG15" i="16"/>
  <c r="CA15" i="16"/>
  <c r="BV15" i="16"/>
  <c r="BQ15" i="16"/>
  <c r="BO15" i="16"/>
  <c r="BZ15" i="16"/>
  <c r="CK15" i="16"/>
  <c r="CU15" i="16"/>
  <c r="CZ17" i="16"/>
  <c r="CV17" i="16"/>
  <c r="CR17" i="16"/>
  <c r="CN17" i="16"/>
  <c r="CJ17" i="16"/>
  <c r="CF17" i="16"/>
  <c r="CB17" i="16"/>
  <c r="BX17" i="16"/>
  <c r="BT17" i="16"/>
  <c r="BP17" i="16"/>
  <c r="DJ17" i="16"/>
  <c r="DB17" i="16"/>
  <c r="CQ17" i="16"/>
  <c r="CL17" i="16"/>
  <c r="CG17" i="16"/>
  <c r="CA17" i="16"/>
  <c r="BV17" i="16"/>
  <c r="BQ17" i="16"/>
  <c r="DA17" i="16"/>
  <c r="CU17" i="16"/>
  <c r="CK17" i="16"/>
  <c r="CE17" i="16"/>
  <c r="BZ17" i="16"/>
  <c r="BU17" i="16"/>
  <c r="BO17" i="16"/>
  <c r="BN17" i="16"/>
  <c r="CT17" i="16"/>
  <c r="DA23" i="16"/>
  <c r="CS23" i="16"/>
  <c r="CY23" i="16"/>
  <c r="CT23" i="16"/>
  <c r="CO23" i="16"/>
  <c r="CK23" i="16"/>
  <c r="CG23" i="16"/>
  <c r="CC23" i="16"/>
  <c r="BU23" i="16"/>
  <c r="BQ23" i="16"/>
  <c r="BM23" i="16"/>
  <c r="DJ23" i="16"/>
  <c r="DC23" i="16"/>
  <c r="CX23" i="16"/>
  <c r="CR23" i="16"/>
  <c r="CN23" i="16"/>
  <c r="CJ23" i="16"/>
  <c r="CF23" i="16"/>
  <c r="CB23" i="16"/>
  <c r="BX23" i="16"/>
  <c r="BT23" i="16"/>
  <c r="BP23" i="16"/>
  <c r="DB23" i="16"/>
  <c r="CQ23" i="16"/>
  <c r="CA23" i="16"/>
  <c r="BS23" i="16"/>
  <c r="CZ23" i="16"/>
  <c r="CH23" i="16"/>
  <c r="BZ23" i="16"/>
  <c r="BO23" i="16"/>
  <c r="CE23" i="16"/>
  <c r="CV23" i="16"/>
  <c r="DA9" i="16"/>
  <c r="CS9" i="16"/>
  <c r="CO9" i="16"/>
  <c r="CK9" i="16"/>
  <c r="CG9" i="16"/>
  <c r="CC9" i="16"/>
  <c r="BU9" i="16"/>
  <c r="BQ9" i="16"/>
  <c r="BM9" i="16"/>
  <c r="BO9" i="16"/>
  <c r="BT9" i="16"/>
  <c r="BZ9" i="16"/>
  <c r="CE9" i="16"/>
  <c r="CJ9" i="16"/>
  <c r="CU9" i="16"/>
  <c r="CZ9" i="16"/>
  <c r="BN11" i="16"/>
  <c r="BS11" i="16"/>
  <c r="BX11" i="16"/>
  <c r="CD11" i="16"/>
  <c r="CN11" i="16"/>
  <c r="CT11" i="16"/>
  <c r="CY11" i="16"/>
  <c r="CZ46" i="16"/>
  <c r="CV46" i="16"/>
  <c r="CR46" i="16"/>
  <c r="CN46" i="16"/>
  <c r="CJ46" i="16"/>
  <c r="CF46" i="16"/>
  <c r="CB46" i="16"/>
  <c r="BX46" i="16"/>
  <c r="BT46" i="16"/>
  <c r="BP46" i="16"/>
  <c r="DJ46" i="16"/>
  <c r="DC46" i="16"/>
  <c r="CY46" i="16"/>
  <c r="CU46" i="16"/>
  <c r="CQ46" i="16"/>
  <c r="CM46" i="16"/>
  <c r="CE46" i="16"/>
  <c r="CA46" i="16"/>
  <c r="BW46" i="16"/>
  <c r="BS46" i="16"/>
  <c r="BO46" i="16"/>
  <c r="BN46" i="16"/>
  <c r="BV46" i="16"/>
  <c r="CD46" i="16"/>
  <c r="CL46" i="16"/>
  <c r="CT46" i="16"/>
  <c r="DB46" i="16"/>
  <c r="CZ43" i="16"/>
  <c r="CV43" i="16"/>
  <c r="CR43" i="16"/>
  <c r="CN43" i="16"/>
  <c r="CJ43" i="16"/>
  <c r="CF43" i="16"/>
  <c r="CB43" i="16"/>
  <c r="BX43" i="16"/>
  <c r="BT43" i="16"/>
  <c r="BP43" i="16"/>
  <c r="DJ43" i="16"/>
  <c r="DC43" i="16"/>
  <c r="CY43" i="16"/>
  <c r="CU43" i="16"/>
  <c r="CQ43" i="16"/>
  <c r="CM43" i="16"/>
  <c r="CE43" i="16"/>
  <c r="CA43" i="16"/>
  <c r="BW43" i="16"/>
  <c r="BS43" i="16"/>
  <c r="BO43" i="16"/>
  <c r="BN43" i="16"/>
  <c r="BV43" i="16"/>
  <c r="CD43" i="16"/>
  <c r="CL43" i="16"/>
  <c r="CT43" i="16"/>
  <c r="DB43" i="16"/>
  <c r="CZ14" i="16"/>
  <c r="CV14" i="16"/>
  <c r="CR14" i="16"/>
  <c r="CN14" i="16"/>
  <c r="CJ14" i="16"/>
  <c r="CF14" i="16"/>
  <c r="CB14" i="16"/>
  <c r="BX14" i="16"/>
  <c r="BT14" i="16"/>
  <c r="BP14" i="16"/>
  <c r="DJ14" i="16"/>
  <c r="DC14" i="16"/>
  <c r="CY14" i="16"/>
  <c r="CU14" i="16"/>
  <c r="CQ14" i="16"/>
  <c r="CM14" i="16"/>
  <c r="CE14" i="16"/>
  <c r="CA14" i="16"/>
  <c r="BW14" i="16"/>
  <c r="BS14" i="16"/>
  <c r="BO14" i="16"/>
  <c r="BN14" i="16"/>
  <c r="BV14" i="16"/>
  <c r="CD14" i="16"/>
  <c r="CL14" i="16"/>
  <c r="CT14" i="16"/>
  <c r="DB14" i="16"/>
  <c r="BN15" i="16"/>
  <c r="CT15" i="16"/>
  <c r="BM17" i="16"/>
  <c r="BW17" i="16"/>
  <c r="CH17" i="16"/>
  <c r="CS17" i="16"/>
  <c r="DC17" i="16"/>
  <c r="BN23" i="16"/>
  <c r="CD23" i="16"/>
  <c r="CU23" i="16"/>
  <c r="BM47" i="16"/>
  <c r="BQ47" i="16"/>
  <c r="BU47" i="16"/>
  <c r="CC47" i="16"/>
  <c r="CG47" i="16"/>
  <c r="CK47" i="16"/>
  <c r="CO47" i="16"/>
  <c r="CS47" i="16"/>
  <c r="DA47" i="16"/>
  <c r="BM42" i="16"/>
  <c r="BQ42" i="16"/>
  <c r="BU42" i="16"/>
  <c r="CC42" i="16"/>
  <c r="CG42" i="16"/>
  <c r="CK42" i="16"/>
  <c r="CO42" i="16"/>
  <c r="CS42" i="16"/>
  <c r="DA42" i="16"/>
  <c r="BM44" i="16"/>
  <c r="BQ44" i="16"/>
  <c r="BU44" i="16"/>
  <c r="CC44" i="16"/>
  <c r="CG44" i="16"/>
  <c r="CK44" i="16"/>
  <c r="CO44" i="16"/>
  <c r="CS44" i="16"/>
  <c r="DA44" i="16"/>
  <c r="BM13" i="16"/>
  <c r="BQ13" i="16"/>
  <c r="BU13" i="16"/>
  <c r="CC13" i="16"/>
  <c r="CG13" i="16"/>
  <c r="CK13" i="16"/>
  <c r="CO13" i="16"/>
  <c r="CS13" i="16"/>
  <c r="DA13" i="16"/>
  <c r="BM41" i="16"/>
  <c r="BQ41" i="16"/>
  <c r="BU41" i="16"/>
  <c r="CE41" i="16"/>
  <c r="CJ41" i="16"/>
  <c r="CO41" i="16"/>
  <c r="CU41" i="16"/>
  <c r="CZ40" i="16"/>
  <c r="CV40" i="16"/>
  <c r="CR40" i="16"/>
  <c r="CN40" i="16"/>
  <c r="CJ40" i="16"/>
  <c r="CF40" i="16"/>
  <c r="CB40" i="16"/>
  <c r="BX40" i="16"/>
  <c r="BT40" i="16"/>
  <c r="BP40" i="16"/>
  <c r="BN40" i="16"/>
  <c r="BS40" i="16"/>
  <c r="CD40" i="16"/>
  <c r="CO40" i="16"/>
  <c r="CT40" i="16"/>
  <c r="CY40" i="16"/>
  <c r="BM20" i="16"/>
  <c r="BW20" i="16"/>
  <c r="CC20" i="16"/>
  <c r="CH20" i="16"/>
  <c r="CM20" i="16"/>
  <c r="CS20" i="16"/>
  <c r="CX20" i="16"/>
  <c r="BN25" i="16"/>
  <c r="BX25" i="16"/>
  <c r="CT25" i="16"/>
  <c r="DJ53" i="16"/>
  <c r="DC53" i="16"/>
  <c r="CY53" i="16"/>
  <c r="CU53" i="16"/>
  <c r="CQ53" i="16"/>
  <c r="CM53" i="16"/>
  <c r="CI53" i="16"/>
  <c r="CE53" i="16"/>
  <c r="CA53" i="16"/>
  <c r="BW53" i="16"/>
  <c r="BS53" i="16"/>
  <c r="BO53" i="16"/>
  <c r="DD53" i="16"/>
  <c r="CZ53" i="16"/>
  <c r="CV53" i="16"/>
  <c r="CR53" i="16"/>
  <c r="CN53" i="16"/>
  <c r="CJ53" i="16"/>
  <c r="CF53" i="16"/>
  <c r="CB53" i="16"/>
  <c r="BX53" i="16"/>
  <c r="BT53" i="16"/>
  <c r="BP53" i="16"/>
  <c r="DI53" i="16"/>
  <c r="CX53" i="16"/>
  <c r="CP53" i="16"/>
  <c r="CH53" i="16"/>
  <c r="BZ53" i="16"/>
  <c r="BR53" i="16"/>
  <c r="CW53" i="16"/>
  <c r="CO53" i="16"/>
  <c r="CG53" i="16"/>
  <c r="BY53" i="16"/>
  <c r="BQ53" i="16"/>
  <c r="CS53" i="16"/>
  <c r="CC53" i="16"/>
  <c r="BM53" i="16"/>
  <c r="DB53" i="16"/>
  <c r="CL53" i="16"/>
  <c r="BV53" i="16"/>
  <c r="BU53" i="16"/>
  <c r="DA53" i="16"/>
  <c r="BN47" i="16"/>
  <c r="BV47" i="16"/>
  <c r="BZ47" i="16"/>
  <c r="CD47" i="16"/>
  <c r="CH47" i="16"/>
  <c r="CL47" i="16"/>
  <c r="CT47" i="16"/>
  <c r="CX47" i="16"/>
  <c r="DB47" i="16"/>
  <c r="BN42" i="16"/>
  <c r="BV42" i="16"/>
  <c r="BZ42" i="16"/>
  <c r="CD42" i="16"/>
  <c r="CH42" i="16"/>
  <c r="CL42" i="16"/>
  <c r="CT42" i="16"/>
  <c r="CX42" i="16"/>
  <c r="DB42" i="16"/>
  <c r="BN44" i="16"/>
  <c r="BV44" i="16"/>
  <c r="BZ44" i="16"/>
  <c r="CD44" i="16"/>
  <c r="CH44" i="16"/>
  <c r="CL44" i="16"/>
  <c r="CT44" i="16"/>
  <c r="CX44" i="16"/>
  <c r="DB44" i="16"/>
  <c r="BN13" i="16"/>
  <c r="BV13" i="16"/>
  <c r="BZ13" i="16"/>
  <c r="CD13" i="16"/>
  <c r="CH13" i="16"/>
  <c r="CL13" i="16"/>
  <c r="CT13" i="16"/>
  <c r="CX13" i="16"/>
  <c r="DB13" i="16"/>
  <c r="DB41" i="16"/>
  <c r="CX41" i="16"/>
  <c r="CT41" i="16"/>
  <c r="CL41" i="16"/>
  <c r="CH41" i="16"/>
  <c r="CD41" i="16"/>
  <c r="BZ41" i="16"/>
  <c r="BN41" i="16"/>
  <c r="BV41" i="16"/>
  <c r="CA41" i="16"/>
  <c r="CF41" i="16"/>
  <c r="CK41" i="16"/>
  <c r="CQ41" i="16"/>
  <c r="CV41" i="16"/>
  <c r="DA41" i="16"/>
  <c r="DJ41" i="16"/>
  <c r="CZ20" i="16"/>
  <c r="CV20" i="16"/>
  <c r="CR20" i="16"/>
  <c r="CN20" i="16"/>
  <c r="CJ20" i="16"/>
  <c r="CF20" i="16"/>
  <c r="CB20" i="16"/>
  <c r="BX20" i="16"/>
  <c r="BT20" i="16"/>
  <c r="BP20" i="16"/>
  <c r="BN20" i="16"/>
  <c r="BS20" i="16"/>
  <c r="CD20" i="16"/>
  <c r="CO20" i="16"/>
  <c r="CT20" i="16"/>
  <c r="CY20" i="16"/>
  <c r="DA25" i="16"/>
  <c r="CS25" i="16"/>
  <c r="CO25" i="16"/>
  <c r="CK25" i="16"/>
  <c r="CG25" i="16"/>
  <c r="CC25" i="16"/>
  <c r="BU25" i="16"/>
  <c r="BQ25" i="16"/>
  <c r="BM25" i="16"/>
  <c r="DJ25" i="16"/>
  <c r="DC25" i="16"/>
  <c r="CX25" i="16"/>
  <c r="CR25" i="16"/>
  <c r="CM25" i="16"/>
  <c r="CH25" i="16"/>
  <c r="CB25" i="16"/>
  <c r="BW25" i="16"/>
  <c r="DB25" i="16"/>
  <c r="CV25" i="16"/>
  <c r="CQ25" i="16"/>
  <c r="CL25" i="16"/>
  <c r="CF25" i="16"/>
  <c r="CA25" i="16"/>
  <c r="BV25" i="16"/>
  <c r="BP25" i="16"/>
  <c r="BO25" i="16"/>
  <c r="BZ25" i="16"/>
  <c r="CJ25" i="16"/>
  <c r="CU25" i="16"/>
  <c r="CD53" i="16"/>
  <c r="BN16" i="16"/>
  <c r="BV16" i="16"/>
  <c r="BZ16" i="16"/>
  <c r="CD16" i="16"/>
  <c r="CH16" i="16"/>
  <c r="CL16" i="16"/>
  <c r="CT16" i="16"/>
  <c r="CX16" i="16"/>
  <c r="DB16" i="16"/>
  <c r="BN18" i="16"/>
  <c r="BV18" i="16"/>
  <c r="BZ18" i="16"/>
  <c r="CD18" i="16"/>
  <c r="CH18" i="16"/>
  <c r="CL18" i="16"/>
  <c r="CT18" i="16"/>
  <c r="CX18" i="16"/>
  <c r="DB18" i="16"/>
  <c r="BN19" i="16"/>
  <c r="BV19" i="16"/>
  <c r="BZ19" i="16"/>
  <c r="CD19" i="16"/>
  <c r="CH19" i="16"/>
  <c r="CL19" i="16"/>
  <c r="CT19" i="16"/>
  <c r="CX19" i="16"/>
  <c r="DB19" i="16"/>
  <c r="BN39" i="16"/>
  <c r="BV39" i="16"/>
  <c r="BZ39" i="16"/>
  <c r="CD39" i="16"/>
  <c r="CH39" i="16"/>
  <c r="CL39" i="16"/>
  <c r="CT39" i="16"/>
  <c r="CX39" i="16"/>
  <c r="DB39" i="16"/>
  <c r="BN22" i="16"/>
  <c r="BV22" i="16"/>
  <c r="BZ22" i="16"/>
  <c r="CD22" i="16"/>
  <c r="CH22" i="16"/>
  <c r="CL22" i="16"/>
  <c r="CT22" i="16"/>
  <c r="CX22" i="16"/>
  <c r="DB22" i="16"/>
  <c r="BM24" i="16"/>
  <c r="BX24" i="16"/>
  <c r="CC24" i="16"/>
  <c r="CH24" i="16"/>
  <c r="CN24" i="16"/>
  <c r="CS24" i="16"/>
  <c r="CX24" i="16"/>
  <c r="BM38" i="16"/>
  <c r="BX38" i="16"/>
  <c r="CH38" i="16"/>
  <c r="CS38" i="16"/>
  <c r="DJ24" i="16"/>
  <c r="DC24" i="16"/>
  <c r="CY24" i="16"/>
  <c r="CU24" i="16"/>
  <c r="CQ24" i="16"/>
  <c r="CM24" i="16"/>
  <c r="CE24" i="16"/>
  <c r="CA24" i="16"/>
  <c r="BW24" i="16"/>
  <c r="BS24" i="16"/>
  <c r="BO24" i="16"/>
  <c r="BN24" i="16"/>
  <c r="BT24" i="16"/>
  <c r="CD24" i="16"/>
  <c r="CJ24" i="16"/>
  <c r="CO24" i="16"/>
  <c r="CT24" i="16"/>
  <c r="CZ24" i="16"/>
  <c r="DJ38" i="16"/>
  <c r="DC38" i="16"/>
  <c r="CY38" i="16"/>
  <c r="CU38" i="16"/>
  <c r="CQ38" i="16"/>
  <c r="CM38" i="16"/>
  <c r="CE38" i="16"/>
  <c r="CA38" i="16"/>
  <c r="BW38" i="16"/>
  <c r="BS38" i="16"/>
  <c r="BO38" i="16"/>
  <c r="DB38" i="16"/>
  <c r="CR38" i="16"/>
  <c r="CL38" i="16"/>
  <c r="CG38" i="16"/>
  <c r="CB38" i="16"/>
  <c r="BV38" i="16"/>
  <c r="BQ38" i="16"/>
  <c r="DA38" i="16"/>
  <c r="CV38" i="16"/>
  <c r="CK38" i="16"/>
  <c r="CF38" i="16"/>
  <c r="BZ38" i="16"/>
  <c r="BU38" i="16"/>
  <c r="BP38" i="16"/>
  <c r="BN38" i="16"/>
  <c r="CJ38" i="16"/>
  <c r="CT38" i="16"/>
  <c r="BM27" i="16"/>
  <c r="BQ27" i="16"/>
  <c r="BU27" i="16"/>
  <c r="CC27" i="16"/>
  <c r="CG27" i="16"/>
  <c r="CK27" i="16"/>
  <c r="CU27" i="16"/>
  <c r="BN29" i="16"/>
  <c r="BS29" i="16"/>
  <c r="BX29" i="16"/>
  <c r="CD29" i="16"/>
  <c r="CN29" i="16"/>
  <c r="CT29" i="16"/>
  <c r="CY29" i="16"/>
  <c r="DJ30" i="16"/>
  <c r="DC30" i="16"/>
  <c r="CY30" i="16"/>
  <c r="CU30" i="16"/>
  <c r="CQ30" i="16"/>
  <c r="CM30" i="16"/>
  <c r="CE30" i="16"/>
  <c r="CA30" i="16"/>
  <c r="BW30" i="16"/>
  <c r="BS30" i="16"/>
  <c r="BO30" i="16"/>
  <c r="BN30" i="16"/>
  <c r="BT30" i="16"/>
  <c r="CD30" i="16"/>
  <c r="CJ30" i="16"/>
  <c r="CO30" i="16"/>
  <c r="CT30" i="16"/>
  <c r="CZ30" i="16"/>
  <c r="BM51" i="16"/>
  <c r="BU51" i="16"/>
  <c r="CC51" i="16"/>
  <c r="CK51" i="16"/>
  <c r="CS51" i="16"/>
  <c r="DA27" i="16"/>
  <c r="CS27" i="16"/>
  <c r="CO27" i="16"/>
  <c r="BN27" i="16"/>
  <c r="BV27" i="16"/>
  <c r="BZ27" i="16"/>
  <c r="CD27" i="16"/>
  <c r="CH27" i="16"/>
  <c r="CL27" i="16"/>
  <c r="CQ27" i="16"/>
  <c r="CV27" i="16"/>
  <c r="DB27" i="16"/>
  <c r="DA29" i="16"/>
  <c r="CS29" i="16"/>
  <c r="CO29" i="16"/>
  <c r="CK29" i="16"/>
  <c r="CG29" i="16"/>
  <c r="CC29" i="16"/>
  <c r="BU29" i="16"/>
  <c r="BQ29" i="16"/>
  <c r="BM29" i="16"/>
  <c r="BO29" i="16"/>
  <c r="BT29" i="16"/>
  <c r="BZ29" i="16"/>
  <c r="CE29" i="16"/>
  <c r="CJ29" i="16"/>
  <c r="CU29" i="16"/>
  <c r="CZ29" i="16"/>
  <c r="BP30" i="16"/>
  <c r="BU30" i="16"/>
  <c r="BZ30" i="16"/>
  <c r="CF30" i="16"/>
  <c r="CK30" i="16"/>
  <c r="CV30" i="16"/>
  <c r="DA30" i="16"/>
  <c r="DJ51" i="16"/>
  <c r="DC51" i="16"/>
  <c r="CY51" i="16"/>
  <c r="CU51" i="16"/>
  <c r="CQ51" i="16"/>
  <c r="CM51" i="16"/>
  <c r="CI51" i="16"/>
  <c r="CE51" i="16"/>
  <c r="CA51" i="16"/>
  <c r="BW51" i="16"/>
  <c r="BS51" i="16"/>
  <c r="BO51" i="16"/>
  <c r="DD51" i="16"/>
  <c r="CZ51" i="16"/>
  <c r="CV51" i="16"/>
  <c r="CR51" i="16"/>
  <c r="CN51" i="16"/>
  <c r="CJ51" i="16"/>
  <c r="CF51" i="16"/>
  <c r="CB51" i="16"/>
  <c r="BX51" i="16"/>
  <c r="BT51" i="16"/>
  <c r="BP51" i="16"/>
  <c r="BN51" i="16"/>
  <c r="BV51" i="16"/>
  <c r="CD51" i="16"/>
  <c r="CL51" i="16"/>
  <c r="CT51" i="16"/>
  <c r="DB51" i="16"/>
  <c r="BN31" i="16"/>
  <c r="BV31" i="16"/>
  <c r="BZ31" i="16"/>
  <c r="CD31" i="16"/>
  <c r="CH31" i="16"/>
  <c r="CL31" i="16"/>
  <c r="CT31" i="16"/>
  <c r="CX31" i="16"/>
  <c r="DB31" i="16"/>
  <c r="BN52" i="16"/>
  <c r="BR52" i="16"/>
  <c r="BV52" i="16"/>
  <c r="BZ52" i="16"/>
  <c r="CD52" i="16"/>
  <c r="CH52" i="16"/>
  <c r="CL52" i="16"/>
  <c r="CP52" i="16"/>
  <c r="CT52" i="16"/>
  <c r="CX52" i="16"/>
  <c r="DB52" i="16"/>
  <c r="DI52" i="16"/>
  <c r="BM31" i="16"/>
  <c r="BQ31" i="16"/>
  <c r="BU31" i="16"/>
  <c r="CC31" i="16"/>
  <c r="CG31" i="16"/>
  <c r="CK31" i="16"/>
  <c r="CO31" i="16"/>
  <c r="CS31" i="16"/>
  <c r="BM52" i="16"/>
  <c r="BQ52" i="16"/>
  <c r="BU52" i="16"/>
  <c r="BY52" i="16"/>
  <c r="CC52" i="16"/>
  <c r="CG52" i="16"/>
  <c r="CK52" i="16"/>
  <c r="CO52" i="16"/>
  <c r="CS52" i="16"/>
  <c r="CW52" i="16"/>
  <c r="AU8" i="16"/>
  <c r="AM8" i="16"/>
  <c r="AI8" i="16"/>
  <c r="AE8" i="16"/>
  <c r="AA8" i="16"/>
  <c r="W8" i="16"/>
  <c r="O8" i="16"/>
  <c r="K8" i="16"/>
  <c r="G8" i="16"/>
  <c r="T8" i="16"/>
  <c r="BE11" i="16"/>
  <c r="AW11" i="16"/>
  <c r="AS11" i="16"/>
  <c r="AO11" i="16"/>
  <c r="AK11" i="16"/>
  <c r="AG11" i="16"/>
  <c r="Y11" i="16"/>
  <c r="U11" i="16"/>
  <c r="Q11" i="16"/>
  <c r="M11" i="16"/>
  <c r="I11" i="16"/>
  <c r="N11" i="16"/>
  <c r="X11" i="16"/>
  <c r="AD11" i="16"/>
  <c r="AI11" i="16"/>
  <c r="AT11" i="16"/>
  <c r="BE42" i="16"/>
  <c r="AW42" i="16"/>
  <c r="AS42" i="16"/>
  <c r="AO42" i="16"/>
  <c r="AK42" i="16"/>
  <c r="AG42" i="16"/>
  <c r="Y42" i="16"/>
  <c r="U42" i="16"/>
  <c r="Q42" i="16"/>
  <c r="M42" i="16"/>
  <c r="I42" i="16"/>
  <c r="AR42" i="16"/>
  <c r="AM42" i="16"/>
  <c r="AH42" i="16"/>
  <c r="AB42" i="16"/>
  <c r="W42" i="16"/>
  <c r="R42" i="16"/>
  <c r="G42" i="16"/>
  <c r="J42" i="16"/>
  <c r="P42" i="16"/>
  <c r="X42" i="16"/>
  <c r="AE42" i="16"/>
  <c r="AL42" i="16"/>
  <c r="AT42" i="16"/>
  <c r="AU10" i="16"/>
  <c r="AM10" i="16"/>
  <c r="AI10" i="16"/>
  <c r="AE10" i="16"/>
  <c r="AA10" i="16"/>
  <c r="W10" i="16"/>
  <c r="O10" i="16"/>
  <c r="K10" i="16"/>
  <c r="G10" i="16"/>
  <c r="I10" i="16"/>
  <c r="N10" i="16"/>
  <c r="T10" i="16"/>
  <c r="Y10" i="16"/>
  <c r="AD10" i="16"/>
  <c r="AO10" i="16"/>
  <c r="AT10" i="16"/>
  <c r="J11" i="16"/>
  <c r="O11" i="16"/>
  <c r="T11" i="16"/>
  <c r="Z11" i="16"/>
  <c r="AE11" i="16"/>
  <c r="AP11" i="16"/>
  <c r="AU11" i="16"/>
  <c r="BE47" i="16"/>
  <c r="AW47" i="16"/>
  <c r="AS47" i="16"/>
  <c r="AT47" i="16"/>
  <c r="AO47" i="16"/>
  <c r="AK47" i="16"/>
  <c r="AG47" i="16"/>
  <c r="Y47" i="16"/>
  <c r="U47" i="16"/>
  <c r="Q47" i="16"/>
  <c r="M47" i="16"/>
  <c r="I47" i="16"/>
  <c r="H47" i="16"/>
  <c r="N47" i="16"/>
  <c r="X47" i="16"/>
  <c r="AD47" i="16"/>
  <c r="AI47" i="16"/>
  <c r="AN47" i="16"/>
  <c r="AU47" i="16"/>
  <c r="AU43" i="16"/>
  <c r="AM43" i="16"/>
  <c r="AI43" i="16"/>
  <c r="AE43" i="16"/>
  <c r="AA43" i="16"/>
  <c r="W43" i="16"/>
  <c r="O43" i="16"/>
  <c r="K43" i="16"/>
  <c r="G43" i="16"/>
  <c r="AV43" i="16"/>
  <c r="AP43" i="16"/>
  <c r="AK43" i="16"/>
  <c r="AF43" i="16"/>
  <c r="Z43" i="16"/>
  <c r="U43" i="16"/>
  <c r="P43" i="16"/>
  <c r="J43" i="16"/>
  <c r="AL43" i="16"/>
  <c r="AU15" i="16"/>
  <c r="AM15" i="16"/>
  <c r="AI15" i="16"/>
  <c r="AE15" i="16"/>
  <c r="AA15" i="16"/>
  <c r="W15" i="16"/>
  <c r="O15" i="16"/>
  <c r="K15" i="16"/>
  <c r="G15" i="16"/>
  <c r="BE15" i="16"/>
  <c r="AW15" i="16"/>
  <c r="AR15" i="16"/>
  <c r="AL15" i="16"/>
  <c r="AG15" i="16"/>
  <c r="AB15" i="16"/>
  <c r="V15" i="16"/>
  <c r="Q15" i="16"/>
  <c r="AP15" i="16"/>
  <c r="U15" i="16"/>
  <c r="N15" i="16"/>
  <c r="H15" i="16"/>
  <c r="J15" i="16"/>
  <c r="T15" i="16"/>
  <c r="AD15" i="16"/>
  <c r="AN15" i="16"/>
  <c r="AV15" i="16"/>
  <c r="N16" i="16"/>
  <c r="V16" i="16"/>
  <c r="AE16" i="16"/>
  <c r="AP16" i="16"/>
  <c r="Q8" i="16"/>
  <c r="V8" i="16"/>
  <c r="AB8" i="16"/>
  <c r="AG8" i="16"/>
  <c r="AL8" i="16"/>
  <c r="AR8" i="16"/>
  <c r="AW8" i="16"/>
  <c r="BE8" i="16"/>
  <c r="H6" i="16"/>
  <c r="P6" i="16"/>
  <c r="T6" i="16"/>
  <c r="X6" i="16"/>
  <c r="AB6" i="16"/>
  <c r="AF6" i="16"/>
  <c r="AN6" i="16"/>
  <c r="AR6" i="16"/>
  <c r="AV6" i="16"/>
  <c r="J48" i="16"/>
  <c r="N48" i="16"/>
  <c r="R48" i="16"/>
  <c r="V48" i="16"/>
  <c r="Z48" i="16"/>
  <c r="AD48" i="16"/>
  <c r="AH48" i="16"/>
  <c r="AL48" i="16"/>
  <c r="AP48" i="16"/>
  <c r="AT48" i="16"/>
  <c r="H7" i="16"/>
  <c r="P7" i="16"/>
  <c r="T7" i="16"/>
  <c r="X7" i="16"/>
  <c r="AB7" i="16"/>
  <c r="AF7" i="16"/>
  <c r="AN7" i="16"/>
  <c r="AR7" i="16"/>
  <c r="AV7" i="16"/>
  <c r="H8" i="16"/>
  <c r="M8" i="16"/>
  <c r="R8" i="16"/>
  <c r="X8" i="16"/>
  <c r="AH8" i="16"/>
  <c r="AN8" i="16"/>
  <c r="AS8" i="16"/>
  <c r="BE9" i="16"/>
  <c r="AW9" i="16"/>
  <c r="AS9" i="16"/>
  <c r="AO9" i="16"/>
  <c r="AK9" i="16"/>
  <c r="AG9" i="16"/>
  <c r="Y9" i="16"/>
  <c r="U9" i="16"/>
  <c r="Q9" i="16"/>
  <c r="M9" i="16"/>
  <c r="I9" i="16"/>
  <c r="H9" i="16"/>
  <c r="N9" i="16"/>
  <c r="X9" i="16"/>
  <c r="AD9" i="16"/>
  <c r="AI9" i="16"/>
  <c r="AN9" i="16"/>
  <c r="AT9" i="16"/>
  <c r="Q10" i="16"/>
  <c r="V10" i="16"/>
  <c r="AB10" i="16"/>
  <c r="AG10" i="16"/>
  <c r="AL10" i="16"/>
  <c r="AR10" i="16"/>
  <c r="AW10" i="16"/>
  <c r="BE10" i="16"/>
  <c r="G11" i="16"/>
  <c r="R11" i="16"/>
  <c r="W11" i="16"/>
  <c r="AB11" i="16"/>
  <c r="AH11" i="16"/>
  <c r="AM11" i="16"/>
  <c r="AR11" i="16"/>
  <c r="J46" i="16"/>
  <c r="P46" i="16"/>
  <c r="U46" i="16"/>
  <c r="Z46" i="16"/>
  <c r="AF46" i="16"/>
  <c r="AK46" i="16"/>
  <c r="AP46" i="16"/>
  <c r="AV46" i="16"/>
  <c r="K47" i="16"/>
  <c r="P47" i="16"/>
  <c r="V47" i="16"/>
  <c r="AA47" i="16"/>
  <c r="AF47" i="16"/>
  <c r="AL47" i="16"/>
  <c r="J12" i="16"/>
  <c r="R12" i="16"/>
  <c r="Y12" i="16"/>
  <c r="AF12" i="16"/>
  <c r="AN12" i="16"/>
  <c r="AT12" i="16"/>
  <c r="H42" i="16"/>
  <c r="O42" i="16"/>
  <c r="V42" i="16"/>
  <c r="AD42" i="16"/>
  <c r="M43" i="16"/>
  <c r="T43" i="16"/>
  <c r="AB43" i="16"/>
  <c r="AH43" i="16"/>
  <c r="AO43" i="16"/>
  <c r="AW43" i="16"/>
  <c r="BE44" i="16"/>
  <c r="AW44" i="16"/>
  <c r="AS44" i="16"/>
  <c r="AO44" i="16"/>
  <c r="AK44" i="16"/>
  <c r="AG44" i="16"/>
  <c r="Y44" i="16"/>
  <c r="U44" i="16"/>
  <c r="Q44" i="16"/>
  <c r="M44" i="16"/>
  <c r="I44" i="16"/>
  <c r="AV44" i="16"/>
  <c r="AL44" i="16"/>
  <c r="AF44" i="16"/>
  <c r="AA44" i="16"/>
  <c r="V44" i="16"/>
  <c r="P44" i="16"/>
  <c r="K44" i="16"/>
  <c r="H44" i="16"/>
  <c r="O44" i="16"/>
  <c r="W44" i="16"/>
  <c r="AD44" i="16"/>
  <c r="AR44" i="16"/>
  <c r="J14" i="16"/>
  <c r="T14" i="16"/>
  <c r="AB14" i="16"/>
  <c r="AL14" i="16"/>
  <c r="AV14" i="16"/>
  <c r="P15" i="16"/>
  <c r="Y15" i="16"/>
  <c r="AH15" i="16"/>
  <c r="AS15" i="16"/>
  <c r="H16" i="16"/>
  <c r="P16" i="16"/>
  <c r="AA16" i="16"/>
  <c r="BE18" i="16"/>
  <c r="AW18" i="16"/>
  <c r="AS18" i="16"/>
  <c r="AO18" i="16"/>
  <c r="AK18" i="16"/>
  <c r="AG18" i="16"/>
  <c r="Y18" i="16"/>
  <c r="U18" i="16"/>
  <c r="Q18" i="16"/>
  <c r="M18" i="16"/>
  <c r="I18" i="16"/>
  <c r="AV18" i="16"/>
  <c r="AL18" i="16"/>
  <c r="AF18" i="16"/>
  <c r="AA18" i="16"/>
  <c r="V18" i="16"/>
  <c r="P18" i="16"/>
  <c r="K18" i="16"/>
  <c r="AU18" i="16"/>
  <c r="AN18" i="16"/>
  <c r="AH18" i="16"/>
  <c r="Z18" i="16"/>
  <c r="H18" i="16"/>
  <c r="R18" i="16"/>
  <c r="AB18" i="16"/>
  <c r="AT18" i="16"/>
  <c r="BE25" i="16"/>
  <c r="AW25" i="16"/>
  <c r="AS25" i="16"/>
  <c r="AO25" i="16"/>
  <c r="AK25" i="16"/>
  <c r="AG25" i="16"/>
  <c r="Y25" i="16"/>
  <c r="U25" i="16"/>
  <c r="Q25" i="16"/>
  <c r="M25" i="16"/>
  <c r="I25" i="16"/>
  <c r="AV25" i="16"/>
  <c r="AL25" i="16"/>
  <c r="AF25" i="16"/>
  <c r="AA25" i="16"/>
  <c r="V25" i="16"/>
  <c r="P25" i="16"/>
  <c r="K25" i="16"/>
  <c r="AT25" i="16"/>
  <c r="AM25" i="16"/>
  <c r="AE25" i="16"/>
  <c r="X25" i="16"/>
  <c r="R25" i="16"/>
  <c r="J25" i="16"/>
  <c r="AU25" i="16"/>
  <c r="AN25" i="16"/>
  <c r="AH25" i="16"/>
  <c r="Z25" i="16"/>
  <c r="AI25" i="16"/>
  <c r="T25" i="16"/>
  <c r="G25" i="16"/>
  <c r="AR25" i="16"/>
  <c r="AD25" i="16"/>
  <c r="O25" i="16"/>
  <c r="AB25" i="16"/>
  <c r="H25" i="16"/>
  <c r="W25" i="16"/>
  <c r="I8" i="16"/>
  <c r="N8" i="16"/>
  <c r="Y8" i="16"/>
  <c r="AD8" i="16"/>
  <c r="AO8" i="16"/>
  <c r="AT8" i="16"/>
  <c r="H11" i="16"/>
  <c r="AN11" i="16"/>
  <c r="AU14" i="16"/>
  <c r="AM14" i="16"/>
  <c r="AI14" i="16"/>
  <c r="AE14" i="16"/>
  <c r="AA14" i="16"/>
  <c r="W14" i="16"/>
  <c r="O14" i="16"/>
  <c r="K14" i="16"/>
  <c r="G14" i="16"/>
  <c r="AS14" i="16"/>
  <c r="AN14" i="16"/>
  <c r="AH14" i="16"/>
  <c r="X14" i="16"/>
  <c r="R14" i="16"/>
  <c r="M14" i="16"/>
  <c r="H14" i="16"/>
  <c r="AR14" i="16"/>
  <c r="AK14" i="16"/>
  <c r="AD14" i="16"/>
  <c r="V14" i="16"/>
  <c r="P14" i="16"/>
  <c r="I14" i="16"/>
  <c r="U14" i="16"/>
  <c r="AF14" i="16"/>
  <c r="AO14" i="16"/>
  <c r="AW14" i="16"/>
  <c r="BE16" i="16"/>
  <c r="AW16" i="16"/>
  <c r="AS16" i="16"/>
  <c r="AO16" i="16"/>
  <c r="AK16" i="16"/>
  <c r="AG16" i="16"/>
  <c r="Y16" i="16"/>
  <c r="U16" i="16"/>
  <c r="Q16" i="16"/>
  <c r="M16" i="16"/>
  <c r="I16" i="16"/>
  <c r="AR16" i="16"/>
  <c r="AM16" i="16"/>
  <c r="AH16" i="16"/>
  <c r="AB16" i="16"/>
  <c r="W16" i="16"/>
  <c r="R16" i="16"/>
  <c r="G16" i="16"/>
  <c r="AU16" i="16"/>
  <c r="AN16" i="16"/>
  <c r="AF16" i="16"/>
  <c r="Z16" i="16"/>
  <c r="K16" i="16"/>
  <c r="J16" i="16"/>
  <c r="T16" i="16"/>
  <c r="AD16" i="16"/>
  <c r="AL16" i="16"/>
  <c r="AV16" i="16"/>
  <c r="BE22" i="16"/>
  <c r="AW22" i="16"/>
  <c r="AS22" i="16"/>
  <c r="AO22" i="16"/>
  <c r="AK22" i="16"/>
  <c r="AG22" i="16"/>
  <c r="Y22" i="16"/>
  <c r="U22" i="16"/>
  <c r="Q22" i="16"/>
  <c r="M22" i="16"/>
  <c r="I22" i="16"/>
  <c r="AU22" i="16"/>
  <c r="AP22" i="16"/>
  <c r="AE22" i="16"/>
  <c r="Z22" i="16"/>
  <c r="T22" i="16"/>
  <c r="O22" i="16"/>
  <c r="J22" i="16"/>
  <c r="AV22" i="16"/>
  <c r="AL22" i="16"/>
  <c r="AF22" i="16"/>
  <c r="AA22" i="16"/>
  <c r="V22" i="16"/>
  <c r="P22" i="16"/>
  <c r="K22" i="16"/>
  <c r="AT22" i="16"/>
  <c r="AI22" i="16"/>
  <c r="X22" i="16"/>
  <c r="N22" i="16"/>
  <c r="AR22" i="16"/>
  <c r="AH22" i="16"/>
  <c r="W22" i="16"/>
  <c r="AN22" i="16"/>
  <c r="AB22" i="16"/>
  <c r="G22" i="16"/>
  <c r="R22" i="16"/>
  <c r="H48" i="16"/>
  <c r="P48" i="16"/>
  <c r="T48" i="16"/>
  <c r="X48" i="16"/>
  <c r="AB48" i="16"/>
  <c r="AF48" i="16"/>
  <c r="AN48" i="16"/>
  <c r="AR48" i="16"/>
  <c r="AV48" i="16"/>
  <c r="J8" i="16"/>
  <c r="P8" i="16"/>
  <c r="U8" i="16"/>
  <c r="Z8" i="16"/>
  <c r="AF8" i="16"/>
  <c r="AK8" i="16"/>
  <c r="AP8" i="16"/>
  <c r="AV8" i="16"/>
  <c r="K42" i="16"/>
  <c r="Z42" i="16"/>
  <c r="AF42" i="16"/>
  <c r="AN42" i="16"/>
  <c r="AU42" i="16"/>
  <c r="I43" i="16"/>
  <c r="Q43" i="16"/>
  <c r="X43" i="16"/>
  <c r="AD43" i="16"/>
  <c r="AS43" i="16"/>
  <c r="N14" i="16"/>
  <c r="Y14" i="16"/>
  <c r="AG14" i="16"/>
  <c r="AP14" i="16"/>
  <c r="AD22" i="16"/>
  <c r="BE53" i="16"/>
  <c r="AW53" i="16"/>
  <c r="AS53" i="16"/>
  <c r="AO53" i="16"/>
  <c r="AK53" i="16"/>
  <c r="AG53" i="16"/>
  <c r="AC53" i="16"/>
  <c r="Y53" i="16"/>
  <c r="U53" i="16"/>
  <c r="Q53" i="16"/>
  <c r="M53" i="16"/>
  <c r="I53" i="16"/>
  <c r="AX53" i="16"/>
  <c r="AT53" i="16"/>
  <c r="AP53" i="16"/>
  <c r="AL53" i="16"/>
  <c r="AH53" i="16"/>
  <c r="AD53" i="16"/>
  <c r="Z53" i="16"/>
  <c r="V53" i="16"/>
  <c r="R53" i="16"/>
  <c r="N53" i="16"/>
  <c r="J53" i="16"/>
  <c r="BC53" i="16"/>
  <c r="AR53" i="16"/>
  <c r="AJ53" i="16"/>
  <c r="AB53" i="16"/>
  <c r="T53" i="16"/>
  <c r="L53" i="16"/>
  <c r="AQ53" i="16"/>
  <c r="AI53" i="16"/>
  <c r="AA53" i="16"/>
  <c r="S53" i="16"/>
  <c r="K53" i="16"/>
  <c r="AM53" i="16"/>
  <c r="W53" i="16"/>
  <c r="G53" i="16"/>
  <c r="AV53" i="16"/>
  <c r="AF53" i="16"/>
  <c r="P53" i="16"/>
  <c r="X53" i="16"/>
  <c r="AE53" i="16"/>
  <c r="H53" i="16"/>
  <c r="AU53" i="16"/>
  <c r="AN53" i="16"/>
  <c r="I48" i="16"/>
  <c r="M48" i="16"/>
  <c r="Q48" i="16"/>
  <c r="U48" i="16"/>
  <c r="Y48" i="16"/>
  <c r="AG48" i="16"/>
  <c r="AK48" i="16"/>
  <c r="AO48" i="16"/>
  <c r="AS48" i="16"/>
  <c r="AW48" i="16"/>
  <c r="J10" i="16"/>
  <c r="P10" i="16"/>
  <c r="U10" i="16"/>
  <c r="Z10" i="16"/>
  <c r="AF10" i="16"/>
  <c r="AK10" i="16"/>
  <c r="AP10" i="16"/>
  <c r="AV10" i="16"/>
  <c r="K11" i="16"/>
  <c r="P11" i="16"/>
  <c r="V11" i="16"/>
  <c r="AA11" i="16"/>
  <c r="AF11" i="16"/>
  <c r="AL11" i="16"/>
  <c r="AV11" i="16"/>
  <c r="AU46" i="16"/>
  <c r="AM46" i="16"/>
  <c r="AI46" i="16"/>
  <c r="AE46" i="16"/>
  <c r="AA46" i="16"/>
  <c r="W46" i="16"/>
  <c r="O46" i="16"/>
  <c r="K46" i="16"/>
  <c r="G46" i="16"/>
  <c r="I46" i="16"/>
  <c r="N46" i="16"/>
  <c r="T46" i="16"/>
  <c r="Y46" i="16"/>
  <c r="AD46" i="16"/>
  <c r="AO46" i="16"/>
  <c r="AT46" i="16"/>
  <c r="J47" i="16"/>
  <c r="O47" i="16"/>
  <c r="T47" i="16"/>
  <c r="Z47" i="16"/>
  <c r="AE47" i="16"/>
  <c r="AP47" i="16"/>
  <c r="AV47" i="16"/>
  <c r="AU12" i="16"/>
  <c r="AM12" i="16"/>
  <c r="AI12" i="16"/>
  <c r="AE12" i="16"/>
  <c r="AA12" i="16"/>
  <c r="W12" i="16"/>
  <c r="O12" i="16"/>
  <c r="K12" i="16"/>
  <c r="G12" i="16"/>
  <c r="BE12" i="16"/>
  <c r="AW12" i="16"/>
  <c r="AR12" i="16"/>
  <c r="AL12" i="16"/>
  <c r="AG12" i="16"/>
  <c r="AB12" i="16"/>
  <c r="V12" i="16"/>
  <c r="Q12" i="16"/>
  <c r="I12" i="16"/>
  <c r="P12" i="16"/>
  <c r="X12" i="16"/>
  <c r="AD12" i="16"/>
  <c r="AK12" i="16"/>
  <c r="AS12" i="16"/>
  <c r="N42" i="16"/>
  <c r="T42" i="16"/>
  <c r="AA42" i="16"/>
  <c r="AI42" i="16"/>
  <c r="AP42" i="16"/>
  <c r="AV42" i="16"/>
  <c r="R43" i="16"/>
  <c r="Y43" i="16"/>
  <c r="AG43" i="16"/>
  <c r="AN43" i="16"/>
  <c r="AT43" i="16"/>
  <c r="BE43" i="16"/>
  <c r="Q14" i="16"/>
  <c r="Z14" i="16"/>
  <c r="AT14" i="16"/>
  <c r="M15" i="16"/>
  <c r="X15" i="16"/>
  <c r="AF15" i="16"/>
  <c r="AO15" i="16"/>
  <c r="O16" i="16"/>
  <c r="X16" i="16"/>
  <c r="AI16" i="16"/>
  <c r="G18" i="16"/>
  <c r="O18" i="16"/>
  <c r="X18" i="16"/>
  <c r="AI18" i="16"/>
  <c r="AR18" i="16"/>
  <c r="BE39" i="16"/>
  <c r="AW39" i="16"/>
  <c r="AS39" i="16"/>
  <c r="AO39" i="16"/>
  <c r="AK39" i="16"/>
  <c r="AG39" i="16"/>
  <c r="Y39" i="16"/>
  <c r="U39" i="16"/>
  <c r="Q39" i="16"/>
  <c r="M39" i="16"/>
  <c r="I39" i="16"/>
  <c r="AV39" i="16"/>
  <c r="AL39" i="16"/>
  <c r="AF39" i="16"/>
  <c r="AA39" i="16"/>
  <c r="V39" i="16"/>
  <c r="P39" i="16"/>
  <c r="K39" i="16"/>
  <c r="AT39" i="16"/>
  <c r="AM39" i="16"/>
  <c r="AE39" i="16"/>
  <c r="X39" i="16"/>
  <c r="R39" i="16"/>
  <c r="J39" i="16"/>
  <c r="AN39" i="16"/>
  <c r="AD39" i="16"/>
  <c r="T39" i="16"/>
  <c r="AP39" i="16"/>
  <c r="AH39" i="16"/>
  <c r="W39" i="16"/>
  <c r="N39" i="16"/>
  <c r="H39" i="16"/>
  <c r="AB39" i="16"/>
  <c r="AU39" i="16"/>
  <c r="AM22" i="16"/>
  <c r="AU45" i="16"/>
  <c r="AM45" i="16"/>
  <c r="AI45" i="16"/>
  <c r="AT45" i="16"/>
  <c r="AO45" i="16"/>
  <c r="AE45" i="16"/>
  <c r="AA45" i="16"/>
  <c r="W45" i="16"/>
  <c r="O45" i="16"/>
  <c r="K45" i="16"/>
  <c r="G45" i="16"/>
  <c r="I45" i="16"/>
  <c r="N45" i="16"/>
  <c r="T45" i="16"/>
  <c r="Y45" i="16"/>
  <c r="AD45" i="16"/>
  <c r="AK45" i="16"/>
  <c r="AR45" i="16"/>
  <c r="BE13" i="16"/>
  <c r="AW13" i="16"/>
  <c r="AS13" i="16"/>
  <c r="AO13" i="16"/>
  <c r="AK13" i="16"/>
  <c r="AG13" i="16"/>
  <c r="Y13" i="16"/>
  <c r="U13" i="16"/>
  <c r="Q13" i="16"/>
  <c r="M13" i="16"/>
  <c r="I13" i="16"/>
  <c r="AU13" i="16"/>
  <c r="AP13" i="16"/>
  <c r="AE13" i="16"/>
  <c r="Z13" i="16"/>
  <c r="T13" i="16"/>
  <c r="O13" i="16"/>
  <c r="J13" i="16"/>
  <c r="H13" i="16"/>
  <c r="P13" i="16"/>
  <c r="W13" i="16"/>
  <c r="AD13" i="16"/>
  <c r="AL13" i="16"/>
  <c r="AR13" i="16"/>
  <c r="AU17" i="16"/>
  <c r="AM17" i="16"/>
  <c r="AI17" i="16"/>
  <c r="AE17" i="16"/>
  <c r="AA17" i="16"/>
  <c r="W17" i="16"/>
  <c r="O17" i="16"/>
  <c r="K17" i="16"/>
  <c r="G17" i="16"/>
  <c r="AV17" i="16"/>
  <c r="AP17" i="16"/>
  <c r="AK17" i="16"/>
  <c r="AF17" i="16"/>
  <c r="Z17" i="16"/>
  <c r="U17" i="16"/>
  <c r="P17" i="16"/>
  <c r="J17" i="16"/>
  <c r="I17" i="16"/>
  <c r="Q17" i="16"/>
  <c r="X17" i="16"/>
  <c r="AD17" i="16"/>
  <c r="AL17" i="16"/>
  <c r="AS17" i="16"/>
  <c r="K19" i="16"/>
  <c r="R19" i="16"/>
  <c r="X19" i="16"/>
  <c r="AF19" i="16"/>
  <c r="AM19" i="16"/>
  <c r="AU20" i="16"/>
  <c r="AM20" i="16"/>
  <c r="AI20" i="16"/>
  <c r="AE20" i="16"/>
  <c r="AV20" i="16"/>
  <c r="AP20" i="16"/>
  <c r="AK20" i="16"/>
  <c r="AF20" i="16"/>
  <c r="AA20" i="16"/>
  <c r="W20" i="16"/>
  <c r="O20" i="16"/>
  <c r="K20" i="16"/>
  <c r="G20" i="16"/>
  <c r="AR20" i="16"/>
  <c r="X20" i="16"/>
  <c r="R20" i="16"/>
  <c r="M20" i="16"/>
  <c r="H20" i="16"/>
  <c r="J20" i="16"/>
  <c r="Q20" i="16"/>
  <c r="Y20" i="16"/>
  <c r="AG20" i="16"/>
  <c r="AO20" i="16"/>
  <c r="BE19" i="16"/>
  <c r="AW19" i="16"/>
  <c r="AS19" i="16"/>
  <c r="AO19" i="16"/>
  <c r="AK19" i="16"/>
  <c r="AG19" i="16"/>
  <c r="Y19" i="16"/>
  <c r="U19" i="16"/>
  <c r="Q19" i="16"/>
  <c r="M19" i="16"/>
  <c r="I19" i="16"/>
  <c r="AU19" i="16"/>
  <c r="AP19" i="16"/>
  <c r="AE19" i="16"/>
  <c r="Z19" i="16"/>
  <c r="T19" i="16"/>
  <c r="O19" i="16"/>
  <c r="J19" i="16"/>
  <c r="H19" i="16"/>
  <c r="P19" i="16"/>
  <c r="W19" i="16"/>
  <c r="AD19" i="16"/>
  <c r="AL19" i="16"/>
  <c r="AR19" i="16"/>
  <c r="BE41" i="16"/>
  <c r="AW41" i="16"/>
  <c r="AS41" i="16"/>
  <c r="AO41" i="16"/>
  <c r="AK41" i="16"/>
  <c r="AG41" i="16"/>
  <c r="Y41" i="16"/>
  <c r="U41" i="16"/>
  <c r="Q41" i="16"/>
  <c r="M41" i="16"/>
  <c r="I41" i="16"/>
  <c r="H41" i="16"/>
  <c r="N41" i="16"/>
  <c r="X41" i="16"/>
  <c r="AD41" i="16"/>
  <c r="AI41" i="16"/>
  <c r="AN41" i="16"/>
  <c r="AT41" i="16"/>
  <c r="AU40" i="16"/>
  <c r="AM40" i="16"/>
  <c r="AI40" i="16"/>
  <c r="AE40" i="16"/>
  <c r="AA40" i="16"/>
  <c r="W40" i="16"/>
  <c r="O40" i="16"/>
  <c r="K40" i="16"/>
  <c r="G40" i="16"/>
  <c r="I40" i="16"/>
  <c r="N40" i="16"/>
  <c r="T40" i="16"/>
  <c r="Y40" i="16"/>
  <c r="AD40" i="16"/>
  <c r="AO40" i="16"/>
  <c r="AT40" i="16"/>
  <c r="BE23" i="16"/>
  <c r="AW23" i="16"/>
  <c r="AS23" i="16"/>
  <c r="AO23" i="16"/>
  <c r="AK23" i="16"/>
  <c r="AG23" i="16"/>
  <c r="Y23" i="16"/>
  <c r="AR23" i="16"/>
  <c r="AM23" i="16"/>
  <c r="AH23" i="16"/>
  <c r="AB23" i="16"/>
  <c r="W23" i="16"/>
  <c r="O23" i="16"/>
  <c r="K23" i="16"/>
  <c r="G23" i="16"/>
  <c r="I23" i="16"/>
  <c r="N23" i="16"/>
  <c r="T23" i="16"/>
  <c r="Z23" i="16"/>
  <c r="AF23" i="16"/>
  <c r="AN23" i="16"/>
  <c r="AU23" i="16"/>
  <c r="AU24" i="16"/>
  <c r="AM24" i="16"/>
  <c r="AI24" i="16"/>
  <c r="AE24" i="16"/>
  <c r="AA24" i="16"/>
  <c r="W24" i="16"/>
  <c r="O24" i="16"/>
  <c r="K24" i="16"/>
  <c r="G24" i="16"/>
  <c r="AV24" i="16"/>
  <c r="AP24" i="16"/>
  <c r="AK24" i="16"/>
  <c r="AF24" i="16"/>
  <c r="Z24" i="16"/>
  <c r="U24" i="16"/>
  <c r="P24" i="16"/>
  <c r="J24" i="16"/>
  <c r="I24" i="16"/>
  <c r="Q24" i="16"/>
  <c r="X24" i="16"/>
  <c r="AD24" i="16"/>
  <c r="AL24" i="16"/>
  <c r="AS24" i="16"/>
  <c r="S51" i="16"/>
  <c r="AU21" i="16"/>
  <c r="AM21" i="16"/>
  <c r="AI21" i="16"/>
  <c r="AE21" i="16"/>
  <c r="AA21" i="16"/>
  <c r="W21" i="16"/>
  <c r="O21" i="16"/>
  <c r="K21" i="16"/>
  <c r="G21" i="16"/>
  <c r="I21" i="16"/>
  <c r="N21" i="16"/>
  <c r="T21" i="16"/>
  <c r="Y21" i="16"/>
  <c r="AD21" i="16"/>
  <c r="AO21" i="16"/>
  <c r="AT21" i="16"/>
  <c r="H23" i="16"/>
  <c r="M23" i="16"/>
  <c r="R23" i="16"/>
  <c r="X23" i="16"/>
  <c r="AE23" i="16"/>
  <c r="AL23" i="16"/>
  <c r="AT23" i="16"/>
  <c r="H24" i="16"/>
  <c r="N24" i="16"/>
  <c r="V24" i="16"/>
  <c r="AR24" i="16"/>
  <c r="AX51" i="16"/>
  <c r="AT51" i="16"/>
  <c r="AP51" i="16"/>
  <c r="AL51" i="16"/>
  <c r="AH51" i="16"/>
  <c r="AD51" i="16"/>
  <c r="Z51" i="16"/>
  <c r="V51" i="16"/>
  <c r="R51" i="16"/>
  <c r="N51" i="16"/>
  <c r="J51" i="16"/>
  <c r="AW51" i="16"/>
  <c r="AR51" i="16"/>
  <c r="AM51" i="16"/>
  <c r="AG51" i="16"/>
  <c r="AB51" i="16"/>
  <c r="W51" i="16"/>
  <c r="Q51" i="16"/>
  <c r="L51" i="16"/>
  <c r="G51" i="16"/>
  <c r="BE51" i="16"/>
  <c r="AV51" i="16"/>
  <c r="AQ51" i="16"/>
  <c r="AK51" i="16"/>
  <c r="AF51" i="16"/>
  <c r="AA51" i="16"/>
  <c r="U51" i="16"/>
  <c r="P51" i="16"/>
  <c r="K51" i="16"/>
  <c r="AU51" i="16"/>
  <c r="AJ51" i="16"/>
  <c r="Y51" i="16"/>
  <c r="O51" i="16"/>
  <c r="AS51" i="16"/>
  <c r="AI51" i="16"/>
  <c r="X51" i="16"/>
  <c r="M51" i="16"/>
  <c r="I51" i="16"/>
  <c r="AE51" i="16"/>
  <c r="BC51" i="16"/>
  <c r="AV27" i="16"/>
  <c r="AR27" i="16"/>
  <c r="AN27" i="16"/>
  <c r="AS27" i="16"/>
  <c r="AM27" i="16"/>
  <c r="AH27" i="16"/>
  <c r="AD27" i="16"/>
  <c r="Z27" i="16"/>
  <c r="V27" i="16"/>
  <c r="R27" i="16"/>
  <c r="N27" i="16"/>
  <c r="J27" i="16"/>
  <c r="AW27" i="16"/>
  <c r="AL27" i="16"/>
  <c r="AG27" i="16"/>
  <c r="Y27" i="16"/>
  <c r="U27" i="16"/>
  <c r="Q27" i="16"/>
  <c r="M27" i="16"/>
  <c r="I27" i="16"/>
  <c r="H27" i="16"/>
  <c r="P27" i="16"/>
  <c r="X27" i="16"/>
  <c r="AF27" i="16"/>
  <c r="AP27" i="16"/>
  <c r="K27" i="16"/>
  <c r="AA27" i="16"/>
  <c r="AI27" i="16"/>
  <c r="AT27" i="16"/>
  <c r="G26" i="16"/>
  <c r="K26" i="16"/>
  <c r="O26" i="16"/>
  <c r="W26" i="16"/>
  <c r="AA26" i="16"/>
  <c r="AE26" i="16"/>
  <c r="AI26" i="16"/>
  <c r="AM26" i="16"/>
  <c r="AU26" i="16"/>
  <c r="AT38" i="16"/>
  <c r="AP38" i="16"/>
  <c r="AL38" i="16"/>
  <c r="AH38" i="16"/>
  <c r="AD38" i="16"/>
  <c r="Z38" i="16"/>
  <c r="V38" i="16"/>
  <c r="R38" i="16"/>
  <c r="N38" i="16"/>
  <c r="J38" i="16"/>
  <c r="H38" i="16"/>
  <c r="M38" i="16"/>
  <c r="X38" i="16"/>
  <c r="AI38" i="16"/>
  <c r="AN38" i="16"/>
  <c r="AS38" i="16"/>
  <c r="G30" i="16"/>
  <c r="Q30" i="16"/>
  <c r="W30" i="16"/>
  <c r="AB30" i="16"/>
  <c r="AG30" i="16"/>
  <c r="AM30" i="16"/>
  <c r="AR30" i="16"/>
  <c r="H26" i="16"/>
  <c r="P26" i="16"/>
  <c r="T26" i="16"/>
  <c r="X26" i="16"/>
  <c r="AB26" i="16"/>
  <c r="AF26" i="16"/>
  <c r="AN26" i="16"/>
  <c r="AR26" i="16"/>
  <c r="AV26" i="16"/>
  <c r="I38" i="16"/>
  <c r="O38" i="16"/>
  <c r="T38" i="16"/>
  <c r="Y38" i="16"/>
  <c r="AE38" i="16"/>
  <c r="AO38" i="16"/>
  <c r="AU38" i="16"/>
  <c r="AT30" i="16"/>
  <c r="AP30" i="16"/>
  <c r="AL30" i="16"/>
  <c r="AH30" i="16"/>
  <c r="AD30" i="16"/>
  <c r="Z30" i="16"/>
  <c r="V30" i="16"/>
  <c r="R30" i="16"/>
  <c r="N30" i="16"/>
  <c r="J30" i="16"/>
  <c r="H30" i="16"/>
  <c r="M30" i="16"/>
  <c r="X30" i="16"/>
  <c r="AI30" i="16"/>
  <c r="AN30" i="16"/>
  <c r="AS30" i="16"/>
  <c r="H29" i="16"/>
  <c r="P29" i="16"/>
  <c r="T29" i="16"/>
  <c r="X29" i="16"/>
  <c r="AB29" i="16"/>
  <c r="AF29" i="16"/>
  <c r="AN29" i="16"/>
  <c r="AR29" i="16"/>
  <c r="AV29" i="16"/>
  <c r="H31" i="16"/>
  <c r="P31" i="16"/>
  <c r="T31" i="16"/>
  <c r="X31" i="16"/>
  <c r="AB31" i="16"/>
  <c r="AF31" i="16"/>
  <c r="AN31" i="16"/>
  <c r="AR31" i="16"/>
  <c r="AV31" i="16"/>
  <c r="H52" i="16"/>
  <c r="L52" i="16"/>
  <c r="P52" i="16"/>
  <c r="T52" i="16"/>
  <c r="X52" i="16"/>
  <c r="AB52" i="16"/>
  <c r="AF52" i="16"/>
  <c r="AJ52" i="16"/>
  <c r="AN52" i="16"/>
  <c r="AR52" i="16"/>
  <c r="AV52" i="16"/>
  <c r="BC45" i="15"/>
  <c r="DI45" i="15"/>
  <c r="K5" i="15"/>
  <c r="AH26" i="15"/>
  <c r="K25" i="15"/>
  <c r="BP17" i="15"/>
  <c r="AG11" i="15"/>
  <c r="CQ33" i="15"/>
  <c r="AP6" i="15"/>
  <c r="CX33" i="15"/>
  <c r="AL11" i="15"/>
  <c r="AM6" i="15"/>
  <c r="AF16" i="15"/>
  <c r="BN26" i="15"/>
  <c r="CH26" i="15"/>
  <c r="CV30" i="15"/>
  <c r="Q6" i="15"/>
  <c r="M11" i="15"/>
  <c r="AM21" i="15"/>
  <c r="AT26" i="15"/>
  <c r="BQ47" i="15"/>
  <c r="BN49" i="15"/>
  <c r="CN26" i="15"/>
  <c r="BS33" i="15"/>
  <c r="BT40" i="15"/>
  <c r="CN10" i="15"/>
  <c r="AA21" i="15"/>
  <c r="CX10" i="15"/>
  <c r="W6" i="15"/>
  <c r="X11" i="15"/>
  <c r="AT16" i="15"/>
  <c r="AV21" i="15"/>
  <c r="X31" i="15"/>
  <c r="BM10" i="15"/>
  <c r="DA13" i="15"/>
  <c r="CX26" i="15"/>
  <c r="CH33" i="15"/>
  <c r="M9" i="15"/>
  <c r="AA9" i="15"/>
  <c r="AT9" i="15"/>
  <c r="Z13" i="15"/>
  <c r="AH20" i="15"/>
  <c r="AL7" i="15"/>
  <c r="AL13" i="15"/>
  <c r="AP20" i="15"/>
  <c r="AV25" i="15"/>
  <c r="DJ9" i="15"/>
  <c r="K6" i="15"/>
  <c r="AH6" i="15"/>
  <c r="I7" i="15"/>
  <c r="G9" i="15"/>
  <c r="Y9" i="15"/>
  <c r="AR9" i="15"/>
  <c r="V16" i="15"/>
  <c r="J20" i="15"/>
  <c r="R21" i="15"/>
  <c r="AI21" i="15"/>
  <c r="J24" i="15"/>
  <c r="V26" i="15"/>
  <c r="AS40" i="15"/>
  <c r="CT7" i="15"/>
  <c r="BN12" i="15"/>
  <c r="CY12" i="15"/>
  <c r="CT16" i="15"/>
  <c r="CZ17" i="15"/>
  <c r="CT49" i="15"/>
  <c r="CB30" i="15"/>
  <c r="CA33" i="15"/>
  <c r="U7" i="15"/>
  <c r="BZ12" i="15"/>
  <c r="O9" i="15"/>
  <c r="AE9" i="15"/>
  <c r="CH12" i="15"/>
  <c r="CB17" i="15"/>
  <c r="CB49" i="15"/>
  <c r="G6" i="15"/>
  <c r="AA6" i="15"/>
  <c r="AE8" i="15"/>
  <c r="R9" i="15"/>
  <c r="AN9" i="15"/>
  <c r="Q11" i="15"/>
  <c r="AS11" i="15"/>
  <c r="J19" i="15"/>
  <c r="G21" i="15"/>
  <c r="AF21" i="15"/>
  <c r="M26" i="15"/>
  <c r="M40" i="15"/>
  <c r="BN7" i="15"/>
  <c r="CH10" i="15"/>
  <c r="CQ12" i="15"/>
  <c r="CK17" i="15"/>
  <c r="CN49" i="15"/>
  <c r="BX26" i="15"/>
  <c r="BN30" i="15"/>
  <c r="AR17" i="15"/>
  <c r="X17" i="15"/>
  <c r="P17" i="15"/>
  <c r="AO29" i="15"/>
  <c r="AB29" i="15"/>
  <c r="AV29" i="15"/>
  <c r="G29" i="15"/>
  <c r="AH29" i="15"/>
  <c r="AK33" i="15"/>
  <c r="Q33" i="15"/>
  <c r="AT33" i="15"/>
  <c r="Y33" i="15"/>
  <c r="H33" i="15"/>
  <c r="R33" i="15"/>
  <c r="CN5" i="15"/>
  <c r="CC5" i="15"/>
  <c r="CS5" i="15"/>
  <c r="BM5" i="15"/>
  <c r="CL5" i="15"/>
  <c r="DB48" i="15"/>
  <c r="BN48" i="15"/>
  <c r="CL48" i="15"/>
  <c r="CT48" i="15"/>
  <c r="CV20" i="15"/>
  <c r="CA20" i="15"/>
  <c r="CL20" i="15"/>
  <c r="BP20" i="15"/>
  <c r="CF20" i="15"/>
  <c r="DB21" i="15"/>
  <c r="CL21" i="15"/>
  <c r="BX21" i="15"/>
  <c r="CS21" i="15"/>
  <c r="CG21" i="15"/>
  <c r="BM21" i="15"/>
  <c r="CB21" i="15"/>
  <c r="AS6" i="15"/>
  <c r="BE6" i="15"/>
  <c r="AT6" i="15"/>
  <c r="AK6" i="15"/>
  <c r="AD6" i="15"/>
  <c r="V6" i="15"/>
  <c r="M6" i="15"/>
  <c r="J6" i="15"/>
  <c r="R6" i="15"/>
  <c r="AE6" i="15"/>
  <c r="AO6" i="15"/>
  <c r="N7" i="15"/>
  <c r="AS7" i="15"/>
  <c r="V11" i="15"/>
  <c r="AK11" i="15"/>
  <c r="AP13" i="15"/>
  <c r="V13" i="15"/>
  <c r="R13" i="15"/>
  <c r="H14" i="15"/>
  <c r="AV16" i="15"/>
  <c r="AR16" i="15"/>
  <c r="AB16" i="15"/>
  <c r="H16" i="15"/>
  <c r="T16" i="15"/>
  <c r="AN16" i="15"/>
  <c r="AF17" i="15"/>
  <c r="AD33" i="15"/>
  <c r="DB5" i="15"/>
  <c r="DA47" i="15"/>
  <c r="CF47" i="15"/>
  <c r="BM47" i="15"/>
  <c r="CO47" i="15"/>
  <c r="BU47" i="15"/>
  <c r="CB47" i="15"/>
  <c r="BQ15" i="15"/>
  <c r="CY16" i="15"/>
  <c r="CA16" i="15"/>
  <c r="CQ16" i="15"/>
  <c r="BN16" i="15"/>
  <c r="CD16" i="15"/>
  <c r="CQ20" i="15"/>
  <c r="CH21" i="15"/>
  <c r="BX24" i="15"/>
  <c r="BN24" i="15"/>
  <c r="DA40" i="15"/>
  <c r="DJ40" i="15"/>
  <c r="CU40" i="15"/>
  <c r="CE40" i="15"/>
  <c r="BO40" i="15"/>
  <c r="CR40" i="15"/>
  <c r="DC40" i="15"/>
  <c r="CM40" i="15"/>
  <c r="BW40" i="15"/>
  <c r="CB40" i="15"/>
  <c r="DB41" i="15"/>
  <c r="CW41" i="15"/>
  <c r="BE46" i="15"/>
  <c r="AU46" i="15"/>
  <c r="G46" i="15"/>
  <c r="AA46" i="15"/>
  <c r="X14" i="15"/>
  <c r="AN17" i="15"/>
  <c r="AT22" i="15"/>
  <c r="Y22" i="15"/>
  <c r="AO33" i="15"/>
  <c r="CM9" i="15"/>
  <c r="CR9" i="15"/>
  <c r="BS9" i="15"/>
  <c r="DC9" i="15"/>
  <c r="CJ13" i="15"/>
  <c r="BM13" i="15"/>
  <c r="CV13" i="15"/>
  <c r="BX13" i="15"/>
  <c r="CF13" i="15"/>
  <c r="CZ15" i="15"/>
  <c r="CV15" i="15"/>
  <c r="CK15" i="15"/>
  <c r="CB15" i="15"/>
  <c r="BM15" i="15"/>
  <c r="CR15" i="15"/>
  <c r="CF15" i="15"/>
  <c r="BT15" i="15"/>
  <c r="BU15" i="15"/>
  <c r="CS15" i="15"/>
  <c r="DJ48" i="15"/>
  <c r="CY20" i="15"/>
  <c r="CR21" i="15"/>
  <c r="CR27" i="15"/>
  <c r="BM27" i="15"/>
  <c r="BT31" i="15"/>
  <c r="DC31" i="15"/>
  <c r="O6" i="15"/>
  <c r="Y6" i="15"/>
  <c r="AI6" i="15"/>
  <c r="AU6" i="15"/>
  <c r="AI46" i="15"/>
  <c r="AG7" i="15"/>
  <c r="AM8" i="15"/>
  <c r="AW11" i="15"/>
  <c r="AN11" i="15"/>
  <c r="AF11" i="15"/>
  <c r="U11" i="15"/>
  <c r="H11" i="15"/>
  <c r="P11" i="15"/>
  <c r="AB11" i="15"/>
  <c r="AR11" i="15"/>
  <c r="BE11" i="15"/>
  <c r="AF13" i="15"/>
  <c r="AN14" i="15"/>
  <c r="AD16" i="15"/>
  <c r="H17" i="15"/>
  <c r="AV17" i="15"/>
  <c r="AV23" i="15"/>
  <c r="R23" i="15"/>
  <c r="AP23" i="15"/>
  <c r="AU26" i="15"/>
  <c r="AP26" i="15"/>
  <c r="AG26" i="15"/>
  <c r="U26" i="15"/>
  <c r="I26" i="15"/>
  <c r="AW26" i="15"/>
  <c r="AL26" i="15"/>
  <c r="Y26" i="15"/>
  <c r="N26" i="15"/>
  <c r="Q26" i="15"/>
  <c r="AO26" i="15"/>
  <c r="AU28" i="15"/>
  <c r="O28" i="15"/>
  <c r="W29" i="15"/>
  <c r="P33" i="15"/>
  <c r="AW33" i="15"/>
  <c r="AF41" i="15"/>
  <c r="K41" i="15"/>
  <c r="BX5" i="15"/>
  <c r="CV46" i="15"/>
  <c r="BX46" i="15"/>
  <c r="CR46" i="15"/>
  <c r="CS47" i="15"/>
  <c r="CO13" i="15"/>
  <c r="CC15" i="15"/>
  <c r="DA15" i="15"/>
  <c r="CD48" i="15"/>
  <c r="BV20" i="15"/>
  <c r="BV21" i="15"/>
  <c r="CX21" i="15"/>
  <c r="CW39" i="15"/>
  <c r="DI39" i="15"/>
  <c r="CC39" i="15"/>
  <c r="CS39" i="15"/>
  <c r="BM39" i="15"/>
  <c r="CP39" i="15"/>
  <c r="CZ40" i="15"/>
  <c r="AF25" i="15"/>
  <c r="BV12" i="15"/>
  <c r="CL12" i="15"/>
  <c r="DB12" i="15"/>
  <c r="BT17" i="15"/>
  <c r="CR17" i="15"/>
  <c r="BW49" i="15"/>
  <c r="CR49" i="15"/>
  <c r="BW26" i="15"/>
  <c r="CM26" i="15"/>
  <c r="CY26" i="15"/>
  <c r="BZ30" i="15"/>
  <c r="CB33" i="15"/>
  <c r="CR33" i="15"/>
  <c r="DJ33" i="15"/>
  <c r="J9" i="15"/>
  <c r="V9" i="15"/>
  <c r="AH9" i="15"/>
  <c r="N21" i="15"/>
  <c r="AB21" i="15"/>
  <c r="AN21" i="15"/>
  <c r="AH24" i="15"/>
  <c r="AL31" i="15"/>
  <c r="BX7" i="15"/>
  <c r="CC10" i="15"/>
  <c r="CA12" i="15"/>
  <c r="CX12" i="15"/>
  <c r="DJ12" i="15"/>
  <c r="CD49" i="15"/>
  <c r="CB26" i="15"/>
  <c r="CT26" i="15"/>
  <c r="DJ26" i="15"/>
  <c r="BV33" i="15"/>
  <c r="CL33" i="15"/>
  <c r="CY33" i="15"/>
  <c r="AV10" i="15"/>
  <c r="AH10" i="15"/>
  <c r="G10" i="15"/>
  <c r="AR10" i="15"/>
  <c r="W10" i="15"/>
  <c r="AB10" i="15"/>
  <c r="AL47" i="15"/>
  <c r="AA47" i="15"/>
  <c r="P47" i="15"/>
  <c r="AR47" i="15"/>
  <c r="AF47" i="15"/>
  <c r="V47" i="15"/>
  <c r="G47" i="15"/>
  <c r="R47" i="15"/>
  <c r="AM47" i="15"/>
  <c r="AN48" i="15"/>
  <c r="H48" i="15"/>
  <c r="X48" i="15"/>
  <c r="AF48" i="15"/>
  <c r="AV50" i="15"/>
  <c r="AN50" i="15"/>
  <c r="AG50" i="15"/>
  <c r="X50" i="15"/>
  <c r="AS50" i="15"/>
  <c r="AK50" i="15"/>
  <c r="Z50" i="15"/>
  <c r="Q50" i="15"/>
  <c r="H50" i="15"/>
  <c r="BE50" i="15"/>
  <c r="AR50" i="15"/>
  <c r="AH50" i="15"/>
  <c r="V50" i="15"/>
  <c r="P50" i="15"/>
  <c r="AP50" i="15"/>
  <c r="AF50" i="15"/>
  <c r="U50" i="15"/>
  <c r="M50" i="15"/>
  <c r="R50" i="15"/>
  <c r="BE5" i="15"/>
  <c r="AI5" i="15"/>
  <c r="O5" i="15"/>
  <c r="AU5" i="15"/>
  <c r="AA5" i="15"/>
  <c r="G5" i="15"/>
  <c r="W5" i="15"/>
  <c r="BE7" i="15"/>
  <c r="AT7" i="15"/>
  <c r="AM7" i="15"/>
  <c r="AH7" i="15"/>
  <c r="AA7" i="15"/>
  <c r="V7" i="15"/>
  <c r="O7" i="15"/>
  <c r="J7" i="15"/>
  <c r="AW7" i="15"/>
  <c r="AP7" i="15"/>
  <c r="AK7" i="15"/>
  <c r="AE7" i="15"/>
  <c r="Y7" i="15"/>
  <c r="R7" i="15"/>
  <c r="M7" i="15"/>
  <c r="G7" i="15"/>
  <c r="K7" i="15"/>
  <c r="W7" i="15"/>
  <c r="AI7" i="15"/>
  <c r="AU7" i="15"/>
  <c r="AM10" i="15"/>
  <c r="W47" i="15"/>
  <c r="AV47" i="15"/>
  <c r="AV48" i="15"/>
  <c r="AH19" i="15"/>
  <c r="O19" i="15"/>
  <c r="AU19" i="15"/>
  <c r="AR19" i="15"/>
  <c r="Z19" i="15"/>
  <c r="G19" i="15"/>
  <c r="W19" i="15"/>
  <c r="AV20" i="15"/>
  <c r="AN20" i="15"/>
  <c r="AG20" i="15"/>
  <c r="X20" i="15"/>
  <c r="Q20" i="15"/>
  <c r="H20" i="15"/>
  <c r="BE20" i="15"/>
  <c r="AS20" i="15"/>
  <c r="AL20" i="15"/>
  <c r="AF20" i="15"/>
  <c r="V20" i="15"/>
  <c r="P20" i="15"/>
  <c r="AR20" i="15"/>
  <c r="AK20" i="15"/>
  <c r="AB20" i="15"/>
  <c r="U20" i="15"/>
  <c r="M20" i="15"/>
  <c r="R20" i="15"/>
  <c r="AW20" i="15"/>
  <c r="AH27" i="15"/>
  <c r="G27" i="15"/>
  <c r="X27" i="15"/>
  <c r="AS27" i="15"/>
  <c r="O27" i="15"/>
  <c r="AN27" i="15"/>
  <c r="AB50" i="15"/>
  <c r="AT32" i="15"/>
  <c r="AE32" i="15"/>
  <c r="J32" i="15"/>
  <c r="AM32" i="15"/>
  <c r="R32" i="15"/>
  <c r="AH32" i="15"/>
  <c r="AU32" i="15"/>
  <c r="Z32" i="15"/>
  <c r="AN32" i="15"/>
  <c r="AQ39" i="15"/>
  <c r="BC39" i="15"/>
  <c r="AM39" i="15"/>
  <c r="W39" i="15"/>
  <c r="G39" i="15"/>
  <c r="AE39" i="15"/>
  <c r="L39" i="15"/>
  <c r="AU39" i="15"/>
  <c r="AB39" i="15"/>
  <c r="AR39" i="15"/>
  <c r="T39" i="15"/>
  <c r="AJ39" i="15"/>
  <c r="AU30" i="15"/>
  <c r="X30" i="15"/>
  <c r="AT30" i="15"/>
  <c r="J30" i="15"/>
  <c r="AL30" i="15"/>
  <c r="AE30" i="15"/>
  <c r="AM5" i="15"/>
  <c r="Q7" i="15"/>
  <c r="AD7" i="15"/>
  <c r="AO7" i="15"/>
  <c r="AU8" i="15"/>
  <c r="AA8" i="15"/>
  <c r="G8" i="15"/>
  <c r="AI8" i="15"/>
  <c r="O8" i="15"/>
  <c r="W8" i="15"/>
  <c r="R10" i="15"/>
  <c r="K47" i="15"/>
  <c r="AH47" i="15"/>
  <c r="AV13" i="15"/>
  <c r="AM13" i="15"/>
  <c r="AE13" i="15"/>
  <c r="W13" i="15"/>
  <c r="P13" i="15"/>
  <c r="G13" i="15"/>
  <c r="AR13" i="15"/>
  <c r="AH13" i="15"/>
  <c r="AA13" i="15"/>
  <c r="T13" i="15"/>
  <c r="K13" i="15"/>
  <c r="O13" i="15"/>
  <c r="AB13" i="15"/>
  <c r="AU13" i="15"/>
  <c r="P48" i="15"/>
  <c r="AW49" i="15"/>
  <c r="AD49" i="15"/>
  <c r="I49" i="15"/>
  <c r="AO49" i="15"/>
  <c r="AN19" i="15"/>
  <c r="AP24" i="15"/>
  <c r="AF24" i="15"/>
  <c r="R24" i="15"/>
  <c r="H24" i="15"/>
  <c r="AN24" i="15"/>
  <c r="Z24" i="15"/>
  <c r="P24" i="15"/>
  <c r="AV24" i="15"/>
  <c r="AK24" i="15"/>
  <c r="X24" i="15"/>
  <c r="M24" i="15"/>
  <c r="U24" i="15"/>
  <c r="J50" i="15"/>
  <c r="AW50" i="15"/>
  <c r="AU40" i="15"/>
  <c r="AW40" i="15"/>
  <c r="AO40" i="15"/>
  <c r="AG40" i="15"/>
  <c r="Y40" i="15"/>
  <c r="Q40" i="15"/>
  <c r="I40" i="15"/>
  <c r="AP40" i="15"/>
  <c r="AD40" i="15"/>
  <c r="U40" i="15"/>
  <c r="J40" i="15"/>
  <c r="AX40" i="15"/>
  <c r="AL40" i="15"/>
  <c r="AC40" i="15"/>
  <c r="R40" i="15"/>
  <c r="AT40" i="15"/>
  <c r="AK40" i="15"/>
  <c r="Z40" i="15"/>
  <c r="N40" i="15"/>
  <c r="V40" i="15"/>
  <c r="BE40" i="15"/>
  <c r="CX11" i="15"/>
  <c r="CQ11" i="15"/>
  <c r="CH11" i="15"/>
  <c r="CA11" i="15"/>
  <c r="BS11" i="15"/>
  <c r="DB11" i="15"/>
  <c r="CT11" i="15"/>
  <c r="CM11" i="15"/>
  <c r="CD11" i="15"/>
  <c r="BW11" i="15"/>
  <c r="BN11" i="15"/>
  <c r="BV11" i="15"/>
  <c r="CL11" i="15"/>
  <c r="CY11" i="15"/>
  <c r="CT14" i="15"/>
  <c r="BN14" i="15"/>
  <c r="BV14" i="15"/>
  <c r="CL14" i="15"/>
  <c r="DB14" i="15"/>
  <c r="DA18" i="15"/>
  <c r="CO18" i="15"/>
  <c r="CD18" i="15"/>
  <c r="BQ18" i="15"/>
  <c r="CT18" i="15"/>
  <c r="BZ18" i="15"/>
  <c r="BM18" i="15"/>
  <c r="CZ18" i="15"/>
  <c r="CJ18" i="15"/>
  <c r="BT18" i="15"/>
  <c r="BU18" i="15"/>
  <c r="CX23" i="15"/>
  <c r="CN23" i="15"/>
  <c r="CG23" i="15"/>
  <c r="BZ23" i="15"/>
  <c r="BQ23" i="15"/>
  <c r="DA23" i="15"/>
  <c r="CR23" i="15"/>
  <c r="CH23" i="15"/>
  <c r="CB23" i="15"/>
  <c r="BU23" i="15"/>
  <c r="CS23" i="15"/>
  <c r="CC23" i="15"/>
  <c r="BM23" i="15"/>
  <c r="DB23" i="15"/>
  <c r="CK23" i="15"/>
  <c r="BV23" i="15"/>
  <c r="BX23" i="15"/>
  <c r="CY29" i="15"/>
  <c r="CN29" i="15"/>
  <c r="CG29" i="15"/>
  <c r="BZ29" i="15"/>
  <c r="BQ29" i="15"/>
  <c r="CZ29" i="15"/>
  <c r="CQ29" i="15"/>
  <c r="CH29" i="15"/>
  <c r="CB29" i="15"/>
  <c r="BU29" i="15"/>
  <c r="CT29" i="15"/>
  <c r="CC29" i="15"/>
  <c r="BM29" i="15"/>
  <c r="DB29" i="15"/>
  <c r="CK29" i="15"/>
  <c r="BV29" i="15"/>
  <c r="BX29" i="15"/>
  <c r="K46" i="15"/>
  <c r="AE46" i="15"/>
  <c r="I9" i="15"/>
  <c r="N9" i="15"/>
  <c r="U9" i="15"/>
  <c r="Z9" i="15"/>
  <c r="AG9" i="15"/>
  <c r="AO9" i="15"/>
  <c r="AW9" i="15"/>
  <c r="P14" i="15"/>
  <c r="AV14" i="15"/>
  <c r="N17" i="15"/>
  <c r="AD17" i="15"/>
  <c r="AT17" i="15"/>
  <c r="J22" i="15"/>
  <c r="AF22" i="15"/>
  <c r="G23" i="15"/>
  <c r="T23" i="15"/>
  <c r="AE23" i="15"/>
  <c r="AR23" i="15"/>
  <c r="AD31" i="15"/>
  <c r="CB5" i="15"/>
  <c r="BP46" i="15"/>
  <c r="BZ46" i="15"/>
  <c r="CH46" i="15"/>
  <c r="BS7" i="15"/>
  <c r="CY7" i="15"/>
  <c r="BX11" i="15"/>
  <c r="CN11" i="15"/>
  <c r="DC11" i="15"/>
  <c r="CF18" i="15"/>
  <c r="BM19" i="15"/>
  <c r="CS19" i="15"/>
  <c r="BX19" i="15"/>
  <c r="CF23" i="15"/>
  <c r="CF29" i="15"/>
  <c r="Q22" i="15"/>
  <c r="AL22" i="15"/>
  <c r="J23" i="15"/>
  <c r="W23" i="15"/>
  <c r="AH23" i="15"/>
  <c r="AU23" i="15"/>
  <c r="DB46" i="15"/>
  <c r="CS46" i="15"/>
  <c r="CK46" i="15"/>
  <c r="CC46" i="15"/>
  <c r="BV46" i="15"/>
  <c r="BM46" i="15"/>
  <c r="BQ46" i="15"/>
  <c r="CB46" i="15"/>
  <c r="CL46" i="15"/>
  <c r="CX46" i="15"/>
  <c r="CB11" i="15"/>
  <c r="CR11" i="15"/>
  <c r="DJ14" i="15"/>
  <c r="CK18" i="15"/>
  <c r="CL23" i="15"/>
  <c r="CZ25" i="15"/>
  <c r="CF25" i="15"/>
  <c r="CJ25" i="15"/>
  <c r="BN25" i="15"/>
  <c r="CT25" i="15"/>
  <c r="DA25" i="15"/>
  <c r="CL29" i="15"/>
  <c r="CU31" i="15"/>
  <c r="CH31" i="15"/>
  <c r="BX31" i="15"/>
  <c r="DJ31" i="15"/>
  <c r="CX31" i="15"/>
  <c r="CM31" i="15"/>
  <c r="BZ31" i="15"/>
  <c r="BN31" i="15"/>
  <c r="CN31" i="15"/>
  <c r="BS31" i="15"/>
  <c r="CZ31" i="15"/>
  <c r="CB31" i="15"/>
  <c r="CE31" i="15"/>
  <c r="BM32" i="15"/>
  <c r="CC32" i="15"/>
  <c r="I6" i="15"/>
  <c r="N6" i="15"/>
  <c r="U6" i="15"/>
  <c r="Z6" i="15"/>
  <c r="AG6" i="15"/>
  <c r="AL6" i="15"/>
  <c r="W46" i="15"/>
  <c r="AM46" i="15"/>
  <c r="K9" i="15"/>
  <c r="Q9" i="15"/>
  <c r="W9" i="15"/>
  <c r="AD9" i="15"/>
  <c r="AL9" i="15"/>
  <c r="AS9" i="15"/>
  <c r="J11" i="15"/>
  <c r="R11" i="15"/>
  <c r="Z11" i="15"/>
  <c r="AH11" i="15"/>
  <c r="AP11" i="15"/>
  <c r="N16" i="15"/>
  <c r="X16" i="15"/>
  <c r="AL16" i="15"/>
  <c r="V17" i="15"/>
  <c r="AL17" i="15"/>
  <c r="K21" i="15"/>
  <c r="X21" i="15"/>
  <c r="AH21" i="15"/>
  <c r="U22" i="15"/>
  <c r="O23" i="15"/>
  <c r="Z23" i="15"/>
  <c r="AM23" i="15"/>
  <c r="J26" i="15"/>
  <c r="R26" i="15"/>
  <c r="Z26" i="15"/>
  <c r="AK26" i="15"/>
  <c r="AS26" i="15"/>
  <c r="BE26" i="15"/>
  <c r="BE33" i="15"/>
  <c r="AS33" i="15"/>
  <c r="AG33" i="15"/>
  <c r="U33" i="15"/>
  <c r="M33" i="15"/>
  <c r="J33" i="15"/>
  <c r="V33" i="15"/>
  <c r="AL33" i="15"/>
  <c r="CR5" i="15"/>
  <c r="CG5" i="15"/>
  <c r="BV5" i="15"/>
  <c r="BQ5" i="15"/>
  <c r="CH5" i="15"/>
  <c r="CX5" i="15"/>
  <c r="BU46" i="15"/>
  <c r="CF46" i="15"/>
  <c r="CN46" i="15"/>
  <c r="DA46" i="15"/>
  <c r="CN7" i="15"/>
  <c r="CY9" i="15"/>
  <c r="CN9" i="15"/>
  <c r="CB9" i="15"/>
  <c r="BN9" i="15"/>
  <c r="CT9" i="15"/>
  <c r="CH9" i="15"/>
  <c r="BW9" i="15"/>
  <c r="BX9" i="15"/>
  <c r="CX9" i="15"/>
  <c r="BP11" i="15"/>
  <c r="CF11" i="15"/>
  <c r="CV11" i="15"/>
  <c r="DJ11" i="15"/>
  <c r="CD14" i="15"/>
  <c r="BP18" i="15"/>
  <c r="CV18" i="15"/>
  <c r="BP23" i="15"/>
  <c r="CV23" i="15"/>
  <c r="BP29" i="15"/>
  <c r="CU29" i="15"/>
  <c r="CT31" i="15"/>
  <c r="CV47" i="15"/>
  <c r="CN47" i="15"/>
  <c r="BP47" i="15"/>
  <c r="BX47" i="15"/>
  <c r="CG47" i="15"/>
  <c r="CR47" i="15"/>
  <c r="CS13" i="15"/>
  <c r="CK13" i="15"/>
  <c r="CC13" i="15"/>
  <c r="BT13" i="15"/>
  <c r="BP13" i="15"/>
  <c r="CB13" i="15"/>
  <c r="CN13" i="15"/>
  <c r="CZ13" i="15"/>
  <c r="DJ17" i="15"/>
  <c r="CV17" i="15"/>
  <c r="CN17" i="15"/>
  <c r="CF17" i="15"/>
  <c r="BU17" i="15"/>
  <c r="BM17" i="15"/>
  <c r="BQ17" i="15"/>
  <c r="CC17" i="15"/>
  <c r="CO17" i="15"/>
  <c r="DA17" i="15"/>
  <c r="DB20" i="15"/>
  <c r="CT20" i="15"/>
  <c r="CM20" i="15"/>
  <c r="CD20" i="15"/>
  <c r="BW20" i="15"/>
  <c r="BN20" i="15"/>
  <c r="BS20" i="15"/>
  <c r="CB20" i="15"/>
  <c r="CN20" i="15"/>
  <c r="CX20" i="15"/>
  <c r="DJ20" i="15"/>
  <c r="R29" i="15"/>
  <c r="AA41" i="15"/>
  <c r="BX10" i="15"/>
  <c r="CS10" i="15"/>
  <c r="BT47" i="15"/>
  <c r="CC47" i="15"/>
  <c r="CK47" i="15"/>
  <c r="CZ47" i="15"/>
  <c r="BU13" i="15"/>
  <c r="CG13" i="15"/>
  <c r="CR13" i="15"/>
  <c r="DJ16" i="15"/>
  <c r="CX16" i="15"/>
  <c r="CH16" i="15"/>
  <c r="BV16" i="15"/>
  <c r="BS16" i="15"/>
  <c r="CL16" i="15"/>
  <c r="DB16" i="15"/>
  <c r="BX17" i="15"/>
  <c r="CJ17" i="15"/>
  <c r="CS17" i="15"/>
  <c r="DJ49" i="15"/>
  <c r="CX49" i="15"/>
  <c r="CM49" i="15"/>
  <c r="BX49" i="15"/>
  <c r="BS49" i="15"/>
  <c r="CH49" i="15"/>
  <c r="CY49" i="15"/>
  <c r="BX20" i="15"/>
  <c r="CH20" i="15"/>
  <c r="CR20" i="15"/>
  <c r="DC20" i="15"/>
  <c r="BS12" i="15"/>
  <c r="CD12" i="15"/>
  <c r="BP15" i="15"/>
  <c r="BX15" i="15"/>
  <c r="CG15" i="15"/>
  <c r="CO15" i="15"/>
  <c r="BV48" i="15"/>
  <c r="BQ21" i="15"/>
  <c r="CC21" i="15"/>
  <c r="CN21" i="15"/>
  <c r="CT24" i="15"/>
  <c r="BS26" i="15"/>
  <c r="CD26" i="15"/>
  <c r="CR26" i="15"/>
  <c r="CX27" i="15"/>
  <c r="BU30" i="15"/>
  <c r="CJ30" i="15"/>
  <c r="BP33" i="15"/>
  <c r="BX33" i="15"/>
  <c r="CF33" i="15"/>
  <c r="CN33" i="15"/>
  <c r="CV33" i="15"/>
  <c r="DC33" i="15"/>
  <c r="BU39" i="15"/>
  <c r="CK39" i="15"/>
  <c r="DA39" i="15"/>
  <c r="BS40" i="15"/>
  <c r="CA40" i="15"/>
  <c r="CI40" i="15"/>
  <c r="CQ40" i="15"/>
  <c r="CY40" i="15"/>
  <c r="BX27" i="15"/>
  <c r="BT30" i="15"/>
  <c r="CG30" i="15"/>
  <c r="DB30" i="15"/>
  <c r="BN33" i="15"/>
  <c r="BW33" i="15"/>
  <c r="CD33" i="15"/>
  <c r="CM33" i="15"/>
  <c r="CT33" i="15"/>
  <c r="BR39" i="15"/>
  <c r="CH39" i="15"/>
  <c r="CX39" i="15"/>
  <c r="BP40" i="15"/>
  <c r="BX40" i="15"/>
  <c r="CF40" i="15"/>
  <c r="CN40" i="15"/>
  <c r="CV40" i="15"/>
  <c r="DD40" i="15"/>
  <c r="DJ28" i="15"/>
  <c r="DC28" i="15"/>
  <c r="CY28" i="15"/>
  <c r="CU28" i="15"/>
  <c r="CQ28" i="15"/>
  <c r="CM28" i="15"/>
  <c r="CE28" i="15"/>
  <c r="CA28" i="15"/>
  <c r="BW28" i="15"/>
  <c r="BS28" i="15"/>
  <c r="BO28" i="15"/>
  <c r="DA28" i="15"/>
  <c r="CV28" i="15"/>
  <c r="CK28" i="15"/>
  <c r="CF28" i="15"/>
  <c r="BZ28" i="15"/>
  <c r="BU28" i="15"/>
  <c r="BP28" i="15"/>
  <c r="DB28" i="15"/>
  <c r="CT28" i="15"/>
  <c r="CN28" i="15"/>
  <c r="CG28" i="15"/>
  <c r="CO28" i="15"/>
  <c r="CH28" i="15"/>
  <c r="CB28" i="15"/>
  <c r="BT28" i="15"/>
  <c r="BM28" i="15"/>
  <c r="BQ28" i="15"/>
  <c r="CD28" i="15"/>
  <c r="CS28" i="15"/>
  <c r="BP6" i="15"/>
  <c r="BV6" i="15"/>
  <c r="CA6" i="15"/>
  <c r="CF6" i="15"/>
  <c r="CL6" i="15"/>
  <c r="CQ6" i="15"/>
  <c r="CV6" i="15"/>
  <c r="DB6" i="15"/>
  <c r="DA7" i="15"/>
  <c r="CS7" i="15"/>
  <c r="CO7" i="15"/>
  <c r="CK7" i="15"/>
  <c r="CG7" i="15"/>
  <c r="CC7" i="15"/>
  <c r="BU7" i="15"/>
  <c r="BQ7" i="15"/>
  <c r="BM7" i="15"/>
  <c r="BO7" i="15"/>
  <c r="BT7" i="15"/>
  <c r="BZ7" i="15"/>
  <c r="CE7" i="15"/>
  <c r="CJ7" i="15"/>
  <c r="CU7" i="15"/>
  <c r="CZ7" i="15"/>
  <c r="BP8" i="15"/>
  <c r="BU8" i="15"/>
  <c r="BZ8" i="15"/>
  <c r="CF8" i="15"/>
  <c r="CK8" i="15"/>
  <c r="CV8" i="15"/>
  <c r="DA8" i="15"/>
  <c r="DA14" i="15"/>
  <c r="CS14" i="15"/>
  <c r="CO14" i="15"/>
  <c r="CK14" i="15"/>
  <c r="CG14" i="15"/>
  <c r="CC14" i="15"/>
  <c r="BU14" i="15"/>
  <c r="BQ14" i="15"/>
  <c r="BM14" i="15"/>
  <c r="CZ14" i="15"/>
  <c r="CV14" i="15"/>
  <c r="CR14" i="15"/>
  <c r="CN14" i="15"/>
  <c r="CJ14" i="15"/>
  <c r="CF14" i="15"/>
  <c r="CB14" i="15"/>
  <c r="BX14" i="15"/>
  <c r="BT14" i="15"/>
  <c r="BP14" i="15"/>
  <c r="BO14" i="15"/>
  <c r="BW14" i="15"/>
  <c r="CE14" i="15"/>
  <c r="CM14" i="15"/>
  <c r="CU14" i="15"/>
  <c r="DC14" i="15"/>
  <c r="CZ48" i="15"/>
  <c r="CV48" i="15"/>
  <c r="CR48" i="15"/>
  <c r="CN48" i="15"/>
  <c r="CJ48" i="15"/>
  <c r="CF48" i="15"/>
  <c r="CB48" i="15"/>
  <c r="BX48" i="15"/>
  <c r="BT48" i="15"/>
  <c r="BP48" i="15"/>
  <c r="DA48" i="15"/>
  <c r="CS48" i="15"/>
  <c r="CO48" i="15"/>
  <c r="CK48" i="15"/>
  <c r="CG48" i="15"/>
  <c r="CC48" i="15"/>
  <c r="BU48" i="15"/>
  <c r="BQ48" i="15"/>
  <c r="BM48" i="15"/>
  <c r="BW48" i="15"/>
  <c r="CU48" i="15"/>
  <c r="DJ19" i="15"/>
  <c r="DC19" i="15"/>
  <c r="CY19" i="15"/>
  <c r="CU19" i="15"/>
  <c r="CQ19" i="15"/>
  <c r="CM19" i="15"/>
  <c r="CE19" i="15"/>
  <c r="CA19" i="15"/>
  <c r="BW19" i="15"/>
  <c r="BS19" i="15"/>
  <c r="BO19" i="15"/>
  <c r="DA19" i="15"/>
  <c r="CV19" i="15"/>
  <c r="CK19" i="15"/>
  <c r="CF19" i="15"/>
  <c r="BZ19" i="15"/>
  <c r="BU19" i="15"/>
  <c r="BP19" i="15"/>
  <c r="DB19" i="15"/>
  <c r="CR19" i="15"/>
  <c r="CL19" i="15"/>
  <c r="CG19" i="15"/>
  <c r="CB19" i="15"/>
  <c r="BV19" i="15"/>
  <c r="BQ19" i="15"/>
  <c r="BN19" i="15"/>
  <c r="CJ19" i="15"/>
  <c r="CT19" i="15"/>
  <c r="DA24" i="15"/>
  <c r="CS24" i="15"/>
  <c r="CO24" i="15"/>
  <c r="CK24" i="15"/>
  <c r="CG24" i="15"/>
  <c r="CC24" i="15"/>
  <c r="BU24" i="15"/>
  <c r="BQ24" i="15"/>
  <c r="BM24" i="15"/>
  <c r="DB24" i="15"/>
  <c r="CV24" i="15"/>
  <c r="CQ24" i="15"/>
  <c r="CL24" i="15"/>
  <c r="CF24" i="15"/>
  <c r="CA24" i="15"/>
  <c r="BV24" i="15"/>
  <c r="BP24" i="15"/>
  <c r="DJ24" i="15"/>
  <c r="DC24" i="15"/>
  <c r="CX24" i="15"/>
  <c r="CR24" i="15"/>
  <c r="CM24" i="15"/>
  <c r="CH24" i="15"/>
  <c r="CB24" i="15"/>
  <c r="BW24" i="15"/>
  <c r="BO24" i="15"/>
  <c r="BZ24" i="15"/>
  <c r="CJ24" i="15"/>
  <c r="CU24" i="15"/>
  <c r="BW6" i="15"/>
  <c r="CB6" i="15"/>
  <c r="CH6" i="15"/>
  <c r="CM6" i="15"/>
  <c r="CX6" i="15"/>
  <c r="DC6" i="15"/>
  <c r="BP7" i="15"/>
  <c r="BV7" i="15"/>
  <c r="CA7" i="15"/>
  <c r="CF7" i="15"/>
  <c r="CQ7" i="15"/>
  <c r="CV7" i="15"/>
  <c r="DB7" i="15"/>
  <c r="BQ8" i="15"/>
  <c r="BV8" i="15"/>
  <c r="CB8" i="15"/>
  <c r="CG8" i="15"/>
  <c r="CL8" i="15"/>
  <c r="CR8" i="15"/>
  <c r="DB8" i="15"/>
  <c r="BP5" i="15"/>
  <c r="BU5" i="15"/>
  <c r="BZ5" i="15"/>
  <c r="CF5" i="15"/>
  <c r="CK5" i="15"/>
  <c r="CV5" i="15"/>
  <c r="DA5" i="15"/>
  <c r="BN6" i="15"/>
  <c r="BS6" i="15"/>
  <c r="BX6" i="15"/>
  <c r="CD6" i="15"/>
  <c r="CN6" i="15"/>
  <c r="CT6" i="15"/>
  <c r="CY6" i="15"/>
  <c r="DJ46" i="15"/>
  <c r="DC46" i="15"/>
  <c r="CY46" i="15"/>
  <c r="CU46" i="15"/>
  <c r="CQ46" i="15"/>
  <c r="CM46" i="15"/>
  <c r="CE46" i="15"/>
  <c r="CA46" i="15"/>
  <c r="BW46" i="15"/>
  <c r="BS46" i="15"/>
  <c r="BO46" i="15"/>
  <c r="BN46" i="15"/>
  <c r="BT46" i="15"/>
  <c r="CD46" i="15"/>
  <c r="CJ46" i="15"/>
  <c r="CO46" i="15"/>
  <c r="CT46" i="15"/>
  <c r="CZ46" i="15"/>
  <c r="BW7" i="15"/>
  <c r="CB7" i="15"/>
  <c r="CH7" i="15"/>
  <c r="CM7" i="15"/>
  <c r="CR7" i="15"/>
  <c r="CX7" i="15"/>
  <c r="DC7" i="15"/>
  <c r="DJ7" i="15"/>
  <c r="BM8" i="15"/>
  <c r="BX8" i="15"/>
  <c r="CC8" i="15"/>
  <c r="CH8" i="15"/>
  <c r="CN8" i="15"/>
  <c r="CS8" i="15"/>
  <c r="CX8" i="15"/>
  <c r="BP9" i="15"/>
  <c r="BV9" i="15"/>
  <c r="CA9" i="15"/>
  <c r="CF9" i="15"/>
  <c r="CL9" i="15"/>
  <c r="CQ9" i="15"/>
  <c r="CV9" i="15"/>
  <c r="DB9" i="15"/>
  <c r="BQ10" i="15"/>
  <c r="BV10" i="15"/>
  <c r="CB10" i="15"/>
  <c r="CG10" i="15"/>
  <c r="CL10" i="15"/>
  <c r="CR10" i="15"/>
  <c r="DA11" i="15"/>
  <c r="CS11" i="15"/>
  <c r="CO11" i="15"/>
  <c r="CK11" i="15"/>
  <c r="CG11" i="15"/>
  <c r="CC11" i="15"/>
  <c r="BU11" i="15"/>
  <c r="BQ11" i="15"/>
  <c r="BM11" i="15"/>
  <c r="BO11" i="15"/>
  <c r="BT11" i="15"/>
  <c r="BZ11" i="15"/>
  <c r="CE11" i="15"/>
  <c r="CJ11" i="15"/>
  <c r="CU11" i="15"/>
  <c r="CZ11" i="15"/>
  <c r="CZ12" i="15"/>
  <c r="CV12" i="15"/>
  <c r="CR12" i="15"/>
  <c r="CN12" i="15"/>
  <c r="CJ12" i="15"/>
  <c r="CF12" i="15"/>
  <c r="CB12" i="15"/>
  <c r="BX12" i="15"/>
  <c r="BT12" i="15"/>
  <c r="BP12" i="15"/>
  <c r="DA12" i="15"/>
  <c r="CS12" i="15"/>
  <c r="CO12" i="15"/>
  <c r="CK12" i="15"/>
  <c r="CG12" i="15"/>
  <c r="CC12" i="15"/>
  <c r="BU12" i="15"/>
  <c r="BQ12" i="15"/>
  <c r="BM12" i="15"/>
  <c r="BO12" i="15"/>
  <c r="BW12" i="15"/>
  <c r="CE12" i="15"/>
  <c r="CM12" i="15"/>
  <c r="CU12" i="15"/>
  <c r="DC12" i="15"/>
  <c r="BS14" i="15"/>
  <c r="CA14" i="15"/>
  <c r="CQ14" i="15"/>
  <c r="CY14" i="15"/>
  <c r="CZ16" i="15"/>
  <c r="CV16" i="15"/>
  <c r="CR16" i="15"/>
  <c r="CN16" i="15"/>
  <c r="CJ16" i="15"/>
  <c r="CF16" i="15"/>
  <c r="CB16" i="15"/>
  <c r="BX16" i="15"/>
  <c r="BT16" i="15"/>
  <c r="BP16" i="15"/>
  <c r="DA16" i="15"/>
  <c r="CS16" i="15"/>
  <c r="CO16" i="15"/>
  <c r="CK16" i="15"/>
  <c r="CG16" i="15"/>
  <c r="CC16" i="15"/>
  <c r="BU16" i="15"/>
  <c r="BQ16" i="15"/>
  <c r="BM16" i="15"/>
  <c r="BO16" i="15"/>
  <c r="BW16" i="15"/>
  <c r="CE16" i="15"/>
  <c r="CM16" i="15"/>
  <c r="CU16" i="15"/>
  <c r="DC16" i="15"/>
  <c r="BS48" i="15"/>
  <c r="CA48" i="15"/>
  <c r="CQ48" i="15"/>
  <c r="CY48" i="15"/>
  <c r="BT19" i="15"/>
  <c r="CD19" i="15"/>
  <c r="CO19" i="15"/>
  <c r="CZ19" i="15"/>
  <c r="BO22" i="15"/>
  <c r="BZ22" i="15"/>
  <c r="CJ22" i="15"/>
  <c r="BT24" i="15"/>
  <c r="CE24" i="15"/>
  <c r="CZ24" i="15"/>
  <c r="BT25" i="15"/>
  <c r="CD25" i="15"/>
  <c r="CO25" i="15"/>
  <c r="BT27" i="15"/>
  <c r="CD27" i="15"/>
  <c r="BN28" i="15"/>
  <c r="CC28" i="15"/>
  <c r="CR28" i="15"/>
  <c r="BO50" i="15"/>
  <c r="BZ32" i="15"/>
  <c r="DJ41" i="15"/>
  <c r="DC41" i="15"/>
  <c r="CY41" i="15"/>
  <c r="CU41" i="15"/>
  <c r="CQ41" i="15"/>
  <c r="CM41" i="15"/>
  <c r="CI41" i="15"/>
  <c r="CE41" i="15"/>
  <c r="CA41" i="15"/>
  <c r="BW41" i="15"/>
  <c r="BS41" i="15"/>
  <c r="BO41" i="15"/>
  <c r="DD41" i="15"/>
  <c r="CZ41" i="15"/>
  <c r="CV41" i="15"/>
  <c r="CR41" i="15"/>
  <c r="CN41" i="15"/>
  <c r="CJ41" i="15"/>
  <c r="CF41" i="15"/>
  <c r="CB41" i="15"/>
  <c r="BX41" i="15"/>
  <c r="BT41" i="15"/>
  <c r="BP41" i="15"/>
  <c r="DI41" i="15"/>
  <c r="CX41" i="15"/>
  <c r="CP41" i="15"/>
  <c r="CH41" i="15"/>
  <c r="BZ41" i="15"/>
  <c r="BR41" i="15"/>
  <c r="DA41" i="15"/>
  <c r="CS41" i="15"/>
  <c r="CK41" i="15"/>
  <c r="CC41" i="15"/>
  <c r="BU41" i="15"/>
  <c r="BM41" i="15"/>
  <c r="CO41" i="15"/>
  <c r="BY41" i="15"/>
  <c r="CT41" i="15"/>
  <c r="CD41" i="15"/>
  <c r="BN41" i="15"/>
  <c r="CG41" i="15"/>
  <c r="CL41" i="15"/>
  <c r="BV41" i="15"/>
  <c r="DA6" i="15"/>
  <c r="CS6" i="15"/>
  <c r="CO6" i="15"/>
  <c r="CK6" i="15"/>
  <c r="CG6" i="15"/>
  <c r="CC6" i="15"/>
  <c r="BU6" i="15"/>
  <c r="BQ6" i="15"/>
  <c r="BM6" i="15"/>
  <c r="BO6" i="15"/>
  <c r="BT6" i="15"/>
  <c r="BZ6" i="15"/>
  <c r="CE6" i="15"/>
  <c r="CJ6" i="15"/>
  <c r="CU6" i="15"/>
  <c r="CZ6" i="15"/>
  <c r="DJ8" i="15"/>
  <c r="DC8" i="15"/>
  <c r="CY8" i="15"/>
  <c r="CU8" i="15"/>
  <c r="CQ8" i="15"/>
  <c r="CM8" i="15"/>
  <c r="CE8" i="15"/>
  <c r="CA8" i="15"/>
  <c r="BW8" i="15"/>
  <c r="BS8" i="15"/>
  <c r="BO8" i="15"/>
  <c r="BN8" i="15"/>
  <c r="BT8" i="15"/>
  <c r="CD8" i="15"/>
  <c r="CJ8" i="15"/>
  <c r="CO8" i="15"/>
  <c r="CT8" i="15"/>
  <c r="CZ8" i="15"/>
  <c r="DA22" i="15"/>
  <c r="CS22" i="15"/>
  <c r="CO22" i="15"/>
  <c r="CK22" i="15"/>
  <c r="CG22" i="15"/>
  <c r="CC22" i="15"/>
  <c r="BU22" i="15"/>
  <c r="BQ22" i="15"/>
  <c r="BM22" i="15"/>
  <c r="DJ22" i="15"/>
  <c r="DC22" i="15"/>
  <c r="CX22" i="15"/>
  <c r="CR22" i="15"/>
  <c r="CM22" i="15"/>
  <c r="CH22" i="15"/>
  <c r="CB22" i="15"/>
  <c r="BW22" i="15"/>
  <c r="CY22" i="15"/>
  <c r="CT22" i="15"/>
  <c r="CN22" i="15"/>
  <c r="CD22" i="15"/>
  <c r="BX22" i="15"/>
  <c r="BS22" i="15"/>
  <c r="BN22" i="15"/>
  <c r="BP22" i="15"/>
  <c r="CA22" i="15"/>
  <c r="CL22" i="15"/>
  <c r="CV22" i="15"/>
  <c r="DA50" i="15"/>
  <c r="CS50" i="15"/>
  <c r="CO50" i="15"/>
  <c r="CK50" i="15"/>
  <c r="CG50" i="15"/>
  <c r="CC50" i="15"/>
  <c r="BU50" i="15"/>
  <c r="BQ50" i="15"/>
  <c r="BM50" i="15"/>
  <c r="DJ50" i="15"/>
  <c r="DC50" i="15"/>
  <c r="CX50" i="15"/>
  <c r="CR50" i="15"/>
  <c r="CM50" i="15"/>
  <c r="CH50" i="15"/>
  <c r="CB50" i="15"/>
  <c r="BW50" i="15"/>
  <c r="CY50" i="15"/>
  <c r="CT50" i="15"/>
  <c r="CN50" i="15"/>
  <c r="CD50" i="15"/>
  <c r="BX50" i="15"/>
  <c r="BS50" i="15"/>
  <c r="BN50" i="15"/>
  <c r="CZ50" i="15"/>
  <c r="CE50" i="15"/>
  <c r="BT50" i="15"/>
  <c r="DB50" i="15"/>
  <c r="CQ50" i="15"/>
  <c r="CF50" i="15"/>
  <c r="BV50" i="15"/>
  <c r="BP50" i="15"/>
  <c r="CL50" i="15"/>
  <c r="DJ10" i="15"/>
  <c r="DC10" i="15"/>
  <c r="CY10" i="15"/>
  <c r="CU10" i="15"/>
  <c r="CQ10" i="15"/>
  <c r="CM10" i="15"/>
  <c r="CE10" i="15"/>
  <c r="CA10" i="15"/>
  <c r="BW10" i="15"/>
  <c r="BS10" i="15"/>
  <c r="BO10" i="15"/>
  <c r="BN10" i="15"/>
  <c r="BT10" i="15"/>
  <c r="CD10" i="15"/>
  <c r="CJ10" i="15"/>
  <c r="CO10" i="15"/>
  <c r="CT10" i="15"/>
  <c r="CZ10" i="15"/>
  <c r="BO48" i="15"/>
  <c r="CE48" i="15"/>
  <c r="CM48" i="15"/>
  <c r="DC48" i="15"/>
  <c r="BT22" i="15"/>
  <c r="CE22" i="15"/>
  <c r="CZ22" i="15"/>
  <c r="DA27" i="15"/>
  <c r="CS27" i="15"/>
  <c r="CO27" i="15"/>
  <c r="CK27" i="15"/>
  <c r="CG27" i="15"/>
  <c r="CZ27" i="15"/>
  <c r="CU27" i="15"/>
  <c r="CJ27" i="15"/>
  <c r="CE27" i="15"/>
  <c r="CA27" i="15"/>
  <c r="BW27" i="15"/>
  <c r="BS27" i="15"/>
  <c r="BO27" i="15"/>
  <c r="DB27" i="15"/>
  <c r="CT27" i="15"/>
  <c r="CM27" i="15"/>
  <c r="CF27" i="15"/>
  <c r="BZ27" i="15"/>
  <c r="BU27" i="15"/>
  <c r="BP27" i="15"/>
  <c r="DJ27" i="15"/>
  <c r="DC27" i="15"/>
  <c r="CV27" i="15"/>
  <c r="CN27" i="15"/>
  <c r="CH27" i="15"/>
  <c r="CB27" i="15"/>
  <c r="BV27" i="15"/>
  <c r="BQ27" i="15"/>
  <c r="BN27" i="15"/>
  <c r="CL27" i="15"/>
  <c r="CY27" i="15"/>
  <c r="BV28" i="15"/>
  <c r="CJ28" i="15"/>
  <c r="CX28" i="15"/>
  <c r="BZ50" i="15"/>
  <c r="CU50" i="15"/>
  <c r="DJ5" i="15"/>
  <c r="DC5" i="15"/>
  <c r="CY5" i="15"/>
  <c r="CU5" i="15"/>
  <c r="CQ5" i="15"/>
  <c r="CM5" i="15"/>
  <c r="CE5" i="15"/>
  <c r="CA5" i="15"/>
  <c r="BW5" i="15"/>
  <c r="BS5" i="15"/>
  <c r="BO5" i="15"/>
  <c r="BN5" i="15"/>
  <c r="BT5" i="15"/>
  <c r="CD5" i="15"/>
  <c r="CJ5" i="15"/>
  <c r="CO5" i="15"/>
  <c r="CT5" i="15"/>
  <c r="CZ5" i="15"/>
  <c r="CR6" i="15"/>
  <c r="DJ6" i="15"/>
  <c r="CL7" i="15"/>
  <c r="DA9" i="15"/>
  <c r="CS9" i="15"/>
  <c r="CO9" i="15"/>
  <c r="CK9" i="15"/>
  <c r="CG9" i="15"/>
  <c r="CC9" i="15"/>
  <c r="BU9" i="15"/>
  <c r="BQ9" i="15"/>
  <c r="BM9" i="15"/>
  <c r="BO9" i="15"/>
  <c r="BT9" i="15"/>
  <c r="BZ9" i="15"/>
  <c r="CE9" i="15"/>
  <c r="CJ9" i="15"/>
  <c r="CU9" i="15"/>
  <c r="CZ9" i="15"/>
  <c r="BP10" i="15"/>
  <c r="BU10" i="15"/>
  <c r="BZ10" i="15"/>
  <c r="CF10" i="15"/>
  <c r="CK10" i="15"/>
  <c r="CV10" i="15"/>
  <c r="DA10" i="15"/>
  <c r="BZ14" i="15"/>
  <c r="CH14" i="15"/>
  <c r="CX14" i="15"/>
  <c r="BZ48" i="15"/>
  <c r="CH48" i="15"/>
  <c r="CX48" i="15"/>
  <c r="CC19" i="15"/>
  <c r="CN19" i="15"/>
  <c r="CX19" i="15"/>
  <c r="BV22" i="15"/>
  <c r="CF22" i="15"/>
  <c r="CQ22" i="15"/>
  <c r="DB22" i="15"/>
  <c r="BS24" i="15"/>
  <c r="CD24" i="15"/>
  <c r="CN24" i="15"/>
  <c r="CY24" i="15"/>
  <c r="DJ25" i="15"/>
  <c r="DC25" i="15"/>
  <c r="CY25" i="15"/>
  <c r="CU25" i="15"/>
  <c r="CQ25" i="15"/>
  <c r="CM25" i="15"/>
  <c r="CE25" i="15"/>
  <c r="CA25" i="15"/>
  <c r="BW25" i="15"/>
  <c r="BS25" i="15"/>
  <c r="BO25" i="15"/>
  <c r="DB25" i="15"/>
  <c r="CR25" i="15"/>
  <c r="CL25" i="15"/>
  <c r="CG25" i="15"/>
  <c r="CB25" i="15"/>
  <c r="BV25" i="15"/>
  <c r="BQ25" i="15"/>
  <c r="CX25" i="15"/>
  <c r="CS25" i="15"/>
  <c r="CN25" i="15"/>
  <c r="CH25" i="15"/>
  <c r="CC25" i="15"/>
  <c r="BX25" i="15"/>
  <c r="BM25" i="15"/>
  <c r="BP25" i="15"/>
  <c r="BZ25" i="15"/>
  <c r="CK25" i="15"/>
  <c r="CV25" i="15"/>
  <c r="CC27" i="15"/>
  <c r="CQ27" i="15"/>
  <c r="BX28" i="15"/>
  <c r="CL28" i="15"/>
  <c r="CZ28" i="15"/>
  <c r="CA50" i="15"/>
  <c r="CV50" i="15"/>
  <c r="DJ32" i="15"/>
  <c r="DC32" i="15"/>
  <c r="CY32" i="15"/>
  <c r="CU32" i="15"/>
  <c r="CQ32" i="15"/>
  <c r="CM32" i="15"/>
  <c r="CE32" i="15"/>
  <c r="CA32" i="15"/>
  <c r="BW32" i="15"/>
  <c r="BS32" i="15"/>
  <c r="BO32" i="15"/>
  <c r="DB32" i="15"/>
  <c r="CR32" i="15"/>
  <c r="CL32" i="15"/>
  <c r="CG32" i="15"/>
  <c r="CB32" i="15"/>
  <c r="BV32" i="15"/>
  <c r="BQ32" i="15"/>
  <c r="CZ32" i="15"/>
  <c r="CS32" i="15"/>
  <c r="CK32" i="15"/>
  <c r="CD32" i="15"/>
  <c r="BX32" i="15"/>
  <c r="BP32" i="15"/>
  <c r="DA32" i="15"/>
  <c r="CT32" i="15"/>
  <c r="CN32" i="15"/>
  <c r="CF32" i="15"/>
  <c r="CV32" i="15"/>
  <c r="CH32" i="15"/>
  <c r="BT32" i="15"/>
  <c r="CX32" i="15"/>
  <c r="CJ32" i="15"/>
  <c r="BU32" i="15"/>
  <c r="BN32" i="15"/>
  <c r="BQ41" i="15"/>
  <c r="BN17" i="15"/>
  <c r="BV17" i="15"/>
  <c r="BZ17" i="15"/>
  <c r="CD17" i="15"/>
  <c r="CH17" i="15"/>
  <c r="CL17" i="15"/>
  <c r="CT17" i="15"/>
  <c r="CX17" i="15"/>
  <c r="DB17" i="15"/>
  <c r="DJ18" i="15"/>
  <c r="DC18" i="15"/>
  <c r="CY18" i="15"/>
  <c r="CU18" i="15"/>
  <c r="CQ18" i="15"/>
  <c r="CM18" i="15"/>
  <c r="CE18" i="15"/>
  <c r="CA18" i="15"/>
  <c r="BW18" i="15"/>
  <c r="BN18" i="15"/>
  <c r="BV18" i="15"/>
  <c r="CB18" i="15"/>
  <c r="CG18" i="15"/>
  <c r="CL18" i="15"/>
  <c r="CR18" i="15"/>
  <c r="DB18" i="15"/>
  <c r="DJ21" i="15"/>
  <c r="DC21" i="15"/>
  <c r="CY21" i="15"/>
  <c r="CU21" i="15"/>
  <c r="CQ21" i="15"/>
  <c r="CM21" i="15"/>
  <c r="CE21" i="15"/>
  <c r="CA21" i="15"/>
  <c r="BW21" i="15"/>
  <c r="BS21" i="15"/>
  <c r="BO21" i="15"/>
  <c r="BN21" i="15"/>
  <c r="BT21" i="15"/>
  <c r="CD21" i="15"/>
  <c r="CJ21" i="15"/>
  <c r="CO21" i="15"/>
  <c r="CT21" i="15"/>
  <c r="CZ21" i="15"/>
  <c r="BO47" i="15"/>
  <c r="BS47" i="15"/>
  <c r="BW47" i="15"/>
  <c r="CA47" i="15"/>
  <c r="CE47" i="15"/>
  <c r="CM47" i="15"/>
  <c r="CQ47" i="15"/>
  <c r="CU47" i="15"/>
  <c r="CY47" i="15"/>
  <c r="DC47" i="15"/>
  <c r="DJ47" i="15"/>
  <c r="BO13" i="15"/>
  <c r="BS13" i="15"/>
  <c r="BW13" i="15"/>
  <c r="CA13" i="15"/>
  <c r="CE13" i="15"/>
  <c r="CM13" i="15"/>
  <c r="CQ13" i="15"/>
  <c r="CU13" i="15"/>
  <c r="CY13" i="15"/>
  <c r="DC13" i="15"/>
  <c r="DJ13" i="15"/>
  <c r="BO15" i="15"/>
  <c r="BS15" i="15"/>
  <c r="BW15" i="15"/>
  <c r="CA15" i="15"/>
  <c r="CE15" i="15"/>
  <c r="CM15" i="15"/>
  <c r="CQ15" i="15"/>
  <c r="CU15" i="15"/>
  <c r="CY15" i="15"/>
  <c r="DC15" i="15"/>
  <c r="DJ15" i="15"/>
  <c r="BO17" i="15"/>
  <c r="BS17" i="15"/>
  <c r="BW17" i="15"/>
  <c r="CA17" i="15"/>
  <c r="CE17" i="15"/>
  <c r="CM17" i="15"/>
  <c r="CQ17" i="15"/>
  <c r="CU17" i="15"/>
  <c r="CY17" i="15"/>
  <c r="DC17" i="15"/>
  <c r="BO18" i="15"/>
  <c r="BS18" i="15"/>
  <c r="BX18" i="15"/>
  <c r="CC18" i="15"/>
  <c r="CH18" i="15"/>
  <c r="CN18" i="15"/>
  <c r="CS18" i="15"/>
  <c r="CX18" i="15"/>
  <c r="BP49" i="15"/>
  <c r="BV49" i="15"/>
  <c r="CA49" i="15"/>
  <c r="CF49" i="15"/>
  <c r="CL49" i="15"/>
  <c r="CQ49" i="15"/>
  <c r="CV49" i="15"/>
  <c r="DB49" i="15"/>
  <c r="DA20" i="15"/>
  <c r="CS20" i="15"/>
  <c r="CO20" i="15"/>
  <c r="CK20" i="15"/>
  <c r="CG20" i="15"/>
  <c r="CC20" i="15"/>
  <c r="BU20" i="15"/>
  <c r="BQ20" i="15"/>
  <c r="BM20" i="15"/>
  <c r="BO20" i="15"/>
  <c r="BT20" i="15"/>
  <c r="BZ20" i="15"/>
  <c r="CE20" i="15"/>
  <c r="CJ20" i="15"/>
  <c r="CU20" i="15"/>
  <c r="CZ20" i="15"/>
  <c r="BP21" i="15"/>
  <c r="BU21" i="15"/>
  <c r="BZ21" i="15"/>
  <c r="CF21" i="15"/>
  <c r="CK21" i="15"/>
  <c r="CV21" i="15"/>
  <c r="DA21" i="15"/>
  <c r="DJ23" i="15"/>
  <c r="DC23" i="15"/>
  <c r="CY23" i="15"/>
  <c r="CU23" i="15"/>
  <c r="CQ23" i="15"/>
  <c r="CM23" i="15"/>
  <c r="CE23" i="15"/>
  <c r="CA23" i="15"/>
  <c r="BW23" i="15"/>
  <c r="BS23" i="15"/>
  <c r="BO23" i="15"/>
  <c r="BN23" i="15"/>
  <c r="BT23" i="15"/>
  <c r="CD23" i="15"/>
  <c r="CJ23" i="15"/>
  <c r="CO23" i="15"/>
  <c r="CT23" i="15"/>
  <c r="CZ23" i="15"/>
  <c r="BP26" i="15"/>
  <c r="BV26" i="15"/>
  <c r="CA26" i="15"/>
  <c r="CF26" i="15"/>
  <c r="CL26" i="15"/>
  <c r="CQ26" i="15"/>
  <c r="CV26" i="15"/>
  <c r="DB26" i="15"/>
  <c r="BN47" i="15"/>
  <c r="BV47" i="15"/>
  <c r="BZ47" i="15"/>
  <c r="CD47" i="15"/>
  <c r="CH47" i="15"/>
  <c r="CL47" i="15"/>
  <c r="CT47" i="15"/>
  <c r="CX47" i="15"/>
  <c r="DB47" i="15"/>
  <c r="BN13" i="15"/>
  <c r="BV13" i="15"/>
  <c r="BZ13" i="15"/>
  <c r="CD13" i="15"/>
  <c r="CH13" i="15"/>
  <c r="CL13" i="15"/>
  <c r="CT13" i="15"/>
  <c r="CX13" i="15"/>
  <c r="DB13" i="15"/>
  <c r="BN15" i="15"/>
  <c r="BV15" i="15"/>
  <c r="BZ15" i="15"/>
  <c r="CD15" i="15"/>
  <c r="CH15" i="15"/>
  <c r="CL15" i="15"/>
  <c r="CT15" i="15"/>
  <c r="CX15" i="15"/>
  <c r="DB15" i="15"/>
  <c r="DA49" i="15"/>
  <c r="CS49" i="15"/>
  <c r="CO49" i="15"/>
  <c r="CK49" i="15"/>
  <c r="CG49" i="15"/>
  <c r="CC49" i="15"/>
  <c r="BU49" i="15"/>
  <c r="BQ49" i="15"/>
  <c r="BM49" i="15"/>
  <c r="BO49" i="15"/>
  <c r="BT49" i="15"/>
  <c r="BZ49" i="15"/>
  <c r="CE49" i="15"/>
  <c r="CJ49" i="15"/>
  <c r="CU49" i="15"/>
  <c r="CZ49" i="15"/>
  <c r="DA26" i="15"/>
  <c r="CS26" i="15"/>
  <c r="CO26" i="15"/>
  <c r="CK26" i="15"/>
  <c r="CG26" i="15"/>
  <c r="CC26" i="15"/>
  <c r="BU26" i="15"/>
  <c r="BQ26" i="15"/>
  <c r="BM26" i="15"/>
  <c r="BO26" i="15"/>
  <c r="BT26" i="15"/>
  <c r="BZ26" i="15"/>
  <c r="CE26" i="15"/>
  <c r="CJ26" i="15"/>
  <c r="CU26" i="15"/>
  <c r="CZ26" i="15"/>
  <c r="DA29" i="15"/>
  <c r="CS29" i="15"/>
  <c r="CO29" i="15"/>
  <c r="DJ29" i="15"/>
  <c r="DC29" i="15"/>
  <c r="CX29" i="15"/>
  <c r="CR29" i="15"/>
  <c r="CM29" i="15"/>
  <c r="CE29" i="15"/>
  <c r="CA29" i="15"/>
  <c r="BW29" i="15"/>
  <c r="BS29" i="15"/>
  <c r="BO29" i="15"/>
  <c r="BN29" i="15"/>
  <c r="BT29" i="15"/>
  <c r="CD29" i="15"/>
  <c r="CJ29" i="15"/>
  <c r="CV29" i="15"/>
  <c r="BQ30" i="15"/>
  <c r="CF30" i="15"/>
  <c r="CL30" i="15"/>
  <c r="CT30" i="15"/>
  <c r="DA31" i="15"/>
  <c r="CS31" i="15"/>
  <c r="CO31" i="15"/>
  <c r="CK31" i="15"/>
  <c r="CG31" i="15"/>
  <c r="CC31" i="15"/>
  <c r="BU31" i="15"/>
  <c r="BQ31" i="15"/>
  <c r="BM31" i="15"/>
  <c r="DB31" i="15"/>
  <c r="CV31" i="15"/>
  <c r="CQ31" i="15"/>
  <c r="CL31" i="15"/>
  <c r="CF31" i="15"/>
  <c r="CA31" i="15"/>
  <c r="BV31" i="15"/>
  <c r="BP31" i="15"/>
  <c r="BO31" i="15"/>
  <c r="BW31" i="15"/>
  <c r="CD31" i="15"/>
  <c r="CJ31" i="15"/>
  <c r="CR31" i="15"/>
  <c r="CY31" i="15"/>
  <c r="DJ30" i="15"/>
  <c r="DC30" i="15"/>
  <c r="CY30" i="15"/>
  <c r="CU30" i="15"/>
  <c r="CQ30" i="15"/>
  <c r="CM30" i="15"/>
  <c r="CE30" i="15"/>
  <c r="CA30" i="15"/>
  <c r="BW30" i="15"/>
  <c r="BS30" i="15"/>
  <c r="BO30" i="15"/>
  <c r="CX30" i="15"/>
  <c r="CS30" i="15"/>
  <c r="CN30" i="15"/>
  <c r="CH30" i="15"/>
  <c r="CC30" i="15"/>
  <c r="BX30" i="15"/>
  <c r="BM30" i="15"/>
  <c r="BP30" i="15"/>
  <c r="BV30" i="15"/>
  <c r="CD30" i="15"/>
  <c r="CK30" i="15"/>
  <c r="CR30" i="15"/>
  <c r="CZ30" i="15"/>
  <c r="DA33" i="15"/>
  <c r="CS33" i="15"/>
  <c r="CO33" i="15"/>
  <c r="CK33" i="15"/>
  <c r="CG33" i="15"/>
  <c r="CC33" i="15"/>
  <c r="BU33" i="15"/>
  <c r="BQ33" i="15"/>
  <c r="BM33" i="15"/>
  <c r="BO33" i="15"/>
  <c r="BT33" i="15"/>
  <c r="BZ33" i="15"/>
  <c r="CE33" i="15"/>
  <c r="CJ33" i="15"/>
  <c r="CU33" i="15"/>
  <c r="CZ33" i="15"/>
  <c r="BQ39" i="15"/>
  <c r="BY39" i="15"/>
  <c r="CG39" i="15"/>
  <c r="CO39" i="15"/>
  <c r="DJ39" i="15"/>
  <c r="DC39" i="15"/>
  <c r="CY39" i="15"/>
  <c r="CU39" i="15"/>
  <c r="CQ39" i="15"/>
  <c r="CM39" i="15"/>
  <c r="CI39" i="15"/>
  <c r="CE39" i="15"/>
  <c r="CA39" i="15"/>
  <c r="BW39" i="15"/>
  <c r="BS39" i="15"/>
  <c r="BO39" i="15"/>
  <c r="DD39" i="15"/>
  <c r="CZ39" i="15"/>
  <c r="CV39" i="15"/>
  <c r="CR39" i="15"/>
  <c r="CN39" i="15"/>
  <c r="CJ39" i="15"/>
  <c r="CF39" i="15"/>
  <c r="CB39" i="15"/>
  <c r="BX39" i="15"/>
  <c r="BT39" i="15"/>
  <c r="BP39" i="15"/>
  <c r="BN39" i="15"/>
  <c r="BV39" i="15"/>
  <c r="CD39" i="15"/>
  <c r="CL39" i="15"/>
  <c r="CT39" i="15"/>
  <c r="DB39" i="15"/>
  <c r="BN40" i="15"/>
  <c r="BR40" i="15"/>
  <c r="BV40" i="15"/>
  <c r="BZ40" i="15"/>
  <c r="CD40" i="15"/>
  <c r="CH40" i="15"/>
  <c r="CL40" i="15"/>
  <c r="CP40" i="15"/>
  <c r="CT40" i="15"/>
  <c r="CX40" i="15"/>
  <c r="DB40" i="15"/>
  <c r="DI40" i="15"/>
  <c r="BM40" i="15"/>
  <c r="BQ40" i="15"/>
  <c r="BU40" i="15"/>
  <c r="BY40" i="15"/>
  <c r="CC40" i="15"/>
  <c r="CG40" i="15"/>
  <c r="CK40" i="15"/>
  <c r="CO40" i="15"/>
  <c r="CS40" i="15"/>
  <c r="CW40" i="15"/>
  <c r="BE14" i="15"/>
  <c r="AW14" i="15"/>
  <c r="AS14" i="15"/>
  <c r="AO14" i="15"/>
  <c r="AK14" i="15"/>
  <c r="AG14" i="15"/>
  <c r="Y14" i="15"/>
  <c r="U14" i="15"/>
  <c r="Q14" i="15"/>
  <c r="M14" i="15"/>
  <c r="I14" i="15"/>
  <c r="AU14" i="15"/>
  <c r="AM14" i="15"/>
  <c r="AI14" i="15"/>
  <c r="AE14" i="15"/>
  <c r="AA14" i="15"/>
  <c r="W14" i="15"/>
  <c r="O14" i="15"/>
  <c r="K14" i="15"/>
  <c r="G14" i="15"/>
  <c r="R14" i="15"/>
  <c r="AH14" i="15"/>
  <c r="T15" i="15"/>
  <c r="AB15" i="15"/>
  <c r="AR15" i="15"/>
  <c r="I8" i="15"/>
  <c r="M8" i="15"/>
  <c r="Q8" i="15"/>
  <c r="U8" i="15"/>
  <c r="Y8" i="15"/>
  <c r="AG8" i="15"/>
  <c r="AK8" i="15"/>
  <c r="AO8" i="15"/>
  <c r="AS8" i="15"/>
  <c r="AW8" i="15"/>
  <c r="BE8" i="15"/>
  <c r="BE47" i="15"/>
  <c r="AW47" i="15"/>
  <c r="AS47" i="15"/>
  <c r="AO47" i="15"/>
  <c r="AK47" i="15"/>
  <c r="AG47" i="15"/>
  <c r="Y47" i="15"/>
  <c r="U47" i="15"/>
  <c r="Q47" i="15"/>
  <c r="M47" i="15"/>
  <c r="I47" i="15"/>
  <c r="H47" i="15"/>
  <c r="N47" i="15"/>
  <c r="X47" i="15"/>
  <c r="AD47" i="15"/>
  <c r="AI47" i="15"/>
  <c r="AN47" i="15"/>
  <c r="AT47" i="15"/>
  <c r="Q12" i="15"/>
  <c r="V12" i="15"/>
  <c r="AB12" i="15"/>
  <c r="AG12" i="15"/>
  <c r="AL12" i="15"/>
  <c r="AR12" i="15"/>
  <c r="AW12" i="15"/>
  <c r="BE12" i="15"/>
  <c r="J5" i="15"/>
  <c r="N5" i="15"/>
  <c r="R5" i="15"/>
  <c r="V5" i="15"/>
  <c r="Z5" i="15"/>
  <c r="AD5" i="15"/>
  <c r="AH5" i="15"/>
  <c r="AL5" i="15"/>
  <c r="AP5" i="15"/>
  <c r="AT5" i="15"/>
  <c r="H6" i="15"/>
  <c r="P6" i="15"/>
  <c r="T6" i="15"/>
  <c r="X6" i="15"/>
  <c r="AB6" i="15"/>
  <c r="AF6" i="15"/>
  <c r="AN6" i="15"/>
  <c r="AR6" i="15"/>
  <c r="AV6" i="15"/>
  <c r="J46" i="15"/>
  <c r="N46" i="15"/>
  <c r="R46" i="15"/>
  <c r="V46" i="15"/>
  <c r="Z46" i="15"/>
  <c r="AD46" i="15"/>
  <c r="AH46" i="15"/>
  <c r="AL46" i="15"/>
  <c r="AP46" i="15"/>
  <c r="AT46" i="15"/>
  <c r="H7" i="15"/>
  <c r="P7" i="15"/>
  <c r="T7" i="15"/>
  <c r="X7" i="15"/>
  <c r="AB7" i="15"/>
  <c r="AF7" i="15"/>
  <c r="AN7" i="15"/>
  <c r="AR7" i="15"/>
  <c r="AV7" i="15"/>
  <c r="J8" i="15"/>
  <c r="N8" i="15"/>
  <c r="R8" i="15"/>
  <c r="V8" i="15"/>
  <c r="Z8" i="15"/>
  <c r="AD8" i="15"/>
  <c r="AH8" i="15"/>
  <c r="AL8" i="15"/>
  <c r="AP8" i="15"/>
  <c r="AT8" i="15"/>
  <c r="AU9" i="15"/>
  <c r="AM9" i="15"/>
  <c r="AI9" i="15"/>
  <c r="H9" i="15"/>
  <c r="P9" i="15"/>
  <c r="T9" i="15"/>
  <c r="X9" i="15"/>
  <c r="AB9" i="15"/>
  <c r="AF9" i="15"/>
  <c r="AK9" i="15"/>
  <c r="AP9" i="15"/>
  <c r="AV9" i="15"/>
  <c r="K10" i="15"/>
  <c r="P10" i="15"/>
  <c r="V10" i="15"/>
  <c r="AA10" i="15"/>
  <c r="AF10" i="15"/>
  <c r="AL10" i="15"/>
  <c r="AU11" i="15"/>
  <c r="AM11" i="15"/>
  <c r="AI11" i="15"/>
  <c r="AE11" i="15"/>
  <c r="AA11" i="15"/>
  <c r="W11" i="15"/>
  <c r="O11" i="15"/>
  <c r="K11" i="15"/>
  <c r="G11" i="15"/>
  <c r="I11" i="15"/>
  <c r="N11" i="15"/>
  <c r="T11" i="15"/>
  <c r="Y11" i="15"/>
  <c r="AD11" i="15"/>
  <c r="AO11" i="15"/>
  <c r="AT11" i="15"/>
  <c r="J47" i="15"/>
  <c r="O47" i="15"/>
  <c r="T47" i="15"/>
  <c r="Z47" i="15"/>
  <c r="AE47" i="15"/>
  <c r="AP47" i="15"/>
  <c r="AU47" i="15"/>
  <c r="H12" i="15"/>
  <c r="M12" i="15"/>
  <c r="R12" i="15"/>
  <c r="X12" i="15"/>
  <c r="AH12" i="15"/>
  <c r="AN12" i="15"/>
  <c r="AS12" i="15"/>
  <c r="BE13" i="15"/>
  <c r="AW13" i="15"/>
  <c r="AS13" i="15"/>
  <c r="AO13" i="15"/>
  <c r="AK13" i="15"/>
  <c r="AG13" i="15"/>
  <c r="Y13" i="15"/>
  <c r="U13" i="15"/>
  <c r="Q13" i="15"/>
  <c r="M13" i="15"/>
  <c r="I13" i="15"/>
  <c r="H13" i="15"/>
  <c r="N13" i="15"/>
  <c r="X13" i="15"/>
  <c r="AD13" i="15"/>
  <c r="AI13" i="15"/>
  <c r="AN13" i="15"/>
  <c r="AT13" i="15"/>
  <c r="N14" i="15"/>
  <c r="V14" i="15"/>
  <c r="AD14" i="15"/>
  <c r="AL14" i="15"/>
  <c r="AT14" i="15"/>
  <c r="H15" i="15"/>
  <c r="P15" i="15"/>
  <c r="X15" i="15"/>
  <c r="AF15" i="15"/>
  <c r="AN15" i="15"/>
  <c r="BE16" i="15"/>
  <c r="AW16" i="15"/>
  <c r="AS16" i="15"/>
  <c r="AO16" i="15"/>
  <c r="AK16" i="15"/>
  <c r="AG16" i="15"/>
  <c r="Y16" i="15"/>
  <c r="U16" i="15"/>
  <c r="Q16" i="15"/>
  <c r="M16" i="15"/>
  <c r="I16" i="15"/>
  <c r="AU16" i="15"/>
  <c r="AM16" i="15"/>
  <c r="AI16" i="15"/>
  <c r="AE16" i="15"/>
  <c r="AA16" i="15"/>
  <c r="W16" i="15"/>
  <c r="O16" i="15"/>
  <c r="K16" i="15"/>
  <c r="G16" i="15"/>
  <c r="J16" i="15"/>
  <c r="R16" i="15"/>
  <c r="Z16" i="15"/>
  <c r="AH16" i="15"/>
  <c r="AP16" i="15"/>
  <c r="T17" i="15"/>
  <c r="AB17" i="15"/>
  <c r="N48" i="15"/>
  <c r="V48" i="15"/>
  <c r="AD48" i="15"/>
  <c r="AL48" i="15"/>
  <c r="AT48" i="15"/>
  <c r="H18" i="15"/>
  <c r="P18" i="15"/>
  <c r="AA18" i="15"/>
  <c r="AL18" i="15"/>
  <c r="Q49" i="15"/>
  <c r="AB49" i="15"/>
  <c r="AL49" i="15"/>
  <c r="AU22" i="15"/>
  <c r="AM22" i="15"/>
  <c r="AI22" i="15"/>
  <c r="AE22" i="15"/>
  <c r="AA22" i="15"/>
  <c r="W22" i="15"/>
  <c r="O22" i="15"/>
  <c r="K22" i="15"/>
  <c r="G22" i="15"/>
  <c r="AS22" i="15"/>
  <c r="AN22" i="15"/>
  <c r="AH22" i="15"/>
  <c r="X22" i="15"/>
  <c r="R22" i="15"/>
  <c r="M22" i="15"/>
  <c r="H22" i="15"/>
  <c r="BE22" i="15"/>
  <c r="AV22" i="15"/>
  <c r="AO22" i="15"/>
  <c r="AG22" i="15"/>
  <c r="Z22" i="15"/>
  <c r="T22" i="15"/>
  <c r="AR22" i="15"/>
  <c r="AK22" i="15"/>
  <c r="AD22" i="15"/>
  <c r="V22" i="15"/>
  <c r="P22" i="15"/>
  <c r="I22" i="15"/>
  <c r="N22" i="15"/>
  <c r="AB22" i="15"/>
  <c r="AP22" i="15"/>
  <c r="V25" i="15"/>
  <c r="AU12" i="15"/>
  <c r="AM12" i="15"/>
  <c r="AI12" i="15"/>
  <c r="AE12" i="15"/>
  <c r="AA12" i="15"/>
  <c r="W12" i="15"/>
  <c r="O12" i="15"/>
  <c r="K12" i="15"/>
  <c r="G12" i="15"/>
  <c r="I12" i="15"/>
  <c r="N12" i="15"/>
  <c r="T12" i="15"/>
  <c r="Y12" i="15"/>
  <c r="AD12" i="15"/>
  <c r="AO12" i="15"/>
  <c r="AT12" i="15"/>
  <c r="AU15" i="15"/>
  <c r="AM15" i="15"/>
  <c r="AI15" i="15"/>
  <c r="AE15" i="15"/>
  <c r="AA15" i="15"/>
  <c r="W15" i="15"/>
  <c r="O15" i="15"/>
  <c r="K15" i="15"/>
  <c r="G15" i="15"/>
  <c r="BE15" i="15"/>
  <c r="AW15" i="15"/>
  <c r="AS15" i="15"/>
  <c r="AO15" i="15"/>
  <c r="AK15" i="15"/>
  <c r="AG15" i="15"/>
  <c r="Y15" i="15"/>
  <c r="U15" i="15"/>
  <c r="Q15" i="15"/>
  <c r="M15" i="15"/>
  <c r="I15" i="15"/>
  <c r="J15" i="15"/>
  <c r="R15" i="15"/>
  <c r="Z15" i="15"/>
  <c r="AH15" i="15"/>
  <c r="AP15" i="15"/>
  <c r="BE18" i="15"/>
  <c r="AW18" i="15"/>
  <c r="AS18" i="15"/>
  <c r="AO18" i="15"/>
  <c r="AK18" i="15"/>
  <c r="AG18" i="15"/>
  <c r="Y18" i="15"/>
  <c r="U18" i="15"/>
  <c r="Q18" i="15"/>
  <c r="AU18" i="15"/>
  <c r="AP18" i="15"/>
  <c r="AE18" i="15"/>
  <c r="Z18" i="15"/>
  <c r="T18" i="15"/>
  <c r="O18" i="15"/>
  <c r="K18" i="15"/>
  <c r="G18" i="15"/>
  <c r="AR18" i="15"/>
  <c r="AM18" i="15"/>
  <c r="AH18" i="15"/>
  <c r="AB18" i="15"/>
  <c r="W18" i="15"/>
  <c r="R18" i="15"/>
  <c r="M18" i="15"/>
  <c r="I18" i="15"/>
  <c r="J18" i="15"/>
  <c r="AD18" i="15"/>
  <c r="AN18" i="15"/>
  <c r="H5" i="15"/>
  <c r="P5" i="15"/>
  <c r="T5" i="15"/>
  <c r="X5" i="15"/>
  <c r="AB5" i="15"/>
  <c r="AF5" i="15"/>
  <c r="AN5" i="15"/>
  <c r="AR5" i="15"/>
  <c r="AV5" i="15"/>
  <c r="H46" i="15"/>
  <c r="P46" i="15"/>
  <c r="T46" i="15"/>
  <c r="X46" i="15"/>
  <c r="AB46" i="15"/>
  <c r="AF46" i="15"/>
  <c r="AN46" i="15"/>
  <c r="AR46" i="15"/>
  <c r="AV46" i="15"/>
  <c r="H8" i="15"/>
  <c r="P8" i="15"/>
  <c r="T8" i="15"/>
  <c r="X8" i="15"/>
  <c r="AB8" i="15"/>
  <c r="AF8" i="15"/>
  <c r="AN8" i="15"/>
  <c r="AR8" i="15"/>
  <c r="AV8" i="15"/>
  <c r="BE10" i="15"/>
  <c r="AW10" i="15"/>
  <c r="AS10" i="15"/>
  <c r="AO10" i="15"/>
  <c r="AK10" i="15"/>
  <c r="AG10" i="15"/>
  <c r="Y10" i="15"/>
  <c r="U10" i="15"/>
  <c r="Q10" i="15"/>
  <c r="M10" i="15"/>
  <c r="I10" i="15"/>
  <c r="H10" i="15"/>
  <c r="N10" i="15"/>
  <c r="X10" i="15"/>
  <c r="AD10" i="15"/>
  <c r="AI10" i="15"/>
  <c r="AN10" i="15"/>
  <c r="AT10" i="15"/>
  <c r="J12" i="15"/>
  <c r="P12" i="15"/>
  <c r="U12" i="15"/>
  <c r="Z12" i="15"/>
  <c r="AF12" i="15"/>
  <c r="AK12" i="15"/>
  <c r="AP12" i="15"/>
  <c r="AV12" i="15"/>
  <c r="J14" i="15"/>
  <c r="Z14" i="15"/>
  <c r="AP14" i="15"/>
  <c r="BE48" i="15"/>
  <c r="AW48" i="15"/>
  <c r="AS48" i="15"/>
  <c r="AO48" i="15"/>
  <c r="AK48" i="15"/>
  <c r="AG48" i="15"/>
  <c r="Y48" i="15"/>
  <c r="U48" i="15"/>
  <c r="Q48" i="15"/>
  <c r="M48" i="15"/>
  <c r="I48" i="15"/>
  <c r="AU48" i="15"/>
  <c r="AM48" i="15"/>
  <c r="AI48" i="15"/>
  <c r="AE48" i="15"/>
  <c r="AA48" i="15"/>
  <c r="W48" i="15"/>
  <c r="O48" i="15"/>
  <c r="K48" i="15"/>
  <c r="G48" i="15"/>
  <c r="J48" i="15"/>
  <c r="R48" i="15"/>
  <c r="Z48" i="15"/>
  <c r="AH48" i="15"/>
  <c r="AP48" i="15"/>
  <c r="V18" i="15"/>
  <c r="AF18" i="15"/>
  <c r="AU49" i="15"/>
  <c r="AM49" i="15"/>
  <c r="AI49" i="15"/>
  <c r="AE49" i="15"/>
  <c r="AA49" i="15"/>
  <c r="W49" i="15"/>
  <c r="O49" i="15"/>
  <c r="K49" i="15"/>
  <c r="G49" i="15"/>
  <c r="AS49" i="15"/>
  <c r="AN49" i="15"/>
  <c r="AH49" i="15"/>
  <c r="X49" i="15"/>
  <c r="R49" i="15"/>
  <c r="M49" i="15"/>
  <c r="H49" i="15"/>
  <c r="AV49" i="15"/>
  <c r="AP49" i="15"/>
  <c r="AK49" i="15"/>
  <c r="AF49" i="15"/>
  <c r="Z49" i="15"/>
  <c r="U49" i="15"/>
  <c r="P49" i="15"/>
  <c r="J49" i="15"/>
  <c r="V49" i="15"/>
  <c r="AG49" i="15"/>
  <c r="AR49" i="15"/>
  <c r="BE49" i="15"/>
  <c r="BE28" i="15"/>
  <c r="AW28" i="15"/>
  <c r="AS28" i="15"/>
  <c r="AO28" i="15"/>
  <c r="AK28" i="15"/>
  <c r="AG28" i="15"/>
  <c r="Y28" i="15"/>
  <c r="U28" i="15"/>
  <c r="Q28" i="15"/>
  <c r="M28" i="15"/>
  <c r="I28" i="15"/>
  <c r="AV28" i="15"/>
  <c r="AL28" i="15"/>
  <c r="AF28" i="15"/>
  <c r="AA28" i="15"/>
  <c r="V28" i="15"/>
  <c r="P28" i="15"/>
  <c r="K28" i="15"/>
  <c r="AR28" i="15"/>
  <c r="AM28" i="15"/>
  <c r="AH28" i="15"/>
  <c r="AB28" i="15"/>
  <c r="W28" i="15"/>
  <c r="R28" i="15"/>
  <c r="G28" i="15"/>
  <c r="AN28" i="15"/>
  <c r="AD28" i="15"/>
  <c r="H28" i="15"/>
  <c r="AT28" i="15"/>
  <c r="AI28" i="15"/>
  <c r="X28" i="15"/>
  <c r="N28" i="15"/>
  <c r="AE28" i="15"/>
  <c r="J28" i="15"/>
  <c r="AP28" i="15"/>
  <c r="T28" i="15"/>
  <c r="Z28" i="15"/>
  <c r="I5" i="15"/>
  <c r="M5" i="15"/>
  <c r="Q5" i="15"/>
  <c r="U5" i="15"/>
  <c r="Y5" i="15"/>
  <c r="AG5" i="15"/>
  <c r="AK5" i="15"/>
  <c r="AO5" i="15"/>
  <c r="AS5" i="15"/>
  <c r="AW5" i="15"/>
  <c r="I46" i="15"/>
  <c r="M46" i="15"/>
  <c r="Q46" i="15"/>
  <c r="U46" i="15"/>
  <c r="Y46" i="15"/>
  <c r="AG46" i="15"/>
  <c r="AK46" i="15"/>
  <c r="AO46" i="15"/>
  <c r="AS46" i="15"/>
  <c r="AW46" i="15"/>
  <c r="J10" i="15"/>
  <c r="O10" i="15"/>
  <c r="T10" i="15"/>
  <c r="Z10" i="15"/>
  <c r="AE10" i="15"/>
  <c r="AP10" i="15"/>
  <c r="AU10" i="15"/>
  <c r="T14" i="15"/>
  <c r="AB14" i="15"/>
  <c r="AR14" i="15"/>
  <c r="N15" i="15"/>
  <c r="V15" i="15"/>
  <c r="AD15" i="15"/>
  <c r="AL15" i="15"/>
  <c r="AT15" i="15"/>
  <c r="AU17" i="15"/>
  <c r="AM17" i="15"/>
  <c r="AI17" i="15"/>
  <c r="AE17" i="15"/>
  <c r="AA17" i="15"/>
  <c r="W17" i="15"/>
  <c r="O17" i="15"/>
  <c r="K17" i="15"/>
  <c r="G17" i="15"/>
  <c r="BE17" i="15"/>
  <c r="AW17" i="15"/>
  <c r="AS17" i="15"/>
  <c r="AO17" i="15"/>
  <c r="AK17" i="15"/>
  <c r="AG17" i="15"/>
  <c r="Y17" i="15"/>
  <c r="U17" i="15"/>
  <c r="Q17" i="15"/>
  <c r="M17" i="15"/>
  <c r="I17" i="15"/>
  <c r="J17" i="15"/>
  <c r="R17" i="15"/>
  <c r="Z17" i="15"/>
  <c r="AH17" i="15"/>
  <c r="AP17" i="15"/>
  <c r="T48" i="15"/>
  <c r="AB48" i="15"/>
  <c r="AR48" i="15"/>
  <c r="N18" i="15"/>
  <c r="X18" i="15"/>
  <c r="AI18" i="15"/>
  <c r="AT18" i="15"/>
  <c r="N49" i="15"/>
  <c r="Y49" i="15"/>
  <c r="AT49" i="15"/>
  <c r="BE25" i="15"/>
  <c r="AW25" i="15"/>
  <c r="AS25" i="15"/>
  <c r="AO25" i="15"/>
  <c r="AK25" i="15"/>
  <c r="AG25" i="15"/>
  <c r="Y25" i="15"/>
  <c r="U25" i="15"/>
  <c r="Q25" i="15"/>
  <c r="M25" i="15"/>
  <c r="I25" i="15"/>
  <c r="AR25" i="15"/>
  <c r="AM25" i="15"/>
  <c r="AH25" i="15"/>
  <c r="AB25" i="15"/>
  <c r="W25" i="15"/>
  <c r="R25" i="15"/>
  <c r="G25" i="15"/>
  <c r="AU25" i="15"/>
  <c r="AP25" i="15"/>
  <c r="AE25" i="15"/>
  <c r="Z25" i="15"/>
  <c r="T25" i="15"/>
  <c r="O25" i="15"/>
  <c r="J25" i="15"/>
  <c r="AN25" i="15"/>
  <c r="AD25" i="15"/>
  <c r="H25" i="15"/>
  <c r="AT25" i="15"/>
  <c r="AI25" i="15"/>
  <c r="X25" i="15"/>
  <c r="N25" i="15"/>
  <c r="P25" i="15"/>
  <c r="AL25" i="15"/>
  <c r="K19" i="15"/>
  <c r="R19" i="15"/>
  <c r="X19" i="15"/>
  <c r="AE19" i="15"/>
  <c r="AM19" i="15"/>
  <c r="AT19" i="15"/>
  <c r="BE21" i="15"/>
  <c r="AW21" i="15"/>
  <c r="AS21" i="15"/>
  <c r="AO21" i="15"/>
  <c r="AK21" i="15"/>
  <c r="AG21" i="15"/>
  <c r="Y21" i="15"/>
  <c r="U21" i="15"/>
  <c r="Q21" i="15"/>
  <c r="M21" i="15"/>
  <c r="I21" i="15"/>
  <c r="AU21" i="15"/>
  <c r="AP21" i="15"/>
  <c r="AE21" i="15"/>
  <c r="Z21" i="15"/>
  <c r="T21" i="15"/>
  <c r="O21" i="15"/>
  <c r="J21" i="15"/>
  <c r="H21" i="15"/>
  <c r="P21" i="15"/>
  <c r="W21" i="15"/>
  <c r="AD21" i="15"/>
  <c r="AL21" i="15"/>
  <c r="AR21" i="15"/>
  <c r="AU31" i="15"/>
  <c r="AM31" i="15"/>
  <c r="AI31" i="15"/>
  <c r="AE31" i="15"/>
  <c r="AA31" i="15"/>
  <c r="W31" i="15"/>
  <c r="O31" i="15"/>
  <c r="K31" i="15"/>
  <c r="G31" i="15"/>
  <c r="AV31" i="15"/>
  <c r="AP31" i="15"/>
  <c r="AK31" i="15"/>
  <c r="AF31" i="15"/>
  <c r="Z31" i="15"/>
  <c r="U31" i="15"/>
  <c r="P31" i="15"/>
  <c r="J31" i="15"/>
  <c r="BE31" i="15"/>
  <c r="AT31" i="15"/>
  <c r="AN31" i="15"/>
  <c r="AG31" i="15"/>
  <c r="Y31" i="15"/>
  <c r="R31" i="15"/>
  <c r="AW31" i="15"/>
  <c r="AO31" i="15"/>
  <c r="AH31" i="15"/>
  <c r="AB31" i="15"/>
  <c r="T31" i="15"/>
  <c r="M31" i="15"/>
  <c r="V31" i="15"/>
  <c r="H31" i="15"/>
  <c r="AR31" i="15"/>
  <c r="N31" i="15"/>
  <c r="Q31" i="15"/>
  <c r="AS31" i="15"/>
  <c r="BE19" i="15"/>
  <c r="AW19" i="15"/>
  <c r="AS19" i="15"/>
  <c r="AO19" i="15"/>
  <c r="AK19" i="15"/>
  <c r="AG19" i="15"/>
  <c r="Y19" i="15"/>
  <c r="U19" i="15"/>
  <c r="Q19" i="15"/>
  <c r="M19" i="15"/>
  <c r="I19" i="15"/>
  <c r="AV19" i="15"/>
  <c r="AL19" i="15"/>
  <c r="AF19" i="15"/>
  <c r="AA19" i="15"/>
  <c r="V19" i="15"/>
  <c r="P19" i="15"/>
  <c r="H19" i="15"/>
  <c r="N19" i="15"/>
  <c r="T19" i="15"/>
  <c r="AB19" i="15"/>
  <c r="AI19" i="15"/>
  <c r="AP19" i="15"/>
  <c r="K23" i="15"/>
  <c r="P23" i="15"/>
  <c r="V23" i="15"/>
  <c r="AA23" i="15"/>
  <c r="AF23" i="15"/>
  <c r="AL23" i="15"/>
  <c r="AU24" i="15"/>
  <c r="AM24" i="15"/>
  <c r="AI24" i="15"/>
  <c r="AE24" i="15"/>
  <c r="AA24" i="15"/>
  <c r="W24" i="15"/>
  <c r="O24" i="15"/>
  <c r="K24" i="15"/>
  <c r="G24" i="15"/>
  <c r="I24" i="15"/>
  <c r="N24" i="15"/>
  <c r="T24" i="15"/>
  <c r="Y24" i="15"/>
  <c r="AD24" i="15"/>
  <c r="AO24" i="15"/>
  <c r="AT24" i="15"/>
  <c r="AU27" i="15"/>
  <c r="AM27" i="15"/>
  <c r="AI27" i="15"/>
  <c r="AE27" i="15"/>
  <c r="AA27" i="15"/>
  <c r="W27" i="15"/>
  <c r="AV27" i="15"/>
  <c r="AP27" i="15"/>
  <c r="AK27" i="15"/>
  <c r="AF27" i="15"/>
  <c r="Z27" i="15"/>
  <c r="U27" i="15"/>
  <c r="Q27" i="15"/>
  <c r="M27" i="15"/>
  <c r="I27" i="15"/>
  <c r="BE27" i="15"/>
  <c r="AW27" i="15"/>
  <c r="AR27" i="15"/>
  <c r="AL27" i="15"/>
  <c r="AG27" i="15"/>
  <c r="AB27" i="15"/>
  <c r="V27" i="15"/>
  <c r="R27" i="15"/>
  <c r="N27" i="15"/>
  <c r="J27" i="15"/>
  <c r="H27" i="15"/>
  <c r="P27" i="15"/>
  <c r="Y27" i="15"/>
  <c r="AT27" i="15"/>
  <c r="N29" i="15"/>
  <c r="X29" i="15"/>
  <c r="AF30" i="15"/>
  <c r="AU20" i="15"/>
  <c r="AM20" i="15"/>
  <c r="AI20" i="15"/>
  <c r="AE20" i="15"/>
  <c r="AA20" i="15"/>
  <c r="W20" i="15"/>
  <c r="O20" i="15"/>
  <c r="K20" i="15"/>
  <c r="G20" i="15"/>
  <c r="I20" i="15"/>
  <c r="N20" i="15"/>
  <c r="T20" i="15"/>
  <c r="Y20" i="15"/>
  <c r="AD20" i="15"/>
  <c r="AO20" i="15"/>
  <c r="AT20" i="15"/>
  <c r="BE23" i="15"/>
  <c r="AW23" i="15"/>
  <c r="AS23" i="15"/>
  <c r="AO23" i="15"/>
  <c r="AK23" i="15"/>
  <c r="AG23" i="15"/>
  <c r="Y23" i="15"/>
  <c r="U23" i="15"/>
  <c r="Q23" i="15"/>
  <c r="M23" i="15"/>
  <c r="I23" i="15"/>
  <c r="H23" i="15"/>
  <c r="N23" i="15"/>
  <c r="X23" i="15"/>
  <c r="AD23" i="15"/>
  <c r="AI23" i="15"/>
  <c r="AN23" i="15"/>
  <c r="AT23" i="15"/>
  <c r="Q24" i="15"/>
  <c r="S24" i="15" s="1"/>
  <c r="V24" i="15"/>
  <c r="AB24" i="15"/>
  <c r="AG24" i="15"/>
  <c r="AL24" i="15"/>
  <c r="AR24" i="15"/>
  <c r="AW24" i="15"/>
  <c r="BE24" i="15"/>
  <c r="T27" i="15"/>
  <c r="AD27" i="15"/>
  <c r="AO27" i="15"/>
  <c r="AU29" i="15"/>
  <c r="AM29" i="15"/>
  <c r="AI29" i="15"/>
  <c r="BE29" i="15"/>
  <c r="AW29" i="15"/>
  <c r="AR29" i="15"/>
  <c r="AL29" i="15"/>
  <c r="AG29" i="15"/>
  <c r="Y29" i="15"/>
  <c r="U29" i="15"/>
  <c r="Q29" i="15"/>
  <c r="M29" i="15"/>
  <c r="I29" i="15"/>
  <c r="AS29" i="15"/>
  <c r="AK29" i="15"/>
  <c r="AE29" i="15"/>
  <c r="Z29" i="15"/>
  <c r="T29" i="15"/>
  <c r="O29" i="15"/>
  <c r="J29" i="15"/>
  <c r="AT29" i="15"/>
  <c r="AN29" i="15"/>
  <c r="AF29" i="15"/>
  <c r="AA29" i="15"/>
  <c r="V29" i="15"/>
  <c r="P29" i="15"/>
  <c r="K29" i="15"/>
  <c r="H29" i="15"/>
  <c r="AD29" i="15"/>
  <c r="AP29" i="15"/>
  <c r="BE30" i="15"/>
  <c r="AW30" i="15"/>
  <c r="AS30" i="15"/>
  <c r="AO30" i="15"/>
  <c r="AK30" i="15"/>
  <c r="AG30" i="15"/>
  <c r="Y30" i="15"/>
  <c r="U30" i="15"/>
  <c r="Q30" i="15"/>
  <c r="M30" i="15"/>
  <c r="I30" i="15"/>
  <c r="AR30" i="15"/>
  <c r="AM30" i="15"/>
  <c r="AH30" i="15"/>
  <c r="AB30" i="15"/>
  <c r="W30" i="15"/>
  <c r="R30" i="15"/>
  <c r="G30" i="15"/>
  <c r="AV30" i="15"/>
  <c r="AP30" i="15"/>
  <c r="AI30" i="15"/>
  <c r="AA30" i="15"/>
  <c r="T30" i="15"/>
  <c r="N30" i="15"/>
  <c r="AD30" i="15"/>
  <c r="V30" i="15"/>
  <c r="O30" i="15"/>
  <c r="H30" i="15"/>
  <c r="K30" i="15"/>
  <c r="Z30" i="15"/>
  <c r="AN30" i="15"/>
  <c r="BE41" i="15"/>
  <c r="AW41" i="15"/>
  <c r="AS41" i="15"/>
  <c r="AO41" i="15"/>
  <c r="AK41" i="15"/>
  <c r="AG41" i="15"/>
  <c r="AC41" i="15"/>
  <c r="Y41" i="15"/>
  <c r="U41" i="15"/>
  <c r="Q41" i="15"/>
  <c r="M41" i="15"/>
  <c r="I41" i="15"/>
  <c r="AX41" i="15"/>
  <c r="AT41" i="15"/>
  <c r="AP41" i="15"/>
  <c r="AL41" i="15"/>
  <c r="AH41" i="15"/>
  <c r="AD41" i="15"/>
  <c r="Z41" i="15"/>
  <c r="V41" i="15"/>
  <c r="R41" i="15"/>
  <c r="N41" i="15"/>
  <c r="J41" i="15"/>
  <c r="BC41" i="15"/>
  <c r="AR41" i="15"/>
  <c r="AJ41" i="15"/>
  <c r="AB41" i="15"/>
  <c r="T41" i="15"/>
  <c r="L41" i="15"/>
  <c r="AU41" i="15"/>
  <c r="AM41" i="15"/>
  <c r="AE41" i="15"/>
  <c r="W41" i="15"/>
  <c r="O41" i="15"/>
  <c r="G41" i="15"/>
  <c r="AI41" i="15"/>
  <c r="S41" i="15"/>
  <c r="AN41" i="15"/>
  <c r="X41" i="15"/>
  <c r="H41" i="15"/>
  <c r="P41" i="15"/>
  <c r="AV41" i="15"/>
  <c r="H26" i="15"/>
  <c r="P26" i="15"/>
  <c r="T26" i="15"/>
  <c r="X26" i="15"/>
  <c r="AB26" i="15"/>
  <c r="AF26" i="15"/>
  <c r="AN26" i="15"/>
  <c r="AR26" i="15"/>
  <c r="AV26" i="15"/>
  <c r="BE32" i="15"/>
  <c r="AW32" i="15"/>
  <c r="AS32" i="15"/>
  <c r="AO32" i="15"/>
  <c r="AK32" i="15"/>
  <c r="AG32" i="15"/>
  <c r="Y32" i="15"/>
  <c r="U32" i="15"/>
  <c r="Q32" i="15"/>
  <c r="M32" i="15"/>
  <c r="I32" i="15"/>
  <c r="AV32" i="15"/>
  <c r="AL32" i="15"/>
  <c r="AF32" i="15"/>
  <c r="AA32" i="15"/>
  <c r="V32" i="15"/>
  <c r="P32" i="15"/>
  <c r="K32" i="15"/>
  <c r="H32" i="15"/>
  <c r="O32" i="15"/>
  <c r="W32" i="15"/>
  <c r="AD32" i="15"/>
  <c r="AR32" i="15"/>
  <c r="G26" i="15"/>
  <c r="K26" i="15"/>
  <c r="O26" i="15"/>
  <c r="W26" i="15"/>
  <c r="AA26" i="15"/>
  <c r="AE26" i="15"/>
  <c r="AI26" i="15"/>
  <c r="AM26" i="15"/>
  <c r="AU50" i="15"/>
  <c r="AM50" i="15"/>
  <c r="AI50" i="15"/>
  <c r="AE50" i="15"/>
  <c r="AA50" i="15"/>
  <c r="W50" i="15"/>
  <c r="O50" i="15"/>
  <c r="K50" i="15"/>
  <c r="G50" i="15"/>
  <c r="I50" i="15"/>
  <c r="N50" i="15"/>
  <c r="T50" i="15"/>
  <c r="Y50" i="15"/>
  <c r="AD50" i="15"/>
  <c r="AO50" i="15"/>
  <c r="AT50" i="15"/>
  <c r="G32" i="15"/>
  <c r="N32" i="15"/>
  <c r="T32" i="15"/>
  <c r="AB32" i="15"/>
  <c r="AI32" i="15"/>
  <c r="AP32" i="15"/>
  <c r="AU33" i="15"/>
  <c r="AM33" i="15"/>
  <c r="AI33" i="15"/>
  <c r="AE33" i="15"/>
  <c r="AA33" i="15"/>
  <c r="W33" i="15"/>
  <c r="O33" i="15"/>
  <c r="K33" i="15"/>
  <c r="G33" i="15"/>
  <c r="AV33" i="15"/>
  <c r="AR33" i="15"/>
  <c r="AN33" i="15"/>
  <c r="AF33" i="15"/>
  <c r="AB33" i="15"/>
  <c r="X33" i="15"/>
  <c r="I33" i="15"/>
  <c r="N33" i="15"/>
  <c r="T33" i="15"/>
  <c r="Z33" i="15"/>
  <c r="AH33" i="15"/>
  <c r="AP33" i="15"/>
  <c r="K39" i="15"/>
  <c r="S39" i="15"/>
  <c r="AA39" i="15"/>
  <c r="AI39" i="15"/>
  <c r="BE39" i="15"/>
  <c r="AW39" i="15"/>
  <c r="AS39" i="15"/>
  <c r="AO39" i="15"/>
  <c r="AK39" i="15"/>
  <c r="AG39" i="15"/>
  <c r="AC39" i="15"/>
  <c r="Y39" i="15"/>
  <c r="U39" i="15"/>
  <c r="Q39" i="15"/>
  <c r="M39" i="15"/>
  <c r="I39" i="15"/>
  <c r="AX39" i="15"/>
  <c r="AT39" i="15"/>
  <c r="AP39" i="15"/>
  <c r="AL39" i="15"/>
  <c r="AH39" i="15"/>
  <c r="AD39" i="15"/>
  <c r="Z39" i="15"/>
  <c r="V39" i="15"/>
  <c r="R39" i="15"/>
  <c r="N39" i="15"/>
  <c r="J39" i="15"/>
  <c r="H39" i="15"/>
  <c r="P39" i="15"/>
  <c r="X39" i="15"/>
  <c r="AF39" i="15"/>
  <c r="AN39" i="15"/>
  <c r="AV39" i="15"/>
  <c r="H40" i="15"/>
  <c r="L40" i="15"/>
  <c r="P40" i="15"/>
  <c r="T40" i="15"/>
  <c r="X40" i="15"/>
  <c r="AB40" i="15"/>
  <c r="AF40" i="15"/>
  <c r="AJ40" i="15"/>
  <c r="AN40" i="15"/>
  <c r="AR40" i="15"/>
  <c r="AV40" i="15"/>
  <c r="BC40" i="15"/>
  <c r="G40" i="15"/>
  <c r="K40" i="15"/>
  <c r="O40" i="15"/>
  <c r="S40" i="15"/>
  <c r="W40" i="15"/>
  <c r="AA40" i="15"/>
  <c r="AE40" i="15"/>
  <c r="AI40" i="15"/>
  <c r="AM40" i="15"/>
  <c r="AQ40" i="15"/>
  <c r="CW7" i="14"/>
  <c r="DD9" i="14"/>
  <c r="DA13" i="14"/>
  <c r="CS13" i="14"/>
  <c r="CO13" i="14"/>
  <c r="CK13" i="14"/>
  <c r="CG13" i="14"/>
  <c r="CC13" i="14"/>
  <c r="BU13" i="14"/>
  <c r="BQ13" i="14"/>
  <c r="BM13" i="14"/>
  <c r="CY13" i="14"/>
  <c r="CT13" i="14"/>
  <c r="CN13" i="14"/>
  <c r="CD13" i="14"/>
  <c r="BX13" i="14"/>
  <c r="BS13" i="14"/>
  <c r="BY13" i="14" s="1"/>
  <c r="BN13" i="14"/>
  <c r="CX13" i="14"/>
  <c r="DD13" i="14" s="1"/>
  <c r="CQ13" i="14"/>
  <c r="CW13" i="14" s="1"/>
  <c r="CJ13" i="14"/>
  <c r="CB13" i="14"/>
  <c r="BV13" i="14"/>
  <c r="BO13" i="14"/>
  <c r="BR13" i="14" s="1"/>
  <c r="DC13" i="14"/>
  <c r="CV13" i="14"/>
  <c r="CP13" i="14"/>
  <c r="CH13" i="14"/>
  <c r="CA13" i="14"/>
  <c r="BT13" i="14"/>
  <c r="DJ13" i="14"/>
  <c r="DB13" i="14"/>
  <c r="CU13" i="14"/>
  <c r="CM13" i="14"/>
  <c r="CF13" i="14"/>
  <c r="BZ13" i="14"/>
  <c r="CI13" i="14" s="1"/>
  <c r="CZ13" i="14"/>
  <c r="CR13" i="14"/>
  <c r="CL13" i="14"/>
  <c r="CE13" i="14"/>
  <c r="BW13" i="14"/>
  <c r="DA15" i="14"/>
  <c r="CS15" i="14"/>
  <c r="CO15" i="14"/>
  <c r="CK15" i="14"/>
  <c r="CG15" i="14"/>
  <c r="CC15" i="14"/>
  <c r="BU15" i="14"/>
  <c r="BQ15" i="14"/>
  <c r="BM15" i="14"/>
  <c r="DJ15" i="14"/>
  <c r="DC15" i="14"/>
  <c r="CX15" i="14"/>
  <c r="CR15" i="14"/>
  <c r="CM15" i="14"/>
  <c r="CH15" i="14"/>
  <c r="CB15" i="14"/>
  <c r="BW15" i="14"/>
  <c r="BO15" i="14"/>
  <c r="BV15" i="14"/>
  <c r="CD15" i="14"/>
  <c r="CJ15" i="14"/>
  <c r="CQ15" i="14"/>
  <c r="CW15" i="14" s="1"/>
  <c r="CY15" i="14"/>
  <c r="BN6" i="14"/>
  <c r="BV6" i="14"/>
  <c r="BZ6" i="14"/>
  <c r="CD6" i="14"/>
  <c r="CH6" i="14"/>
  <c r="CL6" i="14"/>
  <c r="CT6" i="14"/>
  <c r="CX6" i="14"/>
  <c r="DD6" i="14" s="1"/>
  <c r="DB6" i="14"/>
  <c r="DJ8" i="14"/>
  <c r="DC8" i="14"/>
  <c r="CY8" i="14"/>
  <c r="CU8" i="14"/>
  <c r="CQ8" i="14"/>
  <c r="BN8" i="14"/>
  <c r="BV8" i="14"/>
  <c r="BZ8" i="14"/>
  <c r="CD8" i="14"/>
  <c r="CH8" i="14"/>
  <c r="CL8" i="14"/>
  <c r="CV8" i="14"/>
  <c r="DA8" i="14"/>
  <c r="BN9" i="14"/>
  <c r="BS9" i="14"/>
  <c r="BX9" i="14"/>
  <c r="CD9" i="14"/>
  <c r="CN9" i="14"/>
  <c r="CT9" i="14"/>
  <c r="CY9" i="14"/>
  <c r="DJ10" i="14"/>
  <c r="DC10" i="14"/>
  <c r="CY10" i="14"/>
  <c r="DD10" i="14" s="1"/>
  <c r="CU10" i="14"/>
  <c r="CQ10" i="14"/>
  <c r="CM10" i="14"/>
  <c r="CI10" i="14"/>
  <c r="CE10" i="14"/>
  <c r="CA10" i="14"/>
  <c r="BW10" i="14"/>
  <c r="BS10" i="14"/>
  <c r="BY10" i="14" s="1"/>
  <c r="BO10" i="14"/>
  <c r="BN10" i="14"/>
  <c r="BR10" i="14" s="1"/>
  <c r="BT10" i="14"/>
  <c r="CD10" i="14"/>
  <c r="CJ10" i="14"/>
  <c r="CO10" i="14"/>
  <c r="CT10" i="14"/>
  <c r="CZ10" i="14"/>
  <c r="BP15" i="14"/>
  <c r="BX15" i="14"/>
  <c r="CE15" i="14"/>
  <c r="CI15" i="14" s="1"/>
  <c r="CL15" i="14"/>
  <c r="CT15" i="14"/>
  <c r="CZ15" i="14"/>
  <c r="DD15" i="14" s="1"/>
  <c r="BN16" i="14"/>
  <c r="CH16" i="14"/>
  <c r="DJ22" i="14"/>
  <c r="DC22" i="14"/>
  <c r="CY22" i="14"/>
  <c r="CU22" i="14"/>
  <c r="CQ22" i="14"/>
  <c r="CM22" i="14"/>
  <c r="CI22" i="14"/>
  <c r="CE22" i="14"/>
  <c r="CA22" i="14"/>
  <c r="BW22" i="14"/>
  <c r="BS22" i="14"/>
  <c r="BO22" i="14"/>
  <c r="DD22" i="14"/>
  <c r="CZ22" i="14"/>
  <c r="CV22" i="14"/>
  <c r="CR22" i="14"/>
  <c r="CN22" i="14"/>
  <c r="CJ22" i="14"/>
  <c r="CF22" i="14"/>
  <c r="CB22" i="14"/>
  <c r="BX22" i="14"/>
  <c r="BT22" i="14"/>
  <c r="BP22" i="14"/>
  <c r="CW22" i="14"/>
  <c r="CO22" i="14"/>
  <c r="CG22" i="14"/>
  <c r="BY22" i="14"/>
  <c r="BQ22" i="14"/>
  <c r="DA22" i="14"/>
  <c r="CS22" i="14"/>
  <c r="CK22" i="14"/>
  <c r="CC22" i="14"/>
  <c r="BU22" i="14"/>
  <c r="BM22" i="14"/>
  <c r="BR22" i="14"/>
  <c r="CH22" i="14"/>
  <c r="CX22" i="14"/>
  <c r="DA9" i="14"/>
  <c r="CS9" i="14"/>
  <c r="CO9" i="14"/>
  <c r="CK9" i="14"/>
  <c r="CG9" i="14"/>
  <c r="CC9" i="14"/>
  <c r="BY9" i="14"/>
  <c r="BU9" i="14"/>
  <c r="BQ9" i="14"/>
  <c r="BM9" i="14"/>
  <c r="BO9" i="14"/>
  <c r="BT9" i="14"/>
  <c r="BZ9" i="14"/>
  <c r="CI9" i="14" s="1"/>
  <c r="CE9" i="14"/>
  <c r="CJ9" i="14"/>
  <c r="CP9" i="14" s="1"/>
  <c r="CU9" i="14"/>
  <c r="CZ9" i="14"/>
  <c r="BS15" i="14"/>
  <c r="BY15" i="14" s="1"/>
  <c r="BZ15" i="14"/>
  <c r="CF15" i="14"/>
  <c r="CN15" i="14"/>
  <c r="CU15" i="14"/>
  <c r="DB15" i="14"/>
  <c r="DJ16" i="14"/>
  <c r="DC16" i="14"/>
  <c r="CY16" i="14"/>
  <c r="CU16" i="14"/>
  <c r="CQ16" i="14"/>
  <c r="CM16" i="14"/>
  <c r="CE16" i="14"/>
  <c r="CA16" i="14"/>
  <c r="BW16" i="14"/>
  <c r="BS16" i="14"/>
  <c r="BY16" i="14" s="1"/>
  <c r="BO16" i="14"/>
  <c r="CZ16" i="14"/>
  <c r="CV16" i="14"/>
  <c r="CR16" i="14"/>
  <c r="CW16" i="14" s="1"/>
  <c r="CN16" i="14"/>
  <c r="CJ16" i="14"/>
  <c r="CF16" i="14"/>
  <c r="CB16" i="14"/>
  <c r="BX16" i="14"/>
  <c r="BT16" i="14"/>
  <c r="BP16" i="14"/>
  <c r="BR16" i="14" s="1"/>
  <c r="DA16" i="14"/>
  <c r="CS16" i="14"/>
  <c r="CK16" i="14"/>
  <c r="CC16" i="14"/>
  <c r="BU16" i="14"/>
  <c r="BM16" i="14"/>
  <c r="BQ16" i="14"/>
  <c r="BZ16" i="14"/>
  <c r="CI16" i="14" s="1"/>
  <c r="CL16" i="14"/>
  <c r="BN5" i="14"/>
  <c r="BR5" i="14" s="1"/>
  <c r="BV5" i="14"/>
  <c r="BY5" i="14" s="1"/>
  <c r="BZ5" i="14"/>
  <c r="CD5" i="14"/>
  <c r="CH5" i="14"/>
  <c r="CL5" i="14"/>
  <c r="CP5" i="14"/>
  <c r="CT5" i="14"/>
  <c r="CW5" i="14" s="1"/>
  <c r="CX5" i="14"/>
  <c r="DD5" i="14" s="1"/>
  <c r="DB5" i="14"/>
  <c r="BP6" i="14"/>
  <c r="BR6" i="14" s="1"/>
  <c r="BT6" i="14"/>
  <c r="BY6" i="14" s="1"/>
  <c r="BX6" i="14"/>
  <c r="CB6" i="14"/>
  <c r="CF6" i="14"/>
  <c r="CJ6" i="14"/>
  <c r="CP6" i="14" s="1"/>
  <c r="CN6" i="14"/>
  <c r="CR6" i="14"/>
  <c r="CV6" i="14"/>
  <c r="CZ6" i="14"/>
  <c r="BN7" i="14"/>
  <c r="BR7" i="14" s="1"/>
  <c r="BV7" i="14"/>
  <c r="BY7" i="14" s="1"/>
  <c r="BZ7" i="14"/>
  <c r="CI7" i="14" s="1"/>
  <c r="CD7" i="14"/>
  <c r="CH7" i="14"/>
  <c r="CL7" i="14"/>
  <c r="CP7" i="14"/>
  <c r="CT7" i="14"/>
  <c r="CX7" i="14"/>
  <c r="DB7" i="14"/>
  <c r="BP8" i="14"/>
  <c r="BR8" i="14" s="1"/>
  <c r="BT8" i="14"/>
  <c r="BY8" i="14" s="1"/>
  <c r="BX8" i="14"/>
  <c r="CB8" i="14"/>
  <c r="CF8" i="14"/>
  <c r="CJ8" i="14"/>
  <c r="CP8" i="14" s="1"/>
  <c r="CN8" i="14"/>
  <c r="CS8" i="14"/>
  <c r="CX8" i="14"/>
  <c r="DD8" i="14" s="1"/>
  <c r="BP9" i="14"/>
  <c r="BV9" i="14"/>
  <c r="CA9" i="14"/>
  <c r="CF9" i="14"/>
  <c r="CL9" i="14"/>
  <c r="CQ9" i="14"/>
  <c r="CW9" i="14" s="1"/>
  <c r="CV9" i="14"/>
  <c r="DB9" i="14"/>
  <c r="BQ10" i="14"/>
  <c r="BV10" i="14"/>
  <c r="CB10" i="14"/>
  <c r="CG10" i="14"/>
  <c r="CL10" i="14"/>
  <c r="CR10" i="14"/>
  <c r="CW10" i="14" s="1"/>
  <c r="DB10" i="14"/>
  <c r="DA11" i="14"/>
  <c r="CS11" i="14"/>
  <c r="CO11" i="14"/>
  <c r="CZ11" i="14"/>
  <c r="CU11" i="14"/>
  <c r="CW11" i="14" s="1"/>
  <c r="CK11" i="14"/>
  <c r="CG11" i="14"/>
  <c r="CC11" i="14"/>
  <c r="BY11" i="14"/>
  <c r="BU11" i="14"/>
  <c r="BQ11" i="14"/>
  <c r="BM11" i="14"/>
  <c r="BR11" i="14" s="1"/>
  <c r="BO11" i="14"/>
  <c r="BT11" i="14"/>
  <c r="BZ11" i="14"/>
  <c r="CE11" i="14"/>
  <c r="CJ11" i="14"/>
  <c r="CP11" i="14" s="1"/>
  <c r="CQ11" i="14"/>
  <c r="CX11" i="14"/>
  <c r="DD11" i="14"/>
  <c r="DJ12" i="14"/>
  <c r="DC12" i="14"/>
  <c r="CY12" i="14"/>
  <c r="CU12" i="14"/>
  <c r="CQ12" i="14"/>
  <c r="CM12" i="14"/>
  <c r="CE12" i="14"/>
  <c r="CA12" i="14"/>
  <c r="BW12" i="14"/>
  <c r="BS12" i="14"/>
  <c r="BO12" i="14"/>
  <c r="DA12" i="14"/>
  <c r="CV12" i="14"/>
  <c r="CP12" i="14"/>
  <c r="CK12" i="14"/>
  <c r="CF12" i="14"/>
  <c r="BZ12" i="14"/>
  <c r="CI12" i="14" s="1"/>
  <c r="BU12" i="14"/>
  <c r="BP12" i="14"/>
  <c r="BN12" i="14"/>
  <c r="BR12" i="14" s="1"/>
  <c r="BV12" i="14"/>
  <c r="CC12" i="14"/>
  <c r="CJ12" i="14"/>
  <c r="CR12" i="14"/>
  <c r="CX12" i="14"/>
  <c r="DD12" i="14" s="1"/>
  <c r="BN15" i="14"/>
  <c r="BR15" i="14" s="1"/>
  <c r="BT15" i="14"/>
  <c r="CA15" i="14"/>
  <c r="CP15" i="14"/>
  <c r="CV15" i="14"/>
  <c r="CD16" i="14"/>
  <c r="CO16" i="14"/>
  <c r="CX16" i="14"/>
  <c r="DD16" i="14" s="1"/>
  <c r="BZ22" i="14"/>
  <c r="CP22" i="14"/>
  <c r="DJ14" i="14"/>
  <c r="DC14" i="14"/>
  <c r="CY14" i="14"/>
  <c r="DD14" i="14" s="1"/>
  <c r="CU14" i="14"/>
  <c r="CQ14" i="14"/>
  <c r="CM14" i="14"/>
  <c r="CE14" i="14"/>
  <c r="CA14" i="14"/>
  <c r="BW14" i="14"/>
  <c r="BS14" i="14"/>
  <c r="BY14" i="14" s="1"/>
  <c r="BO14" i="14"/>
  <c r="BN14" i="14"/>
  <c r="BT14" i="14"/>
  <c r="CD14" i="14"/>
  <c r="CI14" i="14" s="1"/>
  <c r="CJ14" i="14"/>
  <c r="CP14" i="14" s="1"/>
  <c r="CO14" i="14"/>
  <c r="CT14" i="14"/>
  <c r="CZ14" i="14"/>
  <c r="BN17" i="14"/>
  <c r="BV17" i="14"/>
  <c r="BZ17" i="14"/>
  <c r="CI17" i="14" s="1"/>
  <c r="CD17" i="14"/>
  <c r="CH17" i="14"/>
  <c r="CL17" i="14"/>
  <c r="CT17" i="14"/>
  <c r="CX17" i="14"/>
  <c r="DB17" i="14"/>
  <c r="BM17" i="14"/>
  <c r="BR17" i="14" s="1"/>
  <c r="BQ17" i="14"/>
  <c r="BU17" i="14"/>
  <c r="BY17" i="14"/>
  <c r="CC17" i="14"/>
  <c r="CG17" i="14"/>
  <c r="CK17" i="14"/>
  <c r="CO17" i="14"/>
  <c r="CP17" i="14" s="1"/>
  <c r="CS17" i="14"/>
  <c r="CW17" i="14" s="1"/>
  <c r="AQ5" i="14"/>
  <c r="S6" i="14"/>
  <c r="AQ7" i="14"/>
  <c r="AU13" i="14"/>
  <c r="AM13" i="14"/>
  <c r="AI13" i="14"/>
  <c r="AE13" i="14"/>
  <c r="AA13" i="14"/>
  <c r="W13" i="14"/>
  <c r="O13" i="14"/>
  <c r="K13" i="14"/>
  <c r="G13" i="14"/>
  <c r="AS13" i="14"/>
  <c r="AN13" i="14"/>
  <c r="AH13" i="14"/>
  <c r="X13" i="14"/>
  <c r="R13" i="14"/>
  <c r="M13" i="14"/>
  <c r="H13" i="14"/>
  <c r="L13" i="14" s="1"/>
  <c r="AR13" i="14"/>
  <c r="AX13" i="14" s="1"/>
  <c r="AK13" i="14"/>
  <c r="AQ13" i="14" s="1"/>
  <c r="AD13" i="14"/>
  <c r="V13" i="14"/>
  <c r="AC13" i="14" s="1"/>
  <c r="P13" i="14"/>
  <c r="I13" i="14"/>
  <c r="AW13" i="14"/>
  <c r="AP13" i="14"/>
  <c r="AJ13" i="14"/>
  <c r="AB13" i="14"/>
  <c r="U13" i="14"/>
  <c r="N13" i="14"/>
  <c r="S13" i="14" s="1"/>
  <c r="BE13" i="14"/>
  <c r="AV13" i="14"/>
  <c r="AO13" i="14"/>
  <c r="AG13" i="14"/>
  <c r="Z13" i="14"/>
  <c r="T13" i="14"/>
  <c r="AT13" i="14"/>
  <c r="AL13" i="14"/>
  <c r="AF13" i="14"/>
  <c r="Y13" i="14"/>
  <c r="Q13" i="14"/>
  <c r="AU15" i="14"/>
  <c r="AM15" i="14"/>
  <c r="AI15" i="14"/>
  <c r="AE15" i="14"/>
  <c r="AA15" i="14"/>
  <c r="W15" i="14"/>
  <c r="O15" i="14"/>
  <c r="K15" i="14"/>
  <c r="G15" i="14"/>
  <c r="BE15" i="14"/>
  <c r="AW15" i="14"/>
  <c r="AR15" i="14"/>
  <c r="AL15" i="14"/>
  <c r="AG15" i="14"/>
  <c r="AB15" i="14"/>
  <c r="V15" i="14"/>
  <c r="Q15" i="14"/>
  <c r="L15" i="14"/>
  <c r="I15" i="14"/>
  <c r="P15" i="14"/>
  <c r="X15" i="14"/>
  <c r="AD15" i="14"/>
  <c r="AJ15" i="14" s="1"/>
  <c r="AK15" i="14"/>
  <c r="AQ15" i="14" s="1"/>
  <c r="AS15" i="14"/>
  <c r="H6" i="14"/>
  <c r="P6" i="14"/>
  <c r="T6" i="14"/>
  <c r="X6" i="14"/>
  <c r="AB6" i="14"/>
  <c r="AF6" i="14"/>
  <c r="AN6" i="14"/>
  <c r="AR6" i="14"/>
  <c r="AX6" i="14" s="1"/>
  <c r="AV6" i="14"/>
  <c r="BE8" i="14"/>
  <c r="AW8" i="14"/>
  <c r="AX8" i="14" s="1"/>
  <c r="AS8" i="14"/>
  <c r="AO8" i="14"/>
  <c r="AK8" i="14"/>
  <c r="H8" i="14"/>
  <c r="L8" i="14" s="1"/>
  <c r="P8" i="14"/>
  <c r="T8" i="14"/>
  <c r="X8" i="14"/>
  <c r="AB8" i="14"/>
  <c r="AF8" i="14"/>
  <c r="AP8" i="14"/>
  <c r="AU8" i="14"/>
  <c r="H9" i="14"/>
  <c r="M9" i="14"/>
  <c r="S9" i="14" s="1"/>
  <c r="R9" i="14"/>
  <c r="X9" i="14"/>
  <c r="AH9" i="14"/>
  <c r="AN9" i="14"/>
  <c r="AS9" i="14"/>
  <c r="AX9" i="14" s="1"/>
  <c r="BE10" i="14"/>
  <c r="AW10" i="14"/>
  <c r="AS10" i="14"/>
  <c r="AX10" i="14" s="1"/>
  <c r="AO10" i="14"/>
  <c r="AK10" i="14"/>
  <c r="AQ10" i="14" s="1"/>
  <c r="AG10" i="14"/>
  <c r="Y10" i="14"/>
  <c r="U10" i="14"/>
  <c r="AC10" i="14" s="1"/>
  <c r="Q10" i="14"/>
  <c r="M10" i="14"/>
  <c r="I10" i="14"/>
  <c r="H10" i="14"/>
  <c r="L10" i="14" s="1"/>
  <c r="N10" i="14"/>
  <c r="S10" i="14" s="1"/>
  <c r="X10" i="14"/>
  <c r="AD10" i="14"/>
  <c r="AI10" i="14"/>
  <c r="AN10" i="14"/>
  <c r="AT10" i="14"/>
  <c r="J15" i="14"/>
  <c r="R15" i="14"/>
  <c r="S15" i="14" s="1"/>
  <c r="Y15" i="14"/>
  <c r="AF15" i="14"/>
  <c r="AN15" i="14"/>
  <c r="AT15" i="14"/>
  <c r="AX15" i="14" s="1"/>
  <c r="H16" i="14"/>
  <c r="AB16" i="14"/>
  <c r="BE22" i="14"/>
  <c r="AW22" i="14"/>
  <c r="AS22" i="14"/>
  <c r="AO22" i="14"/>
  <c r="AK22" i="14"/>
  <c r="AG22" i="14"/>
  <c r="AC22" i="14"/>
  <c r="Y22" i="14"/>
  <c r="U22" i="14"/>
  <c r="Q22" i="14"/>
  <c r="M22" i="14"/>
  <c r="I22" i="14"/>
  <c r="AX22" i="14"/>
  <c r="AT22" i="14"/>
  <c r="AP22" i="14"/>
  <c r="AL22" i="14"/>
  <c r="AH22" i="14"/>
  <c r="AD22" i="14"/>
  <c r="Z22" i="14"/>
  <c r="V22" i="14"/>
  <c r="R22" i="14"/>
  <c r="N22" i="14"/>
  <c r="J22" i="14"/>
  <c r="AQ22" i="14"/>
  <c r="AI22" i="14"/>
  <c r="AA22" i="14"/>
  <c r="S22" i="14"/>
  <c r="K22" i="14"/>
  <c r="AU22" i="14"/>
  <c r="AM22" i="14"/>
  <c r="AE22" i="14"/>
  <c r="W22" i="14"/>
  <c r="O22" i="14"/>
  <c r="G22" i="14"/>
  <c r="L22" i="14"/>
  <c r="AB22" i="14"/>
  <c r="AR22" i="14"/>
  <c r="AU9" i="14"/>
  <c r="AM9" i="14"/>
  <c r="AI9" i="14"/>
  <c r="AE9" i="14"/>
  <c r="AA9" i="14"/>
  <c r="W9" i="14"/>
  <c r="O9" i="14"/>
  <c r="K9" i="14"/>
  <c r="G9" i="14"/>
  <c r="L9" i="14" s="1"/>
  <c r="I9" i="14"/>
  <c r="N9" i="14"/>
  <c r="T9" i="14"/>
  <c r="AC9" i="14" s="1"/>
  <c r="Y9" i="14"/>
  <c r="AD9" i="14"/>
  <c r="AO9" i="14"/>
  <c r="AT9" i="14"/>
  <c r="M15" i="14"/>
  <c r="T15" i="14"/>
  <c r="Z15" i="14"/>
  <c r="AH15" i="14"/>
  <c r="AO15" i="14"/>
  <c r="AV15" i="14"/>
  <c r="BE16" i="14"/>
  <c r="AW16" i="14"/>
  <c r="AS16" i="14"/>
  <c r="AO16" i="14"/>
  <c r="AK16" i="14"/>
  <c r="AG16" i="14"/>
  <c r="Y16" i="14"/>
  <c r="U16" i="14"/>
  <c r="Q16" i="14"/>
  <c r="M16" i="14"/>
  <c r="I16" i="14"/>
  <c r="AT16" i="14"/>
  <c r="AP16" i="14"/>
  <c r="AL16" i="14"/>
  <c r="AH16" i="14"/>
  <c r="AD16" i="14"/>
  <c r="Z16" i="14"/>
  <c r="V16" i="14"/>
  <c r="R16" i="14"/>
  <c r="N16" i="14"/>
  <c r="S16" i="14" s="1"/>
  <c r="J16" i="14"/>
  <c r="AU16" i="14"/>
  <c r="AM16" i="14"/>
  <c r="AE16" i="14"/>
  <c r="W16" i="14"/>
  <c r="O16" i="14"/>
  <c r="G16" i="14"/>
  <c r="K16" i="14"/>
  <c r="T16" i="14"/>
  <c r="AC16" i="14" s="1"/>
  <c r="AF16" i="14"/>
  <c r="AQ16" i="14"/>
  <c r="H5" i="14"/>
  <c r="L5" i="14"/>
  <c r="P5" i="14"/>
  <c r="S5" i="14" s="1"/>
  <c r="T5" i="14"/>
  <c r="AC5" i="14" s="1"/>
  <c r="X5" i="14"/>
  <c r="AB5" i="14"/>
  <c r="AF5" i="14"/>
  <c r="AJ5" i="14"/>
  <c r="AN5" i="14"/>
  <c r="AR5" i="14"/>
  <c r="AV5" i="14"/>
  <c r="J6" i="14"/>
  <c r="L6" i="14" s="1"/>
  <c r="N6" i="14"/>
  <c r="R6" i="14"/>
  <c r="V6" i="14"/>
  <c r="Z6" i="14"/>
  <c r="AD6" i="14"/>
  <c r="AJ6" i="14" s="1"/>
  <c r="AH6" i="14"/>
  <c r="AL6" i="14"/>
  <c r="AQ6" i="14" s="1"/>
  <c r="AP6" i="14"/>
  <c r="AT6" i="14"/>
  <c r="H7" i="14"/>
  <c r="L7" i="14"/>
  <c r="P7" i="14"/>
  <c r="S7" i="14" s="1"/>
  <c r="T7" i="14"/>
  <c r="X7" i="14"/>
  <c r="AB7" i="14"/>
  <c r="AF7" i="14"/>
  <c r="AJ7" i="14" s="1"/>
  <c r="AN7" i="14"/>
  <c r="AR7" i="14"/>
  <c r="AV7" i="14"/>
  <c r="J8" i="14"/>
  <c r="N8" i="14"/>
  <c r="R8" i="14"/>
  <c r="V8" i="14"/>
  <c r="Z8" i="14"/>
  <c r="AD8" i="14"/>
  <c r="AH8" i="14"/>
  <c r="AJ8" i="14" s="1"/>
  <c r="AM8" i="14"/>
  <c r="AR8" i="14"/>
  <c r="J9" i="14"/>
  <c r="P9" i="14"/>
  <c r="U9" i="14"/>
  <c r="Z9" i="14"/>
  <c r="AF9" i="14"/>
  <c r="AJ9" i="14" s="1"/>
  <c r="AK9" i="14"/>
  <c r="AQ9" i="14" s="1"/>
  <c r="AP9" i="14"/>
  <c r="AV9" i="14"/>
  <c r="K10" i="14"/>
  <c r="P10" i="14"/>
  <c r="V10" i="14"/>
  <c r="AA10" i="14"/>
  <c r="AF10" i="14"/>
  <c r="AL10" i="14"/>
  <c r="AV10" i="14"/>
  <c r="AU11" i="14"/>
  <c r="AM11" i="14"/>
  <c r="AI11" i="14"/>
  <c r="AT11" i="14"/>
  <c r="AO11" i="14"/>
  <c r="AE11" i="14"/>
  <c r="AA11" i="14"/>
  <c r="W11" i="14"/>
  <c r="O11" i="14"/>
  <c r="K11" i="14"/>
  <c r="G11" i="14"/>
  <c r="I11" i="14"/>
  <c r="N11" i="14"/>
  <c r="S11" i="14" s="1"/>
  <c r="T11" i="14"/>
  <c r="AC11" i="14" s="1"/>
  <c r="Y11" i="14"/>
  <c r="AD11" i="14"/>
  <c r="AJ11" i="14" s="1"/>
  <c r="AK11" i="14"/>
  <c r="AQ11" i="14" s="1"/>
  <c r="AR11" i="14"/>
  <c r="AX11" i="14" s="1"/>
  <c r="BE12" i="14"/>
  <c r="AW12" i="14"/>
  <c r="AS12" i="14"/>
  <c r="AO12" i="14"/>
  <c r="AK12" i="14"/>
  <c r="AG12" i="14"/>
  <c r="Y12" i="14"/>
  <c r="U12" i="14"/>
  <c r="Q12" i="14"/>
  <c r="M12" i="14"/>
  <c r="I12" i="14"/>
  <c r="AU12" i="14"/>
  <c r="AP12" i="14"/>
  <c r="AE12" i="14"/>
  <c r="Z12" i="14"/>
  <c r="T12" i="14"/>
  <c r="AC12" i="14" s="1"/>
  <c r="O12" i="14"/>
  <c r="J12" i="14"/>
  <c r="H12" i="14"/>
  <c r="L12" i="14" s="1"/>
  <c r="P12" i="14"/>
  <c r="W12" i="14"/>
  <c r="AD12" i="14"/>
  <c r="AJ12" i="14" s="1"/>
  <c r="AL12" i="14"/>
  <c r="AR12" i="14"/>
  <c r="AX12" i="14" s="1"/>
  <c r="H15" i="14"/>
  <c r="N15" i="14"/>
  <c r="U15" i="14"/>
  <c r="AC15" i="14"/>
  <c r="AP15" i="14"/>
  <c r="L16" i="14"/>
  <c r="X16" i="14"/>
  <c r="AI16" i="14"/>
  <c r="AR16" i="14"/>
  <c r="AX16" i="14" s="1"/>
  <c r="T22" i="14"/>
  <c r="AJ22" i="14"/>
  <c r="BE14" i="14"/>
  <c r="AW14" i="14"/>
  <c r="AS14" i="14"/>
  <c r="AX14" i="14" s="1"/>
  <c r="AO14" i="14"/>
  <c r="AK14" i="14"/>
  <c r="AG14" i="14"/>
  <c r="AC14" i="14"/>
  <c r="Y14" i="14"/>
  <c r="U14" i="14"/>
  <c r="Q14" i="14"/>
  <c r="M14" i="14"/>
  <c r="S14" i="14" s="1"/>
  <c r="I14" i="14"/>
  <c r="H14" i="14"/>
  <c r="L14" i="14" s="1"/>
  <c r="N14" i="14"/>
  <c r="X14" i="14"/>
  <c r="AD14" i="14"/>
  <c r="AI14" i="14"/>
  <c r="AN14" i="14"/>
  <c r="AT14" i="14"/>
  <c r="H17" i="14"/>
  <c r="P17" i="14"/>
  <c r="T17" i="14"/>
  <c r="X17" i="14"/>
  <c r="AB17" i="14"/>
  <c r="AF17" i="14"/>
  <c r="AN17" i="14"/>
  <c r="AR17" i="14"/>
  <c r="AV17" i="14"/>
  <c r="G17" i="14"/>
  <c r="K17" i="14"/>
  <c r="L17" i="14" s="1"/>
  <c r="O17" i="14"/>
  <c r="S17" i="14" s="1"/>
  <c r="W17" i="14"/>
  <c r="AA17" i="14"/>
  <c r="AE17" i="14"/>
  <c r="AJ17" i="14" s="1"/>
  <c r="AI17" i="14"/>
  <c r="AM17" i="14"/>
  <c r="AQ17" i="14"/>
  <c r="DJ18" i="13"/>
  <c r="DH18" i="13"/>
  <c r="DC18" i="13"/>
  <c r="DA18" i="13"/>
  <c r="CY18" i="13"/>
  <c r="CW18" i="13"/>
  <c r="CU18" i="13"/>
  <c r="CS18" i="13"/>
  <c r="CQ18" i="13"/>
  <c r="CO18" i="13"/>
  <c r="CM18" i="13"/>
  <c r="CK18" i="13"/>
  <c r="CI18" i="13"/>
  <c r="CG18" i="13"/>
  <c r="CE18" i="13"/>
  <c r="CC18" i="13"/>
  <c r="CA18" i="13"/>
  <c r="BY18" i="13"/>
  <c r="BW18" i="13"/>
  <c r="BU18" i="13"/>
  <c r="BS18" i="13"/>
  <c r="BQ18" i="13"/>
  <c r="BO18" i="13"/>
  <c r="BM18" i="13"/>
  <c r="BK18" i="13"/>
  <c r="BJ18" i="13"/>
  <c r="BI18" i="13"/>
  <c r="DI18" i="13" s="1"/>
  <c r="DJ11" i="13"/>
  <c r="DH11" i="13"/>
  <c r="DC11" i="13"/>
  <c r="DA11" i="13"/>
  <c r="CY11" i="13"/>
  <c r="CU11" i="13"/>
  <c r="CS11" i="13"/>
  <c r="CQ11" i="13"/>
  <c r="CO11" i="13"/>
  <c r="CM11" i="13"/>
  <c r="CK11" i="13"/>
  <c r="CG11" i="13"/>
  <c r="CE11" i="13"/>
  <c r="CC11" i="13"/>
  <c r="CA11" i="13"/>
  <c r="BW11" i="13"/>
  <c r="BU11" i="13"/>
  <c r="BS11" i="13"/>
  <c r="BQ11" i="13"/>
  <c r="BO11" i="13"/>
  <c r="BM11" i="13"/>
  <c r="BK11" i="13"/>
  <c r="BJ11" i="13"/>
  <c r="BI11" i="13"/>
  <c r="DJ10" i="13"/>
  <c r="DH10" i="13"/>
  <c r="DC10" i="13"/>
  <c r="DA10" i="13"/>
  <c r="CY10" i="13"/>
  <c r="CU10" i="13"/>
  <c r="CS10" i="13"/>
  <c r="CQ10" i="13"/>
  <c r="CO10" i="13"/>
  <c r="CM10" i="13"/>
  <c r="CK10" i="13"/>
  <c r="CG10" i="13"/>
  <c r="CE10" i="13"/>
  <c r="CC10" i="13"/>
  <c r="CA10" i="13"/>
  <c r="BW10" i="13"/>
  <c r="BU10" i="13"/>
  <c r="BS10" i="13"/>
  <c r="BQ10" i="13"/>
  <c r="BO10" i="13"/>
  <c r="BM10" i="13"/>
  <c r="BK10" i="13"/>
  <c r="BJ10" i="13"/>
  <c r="BI10" i="13"/>
  <c r="DJ9" i="13"/>
  <c r="DH9" i="13"/>
  <c r="DC9" i="13"/>
  <c r="DA9" i="13"/>
  <c r="CY9" i="13"/>
  <c r="CU9" i="13"/>
  <c r="CS9" i="13"/>
  <c r="CQ9" i="13"/>
  <c r="CO9" i="13"/>
  <c r="CM9" i="13"/>
  <c r="CK9" i="13"/>
  <c r="CG9" i="13"/>
  <c r="CE9" i="13"/>
  <c r="CC9" i="13"/>
  <c r="CA9" i="13"/>
  <c r="BW9" i="13"/>
  <c r="BU9" i="13"/>
  <c r="BS9" i="13"/>
  <c r="BQ9" i="13"/>
  <c r="BO9" i="13"/>
  <c r="BM9" i="13"/>
  <c r="BK9" i="13"/>
  <c r="BJ9" i="13"/>
  <c r="BI9" i="13"/>
  <c r="DJ8" i="13"/>
  <c r="DH8" i="13"/>
  <c r="DC8" i="13"/>
  <c r="DA8" i="13"/>
  <c r="CY8" i="13"/>
  <c r="CU8" i="13"/>
  <c r="CS8" i="13"/>
  <c r="CQ8" i="13"/>
  <c r="CO8" i="13"/>
  <c r="CM8" i="13"/>
  <c r="CK8" i="13"/>
  <c r="CG8" i="13"/>
  <c r="CE8" i="13"/>
  <c r="CC8" i="13"/>
  <c r="CA8" i="13"/>
  <c r="BW8" i="13"/>
  <c r="BU8" i="13"/>
  <c r="BS8" i="13"/>
  <c r="BQ8" i="13"/>
  <c r="BO8" i="13"/>
  <c r="BM8" i="13"/>
  <c r="BK8" i="13"/>
  <c r="BJ8" i="13"/>
  <c r="BI8" i="13"/>
  <c r="DJ7" i="13"/>
  <c r="DH7" i="13"/>
  <c r="DC7" i="13"/>
  <c r="DA7" i="13"/>
  <c r="CY7" i="13"/>
  <c r="CU7" i="13"/>
  <c r="CS7" i="13"/>
  <c r="CQ7" i="13"/>
  <c r="CO7" i="13"/>
  <c r="CM7" i="13"/>
  <c r="CK7" i="13"/>
  <c r="CG7" i="13"/>
  <c r="CE7" i="13"/>
  <c r="CC7" i="13"/>
  <c r="CA7" i="13"/>
  <c r="BW7" i="13"/>
  <c r="BU7" i="13"/>
  <c r="BS7" i="13"/>
  <c r="BQ7" i="13"/>
  <c r="BO7" i="13"/>
  <c r="BM7" i="13"/>
  <c r="BK7" i="13"/>
  <c r="BJ7" i="13"/>
  <c r="BI7" i="13"/>
  <c r="DJ6" i="13"/>
  <c r="DH6" i="13"/>
  <c r="DC6" i="13"/>
  <c r="DA6" i="13"/>
  <c r="CY6" i="13"/>
  <c r="CU6" i="13"/>
  <c r="CS6" i="13"/>
  <c r="CQ6" i="13"/>
  <c r="CO6" i="13"/>
  <c r="CM6" i="13"/>
  <c r="CK6" i="13"/>
  <c r="CG6" i="13"/>
  <c r="CE6" i="13"/>
  <c r="CC6" i="13"/>
  <c r="CA6" i="13"/>
  <c r="BW6" i="13"/>
  <c r="BU6" i="13"/>
  <c r="BS6" i="13"/>
  <c r="BQ6" i="13"/>
  <c r="BO6" i="13"/>
  <c r="BM6" i="13"/>
  <c r="BK6" i="13"/>
  <c r="BJ6" i="13"/>
  <c r="BI6" i="13"/>
  <c r="DH5" i="13"/>
  <c r="DC5" i="13"/>
  <c r="CU5" i="13"/>
  <c r="CO5" i="13"/>
  <c r="CN5" i="13"/>
  <c r="CK5" i="13"/>
  <c r="CJ5" i="13"/>
  <c r="CG5" i="13"/>
  <c r="CF5" i="13"/>
  <c r="CC5" i="13"/>
  <c r="CB5" i="13"/>
  <c r="BX5" i="13"/>
  <c r="BU5" i="13"/>
  <c r="BT5" i="13"/>
  <c r="BQ5" i="13"/>
  <c r="BP5" i="13"/>
  <c r="BM5" i="13"/>
  <c r="BK5" i="13"/>
  <c r="BJ5" i="13"/>
  <c r="BI5" i="13"/>
  <c r="BB18" i="13"/>
  <c r="F18" i="13"/>
  <c r="E18" i="13"/>
  <c r="D18" i="13"/>
  <c r="AU18" i="13" s="1"/>
  <c r="BE11" i="13"/>
  <c r="BB11" i="13"/>
  <c r="AW11" i="13"/>
  <c r="AT11" i="13"/>
  <c r="AS11" i="13"/>
  <c r="AP11" i="13"/>
  <c r="AO11" i="13"/>
  <c r="AL11" i="13"/>
  <c r="AK11" i="13"/>
  <c r="AH11" i="13"/>
  <c r="AG11" i="13"/>
  <c r="AD11" i="13"/>
  <c r="Z11" i="13"/>
  <c r="Y11" i="13"/>
  <c r="V11" i="13"/>
  <c r="U11" i="13"/>
  <c r="R11" i="13"/>
  <c r="Q11" i="13"/>
  <c r="N11" i="13"/>
  <c r="M11" i="13"/>
  <c r="J11" i="13"/>
  <c r="I11" i="13"/>
  <c r="F11" i="13"/>
  <c r="E11" i="13"/>
  <c r="D11" i="13"/>
  <c r="AU11" i="13" s="1"/>
  <c r="BB10" i="13"/>
  <c r="AR10" i="13"/>
  <c r="AB10" i="13"/>
  <c r="T10" i="13"/>
  <c r="F10" i="13"/>
  <c r="E10" i="13"/>
  <c r="D10" i="13"/>
  <c r="BE9" i="13"/>
  <c r="BB9" i="13"/>
  <c r="AW9" i="13"/>
  <c r="AT9" i="13"/>
  <c r="AS9" i="13"/>
  <c r="AP9" i="13"/>
  <c r="AO9" i="13"/>
  <c r="AL9" i="13"/>
  <c r="AK9" i="13"/>
  <c r="AH9" i="13"/>
  <c r="AG9" i="13"/>
  <c r="AD9" i="13"/>
  <c r="Z9" i="13"/>
  <c r="Y9" i="13"/>
  <c r="V9" i="13"/>
  <c r="U9" i="13"/>
  <c r="R9" i="13"/>
  <c r="Q9" i="13"/>
  <c r="N9" i="13"/>
  <c r="M9" i="13"/>
  <c r="J9" i="13"/>
  <c r="I9" i="13"/>
  <c r="F9" i="13"/>
  <c r="E9" i="13"/>
  <c r="D9" i="13"/>
  <c r="AU9" i="13" s="1"/>
  <c r="BB8" i="13"/>
  <c r="AU8" i="13"/>
  <c r="AR8" i="13"/>
  <c r="AP8" i="13"/>
  <c r="AM8" i="13"/>
  <c r="AH8" i="13"/>
  <c r="AE8" i="13"/>
  <c r="AB8" i="13"/>
  <c r="Z8" i="13"/>
  <c r="W8" i="13"/>
  <c r="T8" i="13"/>
  <c r="R8" i="13"/>
  <c r="O8" i="13"/>
  <c r="J8" i="13"/>
  <c r="G8" i="13"/>
  <c r="F8" i="13"/>
  <c r="E8" i="13"/>
  <c r="D8" i="13"/>
  <c r="AV8" i="13" s="1"/>
  <c r="BE7" i="13"/>
  <c r="BB7" i="13"/>
  <c r="AW7" i="13"/>
  <c r="AR7" i="13"/>
  <c r="AL7" i="13"/>
  <c r="AG7" i="13"/>
  <c r="AB7" i="13"/>
  <c r="V7" i="13"/>
  <c r="Q7" i="13"/>
  <c r="F7" i="13"/>
  <c r="E7" i="13"/>
  <c r="D7" i="13"/>
  <c r="BB6" i="13"/>
  <c r="AN6" i="13"/>
  <c r="AD6" i="13"/>
  <c r="H6" i="13"/>
  <c r="F6" i="13"/>
  <c r="E6" i="13"/>
  <c r="D6" i="13"/>
  <c r="BB5" i="13"/>
  <c r="F5" i="13"/>
  <c r="E5" i="13"/>
  <c r="D5" i="13"/>
  <c r="DJ22" i="12"/>
  <c r="DH22" i="12"/>
  <c r="DC22" i="12"/>
  <c r="DA22" i="12"/>
  <c r="CY22" i="12"/>
  <c r="CW22" i="12"/>
  <c r="CU22" i="12"/>
  <c r="CS22" i="12"/>
  <c r="CQ22" i="12"/>
  <c r="CO22" i="12"/>
  <c r="CM22" i="12"/>
  <c r="CK22" i="12"/>
  <c r="CI22" i="12"/>
  <c r="CG22" i="12"/>
  <c r="CE22" i="12"/>
  <c r="CC22" i="12"/>
  <c r="CA22" i="12"/>
  <c r="BY22" i="12"/>
  <c r="BW22" i="12"/>
  <c r="BU22" i="12"/>
  <c r="BS22" i="12"/>
  <c r="BQ22" i="12"/>
  <c r="BO22" i="12"/>
  <c r="BM22" i="12"/>
  <c r="BK22" i="12"/>
  <c r="BJ22" i="12"/>
  <c r="BI22" i="12"/>
  <c r="DI22" i="12" s="1"/>
  <c r="DJ21" i="12"/>
  <c r="DH21" i="12"/>
  <c r="DC21" i="12"/>
  <c r="DA21" i="12"/>
  <c r="CY21" i="12"/>
  <c r="CW21" i="12"/>
  <c r="CU21" i="12"/>
  <c r="CS21" i="12"/>
  <c r="CQ21" i="12"/>
  <c r="CO21" i="12"/>
  <c r="CM21" i="12"/>
  <c r="CK21" i="12"/>
  <c r="CI21" i="12"/>
  <c r="CG21" i="12"/>
  <c r="CE21" i="12"/>
  <c r="CC21" i="12"/>
  <c r="CA21" i="12"/>
  <c r="BY21" i="12"/>
  <c r="BW21" i="12"/>
  <c r="BU21" i="12"/>
  <c r="BS21" i="12"/>
  <c r="BQ21" i="12"/>
  <c r="BO21" i="12"/>
  <c r="BM21" i="12"/>
  <c r="BK21" i="12"/>
  <c r="BJ21" i="12"/>
  <c r="BI21" i="12"/>
  <c r="DD21" i="12" s="1"/>
  <c r="DJ20" i="12"/>
  <c r="DH20" i="12"/>
  <c r="DC20" i="12"/>
  <c r="DA20" i="12"/>
  <c r="CY20" i="12"/>
  <c r="CW20" i="12"/>
  <c r="CU20" i="12"/>
  <c r="CS20" i="12"/>
  <c r="CQ20" i="12"/>
  <c r="CO20" i="12"/>
  <c r="CM20" i="12"/>
  <c r="CK20" i="12"/>
  <c r="CI20" i="12"/>
  <c r="CG20" i="12"/>
  <c r="CE20" i="12"/>
  <c r="CC20" i="12"/>
  <c r="CA20" i="12"/>
  <c r="BY20" i="12"/>
  <c r="BW20" i="12"/>
  <c r="BU20" i="12"/>
  <c r="BS20" i="12"/>
  <c r="BQ20" i="12"/>
  <c r="BO20" i="12"/>
  <c r="BM20" i="12"/>
  <c r="BK20" i="12"/>
  <c r="BJ20" i="12"/>
  <c r="BI20" i="12"/>
  <c r="DI20" i="12" s="1"/>
  <c r="DJ19" i="12"/>
  <c r="DH19" i="12"/>
  <c r="DC19" i="12"/>
  <c r="DA19" i="12"/>
  <c r="CY19" i="12"/>
  <c r="CW19" i="12"/>
  <c r="CU19" i="12"/>
  <c r="CS19" i="12"/>
  <c r="CQ19" i="12"/>
  <c r="CO19" i="12"/>
  <c r="CM19" i="12"/>
  <c r="CK19" i="12"/>
  <c r="CI19" i="12"/>
  <c r="CG19" i="12"/>
  <c r="CE19" i="12"/>
  <c r="CC19" i="12"/>
  <c r="CA19" i="12"/>
  <c r="BY19" i="12"/>
  <c r="BW19" i="12"/>
  <c r="BU19" i="12"/>
  <c r="BS19" i="12"/>
  <c r="BQ19" i="12"/>
  <c r="BO19" i="12"/>
  <c r="BM19" i="12"/>
  <c r="BK19" i="12"/>
  <c r="BJ19" i="12"/>
  <c r="BI19" i="12"/>
  <c r="DD19" i="12" s="1"/>
  <c r="DJ18" i="12"/>
  <c r="DH18" i="12"/>
  <c r="DC18" i="12"/>
  <c r="DA18" i="12"/>
  <c r="CY18" i="12"/>
  <c r="CW18" i="12"/>
  <c r="CU18" i="12"/>
  <c r="CS18" i="12"/>
  <c r="CQ18" i="12"/>
  <c r="CO18" i="12"/>
  <c r="CM18" i="12"/>
  <c r="CK18" i="12"/>
  <c r="CI18" i="12"/>
  <c r="CG18" i="12"/>
  <c r="CE18" i="12"/>
  <c r="CC18" i="12"/>
  <c r="CA18" i="12"/>
  <c r="BY18" i="12"/>
  <c r="BW18" i="12"/>
  <c r="BU18" i="12"/>
  <c r="BS18" i="12"/>
  <c r="BQ18" i="12"/>
  <c r="BO18" i="12"/>
  <c r="BM18" i="12"/>
  <c r="BK18" i="12"/>
  <c r="BJ18" i="12"/>
  <c r="BI18" i="12"/>
  <c r="DI18" i="12" s="1"/>
  <c r="DJ11" i="12"/>
  <c r="DH11" i="12"/>
  <c r="DC11" i="12"/>
  <c r="DA11" i="12"/>
  <c r="CY11" i="12"/>
  <c r="CU11" i="12"/>
  <c r="CS11" i="12"/>
  <c r="CQ11" i="12"/>
  <c r="CO11" i="12"/>
  <c r="CM11" i="12"/>
  <c r="CK11" i="12"/>
  <c r="CG11" i="12"/>
  <c r="CE11" i="12"/>
  <c r="CC11" i="12"/>
  <c r="CA11" i="12"/>
  <c r="BW11" i="12"/>
  <c r="BU11" i="12"/>
  <c r="BS11" i="12"/>
  <c r="BQ11" i="12"/>
  <c r="BO11" i="12"/>
  <c r="BM11" i="12"/>
  <c r="BK11" i="12"/>
  <c r="BJ11" i="12"/>
  <c r="BI11" i="12"/>
  <c r="DJ10" i="12"/>
  <c r="DH10" i="12"/>
  <c r="DC10" i="12"/>
  <c r="DA10" i="12"/>
  <c r="CY10" i="12"/>
  <c r="CU10" i="12"/>
  <c r="CS10" i="12"/>
  <c r="CQ10" i="12"/>
  <c r="CO10" i="12"/>
  <c r="CM10" i="12"/>
  <c r="CK10" i="12"/>
  <c r="CG10" i="12"/>
  <c r="CE10" i="12"/>
  <c r="CC10" i="12"/>
  <c r="CA10" i="12"/>
  <c r="BW10" i="12"/>
  <c r="BU10" i="12"/>
  <c r="BS10" i="12"/>
  <c r="BQ10" i="12"/>
  <c r="BO10" i="12"/>
  <c r="BM10" i="12"/>
  <c r="BK10" i="12"/>
  <c r="BJ10" i="12"/>
  <c r="BI10" i="12"/>
  <c r="DH9" i="12"/>
  <c r="CY9" i="12"/>
  <c r="CT9" i="12"/>
  <c r="CO9" i="12"/>
  <c r="CK9" i="12"/>
  <c r="CG9" i="12"/>
  <c r="CC9" i="12"/>
  <c r="BU9" i="12"/>
  <c r="BQ9" i="12"/>
  <c r="BM9" i="12"/>
  <c r="BK9" i="12"/>
  <c r="BJ9" i="12"/>
  <c r="BI9" i="12"/>
  <c r="DJ8" i="12"/>
  <c r="DH8" i="12"/>
  <c r="DC8" i="12"/>
  <c r="DA8" i="12"/>
  <c r="CZ8" i="12"/>
  <c r="CY8" i="12"/>
  <c r="CV8" i="12"/>
  <c r="CU8" i="12"/>
  <c r="CS8" i="12"/>
  <c r="CR8" i="12"/>
  <c r="CQ8" i="12"/>
  <c r="CO8" i="12"/>
  <c r="CN8" i="12"/>
  <c r="CM8" i="12"/>
  <c r="CK8" i="12"/>
  <c r="CJ8" i="12"/>
  <c r="CG8" i="12"/>
  <c r="CF8" i="12"/>
  <c r="CE8" i="12"/>
  <c r="CC8" i="12"/>
  <c r="CB8" i="12"/>
  <c r="CA8" i="12"/>
  <c r="BX8" i="12"/>
  <c r="BW8" i="12"/>
  <c r="BU8" i="12"/>
  <c r="BT8" i="12"/>
  <c r="BS8" i="12"/>
  <c r="BQ8" i="12"/>
  <c r="BP8" i="12"/>
  <c r="BO8" i="12"/>
  <c r="BM8" i="12"/>
  <c r="BK8" i="12"/>
  <c r="BJ8" i="12"/>
  <c r="BI8" i="12"/>
  <c r="DH7" i="12"/>
  <c r="DA7" i="12"/>
  <c r="CS7" i="12"/>
  <c r="CO7" i="12"/>
  <c r="CK7" i="12"/>
  <c r="CG7" i="12"/>
  <c r="CC7" i="12"/>
  <c r="BU7" i="12"/>
  <c r="BQ7" i="12"/>
  <c r="BM7" i="12"/>
  <c r="BK7" i="12"/>
  <c r="BJ7" i="12"/>
  <c r="BI7" i="12"/>
  <c r="DJ6" i="12"/>
  <c r="DH6" i="12"/>
  <c r="DC6" i="12"/>
  <c r="DA6" i="12"/>
  <c r="CZ6" i="12"/>
  <c r="CY6" i="12"/>
  <c r="CV6" i="12"/>
  <c r="CU6" i="12"/>
  <c r="CS6" i="12"/>
  <c r="CR6" i="12"/>
  <c r="CQ6" i="12"/>
  <c r="CO6" i="12"/>
  <c r="CN6" i="12"/>
  <c r="CM6" i="12"/>
  <c r="CK6" i="12"/>
  <c r="CJ6" i="12"/>
  <c r="CG6" i="12"/>
  <c r="CF6" i="12"/>
  <c r="CE6" i="12"/>
  <c r="CC6" i="12"/>
  <c r="CB6" i="12"/>
  <c r="CA6" i="12"/>
  <c r="BX6" i="12"/>
  <c r="BW6" i="12"/>
  <c r="BU6" i="12"/>
  <c r="BT6" i="12"/>
  <c r="BS6" i="12"/>
  <c r="BQ6" i="12"/>
  <c r="BP6" i="12"/>
  <c r="BO6" i="12"/>
  <c r="BM6" i="12"/>
  <c r="BK6" i="12"/>
  <c r="BJ6" i="12"/>
  <c r="BI6" i="12"/>
  <c r="DH5" i="12"/>
  <c r="DA5" i="12"/>
  <c r="CS5" i="12"/>
  <c r="CO5" i="12"/>
  <c r="CK5" i="12"/>
  <c r="CG5" i="12"/>
  <c r="CC5" i="12"/>
  <c r="BU5" i="12"/>
  <c r="BQ5" i="12"/>
  <c r="BM5" i="12"/>
  <c r="BK5" i="12"/>
  <c r="BJ5" i="12"/>
  <c r="BI5" i="12"/>
  <c r="BE22" i="12"/>
  <c r="BB22" i="12"/>
  <c r="AW22" i="12"/>
  <c r="AU22" i="12"/>
  <c r="AS22" i="12"/>
  <c r="AQ22" i="12"/>
  <c r="AO22" i="12"/>
  <c r="AM22" i="12"/>
  <c r="AK22" i="12"/>
  <c r="AI22" i="12"/>
  <c r="AG22" i="12"/>
  <c r="AE22" i="12"/>
  <c r="AC22" i="12"/>
  <c r="AA22" i="12"/>
  <c r="Y22" i="12"/>
  <c r="W22" i="12"/>
  <c r="U22" i="12"/>
  <c r="S22" i="12"/>
  <c r="Q22" i="12"/>
  <c r="O22" i="12"/>
  <c r="M22" i="12"/>
  <c r="K22" i="12"/>
  <c r="I22" i="12"/>
  <c r="G22" i="12"/>
  <c r="F22" i="12"/>
  <c r="E22" i="12"/>
  <c r="D22" i="12"/>
  <c r="BC22" i="12" s="1"/>
  <c r="BE21" i="12"/>
  <c r="BB21" i="12"/>
  <c r="AW21" i="12"/>
  <c r="AU21" i="12"/>
  <c r="AS21" i="12"/>
  <c r="AQ21" i="12"/>
  <c r="AO21" i="12"/>
  <c r="AM21" i="12"/>
  <c r="AK21" i="12"/>
  <c r="AI21" i="12"/>
  <c r="AG21" i="12"/>
  <c r="AE21" i="12"/>
  <c r="AC21" i="12"/>
  <c r="AA21" i="12"/>
  <c r="Y21" i="12"/>
  <c r="W21" i="12"/>
  <c r="U21" i="12"/>
  <c r="S21" i="12"/>
  <c r="Q21" i="12"/>
  <c r="O21" i="12"/>
  <c r="M21" i="12"/>
  <c r="K21" i="12"/>
  <c r="I21" i="12"/>
  <c r="G21" i="12"/>
  <c r="F21" i="12"/>
  <c r="E21" i="12"/>
  <c r="D21" i="12"/>
  <c r="AX21" i="12" s="1"/>
  <c r="BE20" i="12"/>
  <c r="BB20" i="12"/>
  <c r="AW20" i="12"/>
  <c r="AU20" i="12"/>
  <c r="AS20" i="12"/>
  <c r="AQ20" i="12"/>
  <c r="AO20" i="12"/>
  <c r="AM20" i="12"/>
  <c r="AK20" i="12"/>
  <c r="AI20" i="12"/>
  <c r="AG20" i="12"/>
  <c r="AE20" i="12"/>
  <c r="AC20" i="12"/>
  <c r="AA20" i="12"/>
  <c r="Y20" i="12"/>
  <c r="W20" i="12"/>
  <c r="U20" i="12"/>
  <c r="S20" i="12"/>
  <c r="Q20" i="12"/>
  <c r="O20" i="12"/>
  <c r="M20" i="12"/>
  <c r="K20" i="12"/>
  <c r="I20" i="12"/>
  <c r="G20" i="12"/>
  <c r="F20" i="12"/>
  <c r="E20" i="12"/>
  <c r="D20" i="12"/>
  <c r="BC20" i="12" s="1"/>
  <c r="BE19" i="12"/>
  <c r="BB19" i="12"/>
  <c r="AW19" i="12"/>
  <c r="AU19" i="12"/>
  <c r="AS19" i="12"/>
  <c r="AQ19" i="12"/>
  <c r="AO19" i="12"/>
  <c r="AM19" i="12"/>
  <c r="AK19" i="12"/>
  <c r="AI19" i="12"/>
  <c r="AG19" i="12"/>
  <c r="AE19" i="12"/>
  <c r="AC19" i="12"/>
  <c r="AA19" i="12"/>
  <c r="Y19" i="12"/>
  <c r="W19" i="12"/>
  <c r="U19" i="12"/>
  <c r="S19" i="12"/>
  <c r="Q19" i="12"/>
  <c r="O19" i="12"/>
  <c r="M19" i="12"/>
  <c r="K19" i="12"/>
  <c r="I19" i="12"/>
  <c r="G19" i="12"/>
  <c r="F19" i="12"/>
  <c r="E19" i="12"/>
  <c r="D19" i="12"/>
  <c r="AX19" i="12" s="1"/>
  <c r="BE18" i="12"/>
  <c r="BB18" i="12"/>
  <c r="AW18" i="12"/>
  <c r="AU18" i="12"/>
  <c r="AS18" i="12"/>
  <c r="AQ18" i="12"/>
  <c r="AO18" i="12"/>
  <c r="AM18" i="12"/>
  <c r="AK18" i="12"/>
  <c r="AI18" i="12"/>
  <c r="AG18" i="12"/>
  <c r="AE18" i="12"/>
  <c r="AC18" i="12"/>
  <c r="AA18" i="12"/>
  <c r="Y18" i="12"/>
  <c r="W18" i="12"/>
  <c r="U18" i="12"/>
  <c r="S18" i="12"/>
  <c r="Q18" i="12"/>
  <c r="O18" i="12"/>
  <c r="M18" i="12"/>
  <c r="K18" i="12"/>
  <c r="I18" i="12"/>
  <c r="G18" i="12"/>
  <c r="F18" i="12"/>
  <c r="E18" i="12"/>
  <c r="D18" i="12"/>
  <c r="BC18" i="12" s="1"/>
  <c r="BE11" i="12"/>
  <c r="BB11" i="12"/>
  <c r="AW11" i="12"/>
  <c r="AU11" i="12"/>
  <c r="AS11" i="12"/>
  <c r="AO11" i="12"/>
  <c r="AM11" i="12"/>
  <c r="AK11" i="12"/>
  <c r="AI11" i="12"/>
  <c r="AG11" i="12"/>
  <c r="AE11" i="12"/>
  <c r="AA11" i="12"/>
  <c r="Y11" i="12"/>
  <c r="W11" i="12"/>
  <c r="U11" i="12"/>
  <c r="Q11" i="12"/>
  <c r="O11" i="12"/>
  <c r="M11" i="12"/>
  <c r="K11" i="12"/>
  <c r="I11" i="12"/>
  <c r="G11" i="12"/>
  <c r="F11" i="12"/>
  <c r="E11" i="12"/>
  <c r="D11" i="12"/>
  <c r="BE10" i="12"/>
  <c r="BB10" i="12"/>
  <c r="AW10" i="12"/>
  <c r="AU10" i="12"/>
  <c r="AS10" i="12"/>
  <c r="AO10" i="12"/>
  <c r="AM10" i="12"/>
  <c r="AK10" i="12"/>
  <c r="AI10" i="12"/>
  <c r="AG10" i="12"/>
  <c r="AE10" i="12"/>
  <c r="AA10" i="12"/>
  <c r="Y10" i="12"/>
  <c r="W10" i="12"/>
  <c r="U10" i="12"/>
  <c r="Q10" i="12"/>
  <c r="O10" i="12"/>
  <c r="M10" i="12"/>
  <c r="K10" i="12"/>
  <c r="I10" i="12"/>
  <c r="G10" i="12"/>
  <c r="F10" i="12"/>
  <c r="E10" i="12"/>
  <c r="D10" i="12"/>
  <c r="BB9" i="12"/>
  <c r="AW9" i="12"/>
  <c r="AT9" i="12"/>
  <c r="AO9" i="12"/>
  <c r="AL9" i="12"/>
  <c r="AI9" i="12"/>
  <c r="AG9" i="12"/>
  <c r="AE9" i="12"/>
  <c r="AA9" i="12"/>
  <c r="Y9" i="12"/>
  <c r="W9" i="12"/>
  <c r="U9" i="12"/>
  <c r="Q9" i="12"/>
  <c r="O9" i="12"/>
  <c r="M9" i="12"/>
  <c r="K9" i="12"/>
  <c r="I9" i="12"/>
  <c r="G9" i="12"/>
  <c r="F9" i="12"/>
  <c r="E9" i="12"/>
  <c r="D9" i="12"/>
  <c r="BE8" i="12"/>
  <c r="BB8" i="12"/>
  <c r="AW8" i="12"/>
  <c r="AU8" i="12"/>
  <c r="AT8" i="12"/>
  <c r="AS8" i="12"/>
  <c r="AP8" i="12"/>
  <c r="AO8" i="12"/>
  <c r="AM8" i="12"/>
  <c r="AL8" i="12"/>
  <c r="AK8" i="12"/>
  <c r="AI8" i="12"/>
  <c r="AH8" i="12"/>
  <c r="AG8" i="12"/>
  <c r="AE8" i="12"/>
  <c r="AD8" i="12"/>
  <c r="AA8" i="12"/>
  <c r="Z8" i="12"/>
  <c r="Y8" i="12"/>
  <c r="W8" i="12"/>
  <c r="V8" i="12"/>
  <c r="U8" i="12"/>
  <c r="R8" i="12"/>
  <c r="Q8" i="12"/>
  <c r="O8" i="12"/>
  <c r="N8" i="12"/>
  <c r="M8" i="12"/>
  <c r="K8" i="12"/>
  <c r="J8" i="12"/>
  <c r="I8" i="12"/>
  <c r="G8" i="12"/>
  <c r="F8" i="12"/>
  <c r="E8" i="12"/>
  <c r="D8" i="12"/>
  <c r="BE7" i="12"/>
  <c r="BB7" i="12"/>
  <c r="AW7" i="12"/>
  <c r="AU7" i="12"/>
  <c r="AS7" i="12"/>
  <c r="AO7" i="12"/>
  <c r="AM7" i="12"/>
  <c r="AK7" i="12"/>
  <c r="AI7" i="12"/>
  <c r="AG7" i="12"/>
  <c r="AE7" i="12"/>
  <c r="AA7" i="12"/>
  <c r="Y7" i="12"/>
  <c r="W7" i="12"/>
  <c r="U7" i="12"/>
  <c r="Q7" i="12"/>
  <c r="O7" i="12"/>
  <c r="M7" i="12"/>
  <c r="K7" i="12"/>
  <c r="I7" i="12"/>
  <c r="G7" i="12"/>
  <c r="F7" i="12"/>
  <c r="E7" i="12"/>
  <c r="D7" i="12"/>
  <c r="BE6" i="12"/>
  <c r="BB6" i="12"/>
  <c r="AW6" i="12"/>
  <c r="AU6" i="12"/>
  <c r="AT6" i="12"/>
  <c r="AS6" i="12"/>
  <c r="AP6" i="12"/>
  <c r="AO6" i="12"/>
  <c r="AM6" i="12"/>
  <c r="AL6" i="12"/>
  <c r="AK6" i="12"/>
  <c r="AI6" i="12"/>
  <c r="AH6" i="12"/>
  <c r="AG6" i="12"/>
  <c r="AE6" i="12"/>
  <c r="AD6" i="12"/>
  <c r="AA6" i="12"/>
  <c r="Z6" i="12"/>
  <c r="Y6" i="12"/>
  <c r="W6" i="12"/>
  <c r="V6" i="12"/>
  <c r="U6" i="12"/>
  <c r="R6" i="12"/>
  <c r="Q6" i="12"/>
  <c r="O6" i="12"/>
  <c r="N6" i="12"/>
  <c r="M6" i="12"/>
  <c r="K6" i="12"/>
  <c r="J6" i="12"/>
  <c r="I6" i="12"/>
  <c r="G6" i="12"/>
  <c r="F6" i="12"/>
  <c r="E6" i="12"/>
  <c r="D6" i="12"/>
  <c r="BE5" i="12"/>
  <c r="BB5" i="12"/>
  <c r="AW5" i="12"/>
  <c r="AU5" i="12"/>
  <c r="AS5" i="12"/>
  <c r="AO5" i="12"/>
  <c r="AM5" i="12"/>
  <c r="AK5" i="12"/>
  <c r="AI5" i="12"/>
  <c r="AG5" i="12"/>
  <c r="AE5" i="12"/>
  <c r="AA5" i="12"/>
  <c r="Y5" i="12"/>
  <c r="W5" i="12"/>
  <c r="U5" i="12"/>
  <c r="Q5" i="12"/>
  <c r="O5" i="12"/>
  <c r="M5" i="12"/>
  <c r="K5" i="12"/>
  <c r="I5" i="12"/>
  <c r="G5" i="12"/>
  <c r="F5" i="12"/>
  <c r="E5" i="12"/>
  <c r="D5" i="12"/>
  <c r="DJ23" i="11"/>
  <c r="DH23" i="11"/>
  <c r="DC23" i="11"/>
  <c r="DA23" i="11"/>
  <c r="CY23" i="11"/>
  <c r="CW23" i="11"/>
  <c r="CU23" i="11"/>
  <c r="CS23" i="11"/>
  <c r="CQ23" i="11"/>
  <c r="CO23" i="11"/>
  <c r="CM23" i="11"/>
  <c r="CK23" i="11"/>
  <c r="CI23" i="11"/>
  <c r="CG23" i="11"/>
  <c r="CE23" i="11"/>
  <c r="CC23" i="11"/>
  <c r="CA23" i="11"/>
  <c r="BY23" i="11"/>
  <c r="BW23" i="11"/>
  <c r="BU23" i="11"/>
  <c r="BS23" i="11"/>
  <c r="BQ23" i="11"/>
  <c r="BO23" i="11"/>
  <c r="BM23" i="11"/>
  <c r="BJ23" i="11"/>
  <c r="BI23" i="11"/>
  <c r="BH23" i="11"/>
  <c r="DI23" i="11" s="1"/>
  <c r="DJ16" i="11"/>
  <c r="DH16" i="11"/>
  <c r="DC16" i="11"/>
  <c r="DA16" i="11"/>
  <c r="CY16" i="11"/>
  <c r="CU16" i="11"/>
  <c r="CS16" i="11"/>
  <c r="CQ16" i="11"/>
  <c r="CO16" i="11"/>
  <c r="CM16" i="11"/>
  <c r="CK16" i="11"/>
  <c r="CG16" i="11"/>
  <c r="CE16" i="11"/>
  <c r="CC16" i="11"/>
  <c r="CA16" i="11"/>
  <c r="BW16" i="11"/>
  <c r="BU16" i="11"/>
  <c r="BS16" i="11"/>
  <c r="BQ16" i="11"/>
  <c r="BO16" i="11"/>
  <c r="BM16" i="11"/>
  <c r="BJ16" i="11"/>
  <c r="BI16" i="11"/>
  <c r="BH16" i="11"/>
  <c r="DJ15" i="11"/>
  <c r="DH15" i="11"/>
  <c r="DC15" i="11"/>
  <c r="DA15" i="11"/>
  <c r="CY15" i="11"/>
  <c r="CU15" i="11"/>
  <c r="CS15" i="11"/>
  <c r="CQ15" i="11"/>
  <c r="CO15" i="11"/>
  <c r="CM15" i="11"/>
  <c r="CK15" i="11"/>
  <c r="CG15" i="11"/>
  <c r="CE15" i="11"/>
  <c r="CC15" i="11"/>
  <c r="CA15" i="11"/>
  <c r="BW15" i="11"/>
  <c r="BU15" i="11"/>
  <c r="BS15" i="11"/>
  <c r="BQ15" i="11"/>
  <c r="BO15" i="11"/>
  <c r="BM15" i="11"/>
  <c r="BJ15" i="11"/>
  <c r="BI15" i="11"/>
  <c r="BH15" i="11"/>
  <c r="DJ14" i="11"/>
  <c r="DH14" i="11"/>
  <c r="DC14" i="11"/>
  <c r="DA14" i="11"/>
  <c r="CY14" i="11"/>
  <c r="CU14" i="11"/>
  <c r="CS14" i="11"/>
  <c r="CQ14" i="11"/>
  <c r="CO14" i="11"/>
  <c r="CM14" i="11"/>
  <c r="CK14" i="11"/>
  <c r="CG14" i="11"/>
  <c r="CE14" i="11"/>
  <c r="CC14" i="11"/>
  <c r="CA14" i="11"/>
  <c r="BW14" i="11"/>
  <c r="BU14" i="11"/>
  <c r="BS14" i="11"/>
  <c r="BQ14" i="11"/>
  <c r="BO14" i="11"/>
  <c r="BM14" i="11"/>
  <c r="BJ14" i="11"/>
  <c r="BI14" i="11"/>
  <c r="BH14" i="11"/>
  <c r="DJ13" i="11"/>
  <c r="DH13" i="11"/>
  <c r="DC13" i="11"/>
  <c r="DA13" i="11"/>
  <c r="CY13" i="11"/>
  <c r="CU13" i="11"/>
  <c r="CS13" i="11"/>
  <c r="CQ13" i="11"/>
  <c r="CO13" i="11"/>
  <c r="CM13" i="11"/>
  <c r="CK13" i="11"/>
  <c r="CG13" i="11"/>
  <c r="CE13" i="11"/>
  <c r="CC13" i="11"/>
  <c r="CA13" i="11"/>
  <c r="BW13" i="11"/>
  <c r="BU13" i="11"/>
  <c r="BS13" i="11"/>
  <c r="BQ13" i="11"/>
  <c r="BO13" i="11"/>
  <c r="BM13" i="11"/>
  <c r="BJ13" i="11"/>
  <c r="BI13" i="11"/>
  <c r="BH13" i="11"/>
  <c r="DJ12" i="11"/>
  <c r="DH12" i="11"/>
  <c r="DC12" i="11"/>
  <c r="DA12" i="11"/>
  <c r="CY12" i="11"/>
  <c r="CU12" i="11"/>
  <c r="CS12" i="11"/>
  <c r="CQ12" i="11"/>
  <c r="CO12" i="11"/>
  <c r="CM12" i="11"/>
  <c r="CK12" i="11"/>
  <c r="CG12" i="11"/>
  <c r="CE12" i="11"/>
  <c r="CC12" i="11"/>
  <c r="CA12" i="11"/>
  <c r="BW12" i="11"/>
  <c r="BU12" i="11"/>
  <c r="BS12" i="11"/>
  <c r="BQ12" i="11"/>
  <c r="BO12" i="11"/>
  <c r="BM12" i="11"/>
  <c r="BJ12" i="11"/>
  <c r="BI12" i="11"/>
  <c r="BH12" i="11"/>
  <c r="DJ11" i="11"/>
  <c r="DH11" i="11"/>
  <c r="DC11" i="11"/>
  <c r="DA11" i="11"/>
  <c r="CY11" i="11"/>
  <c r="CU11" i="11"/>
  <c r="CS11" i="11"/>
  <c r="CQ11" i="11"/>
  <c r="CO11" i="11"/>
  <c r="CM11" i="11"/>
  <c r="CK11" i="11"/>
  <c r="CG11" i="11"/>
  <c r="CE11" i="11"/>
  <c r="CC11" i="11"/>
  <c r="CA11" i="11"/>
  <c r="BW11" i="11"/>
  <c r="BU11" i="11"/>
  <c r="BS11" i="11"/>
  <c r="BQ11" i="11"/>
  <c r="BO11" i="11"/>
  <c r="BM11" i="11"/>
  <c r="BJ11" i="11"/>
  <c r="BI11" i="11"/>
  <c r="BH11" i="11"/>
  <c r="DH10" i="11"/>
  <c r="DA10" i="11"/>
  <c r="CU10" i="11"/>
  <c r="CL10" i="11"/>
  <c r="CJ10" i="11"/>
  <c r="CH10" i="11"/>
  <c r="CD10" i="11"/>
  <c r="CB10" i="11"/>
  <c r="BZ10" i="11"/>
  <c r="BV10" i="11"/>
  <c r="BT10" i="11"/>
  <c r="BN10" i="11"/>
  <c r="BJ10" i="11"/>
  <c r="BI10" i="11"/>
  <c r="BH10" i="11"/>
  <c r="DH9" i="11"/>
  <c r="BJ9" i="11"/>
  <c r="BI9" i="11"/>
  <c r="BH9" i="11"/>
  <c r="DH8" i="11"/>
  <c r="DB8" i="11"/>
  <c r="CX8" i="11"/>
  <c r="CT8" i="11"/>
  <c r="CL8" i="11"/>
  <c r="CH8" i="11"/>
  <c r="CD8" i="11"/>
  <c r="BZ8" i="11"/>
  <c r="BV8" i="11"/>
  <c r="BN8" i="11"/>
  <c r="BJ8" i="11"/>
  <c r="BI8" i="11"/>
  <c r="BH8" i="11"/>
  <c r="DH7" i="11"/>
  <c r="CZ7" i="11"/>
  <c r="CR7" i="11"/>
  <c r="CJ7" i="11"/>
  <c r="CB7" i="11"/>
  <c r="BT7" i="11"/>
  <c r="BJ7" i="11"/>
  <c r="BI7" i="11"/>
  <c r="BH7" i="11"/>
  <c r="DB7" i="11" s="1"/>
  <c r="DH6" i="11"/>
  <c r="DB6" i="11"/>
  <c r="CZ6" i="11"/>
  <c r="CX6" i="11"/>
  <c r="CT6" i="11"/>
  <c r="CR6" i="11"/>
  <c r="CL6" i="11"/>
  <c r="CJ6" i="11"/>
  <c r="CH6" i="11"/>
  <c r="CD6" i="11"/>
  <c r="CB6" i="11"/>
  <c r="BZ6" i="11"/>
  <c r="BV6" i="11"/>
  <c r="BT6" i="11"/>
  <c r="BN6" i="11"/>
  <c r="BJ6" i="11"/>
  <c r="BI6" i="11"/>
  <c r="BH6" i="11"/>
  <c r="DH5" i="11"/>
  <c r="BJ5" i="11"/>
  <c r="BI5" i="11"/>
  <c r="BH5" i="11"/>
  <c r="BD23" i="11"/>
  <c r="BB23" i="11"/>
  <c r="AW23" i="11"/>
  <c r="AU23" i="11"/>
  <c r="AS23" i="11"/>
  <c r="AQ23" i="11"/>
  <c r="AO23" i="11"/>
  <c r="AM23" i="11"/>
  <c r="AK23" i="11"/>
  <c r="AI23" i="11"/>
  <c r="AG23" i="11"/>
  <c r="AE23" i="11"/>
  <c r="AC23" i="11"/>
  <c r="AA23" i="11"/>
  <c r="Y23" i="11"/>
  <c r="W23" i="11"/>
  <c r="U23" i="11"/>
  <c r="S23" i="11"/>
  <c r="Q23" i="11"/>
  <c r="O23" i="11"/>
  <c r="M23" i="11"/>
  <c r="K23" i="11"/>
  <c r="I23" i="11"/>
  <c r="G23" i="11"/>
  <c r="F23" i="11"/>
  <c r="E23" i="11"/>
  <c r="D23" i="11"/>
  <c r="BC23" i="11" s="1"/>
  <c r="BK16" i="11"/>
  <c r="BB16" i="11"/>
  <c r="AW16" i="11"/>
  <c r="AU16" i="11"/>
  <c r="AS16" i="11"/>
  <c r="AO16" i="11"/>
  <c r="AM16" i="11"/>
  <c r="AK16" i="11"/>
  <c r="AI16" i="11"/>
  <c r="AG16" i="11"/>
  <c r="AE16" i="11"/>
  <c r="AA16" i="11"/>
  <c r="Y16" i="11"/>
  <c r="W16" i="11"/>
  <c r="U16" i="11"/>
  <c r="Q16" i="11"/>
  <c r="O16" i="11"/>
  <c r="M16" i="11"/>
  <c r="K16" i="11"/>
  <c r="I16" i="11"/>
  <c r="G16" i="11"/>
  <c r="F16" i="11"/>
  <c r="E16" i="11"/>
  <c r="D16" i="11"/>
  <c r="BK15" i="11"/>
  <c r="BB15" i="11"/>
  <c r="AW15" i="11"/>
  <c r="AU15" i="11"/>
  <c r="AS15" i="11"/>
  <c r="AO15" i="11"/>
  <c r="AM15" i="11"/>
  <c r="AK15" i="11"/>
  <c r="AI15" i="11"/>
  <c r="AG15" i="11"/>
  <c r="AE15" i="11"/>
  <c r="AA15" i="11"/>
  <c r="Y15" i="11"/>
  <c r="W15" i="11"/>
  <c r="U15" i="11"/>
  <c r="Q15" i="11"/>
  <c r="O15" i="11"/>
  <c r="M15" i="11"/>
  <c r="K15" i="11"/>
  <c r="I15" i="11"/>
  <c r="G15" i="11"/>
  <c r="F15" i="11"/>
  <c r="E15" i="11"/>
  <c r="D15" i="11"/>
  <c r="BK14" i="11"/>
  <c r="BB14" i="11"/>
  <c r="AW14" i="11"/>
  <c r="AU14" i="11"/>
  <c r="AS14" i="11"/>
  <c r="AO14" i="11"/>
  <c r="AM14" i="11"/>
  <c r="AK14" i="11"/>
  <c r="AI14" i="11"/>
  <c r="AG14" i="11"/>
  <c r="AE14" i="11"/>
  <c r="AA14" i="11"/>
  <c r="Y14" i="11"/>
  <c r="W14" i="11"/>
  <c r="U14" i="11"/>
  <c r="Q14" i="11"/>
  <c r="O14" i="11"/>
  <c r="M14" i="11"/>
  <c r="K14" i="11"/>
  <c r="I14" i="11"/>
  <c r="G14" i="11"/>
  <c r="F14" i="11"/>
  <c r="E14" i="11"/>
  <c r="D14" i="11"/>
  <c r="BK13" i="11"/>
  <c r="BB13" i="11"/>
  <c r="AW13" i="11"/>
  <c r="AU13" i="11"/>
  <c r="AS13" i="11"/>
  <c r="AO13" i="11"/>
  <c r="AM13" i="11"/>
  <c r="AK13" i="11"/>
  <c r="AI13" i="11"/>
  <c r="AG13" i="11"/>
  <c r="AE13" i="11"/>
  <c r="AA13" i="11"/>
  <c r="Y13" i="11"/>
  <c r="W13" i="11"/>
  <c r="U13" i="11"/>
  <c r="Q13" i="11"/>
  <c r="O13" i="11"/>
  <c r="M13" i="11"/>
  <c r="K13" i="11"/>
  <c r="I13" i="11"/>
  <c r="G13" i="11"/>
  <c r="F13" i="11"/>
  <c r="E13" i="11"/>
  <c r="D13" i="11"/>
  <c r="BK12" i="11"/>
  <c r="BB12" i="11"/>
  <c r="AW12" i="11"/>
  <c r="AU12" i="11"/>
  <c r="AS12" i="11"/>
  <c r="AO12" i="11"/>
  <c r="AM12" i="11"/>
  <c r="AK12" i="11"/>
  <c r="AI12" i="11"/>
  <c r="AG12" i="11"/>
  <c r="AE12" i="11"/>
  <c r="AA12" i="11"/>
  <c r="Y12" i="11"/>
  <c r="W12" i="11"/>
  <c r="U12" i="11"/>
  <c r="Q12" i="11"/>
  <c r="O12" i="11"/>
  <c r="M12" i="11"/>
  <c r="K12" i="11"/>
  <c r="I12" i="11"/>
  <c r="G12" i="11"/>
  <c r="F12" i="11"/>
  <c r="E12" i="11"/>
  <c r="D12" i="11"/>
  <c r="BK11" i="11"/>
  <c r="BB11" i="11"/>
  <c r="AW11" i="11"/>
  <c r="AU11" i="11"/>
  <c r="AS11" i="11"/>
  <c r="AO11" i="11"/>
  <c r="AM11" i="11"/>
  <c r="AK11" i="11"/>
  <c r="AI11" i="11"/>
  <c r="AG11" i="11"/>
  <c r="AE11" i="11"/>
  <c r="AA11" i="11"/>
  <c r="Y11" i="11"/>
  <c r="W11" i="11"/>
  <c r="U11" i="11"/>
  <c r="Q11" i="11"/>
  <c r="O11" i="11"/>
  <c r="M11" i="11"/>
  <c r="K11" i="11"/>
  <c r="I11" i="11"/>
  <c r="G11" i="11"/>
  <c r="F11" i="11"/>
  <c r="E11" i="11"/>
  <c r="D11" i="11"/>
  <c r="BB10" i="11"/>
  <c r="AU10" i="11"/>
  <c r="AM10" i="11"/>
  <c r="AI10" i="11"/>
  <c r="AG10" i="11"/>
  <c r="AE10" i="11"/>
  <c r="AA10" i="11"/>
  <c r="Y10" i="11"/>
  <c r="W10" i="11"/>
  <c r="U10" i="11"/>
  <c r="Q10" i="11"/>
  <c r="O10" i="11"/>
  <c r="M10" i="11"/>
  <c r="K10" i="11"/>
  <c r="I10" i="11"/>
  <c r="G10" i="11"/>
  <c r="F10" i="11"/>
  <c r="E10" i="11"/>
  <c r="D10" i="11"/>
  <c r="AW10" i="11" s="1"/>
  <c r="BK9" i="11"/>
  <c r="BB9" i="11"/>
  <c r="AW9" i="11"/>
  <c r="AU9" i="11"/>
  <c r="AT9" i="11"/>
  <c r="AS9" i="11"/>
  <c r="AP9" i="11"/>
  <c r="AO9" i="11"/>
  <c r="AM9" i="11"/>
  <c r="AL9" i="11"/>
  <c r="AK9" i="11"/>
  <c r="AI9" i="11"/>
  <c r="AH9" i="11"/>
  <c r="AG9" i="11"/>
  <c r="AE9" i="11"/>
  <c r="AD9" i="11"/>
  <c r="AA9" i="11"/>
  <c r="Z9" i="11"/>
  <c r="Y9" i="11"/>
  <c r="W9" i="11"/>
  <c r="V9" i="11"/>
  <c r="U9" i="11"/>
  <c r="R9" i="11"/>
  <c r="Q9" i="11"/>
  <c r="O9" i="11"/>
  <c r="N9" i="11"/>
  <c r="M9" i="11"/>
  <c r="K9" i="11"/>
  <c r="J9" i="11"/>
  <c r="I9" i="11"/>
  <c r="G9" i="11"/>
  <c r="F9" i="11"/>
  <c r="E9" i="11"/>
  <c r="D9" i="11"/>
  <c r="BK8" i="11"/>
  <c r="BB8" i="11"/>
  <c r="AW8" i="11"/>
  <c r="AU8" i="11"/>
  <c r="AS8" i="11"/>
  <c r="AO8" i="11"/>
  <c r="AM8" i="11"/>
  <c r="AK8" i="11"/>
  <c r="AI8" i="11"/>
  <c r="AG8" i="11"/>
  <c r="AE8" i="11"/>
  <c r="AA8" i="11"/>
  <c r="Y8" i="11"/>
  <c r="W8" i="11"/>
  <c r="U8" i="11"/>
  <c r="Q8" i="11"/>
  <c r="O8" i="11"/>
  <c r="M8" i="11"/>
  <c r="K8" i="11"/>
  <c r="I8" i="11"/>
  <c r="G8" i="11"/>
  <c r="F8" i="11"/>
  <c r="E8" i="11"/>
  <c r="D8" i="11"/>
  <c r="BK7" i="11"/>
  <c r="BB7" i="11"/>
  <c r="AW7" i="11"/>
  <c r="AU7" i="11"/>
  <c r="AT7" i="11"/>
  <c r="AS7" i="11"/>
  <c r="AP7" i="11"/>
  <c r="AO7" i="11"/>
  <c r="AM7" i="11"/>
  <c r="AL7" i="11"/>
  <c r="AK7" i="11"/>
  <c r="AI7" i="11"/>
  <c r="AH7" i="11"/>
  <c r="AG7" i="11"/>
  <c r="AE7" i="11"/>
  <c r="AD7" i="11"/>
  <c r="AA7" i="11"/>
  <c r="Z7" i="11"/>
  <c r="Y7" i="11"/>
  <c r="W7" i="11"/>
  <c r="V7" i="11"/>
  <c r="U7" i="11"/>
  <c r="R7" i="11"/>
  <c r="Q7" i="11"/>
  <c r="O7" i="11"/>
  <c r="N7" i="11"/>
  <c r="M7" i="11"/>
  <c r="K7" i="11"/>
  <c r="J7" i="11"/>
  <c r="I7" i="11"/>
  <c r="G7" i="11"/>
  <c r="F7" i="11"/>
  <c r="E7" i="11"/>
  <c r="D7" i="11"/>
  <c r="BK6" i="11"/>
  <c r="BB6" i="11"/>
  <c r="AW6" i="11"/>
  <c r="AU6" i="11"/>
  <c r="AS6" i="11"/>
  <c r="AO6" i="11"/>
  <c r="AM6" i="11"/>
  <c r="AK6" i="11"/>
  <c r="AI6" i="11"/>
  <c r="AG6" i="11"/>
  <c r="AE6" i="11"/>
  <c r="AA6" i="11"/>
  <c r="Y6" i="11"/>
  <c r="W6" i="11"/>
  <c r="U6" i="11"/>
  <c r="Q6" i="11"/>
  <c r="O6" i="11"/>
  <c r="M6" i="11"/>
  <c r="K6" i="11"/>
  <c r="I6" i="11"/>
  <c r="G6" i="11"/>
  <c r="F6" i="11"/>
  <c r="E6" i="11"/>
  <c r="D6" i="11"/>
  <c r="BK5" i="11"/>
  <c r="BB5" i="11"/>
  <c r="AW5" i="11"/>
  <c r="AU5" i="11"/>
  <c r="AT5" i="11"/>
  <c r="AS5" i="11"/>
  <c r="AP5" i="11"/>
  <c r="AO5" i="11"/>
  <c r="AM5" i="11"/>
  <c r="AL5" i="11"/>
  <c r="AK5" i="11"/>
  <c r="AI5" i="11"/>
  <c r="AH5" i="11"/>
  <c r="AG5" i="11"/>
  <c r="AE5" i="11"/>
  <c r="AD5" i="11"/>
  <c r="AA5" i="11"/>
  <c r="Z5" i="11"/>
  <c r="Y5" i="11"/>
  <c r="W5" i="11"/>
  <c r="V5" i="11"/>
  <c r="U5" i="11"/>
  <c r="R5" i="11"/>
  <c r="Q5" i="11"/>
  <c r="O5" i="11"/>
  <c r="N5" i="11"/>
  <c r="M5" i="11"/>
  <c r="K5" i="11"/>
  <c r="J5" i="11"/>
  <c r="I5" i="11"/>
  <c r="G5" i="11"/>
  <c r="F5" i="11"/>
  <c r="E5" i="11"/>
  <c r="D5" i="11"/>
  <c r="DH12" i="10"/>
  <c r="DF12" i="10"/>
  <c r="CQ12" i="10"/>
  <c r="CM12" i="10"/>
  <c r="BY12" i="10"/>
  <c r="BS12" i="10"/>
  <c r="BI12" i="10"/>
  <c r="BH12" i="10"/>
  <c r="BG12" i="10"/>
  <c r="CS12" i="10" s="1"/>
  <c r="DF11" i="10"/>
  <c r="BI11" i="10"/>
  <c r="BH11" i="10"/>
  <c r="BG11" i="10"/>
  <c r="CS11" i="10" s="1"/>
  <c r="DF10" i="10"/>
  <c r="CW10" i="10"/>
  <c r="CC10" i="10"/>
  <c r="BK10" i="10"/>
  <c r="BI10" i="10"/>
  <c r="BH10" i="10"/>
  <c r="BG10" i="10"/>
  <c r="CS10" i="10" s="1"/>
  <c r="DH9" i="10"/>
  <c r="DF9" i="10"/>
  <c r="CW9" i="10"/>
  <c r="CQ9" i="10"/>
  <c r="CC9" i="10"/>
  <c r="BY9" i="10"/>
  <c r="BK9" i="10"/>
  <c r="BI9" i="10"/>
  <c r="BH9" i="10"/>
  <c r="BG9" i="10"/>
  <c r="CS9" i="10" s="1"/>
  <c r="DH8" i="10"/>
  <c r="DF8" i="10"/>
  <c r="CQ8" i="10"/>
  <c r="CM8" i="10"/>
  <c r="BY8" i="10"/>
  <c r="BS8" i="10"/>
  <c r="BI8" i="10"/>
  <c r="BH8" i="10"/>
  <c r="BG8" i="10"/>
  <c r="CS8" i="10" s="1"/>
  <c r="DF7" i="10"/>
  <c r="BI7" i="10"/>
  <c r="BH7" i="10"/>
  <c r="BG7" i="10"/>
  <c r="CS7" i="10" s="1"/>
  <c r="DF6" i="10"/>
  <c r="CW6" i="10"/>
  <c r="CC6" i="10"/>
  <c r="BK6" i="10"/>
  <c r="BI6" i="10"/>
  <c r="BH6" i="10"/>
  <c r="BG6" i="10"/>
  <c r="CS6" i="10" s="1"/>
  <c r="DF5" i="10"/>
  <c r="BI5" i="10"/>
  <c r="BH5" i="10"/>
  <c r="BG5" i="10"/>
  <c r="DA5" i="10" s="1"/>
  <c r="BB12" i="10"/>
  <c r="F12" i="10"/>
  <c r="E12" i="10"/>
  <c r="D12" i="10"/>
  <c r="AU12" i="10" s="1"/>
  <c r="BB11" i="10"/>
  <c r="AL11" i="10"/>
  <c r="AH11" i="10"/>
  <c r="U11" i="10"/>
  <c r="Q11" i="10"/>
  <c r="F11" i="10"/>
  <c r="E11" i="10"/>
  <c r="D11" i="10"/>
  <c r="AU11" i="10" s="1"/>
  <c r="BB10" i="10"/>
  <c r="F10" i="10"/>
  <c r="E10" i="10"/>
  <c r="D10" i="10"/>
  <c r="BB9" i="10"/>
  <c r="F9" i="10"/>
  <c r="E9" i="10"/>
  <c r="D9" i="10"/>
  <c r="AU9" i="10" s="1"/>
  <c r="BB8" i="10"/>
  <c r="T8" i="10"/>
  <c r="F8" i="10"/>
  <c r="E8" i="10"/>
  <c r="D8" i="10"/>
  <c r="AU8" i="10" s="1"/>
  <c r="BB7" i="10"/>
  <c r="F7" i="10"/>
  <c r="E7" i="10"/>
  <c r="D7" i="10"/>
  <c r="AU7" i="10" s="1"/>
  <c r="BB6" i="10"/>
  <c r="AP6" i="10"/>
  <c r="R6" i="10"/>
  <c r="F6" i="10"/>
  <c r="E6" i="10"/>
  <c r="D6" i="10"/>
  <c r="AM6" i="10" s="1"/>
  <c r="BE5" i="10"/>
  <c r="BB5" i="10"/>
  <c r="AT5" i="10"/>
  <c r="AR5" i="10"/>
  <c r="AN5" i="10"/>
  <c r="AL5" i="10"/>
  <c r="AE5" i="10"/>
  <c r="AD5" i="10"/>
  <c r="AA5" i="10"/>
  <c r="W5" i="10"/>
  <c r="V5" i="10"/>
  <c r="R5" i="10"/>
  <c r="O5" i="10"/>
  <c r="M5" i="10"/>
  <c r="K5" i="10"/>
  <c r="G5" i="10"/>
  <c r="F5" i="10"/>
  <c r="E5" i="10"/>
  <c r="D5" i="10"/>
  <c r="AW5" i="10" s="1"/>
  <c r="DJ10" i="6"/>
  <c r="DH10" i="6"/>
  <c r="DC10" i="6"/>
  <c r="DA10" i="6"/>
  <c r="CY10" i="6"/>
  <c r="CU10" i="6"/>
  <c r="CS10" i="6"/>
  <c r="CQ10" i="6"/>
  <c r="CO10" i="6"/>
  <c r="CM10" i="6"/>
  <c r="CK10" i="6"/>
  <c r="CG10" i="6"/>
  <c r="CE10" i="6"/>
  <c r="CC10" i="6"/>
  <c r="CA10" i="6"/>
  <c r="BW10" i="6"/>
  <c r="BU10" i="6"/>
  <c r="BS10" i="6"/>
  <c r="BQ10" i="6"/>
  <c r="BO10" i="6"/>
  <c r="BM10" i="6"/>
  <c r="BK10" i="6"/>
  <c r="BJ10" i="6"/>
  <c r="BI10" i="6"/>
  <c r="DJ9" i="6"/>
  <c r="DH9" i="6"/>
  <c r="DC9" i="6"/>
  <c r="DA9" i="6"/>
  <c r="CY9" i="6"/>
  <c r="CU9" i="6"/>
  <c r="CS9" i="6"/>
  <c r="CQ9" i="6"/>
  <c r="CO9" i="6"/>
  <c r="CM9" i="6"/>
  <c r="CK9" i="6"/>
  <c r="CG9" i="6"/>
  <c r="CE9" i="6"/>
  <c r="CC9" i="6"/>
  <c r="CA9" i="6"/>
  <c r="BW9" i="6"/>
  <c r="BU9" i="6"/>
  <c r="BS9" i="6"/>
  <c r="BQ9" i="6"/>
  <c r="BO9" i="6"/>
  <c r="BM9" i="6"/>
  <c r="BK9" i="6"/>
  <c r="BJ9" i="6"/>
  <c r="BI9" i="6"/>
  <c r="DJ8" i="6"/>
  <c r="DH8" i="6"/>
  <c r="DC8" i="6"/>
  <c r="DA8" i="6"/>
  <c r="CY8" i="6"/>
  <c r="CU8" i="6"/>
  <c r="CS8" i="6"/>
  <c r="CQ8" i="6"/>
  <c r="CO8" i="6"/>
  <c r="CM8" i="6"/>
  <c r="CK8" i="6"/>
  <c r="CG8" i="6"/>
  <c r="CE8" i="6"/>
  <c r="CC8" i="6"/>
  <c r="CA8" i="6"/>
  <c r="BW8" i="6"/>
  <c r="BU8" i="6"/>
  <c r="BS8" i="6"/>
  <c r="BQ8" i="6"/>
  <c r="BO8" i="6"/>
  <c r="BM8" i="6"/>
  <c r="BK8" i="6"/>
  <c r="BJ8" i="6"/>
  <c r="BI8" i="6"/>
  <c r="DJ7" i="6"/>
  <c r="DH7" i="6"/>
  <c r="DC7" i="6"/>
  <c r="DA7" i="6"/>
  <c r="CY7" i="6"/>
  <c r="CU7" i="6"/>
  <c r="CS7" i="6"/>
  <c r="CQ7" i="6"/>
  <c r="CO7" i="6"/>
  <c r="CM7" i="6"/>
  <c r="CK7" i="6"/>
  <c r="CG7" i="6"/>
  <c r="CE7" i="6"/>
  <c r="CC7" i="6"/>
  <c r="CA7" i="6"/>
  <c r="BW7" i="6"/>
  <c r="BU7" i="6"/>
  <c r="BS7" i="6"/>
  <c r="BQ7" i="6"/>
  <c r="BO7" i="6"/>
  <c r="BM7" i="6"/>
  <c r="BK7" i="6"/>
  <c r="BJ7" i="6"/>
  <c r="BI7" i="6"/>
  <c r="DJ6" i="6"/>
  <c r="DH6" i="6"/>
  <c r="DC6" i="6"/>
  <c r="DA6" i="6"/>
  <c r="CY6" i="6"/>
  <c r="CU6" i="6"/>
  <c r="CS6" i="6"/>
  <c r="CQ6" i="6"/>
  <c r="CO6" i="6"/>
  <c r="CM6" i="6"/>
  <c r="CK6" i="6"/>
  <c r="CG6" i="6"/>
  <c r="CE6" i="6"/>
  <c r="CC6" i="6"/>
  <c r="CA6" i="6"/>
  <c r="BW6" i="6"/>
  <c r="BU6" i="6"/>
  <c r="BS6" i="6"/>
  <c r="BQ6" i="6"/>
  <c r="BO6" i="6"/>
  <c r="BM6" i="6"/>
  <c r="BK6" i="6"/>
  <c r="BJ6" i="6"/>
  <c r="BI6" i="6"/>
  <c r="DJ5" i="6"/>
  <c r="DH5" i="6"/>
  <c r="DC5" i="6"/>
  <c r="DA5" i="6"/>
  <c r="CY5" i="6"/>
  <c r="CU5" i="6"/>
  <c r="CS5" i="6"/>
  <c r="CQ5" i="6"/>
  <c r="CO5" i="6"/>
  <c r="CM5" i="6"/>
  <c r="CK5" i="6"/>
  <c r="CG5" i="6"/>
  <c r="CE5" i="6"/>
  <c r="CC5" i="6"/>
  <c r="CA5" i="6"/>
  <c r="BW5" i="6"/>
  <c r="BU5" i="6"/>
  <c r="BS5" i="6"/>
  <c r="BQ5" i="6"/>
  <c r="BO5" i="6"/>
  <c r="BM5" i="6"/>
  <c r="BK5" i="6"/>
  <c r="BJ5" i="6"/>
  <c r="BI5" i="6"/>
  <c r="BE10" i="6"/>
  <c r="BB10" i="6"/>
  <c r="AW10" i="6"/>
  <c r="AU10" i="6"/>
  <c r="AS10" i="6"/>
  <c r="AO10" i="6"/>
  <c r="AM10" i="6"/>
  <c r="AK10" i="6"/>
  <c r="AI10" i="6"/>
  <c r="AG10" i="6"/>
  <c r="AE10" i="6"/>
  <c r="AA10" i="6"/>
  <c r="Y10" i="6"/>
  <c r="W10" i="6"/>
  <c r="U10" i="6"/>
  <c r="Q10" i="6"/>
  <c r="O10" i="6"/>
  <c r="M10" i="6"/>
  <c r="K10" i="6"/>
  <c r="I10" i="6"/>
  <c r="G10" i="6"/>
  <c r="F10" i="6"/>
  <c r="E10" i="6"/>
  <c r="D10" i="6"/>
  <c r="BE9" i="6"/>
  <c r="BB9" i="6"/>
  <c r="AW9" i="6"/>
  <c r="AU9" i="6"/>
  <c r="AS9" i="6"/>
  <c r="AO9" i="6"/>
  <c r="AM9" i="6"/>
  <c r="AK9" i="6"/>
  <c r="AI9" i="6"/>
  <c r="AG9" i="6"/>
  <c r="AE9" i="6"/>
  <c r="AA9" i="6"/>
  <c r="Y9" i="6"/>
  <c r="W9" i="6"/>
  <c r="U9" i="6"/>
  <c r="Q9" i="6"/>
  <c r="O9" i="6"/>
  <c r="M9" i="6"/>
  <c r="K9" i="6"/>
  <c r="I9" i="6"/>
  <c r="G9" i="6"/>
  <c r="F9" i="6"/>
  <c r="E9" i="6"/>
  <c r="D9" i="6"/>
  <c r="BE8" i="6"/>
  <c r="BB8" i="6"/>
  <c r="AW8" i="6"/>
  <c r="AU8" i="6"/>
  <c r="AS8" i="6"/>
  <c r="AO8" i="6"/>
  <c r="AM8" i="6"/>
  <c r="AK8" i="6"/>
  <c r="AI8" i="6"/>
  <c r="AG8" i="6"/>
  <c r="AE8" i="6"/>
  <c r="AA8" i="6"/>
  <c r="Y8" i="6"/>
  <c r="W8" i="6"/>
  <c r="U8" i="6"/>
  <c r="Q8" i="6"/>
  <c r="O8" i="6"/>
  <c r="M8" i="6"/>
  <c r="K8" i="6"/>
  <c r="I8" i="6"/>
  <c r="G8" i="6"/>
  <c r="F8" i="6"/>
  <c r="E8" i="6"/>
  <c r="D8" i="6"/>
  <c r="BE7" i="6"/>
  <c r="BB7" i="6"/>
  <c r="AW7" i="6"/>
  <c r="AU7" i="6"/>
  <c r="AS7" i="6"/>
  <c r="AO7" i="6"/>
  <c r="AM7" i="6"/>
  <c r="AK7" i="6"/>
  <c r="AI7" i="6"/>
  <c r="AG7" i="6"/>
  <c r="AE7" i="6"/>
  <c r="AA7" i="6"/>
  <c r="Y7" i="6"/>
  <c r="W7" i="6"/>
  <c r="U7" i="6"/>
  <c r="Q7" i="6"/>
  <c r="O7" i="6"/>
  <c r="M7" i="6"/>
  <c r="K7" i="6"/>
  <c r="I7" i="6"/>
  <c r="G7" i="6"/>
  <c r="F7" i="6"/>
  <c r="E7" i="6"/>
  <c r="D7" i="6"/>
  <c r="BE6" i="6"/>
  <c r="BB6" i="6"/>
  <c r="AW6" i="6"/>
  <c r="AU6" i="6"/>
  <c r="AS6" i="6"/>
  <c r="AO6" i="6"/>
  <c r="AM6" i="6"/>
  <c r="AK6" i="6"/>
  <c r="AI6" i="6"/>
  <c r="AG6" i="6"/>
  <c r="AE6" i="6"/>
  <c r="AA6" i="6"/>
  <c r="Y6" i="6"/>
  <c r="W6" i="6"/>
  <c r="U6" i="6"/>
  <c r="Q6" i="6"/>
  <c r="O6" i="6"/>
  <c r="M6" i="6"/>
  <c r="K6" i="6"/>
  <c r="I6" i="6"/>
  <c r="G6" i="6"/>
  <c r="F6" i="6"/>
  <c r="E6" i="6"/>
  <c r="D6" i="6"/>
  <c r="BE5" i="6"/>
  <c r="BB5" i="6"/>
  <c r="AW5" i="6"/>
  <c r="AU5" i="6"/>
  <c r="AS5" i="6"/>
  <c r="AO5" i="6"/>
  <c r="AM5" i="6"/>
  <c r="AK5" i="6"/>
  <c r="AI5" i="6"/>
  <c r="AG5" i="6"/>
  <c r="AE5" i="6"/>
  <c r="AA5" i="6"/>
  <c r="Y5" i="6"/>
  <c r="W5" i="6"/>
  <c r="U5" i="6"/>
  <c r="Q5" i="6"/>
  <c r="O5" i="6"/>
  <c r="M5" i="6"/>
  <c r="K5" i="6"/>
  <c r="I5" i="6"/>
  <c r="G5" i="6"/>
  <c r="F5" i="6"/>
  <c r="E5" i="6"/>
  <c r="D5" i="6"/>
  <c r="DJ19" i="9"/>
  <c r="DH19" i="9"/>
  <c r="DC19" i="9"/>
  <c r="DA19" i="9"/>
  <c r="CY19" i="9"/>
  <c r="CW19" i="9"/>
  <c r="CU19" i="9"/>
  <c r="CS19" i="9"/>
  <c r="CQ19" i="9"/>
  <c r="CO19" i="9"/>
  <c r="CM19" i="9"/>
  <c r="CK19" i="9"/>
  <c r="CG19" i="9"/>
  <c r="CE19" i="9"/>
  <c r="CC19" i="9"/>
  <c r="CA19" i="9"/>
  <c r="BY19" i="9"/>
  <c r="BW19" i="9"/>
  <c r="BU19" i="9"/>
  <c r="BS19" i="9"/>
  <c r="BQ19" i="9"/>
  <c r="BO19" i="9"/>
  <c r="BM19" i="9"/>
  <c r="BK19" i="9"/>
  <c r="BJ19" i="9"/>
  <c r="BI19" i="9"/>
  <c r="DI19" i="9" s="1"/>
  <c r="DJ13" i="9"/>
  <c r="DH13" i="9"/>
  <c r="DC13" i="9"/>
  <c r="DA13" i="9"/>
  <c r="CY13" i="9"/>
  <c r="CU13" i="9"/>
  <c r="CS13" i="9"/>
  <c r="CQ13" i="9"/>
  <c r="CO13" i="9"/>
  <c r="CM13" i="9"/>
  <c r="CK13" i="9"/>
  <c r="CG13" i="9"/>
  <c r="CE13" i="9"/>
  <c r="CC13" i="9"/>
  <c r="CA13" i="9"/>
  <c r="BW13" i="9"/>
  <c r="BU13" i="9"/>
  <c r="BS13" i="9"/>
  <c r="BQ13" i="9"/>
  <c r="BO13" i="9"/>
  <c r="BM13" i="9"/>
  <c r="BK13" i="9"/>
  <c r="BJ13" i="9"/>
  <c r="BI13" i="9"/>
  <c r="DJ12" i="9"/>
  <c r="DH12" i="9"/>
  <c r="DC12" i="9"/>
  <c r="DA12" i="9"/>
  <c r="CY12" i="9"/>
  <c r="CU12" i="9"/>
  <c r="CS12" i="9"/>
  <c r="CQ12" i="9"/>
  <c r="CO12" i="9"/>
  <c r="CM12" i="9"/>
  <c r="CK12" i="9"/>
  <c r="CG12" i="9"/>
  <c r="CE12" i="9"/>
  <c r="CC12" i="9"/>
  <c r="CA12" i="9"/>
  <c r="BW12" i="9"/>
  <c r="BU12" i="9"/>
  <c r="BS12" i="9"/>
  <c r="BQ12" i="9"/>
  <c r="BO12" i="9"/>
  <c r="BM12" i="9"/>
  <c r="BK12" i="9"/>
  <c r="BJ12" i="9"/>
  <c r="BI12" i="9"/>
  <c r="DJ11" i="9"/>
  <c r="DH11" i="9"/>
  <c r="DC11" i="9"/>
  <c r="DA11" i="9"/>
  <c r="CY11" i="9"/>
  <c r="CU11" i="9"/>
  <c r="CS11" i="9"/>
  <c r="CQ11" i="9"/>
  <c r="CO11" i="9"/>
  <c r="CM11" i="9"/>
  <c r="CK11" i="9"/>
  <c r="CG11" i="9"/>
  <c r="CE11" i="9"/>
  <c r="CC11" i="9"/>
  <c r="CA11" i="9"/>
  <c r="BW11" i="9"/>
  <c r="BU11" i="9"/>
  <c r="BS11" i="9"/>
  <c r="BQ11" i="9"/>
  <c r="BO11" i="9"/>
  <c r="BM11" i="9"/>
  <c r="BK11" i="9"/>
  <c r="BJ11" i="9"/>
  <c r="BI11" i="9"/>
  <c r="DJ10" i="9"/>
  <c r="DH10" i="9"/>
  <c r="DC10" i="9"/>
  <c r="DA10" i="9"/>
  <c r="CY10" i="9"/>
  <c r="CU10" i="9"/>
  <c r="CS10" i="9"/>
  <c r="CQ10" i="9"/>
  <c r="CO10" i="9"/>
  <c r="CM10" i="9"/>
  <c r="CK10" i="9"/>
  <c r="CG10" i="9"/>
  <c r="CE10" i="9"/>
  <c r="CC10" i="9"/>
  <c r="CA10" i="9"/>
  <c r="BW10" i="9"/>
  <c r="BU10" i="9"/>
  <c r="BS10" i="9"/>
  <c r="BQ10" i="9"/>
  <c r="BO10" i="9"/>
  <c r="BM10" i="9"/>
  <c r="BK10" i="9"/>
  <c r="BJ10" i="9"/>
  <c r="BI10" i="9"/>
  <c r="DJ9" i="9"/>
  <c r="DH9" i="9"/>
  <c r="DC9" i="9"/>
  <c r="DA9" i="9"/>
  <c r="CY9" i="9"/>
  <c r="CU9" i="9"/>
  <c r="CS9" i="9"/>
  <c r="CQ9" i="9"/>
  <c r="CO9" i="9"/>
  <c r="CM9" i="9"/>
  <c r="CK9" i="9"/>
  <c r="CG9" i="9"/>
  <c r="CE9" i="9"/>
  <c r="CC9" i="9"/>
  <c r="CA9" i="9"/>
  <c r="BW9" i="9"/>
  <c r="BU9" i="9"/>
  <c r="BS9" i="9"/>
  <c r="BQ9" i="9"/>
  <c r="BO9" i="9"/>
  <c r="BM9" i="9"/>
  <c r="BK9" i="9"/>
  <c r="BJ9" i="9"/>
  <c r="BI9" i="9"/>
  <c r="DJ8" i="9"/>
  <c r="DH8" i="9"/>
  <c r="DC8" i="9"/>
  <c r="DA8" i="9"/>
  <c r="CY8" i="9"/>
  <c r="CU8" i="9"/>
  <c r="CS8" i="9"/>
  <c r="CQ8" i="9"/>
  <c r="CO8" i="9"/>
  <c r="CM8" i="9"/>
  <c r="CK8" i="9"/>
  <c r="CG8" i="9"/>
  <c r="CE8" i="9"/>
  <c r="CC8" i="9"/>
  <c r="CA8" i="9"/>
  <c r="BW8" i="9"/>
  <c r="BU8" i="9"/>
  <c r="BS8" i="9"/>
  <c r="BQ8" i="9"/>
  <c r="BO8" i="9"/>
  <c r="BM8" i="9"/>
  <c r="BK8" i="9"/>
  <c r="BJ8" i="9"/>
  <c r="BI8" i="9"/>
  <c r="DH7" i="9"/>
  <c r="DB7" i="9"/>
  <c r="CY7" i="9"/>
  <c r="CT7" i="9"/>
  <c r="CQ7" i="9"/>
  <c r="CO7" i="9"/>
  <c r="CM7" i="9"/>
  <c r="CK7" i="9"/>
  <c r="CG7" i="9"/>
  <c r="CE7" i="9"/>
  <c r="CC7" i="9"/>
  <c r="CA7" i="9"/>
  <c r="BW7" i="9"/>
  <c r="BU7" i="9"/>
  <c r="BS7" i="9"/>
  <c r="BQ7" i="9"/>
  <c r="BO7" i="9"/>
  <c r="BM7" i="9"/>
  <c r="BK7" i="9"/>
  <c r="BJ7" i="9"/>
  <c r="BI7" i="9"/>
  <c r="DC7" i="9" s="1"/>
  <c r="DJ6" i="9"/>
  <c r="DH6" i="9"/>
  <c r="DC6" i="9"/>
  <c r="DA6" i="9"/>
  <c r="CZ6" i="9"/>
  <c r="CY6" i="9"/>
  <c r="CV6" i="9"/>
  <c r="CU6" i="9"/>
  <c r="CS6" i="9"/>
  <c r="CR6" i="9"/>
  <c r="CQ6" i="9"/>
  <c r="CO6" i="9"/>
  <c r="CN6" i="9"/>
  <c r="CM6" i="9"/>
  <c r="CK6" i="9"/>
  <c r="CJ6" i="9"/>
  <c r="CG6" i="9"/>
  <c r="CF6" i="9"/>
  <c r="CE6" i="9"/>
  <c r="CC6" i="9"/>
  <c r="CB6" i="9"/>
  <c r="CA6" i="9"/>
  <c r="BX6" i="9"/>
  <c r="BW6" i="9"/>
  <c r="BU6" i="9"/>
  <c r="BT6" i="9"/>
  <c r="BS6" i="9"/>
  <c r="BQ6" i="9"/>
  <c r="BP6" i="9"/>
  <c r="BO6" i="9"/>
  <c r="BM6" i="9"/>
  <c r="BK6" i="9"/>
  <c r="BJ6" i="9"/>
  <c r="BI6" i="9"/>
  <c r="DJ5" i="9"/>
  <c r="DH5" i="9"/>
  <c r="DC5" i="9"/>
  <c r="DA5" i="9"/>
  <c r="CY5" i="9"/>
  <c r="CU5" i="9"/>
  <c r="CS5" i="9"/>
  <c r="CQ5" i="9"/>
  <c r="CO5" i="9"/>
  <c r="CM5" i="9"/>
  <c r="CK5" i="9"/>
  <c r="CG5" i="9"/>
  <c r="CE5" i="9"/>
  <c r="CC5" i="9"/>
  <c r="CA5" i="9"/>
  <c r="BW5" i="9"/>
  <c r="BU5" i="9"/>
  <c r="BS5" i="9"/>
  <c r="BQ5" i="9"/>
  <c r="BO5" i="9"/>
  <c r="BM5" i="9"/>
  <c r="BK5" i="9"/>
  <c r="BJ5" i="9"/>
  <c r="BI5" i="9"/>
  <c r="BE19" i="9"/>
  <c r="BB19" i="9"/>
  <c r="AW19" i="9"/>
  <c r="AU19" i="9"/>
  <c r="AS19" i="9"/>
  <c r="AQ19" i="9"/>
  <c r="AO19" i="9"/>
  <c r="AM19" i="9"/>
  <c r="AK19" i="9"/>
  <c r="AI19" i="9"/>
  <c r="AG19" i="9"/>
  <c r="AE19" i="9"/>
  <c r="AC19" i="9"/>
  <c r="AA19" i="9"/>
  <c r="Y19" i="9"/>
  <c r="W19" i="9"/>
  <c r="U19" i="9"/>
  <c r="S19" i="9"/>
  <c r="Q19" i="9"/>
  <c r="O19" i="9"/>
  <c r="M19" i="9"/>
  <c r="K19" i="9"/>
  <c r="I19" i="9"/>
  <c r="G19" i="9"/>
  <c r="F19" i="9"/>
  <c r="E19" i="9"/>
  <c r="D19" i="9"/>
  <c r="BD19" i="9" s="1"/>
  <c r="BE13" i="9"/>
  <c r="BB13" i="9"/>
  <c r="AW13" i="9"/>
  <c r="AU13" i="9"/>
  <c r="AS13" i="9"/>
  <c r="AO13" i="9"/>
  <c r="AM13" i="9"/>
  <c r="AK13" i="9"/>
  <c r="AI13" i="9"/>
  <c r="AG13" i="9"/>
  <c r="AE13" i="9"/>
  <c r="AA13" i="9"/>
  <c r="Y13" i="9"/>
  <c r="W13" i="9"/>
  <c r="U13" i="9"/>
  <c r="Q13" i="9"/>
  <c r="O13" i="9"/>
  <c r="M13" i="9"/>
  <c r="K13" i="9"/>
  <c r="I13" i="9"/>
  <c r="G13" i="9"/>
  <c r="F13" i="9"/>
  <c r="E13" i="9"/>
  <c r="D13" i="9"/>
  <c r="BE12" i="9"/>
  <c r="BB12" i="9"/>
  <c r="AW12" i="9"/>
  <c r="AU12" i="9"/>
  <c r="AS12" i="9"/>
  <c r="AO12" i="9"/>
  <c r="AM12" i="9"/>
  <c r="AK12" i="9"/>
  <c r="AI12" i="9"/>
  <c r="AG12" i="9"/>
  <c r="AE12" i="9"/>
  <c r="AA12" i="9"/>
  <c r="Y12" i="9"/>
  <c r="W12" i="9"/>
  <c r="U12" i="9"/>
  <c r="Q12" i="9"/>
  <c r="O12" i="9"/>
  <c r="M12" i="9"/>
  <c r="K12" i="9"/>
  <c r="I12" i="9"/>
  <c r="G12" i="9"/>
  <c r="F12" i="9"/>
  <c r="E12" i="9"/>
  <c r="D12" i="9"/>
  <c r="BE11" i="9"/>
  <c r="BB11" i="9"/>
  <c r="AW11" i="9"/>
  <c r="AU11" i="9"/>
  <c r="AS11" i="9"/>
  <c r="AO11" i="9"/>
  <c r="AM11" i="9"/>
  <c r="AK11" i="9"/>
  <c r="AI11" i="9"/>
  <c r="AG11" i="9"/>
  <c r="AE11" i="9"/>
  <c r="AA11" i="9"/>
  <c r="Y11" i="9"/>
  <c r="W11" i="9"/>
  <c r="U11" i="9"/>
  <c r="Q11" i="9"/>
  <c r="O11" i="9"/>
  <c r="M11" i="9"/>
  <c r="K11" i="9"/>
  <c r="I11" i="9"/>
  <c r="G11" i="9"/>
  <c r="F11" i="9"/>
  <c r="E11" i="9"/>
  <c r="D11" i="9"/>
  <c r="BE10" i="9"/>
  <c r="BB10" i="9"/>
  <c r="AW10" i="9"/>
  <c r="AU10" i="9"/>
  <c r="AS10" i="9"/>
  <c r="AO10" i="9"/>
  <c r="AM10" i="9"/>
  <c r="AK10" i="9"/>
  <c r="AI10" i="9"/>
  <c r="AG10" i="9"/>
  <c r="AE10" i="9"/>
  <c r="AA10" i="9"/>
  <c r="Y10" i="9"/>
  <c r="W10" i="9"/>
  <c r="U10" i="9"/>
  <c r="Q10" i="9"/>
  <c r="O10" i="9"/>
  <c r="M10" i="9"/>
  <c r="K10" i="9"/>
  <c r="I10" i="9"/>
  <c r="G10" i="9"/>
  <c r="F10" i="9"/>
  <c r="E10" i="9"/>
  <c r="D10" i="9"/>
  <c r="BE9" i="9"/>
  <c r="BB9" i="9"/>
  <c r="AW9" i="9"/>
  <c r="AU9" i="9"/>
  <c r="AS9" i="9"/>
  <c r="AO9" i="9"/>
  <c r="AM9" i="9"/>
  <c r="AK9" i="9"/>
  <c r="AI9" i="9"/>
  <c r="AG9" i="9"/>
  <c r="AE9" i="9"/>
  <c r="AA9" i="9"/>
  <c r="Y9" i="9"/>
  <c r="W9" i="9"/>
  <c r="U9" i="9"/>
  <c r="Q9" i="9"/>
  <c r="O9" i="9"/>
  <c r="M9" i="9"/>
  <c r="K9" i="9"/>
  <c r="I9" i="9"/>
  <c r="G9" i="9"/>
  <c r="F9" i="9"/>
  <c r="E9" i="9"/>
  <c r="D9" i="9"/>
  <c r="BE8" i="9"/>
  <c r="BB8" i="9"/>
  <c r="AW8" i="9"/>
  <c r="AU8" i="9"/>
  <c r="AS8" i="9"/>
  <c r="AO8" i="9"/>
  <c r="AM8" i="9"/>
  <c r="AK8" i="9"/>
  <c r="AI8" i="9"/>
  <c r="AG8" i="9"/>
  <c r="AE8" i="9"/>
  <c r="AA8" i="9"/>
  <c r="Y8" i="9"/>
  <c r="W8" i="9"/>
  <c r="U8" i="9"/>
  <c r="Q8" i="9"/>
  <c r="O8" i="9"/>
  <c r="M8" i="9"/>
  <c r="K8" i="9"/>
  <c r="I8" i="9"/>
  <c r="G8" i="9"/>
  <c r="F8" i="9"/>
  <c r="E8" i="9"/>
  <c r="D8" i="9"/>
  <c r="BB7" i="9"/>
  <c r="F7" i="9"/>
  <c r="E7" i="9"/>
  <c r="D7" i="9"/>
  <c r="AS7" i="9" s="1"/>
  <c r="BB6" i="9"/>
  <c r="AT6" i="9"/>
  <c r="AP6" i="9"/>
  <c r="AL6" i="9"/>
  <c r="AH6" i="9"/>
  <c r="AD6" i="9"/>
  <c r="Z6" i="9"/>
  <c r="V6" i="9"/>
  <c r="R6" i="9"/>
  <c r="N6" i="9"/>
  <c r="J6" i="9"/>
  <c r="F6" i="9"/>
  <c r="E6" i="9"/>
  <c r="D6" i="9"/>
  <c r="AU6" i="9" s="1"/>
  <c r="BB5" i="9"/>
  <c r="T5" i="9"/>
  <c r="F5" i="9"/>
  <c r="E5" i="9"/>
  <c r="D5" i="9"/>
  <c r="BC8" i="18" l="1"/>
  <c r="BC9" i="18"/>
  <c r="DI9" i="18"/>
  <c r="DI7" i="18"/>
  <c r="DI11" i="18"/>
  <c r="DI8" i="18"/>
  <c r="BC5" i="18"/>
  <c r="BC6" i="18"/>
  <c r="DI10" i="18"/>
  <c r="BC7" i="18"/>
  <c r="CG45" i="15"/>
  <c r="CO45" i="15"/>
  <c r="CB45" i="15"/>
  <c r="S18" i="16"/>
  <c r="AJ31" i="16"/>
  <c r="AQ12" i="16"/>
  <c r="L12" i="16"/>
  <c r="AJ47" i="16"/>
  <c r="L22" i="16"/>
  <c r="AJ25" i="16"/>
  <c r="BR47" i="16"/>
  <c r="BY40" i="16"/>
  <c r="CW47" i="16"/>
  <c r="DD17" i="16"/>
  <c r="CP42" i="16"/>
  <c r="AQ20" i="16"/>
  <c r="AJ13" i="16"/>
  <c r="AJ44" i="16"/>
  <c r="L7" i="16"/>
  <c r="BY24" i="16"/>
  <c r="CP44" i="16"/>
  <c r="S38" i="16"/>
  <c r="AJ21" i="16"/>
  <c r="AX23" i="16"/>
  <c r="AX40" i="16"/>
  <c r="S41" i="16"/>
  <c r="AJ19" i="16"/>
  <c r="AC17" i="16"/>
  <c r="BY47" i="16"/>
  <c r="S24" i="16"/>
  <c r="AX21" i="16"/>
  <c r="AQ47" i="16"/>
  <c r="AJ6" i="16"/>
  <c r="S6" i="16"/>
  <c r="CI24" i="16"/>
  <c r="DD22" i="16"/>
  <c r="BY19" i="16"/>
  <c r="BR25" i="16"/>
  <c r="BR13" i="16"/>
  <c r="L26" i="16"/>
  <c r="S23" i="16"/>
  <c r="AC41" i="16"/>
  <c r="AJ11" i="16"/>
  <c r="CI42" i="16"/>
  <c r="AX45" i="16"/>
  <c r="AX48" i="16"/>
  <c r="AQ16" i="16"/>
  <c r="AX8" i="16"/>
  <c r="AX25" i="16"/>
  <c r="AQ25" i="16"/>
  <c r="L44" i="16"/>
  <c r="CW22" i="16"/>
  <c r="BY38" i="16"/>
  <c r="S46" i="16"/>
  <c r="DD9" i="16"/>
  <c r="L31" i="16"/>
  <c r="AQ6" i="16"/>
  <c r="AJ24" i="16"/>
  <c r="L43" i="16"/>
  <c r="BY31" i="16"/>
  <c r="BY30" i="16"/>
  <c r="CP18" i="16"/>
  <c r="BY13" i="16"/>
  <c r="BY14" i="16"/>
  <c r="CI46" i="16"/>
  <c r="CP23" i="16"/>
  <c r="DD48" i="16"/>
  <c r="L29" i="16"/>
  <c r="S30" i="16"/>
  <c r="AJ30" i="16"/>
  <c r="S12" i="16"/>
  <c r="AJ46" i="16"/>
  <c r="S42" i="16"/>
  <c r="AC47" i="16"/>
  <c r="AQ11" i="16"/>
  <c r="L9" i="16"/>
  <c r="AC9" i="16"/>
  <c r="AX7" i="16"/>
  <c r="L15" i="16"/>
  <c r="L42" i="16"/>
  <c r="CI29" i="16"/>
  <c r="CP29" i="16"/>
  <c r="CP30" i="16"/>
  <c r="BR16" i="16"/>
  <c r="CP41" i="16"/>
  <c r="BR41" i="16"/>
  <c r="BR14" i="16"/>
  <c r="DD11" i="16"/>
  <c r="BY9" i="16"/>
  <c r="CI11" i="16"/>
  <c r="CP8" i="16"/>
  <c r="CI45" i="16"/>
  <c r="CP45" i="16"/>
  <c r="BR21" i="16"/>
  <c r="CP21" i="16"/>
  <c r="DD21" i="16"/>
  <c r="CI8" i="16"/>
  <c r="CW18" i="16"/>
  <c r="CW13" i="16"/>
  <c r="BY44" i="16"/>
  <c r="CW17" i="16"/>
  <c r="AQ26" i="16"/>
  <c r="AX24" i="16"/>
  <c r="AX43" i="16"/>
  <c r="S7" i="16"/>
  <c r="DD24" i="16"/>
  <c r="CI14" i="16"/>
  <c r="AJ29" i="16"/>
  <c r="S29" i="16"/>
  <c r="L30" i="16"/>
  <c r="L45" i="16"/>
  <c r="AJ43" i="16"/>
  <c r="S9" i="16"/>
  <c r="L8" i="16"/>
  <c r="CW31" i="16"/>
  <c r="CI38" i="16"/>
  <c r="CP22" i="16"/>
  <c r="BY22" i="16"/>
  <c r="CW39" i="16"/>
  <c r="BR18" i="16"/>
  <c r="BR42" i="16"/>
  <c r="DD46" i="16"/>
  <c r="BR26" i="16"/>
  <c r="BY26" i="16"/>
  <c r="CP10" i="16"/>
  <c r="CW45" i="16"/>
  <c r="BR22" i="16"/>
  <c r="BR19" i="16"/>
  <c r="BR24" i="16"/>
  <c r="CP16" i="16"/>
  <c r="BY16" i="16"/>
  <c r="CP39" i="16"/>
  <c r="CP13" i="16"/>
  <c r="BY42" i="16"/>
  <c r="AX16" i="16"/>
  <c r="AQ14" i="16"/>
  <c r="DD38" i="16"/>
  <c r="AX30" i="16"/>
  <c r="AX14" i="16"/>
  <c r="S11" i="16"/>
  <c r="AQ31" i="16"/>
  <c r="CW42" i="16"/>
  <c r="S26" i="16"/>
  <c r="AC30" i="16"/>
  <c r="AQ29" i="16"/>
  <c r="S40" i="16"/>
  <c r="AQ38" i="16"/>
  <c r="AC18" i="16"/>
  <c r="S43" i="16"/>
  <c r="CP19" i="16"/>
  <c r="AJ15" i="16"/>
  <c r="BY21" i="16"/>
  <c r="DD8" i="16"/>
  <c r="AC22" i="16"/>
  <c r="AC44" i="16"/>
  <c r="L23" i="16"/>
  <c r="AQ8" i="16"/>
  <c r="L25" i="16"/>
  <c r="AQ10" i="16"/>
  <c r="AC48" i="16"/>
  <c r="AJ42" i="16"/>
  <c r="AX41" i="16"/>
  <c r="AX20" i="16"/>
  <c r="S17" i="16"/>
  <c r="L13" i="16"/>
  <c r="AQ39" i="16"/>
  <c r="AX11" i="16"/>
  <c r="AC11" i="16"/>
  <c r="AQ9" i="16"/>
  <c r="L6" i="16"/>
  <c r="BR46" i="16"/>
  <c r="CI17" i="16"/>
  <c r="CI12" i="16"/>
  <c r="CI10" i="16"/>
  <c r="CI48" i="16"/>
  <c r="AX15" i="16"/>
  <c r="AQ42" i="16"/>
  <c r="S31" i="16"/>
  <c r="AQ30" i="16"/>
  <c r="AJ38" i="16"/>
  <c r="AX38" i="16"/>
  <c r="AQ27" i="16"/>
  <c r="AX27" i="16"/>
  <c r="AC24" i="16"/>
  <c r="S21" i="16"/>
  <c r="AQ40" i="16"/>
  <c r="AX19" i="16"/>
  <c r="AC19" i="16"/>
  <c r="AC20" i="16"/>
  <c r="S20" i="16"/>
  <c r="AQ17" i="16"/>
  <c r="AX13" i="16"/>
  <c r="AC13" i="16"/>
  <c r="AJ45" i="16"/>
  <c r="AC39" i="16"/>
  <c r="AX39" i="16"/>
  <c r="L18" i="16"/>
  <c r="S16" i="16"/>
  <c r="S15" i="16"/>
  <c r="AJ22" i="16"/>
  <c r="S22" i="16"/>
  <c r="AQ22" i="16"/>
  <c r="AC16" i="16"/>
  <c r="AC14" i="16"/>
  <c r="S14" i="16"/>
  <c r="AQ18" i="16"/>
  <c r="AQ44" i="16"/>
  <c r="AJ7" i="16"/>
  <c r="L48" i="16"/>
  <c r="AC6" i="16"/>
  <c r="AQ15" i="16"/>
  <c r="AQ43" i="16"/>
  <c r="S47" i="16"/>
  <c r="S10" i="16"/>
  <c r="BR31" i="16"/>
  <c r="CI31" i="16"/>
  <c r="CP27" i="16"/>
  <c r="BY27" i="16"/>
  <c r="BR30" i="16"/>
  <c r="CI30" i="16"/>
  <c r="DD29" i="16"/>
  <c r="CP38" i="16"/>
  <c r="BR39" i="16"/>
  <c r="CI19" i="16"/>
  <c r="CW16" i="16"/>
  <c r="CI25" i="16"/>
  <c r="DD25" i="16"/>
  <c r="DD20" i="16"/>
  <c r="CI20" i="16"/>
  <c r="DD14" i="16"/>
  <c r="CP14" i="16"/>
  <c r="CI43" i="16"/>
  <c r="BY43" i="16"/>
  <c r="CI23" i="16"/>
  <c r="BY23" i="16"/>
  <c r="DD23" i="16"/>
  <c r="CP17" i="16"/>
  <c r="CI15" i="16"/>
  <c r="DD15" i="16"/>
  <c r="CP26" i="16"/>
  <c r="CI26" i="16"/>
  <c r="BY10" i="16"/>
  <c r="CW10" i="16"/>
  <c r="CW48" i="16"/>
  <c r="DD45" i="16"/>
  <c r="CI21" i="16"/>
  <c r="BY29" i="16"/>
  <c r="DD13" i="16"/>
  <c r="CI40" i="16"/>
  <c r="CP40" i="16"/>
  <c r="CP11" i="16"/>
  <c r="CP9" i="16"/>
  <c r="BY17" i="16"/>
  <c r="DD10" i="16"/>
  <c r="CP31" i="16"/>
  <c r="BR27" i="16"/>
  <c r="BR20" i="16"/>
  <c r="CW44" i="16"/>
  <c r="BR44" i="16"/>
  <c r="CP47" i="16"/>
  <c r="BY11" i="16"/>
  <c r="BR15" i="16"/>
  <c r="CW11" i="16"/>
  <c r="CW26" i="16"/>
  <c r="CP12" i="16"/>
  <c r="CW12" i="16"/>
  <c r="CW7" i="16"/>
  <c r="BY7" i="16"/>
  <c r="CP48" i="16"/>
  <c r="BR48" i="16"/>
  <c r="BY6" i="16"/>
  <c r="BY8" i="16"/>
  <c r="AC31" i="16"/>
  <c r="AC38" i="16"/>
  <c r="AX26" i="16"/>
  <c r="AJ26" i="16"/>
  <c r="AC27" i="16"/>
  <c r="S27" i="16"/>
  <c r="AJ27" i="16"/>
  <c r="AQ21" i="16"/>
  <c r="AC21" i="16"/>
  <c r="AQ24" i="16"/>
  <c r="AC23" i="16"/>
  <c r="AJ23" i="16"/>
  <c r="AJ40" i="16"/>
  <c r="AQ19" i="16"/>
  <c r="AJ20" i="16"/>
  <c r="S45" i="16"/>
  <c r="AQ45" i="16"/>
  <c r="L39" i="16"/>
  <c r="AC42" i="16"/>
  <c r="AX46" i="16"/>
  <c r="AJ10" i="16"/>
  <c r="L10" i="16"/>
  <c r="AQ48" i="16"/>
  <c r="AJ48" i="16"/>
  <c r="AX22" i="16"/>
  <c r="AJ16" i="16"/>
  <c r="L16" i="16"/>
  <c r="L14" i="16"/>
  <c r="AJ14" i="16"/>
  <c r="AJ8" i="16"/>
  <c r="S25" i="16"/>
  <c r="AC25" i="16"/>
  <c r="AJ18" i="16"/>
  <c r="AC12" i="16"/>
  <c r="AQ46" i="16"/>
  <c r="L11" i="16"/>
  <c r="AJ9" i="16"/>
  <c r="AX9" i="16"/>
  <c r="S8" i="16"/>
  <c r="AQ7" i="16"/>
  <c r="AC15" i="16"/>
  <c r="L47" i="16"/>
  <c r="AX47" i="16"/>
  <c r="AX42" i="16"/>
  <c r="AC8" i="16"/>
  <c r="CW29" i="16"/>
  <c r="CW27" i="16"/>
  <c r="CI27" i="16"/>
  <c r="CW30" i="16"/>
  <c r="CW38" i="16"/>
  <c r="BY39" i="16"/>
  <c r="CW19" i="16"/>
  <c r="BY18" i="16"/>
  <c r="DD16" i="16"/>
  <c r="CP25" i="16"/>
  <c r="BY25" i="16"/>
  <c r="CW25" i="16"/>
  <c r="BY20" i="16"/>
  <c r="CP20" i="16"/>
  <c r="DD41" i="16"/>
  <c r="DD40" i="16"/>
  <c r="BY41" i="16"/>
  <c r="BR17" i="16"/>
  <c r="DD43" i="16"/>
  <c r="BY46" i="16"/>
  <c r="CW9" i="16"/>
  <c r="CW23" i="16"/>
  <c r="BR23" i="16"/>
  <c r="CW15" i="16"/>
  <c r="BY15" i="16"/>
  <c r="CP15" i="16"/>
  <c r="BY45" i="16"/>
  <c r="DD26" i="16"/>
  <c r="BR12" i="16"/>
  <c r="DD12" i="16"/>
  <c r="BR7" i="16"/>
  <c r="BR45" i="16"/>
  <c r="CW6" i="16"/>
  <c r="BR6" i="16"/>
  <c r="CW21" i="16"/>
  <c r="BR8" i="16"/>
  <c r="CW8" i="16"/>
  <c r="CW46" i="16"/>
  <c r="DD18" i="16"/>
  <c r="DD47" i="16"/>
  <c r="CP43" i="16"/>
  <c r="DD31" i="16"/>
  <c r="BR29" i="16"/>
  <c r="DD30" i="16"/>
  <c r="CP24" i="16"/>
  <c r="CW24" i="16"/>
  <c r="BR38" i="16"/>
  <c r="CI22" i="16"/>
  <c r="DD19" i="16"/>
  <c r="CI16" i="16"/>
  <c r="CI41" i="16"/>
  <c r="CI13" i="16"/>
  <c r="DD42" i="16"/>
  <c r="CW14" i="16"/>
  <c r="CP46" i="16"/>
  <c r="CI9" i="16"/>
  <c r="BY12" i="16"/>
  <c r="CP7" i="16"/>
  <c r="BY48" i="16"/>
  <c r="BR11" i="16"/>
  <c r="CI39" i="16"/>
  <c r="CI44" i="16"/>
  <c r="BR9" i="16"/>
  <c r="CI6" i="16"/>
  <c r="CP6" i="16"/>
  <c r="DD27" i="16"/>
  <c r="DD39" i="16"/>
  <c r="CI18" i="16"/>
  <c r="CW20" i="16"/>
  <c r="CW41" i="16"/>
  <c r="DD44" i="16"/>
  <c r="CI47" i="16"/>
  <c r="BR40" i="16"/>
  <c r="CW40" i="16"/>
  <c r="BR43" i="16"/>
  <c r="CW43" i="16"/>
  <c r="BR10" i="16"/>
  <c r="CI7" i="16"/>
  <c r="DD7" i="16"/>
  <c r="DD6" i="16"/>
  <c r="AJ39" i="16"/>
  <c r="AQ23" i="16"/>
  <c r="L40" i="16"/>
  <c r="AC45" i="16"/>
  <c r="L46" i="16"/>
  <c r="AC43" i="16"/>
  <c r="AX31" i="16"/>
  <c r="AC26" i="16"/>
  <c r="L38" i="16"/>
  <c r="L27" i="16"/>
  <c r="L24" i="16"/>
  <c r="AC40" i="16"/>
  <c r="S19" i="16"/>
  <c r="L20" i="16"/>
  <c r="L17" i="16"/>
  <c r="AC46" i="16"/>
  <c r="S48" i="16"/>
  <c r="S44" i="16"/>
  <c r="AX10" i="16"/>
  <c r="AC7" i="16"/>
  <c r="AX6" i="16"/>
  <c r="AX29" i="16"/>
  <c r="AJ17" i="16"/>
  <c r="S13" i="16"/>
  <c r="AJ12" i="16"/>
  <c r="AC29" i="16"/>
  <c r="L21" i="16"/>
  <c r="AJ41" i="16"/>
  <c r="L41" i="16"/>
  <c r="AQ41" i="16"/>
  <c r="L19" i="16"/>
  <c r="AX17" i="16"/>
  <c r="AQ13" i="16"/>
  <c r="S39" i="16"/>
  <c r="AX18" i="16"/>
  <c r="AX12" i="16"/>
  <c r="AX44" i="16"/>
  <c r="AC10" i="16"/>
  <c r="CU45" i="15"/>
  <c r="CC45" i="15"/>
  <c r="CE45" i="15"/>
  <c r="BQ45" i="15"/>
  <c r="CH45" i="15"/>
  <c r="CR45" i="15"/>
  <c r="CD45" i="15"/>
  <c r="BS45" i="15"/>
  <c r="DC45" i="15"/>
  <c r="CF45" i="15"/>
  <c r="CX45" i="15"/>
  <c r="BM45" i="15"/>
  <c r="BX45" i="15"/>
  <c r="CA45" i="15"/>
  <c r="CT45" i="15"/>
  <c r="BW45" i="15"/>
  <c r="CQ45" i="15"/>
  <c r="CV45" i="15"/>
  <c r="AQ20" i="15"/>
  <c r="S11" i="15"/>
  <c r="AJ9" i="15"/>
  <c r="S9" i="15"/>
  <c r="BR17" i="15"/>
  <c r="L33" i="15"/>
  <c r="S26" i="15"/>
  <c r="AJ48" i="15"/>
  <c r="AJ22" i="15"/>
  <c r="L13" i="15"/>
  <c r="L7" i="15"/>
  <c r="CP13" i="15"/>
  <c r="L12" i="15"/>
  <c r="S22" i="15"/>
  <c r="L16" i="15"/>
  <c r="AJ11" i="15"/>
  <c r="AJ14" i="15"/>
  <c r="AJ29" i="15"/>
  <c r="S29" i="15"/>
  <c r="L24" i="15"/>
  <c r="CP10" i="15"/>
  <c r="BY20" i="15"/>
  <c r="AJ32" i="15"/>
  <c r="CW27" i="15"/>
  <c r="CI25" i="15"/>
  <c r="BR19" i="15"/>
  <c r="S33" i="15"/>
  <c r="AX33" i="15"/>
  <c r="AJ49" i="15"/>
  <c r="AJ23" i="15"/>
  <c r="AX23" i="15"/>
  <c r="S20" i="15"/>
  <c r="AC49" i="15"/>
  <c r="L6" i="15"/>
  <c r="BY46" i="15"/>
  <c r="CW14" i="15"/>
  <c r="L8" i="15"/>
  <c r="L9" i="15"/>
  <c r="BR30" i="15"/>
  <c r="BY27" i="15"/>
  <c r="CP48" i="15"/>
  <c r="BR11" i="15"/>
  <c r="BY5" i="15"/>
  <c r="AX49" i="15"/>
  <c r="L46" i="15"/>
  <c r="AX11" i="15"/>
  <c r="CP49" i="15"/>
  <c r="BR47" i="15"/>
  <c r="CP20" i="15"/>
  <c r="S23" i="15"/>
  <c r="AX48" i="15"/>
  <c r="CP19" i="15"/>
  <c r="CW48" i="15"/>
  <c r="BY16" i="15"/>
  <c r="BY31" i="15"/>
  <c r="AX17" i="15"/>
  <c r="S25" i="15"/>
  <c r="AJ10" i="15"/>
  <c r="AQ46" i="15"/>
  <c r="AQ28" i="15"/>
  <c r="AQ10" i="15"/>
  <c r="L47" i="15"/>
  <c r="CI23" i="15"/>
  <c r="BY23" i="15"/>
  <c r="DD21" i="15"/>
  <c r="CI14" i="15"/>
  <c r="BR10" i="15"/>
  <c r="BR50" i="15"/>
  <c r="CI12" i="15"/>
  <c r="BY6" i="15"/>
  <c r="BR5" i="15"/>
  <c r="AQ27" i="15"/>
  <c r="AQ18" i="15"/>
  <c r="AX19" i="15"/>
  <c r="AQ31" i="15"/>
  <c r="AQ19" i="15"/>
  <c r="AJ25" i="15"/>
  <c r="AJ5" i="15"/>
  <c r="CP33" i="15"/>
  <c r="CP30" i="15"/>
  <c r="BY30" i="15"/>
  <c r="CP31" i="15"/>
  <c r="BR32" i="15"/>
  <c r="BY32" i="15"/>
  <c r="DD25" i="15"/>
  <c r="CW22" i="15"/>
  <c r="CI9" i="15"/>
  <c r="CP9" i="15"/>
  <c r="CP7" i="15"/>
  <c r="CP5" i="15"/>
  <c r="DD28" i="15"/>
  <c r="CP6" i="15"/>
  <c r="BY19" i="15"/>
  <c r="BY48" i="15"/>
  <c r="CI46" i="15"/>
  <c r="BR14" i="15"/>
  <c r="AX50" i="15"/>
  <c r="AJ50" i="15"/>
  <c r="AQ26" i="15"/>
  <c r="S30" i="15"/>
  <c r="AJ7" i="15"/>
  <c r="AJ6" i="15"/>
  <c r="S6" i="15"/>
  <c r="BR29" i="15"/>
  <c r="CI29" i="15"/>
  <c r="DD29" i="15"/>
  <c r="CP26" i="15"/>
  <c r="CW26" i="15"/>
  <c r="BY49" i="15"/>
  <c r="BR13" i="15"/>
  <c r="CP47" i="15"/>
  <c r="CW18" i="15"/>
  <c r="CP17" i="15"/>
  <c r="CI10" i="15"/>
  <c r="DD48" i="15"/>
  <c r="CP11" i="15"/>
  <c r="AC25" i="15"/>
  <c r="L17" i="15"/>
  <c r="L28" i="15"/>
  <c r="L49" i="15"/>
  <c r="S48" i="15"/>
  <c r="L10" i="15"/>
  <c r="AC8" i="15"/>
  <c r="L14" i="15"/>
  <c r="DD23" i="15"/>
  <c r="CI32" i="15"/>
  <c r="CP27" i="15"/>
  <c r="BY10" i="15"/>
  <c r="CW10" i="15"/>
  <c r="BY12" i="15"/>
  <c r="DD12" i="15"/>
  <c r="CP14" i="15"/>
  <c r="AJ33" i="15"/>
  <c r="S50" i="15"/>
  <c r="AX32" i="15"/>
  <c r="L30" i="15"/>
  <c r="AJ30" i="15"/>
  <c r="L29" i="15"/>
  <c r="AC19" i="15"/>
  <c r="AX31" i="15"/>
  <c r="AC31" i="15"/>
  <c r="AX21" i="15"/>
  <c r="AC21" i="15"/>
  <c r="L25" i="15"/>
  <c r="AX25" i="15"/>
  <c r="AQ17" i="15"/>
  <c r="AJ15" i="15"/>
  <c r="AC46" i="15"/>
  <c r="AX28" i="15"/>
  <c r="AQ49" i="15"/>
  <c r="AJ12" i="15"/>
  <c r="BC12" i="15" s="1"/>
  <c r="S7" i="15"/>
  <c r="AC6" i="15"/>
  <c r="CP21" i="15"/>
  <c r="BR20" i="15"/>
  <c r="CW20" i="15"/>
  <c r="CI18" i="15"/>
  <c r="CI17" i="15"/>
  <c r="CI50" i="15"/>
  <c r="CP50" i="15"/>
  <c r="CW50" i="15"/>
  <c r="BR22" i="15"/>
  <c r="CI48" i="15"/>
  <c r="CI16" i="15"/>
  <c r="CW16" i="15"/>
  <c r="CW12" i="15"/>
  <c r="DD11" i="15"/>
  <c r="BR8" i="15"/>
  <c r="AX12" i="15"/>
  <c r="DD46" i="15"/>
  <c r="L23" i="15"/>
  <c r="AC23" i="15"/>
  <c r="AX20" i="15"/>
  <c r="AC20" i="15"/>
  <c r="AJ27" i="15"/>
  <c r="AC18" i="15"/>
  <c r="AQ12" i="15"/>
  <c r="AX8" i="15"/>
  <c r="AJ46" i="15"/>
  <c r="AX18" i="15"/>
  <c r="AX15" i="15"/>
  <c r="AC12" i="15"/>
  <c r="L22" i="15"/>
  <c r="AX16" i="15"/>
  <c r="AX13" i="15"/>
  <c r="S12" i="15"/>
  <c r="AJ47" i="15"/>
  <c r="AX9" i="15"/>
  <c r="AX7" i="15"/>
  <c r="BY33" i="15"/>
  <c r="CP29" i="15"/>
  <c r="BR26" i="15"/>
  <c r="CI15" i="15"/>
  <c r="BY9" i="15"/>
  <c r="BR27" i="15"/>
  <c r="BY24" i="15"/>
  <c r="CW11" i="15"/>
  <c r="DD6" i="15"/>
  <c r="CI8" i="15"/>
  <c r="DD31" i="15"/>
  <c r="AQ33" i="15"/>
  <c r="L50" i="15"/>
  <c r="L26" i="15"/>
  <c r="AC32" i="15"/>
  <c r="AQ32" i="15"/>
  <c r="AQ30" i="15"/>
  <c r="AC30" i="15"/>
  <c r="AC29" i="15"/>
  <c r="AX29" i="15"/>
  <c r="AC27" i="15"/>
  <c r="AQ23" i="15"/>
  <c r="AJ24" i="15"/>
  <c r="S31" i="15"/>
  <c r="L31" i="15"/>
  <c r="AJ31" i="15"/>
  <c r="S49" i="15"/>
  <c r="S18" i="15"/>
  <c r="AC48" i="15"/>
  <c r="S17" i="15"/>
  <c r="AX14" i="15"/>
  <c r="AC10" i="15"/>
  <c r="AX46" i="15"/>
  <c r="AC28" i="15"/>
  <c r="S28" i="15"/>
  <c r="L48" i="15"/>
  <c r="S10" i="15"/>
  <c r="AJ8" i="15"/>
  <c r="AC5" i="15"/>
  <c r="AJ18" i="15"/>
  <c r="L15" i="15"/>
  <c r="AC15" i="15"/>
  <c r="AC22" i="15"/>
  <c r="L18" i="15"/>
  <c r="AC16" i="15"/>
  <c r="AQ16" i="15"/>
  <c r="S13" i="15"/>
  <c r="AC47" i="15"/>
  <c r="AQ11" i="15"/>
  <c r="AQ9" i="15"/>
  <c r="AC9" i="15"/>
  <c r="AQ6" i="15"/>
  <c r="S47" i="15"/>
  <c r="AQ14" i="15"/>
  <c r="CW33" i="15"/>
  <c r="CI33" i="15"/>
  <c r="DD30" i="15"/>
  <c r="CI30" i="15"/>
  <c r="CI31" i="15"/>
  <c r="BY29" i="15"/>
  <c r="CW29" i="15"/>
  <c r="CW49" i="15"/>
  <c r="CI49" i="15"/>
  <c r="BR15" i="15"/>
  <c r="CI13" i="15"/>
  <c r="DD18" i="15"/>
  <c r="CW47" i="15"/>
  <c r="BR18" i="15"/>
  <c r="CW25" i="15"/>
  <c r="DD14" i="15"/>
  <c r="DD9" i="15"/>
  <c r="DD5" i="15"/>
  <c r="DD27" i="15"/>
  <c r="BY50" i="15"/>
  <c r="BY22" i="15"/>
  <c r="CW8" i="15"/>
  <c r="CP8" i="15"/>
  <c r="CW28" i="15"/>
  <c r="DD16" i="15"/>
  <c r="BY14" i="15"/>
  <c r="BY11" i="15"/>
  <c r="CI5" i="15"/>
  <c r="CP24" i="15"/>
  <c r="CW24" i="15"/>
  <c r="CI19" i="15"/>
  <c r="CW7" i="15"/>
  <c r="BY7" i="15"/>
  <c r="BY28" i="15"/>
  <c r="CI28" i="15"/>
  <c r="AQ50" i="15"/>
  <c r="AJ26" i="15"/>
  <c r="AX30" i="15"/>
  <c r="AQ29" i="15"/>
  <c r="AX24" i="15"/>
  <c r="AJ20" i="15"/>
  <c r="L27" i="15"/>
  <c r="AQ24" i="15"/>
  <c r="L19" i="15"/>
  <c r="AJ19" i="15"/>
  <c r="AJ21" i="15"/>
  <c r="L21" i="15"/>
  <c r="AQ25" i="15"/>
  <c r="AJ17" i="15"/>
  <c r="S15" i="15"/>
  <c r="AC14" i="15"/>
  <c r="S46" i="15"/>
  <c r="AJ28" i="15"/>
  <c r="AQ48" i="15"/>
  <c r="AX10" i="15"/>
  <c r="AX5" i="15"/>
  <c r="L5" i="15"/>
  <c r="AQ15" i="15"/>
  <c r="AX22" i="15"/>
  <c r="AQ22" i="15"/>
  <c r="AC17" i="15"/>
  <c r="S16" i="15"/>
  <c r="AC13" i="15"/>
  <c r="AC11" i="15"/>
  <c r="AQ7" i="15"/>
  <c r="AX6" i="15"/>
  <c r="AX47" i="15"/>
  <c r="S14" i="15"/>
  <c r="DD33" i="15"/>
  <c r="CW31" i="15"/>
  <c r="DD26" i="15"/>
  <c r="DD49" i="15"/>
  <c r="CI47" i="15"/>
  <c r="BY26" i="15"/>
  <c r="BR23" i="15"/>
  <c r="CI21" i="15"/>
  <c r="DD20" i="15"/>
  <c r="CP15" i="15"/>
  <c r="BY21" i="15"/>
  <c r="DD32" i="15"/>
  <c r="CP32" i="15"/>
  <c r="CW32" i="15"/>
  <c r="BR25" i="15"/>
  <c r="CP28" i="15"/>
  <c r="BR48" i="15"/>
  <c r="DD10" i="15"/>
  <c r="DD50" i="15"/>
  <c r="CI22" i="15"/>
  <c r="DD22" i="15"/>
  <c r="BY8" i="15"/>
  <c r="DD8" i="15"/>
  <c r="CW6" i="15"/>
  <c r="CI6" i="15"/>
  <c r="BR6" i="15"/>
  <c r="CP22" i="15"/>
  <c r="BR12" i="15"/>
  <c r="CI11" i="15"/>
  <c r="CW9" i="15"/>
  <c r="DD7" i="15"/>
  <c r="BR46" i="15"/>
  <c r="BR24" i="15"/>
  <c r="CW19" i="15"/>
  <c r="BR7" i="15"/>
  <c r="BR28" i="15"/>
  <c r="DD17" i="15"/>
  <c r="CP12" i="15"/>
  <c r="CW30" i="15"/>
  <c r="CI26" i="15"/>
  <c r="CI20" i="15"/>
  <c r="BY17" i="15"/>
  <c r="BY15" i="15"/>
  <c r="BY13" i="15"/>
  <c r="BY47" i="15"/>
  <c r="BR33" i="15"/>
  <c r="DD13" i="15"/>
  <c r="CP23" i="15"/>
  <c r="CW23" i="15"/>
  <c r="BY18" i="15"/>
  <c r="BR21" i="15"/>
  <c r="CW21" i="15"/>
  <c r="CP18" i="15"/>
  <c r="BR9" i="15"/>
  <c r="CP46" i="15"/>
  <c r="CW46" i="15"/>
  <c r="BY25" i="15"/>
  <c r="CI27" i="15"/>
  <c r="CI7" i="15"/>
  <c r="BR31" i="15"/>
  <c r="DD47" i="15"/>
  <c r="BR16" i="15"/>
  <c r="CP16" i="15"/>
  <c r="CI24" i="15"/>
  <c r="DD24" i="15"/>
  <c r="BR49" i="15"/>
  <c r="DD15" i="15"/>
  <c r="CW17" i="15"/>
  <c r="CW15" i="15"/>
  <c r="CW13" i="15"/>
  <c r="CP25" i="15"/>
  <c r="DD19" i="15"/>
  <c r="CW5" i="15"/>
  <c r="AC24" i="15"/>
  <c r="AQ21" i="15"/>
  <c r="AJ16" i="15"/>
  <c r="AC7" i="15"/>
  <c r="S8" i="15"/>
  <c r="AC33" i="15"/>
  <c r="L32" i="15"/>
  <c r="AC26" i="15"/>
  <c r="S19" i="15"/>
  <c r="AQ5" i="15"/>
  <c r="L11" i="15"/>
  <c r="AQ47" i="15"/>
  <c r="S32" i="15"/>
  <c r="S21" i="15"/>
  <c r="AQ8" i="15"/>
  <c r="AC50" i="15"/>
  <c r="AX26" i="15"/>
  <c r="L20" i="15"/>
  <c r="AX27" i="15"/>
  <c r="S27" i="15"/>
  <c r="S5" i="15"/>
  <c r="AJ13" i="15"/>
  <c r="AQ13" i="15"/>
  <c r="DI16" i="14"/>
  <c r="DI13" i="14"/>
  <c r="DI17" i="14"/>
  <c r="DI7" i="14"/>
  <c r="DI15" i="14"/>
  <c r="DI10" i="14"/>
  <c r="DI11" i="14"/>
  <c r="BY12" i="14"/>
  <c r="DI12" i="14" s="1"/>
  <c r="CI11" i="14"/>
  <c r="CP16" i="14"/>
  <c r="BR9" i="14"/>
  <c r="DI9" i="14" s="1"/>
  <c r="BR14" i="14"/>
  <c r="CW14" i="14"/>
  <c r="CW12" i="14"/>
  <c r="CI6" i="14"/>
  <c r="DI6" i="14" s="1"/>
  <c r="DI5" i="14"/>
  <c r="DD17" i="14"/>
  <c r="DD7" i="14"/>
  <c r="CW6" i="14"/>
  <c r="CP10" i="14"/>
  <c r="CI8" i="14"/>
  <c r="DI8" i="14" s="1"/>
  <c r="CW8" i="14"/>
  <c r="BC17" i="14"/>
  <c r="BC15" i="14"/>
  <c r="BC9" i="14"/>
  <c r="BC13" i="14"/>
  <c r="S12" i="14"/>
  <c r="AJ16" i="14"/>
  <c r="BC16" i="14" s="1"/>
  <c r="AX17" i="14"/>
  <c r="AJ10" i="14"/>
  <c r="BC10" i="14" s="1"/>
  <c r="AC8" i="14"/>
  <c r="AJ14" i="14"/>
  <c r="BC14" i="14" s="1"/>
  <c r="AQ14" i="14"/>
  <c r="AC17" i="14"/>
  <c r="L11" i="14"/>
  <c r="BC11" i="14" s="1"/>
  <c r="AC7" i="14"/>
  <c r="BC7" i="14" s="1"/>
  <c r="AX7" i="14"/>
  <c r="AQ8" i="14"/>
  <c r="BC8" i="14" s="1"/>
  <c r="AQ12" i="14"/>
  <c r="BC12" i="14" s="1"/>
  <c r="S8" i="14"/>
  <c r="AX5" i="14"/>
  <c r="BC5" i="14" s="1"/>
  <c r="AC6" i="14"/>
  <c r="BC6" i="14" s="1"/>
  <c r="CW7" i="13"/>
  <c r="CZ5" i="13"/>
  <c r="CV5" i="13"/>
  <c r="CR5" i="13"/>
  <c r="DB5" i="13"/>
  <c r="CX5" i="13"/>
  <c r="DD5" i="13" s="1"/>
  <c r="CT5" i="13"/>
  <c r="BV5" i="13"/>
  <c r="BZ5" i="13"/>
  <c r="CI5" i="13" s="1"/>
  <c r="CH5" i="13"/>
  <c r="CL5" i="13"/>
  <c r="CP5" i="13" s="1"/>
  <c r="CQ5" i="13"/>
  <c r="CY5" i="13"/>
  <c r="DJ5" i="13"/>
  <c r="DD11" i="13"/>
  <c r="BN5" i="13"/>
  <c r="BR5" i="13" s="1"/>
  <c r="CD5" i="13"/>
  <c r="BO5" i="13"/>
  <c r="BS5" i="13"/>
  <c r="BW5" i="13"/>
  <c r="CA5" i="13"/>
  <c r="CE5" i="13"/>
  <c r="CM5" i="13"/>
  <c r="CS5" i="13"/>
  <c r="DA5" i="13"/>
  <c r="BP6" i="13"/>
  <c r="BT6" i="13"/>
  <c r="BY6" i="13" s="1"/>
  <c r="BX6" i="13"/>
  <c r="CB6" i="13"/>
  <c r="CF6" i="13"/>
  <c r="CJ6" i="13"/>
  <c r="CP6" i="13" s="1"/>
  <c r="CN6" i="13"/>
  <c r="CR6" i="13"/>
  <c r="CV6" i="13"/>
  <c r="CZ6" i="13"/>
  <c r="BN7" i="13"/>
  <c r="BR7" i="13"/>
  <c r="BV7" i="13"/>
  <c r="BZ7" i="13"/>
  <c r="CD7" i="13"/>
  <c r="CH7" i="13"/>
  <c r="CL7" i="13"/>
  <c r="CT7" i="13"/>
  <c r="CX7" i="13"/>
  <c r="DD7" i="13" s="1"/>
  <c r="DB7" i="13"/>
  <c r="BP8" i="13"/>
  <c r="BT8" i="13"/>
  <c r="BX8" i="13"/>
  <c r="CB8" i="13"/>
  <c r="CF8" i="13"/>
  <c r="CJ8" i="13"/>
  <c r="CN8" i="13"/>
  <c r="CP8" i="13" s="1"/>
  <c r="CR8" i="13"/>
  <c r="CV8" i="13"/>
  <c r="CZ8" i="13"/>
  <c r="DD8" i="13"/>
  <c r="BN9" i="13"/>
  <c r="BR9" i="13" s="1"/>
  <c r="BV9" i="13"/>
  <c r="BZ9" i="13"/>
  <c r="CI9" i="13" s="1"/>
  <c r="CD9" i="13"/>
  <c r="CH9" i="13"/>
  <c r="CL9" i="13"/>
  <c r="CT9" i="13"/>
  <c r="CX9" i="13"/>
  <c r="DD9" i="13" s="1"/>
  <c r="DB9" i="13"/>
  <c r="BP10" i="13"/>
  <c r="BT10" i="13"/>
  <c r="BX10" i="13"/>
  <c r="CB10" i="13"/>
  <c r="CF10" i="13"/>
  <c r="CJ10" i="13"/>
  <c r="CN10" i="13"/>
  <c r="CR10" i="13"/>
  <c r="CW10" i="13" s="1"/>
  <c r="CV10" i="13"/>
  <c r="CZ10" i="13"/>
  <c r="BN11" i="13"/>
  <c r="BR11" i="13" s="1"/>
  <c r="BV11" i="13"/>
  <c r="BZ11" i="13"/>
  <c r="CD11" i="13"/>
  <c r="CH11" i="13"/>
  <c r="CL11" i="13"/>
  <c r="CP11" i="13"/>
  <c r="CT11" i="13"/>
  <c r="CW11" i="13" s="1"/>
  <c r="CX11" i="13"/>
  <c r="DB11" i="13"/>
  <c r="BP18" i="13"/>
  <c r="BT18" i="13"/>
  <c r="BX18" i="13"/>
  <c r="CB18" i="13"/>
  <c r="CF18" i="13"/>
  <c r="CJ18" i="13"/>
  <c r="CN18" i="13"/>
  <c r="CR18" i="13"/>
  <c r="CV18" i="13"/>
  <c r="CZ18" i="13"/>
  <c r="DD18" i="13"/>
  <c r="BN6" i="13"/>
  <c r="BR6" i="13"/>
  <c r="BV6" i="13"/>
  <c r="BZ6" i="13"/>
  <c r="CD6" i="13"/>
  <c r="CH6" i="13"/>
  <c r="CL6" i="13"/>
  <c r="CT6" i="13"/>
  <c r="CX6" i="13"/>
  <c r="DD6" i="13" s="1"/>
  <c r="DB6" i="13"/>
  <c r="BP7" i="13"/>
  <c r="BT7" i="13"/>
  <c r="BY7" i="13" s="1"/>
  <c r="BX7" i="13"/>
  <c r="CB7" i="13"/>
  <c r="CF7" i="13"/>
  <c r="CJ7" i="13"/>
  <c r="CP7" i="13" s="1"/>
  <c r="CN7" i="13"/>
  <c r="CR7" i="13"/>
  <c r="CV7" i="13"/>
  <c r="CZ7" i="13"/>
  <c r="BN8" i="13"/>
  <c r="BR8" i="13" s="1"/>
  <c r="BV8" i="13"/>
  <c r="BZ8" i="13"/>
  <c r="CD8" i="13"/>
  <c r="CH8" i="13"/>
  <c r="CL8" i="13"/>
  <c r="CT8" i="13"/>
  <c r="CX8" i="13"/>
  <c r="DB8" i="13"/>
  <c r="BP9" i="13"/>
  <c r="BT9" i="13"/>
  <c r="BY9" i="13" s="1"/>
  <c r="BX9" i="13"/>
  <c r="CB9" i="13"/>
  <c r="CF9" i="13"/>
  <c r="CJ9" i="13"/>
  <c r="CP9" i="13" s="1"/>
  <c r="CN9" i="13"/>
  <c r="CR9" i="13"/>
  <c r="CV9" i="13"/>
  <c r="CZ9" i="13"/>
  <c r="BN10" i="13"/>
  <c r="BR10" i="13" s="1"/>
  <c r="BV10" i="13"/>
  <c r="BZ10" i="13"/>
  <c r="CI10" i="13" s="1"/>
  <c r="CD10" i="13"/>
  <c r="CH10" i="13"/>
  <c r="CL10" i="13"/>
  <c r="CP10" i="13"/>
  <c r="CT10" i="13"/>
  <c r="CX10" i="13"/>
  <c r="DB10" i="13"/>
  <c r="DD10" i="13" s="1"/>
  <c r="BP11" i="13"/>
  <c r="BT11" i="13"/>
  <c r="BY11" i="13" s="1"/>
  <c r="BX11" i="13"/>
  <c r="CB11" i="13"/>
  <c r="CF11" i="13"/>
  <c r="CJ11" i="13"/>
  <c r="CN11" i="13"/>
  <c r="CR11" i="13"/>
  <c r="CV11" i="13"/>
  <c r="CZ11" i="13"/>
  <c r="BN18" i="13"/>
  <c r="BR18" i="13"/>
  <c r="BV18" i="13"/>
  <c r="BZ18" i="13"/>
  <c r="CD18" i="13"/>
  <c r="CH18" i="13"/>
  <c r="CL18" i="13"/>
  <c r="CP18" i="13"/>
  <c r="CT18" i="13"/>
  <c r="CX18" i="13"/>
  <c r="DB18" i="13"/>
  <c r="AU5" i="13"/>
  <c r="AM5" i="13"/>
  <c r="AI5" i="13"/>
  <c r="AT5" i="13"/>
  <c r="AO5" i="13"/>
  <c r="AE5" i="13"/>
  <c r="AA5" i="13"/>
  <c r="W5" i="13"/>
  <c r="O5" i="13"/>
  <c r="K5" i="13"/>
  <c r="G5" i="13"/>
  <c r="BE5" i="13"/>
  <c r="AW5" i="13"/>
  <c r="AR5" i="13"/>
  <c r="AX5" i="13" s="1"/>
  <c r="AL5" i="13"/>
  <c r="AG5" i="13"/>
  <c r="Y5" i="13"/>
  <c r="U5" i="13"/>
  <c r="Q5" i="13"/>
  <c r="S5" i="13" s="1"/>
  <c r="M5" i="13"/>
  <c r="I5" i="13"/>
  <c r="AV5" i="13"/>
  <c r="AP5" i="13"/>
  <c r="AK5" i="13"/>
  <c r="AQ5" i="13" s="1"/>
  <c r="J5" i="13"/>
  <c r="R5" i="13"/>
  <c r="Z5" i="13"/>
  <c r="AH5" i="13"/>
  <c r="L5" i="13"/>
  <c r="BC5" i="13" s="1"/>
  <c r="T5" i="13"/>
  <c r="AC5" i="13" s="1"/>
  <c r="AB5" i="13"/>
  <c r="AN5" i="13"/>
  <c r="BE6" i="13"/>
  <c r="AW6" i="13"/>
  <c r="AS6" i="13"/>
  <c r="AO6" i="13"/>
  <c r="AK6" i="13"/>
  <c r="AQ6" i="13" s="1"/>
  <c r="AG6" i="13"/>
  <c r="Y6" i="13"/>
  <c r="U6" i="13"/>
  <c r="Q6" i="13"/>
  <c r="M6" i="13"/>
  <c r="I6" i="13"/>
  <c r="AU6" i="13"/>
  <c r="AP6" i="13"/>
  <c r="AE6" i="13"/>
  <c r="AJ6" i="13" s="1"/>
  <c r="Z6" i="13"/>
  <c r="T6" i="13"/>
  <c r="AC6" i="13" s="1"/>
  <c r="O6" i="13"/>
  <c r="J6" i="13"/>
  <c r="AX6" i="13"/>
  <c r="AR6" i="13"/>
  <c r="AM6" i="13"/>
  <c r="AH6" i="13"/>
  <c r="AB6" i="13"/>
  <c r="W6" i="13"/>
  <c r="R6" i="13"/>
  <c r="G6" i="13"/>
  <c r="L6" i="13" s="1"/>
  <c r="AV6" i="13"/>
  <c r="AL6" i="13"/>
  <c r="AF6" i="13"/>
  <c r="AA6" i="13"/>
  <c r="V6" i="13"/>
  <c r="P6" i="13"/>
  <c r="K6" i="13"/>
  <c r="N6" i="13"/>
  <c r="AI6" i="13"/>
  <c r="N5" i="13"/>
  <c r="V5" i="13"/>
  <c r="AD5" i="13"/>
  <c r="AS5" i="13"/>
  <c r="H5" i="13"/>
  <c r="P5" i="13"/>
  <c r="X5" i="13"/>
  <c r="AF5" i="13"/>
  <c r="AJ5" i="13" s="1"/>
  <c r="X6" i="13"/>
  <c r="AT6" i="13"/>
  <c r="AU7" i="13"/>
  <c r="AM7" i="13"/>
  <c r="AI7" i="13"/>
  <c r="AE7" i="13"/>
  <c r="AA7" i="13"/>
  <c r="W7" i="13"/>
  <c r="O7" i="13"/>
  <c r="K7" i="13"/>
  <c r="G7" i="13"/>
  <c r="I7" i="13"/>
  <c r="N7" i="13"/>
  <c r="S7" i="13" s="1"/>
  <c r="T7" i="13"/>
  <c r="Y7" i="13"/>
  <c r="AD7" i="13"/>
  <c r="AJ7" i="13"/>
  <c r="AO7" i="13"/>
  <c r="AT7" i="13"/>
  <c r="BE10" i="13"/>
  <c r="AW10" i="13"/>
  <c r="AS10" i="13"/>
  <c r="AO10" i="13"/>
  <c r="AK10" i="13"/>
  <c r="AQ10" i="13" s="1"/>
  <c r="AG10" i="13"/>
  <c r="Y10" i="13"/>
  <c r="U10" i="13"/>
  <c r="AC10" i="13" s="1"/>
  <c r="Q10" i="13"/>
  <c r="M10" i="13"/>
  <c r="I10" i="13"/>
  <c r="AT10" i="13"/>
  <c r="AX10" i="13" s="1"/>
  <c r="AP10" i="13"/>
  <c r="AL10" i="13"/>
  <c r="AH10" i="13"/>
  <c r="AD10" i="13"/>
  <c r="AJ10" i="13" s="1"/>
  <c r="Z10" i="13"/>
  <c r="V10" i="13"/>
  <c r="R10" i="13"/>
  <c r="N10" i="13"/>
  <c r="S10" i="13" s="1"/>
  <c r="J10" i="13"/>
  <c r="H10" i="13"/>
  <c r="P10" i="13"/>
  <c r="X10" i="13"/>
  <c r="AF10" i="13"/>
  <c r="AN10" i="13"/>
  <c r="AV10" i="13"/>
  <c r="L18" i="13"/>
  <c r="T18" i="13"/>
  <c r="AB18" i="13"/>
  <c r="AJ18" i="13"/>
  <c r="AR18" i="13"/>
  <c r="BC18" i="13"/>
  <c r="J7" i="13"/>
  <c r="P7" i="13"/>
  <c r="U7" i="13"/>
  <c r="AC7" i="13" s="1"/>
  <c r="Z7" i="13"/>
  <c r="AF7" i="13"/>
  <c r="AK7" i="13"/>
  <c r="AQ7" i="13" s="1"/>
  <c r="AP7" i="13"/>
  <c r="AV7" i="13"/>
  <c r="K8" i="13"/>
  <c r="L8" i="13" s="1"/>
  <c r="P8" i="13"/>
  <c r="V8" i="13"/>
  <c r="AA8" i="13"/>
  <c r="AF8" i="13"/>
  <c r="AL8" i="13"/>
  <c r="K10" i="13"/>
  <c r="AA10" i="13"/>
  <c r="AI10" i="13"/>
  <c r="G18" i="13"/>
  <c r="O18" i="13"/>
  <c r="W18" i="13"/>
  <c r="AE18" i="13"/>
  <c r="AM18" i="13"/>
  <c r="BE18" i="13"/>
  <c r="AW18" i="13"/>
  <c r="AS18" i="13"/>
  <c r="AO18" i="13"/>
  <c r="AK18" i="13"/>
  <c r="AG18" i="13"/>
  <c r="AC18" i="13"/>
  <c r="Y18" i="13"/>
  <c r="U18" i="13"/>
  <c r="Q18" i="13"/>
  <c r="M18" i="13"/>
  <c r="I18" i="13"/>
  <c r="AX18" i="13"/>
  <c r="AT18" i="13"/>
  <c r="AP18" i="13"/>
  <c r="AL18" i="13"/>
  <c r="AH18" i="13"/>
  <c r="AD18" i="13"/>
  <c r="Z18" i="13"/>
  <c r="V18" i="13"/>
  <c r="R18" i="13"/>
  <c r="N18" i="13"/>
  <c r="J18" i="13"/>
  <c r="H18" i="13"/>
  <c r="P18" i="13"/>
  <c r="X18" i="13"/>
  <c r="AF18" i="13"/>
  <c r="AN18" i="13"/>
  <c r="AV18" i="13"/>
  <c r="H7" i="13"/>
  <c r="M7" i="13"/>
  <c r="R7" i="13"/>
  <c r="X7" i="13"/>
  <c r="AH7" i="13"/>
  <c r="AN7" i="13"/>
  <c r="AS7" i="13"/>
  <c r="AX7" i="13" s="1"/>
  <c r="BE8" i="13"/>
  <c r="AW8" i="13"/>
  <c r="AS8" i="13"/>
  <c r="AX8" i="13" s="1"/>
  <c r="AO8" i="13"/>
  <c r="AK8" i="13"/>
  <c r="AQ8" i="13" s="1"/>
  <c r="AG8" i="13"/>
  <c r="AC8" i="13"/>
  <c r="Y8" i="13"/>
  <c r="U8" i="13"/>
  <c r="Q8" i="13"/>
  <c r="M8" i="13"/>
  <c r="S8" i="13" s="1"/>
  <c r="I8" i="13"/>
  <c r="H8" i="13"/>
  <c r="N8" i="13"/>
  <c r="X8" i="13"/>
  <c r="AD8" i="13"/>
  <c r="AI8" i="13"/>
  <c r="AN8" i="13"/>
  <c r="AT8" i="13"/>
  <c r="G10" i="13"/>
  <c r="L10" i="13" s="1"/>
  <c r="O10" i="13"/>
  <c r="W10" i="13"/>
  <c r="AE10" i="13"/>
  <c r="AM10" i="13"/>
  <c r="AU10" i="13"/>
  <c r="K18" i="13"/>
  <c r="S18" i="13"/>
  <c r="AA18" i="13"/>
  <c r="AI18" i="13"/>
  <c r="AQ18" i="13"/>
  <c r="H9" i="13"/>
  <c r="P9" i="13"/>
  <c r="T9" i="13"/>
  <c r="AC9" i="13" s="1"/>
  <c r="X9" i="13"/>
  <c r="AB9" i="13"/>
  <c r="AF9" i="13"/>
  <c r="AN9" i="13"/>
  <c r="AR9" i="13"/>
  <c r="AV9" i="13"/>
  <c r="H11" i="13"/>
  <c r="P11" i="13"/>
  <c r="S11" i="13" s="1"/>
  <c r="T11" i="13"/>
  <c r="X11" i="13"/>
  <c r="AB11" i="13"/>
  <c r="AF11" i="13"/>
  <c r="AJ11" i="13"/>
  <c r="AN11" i="13"/>
  <c r="AR11" i="13"/>
  <c r="AV11" i="13"/>
  <c r="G9" i="13"/>
  <c r="K9" i="13"/>
  <c r="L9" i="13" s="1"/>
  <c r="O9" i="13"/>
  <c r="S9" i="13"/>
  <c r="W9" i="13"/>
  <c r="AA9" i="13"/>
  <c r="AE9" i="13"/>
  <c r="AI9" i="13"/>
  <c r="AJ9" i="13" s="1"/>
  <c r="AM9" i="13"/>
  <c r="AQ9" i="13"/>
  <c r="G11" i="13"/>
  <c r="L11" i="13" s="1"/>
  <c r="K11" i="13"/>
  <c r="O11" i="13"/>
  <c r="W11" i="13"/>
  <c r="AA11" i="13"/>
  <c r="AE11" i="13"/>
  <c r="AI11" i="13"/>
  <c r="AM11" i="13"/>
  <c r="AQ11" i="13"/>
  <c r="BO7" i="10"/>
  <c r="CI7" i="10"/>
  <c r="DA7" i="10"/>
  <c r="BO11" i="10"/>
  <c r="CI11" i="10"/>
  <c r="DA11" i="10"/>
  <c r="AR8" i="10"/>
  <c r="BS7" i="10"/>
  <c r="CM7" i="10"/>
  <c r="BS11" i="10"/>
  <c r="CM11" i="10"/>
  <c r="J5" i="10"/>
  <c r="Q5" i="10"/>
  <c r="Y5" i="10"/>
  <c r="AH5" i="10"/>
  <c r="AS5" i="10"/>
  <c r="AB6" i="10"/>
  <c r="I11" i="10"/>
  <c r="Y11" i="10"/>
  <c r="AP11" i="10"/>
  <c r="BS6" i="10"/>
  <c r="CM6" i="10"/>
  <c r="BY7" i="10"/>
  <c r="CQ7" i="10"/>
  <c r="DH7" i="10"/>
  <c r="BK8" i="10"/>
  <c r="CC8" i="10"/>
  <c r="CW8" i="10"/>
  <c r="BO9" i="10"/>
  <c r="CI9" i="10"/>
  <c r="DA9" i="10"/>
  <c r="BS10" i="10"/>
  <c r="CM10" i="10"/>
  <c r="BY11" i="10"/>
  <c r="CQ11" i="10"/>
  <c r="DH11" i="10"/>
  <c r="BK12" i="10"/>
  <c r="CC12" i="10"/>
  <c r="CW12" i="10"/>
  <c r="BO6" i="10"/>
  <c r="CI6" i="10"/>
  <c r="DA6" i="10"/>
  <c r="BO10" i="10"/>
  <c r="CI10" i="10"/>
  <c r="DA10" i="10"/>
  <c r="M11" i="10"/>
  <c r="AD11" i="10"/>
  <c r="AT11" i="10"/>
  <c r="BY6" i="10"/>
  <c r="CQ6" i="10"/>
  <c r="DH6" i="10"/>
  <c r="BK7" i="10"/>
  <c r="CC7" i="10"/>
  <c r="CW7" i="10"/>
  <c r="BO8" i="10"/>
  <c r="CI8" i="10"/>
  <c r="DA8" i="10"/>
  <c r="BS9" i="10"/>
  <c r="CM9" i="10"/>
  <c r="BY10" i="10"/>
  <c r="CQ10" i="10"/>
  <c r="DH10" i="10"/>
  <c r="BK11" i="10"/>
  <c r="CC11" i="10"/>
  <c r="CW11" i="10"/>
  <c r="BO12" i="10"/>
  <c r="CI12" i="10"/>
  <c r="DA12" i="10"/>
  <c r="BY6" i="12"/>
  <c r="BN5" i="12"/>
  <c r="BR5" i="12" s="1"/>
  <c r="BV5" i="12"/>
  <c r="BZ5" i="12"/>
  <c r="CD5" i="12"/>
  <c r="CH5" i="12"/>
  <c r="CL5" i="12"/>
  <c r="CT5" i="12"/>
  <c r="CX5" i="12"/>
  <c r="DB5" i="12"/>
  <c r="BN7" i="12"/>
  <c r="BR7" i="12" s="1"/>
  <c r="BV7" i="12"/>
  <c r="BZ7" i="12"/>
  <c r="CD7" i="12"/>
  <c r="CH7" i="12"/>
  <c r="CL7" i="12"/>
  <c r="CT7" i="12"/>
  <c r="CX7" i="12"/>
  <c r="DB7" i="12"/>
  <c r="DD7" i="12" s="1"/>
  <c r="CZ9" i="12"/>
  <c r="CV9" i="12"/>
  <c r="CR9" i="12"/>
  <c r="BZ9" i="12"/>
  <c r="CH9" i="12"/>
  <c r="CU9" i="12"/>
  <c r="BO5" i="12"/>
  <c r="BS5" i="12"/>
  <c r="BW5" i="12"/>
  <c r="CA5" i="12"/>
  <c r="CI5" i="12" s="1"/>
  <c r="CE5" i="12"/>
  <c r="CM5" i="12"/>
  <c r="CQ5" i="12"/>
  <c r="CU5" i="12"/>
  <c r="CY5" i="12"/>
  <c r="DC5" i="12"/>
  <c r="DJ5" i="12"/>
  <c r="BO7" i="12"/>
  <c r="BS7" i="12"/>
  <c r="BW7" i="12"/>
  <c r="CA7" i="12"/>
  <c r="CI7" i="12" s="1"/>
  <c r="CE7" i="12"/>
  <c r="CM7" i="12"/>
  <c r="CQ7" i="12"/>
  <c r="CU7" i="12"/>
  <c r="CY7" i="12"/>
  <c r="DC7" i="12"/>
  <c r="DJ7" i="12"/>
  <c r="BS9" i="12"/>
  <c r="CE9" i="12"/>
  <c r="CM9" i="12"/>
  <c r="CQ9" i="12"/>
  <c r="DB9" i="12"/>
  <c r="BN9" i="12"/>
  <c r="BV9" i="12"/>
  <c r="CD9" i="12"/>
  <c r="CL9" i="12"/>
  <c r="DA9" i="12"/>
  <c r="DD9" i="12" s="1"/>
  <c r="BO9" i="12"/>
  <c r="BR9" i="12" s="1"/>
  <c r="BW9" i="12"/>
  <c r="CA9" i="12"/>
  <c r="CI9" i="12" s="1"/>
  <c r="DJ9" i="12"/>
  <c r="BP5" i="12"/>
  <c r="BT5" i="12"/>
  <c r="BX5" i="12"/>
  <c r="CB5" i="12"/>
  <c r="CF5" i="12"/>
  <c r="CJ5" i="12"/>
  <c r="CP5" i="12" s="1"/>
  <c r="CN5" i="12"/>
  <c r="CR5" i="12"/>
  <c r="CV5" i="12"/>
  <c r="CZ5" i="12"/>
  <c r="DD5" i="12" s="1"/>
  <c r="BN6" i="12"/>
  <c r="BR6" i="12"/>
  <c r="DI6" i="12" s="1"/>
  <c r="BV6" i="12"/>
  <c r="BZ6" i="12"/>
  <c r="CI6" i="12" s="1"/>
  <c r="CD6" i="12"/>
  <c r="CH6" i="12"/>
  <c r="CL6" i="12"/>
  <c r="CP6" i="12"/>
  <c r="CT6" i="12"/>
  <c r="CW6" i="12" s="1"/>
  <c r="CX6" i="12"/>
  <c r="DD6" i="12" s="1"/>
  <c r="DB6" i="12"/>
  <c r="BP7" i="12"/>
  <c r="BT7" i="12"/>
  <c r="BX7" i="12"/>
  <c r="CB7" i="12"/>
  <c r="CF7" i="12"/>
  <c r="CJ7" i="12"/>
  <c r="CP7" i="12" s="1"/>
  <c r="CN7" i="12"/>
  <c r="CR7" i="12"/>
  <c r="CV7" i="12"/>
  <c r="CZ7" i="12"/>
  <c r="BN8" i="12"/>
  <c r="BR8" i="12" s="1"/>
  <c r="BV8" i="12"/>
  <c r="BY8" i="12" s="1"/>
  <c r="BZ8" i="12"/>
  <c r="CD8" i="12"/>
  <c r="CH8" i="12"/>
  <c r="CL8" i="12"/>
  <c r="CP8" i="12" s="1"/>
  <c r="CT8" i="12"/>
  <c r="CW8" i="12" s="1"/>
  <c r="CX8" i="12"/>
  <c r="DB8" i="12"/>
  <c r="BP9" i="12"/>
  <c r="BT9" i="12"/>
  <c r="BX9" i="12"/>
  <c r="CB9" i="12"/>
  <c r="CF9" i="12"/>
  <c r="CJ9" i="12"/>
  <c r="CP9" i="12" s="1"/>
  <c r="CN9" i="12"/>
  <c r="CS9" i="12"/>
  <c r="CW9" i="12" s="1"/>
  <c r="CX9" i="12"/>
  <c r="DC9" i="12"/>
  <c r="BP10" i="12"/>
  <c r="BT10" i="12"/>
  <c r="BX10" i="12"/>
  <c r="CB10" i="12"/>
  <c r="CF10" i="12"/>
  <c r="CJ10" i="12"/>
  <c r="CN10" i="12"/>
  <c r="CR10" i="12"/>
  <c r="CV10" i="12"/>
  <c r="CZ10" i="12"/>
  <c r="BN11" i="12"/>
  <c r="BR11" i="12"/>
  <c r="BV11" i="12"/>
  <c r="BZ11" i="12"/>
  <c r="CD11" i="12"/>
  <c r="CH11" i="12"/>
  <c r="CL11" i="12"/>
  <c r="CT11" i="12"/>
  <c r="CX11" i="12"/>
  <c r="DD11" i="12" s="1"/>
  <c r="DB11" i="12"/>
  <c r="BP18" i="12"/>
  <c r="BT18" i="12"/>
  <c r="BX18" i="12"/>
  <c r="CB18" i="12"/>
  <c r="CF18" i="12"/>
  <c r="CJ18" i="12"/>
  <c r="CN18" i="12"/>
  <c r="CR18" i="12"/>
  <c r="CV18" i="12"/>
  <c r="CZ18" i="12"/>
  <c r="DD18" i="12"/>
  <c r="BN19" i="12"/>
  <c r="BR19" i="12"/>
  <c r="BV19" i="12"/>
  <c r="BZ19" i="12"/>
  <c r="CD19" i="12"/>
  <c r="CH19" i="12"/>
  <c r="CL19" i="12"/>
  <c r="CP19" i="12"/>
  <c r="CT19" i="12"/>
  <c r="CX19" i="12"/>
  <c r="DB19" i="12"/>
  <c r="DI19" i="12"/>
  <c r="BP20" i="12"/>
  <c r="BT20" i="12"/>
  <c r="BX20" i="12"/>
  <c r="CB20" i="12"/>
  <c r="CF20" i="12"/>
  <c r="CJ20" i="12"/>
  <c r="CN20" i="12"/>
  <c r="CR20" i="12"/>
  <c r="CV20" i="12"/>
  <c r="CZ20" i="12"/>
  <c r="DD20" i="12"/>
  <c r="BN21" i="12"/>
  <c r="BR21" i="12"/>
  <c r="BV21" i="12"/>
  <c r="BZ21" i="12"/>
  <c r="CD21" i="12"/>
  <c r="CH21" i="12"/>
  <c r="CL21" i="12"/>
  <c r="CP21" i="12"/>
  <c r="CT21" i="12"/>
  <c r="CX21" i="12"/>
  <c r="DB21" i="12"/>
  <c r="DI21" i="12"/>
  <c r="BP22" i="12"/>
  <c r="BT22" i="12"/>
  <c r="BX22" i="12"/>
  <c r="CB22" i="12"/>
  <c r="CF22" i="12"/>
  <c r="CJ22" i="12"/>
  <c r="CN22" i="12"/>
  <c r="CR22" i="12"/>
  <c r="CV22" i="12"/>
  <c r="CZ22" i="12"/>
  <c r="DD22" i="12"/>
  <c r="BN10" i="12"/>
  <c r="BR10" i="12" s="1"/>
  <c r="BV10" i="12"/>
  <c r="BZ10" i="12"/>
  <c r="CD10" i="12"/>
  <c r="CH10" i="12"/>
  <c r="CL10" i="12"/>
  <c r="CP10" i="12" s="1"/>
  <c r="CT10" i="12"/>
  <c r="CX10" i="12"/>
  <c r="DB10" i="12"/>
  <c r="DD10" i="12" s="1"/>
  <c r="BP11" i="12"/>
  <c r="BT11" i="12"/>
  <c r="BY11" i="12" s="1"/>
  <c r="BX11" i="12"/>
  <c r="CB11" i="12"/>
  <c r="CF11" i="12"/>
  <c r="CJ11" i="12"/>
  <c r="CP11" i="12" s="1"/>
  <c r="CN11" i="12"/>
  <c r="CR11" i="12"/>
  <c r="CW11" i="12" s="1"/>
  <c r="CV11" i="12"/>
  <c r="CZ11" i="12"/>
  <c r="BN18" i="12"/>
  <c r="BR18" i="12"/>
  <c r="BV18" i="12"/>
  <c r="BZ18" i="12"/>
  <c r="CD18" i="12"/>
  <c r="CH18" i="12"/>
  <c r="CL18" i="12"/>
  <c r="CP18" i="12"/>
  <c r="CT18" i="12"/>
  <c r="CX18" i="12"/>
  <c r="DB18" i="12"/>
  <c r="BP19" i="12"/>
  <c r="BT19" i="12"/>
  <c r="BX19" i="12"/>
  <c r="CB19" i="12"/>
  <c r="CF19" i="12"/>
  <c r="CJ19" i="12"/>
  <c r="CN19" i="12"/>
  <c r="CR19" i="12"/>
  <c r="CV19" i="12"/>
  <c r="CZ19" i="12"/>
  <c r="BN20" i="12"/>
  <c r="BR20" i="12"/>
  <c r="BV20" i="12"/>
  <c r="BZ20" i="12"/>
  <c r="CD20" i="12"/>
  <c r="CH20" i="12"/>
  <c r="CL20" i="12"/>
  <c r="CP20" i="12"/>
  <c r="CT20" i="12"/>
  <c r="CX20" i="12"/>
  <c r="DB20" i="12"/>
  <c r="BP21" i="12"/>
  <c r="BT21" i="12"/>
  <c r="BX21" i="12"/>
  <c r="CB21" i="12"/>
  <c r="CF21" i="12"/>
  <c r="CJ21" i="12"/>
  <c r="CN21" i="12"/>
  <c r="CR21" i="12"/>
  <c r="CV21" i="12"/>
  <c r="CZ21" i="12"/>
  <c r="BN22" i="12"/>
  <c r="BR22" i="12"/>
  <c r="BV22" i="12"/>
  <c r="BZ22" i="12"/>
  <c r="CD22" i="12"/>
  <c r="CH22" i="12"/>
  <c r="CL22" i="12"/>
  <c r="CP22" i="12"/>
  <c r="CT22" i="12"/>
  <c r="CX22" i="12"/>
  <c r="DB22" i="12"/>
  <c r="S6" i="12"/>
  <c r="S8" i="12"/>
  <c r="J5" i="12"/>
  <c r="N5" i="12"/>
  <c r="R5" i="12"/>
  <c r="V5" i="12"/>
  <c r="Z5" i="12"/>
  <c r="AD5" i="12"/>
  <c r="AH5" i="12"/>
  <c r="AL5" i="12"/>
  <c r="AP5" i="12"/>
  <c r="AT5" i="12"/>
  <c r="H6" i="12"/>
  <c r="L6" i="12"/>
  <c r="P6" i="12"/>
  <c r="T6" i="12"/>
  <c r="AC6" i="12" s="1"/>
  <c r="X6" i="12"/>
  <c r="AB6" i="12"/>
  <c r="AF6" i="12"/>
  <c r="AJ6" i="12"/>
  <c r="AN6" i="12"/>
  <c r="AQ6" i="12" s="1"/>
  <c r="AR6" i="12"/>
  <c r="AX6" i="12" s="1"/>
  <c r="AV6" i="12"/>
  <c r="J7" i="12"/>
  <c r="N7" i="12"/>
  <c r="R7" i="12"/>
  <c r="V7" i="12"/>
  <c r="Z7" i="12"/>
  <c r="AD7" i="12"/>
  <c r="AH7" i="12"/>
  <c r="AL7" i="12"/>
  <c r="AP7" i="12"/>
  <c r="AT7" i="12"/>
  <c r="H8" i="12"/>
  <c r="L8" i="12"/>
  <c r="BC8" i="12" s="1"/>
  <c r="P8" i="12"/>
  <c r="T8" i="12"/>
  <c r="AC8" i="12" s="1"/>
  <c r="X8" i="12"/>
  <c r="AB8" i="12"/>
  <c r="AF8" i="12"/>
  <c r="AJ8" i="12"/>
  <c r="AN8" i="12"/>
  <c r="AQ8" i="12" s="1"/>
  <c r="AR8" i="12"/>
  <c r="AX8" i="12" s="1"/>
  <c r="AV8" i="12"/>
  <c r="J9" i="12"/>
  <c r="N9" i="12"/>
  <c r="R9" i="12"/>
  <c r="V9" i="12"/>
  <c r="Z9" i="12"/>
  <c r="AD9" i="12"/>
  <c r="AH9" i="12"/>
  <c r="AM9" i="12"/>
  <c r="AS9" i="12"/>
  <c r="H5" i="12"/>
  <c r="L5" i="12"/>
  <c r="P5" i="12"/>
  <c r="T5" i="12"/>
  <c r="AC5" i="12" s="1"/>
  <c r="X5" i="12"/>
  <c r="AB5" i="12"/>
  <c r="AF5" i="12"/>
  <c r="AJ5" i="12"/>
  <c r="AN5" i="12"/>
  <c r="AR5" i="12"/>
  <c r="AX5" i="12" s="1"/>
  <c r="AV5" i="12"/>
  <c r="H7" i="12"/>
  <c r="L7" i="12" s="1"/>
  <c r="P7" i="12"/>
  <c r="T7" i="12"/>
  <c r="X7" i="12"/>
  <c r="AB7" i="12"/>
  <c r="AF7" i="12"/>
  <c r="AJ7" i="12" s="1"/>
  <c r="AN7" i="12"/>
  <c r="AR7" i="12"/>
  <c r="AV7" i="12"/>
  <c r="AX7" i="12" s="1"/>
  <c r="AV9" i="12"/>
  <c r="AR9" i="12"/>
  <c r="AX9" i="12" s="1"/>
  <c r="AN9" i="12"/>
  <c r="H9" i="12"/>
  <c r="L9" i="12" s="1"/>
  <c r="P9" i="12"/>
  <c r="T9" i="12"/>
  <c r="X9" i="12"/>
  <c r="AB9" i="12"/>
  <c r="AF9" i="12"/>
  <c r="AJ9" i="12" s="1"/>
  <c r="AK9" i="12"/>
  <c r="AP9" i="12"/>
  <c r="AU9" i="12"/>
  <c r="BE9" i="12"/>
  <c r="J10" i="12"/>
  <c r="N10" i="12"/>
  <c r="R10" i="12"/>
  <c r="V10" i="12"/>
  <c r="Z10" i="12"/>
  <c r="AD10" i="12"/>
  <c r="AH10" i="12"/>
  <c r="AL10" i="12"/>
  <c r="AP10" i="12"/>
  <c r="AT10" i="12"/>
  <c r="H11" i="12"/>
  <c r="L11" i="12"/>
  <c r="P11" i="12"/>
  <c r="T11" i="12"/>
  <c r="X11" i="12"/>
  <c r="AB11" i="12"/>
  <c r="AF11" i="12"/>
  <c r="AN11" i="12"/>
  <c r="AR11" i="12"/>
  <c r="AX11" i="12" s="1"/>
  <c r="AV11" i="12"/>
  <c r="J18" i="12"/>
  <c r="N18" i="12"/>
  <c r="R18" i="12"/>
  <c r="V18" i="12"/>
  <c r="Z18" i="12"/>
  <c r="AD18" i="12"/>
  <c r="AH18" i="12"/>
  <c r="AL18" i="12"/>
  <c r="AP18" i="12"/>
  <c r="AT18" i="12"/>
  <c r="AX18" i="12"/>
  <c r="H19" i="12"/>
  <c r="L19" i="12"/>
  <c r="P19" i="12"/>
  <c r="T19" i="12"/>
  <c r="X19" i="12"/>
  <c r="AB19" i="12"/>
  <c r="AF19" i="12"/>
  <c r="AJ19" i="12"/>
  <c r="AN19" i="12"/>
  <c r="AR19" i="12"/>
  <c r="AV19" i="12"/>
  <c r="BC19" i="12"/>
  <c r="J20" i="12"/>
  <c r="N20" i="12"/>
  <c r="R20" i="12"/>
  <c r="V20" i="12"/>
  <c r="Z20" i="12"/>
  <c r="AD20" i="12"/>
  <c r="AH20" i="12"/>
  <c r="AL20" i="12"/>
  <c r="AP20" i="12"/>
  <c r="AT20" i="12"/>
  <c r="AX20" i="12"/>
  <c r="H21" i="12"/>
  <c r="L21" i="12"/>
  <c r="P21" i="12"/>
  <c r="T21" i="12"/>
  <c r="X21" i="12"/>
  <c r="AB21" i="12"/>
  <c r="AF21" i="12"/>
  <c r="AJ21" i="12"/>
  <c r="AN21" i="12"/>
  <c r="AR21" i="12"/>
  <c r="AV21" i="12"/>
  <c r="BC21" i="12"/>
  <c r="J22" i="12"/>
  <c r="N22" i="12"/>
  <c r="R22" i="12"/>
  <c r="V22" i="12"/>
  <c r="Z22" i="12"/>
  <c r="AD22" i="12"/>
  <c r="AH22" i="12"/>
  <c r="AL22" i="12"/>
  <c r="AP22" i="12"/>
  <c r="AT22" i="12"/>
  <c r="AX22" i="12"/>
  <c r="H10" i="12"/>
  <c r="L10" i="12" s="1"/>
  <c r="P10" i="12"/>
  <c r="S10" i="12" s="1"/>
  <c r="T10" i="12"/>
  <c r="X10" i="12"/>
  <c r="AB10" i="12"/>
  <c r="AF10" i="12"/>
  <c r="AJ10" i="12" s="1"/>
  <c r="AN10" i="12"/>
  <c r="AQ10" i="12" s="1"/>
  <c r="AR10" i="12"/>
  <c r="AV10" i="12"/>
  <c r="AX10" i="12" s="1"/>
  <c r="J11" i="12"/>
  <c r="N11" i="12"/>
  <c r="S11" i="12" s="1"/>
  <c r="R11" i="12"/>
  <c r="V11" i="12"/>
  <c r="Z11" i="12"/>
  <c r="AD11" i="12"/>
  <c r="AJ11" i="12" s="1"/>
  <c r="AH11" i="12"/>
  <c r="AL11" i="12"/>
  <c r="AQ11" i="12" s="1"/>
  <c r="AP11" i="12"/>
  <c r="AT11" i="12"/>
  <c r="H18" i="12"/>
  <c r="L18" i="12"/>
  <c r="P18" i="12"/>
  <c r="T18" i="12"/>
  <c r="X18" i="12"/>
  <c r="AB18" i="12"/>
  <c r="AF18" i="12"/>
  <c r="AJ18" i="12"/>
  <c r="AN18" i="12"/>
  <c r="AR18" i="12"/>
  <c r="AV18" i="12"/>
  <c r="J19" i="12"/>
  <c r="N19" i="12"/>
  <c r="R19" i="12"/>
  <c r="V19" i="12"/>
  <c r="Z19" i="12"/>
  <c r="AD19" i="12"/>
  <c r="AH19" i="12"/>
  <c r="AL19" i="12"/>
  <c r="AP19" i="12"/>
  <c r="AT19" i="12"/>
  <c r="H20" i="12"/>
  <c r="L20" i="12"/>
  <c r="P20" i="12"/>
  <c r="T20" i="12"/>
  <c r="X20" i="12"/>
  <c r="AB20" i="12"/>
  <c r="AF20" i="12"/>
  <c r="AJ20" i="12"/>
  <c r="AN20" i="12"/>
  <c r="AR20" i="12"/>
  <c r="AV20" i="12"/>
  <c r="J21" i="12"/>
  <c r="N21" i="12"/>
  <c r="R21" i="12"/>
  <c r="V21" i="12"/>
  <c r="Z21" i="12"/>
  <c r="AD21" i="12"/>
  <c r="AH21" i="12"/>
  <c r="AL21" i="12"/>
  <c r="AP21" i="12"/>
  <c r="AT21" i="12"/>
  <c r="H22" i="12"/>
  <c r="L22" i="12"/>
  <c r="P22" i="12"/>
  <c r="T22" i="12"/>
  <c r="X22" i="12"/>
  <c r="AB22" i="12"/>
  <c r="AF22" i="12"/>
  <c r="AJ22" i="12"/>
  <c r="AN22" i="12"/>
  <c r="AR22" i="12"/>
  <c r="AV22" i="12"/>
  <c r="DA5" i="11"/>
  <c r="CS5" i="11"/>
  <c r="CO5" i="11"/>
  <c r="CK5" i="11"/>
  <c r="CG5" i="11"/>
  <c r="CC5" i="11"/>
  <c r="BU5" i="11"/>
  <c r="BQ5" i="11"/>
  <c r="BM5" i="11"/>
  <c r="DJ5" i="11"/>
  <c r="DC5" i="11"/>
  <c r="CY5" i="11"/>
  <c r="CU5" i="11"/>
  <c r="CQ5" i="11"/>
  <c r="CW5" i="11" s="1"/>
  <c r="CM5" i="11"/>
  <c r="CE5" i="11"/>
  <c r="CA5" i="11"/>
  <c r="BW5" i="11"/>
  <c r="BS5" i="11"/>
  <c r="BY5" i="11" s="1"/>
  <c r="BO5" i="11"/>
  <c r="BP5" i="11"/>
  <c r="BX5" i="11"/>
  <c r="CF5" i="11"/>
  <c r="CN5" i="11"/>
  <c r="CV5" i="11"/>
  <c r="DA9" i="11"/>
  <c r="CS9" i="11"/>
  <c r="CO9" i="11"/>
  <c r="CK9" i="11"/>
  <c r="CG9" i="11"/>
  <c r="CC9" i="11"/>
  <c r="BU9" i="11"/>
  <c r="BQ9" i="11"/>
  <c r="BM9" i="11"/>
  <c r="DJ9" i="11"/>
  <c r="DC9" i="11"/>
  <c r="CY9" i="11"/>
  <c r="CU9" i="11"/>
  <c r="CQ9" i="11"/>
  <c r="CW9" i="11" s="1"/>
  <c r="CM9" i="11"/>
  <c r="CE9" i="11"/>
  <c r="CA9" i="11"/>
  <c r="BW9" i="11"/>
  <c r="BS9" i="11"/>
  <c r="BY9" i="11" s="1"/>
  <c r="BO9" i="11"/>
  <c r="BP9" i="11"/>
  <c r="BX9" i="11"/>
  <c r="CF9" i="11"/>
  <c r="CN9" i="11"/>
  <c r="CV9" i="11"/>
  <c r="BZ5" i="11"/>
  <c r="CI5" i="11" s="1"/>
  <c r="CH5" i="11"/>
  <c r="CX5" i="11"/>
  <c r="DD5" i="11" s="1"/>
  <c r="BN7" i="11"/>
  <c r="BV7" i="11"/>
  <c r="CD7" i="11"/>
  <c r="CL7" i="11"/>
  <c r="CT7" i="11"/>
  <c r="DJ8" i="11"/>
  <c r="DC8" i="11"/>
  <c r="CY8" i="11"/>
  <c r="CU8" i="11"/>
  <c r="CQ8" i="11"/>
  <c r="CW8" i="11" s="1"/>
  <c r="CM8" i="11"/>
  <c r="CE8" i="11"/>
  <c r="CA8" i="11"/>
  <c r="CI8" i="11" s="1"/>
  <c r="BW8" i="11"/>
  <c r="BS8" i="11"/>
  <c r="BY8" i="11" s="1"/>
  <c r="BO8" i="11"/>
  <c r="DA8" i="11"/>
  <c r="CS8" i="11"/>
  <c r="CO8" i="11"/>
  <c r="CK8" i="11"/>
  <c r="CG8" i="11"/>
  <c r="CC8" i="11"/>
  <c r="BU8" i="11"/>
  <c r="BQ8" i="11"/>
  <c r="BM8" i="11"/>
  <c r="BR8" i="11" s="1"/>
  <c r="BP8" i="11"/>
  <c r="BX8" i="11"/>
  <c r="CF8" i="11"/>
  <c r="CN8" i="11"/>
  <c r="CV8" i="11"/>
  <c r="BZ9" i="11"/>
  <c r="CI9" i="11" s="1"/>
  <c r="CH9" i="11"/>
  <c r="CP9" i="11"/>
  <c r="CX9" i="11"/>
  <c r="DD9" i="11" s="1"/>
  <c r="BT5" i="11"/>
  <c r="CB5" i="11"/>
  <c r="CJ5" i="11"/>
  <c r="CP5" i="11" s="1"/>
  <c r="CR5" i="11"/>
  <c r="CZ5" i="11"/>
  <c r="DA7" i="11"/>
  <c r="CS7" i="11"/>
  <c r="CO7" i="11"/>
  <c r="CK7" i="11"/>
  <c r="CG7" i="11"/>
  <c r="CC7" i="11"/>
  <c r="BU7" i="11"/>
  <c r="BQ7" i="11"/>
  <c r="BM7" i="11"/>
  <c r="BR7" i="11" s="1"/>
  <c r="DI7" i="11" s="1"/>
  <c r="DJ7" i="11"/>
  <c r="DC7" i="11"/>
  <c r="CY7" i="11"/>
  <c r="CU7" i="11"/>
  <c r="CQ7" i="11"/>
  <c r="CW7" i="11" s="1"/>
  <c r="CM7" i="11"/>
  <c r="CE7" i="11"/>
  <c r="CA7" i="11"/>
  <c r="BW7" i="11"/>
  <c r="BS7" i="11"/>
  <c r="BY7" i="11" s="1"/>
  <c r="BO7" i="11"/>
  <c r="BP7" i="11"/>
  <c r="BX7" i="11"/>
  <c r="CF7" i="11"/>
  <c r="CN7" i="11"/>
  <c r="CV7" i="11"/>
  <c r="DD7" i="11"/>
  <c r="BT9" i="11"/>
  <c r="CB9" i="11"/>
  <c r="CJ9" i="11"/>
  <c r="CR9" i="11"/>
  <c r="CZ9" i="11"/>
  <c r="BN5" i="11"/>
  <c r="BR5" i="11" s="1"/>
  <c r="BV5" i="11"/>
  <c r="CD5" i="11"/>
  <c r="CL5" i="11"/>
  <c r="CT5" i="11"/>
  <c r="DB5" i="11"/>
  <c r="DJ6" i="11"/>
  <c r="DC6" i="11"/>
  <c r="CY6" i="11"/>
  <c r="DD6" i="11" s="1"/>
  <c r="CU6" i="11"/>
  <c r="CQ6" i="11"/>
  <c r="CW6" i="11" s="1"/>
  <c r="CM6" i="11"/>
  <c r="CE6" i="11"/>
  <c r="CA6" i="11"/>
  <c r="BW6" i="11"/>
  <c r="BS6" i="11"/>
  <c r="BY6" i="11" s="1"/>
  <c r="BO6" i="11"/>
  <c r="DA6" i="11"/>
  <c r="CS6" i="11"/>
  <c r="CO6" i="11"/>
  <c r="CK6" i="11"/>
  <c r="CG6" i="11"/>
  <c r="CC6" i="11"/>
  <c r="CI6" i="11" s="1"/>
  <c r="BU6" i="11"/>
  <c r="BQ6" i="11"/>
  <c r="BM6" i="11"/>
  <c r="BR6" i="11" s="1"/>
  <c r="BP6" i="11"/>
  <c r="BX6" i="11"/>
  <c r="CF6" i="11"/>
  <c r="CN6" i="11"/>
  <c r="CV6" i="11"/>
  <c r="BZ7" i="11"/>
  <c r="CI7" i="11" s="1"/>
  <c r="CH7" i="11"/>
  <c r="CP7" i="11"/>
  <c r="CX7" i="11"/>
  <c r="BT8" i="11"/>
  <c r="CB8" i="11"/>
  <c r="CJ8" i="11"/>
  <c r="CP8" i="11" s="1"/>
  <c r="CR8" i="11"/>
  <c r="CZ8" i="11"/>
  <c r="DD8" i="11" s="1"/>
  <c r="BN9" i="11"/>
  <c r="BR9" i="11" s="1"/>
  <c r="BV9" i="11"/>
  <c r="CD9" i="11"/>
  <c r="CL9" i="11"/>
  <c r="CT9" i="11"/>
  <c r="DB9" i="11"/>
  <c r="CZ10" i="11"/>
  <c r="CV10" i="11"/>
  <c r="CR10" i="11"/>
  <c r="DJ10" i="11"/>
  <c r="DB10" i="11"/>
  <c r="CQ10" i="11"/>
  <c r="CM10" i="11"/>
  <c r="CE10" i="11"/>
  <c r="CA10" i="11"/>
  <c r="CI10" i="11" s="1"/>
  <c r="BW10" i="11"/>
  <c r="BS10" i="11"/>
  <c r="BO10" i="11"/>
  <c r="CY10" i="11"/>
  <c r="CT10" i="11"/>
  <c r="CW10" i="11" s="1"/>
  <c r="CO10" i="11"/>
  <c r="CK10" i="11"/>
  <c r="CG10" i="11"/>
  <c r="CC10" i="11"/>
  <c r="BU10" i="11"/>
  <c r="BY10" i="11" s="1"/>
  <c r="BQ10" i="11"/>
  <c r="BM10" i="11"/>
  <c r="DC10" i="11"/>
  <c r="CX10" i="11"/>
  <c r="DD10" i="11" s="1"/>
  <c r="CS10" i="11"/>
  <c r="BP10" i="11"/>
  <c r="BX10" i="11"/>
  <c r="CF10" i="11"/>
  <c r="CN10" i="11"/>
  <c r="BP11" i="11"/>
  <c r="BT11" i="11"/>
  <c r="BY11" i="11" s="1"/>
  <c r="BX11" i="11"/>
  <c r="CB11" i="11"/>
  <c r="CF11" i="11"/>
  <c r="CJ11" i="11"/>
  <c r="CN11" i="11"/>
  <c r="CR11" i="11"/>
  <c r="CW11" i="11" s="1"/>
  <c r="CV11" i="11"/>
  <c r="CZ11" i="11"/>
  <c r="BN12" i="11"/>
  <c r="BR12" i="11" s="1"/>
  <c r="BV12" i="11"/>
  <c r="BZ12" i="11"/>
  <c r="CD12" i="11"/>
  <c r="CH12" i="11"/>
  <c r="CL12" i="11"/>
  <c r="CT12" i="11"/>
  <c r="CX12" i="11"/>
  <c r="DD12" i="11" s="1"/>
  <c r="DB12" i="11"/>
  <c r="BP13" i="11"/>
  <c r="BT13" i="11"/>
  <c r="BX13" i="11"/>
  <c r="CB13" i="11"/>
  <c r="CF13" i="11"/>
  <c r="CJ13" i="11"/>
  <c r="CN13" i="11"/>
  <c r="CR13" i="11"/>
  <c r="CV13" i="11"/>
  <c r="CZ13" i="11"/>
  <c r="BN14" i="11"/>
  <c r="BR14" i="11"/>
  <c r="BV14" i="11"/>
  <c r="BZ14" i="11"/>
  <c r="CD14" i="11"/>
  <c r="CH14" i="11"/>
  <c r="CL14" i="11"/>
  <c r="CT14" i="11"/>
  <c r="CX14" i="11"/>
  <c r="DD14" i="11" s="1"/>
  <c r="DB14" i="11"/>
  <c r="BP15" i="11"/>
  <c r="BT15" i="11"/>
  <c r="BY15" i="11" s="1"/>
  <c r="BX15" i="11"/>
  <c r="CB15" i="11"/>
  <c r="CF15" i="11"/>
  <c r="CJ15" i="11"/>
  <c r="CN15" i="11"/>
  <c r="CR15" i="11"/>
  <c r="CW15" i="11" s="1"/>
  <c r="CV15" i="11"/>
  <c r="CZ15" i="11"/>
  <c r="BN16" i="11"/>
  <c r="BR16" i="11" s="1"/>
  <c r="BV16" i="11"/>
  <c r="BZ16" i="11"/>
  <c r="CD16" i="11"/>
  <c r="CH16" i="11"/>
  <c r="CL16" i="11"/>
  <c r="CT16" i="11"/>
  <c r="CX16" i="11"/>
  <c r="DB16" i="11"/>
  <c r="DD16" i="11" s="1"/>
  <c r="BP23" i="11"/>
  <c r="BT23" i="11"/>
  <c r="BX23" i="11"/>
  <c r="CB23" i="11"/>
  <c r="CF23" i="11"/>
  <c r="CJ23" i="11"/>
  <c r="CN23" i="11"/>
  <c r="CR23" i="11"/>
  <c r="CV23" i="11"/>
  <c r="CZ23" i="11"/>
  <c r="DD23" i="11"/>
  <c r="BN11" i="11"/>
  <c r="BR11" i="11"/>
  <c r="BV11" i="11"/>
  <c r="BZ11" i="11"/>
  <c r="CD11" i="11"/>
  <c r="CH11" i="11"/>
  <c r="CL11" i="11"/>
  <c r="CP11" i="11"/>
  <c r="CT11" i="11"/>
  <c r="CX11" i="11"/>
  <c r="DD11" i="11" s="1"/>
  <c r="DB11" i="11"/>
  <c r="BP12" i="11"/>
  <c r="BT12" i="11"/>
  <c r="BX12" i="11"/>
  <c r="CB12" i="11"/>
  <c r="CF12" i="11"/>
  <c r="CJ12" i="11"/>
  <c r="CP12" i="11" s="1"/>
  <c r="CN12" i="11"/>
  <c r="CR12" i="11"/>
  <c r="CV12" i="11"/>
  <c r="CZ12" i="11"/>
  <c r="BN13" i="11"/>
  <c r="BR13" i="11" s="1"/>
  <c r="BV13" i="11"/>
  <c r="BY13" i="11" s="1"/>
  <c r="BZ13" i="11"/>
  <c r="CD13" i="11"/>
  <c r="CH13" i="11"/>
  <c r="CL13" i="11"/>
  <c r="CP13" i="11" s="1"/>
  <c r="CT13" i="11"/>
  <c r="CW13" i="11" s="1"/>
  <c r="CX13" i="11"/>
  <c r="DB13" i="11"/>
  <c r="DD13" i="11" s="1"/>
  <c r="BP14" i="11"/>
  <c r="BT14" i="11"/>
  <c r="BY14" i="11" s="1"/>
  <c r="BX14" i="11"/>
  <c r="CB14" i="11"/>
  <c r="CF14" i="11"/>
  <c r="CJ14" i="11"/>
  <c r="CP14" i="11" s="1"/>
  <c r="CN14" i="11"/>
  <c r="CR14" i="11"/>
  <c r="CW14" i="11" s="1"/>
  <c r="CV14" i="11"/>
  <c r="CZ14" i="11"/>
  <c r="BN15" i="11"/>
  <c r="BR15" i="11"/>
  <c r="BV15" i="11"/>
  <c r="BZ15" i="11"/>
  <c r="CI15" i="11" s="1"/>
  <c r="CD15" i="11"/>
  <c r="CH15" i="11"/>
  <c r="CL15" i="11"/>
  <c r="CP15" i="11"/>
  <c r="CT15" i="11"/>
  <c r="CX15" i="11"/>
  <c r="DD15" i="11" s="1"/>
  <c r="DB15" i="11"/>
  <c r="BP16" i="11"/>
  <c r="BT16" i="11"/>
  <c r="BX16" i="11"/>
  <c r="CB16" i="11"/>
  <c r="CF16" i="11"/>
  <c r="CJ16" i="11"/>
  <c r="CP16" i="11" s="1"/>
  <c r="CN16" i="11"/>
  <c r="CR16" i="11"/>
  <c r="CV16" i="11"/>
  <c r="CZ16" i="11"/>
  <c r="BN23" i="11"/>
  <c r="BR23" i="11"/>
  <c r="BV23" i="11"/>
  <c r="BZ23" i="11"/>
  <c r="CD23" i="11"/>
  <c r="CH23" i="11"/>
  <c r="CL23" i="11"/>
  <c r="CP23" i="11"/>
  <c r="CT23" i="11"/>
  <c r="CX23" i="11"/>
  <c r="DB23" i="11"/>
  <c r="H5" i="11"/>
  <c r="L5" i="11" s="1"/>
  <c r="P5" i="11"/>
  <c r="S5" i="11" s="1"/>
  <c r="T5" i="11"/>
  <c r="X5" i="11"/>
  <c r="AB5" i="11"/>
  <c r="AF5" i="11"/>
  <c r="AJ5" i="11" s="1"/>
  <c r="AN5" i="11"/>
  <c r="AQ5" i="11" s="1"/>
  <c r="AR5" i="11"/>
  <c r="AV5" i="11"/>
  <c r="J6" i="11"/>
  <c r="N6" i="11"/>
  <c r="S6" i="11" s="1"/>
  <c r="R6" i="11"/>
  <c r="V6" i="11"/>
  <c r="Z6" i="11"/>
  <c r="AD6" i="11"/>
  <c r="AH6" i="11"/>
  <c r="AL6" i="11"/>
  <c r="AQ6" i="11" s="1"/>
  <c r="AP6" i="11"/>
  <c r="AT6" i="11"/>
  <c r="H7" i="11"/>
  <c r="L7" i="11" s="1"/>
  <c r="P7" i="11"/>
  <c r="S7" i="11" s="1"/>
  <c r="T7" i="11"/>
  <c r="X7" i="11"/>
  <c r="AB7" i="11"/>
  <c r="AF7" i="11"/>
  <c r="AJ7" i="11" s="1"/>
  <c r="AN7" i="11"/>
  <c r="AQ7" i="11" s="1"/>
  <c r="AR7" i="11"/>
  <c r="AV7" i="11"/>
  <c r="J8" i="11"/>
  <c r="N8" i="11"/>
  <c r="R8" i="11"/>
  <c r="V8" i="11"/>
  <c r="Z8" i="11"/>
  <c r="AD8" i="11"/>
  <c r="AJ8" i="11" s="1"/>
  <c r="AH8" i="11"/>
  <c r="AL8" i="11"/>
  <c r="AP8" i="11"/>
  <c r="AT8" i="11"/>
  <c r="H9" i="11"/>
  <c r="L9" i="11" s="1"/>
  <c r="P9" i="11"/>
  <c r="S9" i="11" s="1"/>
  <c r="T9" i="11"/>
  <c r="X9" i="11"/>
  <c r="AB9" i="11"/>
  <c r="AF9" i="11"/>
  <c r="AJ9" i="11" s="1"/>
  <c r="AN9" i="11"/>
  <c r="AQ9" i="11" s="1"/>
  <c r="AR9" i="11"/>
  <c r="AV9" i="11"/>
  <c r="J10" i="11"/>
  <c r="N10" i="11"/>
  <c r="R10" i="11"/>
  <c r="V10" i="11"/>
  <c r="Z10" i="11"/>
  <c r="AD10" i="11"/>
  <c r="AJ10" i="11" s="1"/>
  <c r="AH10" i="11"/>
  <c r="AO10" i="11"/>
  <c r="H6" i="11"/>
  <c r="L6" i="11"/>
  <c r="P6" i="11"/>
  <c r="T6" i="11"/>
  <c r="AC6" i="11" s="1"/>
  <c r="X6" i="11"/>
  <c r="AB6" i="11"/>
  <c r="AF6" i="11"/>
  <c r="AJ6" i="11"/>
  <c r="AN6" i="11"/>
  <c r="AR6" i="11"/>
  <c r="AX6" i="11" s="1"/>
  <c r="AV6" i="11"/>
  <c r="H8" i="11"/>
  <c r="L8" i="11" s="1"/>
  <c r="P8" i="11"/>
  <c r="T8" i="11"/>
  <c r="X8" i="11"/>
  <c r="AB8" i="11"/>
  <c r="AF8" i="11"/>
  <c r="AN8" i="11"/>
  <c r="AR8" i="11"/>
  <c r="AX8" i="11" s="1"/>
  <c r="AV8" i="11"/>
  <c r="AT10" i="11"/>
  <c r="AP10" i="11"/>
  <c r="AL10" i="11"/>
  <c r="AV10" i="11"/>
  <c r="AR10" i="11"/>
  <c r="AN10" i="11"/>
  <c r="H10" i="11"/>
  <c r="L10" i="11" s="1"/>
  <c r="P10" i="11"/>
  <c r="T10" i="11"/>
  <c r="X10" i="11"/>
  <c r="AB10" i="11"/>
  <c r="AF10" i="11"/>
  <c r="AK10" i="11"/>
  <c r="AS10" i="11"/>
  <c r="AX10" i="11" s="1"/>
  <c r="BK10" i="11"/>
  <c r="J11" i="11"/>
  <c r="N11" i="11"/>
  <c r="S11" i="11" s="1"/>
  <c r="R11" i="11"/>
  <c r="V11" i="11"/>
  <c r="Z11" i="11"/>
  <c r="AD11" i="11"/>
  <c r="AH11" i="11"/>
  <c r="AL11" i="11"/>
  <c r="AQ11" i="11" s="1"/>
  <c r="AP11" i="11"/>
  <c r="AT11" i="11"/>
  <c r="H12" i="11"/>
  <c r="L12" i="11"/>
  <c r="P12" i="11"/>
  <c r="T12" i="11"/>
  <c r="X12" i="11"/>
  <c r="AB12" i="11"/>
  <c r="AF12" i="11"/>
  <c r="AN12" i="11"/>
  <c r="AR12" i="11"/>
  <c r="AX12" i="11" s="1"/>
  <c r="AV12" i="11"/>
  <c r="J13" i="11"/>
  <c r="N13" i="11"/>
  <c r="S13" i="11" s="1"/>
  <c r="R13" i="11"/>
  <c r="V13" i="11"/>
  <c r="Z13" i="11"/>
  <c r="AD13" i="11"/>
  <c r="AH13" i="11"/>
  <c r="AL13" i="11"/>
  <c r="AQ13" i="11" s="1"/>
  <c r="AP13" i="11"/>
  <c r="AT13" i="11"/>
  <c r="H14" i="11"/>
  <c r="L14" i="11" s="1"/>
  <c r="P14" i="11"/>
  <c r="T14" i="11"/>
  <c r="X14" i="11"/>
  <c r="AB14" i="11"/>
  <c r="AF14" i="11"/>
  <c r="AN14" i="11"/>
  <c r="AR14" i="11"/>
  <c r="AX14" i="11" s="1"/>
  <c r="AV14" i="11"/>
  <c r="J15" i="11"/>
  <c r="N15" i="11"/>
  <c r="R15" i="11"/>
  <c r="V15" i="11"/>
  <c r="Z15" i="11"/>
  <c r="AD15" i="11"/>
  <c r="AH15" i="11"/>
  <c r="AL15" i="11"/>
  <c r="AQ15" i="11" s="1"/>
  <c r="AP15" i="11"/>
  <c r="AT15" i="11"/>
  <c r="H16" i="11"/>
  <c r="L16" i="11"/>
  <c r="P16" i="11"/>
  <c r="T16" i="11"/>
  <c r="X16" i="11"/>
  <c r="AB16" i="11"/>
  <c r="AF16" i="11"/>
  <c r="AN16" i="11"/>
  <c r="AR16" i="11"/>
  <c r="AX16" i="11" s="1"/>
  <c r="AV16" i="11"/>
  <c r="J23" i="11"/>
  <c r="N23" i="11"/>
  <c r="R23" i="11"/>
  <c r="V23" i="11"/>
  <c r="Z23" i="11"/>
  <c r="AD23" i="11"/>
  <c r="AH23" i="11"/>
  <c r="AL23" i="11"/>
  <c r="AP23" i="11"/>
  <c r="AT23" i="11"/>
  <c r="AX23" i="11"/>
  <c r="H11" i="11"/>
  <c r="L11" i="11" s="1"/>
  <c r="P11" i="11"/>
  <c r="T11" i="11"/>
  <c r="X11" i="11"/>
  <c r="AB11" i="11"/>
  <c r="AF11" i="11"/>
  <c r="AJ11" i="11" s="1"/>
  <c r="AN11" i="11"/>
  <c r="AR11" i="11"/>
  <c r="AV11" i="11"/>
  <c r="AX11" i="11" s="1"/>
  <c r="J12" i="11"/>
  <c r="N12" i="11"/>
  <c r="S12" i="11" s="1"/>
  <c r="R12" i="11"/>
  <c r="V12" i="11"/>
  <c r="Z12" i="11"/>
  <c r="AD12" i="11"/>
  <c r="AJ12" i="11" s="1"/>
  <c r="AH12" i="11"/>
  <c r="AL12" i="11"/>
  <c r="AQ12" i="11" s="1"/>
  <c r="AP12" i="11"/>
  <c r="AT12" i="11"/>
  <c r="H13" i="11"/>
  <c r="L13" i="11"/>
  <c r="P13" i="11"/>
  <c r="T13" i="11"/>
  <c r="AC13" i="11" s="1"/>
  <c r="X13" i="11"/>
  <c r="AB13" i="11"/>
  <c r="AF13" i="11"/>
  <c r="AJ13" i="11"/>
  <c r="AN13" i="11"/>
  <c r="AR13" i="11"/>
  <c r="AX13" i="11" s="1"/>
  <c r="AV13" i="11"/>
  <c r="J14" i="11"/>
  <c r="N14" i="11"/>
  <c r="R14" i="11"/>
  <c r="V14" i="11"/>
  <c r="Z14" i="11"/>
  <c r="AD14" i="11"/>
  <c r="AJ14" i="11" s="1"/>
  <c r="AH14" i="11"/>
  <c r="AL14" i="11"/>
  <c r="AP14" i="11"/>
  <c r="AT14" i="11"/>
  <c r="H15" i="11"/>
  <c r="L15" i="11" s="1"/>
  <c r="P15" i="11"/>
  <c r="S15" i="11" s="1"/>
  <c r="T15" i="11"/>
  <c r="X15" i="11"/>
  <c r="AB15" i="11"/>
  <c r="AF15" i="11"/>
  <c r="AJ15" i="11" s="1"/>
  <c r="AN15" i="11"/>
  <c r="AR15" i="11"/>
  <c r="AV15" i="11"/>
  <c r="AX15" i="11" s="1"/>
  <c r="J16" i="11"/>
  <c r="N16" i="11"/>
  <c r="S16" i="11" s="1"/>
  <c r="R16" i="11"/>
  <c r="V16" i="11"/>
  <c r="Z16" i="11"/>
  <c r="AD16" i="11"/>
  <c r="AJ16" i="11" s="1"/>
  <c r="AH16" i="11"/>
  <c r="AL16" i="11"/>
  <c r="AQ16" i="11" s="1"/>
  <c r="AP16" i="11"/>
  <c r="AT16" i="11"/>
  <c r="H23" i="11"/>
  <c r="L23" i="11"/>
  <c r="P23" i="11"/>
  <c r="T23" i="11"/>
  <c r="X23" i="11"/>
  <c r="AB23" i="11"/>
  <c r="AF23" i="11"/>
  <c r="AJ23" i="11"/>
  <c r="AN23" i="11"/>
  <c r="AR23" i="11"/>
  <c r="AV23" i="11"/>
  <c r="AK7" i="10"/>
  <c r="J9" i="10"/>
  <c r="R9" i="10"/>
  <c r="Z9" i="10"/>
  <c r="AK9" i="10"/>
  <c r="AS9" i="10"/>
  <c r="BE9" i="10"/>
  <c r="G6" i="10"/>
  <c r="T6" i="10"/>
  <c r="AE6" i="10"/>
  <c r="AR6" i="10"/>
  <c r="M7" i="10"/>
  <c r="U7" i="10"/>
  <c r="AD7" i="10"/>
  <c r="AL7" i="10"/>
  <c r="AT7" i="10"/>
  <c r="AB8" i="10"/>
  <c r="M9" i="10"/>
  <c r="U9" i="10"/>
  <c r="AD9" i="10"/>
  <c r="AL9" i="10"/>
  <c r="AT9" i="10"/>
  <c r="J11" i="10"/>
  <c r="R11" i="10"/>
  <c r="Z11" i="10"/>
  <c r="AK11" i="10"/>
  <c r="AS11" i="10"/>
  <c r="BE11" i="10"/>
  <c r="T12" i="10"/>
  <c r="BM6" i="10"/>
  <c r="BU6" i="10"/>
  <c r="CE6" i="10"/>
  <c r="CO6" i="10"/>
  <c r="CY6" i="10"/>
  <c r="BM7" i="10"/>
  <c r="BU7" i="10"/>
  <c r="CE7" i="10"/>
  <c r="CO7" i="10"/>
  <c r="CY7" i="10"/>
  <c r="BM8" i="10"/>
  <c r="BU8" i="10"/>
  <c r="CE8" i="10"/>
  <c r="CO8" i="10"/>
  <c r="CY8" i="10"/>
  <c r="BM9" i="10"/>
  <c r="BU9" i="10"/>
  <c r="CE9" i="10"/>
  <c r="CO9" i="10"/>
  <c r="CY9" i="10"/>
  <c r="BM10" i="10"/>
  <c r="BU10" i="10"/>
  <c r="CE10" i="10"/>
  <c r="CO10" i="10"/>
  <c r="CY10" i="10"/>
  <c r="BM11" i="10"/>
  <c r="BU11" i="10"/>
  <c r="CE11" i="10"/>
  <c r="CO11" i="10"/>
  <c r="CY11" i="10"/>
  <c r="BM12" i="10"/>
  <c r="BU12" i="10"/>
  <c r="CE12" i="10"/>
  <c r="CO12" i="10"/>
  <c r="CY12" i="10"/>
  <c r="J7" i="10"/>
  <c r="R7" i="10"/>
  <c r="Z7" i="10"/>
  <c r="AS7" i="10"/>
  <c r="BE7" i="10"/>
  <c r="J6" i="10"/>
  <c r="W6" i="10"/>
  <c r="AH6" i="10"/>
  <c r="AU6" i="10"/>
  <c r="N7" i="10"/>
  <c r="V7" i="10"/>
  <c r="AG7" i="10"/>
  <c r="AO7" i="10"/>
  <c r="AW7" i="10"/>
  <c r="N9" i="10"/>
  <c r="V9" i="10"/>
  <c r="AG9" i="10"/>
  <c r="AO9" i="10"/>
  <c r="AW9" i="10"/>
  <c r="AB12" i="10"/>
  <c r="I5" i="10"/>
  <c r="N5" i="10"/>
  <c r="U5" i="10"/>
  <c r="Z5" i="10"/>
  <c r="AG5" i="10"/>
  <c r="AO5" i="10"/>
  <c r="O6" i="10"/>
  <c r="Z6" i="10"/>
  <c r="I7" i="10"/>
  <c r="Q7" i="10"/>
  <c r="Y7" i="10"/>
  <c r="AH7" i="10"/>
  <c r="AP7" i="10"/>
  <c r="I9" i="10"/>
  <c r="Q9" i="10"/>
  <c r="Y9" i="10"/>
  <c r="AH9" i="10"/>
  <c r="AP9" i="10"/>
  <c r="N11" i="10"/>
  <c r="V11" i="10"/>
  <c r="AG11" i="10"/>
  <c r="AO11" i="10"/>
  <c r="AW11" i="10"/>
  <c r="AR12" i="10"/>
  <c r="BQ6" i="10"/>
  <c r="CA6" i="10"/>
  <c r="CK6" i="10"/>
  <c r="BQ7" i="10"/>
  <c r="CA7" i="10"/>
  <c r="CK7" i="10"/>
  <c r="BQ8" i="10"/>
  <c r="CA8" i="10"/>
  <c r="CK8" i="10"/>
  <c r="BQ9" i="10"/>
  <c r="CA9" i="10"/>
  <c r="CK9" i="10"/>
  <c r="BQ10" i="10"/>
  <c r="CA10" i="10"/>
  <c r="CK10" i="10"/>
  <c r="BQ11" i="10"/>
  <c r="CA11" i="10"/>
  <c r="CK11" i="10"/>
  <c r="BQ12" i="10"/>
  <c r="CA12" i="10"/>
  <c r="CK12" i="10"/>
  <c r="BN5" i="10"/>
  <c r="BR5" i="10"/>
  <c r="BV5" i="10"/>
  <c r="BZ5" i="10"/>
  <c r="CD5" i="10"/>
  <c r="CH5" i="10"/>
  <c r="CL5" i="10"/>
  <c r="CQ5" i="10"/>
  <c r="CY5" i="10"/>
  <c r="BK5" i="10"/>
  <c r="BO5" i="10"/>
  <c r="BS5" i="10"/>
  <c r="CA5" i="10"/>
  <c r="CE5" i="10"/>
  <c r="CI5" i="10"/>
  <c r="CM5" i="10"/>
  <c r="CS5" i="10"/>
  <c r="CX5" i="10"/>
  <c r="CT5" i="10"/>
  <c r="CP5" i="10"/>
  <c r="CZ5" i="10"/>
  <c r="CV5" i="10"/>
  <c r="CR5" i="10"/>
  <c r="BL5" i="10"/>
  <c r="BT5" i="10"/>
  <c r="BX5" i="10"/>
  <c r="CB5" i="10"/>
  <c r="CF5" i="10"/>
  <c r="CJ5" i="10"/>
  <c r="BM5" i="10"/>
  <c r="BQ5" i="10"/>
  <c r="BU5" i="10"/>
  <c r="BY5" i="10"/>
  <c r="CC5" i="10"/>
  <c r="CK5" i="10"/>
  <c r="CO5" i="10"/>
  <c r="CW5" i="10"/>
  <c r="DH5" i="10"/>
  <c r="BN6" i="10"/>
  <c r="BR6" i="10"/>
  <c r="BV6" i="10"/>
  <c r="BZ6" i="10"/>
  <c r="CD6" i="10"/>
  <c r="CH6" i="10"/>
  <c r="CL6" i="10"/>
  <c r="CP6" i="10"/>
  <c r="CT6" i="10"/>
  <c r="CX6" i="10"/>
  <c r="BL7" i="10"/>
  <c r="BT7" i="10"/>
  <c r="BX7" i="10"/>
  <c r="CB7" i="10"/>
  <c r="CF7" i="10"/>
  <c r="CJ7" i="10"/>
  <c r="CR7" i="10"/>
  <c r="CV7" i="10"/>
  <c r="CZ7" i="10"/>
  <c r="BN8" i="10"/>
  <c r="BR8" i="10"/>
  <c r="BV8" i="10"/>
  <c r="BZ8" i="10"/>
  <c r="CD8" i="10"/>
  <c r="CH8" i="10"/>
  <c r="CL8" i="10"/>
  <c r="CP8" i="10"/>
  <c r="CT8" i="10"/>
  <c r="CX8" i="10"/>
  <c r="BL9" i="10"/>
  <c r="BT9" i="10"/>
  <c r="BX9" i="10"/>
  <c r="CB9" i="10"/>
  <c r="CF9" i="10"/>
  <c r="CJ9" i="10"/>
  <c r="CR9" i="10"/>
  <c r="CV9" i="10"/>
  <c r="CZ9" i="10"/>
  <c r="BN10" i="10"/>
  <c r="BR10" i="10"/>
  <c r="BV10" i="10"/>
  <c r="BZ10" i="10"/>
  <c r="CD10" i="10"/>
  <c r="CH10" i="10"/>
  <c r="CL10" i="10"/>
  <c r="CP10" i="10"/>
  <c r="CT10" i="10"/>
  <c r="CX10" i="10"/>
  <c r="BL11" i="10"/>
  <c r="BT11" i="10"/>
  <c r="BX11" i="10"/>
  <c r="CB11" i="10"/>
  <c r="CF11" i="10"/>
  <c r="CJ11" i="10"/>
  <c r="CR11" i="10"/>
  <c r="CV11" i="10"/>
  <c r="CZ11" i="10"/>
  <c r="BN12" i="10"/>
  <c r="BR12" i="10"/>
  <c r="BV12" i="10"/>
  <c r="BZ12" i="10"/>
  <c r="CD12" i="10"/>
  <c r="CH12" i="10"/>
  <c r="CL12" i="10"/>
  <c r="CP12" i="10"/>
  <c r="CT12" i="10"/>
  <c r="CX12" i="10"/>
  <c r="BL6" i="10"/>
  <c r="BT6" i="10"/>
  <c r="BX6" i="10"/>
  <c r="CB6" i="10"/>
  <c r="CF6" i="10"/>
  <c r="CJ6" i="10"/>
  <c r="CR6" i="10"/>
  <c r="CV6" i="10"/>
  <c r="CZ6" i="10"/>
  <c r="BN7" i="10"/>
  <c r="BR7" i="10"/>
  <c r="BV7" i="10"/>
  <c r="BZ7" i="10"/>
  <c r="CD7" i="10"/>
  <c r="CH7" i="10"/>
  <c r="CL7" i="10"/>
  <c r="CP7" i="10"/>
  <c r="CT7" i="10"/>
  <c r="CX7" i="10"/>
  <c r="BL8" i="10"/>
  <c r="BT8" i="10"/>
  <c r="BX8" i="10"/>
  <c r="CB8" i="10"/>
  <c r="CF8" i="10"/>
  <c r="CJ8" i="10"/>
  <c r="CR8" i="10"/>
  <c r="CV8" i="10"/>
  <c r="CZ8" i="10"/>
  <c r="BN9" i="10"/>
  <c r="BR9" i="10"/>
  <c r="BV9" i="10"/>
  <c r="BZ9" i="10"/>
  <c r="CD9" i="10"/>
  <c r="CH9" i="10"/>
  <c r="CL9" i="10"/>
  <c r="CP9" i="10"/>
  <c r="CT9" i="10"/>
  <c r="CX9" i="10"/>
  <c r="BL10" i="10"/>
  <c r="BT10" i="10"/>
  <c r="BX10" i="10"/>
  <c r="CB10" i="10"/>
  <c r="CF10" i="10"/>
  <c r="CJ10" i="10"/>
  <c r="CR10" i="10"/>
  <c r="CV10" i="10"/>
  <c r="CZ10" i="10"/>
  <c r="BN11" i="10"/>
  <c r="BR11" i="10"/>
  <c r="BV11" i="10"/>
  <c r="BZ11" i="10"/>
  <c r="CD11" i="10"/>
  <c r="CH11" i="10"/>
  <c r="CL11" i="10"/>
  <c r="CP11" i="10"/>
  <c r="CT11" i="10"/>
  <c r="CX11" i="10"/>
  <c r="BL12" i="10"/>
  <c r="BT12" i="10"/>
  <c r="BX12" i="10"/>
  <c r="CB12" i="10"/>
  <c r="CF12" i="10"/>
  <c r="CJ12" i="10"/>
  <c r="CR12" i="10"/>
  <c r="CV12" i="10"/>
  <c r="CZ12" i="10"/>
  <c r="BE10" i="10"/>
  <c r="AW10" i="10"/>
  <c r="AS10" i="10"/>
  <c r="AO10" i="10"/>
  <c r="AK10" i="10"/>
  <c r="AG10" i="10"/>
  <c r="Y10" i="10"/>
  <c r="U10" i="10"/>
  <c r="Q10" i="10"/>
  <c r="M10" i="10"/>
  <c r="I10" i="10"/>
  <c r="AT10" i="10"/>
  <c r="AP10" i="10"/>
  <c r="AL10" i="10"/>
  <c r="AH10" i="10"/>
  <c r="AD10" i="10"/>
  <c r="Z10" i="10"/>
  <c r="V10" i="10"/>
  <c r="R10" i="10"/>
  <c r="N10" i="10"/>
  <c r="J10" i="10"/>
  <c r="H10" i="10"/>
  <c r="P10" i="10"/>
  <c r="X10" i="10"/>
  <c r="AF10" i="10"/>
  <c r="AN10" i="10"/>
  <c r="AV10" i="10"/>
  <c r="BE6" i="10"/>
  <c r="AW6" i="10"/>
  <c r="AS6" i="10"/>
  <c r="AO6" i="10"/>
  <c r="AK6" i="10"/>
  <c r="AQ6" i="10" s="1"/>
  <c r="AG6" i="10"/>
  <c r="Y6" i="10"/>
  <c r="U6" i="10"/>
  <c r="Q6" i="10"/>
  <c r="M6" i="10"/>
  <c r="I6" i="10"/>
  <c r="H6" i="10"/>
  <c r="N6" i="10"/>
  <c r="X6" i="10"/>
  <c r="AD6" i="10"/>
  <c r="AI6" i="10"/>
  <c r="AN6" i="10"/>
  <c r="AT6" i="10"/>
  <c r="G8" i="10"/>
  <c r="O8" i="10"/>
  <c r="W8" i="10"/>
  <c r="AE8" i="10"/>
  <c r="AM8" i="10"/>
  <c r="K10" i="10"/>
  <c r="AA10" i="10"/>
  <c r="AI10" i="10"/>
  <c r="G12" i="10"/>
  <c r="O12" i="10"/>
  <c r="W12" i="10"/>
  <c r="AE12" i="10"/>
  <c r="AM12" i="10"/>
  <c r="BE8" i="10"/>
  <c r="AW8" i="10"/>
  <c r="AS8" i="10"/>
  <c r="AO8" i="10"/>
  <c r="AK8" i="10"/>
  <c r="AG8" i="10"/>
  <c r="Y8" i="10"/>
  <c r="U8" i="10"/>
  <c r="Q8" i="10"/>
  <c r="M8" i="10"/>
  <c r="I8" i="10"/>
  <c r="AT8" i="10"/>
  <c r="AP8" i="10"/>
  <c r="AL8" i="10"/>
  <c r="AH8" i="10"/>
  <c r="AD8" i="10"/>
  <c r="Z8" i="10"/>
  <c r="V8" i="10"/>
  <c r="R8" i="10"/>
  <c r="N8" i="10"/>
  <c r="J8" i="10"/>
  <c r="H8" i="10"/>
  <c r="P8" i="10"/>
  <c r="X8" i="10"/>
  <c r="AF8" i="10"/>
  <c r="AN8" i="10"/>
  <c r="AV8" i="10"/>
  <c r="T10" i="10"/>
  <c r="AB10" i="10"/>
  <c r="AR10" i="10"/>
  <c r="BE12" i="10"/>
  <c r="AW12" i="10"/>
  <c r="AS12" i="10"/>
  <c r="AO12" i="10"/>
  <c r="AK12" i="10"/>
  <c r="AG12" i="10"/>
  <c r="Y12" i="10"/>
  <c r="U12" i="10"/>
  <c r="Q12" i="10"/>
  <c r="M12" i="10"/>
  <c r="I12" i="10"/>
  <c r="AT12" i="10"/>
  <c r="AP12" i="10"/>
  <c r="AL12" i="10"/>
  <c r="AH12" i="10"/>
  <c r="AD12" i="10"/>
  <c r="Z12" i="10"/>
  <c r="V12" i="10"/>
  <c r="R12" i="10"/>
  <c r="N12" i="10"/>
  <c r="J12" i="10"/>
  <c r="H12" i="10"/>
  <c r="P12" i="10"/>
  <c r="X12" i="10"/>
  <c r="AF12" i="10"/>
  <c r="AN12" i="10"/>
  <c r="AV12" i="10"/>
  <c r="AU5" i="10"/>
  <c r="AM5" i="10"/>
  <c r="AI5" i="10"/>
  <c r="H5" i="10"/>
  <c r="P5" i="10"/>
  <c r="S5" i="10" s="1"/>
  <c r="T5" i="10"/>
  <c r="X5" i="10"/>
  <c r="AB5" i="10"/>
  <c r="AF5" i="10"/>
  <c r="AK5" i="10"/>
  <c r="AQ5" i="10" s="1"/>
  <c r="AP5" i="10"/>
  <c r="AV5" i="10"/>
  <c r="K6" i="10"/>
  <c r="P6" i="10"/>
  <c r="V6" i="10"/>
  <c r="AA6" i="10"/>
  <c r="AF6" i="10"/>
  <c r="AL6" i="10"/>
  <c r="AV6" i="10"/>
  <c r="K8" i="10"/>
  <c r="AA8" i="10"/>
  <c r="AI8" i="10"/>
  <c r="G10" i="10"/>
  <c r="L10" i="10" s="1"/>
  <c r="O10" i="10"/>
  <c r="W10" i="10"/>
  <c r="AE10" i="10"/>
  <c r="AM10" i="10"/>
  <c r="AU10" i="10"/>
  <c r="K12" i="10"/>
  <c r="AA12" i="10"/>
  <c r="AI12" i="10"/>
  <c r="H7" i="10"/>
  <c r="P7" i="10"/>
  <c r="T7" i="10"/>
  <c r="X7" i="10"/>
  <c r="AB7" i="10"/>
  <c r="AF7" i="10"/>
  <c r="AN7" i="10"/>
  <c r="AR7" i="10"/>
  <c r="AV7" i="10"/>
  <c r="H9" i="10"/>
  <c r="P9" i="10"/>
  <c r="T9" i="10"/>
  <c r="X9" i="10"/>
  <c r="AB9" i="10"/>
  <c r="AF9" i="10"/>
  <c r="AN9" i="10"/>
  <c r="AR9" i="10"/>
  <c r="AV9" i="10"/>
  <c r="H11" i="10"/>
  <c r="P11" i="10"/>
  <c r="T11" i="10"/>
  <c r="X11" i="10"/>
  <c r="AB11" i="10"/>
  <c r="AF11" i="10"/>
  <c r="AN11" i="10"/>
  <c r="AQ11" i="10" s="1"/>
  <c r="AR11" i="10"/>
  <c r="AV11" i="10"/>
  <c r="G7" i="10"/>
  <c r="K7" i="10"/>
  <c r="L7" i="10" s="1"/>
  <c r="O7" i="10"/>
  <c r="W7" i="10"/>
  <c r="AA7" i="10"/>
  <c r="AE7" i="10"/>
  <c r="AJ7" i="10" s="1"/>
  <c r="AI7" i="10"/>
  <c r="AM7" i="10"/>
  <c r="G9" i="10"/>
  <c r="K9" i="10"/>
  <c r="O9" i="10"/>
  <c r="W9" i="10"/>
  <c r="AA9" i="10"/>
  <c r="AE9" i="10"/>
  <c r="AI9" i="10"/>
  <c r="AM9" i="10"/>
  <c r="G11" i="10"/>
  <c r="K11" i="10"/>
  <c r="O11" i="10"/>
  <c r="W11" i="10"/>
  <c r="AA11" i="10"/>
  <c r="AE11" i="10"/>
  <c r="AI11" i="10"/>
  <c r="AM11" i="10"/>
  <c r="BN5" i="6"/>
  <c r="BR5" i="6" s="1"/>
  <c r="BV5" i="6"/>
  <c r="BZ5" i="6"/>
  <c r="CD5" i="6"/>
  <c r="CH5" i="6"/>
  <c r="CL5" i="6"/>
  <c r="CT5" i="6"/>
  <c r="CX5" i="6"/>
  <c r="DB5" i="6"/>
  <c r="BP6" i="6"/>
  <c r="BT6" i="6"/>
  <c r="BX6" i="6"/>
  <c r="CB6" i="6"/>
  <c r="CF6" i="6"/>
  <c r="CJ6" i="6"/>
  <c r="CN6" i="6"/>
  <c r="CR6" i="6"/>
  <c r="CV6" i="6"/>
  <c r="CZ6" i="6"/>
  <c r="BN7" i="6"/>
  <c r="BV7" i="6"/>
  <c r="BZ7" i="6"/>
  <c r="CD7" i="6"/>
  <c r="CH7" i="6"/>
  <c r="CL7" i="6"/>
  <c r="CT7" i="6"/>
  <c r="CX7" i="6"/>
  <c r="DD7" i="6" s="1"/>
  <c r="DB7" i="6"/>
  <c r="BP8" i="6"/>
  <c r="BT8" i="6"/>
  <c r="BY8" i="6" s="1"/>
  <c r="BX8" i="6"/>
  <c r="CB8" i="6"/>
  <c r="CF8" i="6"/>
  <c r="CJ8" i="6"/>
  <c r="CP8" i="6" s="1"/>
  <c r="CN8" i="6"/>
  <c r="CR8" i="6"/>
  <c r="CW8" i="6" s="1"/>
  <c r="CV8" i="6"/>
  <c r="CZ8" i="6"/>
  <c r="BN9" i="6"/>
  <c r="BR9" i="6" s="1"/>
  <c r="BV9" i="6"/>
  <c r="BZ9" i="6"/>
  <c r="CD9" i="6"/>
  <c r="CH9" i="6"/>
  <c r="CL9" i="6"/>
  <c r="CT9" i="6"/>
  <c r="CX9" i="6"/>
  <c r="DD9" i="6" s="1"/>
  <c r="DB9" i="6"/>
  <c r="BP10" i="6"/>
  <c r="BT10" i="6"/>
  <c r="BY10" i="6" s="1"/>
  <c r="BX10" i="6"/>
  <c r="CB10" i="6"/>
  <c r="CF10" i="6"/>
  <c r="CJ10" i="6"/>
  <c r="CN10" i="6"/>
  <c r="CR10" i="6"/>
  <c r="CV10" i="6"/>
  <c r="CW10" i="6" s="1"/>
  <c r="CZ10" i="6"/>
  <c r="BP5" i="6"/>
  <c r="BT5" i="6"/>
  <c r="BY5" i="6" s="1"/>
  <c r="BX5" i="6"/>
  <c r="CB5" i="6"/>
  <c r="CF5" i="6"/>
  <c r="CJ5" i="6"/>
  <c r="CP5" i="6" s="1"/>
  <c r="CN5" i="6"/>
  <c r="CR5" i="6"/>
  <c r="CW5" i="6" s="1"/>
  <c r="CV5" i="6"/>
  <c r="CZ5" i="6"/>
  <c r="DD5" i="6" s="1"/>
  <c r="BN6" i="6"/>
  <c r="BR6" i="6"/>
  <c r="BV6" i="6"/>
  <c r="BZ6" i="6"/>
  <c r="CD6" i="6"/>
  <c r="CH6" i="6"/>
  <c r="CL6" i="6"/>
  <c r="CP6" i="6"/>
  <c r="CT6" i="6"/>
  <c r="CX6" i="6"/>
  <c r="DD6" i="6" s="1"/>
  <c r="DB6" i="6"/>
  <c r="BP7" i="6"/>
  <c r="BR7" i="6" s="1"/>
  <c r="BT7" i="6"/>
  <c r="BX7" i="6"/>
  <c r="BY7" i="6" s="1"/>
  <c r="CB7" i="6"/>
  <c r="CF7" i="6"/>
  <c r="CJ7" i="6"/>
  <c r="CN7" i="6"/>
  <c r="CP7" i="6" s="1"/>
  <c r="CR7" i="6"/>
  <c r="CV7" i="6"/>
  <c r="CW7" i="6" s="1"/>
  <c r="CZ7" i="6"/>
  <c r="BN8" i="6"/>
  <c r="BR8" i="6" s="1"/>
  <c r="BV8" i="6"/>
  <c r="BZ8" i="6"/>
  <c r="CD8" i="6"/>
  <c r="CH8" i="6"/>
  <c r="CL8" i="6"/>
  <c r="CT8" i="6"/>
  <c r="CX8" i="6"/>
  <c r="DD8" i="6" s="1"/>
  <c r="DB8" i="6"/>
  <c r="BP9" i="6"/>
  <c r="BT9" i="6"/>
  <c r="BY9" i="6" s="1"/>
  <c r="BX9" i="6"/>
  <c r="CB9" i="6"/>
  <c r="CF9" i="6"/>
  <c r="CJ9" i="6"/>
  <c r="CP9" i="6" s="1"/>
  <c r="CN9" i="6"/>
  <c r="CR9" i="6"/>
  <c r="CW9" i="6" s="1"/>
  <c r="CV9" i="6"/>
  <c r="CZ9" i="6"/>
  <c r="BN10" i="6"/>
  <c r="BR10" i="6"/>
  <c r="BV10" i="6"/>
  <c r="BZ10" i="6"/>
  <c r="CI10" i="6" s="1"/>
  <c r="CD10" i="6"/>
  <c r="CH10" i="6"/>
  <c r="CL10" i="6"/>
  <c r="CP10" i="6"/>
  <c r="CT10" i="6"/>
  <c r="CX10" i="6"/>
  <c r="DD10" i="6" s="1"/>
  <c r="DB10" i="6"/>
  <c r="H5" i="6"/>
  <c r="L5" i="6" s="1"/>
  <c r="P5" i="6"/>
  <c r="T5" i="6"/>
  <c r="X5" i="6"/>
  <c r="AB5" i="6"/>
  <c r="AF5" i="6"/>
  <c r="AN5" i="6"/>
  <c r="AR5" i="6"/>
  <c r="AV5" i="6"/>
  <c r="J6" i="6"/>
  <c r="N6" i="6"/>
  <c r="R6" i="6"/>
  <c r="V6" i="6"/>
  <c r="Z6" i="6"/>
  <c r="AD6" i="6"/>
  <c r="AH6" i="6"/>
  <c r="AL6" i="6"/>
  <c r="AP6" i="6"/>
  <c r="AT6" i="6"/>
  <c r="H7" i="6"/>
  <c r="P7" i="6"/>
  <c r="T7" i="6"/>
  <c r="X7" i="6"/>
  <c r="AB7" i="6"/>
  <c r="AF7" i="6"/>
  <c r="AN7" i="6"/>
  <c r="AR7" i="6"/>
  <c r="AX7" i="6" s="1"/>
  <c r="AV7" i="6"/>
  <c r="J8" i="6"/>
  <c r="N8" i="6"/>
  <c r="S8" i="6" s="1"/>
  <c r="R8" i="6"/>
  <c r="V8" i="6"/>
  <c r="Z8" i="6"/>
  <c r="AD8" i="6"/>
  <c r="AJ8" i="6" s="1"/>
  <c r="AH8" i="6"/>
  <c r="AL8" i="6"/>
  <c r="AQ8" i="6" s="1"/>
  <c r="AP8" i="6"/>
  <c r="AT8" i="6"/>
  <c r="H9" i="6"/>
  <c r="L9" i="6" s="1"/>
  <c r="P9" i="6"/>
  <c r="T9" i="6"/>
  <c r="X9" i="6"/>
  <c r="AB9" i="6"/>
  <c r="AF9" i="6"/>
  <c r="AN9" i="6"/>
  <c r="AR9" i="6"/>
  <c r="AV9" i="6"/>
  <c r="J10" i="6"/>
  <c r="N10" i="6"/>
  <c r="S10" i="6" s="1"/>
  <c r="R10" i="6"/>
  <c r="V10" i="6"/>
  <c r="Z10" i="6"/>
  <c r="AD10" i="6"/>
  <c r="AH10" i="6"/>
  <c r="AL10" i="6"/>
  <c r="AQ10" i="6" s="1"/>
  <c r="AP10" i="6"/>
  <c r="AT10" i="6"/>
  <c r="J5" i="6"/>
  <c r="N5" i="6"/>
  <c r="S5" i="6" s="1"/>
  <c r="R5" i="6"/>
  <c r="V5" i="6"/>
  <c r="Z5" i="6"/>
  <c r="AD5" i="6"/>
  <c r="AJ5" i="6" s="1"/>
  <c r="AH5" i="6"/>
  <c r="AL5" i="6"/>
  <c r="AQ5" i="6" s="1"/>
  <c r="AP5" i="6"/>
  <c r="AT5" i="6"/>
  <c r="AX5" i="6" s="1"/>
  <c r="H6" i="6"/>
  <c r="L6" i="6"/>
  <c r="P6" i="6"/>
  <c r="T6" i="6"/>
  <c r="X6" i="6"/>
  <c r="AB6" i="6"/>
  <c r="AF6" i="6"/>
  <c r="AJ6" i="6"/>
  <c r="AN6" i="6"/>
  <c r="AR6" i="6"/>
  <c r="AX6" i="6" s="1"/>
  <c r="AV6" i="6"/>
  <c r="J7" i="6"/>
  <c r="L7" i="6" s="1"/>
  <c r="N7" i="6"/>
  <c r="R7" i="6"/>
  <c r="S7" i="6" s="1"/>
  <c r="V7" i="6"/>
  <c r="Z7" i="6"/>
  <c r="AD7" i="6"/>
  <c r="AH7" i="6"/>
  <c r="AJ7" i="6" s="1"/>
  <c r="AL7" i="6"/>
  <c r="AQ7" i="6" s="1"/>
  <c r="AP7" i="6"/>
  <c r="AT7" i="6"/>
  <c r="H8" i="6"/>
  <c r="L8" i="6" s="1"/>
  <c r="P8" i="6"/>
  <c r="T8" i="6"/>
  <c r="X8" i="6"/>
  <c r="AB8" i="6"/>
  <c r="AF8" i="6"/>
  <c r="AN8" i="6"/>
  <c r="AR8" i="6"/>
  <c r="AX8" i="6" s="1"/>
  <c r="AV8" i="6"/>
  <c r="J9" i="6"/>
  <c r="N9" i="6"/>
  <c r="S9" i="6" s="1"/>
  <c r="R9" i="6"/>
  <c r="V9" i="6"/>
  <c r="Z9" i="6"/>
  <c r="AD9" i="6"/>
  <c r="AJ9" i="6" s="1"/>
  <c r="AH9" i="6"/>
  <c r="AL9" i="6"/>
  <c r="AQ9" i="6" s="1"/>
  <c r="AP9" i="6"/>
  <c r="AT9" i="6"/>
  <c r="AX9" i="6" s="1"/>
  <c r="H10" i="6"/>
  <c r="L10" i="6"/>
  <c r="P10" i="6"/>
  <c r="T10" i="6"/>
  <c r="AC10" i="6" s="1"/>
  <c r="X10" i="6"/>
  <c r="AB10" i="6"/>
  <c r="AF10" i="6"/>
  <c r="AJ10" i="6"/>
  <c r="AN10" i="6"/>
  <c r="AR10" i="6"/>
  <c r="AX10" i="6" s="1"/>
  <c r="AV10" i="6"/>
  <c r="BY6" i="9"/>
  <c r="BP5" i="9"/>
  <c r="BT5" i="9"/>
  <c r="BX5" i="9"/>
  <c r="CB5" i="9"/>
  <c r="CF5" i="9"/>
  <c r="CJ5" i="9"/>
  <c r="CP5" i="9" s="1"/>
  <c r="CN5" i="9"/>
  <c r="CR5" i="9"/>
  <c r="CV5" i="9"/>
  <c r="CZ5" i="9"/>
  <c r="BN6" i="9"/>
  <c r="BR6" i="9" s="1"/>
  <c r="BV6" i="9"/>
  <c r="BZ6" i="9"/>
  <c r="CD6" i="9"/>
  <c r="CH6" i="9"/>
  <c r="CL6" i="9"/>
  <c r="CP6" i="9" s="1"/>
  <c r="CT6" i="9"/>
  <c r="CW6" i="9" s="1"/>
  <c r="CX6" i="9"/>
  <c r="DB6" i="9"/>
  <c r="BP7" i="9"/>
  <c r="BT7" i="9"/>
  <c r="BX7" i="9"/>
  <c r="CB7" i="9"/>
  <c r="CF7" i="9"/>
  <c r="CJ7" i="9"/>
  <c r="CP7" i="9" s="1"/>
  <c r="CN7" i="9"/>
  <c r="CS7" i="9"/>
  <c r="CX7" i="9"/>
  <c r="DD7" i="9" s="1"/>
  <c r="BN5" i="9"/>
  <c r="BR5" i="9" s="1"/>
  <c r="BV5" i="9"/>
  <c r="BZ5" i="9"/>
  <c r="CD5" i="9"/>
  <c r="CH5" i="9"/>
  <c r="CL5" i="9"/>
  <c r="CT5" i="9"/>
  <c r="CX5" i="9"/>
  <c r="DD5" i="9" s="1"/>
  <c r="DB5" i="9"/>
  <c r="CZ7" i="9"/>
  <c r="CV7" i="9"/>
  <c r="CR7" i="9"/>
  <c r="CW7" i="9" s="1"/>
  <c r="BN7" i="9"/>
  <c r="BR7" i="9" s="1"/>
  <c r="BV7" i="9"/>
  <c r="BZ7" i="9"/>
  <c r="CD7" i="9"/>
  <c r="CH7" i="9"/>
  <c r="CL7" i="9"/>
  <c r="CU7" i="9"/>
  <c r="DA7" i="9"/>
  <c r="DJ7" i="9"/>
  <c r="BP8" i="9"/>
  <c r="BT8" i="9"/>
  <c r="BY8" i="9" s="1"/>
  <c r="BX8" i="9"/>
  <c r="CB8" i="9"/>
  <c r="CF8" i="9"/>
  <c r="CJ8" i="9"/>
  <c r="CN8" i="9"/>
  <c r="CR8" i="9"/>
  <c r="CW8" i="9" s="1"/>
  <c r="CV8" i="9"/>
  <c r="CZ8" i="9"/>
  <c r="BN9" i="9"/>
  <c r="BR9" i="9" s="1"/>
  <c r="BV9" i="9"/>
  <c r="BZ9" i="9"/>
  <c r="CD9" i="9"/>
  <c r="CH9" i="9"/>
  <c r="CL9" i="9"/>
  <c r="CT9" i="9"/>
  <c r="CX9" i="9"/>
  <c r="DD9" i="9" s="1"/>
  <c r="DB9" i="9"/>
  <c r="BP10" i="9"/>
  <c r="BT10" i="9"/>
  <c r="BY10" i="9" s="1"/>
  <c r="BX10" i="9"/>
  <c r="CB10" i="9"/>
  <c r="CF10" i="9"/>
  <c r="CJ10" i="9"/>
  <c r="CN10" i="9"/>
  <c r="CR10" i="9"/>
  <c r="CW10" i="9" s="1"/>
  <c r="CV10" i="9"/>
  <c r="CZ10" i="9"/>
  <c r="BN11" i="9"/>
  <c r="BR11" i="9"/>
  <c r="BV11" i="9"/>
  <c r="BZ11" i="9"/>
  <c r="CD11" i="9"/>
  <c r="CH11" i="9"/>
  <c r="CL11" i="9"/>
  <c r="CT11" i="9"/>
  <c r="CX11" i="9"/>
  <c r="DD11" i="9" s="1"/>
  <c r="DB11" i="9"/>
  <c r="BP12" i="9"/>
  <c r="BT12" i="9"/>
  <c r="BY12" i="9" s="1"/>
  <c r="BX12" i="9"/>
  <c r="CB12" i="9"/>
  <c r="CF12" i="9"/>
  <c r="CJ12" i="9"/>
  <c r="CN12" i="9"/>
  <c r="CR12" i="9"/>
  <c r="CW12" i="9" s="1"/>
  <c r="CV12" i="9"/>
  <c r="CZ12" i="9"/>
  <c r="BN13" i="9"/>
  <c r="BR13" i="9" s="1"/>
  <c r="BV13" i="9"/>
  <c r="BZ13" i="9"/>
  <c r="CD13" i="9"/>
  <c r="CH13" i="9"/>
  <c r="CL13" i="9"/>
  <c r="CT13" i="9"/>
  <c r="CX13" i="9"/>
  <c r="DB13" i="9"/>
  <c r="DD13" i="9" s="1"/>
  <c r="BP19" i="9"/>
  <c r="BT19" i="9"/>
  <c r="BX19" i="9"/>
  <c r="CB19" i="9"/>
  <c r="CF19" i="9"/>
  <c r="CJ19" i="9"/>
  <c r="CN19" i="9"/>
  <c r="CR19" i="9"/>
  <c r="CV19" i="9"/>
  <c r="CZ19" i="9"/>
  <c r="DD19" i="9"/>
  <c r="BN8" i="9"/>
  <c r="BR8" i="9"/>
  <c r="BV8" i="9"/>
  <c r="BZ8" i="9"/>
  <c r="CD8" i="9"/>
  <c r="CH8" i="9"/>
  <c r="CL8" i="9"/>
  <c r="CP8" i="9"/>
  <c r="CT8" i="9"/>
  <c r="CX8" i="9"/>
  <c r="DD8" i="9" s="1"/>
  <c r="DB8" i="9"/>
  <c r="BP9" i="9"/>
  <c r="BT9" i="9"/>
  <c r="BX9" i="9"/>
  <c r="CB9" i="9"/>
  <c r="CF9" i="9"/>
  <c r="CJ9" i="9"/>
  <c r="CP9" i="9" s="1"/>
  <c r="CN9" i="9"/>
  <c r="CR9" i="9"/>
  <c r="CV9" i="9"/>
  <c r="CZ9" i="9"/>
  <c r="BN10" i="9"/>
  <c r="BR10" i="9" s="1"/>
  <c r="BV10" i="9"/>
  <c r="BZ10" i="9"/>
  <c r="CD10" i="9"/>
  <c r="CH10" i="9"/>
  <c r="CL10" i="9"/>
  <c r="CP10" i="9" s="1"/>
  <c r="CT10" i="9"/>
  <c r="CX10" i="9"/>
  <c r="DB10" i="9"/>
  <c r="DD10" i="9" s="1"/>
  <c r="BP11" i="9"/>
  <c r="BT11" i="9"/>
  <c r="BY11" i="9" s="1"/>
  <c r="BX11" i="9"/>
  <c r="CB11" i="9"/>
  <c r="CF11" i="9"/>
  <c r="CJ11" i="9"/>
  <c r="CP11" i="9" s="1"/>
  <c r="CN11" i="9"/>
  <c r="CR11" i="9"/>
  <c r="CW11" i="9" s="1"/>
  <c r="CV11" i="9"/>
  <c r="CZ11" i="9"/>
  <c r="BN12" i="9"/>
  <c r="BR12" i="9"/>
  <c r="BV12" i="9"/>
  <c r="BZ12" i="9"/>
  <c r="CD12" i="9"/>
  <c r="CH12" i="9"/>
  <c r="CL12" i="9"/>
  <c r="CP12" i="9"/>
  <c r="CT12" i="9"/>
  <c r="CX12" i="9"/>
  <c r="DD12" i="9" s="1"/>
  <c r="DB12" i="9"/>
  <c r="BP13" i="9"/>
  <c r="BT13" i="9"/>
  <c r="BX13" i="9"/>
  <c r="CB13" i="9"/>
  <c r="CF13" i="9"/>
  <c r="CJ13" i="9"/>
  <c r="CP13" i="9" s="1"/>
  <c r="CN13" i="9"/>
  <c r="CR13" i="9"/>
  <c r="CV13" i="9"/>
  <c r="CZ13" i="9"/>
  <c r="BN19" i="9"/>
  <c r="BR19" i="9"/>
  <c r="BV19" i="9"/>
  <c r="BZ19" i="9"/>
  <c r="CD19" i="9"/>
  <c r="CH19" i="9"/>
  <c r="CL19" i="9"/>
  <c r="CP19" i="9"/>
  <c r="CT19" i="9"/>
  <c r="CX19" i="9"/>
  <c r="DB19" i="9"/>
  <c r="BE5" i="9"/>
  <c r="AW5" i="9"/>
  <c r="AS5" i="9"/>
  <c r="AO5" i="9"/>
  <c r="AK5" i="9"/>
  <c r="AQ5" i="9" s="1"/>
  <c r="AG5" i="9"/>
  <c r="Y5" i="9"/>
  <c r="U5" i="9"/>
  <c r="Q5" i="9"/>
  <c r="M5" i="9"/>
  <c r="S5" i="9" s="1"/>
  <c r="I5" i="9"/>
  <c r="AU5" i="9"/>
  <c r="AM5" i="9"/>
  <c r="AI5" i="9"/>
  <c r="AE5" i="9"/>
  <c r="AA5" i="9"/>
  <c r="W5" i="9"/>
  <c r="O5" i="9"/>
  <c r="K5" i="9"/>
  <c r="G5" i="9"/>
  <c r="AT5" i="9"/>
  <c r="AP5" i="9"/>
  <c r="AL5" i="9"/>
  <c r="AH5" i="9"/>
  <c r="AD5" i="9"/>
  <c r="Z5" i="9"/>
  <c r="V5" i="9"/>
  <c r="AC5" i="9" s="1"/>
  <c r="R5" i="9"/>
  <c r="N5" i="9"/>
  <c r="J5" i="9"/>
  <c r="AV5" i="9"/>
  <c r="AR5" i="9"/>
  <c r="AX5" i="9" s="1"/>
  <c r="AN5" i="9"/>
  <c r="L5" i="9"/>
  <c r="AB5" i="9"/>
  <c r="P5" i="9"/>
  <c r="AF5" i="9"/>
  <c r="H5" i="9"/>
  <c r="X5" i="9"/>
  <c r="H6" i="9"/>
  <c r="P6" i="9"/>
  <c r="T6" i="9"/>
  <c r="X6" i="9"/>
  <c r="AB6" i="9"/>
  <c r="AF6" i="9"/>
  <c r="AN6" i="9"/>
  <c r="AR6" i="9"/>
  <c r="AV6" i="9"/>
  <c r="J7" i="9"/>
  <c r="N7" i="9"/>
  <c r="R7" i="9"/>
  <c r="V7" i="9"/>
  <c r="Z7" i="9"/>
  <c r="AD7" i="9"/>
  <c r="AH7" i="9"/>
  <c r="AM7" i="9"/>
  <c r="AR7" i="9"/>
  <c r="AW7" i="9"/>
  <c r="I6" i="9"/>
  <c r="M6" i="9"/>
  <c r="Q6" i="9"/>
  <c r="U6" i="9"/>
  <c r="AC6" i="9" s="1"/>
  <c r="Y6" i="9"/>
  <c r="AG6" i="9"/>
  <c r="AK6" i="9"/>
  <c r="AO6" i="9"/>
  <c r="AS6" i="9"/>
  <c r="AW6" i="9"/>
  <c r="BE6" i="9"/>
  <c r="G7" i="9"/>
  <c r="L7" i="9" s="1"/>
  <c r="K7" i="9"/>
  <c r="O7" i="9"/>
  <c r="W7" i="9"/>
  <c r="AA7" i="9"/>
  <c r="AE7" i="9"/>
  <c r="AJ7" i="9" s="1"/>
  <c r="AI7" i="9"/>
  <c r="AN7" i="9"/>
  <c r="AX7" i="9"/>
  <c r="AT7" i="9"/>
  <c r="AP7" i="9"/>
  <c r="AL7" i="9"/>
  <c r="H7" i="9"/>
  <c r="P7" i="9"/>
  <c r="T7" i="9"/>
  <c r="X7" i="9"/>
  <c r="AB7" i="9"/>
  <c r="AF7" i="9"/>
  <c r="AO7" i="9"/>
  <c r="AU7" i="9"/>
  <c r="G6" i="9"/>
  <c r="L6" i="9" s="1"/>
  <c r="K6" i="9"/>
  <c r="O6" i="9"/>
  <c r="S6" i="9" s="1"/>
  <c r="W6" i="9"/>
  <c r="AA6" i="9"/>
  <c r="AE6" i="9"/>
  <c r="AJ6" i="9" s="1"/>
  <c r="AI6" i="9"/>
  <c r="AM6" i="9"/>
  <c r="AQ6" i="9" s="1"/>
  <c r="I7" i="9"/>
  <c r="M7" i="9"/>
  <c r="S7" i="9" s="1"/>
  <c r="Q7" i="9"/>
  <c r="U7" i="9"/>
  <c r="AC7" i="9" s="1"/>
  <c r="Y7" i="9"/>
  <c r="AG7" i="9"/>
  <c r="AK7" i="9"/>
  <c r="AQ7" i="9"/>
  <c r="AV7" i="9"/>
  <c r="BE7" i="9"/>
  <c r="J8" i="9"/>
  <c r="N8" i="9"/>
  <c r="S8" i="9" s="1"/>
  <c r="R8" i="9"/>
  <c r="V8" i="9"/>
  <c r="Z8" i="9"/>
  <c r="AD8" i="9"/>
  <c r="AH8" i="9"/>
  <c r="AL8" i="9"/>
  <c r="AQ8" i="9" s="1"/>
  <c r="AP8" i="9"/>
  <c r="AT8" i="9"/>
  <c r="H9" i="9"/>
  <c r="L9" i="9" s="1"/>
  <c r="P9" i="9"/>
  <c r="T9" i="9"/>
  <c r="X9" i="9"/>
  <c r="AB9" i="9"/>
  <c r="AF9" i="9"/>
  <c r="AN9" i="9"/>
  <c r="AR9" i="9"/>
  <c r="AX9" i="9" s="1"/>
  <c r="AV9" i="9"/>
  <c r="J10" i="9"/>
  <c r="N10" i="9"/>
  <c r="S10" i="9" s="1"/>
  <c r="R10" i="9"/>
  <c r="V10" i="9"/>
  <c r="Z10" i="9"/>
  <c r="AD10" i="9"/>
  <c r="AH10" i="9"/>
  <c r="AL10" i="9"/>
  <c r="AP10" i="9"/>
  <c r="AT10" i="9"/>
  <c r="H11" i="9"/>
  <c r="L11" i="9"/>
  <c r="P11" i="9"/>
  <c r="T11" i="9"/>
  <c r="X11" i="9"/>
  <c r="AB11" i="9"/>
  <c r="AF11" i="9"/>
  <c r="AN11" i="9"/>
  <c r="AR11" i="9"/>
  <c r="AX11" i="9" s="1"/>
  <c r="AV11" i="9"/>
  <c r="J12" i="9"/>
  <c r="N12" i="9"/>
  <c r="S12" i="9" s="1"/>
  <c r="R12" i="9"/>
  <c r="V12" i="9"/>
  <c r="Z12" i="9"/>
  <c r="AD12" i="9"/>
  <c r="AH12" i="9"/>
  <c r="AL12" i="9"/>
  <c r="AQ12" i="9" s="1"/>
  <c r="AP12" i="9"/>
  <c r="AT12" i="9"/>
  <c r="H13" i="9"/>
  <c r="L13" i="9" s="1"/>
  <c r="P13" i="9"/>
  <c r="T13" i="9"/>
  <c r="X13" i="9"/>
  <c r="AB13" i="9"/>
  <c r="AF13" i="9"/>
  <c r="AN13" i="9"/>
  <c r="AR13" i="9"/>
  <c r="AV13" i="9"/>
  <c r="AX13" i="9" s="1"/>
  <c r="J19" i="9"/>
  <c r="N19" i="9"/>
  <c r="R19" i="9"/>
  <c r="V19" i="9"/>
  <c r="Z19" i="9"/>
  <c r="AD19" i="9"/>
  <c r="AH19" i="9"/>
  <c r="AL19" i="9"/>
  <c r="AP19" i="9"/>
  <c r="AT19" i="9"/>
  <c r="AX19" i="9"/>
  <c r="H8" i="9"/>
  <c r="L8" i="9"/>
  <c r="P8" i="9"/>
  <c r="T8" i="9"/>
  <c r="AC8" i="9" s="1"/>
  <c r="X8" i="9"/>
  <c r="AB8" i="9"/>
  <c r="AF8" i="9"/>
  <c r="AJ8" i="9"/>
  <c r="AN8" i="9"/>
  <c r="AR8" i="9"/>
  <c r="AX8" i="9" s="1"/>
  <c r="AV8" i="9"/>
  <c r="J9" i="9"/>
  <c r="N9" i="9"/>
  <c r="R9" i="9"/>
  <c r="V9" i="9"/>
  <c r="Z9" i="9"/>
  <c r="AD9" i="9"/>
  <c r="AJ9" i="9" s="1"/>
  <c r="AH9" i="9"/>
  <c r="AL9" i="9"/>
  <c r="AP9" i="9"/>
  <c r="AT9" i="9"/>
  <c r="H10" i="9"/>
  <c r="L10" i="9" s="1"/>
  <c r="P10" i="9"/>
  <c r="T10" i="9"/>
  <c r="X10" i="9"/>
  <c r="AB10" i="9"/>
  <c r="AF10" i="9"/>
  <c r="AJ10" i="9" s="1"/>
  <c r="AN10" i="9"/>
  <c r="AQ10" i="9" s="1"/>
  <c r="AR10" i="9"/>
  <c r="AV10" i="9"/>
  <c r="AX10" i="9" s="1"/>
  <c r="J11" i="9"/>
  <c r="N11" i="9"/>
  <c r="S11" i="9" s="1"/>
  <c r="R11" i="9"/>
  <c r="V11" i="9"/>
  <c r="Z11" i="9"/>
  <c r="AD11" i="9"/>
  <c r="AJ11" i="9" s="1"/>
  <c r="AH11" i="9"/>
  <c r="AL11" i="9"/>
  <c r="AQ11" i="9" s="1"/>
  <c r="AP11" i="9"/>
  <c r="AT11" i="9"/>
  <c r="H12" i="9"/>
  <c r="L12" i="9"/>
  <c r="BD12" i="9" s="1"/>
  <c r="P12" i="9"/>
  <c r="T12" i="9"/>
  <c r="AC12" i="9" s="1"/>
  <c r="X12" i="9"/>
  <c r="AB12" i="9"/>
  <c r="AF12" i="9"/>
  <c r="AJ12" i="9"/>
  <c r="AN12" i="9"/>
  <c r="AR12" i="9"/>
  <c r="AX12" i="9" s="1"/>
  <c r="AV12" i="9"/>
  <c r="J13" i="9"/>
  <c r="N13" i="9"/>
  <c r="R13" i="9"/>
  <c r="V13" i="9"/>
  <c r="Z13" i="9"/>
  <c r="AD13" i="9"/>
  <c r="AJ13" i="9" s="1"/>
  <c r="AH13" i="9"/>
  <c r="AL13" i="9"/>
  <c r="AP13" i="9"/>
  <c r="AT13" i="9"/>
  <c r="H19" i="9"/>
  <c r="L19" i="9"/>
  <c r="P19" i="9"/>
  <c r="T19" i="9"/>
  <c r="X19" i="9"/>
  <c r="AB19" i="9"/>
  <c r="AF19" i="9"/>
  <c r="AJ19" i="9"/>
  <c r="AN19" i="9"/>
  <c r="AR19" i="9"/>
  <c r="AV19" i="9"/>
  <c r="DG5" i="5"/>
  <c r="BJ5" i="5"/>
  <c r="BI5" i="5"/>
  <c r="BH5" i="5"/>
  <c r="CT5" i="5" s="1"/>
  <c r="BA5" i="5"/>
  <c r="E5" i="5"/>
  <c r="D5" i="5"/>
  <c r="C5" i="5"/>
  <c r="AT5" i="5" s="1"/>
  <c r="BD19" i="4"/>
  <c r="BG5" i="4"/>
  <c r="BH5" i="4"/>
  <c r="BG6" i="4"/>
  <c r="BL6" i="4" s="1"/>
  <c r="BH6" i="4"/>
  <c r="BG7" i="4"/>
  <c r="BH7" i="4"/>
  <c r="BG8" i="4"/>
  <c r="CR8" i="4" s="1"/>
  <c r="BH8" i="4"/>
  <c r="BG9" i="4"/>
  <c r="CW9" i="4" s="1"/>
  <c r="BH9" i="4"/>
  <c r="BG10" i="4"/>
  <c r="CZ10" i="4" s="1"/>
  <c r="BH10" i="4"/>
  <c r="BG11" i="4"/>
  <c r="CX11" i="4" s="1"/>
  <c r="BH11" i="4"/>
  <c r="BG12" i="4"/>
  <c r="BH12" i="4"/>
  <c r="BG13" i="4"/>
  <c r="CR13" i="4" s="1"/>
  <c r="BH13" i="4"/>
  <c r="BG14" i="4"/>
  <c r="BH14" i="4"/>
  <c r="BG15" i="4"/>
  <c r="BH15" i="4"/>
  <c r="BG16" i="4"/>
  <c r="CV16" i="4" s="1"/>
  <c r="BH16" i="4"/>
  <c r="BG17" i="4"/>
  <c r="CZ17" i="4" s="1"/>
  <c r="BH17" i="4"/>
  <c r="BG22" i="4"/>
  <c r="CT22" i="4" s="1"/>
  <c r="BH22" i="4"/>
  <c r="BG23" i="4"/>
  <c r="DF23" i="4" s="1"/>
  <c r="BH23" i="4"/>
  <c r="DE23" i="4"/>
  <c r="DE22" i="4"/>
  <c r="CN22" i="4"/>
  <c r="DE17" i="4"/>
  <c r="DE16" i="4"/>
  <c r="CB16" i="4"/>
  <c r="CR16" i="4"/>
  <c r="DE15" i="4"/>
  <c r="CZ15" i="4"/>
  <c r="DE14" i="4"/>
  <c r="DE13" i="4"/>
  <c r="CH13" i="4"/>
  <c r="BL13" i="4"/>
  <c r="DE12" i="4"/>
  <c r="DE11" i="4"/>
  <c r="CZ11" i="4"/>
  <c r="CR11" i="4"/>
  <c r="CN11" i="4"/>
  <c r="CG11" i="4"/>
  <c r="BY11" i="4"/>
  <c r="BR11" i="4"/>
  <c r="BJ11" i="4"/>
  <c r="DE10" i="4"/>
  <c r="DE9" i="4"/>
  <c r="CN9" i="4"/>
  <c r="BY9" i="4"/>
  <c r="CZ9" i="4"/>
  <c r="DE8" i="4"/>
  <c r="CX8" i="4"/>
  <c r="CN8" i="4"/>
  <c r="BZ8" i="4"/>
  <c r="BN8" i="4"/>
  <c r="CZ8" i="4"/>
  <c r="DE7" i="4"/>
  <c r="CX7" i="4"/>
  <c r="DE6" i="4"/>
  <c r="CJ6" i="4"/>
  <c r="CZ6" i="4"/>
  <c r="DE5" i="4"/>
  <c r="DG5" i="4"/>
  <c r="F7" i="4"/>
  <c r="F8" i="4"/>
  <c r="F9" i="4"/>
  <c r="F10" i="4"/>
  <c r="F11" i="4"/>
  <c r="F12" i="4"/>
  <c r="F13" i="4"/>
  <c r="F14" i="4"/>
  <c r="F15" i="4"/>
  <c r="F16" i="4"/>
  <c r="F17" i="4"/>
  <c r="BB23" i="4"/>
  <c r="F23" i="4"/>
  <c r="E23" i="4"/>
  <c r="D23" i="4"/>
  <c r="BD23" i="4" s="1"/>
  <c r="BB22" i="4"/>
  <c r="F22" i="4"/>
  <c r="E22" i="4"/>
  <c r="D22" i="4"/>
  <c r="AI22" i="4" s="1"/>
  <c r="BB17" i="4"/>
  <c r="E17" i="4"/>
  <c r="D17" i="4"/>
  <c r="AA17" i="4" s="1"/>
  <c r="BB16" i="4"/>
  <c r="E16" i="4"/>
  <c r="D16" i="4"/>
  <c r="AM16" i="4" s="1"/>
  <c r="BB15" i="4"/>
  <c r="E15" i="4"/>
  <c r="D15" i="4"/>
  <c r="AA15" i="4" s="1"/>
  <c r="BB14" i="4"/>
  <c r="E14" i="4"/>
  <c r="D14" i="4"/>
  <c r="AM14" i="4" s="1"/>
  <c r="BB13" i="4"/>
  <c r="E13" i="4"/>
  <c r="D13" i="4"/>
  <c r="AA13" i="4" s="1"/>
  <c r="BB12" i="4"/>
  <c r="E12" i="4"/>
  <c r="D12" i="4"/>
  <c r="AM12" i="4" s="1"/>
  <c r="BB11" i="4"/>
  <c r="E11" i="4"/>
  <c r="D11" i="4"/>
  <c r="AS11" i="4" s="1"/>
  <c r="BB10" i="4"/>
  <c r="E10" i="4"/>
  <c r="D10" i="4"/>
  <c r="AU10" i="4" s="1"/>
  <c r="BB9" i="4"/>
  <c r="E9" i="4"/>
  <c r="D9" i="4"/>
  <c r="BB8" i="4"/>
  <c r="E8" i="4"/>
  <c r="D8" i="4"/>
  <c r="AW8" i="4" s="1"/>
  <c r="BB7" i="4"/>
  <c r="E7" i="4"/>
  <c r="D7" i="4"/>
  <c r="AS7" i="4" s="1"/>
  <c r="BB6" i="4"/>
  <c r="F6" i="4"/>
  <c r="E6" i="4"/>
  <c r="D6" i="4"/>
  <c r="AU6" i="4" s="1"/>
  <c r="BB5" i="4"/>
  <c r="F5" i="4"/>
  <c r="E5" i="4"/>
  <c r="D5" i="4"/>
  <c r="AL5" i="4" s="1"/>
  <c r="BA9" i="3"/>
  <c r="D9" i="3"/>
  <c r="C9" i="3"/>
  <c r="B9" i="3"/>
  <c r="AO9" i="3" s="1"/>
  <c r="BA8" i="3"/>
  <c r="AT8" i="3"/>
  <c r="Z8" i="3"/>
  <c r="F8" i="3"/>
  <c r="D8" i="3"/>
  <c r="C8" i="3"/>
  <c r="B8" i="3"/>
  <c r="AD8" i="3" s="1"/>
  <c r="BA7" i="3"/>
  <c r="D7" i="3"/>
  <c r="C7" i="3"/>
  <c r="B7" i="3"/>
  <c r="AS7" i="3" s="1"/>
  <c r="BA6" i="3"/>
  <c r="D6" i="3"/>
  <c r="C6" i="3"/>
  <c r="B6" i="3"/>
  <c r="AL6" i="3" s="1"/>
  <c r="BA5" i="3"/>
  <c r="D5" i="3"/>
  <c r="C5" i="3"/>
  <c r="B5" i="3"/>
  <c r="AO5" i="3" s="1"/>
  <c r="BC13" i="18" l="1"/>
  <c r="BC6" i="16"/>
  <c r="DI21" i="16"/>
  <c r="BC14" i="16"/>
  <c r="BC10" i="16"/>
  <c r="BC29" i="16"/>
  <c r="BC20" i="16"/>
  <c r="BC43" i="16"/>
  <c r="BC23" i="16"/>
  <c r="DI24" i="16"/>
  <c r="BC16" i="16"/>
  <c r="DI14" i="16"/>
  <c r="DI16" i="16"/>
  <c r="BC26" i="16"/>
  <c r="DI39" i="16"/>
  <c r="BC24" i="16"/>
  <c r="DI45" i="16"/>
  <c r="BC9" i="16"/>
  <c r="BC18" i="16"/>
  <c r="BC31" i="16"/>
  <c r="DI26" i="16"/>
  <c r="BC22" i="16"/>
  <c r="BC41" i="16"/>
  <c r="BC12" i="16"/>
  <c r="BC38" i="16"/>
  <c r="DI10" i="16"/>
  <c r="DI20" i="16"/>
  <c r="DI25" i="16"/>
  <c r="DI8" i="16"/>
  <c r="BC7" i="16"/>
  <c r="BC45" i="16"/>
  <c r="DI13" i="16"/>
  <c r="DI22" i="16"/>
  <c r="DI17" i="16"/>
  <c r="BC47" i="16"/>
  <c r="BC8" i="16"/>
  <c r="BC42" i="16"/>
  <c r="DI31" i="16"/>
  <c r="BC15" i="16"/>
  <c r="BC30" i="16"/>
  <c r="BC21" i="16"/>
  <c r="DI43" i="16"/>
  <c r="DI9" i="16"/>
  <c r="DI48" i="16"/>
  <c r="DI38" i="16"/>
  <c r="BC13" i="16"/>
  <c r="BC48" i="16"/>
  <c r="BC46" i="16"/>
  <c r="DI47" i="16"/>
  <c r="DI18" i="16"/>
  <c r="DI6" i="16"/>
  <c r="DI12" i="16"/>
  <c r="DI42" i="16"/>
  <c r="DI19" i="16"/>
  <c r="DI15" i="16"/>
  <c r="DI7" i="16"/>
  <c r="DI44" i="16"/>
  <c r="DI11" i="16"/>
  <c r="DI30" i="16"/>
  <c r="BC25" i="16"/>
  <c r="BC44" i="16"/>
  <c r="BC39" i="16"/>
  <c r="DI27" i="16"/>
  <c r="DI46" i="16"/>
  <c r="DI41" i="16"/>
  <c r="DI29" i="16"/>
  <c r="DI23" i="16"/>
  <c r="BC11" i="16"/>
  <c r="DI40" i="16"/>
  <c r="BC17" i="16"/>
  <c r="BC40" i="16"/>
  <c r="BC19" i="16"/>
  <c r="DI9" i="15"/>
  <c r="DI18" i="15"/>
  <c r="DI33" i="15"/>
  <c r="DI17" i="15"/>
  <c r="DI12" i="15"/>
  <c r="DI47" i="15"/>
  <c r="BC29" i="15"/>
  <c r="BC10" i="15"/>
  <c r="DI11" i="15"/>
  <c r="BC50" i="15"/>
  <c r="BC47" i="15"/>
  <c r="DI48" i="15"/>
  <c r="BC9" i="15"/>
  <c r="BC23" i="15"/>
  <c r="DI8" i="15"/>
  <c r="DI20" i="15"/>
  <c r="BC49" i="15"/>
  <c r="DI29" i="15"/>
  <c r="DI5" i="15"/>
  <c r="DI25" i="15"/>
  <c r="DI28" i="15"/>
  <c r="BC15" i="15"/>
  <c r="BC17" i="15"/>
  <c r="BC18" i="15"/>
  <c r="DI31" i="15"/>
  <c r="DI6" i="15"/>
  <c r="BC14" i="15"/>
  <c r="BC22" i="15"/>
  <c r="DI14" i="15"/>
  <c r="BC16" i="15"/>
  <c r="BC13" i="15"/>
  <c r="BC20" i="15"/>
  <c r="BC21" i="15"/>
  <c r="BC6" i="15"/>
  <c r="BC31" i="15"/>
  <c r="DI10" i="15"/>
  <c r="BC48" i="15"/>
  <c r="BC25" i="15"/>
  <c r="BC27" i="15"/>
  <c r="BC7" i="15"/>
  <c r="DI19" i="15"/>
  <c r="DI24" i="15"/>
  <c r="DI22" i="15"/>
  <c r="DI32" i="15"/>
  <c r="BC46" i="15"/>
  <c r="DI50" i="15"/>
  <c r="BC28" i="15"/>
  <c r="BC30" i="15"/>
  <c r="BC11" i="15"/>
  <c r="BC26" i="15"/>
  <c r="BC5" i="15"/>
  <c r="BC33" i="15"/>
  <c r="DI7" i="15"/>
  <c r="DI23" i="15"/>
  <c r="DI13" i="15"/>
  <c r="DI26" i="15"/>
  <c r="BC19" i="15"/>
  <c r="BC8" i="15"/>
  <c r="BC24" i="15"/>
  <c r="DI49" i="15"/>
  <c r="DI27" i="15"/>
  <c r="DI46" i="15"/>
  <c r="DI15" i="15"/>
  <c r="DI30" i="15"/>
  <c r="DI16" i="15"/>
  <c r="DI21" i="15"/>
  <c r="BC32" i="15"/>
  <c r="DI14" i="14"/>
  <c r="DI7" i="13"/>
  <c r="BY8" i="13"/>
  <c r="DI8" i="13" s="1"/>
  <c r="CW5" i="13"/>
  <c r="CW9" i="13"/>
  <c r="DI9" i="13" s="1"/>
  <c r="CI6" i="13"/>
  <c r="DI6" i="13" s="1"/>
  <c r="BY10" i="13"/>
  <c r="DI10" i="13" s="1"/>
  <c r="CW6" i="13"/>
  <c r="CI8" i="13"/>
  <c r="CI11" i="13"/>
  <c r="DI11" i="13" s="1"/>
  <c r="CW8" i="13"/>
  <c r="CI7" i="13"/>
  <c r="BY5" i="13"/>
  <c r="DI5" i="13" s="1"/>
  <c r="AC11" i="13"/>
  <c r="BC11" i="13" s="1"/>
  <c r="AX11" i="13"/>
  <c r="AX9" i="13"/>
  <c r="BC9" i="13" s="1"/>
  <c r="BC10" i="13"/>
  <c r="AJ8" i="13"/>
  <c r="BC8" i="13" s="1"/>
  <c r="L7" i="13"/>
  <c r="BC7" i="13" s="1"/>
  <c r="S6" i="13"/>
  <c r="BC6" i="13" s="1"/>
  <c r="CN5" i="10"/>
  <c r="BP12" i="10"/>
  <c r="CN9" i="10"/>
  <c r="CN6" i="10"/>
  <c r="AQ7" i="10"/>
  <c r="CN8" i="10"/>
  <c r="AC10" i="10"/>
  <c r="BP11" i="10"/>
  <c r="CN10" i="10"/>
  <c r="BP8" i="10"/>
  <c r="CN12" i="10"/>
  <c r="BP7" i="10"/>
  <c r="L9" i="10"/>
  <c r="L5" i="10"/>
  <c r="BC5" i="10" s="1"/>
  <c r="S11" i="10"/>
  <c r="S7" i="10"/>
  <c r="BP10" i="10"/>
  <c r="BP9" i="10"/>
  <c r="DB7" i="10"/>
  <c r="DI9" i="12"/>
  <c r="CI11" i="12"/>
  <c r="DI11" i="12" s="1"/>
  <c r="BY10" i="12"/>
  <c r="CI8" i="12"/>
  <c r="DI8" i="12" s="1"/>
  <c r="BY7" i="12"/>
  <c r="DI7" i="12" s="1"/>
  <c r="BY5" i="12"/>
  <c r="DI5" i="12" s="1"/>
  <c r="BY9" i="12"/>
  <c r="CI10" i="12"/>
  <c r="DI10" i="12" s="1"/>
  <c r="CW10" i="12"/>
  <c r="DD8" i="12"/>
  <c r="CW7" i="12"/>
  <c r="CW5" i="12"/>
  <c r="BC6" i="12"/>
  <c r="AC10" i="12"/>
  <c r="BC10" i="12" s="1"/>
  <c r="AQ9" i="12"/>
  <c r="AC9" i="12"/>
  <c r="BC9" i="12" s="1"/>
  <c r="AC7" i="12"/>
  <c r="S7" i="12"/>
  <c r="BC7" i="12" s="1"/>
  <c r="AQ5" i="12"/>
  <c r="AC11" i="12"/>
  <c r="BC11" i="12" s="1"/>
  <c r="S9" i="12"/>
  <c r="AQ7" i="12"/>
  <c r="S5" i="12"/>
  <c r="BC5" i="12" s="1"/>
  <c r="DI15" i="11"/>
  <c r="DI9" i="11"/>
  <c r="DI5" i="11"/>
  <c r="DI14" i="11"/>
  <c r="DI8" i="11"/>
  <c r="CI14" i="11"/>
  <c r="BR10" i="11"/>
  <c r="DI10" i="11" s="1"/>
  <c r="CW16" i="11"/>
  <c r="DI16" i="11" s="1"/>
  <c r="CI13" i="11"/>
  <c r="DI13" i="11" s="1"/>
  <c r="BY12" i="11"/>
  <c r="DI12" i="11" s="1"/>
  <c r="CI16" i="11"/>
  <c r="CI11" i="11"/>
  <c r="DI11" i="11" s="1"/>
  <c r="CP10" i="11"/>
  <c r="CP6" i="11"/>
  <c r="DI6" i="11" s="1"/>
  <c r="BY16" i="11"/>
  <c r="CW12" i="11"/>
  <c r="CI12" i="11"/>
  <c r="BC15" i="11"/>
  <c r="BC13" i="11"/>
  <c r="BC6" i="11"/>
  <c r="BC7" i="11"/>
  <c r="BC12" i="11"/>
  <c r="AC16" i="11"/>
  <c r="BC16" i="11" s="1"/>
  <c r="S10" i="11"/>
  <c r="AQ8" i="11"/>
  <c r="AQ14" i="11"/>
  <c r="AC11" i="11"/>
  <c r="BC11" i="11" s="1"/>
  <c r="AQ10" i="11"/>
  <c r="AC10" i="11"/>
  <c r="BC10" i="11" s="1"/>
  <c r="AC8" i="11"/>
  <c r="AC9" i="11"/>
  <c r="BC9" i="11" s="1"/>
  <c r="AX7" i="11"/>
  <c r="AC5" i="11"/>
  <c r="BC5" i="11" s="1"/>
  <c r="AC12" i="11"/>
  <c r="S8" i="11"/>
  <c r="BC8" i="11" s="1"/>
  <c r="AC15" i="11"/>
  <c r="S14" i="11"/>
  <c r="BC14" i="11" s="1"/>
  <c r="AC14" i="11"/>
  <c r="AX9" i="11"/>
  <c r="AC7" i="11"/>
  <c r="AX5" i="11"/>
  <c r="S9" i="10"/>
  <c r="AX10" i="10"/>
  <c r="AQ10" i="10"/>
  <c r="AJ11" i="10"/>
  <c r="L11" i="10"/>
  <c r="AJ9" i="10"/>
  <c r="S6" i="10"/>
  <c r="AJ5" i="10"/>
  <c r="AX12" i="10"/>
  <c r="S10" i="10"/>
  <c r="AJ10" i="10"/>
  <c r="BC10" i="10" s="1"/>
  <c r="CN11" i="10"/>
  <c r="CU10" i="10"/>
  <c r="CG8" i="10"/>
  <c r="CN7" i="10"/>
  <c r="CU6" i="10"/>
  <c r="CU8" i="10"/>
  <c r="BP5" i="10"/>
  <c r="S12" i="10"/>
  <c r="AQ8" i="10"/>
  <c r="L6" i="10"/>
  <c r="AC6" i="10"/>
  <c r="CU12" i="10"/>
  <c r="DB9" i="10"/>
  <c r="CG5" i="10"/>
  <c r="DB5" i="10"/>
  <c r="AQ9" i="10"/>
  <c r="AX5" i="10"/>
  <c r="AC12" i="10"/>
  <c r="AQ12" i="10"/>
  <c r="S8" i="10"/>
  <c r="AJ8" i="10"/>
  <c r="AX8" i="10"/>
  <c r="AC8" i="10"/>
  <c r="L8" i="10"/>
  <c r="AJ6" i="10"/>
  <c r="AX6" i="10"/>
  <c r="DB12" i="10"/>
  <c r="CU11" i="10"/>
  <c r="DB10" i="10"/>
  <c r="DB8" i="10"/>
  <c r="CU7" i="10"/>
  <c r="DB6" i="10"/>
  <c r="BP6" i="10"/>
  <c r="DB11" i="10"/>
  <c r="CU5" i="10"/>
  <c r="DG5" i="10"/>
  <c r="CG11" i="10"/>
  <c r="CU9" i="10"/>
  <c r="CG6" i="10"/>
  <c r="CG12" i="10"/>
  <c r="DG12" i="10" s="1"/>
  <c r="CG7" i="10"/>
  <c r="CG10" i="10"/>
  <c r="CG9" i="10"/>
  <c r="AC5" i="10"/>
  <c r="L12" i="10"/>
  <c r="AC11" i="10"/>
  <c r="AC9" i="10"/>
  <c r="AC7" i="10"/>
  <c r="BC7" i="10" s="1"/>
  <c r="BC8" i="10"/>
  <c r="AX11" i="10"/>
  <c r="AX9" i="10"/>
  <c r="AX7" i="10"/>
  <c r="AJ12" i="10"/>
  <c r="DI10" i="6"/>
  <c r="DI9" i="6"/>
  <c r="CI8" i="6"/>
  <c r="DI8" i="6" s="1"/>
  <c r="CW6" i="6"/>
  <c r="CI5" i="6"/>
  <c r="DI5" i="6" s="1"/>
  <c r="CI6" i="6"/>
  <c r="CI7" i="6"/>
  <c r="DI7" i="6" s="1"/>
  <c r="CI9" i="6"/>
  <c r="BY6" i="6"/>
  <c r="DI6" i="6" s="1"/>
  <c r="BD10" i="6"/>
  <c r="AC8" i="6"/>
  <c r="BD8" i="6" s="1"/>
  <c r="AQ6" i="6"/>
  <c r="AC5" i="6"/>
  <c r="BD5" i="6" s="1"/>
  <c r="AC6" i="6"/>
  <c r="AC7" i="6"/>
  <c r="BD7" i="6" s="1"/>
  <c r="AC9" i="6"/>
  <c r="BD9" i="6" s="1"/>
  <c r="S6" i="6"/>
  <c r="BD6" i="6" s="1"/>
  <c r="DI12" i="9"/>
  <c r="DI10" i="9"/>
  <c r="DI8" i="9"/>
  <c r="DI11" i="9"/>
  <c r="BY7" i="9"/>
  <c r="DI7" i="9" s="1"/>
  <c r="CW5" i="9"/>
  <c r="CW13" i="9"/>
  <c r="BY9" i="9"/>
  <c r="DI9" i="9" s="1"/>
  <c r="DI6" i="9"/>
  <c r="BY5" i="9"/>
  <c r="DI5" i="9" s="1"/>
  <c r="BY13" i="9"/>
  <c r="DI13" i="9" s="1"/>
  <c r="CW9" i="9"/>
  <c r="DD6" i="9"/>
  <c r="BD10" i="9"/>
  <c r="BD8" i="9"/>
  <c r="BD7" i="9"/>
  <c r="AC11" i="9"/>
  <c r="BD11" i="9" s="1"/>
  <c r="AJ5" i="9"/>
  <c r="BD5" i="9" s="1"/>
  <c r="AQ13" i="9"/>
  <c r="AC10" i="9"/>
  <c r="S9" i="9"/>
  <c r="BD9" i="9" s="1"/>
  <c r="AC13" i="9"/>
  <c r="AX6" i="9"/>
  <c r="BD6" i="9" s="1"/>
  <c r="S13" i="9"/>
  <c r="BD13" i="9" s="1"/>
  <c r="AQ9" i="9"/>
  <c r="AC9" i="9"/>
  <c r="CD5" i="5"/>
  <c r="CX5" i="5"/>
  <c r="BL5" i="5"/>
  <c r="DI5" i="5"/>
  <c r="CN5" i="5"/>
  <c r="BT5" i="5"/>
  <c r="BN5" i="5"/>
  <c r="BV5" i="5"/>
  <c r="CF5" i="5"/>
  <c r="CP5" i="5"/>
  <c r="CZ5" i="5"/>
  <c r="BP5" i="5"/>
  <c r="BZ5" i="5"/>
  <c r="CJ5" i="5"/>
  <c r="CR5" i="5"/>
  <c r="DB5" i="5"/>
  <c r="BR5" i="5"/>
  <c r="CB5" i="5"/>
  <c r="CL5" i="5"/>
  <c r="BO5" i="5"/>
  <c r="BS5" i="5"/>
  <c r="BW5" i="5"/>
  <c r="CA5" i="5"/>
  <c r="CE5" i="5"/>
  <c r="CI5" i="5"/>
  <c r="CM5" i="5"/>
  <c r="CQ5" i="5"/>
  <c r="CU5" i="5"/>
  <c r="CY5" i="5"/>
  <c r="BM5" i="5"/>
  <c r="BU5" i="5"/>
  <c r="BY5" i="5"/>
  <c r="CC5" i="5"/>
  <c r="CG5" i="5"/>
  <c r="CK5" i="5"/>
  <c r="CS5" i="5"/>
  <c r="CW5" i="5"/>
  <c r="DC5" i="5" s="1"/>
  <c r="DA5" i="5"/>
  <c r="G5" i="5"/>
  <c r="O5" i="5"/>
  <c r="S5" i="5"/>
  <c r="W5" i="5"/>
  <c r="AA5" i="5"/>
  <c r="AE5" i="5"/>
  <c r="AM5" i="5"/>
  <c r="AQ5" i="5"/>
  <c r="AU5" i="5"/>
  <c r="I5" i="5"/>
  <c r="M5" i="5"/>
  <c r="Q5" i="5"/>
  <c r="U5" i="5"/>
  <c r="Y5" i="5"/>
  <c r="AC5" i="5"/>
  <c r="AG5" i="5"/>
  <c r="AK5" i="5"/>
  <c r="AO5" i="5"/>
  <c r="AS5" i="5"/>
  <c r="H5" i="5"/>
  <c r="L5" i="5"/>
  <c r="P5" i="5"/>
  <c r="T5" i="5"/>
  <c r="X5" i="5"/>
  <c r="AF5" i="5"/>
  <c r="AJ5" i="5"/>
  <c r="AN5" i="5"/>
  <c r="AR5" i="5"/>
  <c r="AV5" i="5"/>
  <c r="BD5" i="5"/>
  <c r="F5" i="5"/>
  <c r="J5" i="5"/>
  <c r="N5" i="5"/>
  <c r="V5" i="5"/>
  <c r="Z5" i="5"/>
  <c r="AD5" i="5"/>
  <c r="AH5" i="5"/>
  <c r="AL5" i="5"/>
  <c r="BN22" i="4"/>
  <c r="BL8" i="4"/>
  <c r="CH8" i="4"/>
  <c r="CG9" i="4"/>
  <c r="BM11" i="4"/>
  <c r="CB11" i="4"/>
  <c r="CP11" i="4"/>
  <c r="BT13" i="4"/>
  <c r="BJ16" i="4"/>
  <c r="BX22" i="4"/>
  <c r="BX8" i="4"/>
  <c r="BP9" i="4"/>
  <c r="DG11" i="4"/>
  <c r="BT11" i="4"/>
  <c r="CH11" i="4"/>
  <c r="CZ13" i="4"/>
  <c r="CV22" i="4"/>
  <c r="AI12" i="4"/>
  <c r="G6" i="4"/>
  <c r="BL5" i="4"/>
  <c r="CK5" i="4"/>
  <c r="BX6" i="4"/>
  <c r="CX6" i="4"/>
  <c r="BN10" i="4"/>
  <c r="BJ15" i="4"/>
  <c r="BT15" i="4"/>
  <c r="CJ15" i="4"/>
  <c r="CV15" i="4"/>
  <c r="BR16" i="4"/>
  <c r="CL16" i="4"/>
  <c r="BL17" i="4"/>
  <c r="CH17" i="4"/>
  <c r="BJ23" i="4"/>
  <c r="BZ23" i="4"/>
  <c r="CP23" i="4"/>
  <c r="AO6" i="4"/>
  <c r="AK7" i="4"/>
  <c r="G12" i="4"/>
  <c r="BQ5" i="4"/>
  <c r="CR5" i="4"/>
  <c r="CH6" i="4"/>
  <c r="BT8" i="4"/>
  <c r="CJ8" i="4"/>
  <c r="BJ9" i="4"/>
  <c r="BZ9" i="4"/>
  <c r="CP9" i="4"/>
  <c r="DG9" i="4"/>
  <c r="BZ10" i="4"/>
  <c r="BP11" i="4"/>
  <c r="BZ11" i="4"/>
  <c r="CK11" i="4"/>
  <c r="CW11" i="4"/>
  <c r="BX13" i="4"/>
  <c r="CX13" i="4"/>
  <c r="BL15" i="4"/>
  <c r="BZ15" i="4"/>
  <c r="CL15" i="4"/>
  <c r="CX15" i="4"/>
  <c r="BT16" i="4"/>
  <c r="CN16" i="4"/>
  <c r="DG16" i="4"/>
  <c r="BN17" i="4"/>
  <c r="CP17" i="4"/>
  <c r="CD22" i="4"/>
  <c r="DG22" i="4"/>
  <c r="BL23" i="4"/>
  <c r="CB23" i="4"/>
  <c r="CR23" i="4"/>
  <c r="BX5" i="4"/>
  <c r="CZ5" i="4"/>
  <c r="CN10" i="4"/>
  <c r="BP15" i="4"/>
  <c r="CB15" i="4"/>
  <c r="CN15" i="4"/>
  <c r="BX17" i="4"/>
  <c r="CX17" i="4"/>
  <c r="BR23" i="4"/>
  <c r="CH23" i="4"/>
  <c r="CX23" i="4"/>
  <c r="CC5" i="4"/>
  <c r="BT6" i="4"/>
  <c r="CR6" i="4"/>
  <c r="BR9" i="4"/>
  <c r="CH9" i="4"/>
  <c r="CX9" i="4"/>
  <c r="CJ13" i="4"/>
  <c r="BR15" i="4"/>
  <c r="CD15" i="4"/>
  <c r="CR15" i="4"/>
  <c r="DG15" i="4"/>
  <c r="BL16" i="4"/>
  <c r="CD16" i="4"/>
  <c r="CX16" i="4"/>
  <c r="CD17" i="4"/>
  <c r="BT23" i="4"/>
  <c r="CJ23" i="4"/>
  <c r="CZ23" i="4"/>
  <c r="CZ12" i="4"/>
  <c r="CL12" i="4"/>
  <c r="CB12" i="4"/>
  <c r="BR12" i="4"/>
  <c r="BJ12" i="4"/>
  <c r="BP12" i="4"/>
  <c r="CD12" i="4"/>
  <c r="CR12" i="4"/>
  <c r="CX14" i="4"/>
  <c r="CN14" i="4"/>
  <c r="CD14" i="4"/>
  <c r="BT14" i="4"/>
  <c r="BL14" i="4"/>
  <c r="CB14" i="4"/>
  <c r="O6" i="4"/>
  <c r="DG10" i="4"/>
  <c r="CV10" i="4"/>
  <c r="CL10" i="4"/>
  <c r="CB10" i="4"/>
  <c r="BR10" i="4"/>
  <c r="BJ10" i="4"/>
  <c r="BP10" i="4"/>
  <c r="CD10" i="4"/>
  <c r="CP10" i="4"/>
  <c r="BT12" i="4"/>
  <c r="CH12" i="4"/>
  <c r="CW12" i="4"/>
  <c r="BR14" i="4"/>
  <c r="CH14" i="4"/>
  <c r="CR14" i="4"/>
  <c r="DG14" i="4"/>
  <c r="R5" i="4"/>
  <c r="Y6" i="4"/>
  <c r="BN5" i="4"/>
  <c r="BT5" i="4"/>
  <c r="BZ5" i="4"/>
  <c r="CG5" i="4"/>
  <c r="CN5" i="4"/>
  <c r="CW5" i="4"/>
  <c r="BN6" i="4"/>
  <c r="BZ6" i="4"/>
  <c r="CN6" i="4"/>
  <c r="BJ7" i="4"/>
  <c r="BR7" i="4"/>
  <c r="BZ7" i="4"/>
  <c r="CH7" i="4"/>
  <c r="CP7" i="4"/>
  <c r="DG8" i="4"/>
  <c r="CV8" i="4"/>
  <c r="CL8" i="4"/>
  <c r="CB8" i="4"/>
  <c r="BR8" i="4"/>
  <c r="BJ8" i="4"/>
  <c r="BP8" i="4"/>
  <c r="CD8" i="4"/>
  <c r="CP8" i="4"/>
  <c r="BM9" i="4"/>
  <c r="BT9" i="4"/>
  <c r="CB9" i="4"/>
  <c r="CK9" i="4"/>
  <c r="CR9" i="4"/>
  <c r="BT10" i="4"/>
  <c r="CH10" i="4"/>
  <c r="CR10" i="4"/>
  <c r="CV11" i="4"/>
  <c r="CO11" i="4"/>
  <c r="CJ11" i="4"/>
  <c r="CC11" i="4"/>
  <c r="BX11" i="4"/>
  <c r="BQ11" i="4"/>
  <c r="BL11" i="4"/>
  <c r="BN11" i="4"/>
  <c r="BU11" i="4"/>
  <c r="CD11" i="4"/>
  <c r="CL11" i="4"/>
  <c r="CS11" i="4"/>
  <c r="BL12" i="4"/>
  <c r="BX12" i="4"/>
  <c r="CJ12" i="4"/>
  <c r="BN13" i="4"/>
  <c r="BZ13" i="4"/>
  <c r="CN13" i="4"/>
  <c r="BJ14" i="4"/>
  <c r="BX14" i="4"/>
  <c r="CJ14" i="4"/>
  <c r="CV14" i="4"/>
  <c r="DG17" i="4"/>
  <c r="CV17" i="4"/>
  <c r="CL17" i="4"/>
  <c r="CB17" i="4"/>
  <c r="BR17" i="4"/>
  <c r="BJ17" i="4"/>
  <c r="CR17" i="4"/>
  <c r="CJ17" i="4"/>
  <c r="BZ17" i="4"/>
  <c r="BP17" i="4"/>
  <c r="BT17" i="4"/>
  <c r="CN17" i="4"/>
  <c r="BP22" i="4"/>
  <c r="CF22" i="4"/>
  <c r="CV7" i="4"/>
  <c r="CO7" i="4"/>
  <c r="CJ7" i="4"/>
  <c r="CC7" i="4"/>
  <c r="BX7" i="4"/>
  <c r="BQ7" i="4"/>
  <c r="BL7" i="4"/>
  <c r="BN7" i="4"/>
  <c r="BU7" i="4"/>
  <c r="CD7" i="4"/>
  <c r="CL7" i="4"/>
  <c r="CS7" i="4"/>
  <c r="BP14" i="4"/>
  <c r="CP14" i="4"/>
  <c r="CV5" i="4"/>
  <c r="CO5" i="4"/>
  <c r="CJ5" i="4"/>
  <c r="BM5" i="4"/>
  <c r="BR5" i="4"/>
  <c r="BY5" i="4"/>
  <c r="CD5" i="4"/>
  <c r="CL5" i="4"/>
  <c r="CS5" i="4"/>
  <c r="BP7" i="4"/>
  <c r="BY7" i="4"/>
  <c r="CG7" i="4"/>
  <c r="CN7" i="4"/>
  <c r="CW7" i="4"/>
  <c r="DG7" i="4"/>
  <c r="AP5" i="4"/>
  <c r="AG6" i="4"/>
  <c r="BJ5" i="4"/>
  <c r="BP5" i="4"/>
  <c r="BU5" i="4"/>
  <c r="CB5" i="4"/>
  <c r="CH5" i="4"/>
  <c r="CP5" i="4"/>
  <c r="CX5" i="4"/>
  <c r="DG6" i="4"/>
  <c r="CV6" i="4"/>
  <c r="CL6" i="4"/>
  <c r="CB6" i="4"/>
  <c r="BR6" i="4"/>
  <c r="BJ6" i="4"/>
  <c r="BP6" i="4"/>
  <c r="CD6" i="4"/>
  <c r="CP6" i="4"/>
  <c r="BM7" i="4"/>
  <c r="BT7" i="4"/>
  <c r="CB7" i="4"/>
  <c r="CK7" i="4"/>
  <c r="CR7" i="4"/>
  <c r="CZ7" i="4"/>
  <c r="CV9" i="4"/>
  <c r="CO9" i="4"/>
  <c r="CJ9" i="4"/>
  <c r="CC9" i="4"/>
  <c r="BX9" i="4"/>
  <c r="BQ9" i="4"/>
  <c r="BL9" i="4"/>
  <c r="BN9" i="4"/>
  <c r="BU9" i="4"/>
  <c r="CD9" i="4"/>
  <c r="CL9" i="4"/>
  <c r="CS9" i="4"/>
  <c r="BL10" i="4"/>
  <c r="BX10" i="4"/>
  <c r="CJ10" i="4"/>
  <c r="CX10" i="4"/>
  <c r="BN12" i="4"/>
  <c r="BZ12" i="4"/>
  <c r="CO12" i="4"/>
  <c r="DG13" i="4"/>
  <c r="CV13" i="4"/>
  <c r="CL13" i="4"/>
  <c r="CB13" i="4"/>
  <c r="BR13" i="4"/>
  <c r="BJ13" i="4"/>
  <c r="BP13" i="4"/>
  <c r="CD13" i="4"/>
  <c r="CP13" i="4"/>
  <c r="BN14" i="4"/>
  <c r="BZ14" i="4"/>
  <c r="CL14" i="4"/>
  <c r="CZ14" i="4"/>
  <c r="DA22" i="4"/>
  <c r="CZ22" i="4"/>
  <c r="CR22" i="4"/>
  <c r="CJ22" i="4"/>
  <c r="CB22" i="4"/>
  <c r="BT22" i="4"/>
  <c r="BL22" i="4"/>
  <c r="CX22" i="4"/>
  <c r="CP22" i="4"/>
  <c r="CH22" i="4"/>
  <c r="BZ22" i="4"/>
  <c r="BR22" i="4"/>
  <c r="BJ22" i="4"/>
  <c r="BV22" i="4"/>
  <c r="CL22" i="4"/>
  <c r="BN16" i="4"/>
  <c r="BX16" i="4"/>
  <c r="CH16" i="4"/>
  <c r="CP16" i="4"/>
  <c r="CZ16" i="4"/>
  <c r="BN23" i="4"/>
  <c r="BV23" i="4"/>
  <c r="CD23" i="4"/>
  <c r="CL23" i="4"/>
  <c r="CT23" i="4"/>
  <c r="BN15" i="4"/>
  <c r="BX15" i="4"/>
  <c r="CH15" i="4"/>
  <c r="CP15" i="4"/>
  <c r="BP16" i="4"/>
  <c r="BZ16" i="4"/>
  <c r="CJ16" i="4"/>
  <c r="BP23" i="4"/>
  <c r="BX23" i="4"/>
  <c r="CF23" i="4"/>
  <c r="CN23" i="4"/>
  <c r="CV23" i="4"/>
  <c r="DG23" i="4"/>
  <c r="BK5" i="4"/>
  <c r="BS5" i="4"/>
  <c r="BW5" i="4"/>
  <c r="CA5" i="4"/>
  <c r="CE5" i="4"/>
  <c r="CI5" i="4"/>
  <c r="CQ5" i="4"/>
  <c r="CU5" i="4"/>
  <c r="CY5" i="4"/>
  <c r="BM6" i="4"/>
  <c r="BQ6" i="4"/>
  <c r="BU6" i="4"/>
  <c r="BY6" i="4"/>
  <c r="CC6" i="4"/>
  <c r="CG6" i="4"/>
  <c r="CK6" i="4"/>
  <c r="CO6" i="4"/>
  <c r="CS6" i="4"/>
  <c r="CW6" i="4"/>
  <c r="BK7" i="4"/>
  <c r="BS7" i="4"/>
  <c r="BW7" i="4"/>
  <c r="CA7" i="4"/>
  <c r="CE7" i="4"/>
  <c r="CI7" i="4"/>
  <c r="CQ7" i="4"/>
  <c r="CU7" i="4"/>
  <c r="CY7" i="4"/>
  <c r="BM8" i="4"/>
  <c r="BQ8" i="4"/>
  <c r="BU8" i="4"/>
  <c r="BY8" i="4"/>
  <c r="CC8" i="4"/>
  <c r="CG8" i="4"/>
  <c r="CK8" i="4"/>
  <c r="CO8" i="4"/>
  <c r="CS8" i="4"/>
  <c r="CW8" i="4"/>
  <c r="BK9" i="4"/>
  <c r="BS9" i="4"/>
  <c r="BW9" i="4"/>
  <c r="CA9" i="4"/>
  <c r="CE9" i="4"/>
  <c r="CI9" i="4"/>
  <c r="CQ9" i="4"/>
  <c r="CU9" i="4"/>
  <c r="CY9" i="4"/>
  <c r="BM10" i="4"/>
  <c r="BQ10" i="4"/>
  <c r="BU10" i="4"/>
  <c r="BY10" i="4"/>
  <c r="CC10" i="4"/>
  <c r="CG10" i="4"/>
  <c r="CK10" i="4"/>
  <c r="CO10" i="4"/>
  <c r="CS10" i="4"/>
  <c r="CW10" i="4"/>
  <c r="BK11" i="4"/>
  <c r="BS11" i="4"/>
  <c r="BW11" i="4"/>
  <c r="CA11" i="4"/>
  <c r="CE11" i="4"/>
  <c r="CI11" i="4"/>
  <c r="CM11" i="4" s="1"/>
  <c r="CQ11" i="4"/>
  <c r="CU11" i="4"/>
  <c r="CY11" i="4"/>
  <c r="BM12" i="4"/>
  <c r="BQ12" i="4"/>
  <c r="BU12" i="4"/>
  <c r="BY12" i="4"/>
  <c r="CC12" i="4"/>
  <c r="CG12" i="4"/>
  <c r="CK12" i="4"/>
  <c r="CP12" i="4"/>
  <c r="CV12" i="4"/>
  <c r="BK6" i="4"/>
  <c r="BS6" i="4"/>
  <c r="BW6" i="4"/>
  <c r="CA6" i="4"/>
  <c r="CE6" i="4"/>
  <c r="CI6" i="4"/>
  <c r="CQ6" i="4"/>
  <c r="CU6" i="4"/>
  <c r="CY6" i="4"/>
  <c r="BK8" i="4"/>
  <c r="BS8" i="4"/>
  <c r="BW8" i="4"/>
  <c r="CA8" i="4"/>
  <c r="CE8" i="4"/>
  <c r="CI8" i="4"/>
  <c r="CM8" i="4"/>
  <c r="CQ8" i="4"/>
  <c r="CU8" i="4"/>
  <c r="CY8" i="4"/>
  <c r="BK10" i="4"/>
  <c r="BO10" i="4" s="1"/>
  <c r="BS10" i="4"/>
  <c r="BW10" i="4"/>
  <c r="CA10" i="4"/>
  <c r="CE10" i="4"/>
  <c r="CI10" i="4"/>
  <c r="CQ10" i="4"/>
  <c r="CU10" i="4"/>
  <c r="CY10" i="4"/>
  <c r="CY12" i="4"/>
  <c r="CU12" i="4"/>
  <c r="CQ12" i="4"/>
  <c r="BK12" i="4"/>
  <c r="BO12" i="4" s="1"/>
  <c r="BS12" i="4"/>
  <c r="BW12" i="4"/>
  <c r="CA12" i="4"/>
  <c r="CE12" i="4"/>
  <c r="CI12" i="4"/>
  <c r="CN12" i="4"/>
  <c r="CS12" i="4"/>
  <c r="CX12" i="4"/>
  <c r="DG12" i="4"/>
  <c r="BM13" i="4"/>
  <c r="BQ13" i="4"/>
  <c r="BU13" i="4"/>
  <c r="BY13" i="4"/>
  <c r="CC13" i="4"/>
  <c r="CG13" i="4"/>
  <c r="CK13" i="4"/>
  <c r="CO13" i="4"/>
  <c r="CS13" i="4"/>
  <c r="CW13" i="4"/>
  <c r="BK14" i="4"/>
  <c r="BS14" i="4"/>
  <c r="BW14" i="4"/>
  <c r="CA14" i="4"/>
  <c r="CE14" i="4"/>
  <c r="CI14" i="4"/>
  <c r="CQ14" i="4"/>
  <c r="CU14" i="4"/>
  <c r="CY14" i="4"/>
  <c r="BM15" i="4"/>
  <c r="BQ15" i="4"/>
  <c r="BU15" i="4"/>
  <c r="BY15" i="4"/>
  <c r="CC15" i="4"/>
  <c r="CG15" i="4"/>
  <c r="CK15" i="4"/>
  <c r="CO15" i="4"/>
  <c r="CS15" i="4"/>
  <c r="CW15" i="4"/>
  <c r="BK16" i="4"/>
  <c r="BS16" i="4"/>
  <c r="BW16" i="4"/>
  <c r="CA16" i="4"/>
  <c r="CE16" i="4"/>
  <c r="CI16" i="4"/>
  <c r="CQ16" i="4"/>
  <c r="CU16" i="4"/>
  <c r="CY16" i="4"/>
  <c r="BM17" i="4"/>
  <c r="BQ17" i="4"/>
  <c r="BU17" i="4"/>
  <c r="BY17" i="4"/>
  <c r="CC17" i="4"/>
  <c r="CG17" i="4"/>
  <c r="CK17" i="4"/>
  <c r="CO17" i="4"/>
  <c r="CS17" i="4"/>
  <c r="CW17" i="4"/>
  <c r="BK22" i="4"/>
  <c r="BO22" i="4"/>
  <c r="BS22" i="4"/>
  <c r="BW22" i="4"/>
  <c r="CA22" i="4"/>
  <c r="CE22" i="4"/>
  <c r="CI22" i="4"/>
  <c r="CM22" i="4"/>
  <c r="CQ22" i="4"/>
  <c r="CU22" i="4"/>
  <c r="CY22" i="4"/>
  <c r="DF22" i="4"/>
  <c r="BM23" i="4"/>
  <c r="BQ23" i="4"/>
  <c r="BU23" i="4"/>
  <c r="BY23" i="4"/>
  <c r="CC23" i="4"/>
  <c r="CG23" i="4"/>
  <c r="CK23" i="4"/>
  <c r="CO23" i="4"/>
  <c r="CS23" i="4"/>
  <c r="CW23" i="4"/>
  <c r="DA23" i="4"/>
  <c r="BK13" i="4"/>
  <c r="BS13" i="4"/>
  <c r="BW13" i="4"/>
  <c r="CA13" i="4"/>
  <c r="CE13" i="4"/>
  <c r="CI13" i="4"/>
  <c r="CQ13" i="4"/>
  <c r="CU13" i="4"/>
  <c r="CY13" i="4"/>
  <c r="BM14" i="4"/>
  <c r="BQ14" i="4"/>
  <c r="BU14" i="4"/>
  <c r="BY14" i="4"/>
  <c r="CC14" i="4"/>
  <c r="CG14" i="4"/>
  <c r="CK14" i="4"/>
  <c r="CO14" i="4"/>
  <c r="CS14" i="4"/>
  <c r="CW14" i="4"/>
  <c r="BK15" i="4"/>
  <c r="BS15" i="4"/>
  <c r="BW15" i="4"/>
  <c r="CA15" i="4"/>
  <c r="CE15" i="4"/>
  <c r="CI15" i="4"/>
  <c r="CM15" i="4"/>
  <c r="CQ15" i="4"/>
  <c r="CU15" i="4"/>
  <c r="CY15" i="4"/>
  <c r="BM16" i="4"/>
  <c r="BQ16" i="4"/>
  <c r="BU16" i="4"/>
  <c r="BY16" i="4"/>
  <c r="CC16" i="4"/>
  <c r="CG16" i="4"/>
  <c r="CK16" i="4"/>
  <c r="CO16" i="4"/>
  <c r="CS16" i="4"/>
  <c r="CW16" i="4"/>
  <c r="BK17" i="4"/>
  <c r="BS17" i="4"/>
  <c r="BW17" i="4"/>
  <c r="CA17" i="4"/>
  <c r="CE17" i="4"/>
  <c r="CI17" i="4"/>
  <c r="CQ17" i="4"/>
  <c r="CU17" i="4"/>
  <c r="CY17" i="4"/>
  <c r="BM22" i="4"/>
  <c r="BQ22" i="4"/>
  <c r="BU22" i="4"/>
  <c r="BY22" i="4"/>
  <c r="CC22" i="4"/>
  <c r="CG22" i="4"/>
  <c r="CK22" i="4"/>
  <c r="CO22" i="4"/>
  <c r="CS22" i="4"/>
  <c r="CW22" i="4"/>
  <c r="BK23" i="4"/>
  <c r="BO23" i="4"/>
  <c r="BS23" i="4"/>
  <c r="BW23" i="4"/>
  <c r="CA23" i="4"/>
  <c r="CE23" i="4"/>
  <c r="CI23" i="4"/>
  <c r="CM23" i="4"/>
  <c r="CQ23" i="4"/>
  <c r="CU23" i="4"/>
  <c r="CY23" i="4"/>
  <c r="AU13" i="4"/>
  <c r="AU15" i="4"/>
  <c r="AU17" i="4"/>
  <c r="BE23" i="4"/>
  <c r="G5" i="4"/>
  <c r="Z5" i="4"/>
  <c r="AT5" i="4"/>
  <c r="U6" i="4"/>
  <c r="AM6" i="4"/>
  <c r="BE6" i="4"/>
  <c r="M7" i="4"/>
  <c r="AT7" i="4"/>
  <c r="U10" i="4"/>
  <c r="AS10" i="4"/>
  <c r="I13" i="4"/>
  <c r="I15" i="4"/>
  <c r="I17" i="4"/>
  <c r="U23" i="4"/>
  <c r="M10" i="4"/>
  <c r="AM10" i="4"/>
  <c r="M5" i="4"/>
  <c r="AE5" i="4"/>
  <c r="V7" i="4"/>
  <c r="Y10" i="4"/>
  <c r="U13" i="4"/>
  <c r="U15" i="4"/>
  <c r="U17" i="4"/>
  <c r="AK23" i="4"/>
  <c r="O5" i="4"/>
  <c r="AH5" i="4"/>
  <c r="M6" i="4"/>
  <c r="AE6" i="4"/>
  <c r="AS6" i="4"/>
  <c r="AD7" i="4"/>
  <c r="BE7" i="4"/>
  <c r="G10" i="4"/>
  <c r="AG10" i="4"/>
  <c r="Q12" i="4"/>
  <c r="AK13" i="4"/>
  <c r="AK15" i="4"/>
  <c r="AK17" i="4"/>
  <c r="Z6" i="3"/>
  <c r="N8" i="3"/>
  <c r="N6" i="3"/>
  <c r="AH6" i="3"/>
  <c r="F6" i="3"/>
  <c r="AT6" i="3"/>
  <c r="AH8" i="3"/>
  <c r="M7" i="3"/>
  <c r="U7" i="3"/>
  <c r="AF7" i="3"/>
  <c r="AN7" i="3"/>
  <c r="AV7" i="3"/>
  <c r="I9" i="3"/>
  <c r="Q9" i="3"/>
  <c r="Y9" i="3"/>
  <c r="AJ9" i="3"/>
  <c r="AR9" i="3"/>
  <c r="BC9" i="3"/>
  <c r="L5" i="3"/>
  <c r="T5" i="3"/>
  <c r="AC5" i="3"/>
  <c r="AK5" i="3"/>
  <c r="AS5" i="3"/>
  <c r="J6" i="3"/>
  <c r="AD6" i="3"/>
  <c r="H7" i="3"/>
  <c r="P7" i="3"/>
  <c r="X7" i="3"/>
  <c r="AG7" i="3"/>
  <c r="AO7" i="3"/>
  <c r="V8" i="3"/>
  <c r="AL8" i="3"/>
  <c r="L9" i="3"/>
  <c r="T9" i="3"/>
  <c r="AC9" i="3"/>
  <c r="AK9" i="3"/>
  <c r="AS9" i="3"/>
  <c r="I5" i="3"/>
  <c r="Q5" i="3"/>
  <c r="Y5" i="3"/>
  <c r="AJ5" i="3"/>
  <c r="AR5" i="3"/>
  <c r="BC5" i="3"/>
  <c r="M5" i="3"/>
  <c r="U5" i="3"/>
  <c r="AF5" i="3"/>
  <c r="AN5" i="3"/>
  <c r="AV5" i="3"/>
  <c r="I7" i="3"/>
  <c r="Q7" i="3"/>
  <c r="Y7" i="3"/>
  <c r="AJ7" i="3"/>
  <c r="AR7" i="3"/>
  <c r="BC7" i="3"/>
  <c r="M9" i="3"/>
  <c r="U9" i="3"/>
  <c r="AF9" i="3"/>
  <c r="AN9" i="3"/>
  <c r="AV9" i="3"/>
  <c r="H5" i="3"/>
  <c r="P5" i="3"/>
  <c r="X5" i="3"/>
  <c r="AG5" i="3"/>
  <c r="V6" i="3"/>
  <c r="L7" i="3"/>
  <c r="T7" i="3"/>
  <c r="AC7" i="3"/>
  <c r="AK7" i="3"/>
  <c r="J8" i="3"/>
  <c r="H9" i="3"/>
  <c r="P9" i="3"/>
  <c r="X9" i="3"/>
  <c r="AG9" i="3"/>
  <c r="J11" i="4"/>
  <c r="Q11" i="4"/>
  <c r="Y11" i="4"/>
  <c r="AH11" i="4"/>
  <c r="AO11" i="4"/>
  <c r="AW11" i="4"/>
  <c r="Q14" i="4"/>
  <c r="Q16" i="4"/>
  <c r="Q22" i="4"/>
  <c r="AW22" i="4"/>
  <c r="G7" i="4"/>
  <c r="O7" i="4"/>
  <c r="W7" i="4"/>
  <c r="AE7" i="4"/>
  <c r="AM7" i="4"/>
  <c r="AU7" i="4"/>
  <c r="K10" i="4"/>
  <c r="W10" i="4"/>
  <c r="AI10" i="4"/>
  <c r="AW10" i="4"/>
  <c r="K11" i="4"/>
  <c r="R11" i="4"/>
  <c r="AA11" i="4"/>
  <c r="AI11" i="4"/>
  <c r="AP11" i="4"/>
  <c r="Y12" i="4"/>
  <c r="Q13" i="4"/>
  <c r="AM13" i="4"/>
  <c r="AA14" i="4"/>
  <c r="Q15" i="4"/>
  <c r="AM15" i="4"/>
  <c r="AA16" i="4"/>
  <c r="Q17" i="4"/>
  <c r="AM17" i="4"/>
  <c r="Y22" i="4"/>
  <c r="K23" i="4"/>
  <c r="AA23" i="4"/>
  <c r="AQ23" i="4"/>
  <c r="J7" i="4"/>
  <c r="Q7" i="4"/>
  <c r="Y7" i="4"/>
  <c r="AH7" i="4"/>
  <c r="AO7" i="4"/>
  <c r="AW7" i="4"/>
  <c r="M11" i="4"/>
  <c r="V11" i="4"/>
  <c r="AD11" i="4"/>
  <c r="AK11" i="4"/>
  <c r="AT11" i="4"/>
  <c r="BE11" i="4"/>
  <c r="AK14" i="4"/>
  <c r="AK16" i="4"/>
  <c r="AG22" i="4"/>
  <c r="M23" i="4"/>
  <c r="AC23" i="4"/>
  <c r="AS23" i="4"/>
  <c r="J5" i="4"/>
  <c r="V5" i="4"/>
  <c r="K6" i="4"/>
  <c r="W6" i="4"/>
  <c r="AI6" i="4"/>
  <c r="AW6" i="4"/>
  <c r="K7" i="4"/>
  <c r="R7" i="4"/>
  <c r="AA7" i="4"/>
  <c r="AI7" i="4"/>
  <c r="AP7" i="4"/>
  <c r="O10" i="4"/>
  <c r="AE10" i="4"/>
  <c r="AO10" i="4"/>
  <c r="BE10" i="4"/>
  <c r="G11" i="4"/>
  <c r="O11" i="4"/>
  <c r="W11" i="4"/>
  <c r="AE11" i="4"/>
  <c r="AM11" i="4"/>
  <c r="AU11" i="4"/>
  <c r="O12" i="4"/>
  <c r="I14" i="4"/>
  <c r="AU14" i="4"/>
  <c r="I16" i="4"/>
  <c r="AU16" i="4"/>
  <c r="I22" i="4"/>
  <c r="AO22" i="4"/>
  <c r="S23" i="4"/>
  <c r="AI23" i="4"/>
  <c r="AU9" i="4"/>
  <c r="AO9" i="4"/>
  <c r="AI9" i="4"/>
  <c r="AD9" i="4"/>
  <c r="W9" i="4"/>
  <c r="Q9" i="4"/>
  <c r="K9" i="4"/>
  <c r="I9" i="4"/>
  <c r="O9" i="4"/>
  <c r="Y9" i="4"/>
  <c r="AG9" i="4"/>
  <c r="AM9" i="4"/>
  <c r="AW9" i="4"/>
  <c r="AU5" i="4"/>
  <c r="AO5" i="4"/>
  <c r="AI5" i="4"/>
  <c r="AD5" i="4"/>
  <c r="W5" i="4"/>
  <c r="I5" i="4"/>
  <c r="N5" i="4"/>
  <c r="U5" i="4"/>
  <c r="AA5" i="4"/>
  <c r="AK5" i="4"/>
  <c r="AS5" i="4"/>
  <c r="BE5" i="4"/>
  <c r="K8" i="4"/>
  <c r="Y8" i="4"/>
  <c r="AK8" i="4"/>
  <c r="J9" i="4"/>
  <c r="R9" i="4"/>
  <c r="Z9" i="4"/>
  <c r="AH9" i="4"/>
  <c r="AP9" i="4"/>
  <c r="AW12" i="4"/>
  <c r="AG12" i="4"/>
  <c r="W12" i="4"/>
  <c r="M12" i="4"/>
  <c r="AU12" i="4"/>
  <c r="AE12" i="4"/>
  <c r="U12" i="4"/>
  <c r="K12" i="4"/>
  <c r="I12" i="4"/>
  <c r="AA12" i="4"/>
  <c r="BE13" i="4"/>
  <c r="AS13" i="4"/>
  <c r="AI13" i="4"/>
  <c r="Y13" i="4"/>
  <c r="O13" i="4"/>
  <c r="G13" i="4"/>
  <c r="AO13" i="4"/>
  <c r="AG13" i="4"/>
  <c r="W13" i="4"/>
  <c r="M13" i="4"/>
  <c r="K13" i="4"/>
  <c r="AE13" i="4"/>
  <c r="AW13" i="4"/>
  <c r="U14" i="4"/>
  <c r="BE15" i="4"/>
  <c r="AS15" i="4"/>
  <c r="AI15" i="4"/>
  <c r="Y15" i="4"/>
  <c r="O15" i="4"/>
  <c r="G15" i="4"/>
  <c r="AO15" i="4"/>
  <c r="AG15" i="4"/>
  <c r="W15" i="4"/>
  <c r="M15" i="4"/>
  <c r="K15" i="4"/>
  <c r="AE15" i="4"/>
  <c r="AW15" i="4"/>
  <c r="U16" i="4"/>
  <c r="BE17" i="4"/>
  <c r="AS17" i="4"/>
  <c r="AI17" i="4"/>
  <c r="Y17" i="4"/>
  <c r="O17" i="4"/>
  <c r="G17" i="4"/>
  <c r="AO17" i="4"/>
  <c r="AG17" i="4"/>
  <c r="W17" i="4"/>
  <c r="M17" i="4"/>
  <c r="K17" i="4"/>
  <c r="AE17" i="4"/>
  <c r="AW17" i="4"/>
  <c r="S22" i="4"/>
  <c r="AO8" i="4"/>
  <c r="AG8" i="4"/>
  <c r="W8" i="4"/>
  <c r="M8" i="4"/>
  <c r="I8" i="4"/>
  <c r="U8" i="4"/>
  <c r="AI8" i="4"/>
  <c r="AU8" i="4"/>
  <c r="O8" i="4"/>
  <c r="AA8" i="4"/>
  <c r="AM8" i="4"/>
  <c r="M9" i="4"/>
  <c r="U9" i="4"/>
  <c r="AA9" i="4"/>
  <c r="AK9" i="4"/>
  <c r="AS9" i="4"/>
  <c r="BE9" i="4"/>
  <c r="K5" i="4"/>
  <c r="Q5" i="4"/>
  <c r="Y5" i="4"/>
  <c r="AG5" i="4"/>
  <c r="AM5" i="4"/>
  <c r="AW5" i="4"/>
  <c r="G8" i="4"/>
  <c r="Q8" i="4"/>
  <c r="AE8" i="4"/>
  <c r="AS8" i="4"/>
  <c r="BE8" i="4"/>
  <c r="G9" i="4"/>
  <c r="N9" i="4"/>
  <c r="V9" i="4"/>
  <c r="AE9" i="4"/>
  <c r="AL9" i="4"/>
  <c r="AT9" i="4"/>
  <c r="BE14" i="4"/>
  <c r="AS14" i="4"/>
  <c r="AI14" i="4"/>
  <c r="Y14" i="4"/>
  <c r="O14" i="4"/>
  <c r="G14" i="4"/>
  <c r="AO14" i="4"/>
  <c r="AG14" i="4"/>
  <c r="W14" i="4"/>
  <c r="M14" i="4"/>
  <c r="K14" i="4"/>
  <c r="AE14" i="4"/>
  <c r="AW14" i="4"/>
  <c r="BE16" i="4"/>
  <c r="AS16" i="4"/>
  <c r="AI16" i="4"/>
  <c r="Y16" i="4"/>
  <c r="O16" i="4"/>
  <c r="G16" i="4"/>
  <c r="AO16" i="4"/>
  <c r="AG16" i="4"/>
  <c r="W16" i="4"/>
  <c r="M16" i="4"/>
  <c r="K16" i="4"/>
  <c r="AE16" i="4"/>
  <c r="AW16" i="4"/>
  <c r="AX22" i="4"/>
  <c r="AU22" i="4"/>
  <c r="AM22" i="4"/>
  <c r="AE22" i="4"/>
  <c r="W22" i="4"/>
  <c r="O22" i="4"/>
  <c r="G22" i="4"/>
  <c r="BE22" i="4"/>
  <c r="AS22" i="4"/>
  <c r="AK22" i="4"/>
  <c r="AC22" i="4"/>
  <c r="U22" i="4"/>
  <c r="M22" i="4"/>
  <c r="K22" i="4"/>
  <c r="AA22" i="4"/>
  <c r="AQ22" i="4"/>
  <c r="G23" i="4"/>
  <c r="O23" i="4"/>
  <c r="W23" i="4"/>
  <c r="AE23" i="4"/>
  <c r="AM23" i="4"/>
  <c r="AU23" i="4"/>
  <c r="I6" i="4"/>
  <c r="Q6" i="4"/>
  <c r="AA6" i="4"/>
  <c r="AK6" i="4"/>
  <c r="I7" i="4"/>
  <c r="N7" i="4"/>
  <c r="U7" i="4"/>
  <c r="Z7" i="4"/>
  <c r="AG7" i="4"/>
  <c r="AL7" i="4"/>
  <c r="I10" i="4"/>
  <c r="Q10" i="4"/>
  <c r="AA10" i="4"/>
  <c r="AK10" i="4"/>
  <c r="I11" i="4"/>
  <c r="N11" i="4"/>
  <c r="U11" i="4"/>
  <c r="Z11" i="4"/>
  <c r="AG11" i="4"/>
  <c r="AL11" i="4"/>
  <c r="I23" i="4"/>
  <c r="Q23" i="4"/>
  <c r="Y23" i="4"/>
  <c r="AG23" i="4"/>
  <c r="AO23" i="4"/>
  <c r="AW23" i="4"/>
  <c r="H5" i="4"/>
  <c r="P5" i="4"/>
  <c r="T5" i="4"/>
  <c r="X5" i="4"/>
  <c r="AB5" i="4"/>
  <c r="AF5" i="4"/>
  <c r="AN5" i="4"/>
  <c r="AR5" i="4"/>
  <c r="AV5" i="4"/>
  <c r="J6" i="4"/>
  <c r="N6" i="4"/>
  <c r="R6" i="4"/>
  <c r="V6" i="4"/>
  <c r="Z6" i="4"/>
  <c r="AD6" i="4"/>
  <c r="AH6" i="4"/>
  <c r="AL6" i="4"/>
  <c r="AP6" i="4"/>
  <c r="AT6" i="4"/>
  <c r="H7" i="4"/>
  <c r="P7" i="4"/>
  <c r="T7" i="4"/>
  <c r="X7" i="4"/>
  <c r="AB7" i="4"/>
  <c r="AF7" i="4"/>
  <c r="AN7" i="4"/>
  <c r="AR7" i="4"/>
  <c r="AV7" i="4"/>
  <c r="J8" i="4"/>
  <c r="N8" i="4"/>
  <c r="R8" i="4"/>
  <c r="V8" i="4"/>
  <c r="Z8" i="4"/>
  <c r="AD8" i="4"/>
  <c r="AH8" i="4"/>
  <c r="AL8" i="4"/>
  <c r="AP8" i="4"/>
  <c r="AT8" i="4"/>
  <c r="H9" i="4"/>
  <c r="P9" i="4"/>
  <c r="T9" i="4"/>
  <c r="X9" i="4"/>
  <c r="AB9" i="4"/>
  <c r="AF9" i="4"/>
  <c r="AN9" i="4"/>
  <c r="AR9" i="4"/>
  <c r="AV9" i="4"/>
  <c r="J10" i="4"/>
  <c r="N10" i="4"/>
  <c r="R10" i="4"/>
  <c r="V10" i="4"/>
  <c r="Z10" i="4"/>
  <c r="AD10" i="4"/>
  <c r="AH10" i="4"/>
  <c r="AL10" i="4"/>
  <c r="AP10" i="4"/>
  <c r="AT10" i="4"/>
  <c r="H11" i="4"/>
  <c r="P11" i="4"/>
  <c r="T11" i="4"/>
  <c r="X11" i="4"/>
  <c r="AB11" i="4"/>
  <c r="AF11" i="4"/>
  <c r="AN11" i="4"/>
  <c r="AR11" i="4"/>
  <c r="AV11" i="4"/>
  <c r="J12" i="4"/>
  <c r="N12" i="4"/>
  <c r="R12" i="4"/>
  <c r="V12" i="4"/>
  <c r="Z12" i="4"/>
  <c r="AD12" i="4"/>
  <c r="AH12" i="4"/>
  <c r="AO12" i="4"/>
  <c r="H6" i="4"/>
  <c r="P6" i="4"/>
  <c r="T6" i="4"/>
  <c r="X6" i="4"/>
  <c r="AB6" i="4"/>
  <c r="AF6" i="4"/>
  <c r="AN6" i="4"/>
  <c r="AR6" i="4"/>
  <c r="AV6" i="4"/>
  <c r="H8" i="4"/>
  <c r="L8" i="4" s="1"/>
  <c r="P8" i="4"/>
  <c r="T8" i="4"/>
  <c r="X8" i="4"/>
  <c r="AB8" i="4"/>
  <c r="AF8" i="4"/>
  <c r="AN8" i="4"/>
  <c r="AR8" i="4"/>
  <c r="AV8" i="4"/>
  <c r="H10" i="4"/>
  <c r="P10" i="4"/>
  <c r="T10" i="4"/>
  <c r="X10" i="4"/>
  <c r="AB10" i="4"/>
  <c r="AF10" i="4"/>
  <c r="AN10" i="4"/>
  <c r="AR10" i="4"/>
  <c r="AX10" i="4" s="1"/>
  <c r="AV10" i="4"/>
  <c r="AT12" i="4"/>
  <c r="AP12" i="4"/>
  <c r="AL12" i="4"/>
  <c r="AV12" i="4"/>
  <c r="AR12" i="4"/>
  <c r="AN12" i="4"/>
  <c r="H12" i="4"/>
  <c r="P12" i="4"/>
  <c r="T12" i="4"/>
  <c r="X12" i="4"/>
  <c r="AB12" i="4"/>
  <c r="AF12" i="4"/>
  <c r="AK12" i="4"/>
  <c r="AS12" i="4"/>
  <c r="BE12" i="4"/>
  <c r="J13" i="4"/>
  <c r="N13" i="4"/>
  <c r="R13" i="4"/>
  <c r="V13" i="4"/>
  <c r="Z13" i="4"/>
  <c r="AD13" i="4"/>
  <c r="AH13" i="4"/>
  <c r="AL13" i="4"/>
  <c r="AP13" i="4"/>
  <c r="AT13" i="4"/>
  <c r="H14" i="4"/>
  <c r="P14" i="4"/>
  <c r="T14" i="4"/>
  <c r="X14" i="4"/>
  <c r="AB14" i="4"/>
  <c r="AF14" i="4"/>
  <c r="AN14" i="4"/>
  <c r="AR14" i="4"/>
  <c r="AV14" i="4"/>
  <c r="J15" i="4"/>
  <c r="N15" i="4"/>
  <c r="R15" i="4"/>
  <c r="V15" i="4"/>
  <c r="Z15" i="4"/>
  <c r="AD15" i="4"/>
  <c r="AH15" i="4"/>
  <c r="AL15" i="4"/>
  <c r="AP15" i="4"/>
  <c r="AT15" i="4"/>
  <c r="H16" i="4"/>
  <c r="P16" i="4"/>
  <c r="T16" i="4"/>
  <c r="X16" i="4"/>
  <c r="AB16" i="4"/>
  <c r="AF16" i="4"/>
  <c r="AN16" i="4"/>
  <c r="AR16" i="4"/>
  <c r="AV16" i="4"/>
  <c r="J17" i="4"/>
  <c r="N17" i="4"/>
  <c r="R17" i="4"/>
  <c r="V17" i="4"/>
  <c r="Z17" i="4"/>
  <c r="AD17" i="4"/>
  <c r="AH17" i="4"/>
  <c r="AL17" i="4"/>
  <c r="AP17" i="4"/>
  <c r="AT17" i="4"/>
  <c r="H22" i="4"/>
  <c r="L22" i="4"/>
  <c r="P22" i="4"/>
  <c r="T22" i="4"/>
  <c r="X22" i="4"/>
  <c r="AB22" i="4"/>
  <c r="AF22" i="4"/>
  <c r="AJ22" i="4"/>
  <c r="AN22" i="4"/>
  <c r="AR22" i="4"/>
  <c r="AV22" i="4"/>
  <c r="BD22" i="4"/>
  <c r="J23" i="4"/>
  <c r="N23" i="4"/>
  <c r="R23" i="4"/>
  <c r="V23" i="4"/>
  <c r="Z23" i="4"/>
  <c r="AD23" i="4"/>
  <c r="AH23" i="4"/>
  <c r="AL23" i="4"/>
  <c r="AP23" i="4"/>
  <c r="AT23" i="4"/>
  <c r="AX23" i="4"/>
  <c r="H13" i="4"/>
  <c r="P13" i="4"/>
  <c r="T13" i="4"/>
  <c r="X13" i="4"/>
  <c r="AB13" i="4"/>
  <c r="AF13" i="4"/>
  <c r="AN13" i="4"/>
  <c r="AR13" i="4"/>
  <c r="AV13" i="4"/>
  <c r="J14" i="4"/>
  <c r="N14" i="4"/>
  <c r="R14" i="4"/>
  <c r="V14" i="4"/>
  <c r="Z14" i="4"/>
  <c r="AD14" i="4"/>
  <c r="AH14" i="4"/>
  <c r="AL14" i="4"/>
  <c r="AP14" i="4"/>
  <c r="AT14" i="4"/>
  <c r="H15" i="4"/>
  <c r="P15" i="4"/>
  <c r="T15" i="4"/>
  <c r="X15" i="4"/>
  <c r="AB15" i="4"/>
  <c r="AF15" i="4"/>
  <c r="AN15" i="4"/>
  <c r="AR15" i="4"/>
  <c r="AV15" i="4"/>
  <c r="J16" i="4"/>
  <c r="N16" i="4"/>
  <c r="R16" i="4"/>
  <c r="V16" i="4"/>
  <c r="Z16" i="4"/>
  <c r="AD16" i="4"/>
  <c r="AH16" i="4"/>
  <c r="AL16" i="4"/>
  <c r="AP16" i="4"/>
  <c r="AT16" i="4"/>
  <c r="H17" i="4"/>
  <c r="P17" i="4"/>
  <c r="T17" i="4"/>
  <c r="X17" i="4"/>
  <c r="AB17" i="4"/>
  <c r="AF17" i="4"/>
  <c r="AN17" i="4"/>
  <c r="AR17" i="4"/>
  <c r="AV17" i="4"/>
  <c r="J22" i="4"/>
  <c r="N22" i="4"/>
  <c r="R22" i="4"/>
  <c r="V22" i="4"/>
  <c r="Z22" i="4"/>
  <c r="AD22" i="4"/>
  <c r="AH22" i="4"/>
  <c r="AL22" i="4"/>
  <c r="AP22" i="4"/>
  <c r="AT22" i="4"/>
  <c r="H23" i="4"/>
  <c r="L23" i="4"/>
  <c r="P23" i="4"/>
  <c r="T23" i="4"/>
  <c r="X23" i="4"/>
  <c r="AB23" i="4"/>
  <c r="AF23" i="4"/>
  <c r="AJ23" i="4"/>
  <c r="AN23" i="4"/>
  <c r="AR23" i="4"/>
  <c r="AV23" i="4"/>
  <c r="F5" i="3"/>
  <c r="J5" i="3"/>
  <c r="N5" i="3"/>
  <c r="V5" i="3"/>
  <c r="Z5" i="3"/>
  <c r="AD5" i="3"/>
  <c r="AH5" i="3"/>
  <c r="AL5" i="3"/>
  <c r="AT5" i="3"/>
  <c r="H6" i="3"/>
  <c r="L6" i="3"/>
  <c r="P6" i="3"/>
  <c r="T6" i="3"/>
  <c r="X6" i="3"/>
  <c r="AF6" i="3"/>
  <c r="AJ6" i="3"/>
  <c r="AN6" i="3"/>
  <c r="AR6" i="3"/>
  <c r="AV6" i="3"/>
  <c r="BC6" i="3"/>
  <c r="F7" i="3"/>
  <c r="J7" i="3"/>
  <c r="N7" i="3"/>
  <c r="V7" i="3"/>
  <c r="Z7" i="3"/>
  <c r="AD7" i="3"/>
  <c r="AH7" i="3"/>
  <c r="AL7" i="3"/>
  <c r="AT7" i="3"/>
  <c r="H8" i="3"/>
  <c r="L8" i="3"/>
  <c r="P8" i="3"/>
  <c r="T8" i="3"/>
  <c r="X8" i="3"/>
  <c r="AF8" i="3"/>
  <c r="AJ8" i="3"/>
  <c r="AN8" i="3"/>
  <c r="AR8" i="3"/>
  <c r="AV8" i="3"/>
  <c r="BC8" i="3"/>
  <c r="F9" i="3"/>
  <c r="J9" i="3"/>
  <c r="N9" i="3"/>
  <c r="V9" i="3"/>
  <c r="Z9" i="3"/>
  <c r="AD9" i="3"/>
  <c r="AH9" i="3"/>
  <c r="AL9" i="3"/>
  <c r="AT9" i="3"/>
  <c r="G6" i="3"/>
  <c r="O6" i="3"/>
  <c r="S6" i="3"/>
  <c r="W6" i="3"/>
  <c r="AA6" i="3"/>
  <c r="AE6" i="3"/>
  <c r="AM6" i="3"/>
  <c r="AQ6" i="3"/>
  <c r="AU6" i="3"/>
  <c r="G8" i="3"/>
  <c r="O8" i="3"/>
  <c r="S8" i="3"/>
  <c r="W8" i="3"/>
  <c r="AA8" i="3"/>
  <c r="AE8" i="3"/>
  <c r="AM8" i="3"/>
  <c r="AQ8" i="3"/>
  <c r="AU8" i="3"/>
  <c r="G5" i="3"/>
  <c r="O5" i="3"/>
  <c r="S5" i="3"/>
  <c r="W5" i="3"/>
  <c r="AA5" i="3"/>
  <c r="AE5" i="3"/>
  <c r="AM5" i="3"/>
  <c r="AQ5" i="3"/>
  <c r="AU5" i="3"/>
  <c r="I6" i="3"/>
  <c r="M6" i="3"/>
  <c r="Q6" i="3"/>
  <c r="U6" i="3"/>
  <c r="Y6" i="3"/>
  <c r="AC6" i="3"/>
  <c r="AG6" i="3"/>
  <c r="AK6" i="3"/>
  <c r="AO6" i="3"/>
  <c r="AS6" i="3"/>
  <c r="G7" i="3"/>
  <c r="O7" i="3"/>
  <c r="S7" i="3"/>
  <c r="W7" i="3"/>
  <c r="AA7" i="3"/>
  <c r="AE7" i="3"/>
  <c r="AM7" i="3"/>
  <c r="AQ7" i="3"/>
  <c r="AU7" i="3"/>
  <c r="I8" i="3"/>
  <c r="M8" i="3"/>
  <c r="Q8" i="3"/>
  <c r="U8" i="3"/>
  <c r="Y8" i="3"/>
  <c r="AC8" i="3"/>
  <c r="AG8" i="3"/>
  <c r="AK8" i="3"/>
  <c r="AO8" i="3"/>
  <c r="AS8" i="3"/>
  <c r="G9" i="3"/>
  <c r="O9" i="3"/>
  <c r="S9" i="3"/>
  <c r="W9" i="3"/>
  <c r="AA9" i="3"/>
  <c r="AE9" i="3"/>
  <c r="AM9" i="3"/>
  <c r="AP9" i="3" s="1"/>
  <c r="AQ9" i="3"/>
  <c r="AU9" i="3"/>
  <c r="BE5" i="3"/>
  <c r="CX5" i="3" s="1"/>
  <c r="BE6" i="3"/>
  <c r="BE7" i="3"/>
  <c r="BE8" i="3"/>
  <c r="CQ8" i="3" s="1"/>
  <c r="BE9" i="3"/>
  <c r="CX9" i="3" s="1"/>
  <c r="DE9" i="3"/>
  <c r="BG9" i="3"/>
  <c r="BF9" i="3"/>
  <c r="DE8" i="3"/>
  <c r="BG8" i="3"/>
  <c r="BF8" i="3"/>
  <c r="DE7" i="3"/>
  <c r="BG7" i="3"/>
  <c r="BF7" i="3"/>
  <c r="DG7" i="3"/>
  <c r="DE6" i="3"/>
  <c r="BG6" i="3"/>
  <c r="BF6" i="3"/>
  <c r="DE5" i="3"/>
  <c r="BG5" i="3"/>
  <c r="BF5" i="3"/>
  <c r="D5" i="2"/>
  <c r="G5" i="2" s="1"/>
  <c r="E5" i="2"/>
  <c r="F5" i="2"/>
  <c r="D6" i="2"/>
  <c r="G6" i="2" s="1"/>
  <c r="E6" i="2"/>
  <c r="F6" i="2"/>
  <c r="D7" i="2"/>
  <c r="G7" i="2" s="1"/>
  <c r="E7" i="2"/>
  <c r="F7" i="2"/>
  <c r="D8" i="2"/>
  <c r="E8" i="2"/>
  <c r="F8" i="2"/>
  <c r="D9" i="2"/>
  <c r="E9" i="2"/>
  <c r="F9" i="2"/>
  <c r="D10" i="2"/>
  <c r="E10" i="2"/>
  <c r="F10" i="2"/>
  <c r="D11" i="2"/>
  <c r="E11" i="2"/>
  <c r="F11" i="2"/>
  <c r="D12" i="2"/>
  <c r="E12" i="2"/>
  <c r="F12" i="2"/>
  <c r="D13" i="2"/>
  <c r="E13" i="2"/>
  <c r="F13" i="2"/>
  <c r="D14" i="2"/>
  <c r="E14" i="2"/>
  <c r="F14" i="2"/>
  <c r="D15" i="2"/>
  <c r="E15" i="2"/>
  <c r="F15" i="2"/>
  <c r="D16" i="2"/>
  <c r="E16" i="2"/>
  <c r="F16" i="2"/>
  <c r="D17" i="2"/>
  <c r="E17" i="2"/>
  <c r="F17" i="2"/>
  <c r="D18" i="2"/>
  <c r="E18" i="2"/>
  <c r="F18" i="2"/>
  <c r="D19" i="2"/>
  <c r="E19" i="2"/>
  <c r="F19" i="2"/>
  <c r="D20" i="2"/>
  <c r="E20" i="2"/>
  <c r="F20" i="2"/>
  <c r="D21" i="2"/>
  <c r="E21" i="2"/>
  <c r="F21" i="2"/>
  <c r="D22" i="2"/>
  <c r="E22" i="2"/>
  <c r="F22" i="2"/>
  <c r="D23" i="2"/>
  <c r="E23" i="2"/>
  <c r="F23" i="2"/>
  <c r="D24" i="2"/>
  <c r="E24" i="2"/>
  <c r="F24" i="2"/>
  <c r="D25" i="2"/>
  <c r="E25" i="2"/>
  <c r="F25" i="2"/>
  <c r="D26" i="2"/>
  <c r="E26" i="2"/>
  <c r="F26" i="2"/>
  <c r="D27" i="2"/>
  <c r="E27" i="2"/>
  <c r="F27" i="2"/>
  <c r="D28" i="2"/>
  <c r="E28" i="2"/>
  <c r="F28" i="2"/>
  <c r="D29" i="2"/>
  <c r="E29" i="2"/>
  <c r="F29" i="2"/>
  <c r="D30" i="2"/>
  <c r="E30" i="2"/>
  <c r="F30" i="2"/>
  <c r="D31" i="2"/>
  <c r="E31" i="2"/>
  <c r="F31" i="2"/>
  <c r="D32" i="2"/>
  <c r="E32" i="2"/>
  <c r="F32" i="2"/>
  <c r="D33" i="2"/>
  <c r="E33" i="2"/>
  <c r="F33" i="2"/>
  <c r="D34" i="2"/>
  <c r="E34" i="2"/>
  <c r="F34" i="2"/>
  <c r="D35" i="2"/>
  <c r="E35" i="2"/>
  <c r="F35" i="2"/>
  <c r="D36" i="2"/>
  <c r="E36" i="2"/>
  <c r="F36" i="2"/>
  <c r="D37" i="2"/>
  <c r="E37" i="2"/>
  <c r="F37" i="2"/>
  <c r="D38" i="2"/>
  <c r="E38" i="2"/>
  <c r="F38" i="2"/>
  <c r="D39" i="2"/>
  <c r="E39" i="2"/>
  <c r="F39" i="2"/>
  <c r="D40" i="2"/>
  <c r="E40" i="2"/>
  <c r="F40" i="2"/>
  <c r="D41" i="2"/>
  <c r="E41" i="2"/>
  <c r="F41" i="2"/>
  <c r="D42" i="2"/>
  <c r="E42" i="2"/>
  <c r="F42" i="2"/>
  <c r="D43" i="2"/>
  <c r="E43" i="2"/>
  <c r="F43" i="2"/>
  <c r="D44" i="2"/>
  <c r="E44" i="2"/>
  <c r="F44" i="2"/>
  <c r="D45" i="2"/>
  <c r="E45" i="2"/>
  <c r="F45" i="2"/>
  <c r="D46" i="2"/>
  <c r="E46" i="2"/>
  <c r="F46" i="2"/>
  <c r="D47" i="2"/>
  <c r="E47" i="2"/>
  <c r="F47" i="2"/>
  <c r="D48" i="2"/>
  <c r="E48" i="2"/>
  <c r="F48" i="2"/>
  <c r="D49" i="2"/>
  <c r="E49" i="2"/>
  <c r="F49" i="2"/>
  <c r="D50" i="2"/>
  <c r="E50" i="2"/>
  <c r="F50" i="2"/>
  <c r="D51" i="2"/>
  <c r="E51" i="2"/>
  <c r="F51" i="2"/>
  <c r="D52" i="2"/>
  <c r="E52" i="2"/>
  <c r="F52" i="2"/>
  <c r="D53" i="2"/>
  <c r="E53" i="2"/>
  <c r="F53" i="2"/>
  <c r="D54" i="2"/>
  <c r="E54" i="2"/>
  <c r="F54" i="2"/>
  <c r="D55" i="2"/>
  <c r="E55" i="2"/>
  <c r="F55" i="2"/>
  <c r="D56" i="2"/>
  <c r="E56" i="2"/>
  <c r="F56" i="2"/>
  <c r="D57" i="2"/>
  <c r="E57" i="2"/>
  <c r="F57" i="2"/>
  <c r="D58" i="2"/>
  <c r="E58" i="2"/>
  <c r="F58" i="2"/>
  <c r="D59" i="2"/>
  <c r="E59" i="2"/>
  <c r="F59" i="2"/>
  <c r="D60" i="2"/>
  <c r="E60" i="2"/>
  <c r="F60" i="2"/>
  <c r="D61" i="2"/>
  <c r="E61" i="2"/>
  <c r="F61" i="2"/>
  <c r="D62" i="2"/>
  <c r="E62" i="2"/>
  <c r="F62" i="2"/>
  <c r="D63" i="2"/>
  <c r="E63" i="2"/>
  <c r="F63" i="2"/>
  <c r="D64" i="2"/>
  <c r="E64" i="2"/>
  <c r="F64" i="2"/>
  <c r="D65" i="2"/>
  <c r="E65" i="2"/>
  <c r="F65" i="2"/>
  <c r="D66" i="2"/>
  <c r="E66" i="2"/>
  <c r="F66" i="2"/>
  <c r="D67" i="2"/>
  <c r="E67" i="2"/>
  <c r="F67" i="2"/>
  <c r="D68" i="2"/>
  <c r="E68" i="2"/>
  <c r="F68" i="2"/>
  <c r="D69" i="2"/>
  <c r="E69" i="2"/>
  <c r="F69" i="2"/>
  <c r="D70" i="2"/>
  <c r="E70" i="2"/>
  <c r="F70" i="2"/>
  <c r="D71" i="2"/>
  <c r="E71" i="2"/>
  <c r="F71" i="2"/>
  <c r="D72" i="2"/>
  <c r="E72" i="2"/>
  <c r="F72" i="2"/>
  <c r="D73" i="2"/>
  <c r="E73" i="2"/>
  <c r="F73" i="2"/>
  <c r="D74" i="2"/>
  <c r="E74" i="2"/>
  <c r="F74" i="2"/>
  <c r="D75" i="2"/>
  <c r="E75" i="2"/>
  <c r="F75" i="2"/>
  <c r="D76" i="2"/>
  <c r="E76" i="2"/>
  <c r="F76" i="2"/>
  <c r="D77" i="2"/>
  <c r="E77" i="2"/>
  <c r="F77" i="2"/>
  <c r="D78" i="2"/>
  <c r="E78" i="2"/>
  <c r="F78" i="2"/>
  <c r="D79" i="2"/>
  <c r="E79" i="2"/>
  <c r="F79" i="2"/>
  <c r="D80" i="2"/>
  <c r="E80" i="2"/>
  <c r="F80" i="2"/>
  <c r="D81" i="2"/>
  <c r="E81" i="2"/>
  <c r="F81" i="2"/>
  <c r="D82" i="2"/>
  <c r="E82" i="2"/>
  <c r="F82" i="2"/>
  <c r="D83" i="2"/>
  <c r="E83" i="2"/>
  <c r="F83" i="2"/>
  <c r="D84" i="2"/>
  <c r="E84" i="2"/>
  <c r="F84" i="2"/>
  <c r="D85" i="2"/>
  <c r="E85" i="2"/>
  <c r="F85" i="2"/>
  <c r="D86" i="2"/>
  <c r="E86" i="2"/>
  <c r="F86" i="2"/>
  <c r="D87" i="2"/>
  <c r="E87" i="2"/>
  <c r="F87" i="2"/>
  <c r="D88" i="2"/>
  <c r="E88" i="2"/>
  <c r="F88" i="2"/>
  <c r="D89" i="2"/>
  <c r="E89" i="2"/>
  <c r="F89" i="2"/>
  <c r="D90" i="2"/>
  <c r="E90" i="2"/>
  <c r="F90" i="2"/>
  <c r="D91" i="2"/>
  <c r="E91" i="2"/>
  <c r="F91" i="2"/>
  <c r="D92" i="2"/>
  <c r="E92" i="2"/>
  <c r="F92" i="2"/>
  <c r="D93" i="2"/>
  <c r="E93" i="2"/>
  <c r="F93" i="2"/>
  <c r="D94" i="2"/>
  <c r="E94" i="2"/>
  <c r="F94" i="2"/>
  <c r="D95" i="2"/>
  <c r="E95" i="2"/>
  <c r="F95" i="2"/>
  <c r="D96" i="2"/>
  <c r="E96" i="2"/>
  <c r="F96" i="2"/>
  <c r="D97" i="2"/>
  <c r="E97" i="2"/>
  <c r="F97" i="2"/>
  <c r="D98" i="2"/>
  <c r="E98" i="2"/>
  <c r="F98" i="2"/>
  <c r="D99" i="2"/>
  <c r="E99" i="2"/>
  <c r="F99" i="2"/>
  <c r="D100" i="2"/>
  <c r="E100" i="2"/>
  <c r="F100" i="2"/>
  <c r="D101" i="2"/>
  <c r="E101" i="2"/>
  <c r="F101" i="2"/>
  <c r="D102" i="2"/>
  <c r="E102" i="2"/>
  <c r="F102" i="2"/>
  <c r="D103" i="2"/>
  <c r="E103" i="2"/>
  <c r="F103" i="2"/>
  <c r="D104" i="2"/>
  <c r="E104" i="2"/>
  <c r="F104" i="2"/>
  <c r="D105" i="2"/>
  <c r="E105" i="2"/>
  <c r="F105" i="2"/>
  <c r="D106" i="2"/>
  <c r="E106" i="2"/>
  <c r="F106" i="2"/>
  <c r="D107" i="2"/>
  <c r="E107" i="2"/>
  <c r="F107" i="2"/>
  <c r="D108" i="2"/>
  <c r="E108" i="2"/>
  <c r="F108" i="2"/>
  <c r="D109" i="2"/>
  <c r="E109" i="2"/>
  <c r="F109" i="2"/>
  <c r="D110" i="2"/>
  <c r="E110" i="2"/>
  <c r="F110" i="2"/>
  <c r="D111" i="2"/>
  <c r="E111" i="2"/>
  <c r="F111" i="2"/>
  <c r="D112" i="2"/>
  <c r="E112" i="2"/>
  <c r="F112" i="2"/>
  <c r="D113" i="2"/>
  <c r="E113" i="2"/>
  <c r="F113" i="2"/>
  <c r="D114" i="2"/>
  <c r="E114" i="2"/>
  <c r="F114" i="2"/>
  <c r="D115" i="2"/>
  <c r="E115" i="2"/>
  <c r="F115" i="2"/>
  <c r="D116" i="2"/>
  <c r="E116" i="2"/>
  <c r="F116" i="2"/>
  <c r="D117" i="2"/>
  <c r="E117" i="2"/>
  <c r="F117" i="2"/>
  <c r="D118" i="2"/>
  <c r="E118" i="2"/>
  <c r="F118" i="2"/>
  <c r="D119" i="2"/>
  <c r="E119" i="2"/>
  <c r="F119" i="2"/>
  <c r="D120" i="2"/>
  <c r="E120" i="2"/>
  <c r="F120" i="2"/>
  <c r="D121" i="2"/>
  <c r="E121" i="2"/>
  <c r="F121" i="2"/>
  <c r="D122" i="2"/>
  <c r="E122" i="2"/>
  <c r="F122" i="2"/>
  <c r="D123" i="2"/>
  <c r="E123" i="2"/>
  <c r="F123" i="2"/>
  <c r="D124" i="2"/>
  <c r="E124" i="2"/>
  <c r="F124" i="2"/>
  <c r="D125" i="2"/>
  <c r="E125" i="2"/>
  <c r="F125" i="2"/>
  <c r="D126" i="2"/>
  <c r="E126" i="2"/>
  <c r="F126" i="2"/>
  <c r="D127" i="2"/>
  <c r="E127" i="2"/>
  <c r="F127" i="2"/>
  <c r="D128" i="2"/>
  <c r="E128" i="2"/>
  <c r="F128" i="2"/>
  <c r="D129" i="2"/>
  <c r="E129" i="2"/>
  <c r="F129" i="2"/>
  <c r="D130" i="2"/>
  <c r="E130" i="2"/>
  <c r="F130" i="2"/>
  <c r="D131" i="2"/>
  <c r="E131" i="2"/>
  <c r="F131" i="2"/>
  <c r="D132" i="2"/>
  <c r="E132" i="2"/>
  <c r="F132" i="2"/>
  <c r="D133" i="2"/>
  <c r="E133" i="2"/>
  <c r="F133" i="2"/>
  <c r="D134" i="2"/>
  <c r="E134" i="2"/>
  <c r="F134" i="2"/>
  <c r="D135" i="2"/>
  <c r="E135" i="2"/>
  <c r="F135" i="2"/>
  <c r="D136" i="2"/>
  <c r="E136" i="2"/>
  <c r="F136" i="2"/>
  <c r="D137" i="2"/>
  <c r="E137" i="2"/>
  <c r="F137" i="2"/>
  <c r="D138" i="2"/>
  <c r="E138" i="2"/>
  <c r="F138" i="2"/>
  <c r="D139" i="2"/>
  <c r="E139" i="2"/>
  <c r="F139" i="2"/>
  <c r="D140" i="2"/>
  <c r="E140" i="2"/>
  <c r="F140" i="2"/>
  <c r="D141" i="2"/>
  <c r="E141" i="2"/>
  <c r="F141" i="2"/>
  <c r="D142" i="2"/>
  <c r="E142" i="2"/>
  <c r="F142" i="2"/>
  <c r="D143" i="2"/>
  <c r="E143" i="2"/>
  <c r="F143" i="2"/>
  <c r="D144" i="2"/>
  <c r="E144" i="2"/>
  <c r="F144" i="2"/>
  <c r="D145" i="2"/>
  <c r="E145" i="2"/>
  <c r="F145" i="2"/>
  <c r="D146" i="2"/>
  <c r="E146" i="2"/>
  <c r="F146" i="2"/>
  <c r="D147" i="2"/>
  <c r="E147" i="2"/>
  <c r="F147" i="2"/>
  <c r="D148" i="2"/>
  <c r="E148" i="2"/>
  <c r="F148" i="2"/>
  <c r="D149" i="2"/>
  <c r="E149" i="2"/>
  <c r="F149" i="2"/>
  <c r="D150" i="2"/>
  <c r="E150" i="2"/>
  <c r="F150" i="2"/>
  <c r="D151" i="2"/>
  <c r="E151" i="2"/>
  <c r="F151" i="2"/>
  <c r="D152" i="2"/>
  <c r="E152" i="2"/>
  <c r="F152" i="2"/>
  <c r="D153" i="2"/>
  <c r="E153" i="2"/>
  <c r="F153" i="2"/>
  <c r="D154" i="2"/>
  <c r="E154" i="2"/>
  <c r="F154" i="2"/>
  <c r="D155" i="2"/>
  <c r="E155" i="2"/>
  <c r="F155" i="2"/>
  <c r="D156" i="2"/>
  <c r="E156" i="2"/>
  <c r="F156" i="2"/>
  <c r="D157" i="2"/>
  <c r="E157" i="2"/>
  <c r="F157" i="2"/>
  <c r="D158" i="2"/>
  <c r="E158" i="2"/>
  <c r="F158" i="2"/>
  <c r="D159" i="2"/>
  <c r="E159" i="2"/>
  <c r="F159" i="2"/>
  <c r="D160" i="2"/>
  <c r="E160" i="2"/>
  <c r="F160" i="2"/>
  <c r="D161" i="2"/>
  <c r="E161" i="2"/>
  <c r="F161" i="2"/>
  <c r="D162" i="2"/>
  <c r="E162" i="2"/>
  <c r="F162" i="2"/>
  <c r="D163" i="2"/>
  <c r="E163" i="2"/>
  <c r="F163" i="2"/>
  <c r="D164" i="2"/>
  <c r="E164" i="2"/>
  <c r="F164" i="2"/>
  <c r="D165" i="2"/>
  <c r="E165" i="2"/>
  <c r="F165" i="2"/>
  <c r="D166" i="2"/>
  <c r="E166" i="2"/>
  <c r="F166" i="2"/>
  <c r="D167" i="2"/>
  <c r="E167" i="2"/>
  <c r="F167" i="2"/>
  <c r="D168" i="2"/>
  <c r="E168" i="2"/>
  <c r="F168" i="2"/>
  <c r="D169" i="2"/>
  <c r="E169" i="2"/>
  <c r="F169" i="2"/>
  <c r="D170" i="2"/>
  <c r="E170" i="2"/>
  <c r="F170" i="2"/>
  <c r="D171" i="2"/>
  <c r="E171" i="2"/>
  <c r="F171" i="2"/>
  <c r="D172" i="2"/>
  <c r="E172" i="2"/>
  <c r="F172" i="2"/>
  <c r="D173" i="2"/>
  <c r="E173" i="2"/>
  <c r="F173" i="2"/>
  <c r="D174" i="2"/>
  <c r="E174" i="2"/>
  <c r="F174" i="2"/>
  <c r="D175" i="2"/>
  <c r="E175" i="2"/>
  <c r="F175" i="2"/>
  <c r="D176" i="2"/>
  <c r="E176" i="2"/>
  <c r="F176" i="2"/>
  <c r="D177" i="2"/>
  <c r="E177" i="2"/>
  <c r="F177" i="2"/>
  <c r="D178" i="2"/>
  <c r="E178" i="2"/>
  <c r="F178" i="2"/>
  <c r="D179" i="2"/>
  <c r="E179" i="2"/>
  <c r="F179" i="2"/>
  <c r="D180" i="2"/>
  <c r="E180" i="2"/>
  <c r="F180" i="2"/>
  <c r="D181" i="2"/>
  <c r="E181" i="2"/>
  <c r="F181" i="2"/>
  <c r="D182" i="2"/>
  <c r="E182" i="2"/>
  <c r="F182" i="2"/>
  <c r="D183" i="2"/>
  <c r="E183" i="2"/>
  <c r="F183" i="2"/>
  <c r="D184" i="2"/>
  <c r="E184" i="2"/>
  <c r="F184" i="2"/>
  <c r="D185" i="2"/>
  <c r="E185" i="2"/>
  <c r="F185" i="2"/>
  <c r="D186" i="2"/>
  <c r="E186" i="2"/>
  <c r="F186" i="2"/>
  <c r="D187" i="2"/>
  <c r="E187" i="2"/>
  <c r="F187" i="2"/>
  <c r="D188" i="2"/>
  <c r="E188" i="2"/>
  <c r="F188" i="2"/>
  <c r="D189" i="2"/>
  <c r="E189" i="2"/>
  <c r="F189" i="2"/>
  <c r="D190" i="2"/>
  <c r="E190" i="2"/>
  <c r="F190" i="2"/>
  <c r="D191" i="2"/>
  <c r="E191" i="2"/>
  <c r="F191" i="2"/>
  <c r="D192" i="2"/>
  <c r="E192" i="2"/>
  <c r="F192" i="2"/>
  <c r="D193" i="2"/>
  <c r="E193" i="2"/>
  <c r="F193" i="2"/>
  <c r="D194" i="2"/>
  <c r="E194" i="2"/>
  <c r="F194" i="2"/>
  <c r="D195" i="2"/>
  <c r="E195" i="2"/>
  <c r="F195" i="2"/>
  <c r="D196" i="2"/>
  <c r="E196" i="2"/>
  <c r="F196" i="2"/>
  <c r="D197" i="2"/>
  <c r="E197" i="2"/>
  <c r="F197" i="2"/>
  <c r="D198" i="2"/>
  <c r="E198" i="2"/>
  <c r="F198" i="2"/>
  <c r="D199" i="2"/>
  <c r="E199" i="2"/>
  <c r="F199" i="2"/>
  <c r="D200" i="2"/>
  <c r="E200" i="2"/>
  <c r="F200" i="2"/>
  <c r="D201" i="2"/>
  <c r="E201" i="2"/>
  <c r="F201" i="2"/>
  <c r="D202" i="2"/>
  <c r="E202" i="2"/>
  <c r="F202" i="2"/>
  <c r="D203" i="2"/>
  <c r="E203" i="2"/>
  <c r="F203" i="2"/>
  <c r="D204" i="2"/>
  <c r="E204" i="2"/>
  <c r="F204" i="2"/>
  <c r="D205" i="2"/>
  <c r="E205" i="2"/>
  <c r="F205" i="2"/>
  <c r="D206" i="2"/>
  <c r="E206" i="2"/>
  <c r="F206" i="2"/>
  <c r="D207" i="2"/>
  <c r="E207" i="2"/>
  <c r="F207" i="2"/>
  <c r="D208" i="2"/>
  <c r="E208" i="2"/>
  <c r="F208" i="2"/>
  <c r="D209" i="2"/>
  <c r="E209" i="2"/>
  <c r="F209" i="2"/>
  <c r="D210" i="2"/>
  <c r="E210" i="2"/>
  <c r="F210" i="2"/>
  <c r="D211" i="2"/>
  <c r="E211" i="2"/>
  <c r="F211" i="2"/>
  <c r="D212" i="2"/>
  <c r="E212" i="2"/>
  <c r="F212" i="2"/>
  <c r="D213" i="2"/>
  <c r="E213" i="2"/>
  <c r="F213" i="2"/>
  <c r="D214" i="2"/>
  <c r="E214" i="2"/>
  <c r="F214" i="2"/>
  <c r="D215" i="2"/>
  <c r="E215" i="2"/>
  <c r="F215" i="2"/>
  <c r="D216" i="2"/>
  <c r="E216" i="2"/>
  <c r="F216" i="2"/>
  <c r="D217" i="2"/>
  <c r="E217" i="2"/>
  <c r="F217" i="2"/>
  <c r="D218" i="2"/>
  <c r="E218" i="2"/>
  <c r="F218" i="2"/>
  <c r="D219" i="2"/>
  <c r="E219" i="2"/>
  <c r="F219" i="2"/>
  <c r="D220" i="2"/>
  <c r="E220" i="2"/>
  <c r="F220" i="2"/>
  <c r="D221" i="2"/>
  <c r="E221" i="2"/>
  <c r="F221" i="2"/>
  <c r="D222" i="2"/>
  <c r="E222" i="2"/>
  <c r="F222" i="2"/>
  <c r="D223" i="2"/>
  <c r="E223" i="2"/>
  <c r="F223" i="2"/>
  <c r="D224" i="2"/>
  <c r="E224" i="2"/>
  <c r="F224" i="2"/>
  <c r="D225" i="2"/>
  <c r="E225" i="2"/>
  <c r="F225" i="2"/>
  <c r="D226" i="2"/>
  <c r="E226" i="2"/>
  <c r="F226" i="2"/>
  <c r="D227" i="2"/>
  <c r="E227" i="2"/>
  <c r="F227" i="2"/>
  <c r="D228" i="2"/>
  <c r="E228" i="2"/>
  <c r="F228" i="2"/>
  <c r="D229" i="2"/>
  <c r="E229" i="2"/>
  <c r="F229" i="2"/>
  <c r="D230" i="2"/>
  <c r="E230" i="2"/>
  <c r="F230" i="2"/>
  <c r="D231" i="2"/>
  <c r="E231" i="2"/>
  <c r="F231" i="2"/>
  <c r="D232" i="2"/>
  <c r="E232" i="2"/>
  <c r="F232" i="2"/>
  <c r="D233" i="2"/>
  <c r="E233" i="2"/>
  <c r="F233" i="2"/>
  <c r="D234" i="2"/>
  <c r="E234" i="2"/>
  <c r="F234" i="2"/>
  <c r="D235" i="2"/>
  <c r="E235" i="2"/>
  <c r="F235" i="2"/>
  <c r="D236" i="2"/>
  <c r="E236" i="2"/>
  <c r="F236" i="2"/>
  <c r="D237" i="2"/>
  <c r="E237" i="2"/>
  <c r="F237" i="2"/>
  <c r="D238" i="2"/>
  <c r="E238" i="2"/>
  <c r="F238" i="2"/>
  <c r="D239" i="2"/>
  <c r="E239" i="2"/>
  <c r="F239" i="2"/>
  <c r="D240" i="2"/>
  <c r="E240" i="2"/>
  <c r="F240" i="2"/>
  <c r="D241" i="2"/>
  <c r="E241" i="2"/>
  <c r="F241" i="2"/>
  <c r="D242" i="2"/>
  <c r="E242" i="2"/>
  <c r="F242" i="2"/>
  <c r="D243" i="2"/>
  <c r="E243" i="2"/>
  <c r="F243" i="2"/>
  <c r="D244" i="2"/>
  <c r="E244" i="2"/>
  <c r="F244" i="2"/>
  <c r="D245" i="2"/>
  <c r="E245" i="2"/>
  <c r="F245" i="2"/>
  <c r="D246" i="2"/>
  <c r="E246" i="2"/>
  <c r="F246" i="2"/>
  <c r="D247" i="2"/>
  <c r="E247" i="2"/>
  <c r="F247" i="2"/>
  <c r="D248" i="2"/>
  <c r="E248" i="2"/>
  <c r="F248" i="2"/>
  <c r="D249" i="2"/>
  <c r="E249" i="2"/>
  <c r="F249" i="2"/>
  <c r="D250" i="2"/>
  <c r="E250" i="2"/>
  <c r="F250" i="2"/>
  <c r="D251" i="2"/>
  <c r="E251" i="2"/>
  <c r="F251" i="2"/>
  <c r="D252" i="2"/>
  <c r="E252" i="2"/>
  <c r="F252" i="2"/>
  <c r="D253" i="2"/>
  <c r="E253" i="2"/>
  <c r="F253" i="2"/>
  <c r="D254" i="2"/>
  <c r="E254" i="2"/>
  <c r="F254" i="2"/>
  <c r="D255" i="2"/>
  <c r="E255" i="2"/>
  <c r="F255" i="2"/>
  <c r="D256" i="2"/>
  <c r="E256" i="2"/>
  <c r="F256" i="2"/>
  <c r="D257" i="2"/>
  <c r="E257" i="2"/>
  <c r="F257" i="2"/>
  <c r="D258" i="2"/>
  <c r="E258" i="2"/>
  <c r="F258" i="2"/>
  <c r="D259" i="2"/>
  <c r="E259" i="2"/>
  <c r="F259" i="2"/>
  <c r="D260" i="2"/>
  <c r="E260" i="2"/>
  <c r="F260" i="2"/>
  <c r="D261" i="2"/>
  <c r="E261" i="2"/>
  <c r="F261" i="2"/>
  <c r="BC33" i="16" l="1"/>
  <c r="AI7" i="3"/>
  <c r="K7" i="3"/>
  <c r="BC6" i="10"/>
  <c r="DG8" i="10"/>
  <c r="DG10" i="10"/>
  <c r="BC11" i="10"/>
  <c r="AP5" i="5"/>
  <c r="DG7" i="10"/>
  <c r="DG11" i="10"/>
  <c r="BC9" i="10"/>
  <c r="DG9" i="10"/>
  <c r="DG6" i="10"/>
  <c r="BC12" i="10"/>
  <c r="AB5" i="5"/>
  <c r="AI5" i="5"/>
  <c r="BX5" i="5"/>
  <c r="BQ5" i="5"/>
  <c r="CO5" i="5"/>
  <c r="R5" i="5"/>
  <c r="K5" i="5"/>
  <c r="AW5" i="5"/>
  <c r="CV5" i="5"/>
  <c r="CH5" i="5"/>
  <c r="BO6" i="4"/>
  <c r="CT11" i="4"/>
  <c r="BO15" i="4"/>
  <c r="CF8" i="4"/>
  <c r="BV11" i="4"/>
  <c r="CT5" i="4"/>
  <c r="BO14" i="4"/>
  <c r="CM14" i="4"/>
  <c r="BV14" i="4"/>
  <c r="DA16" i="4"/>
  <c r="AJ12" i="4"/>
  <c r="CF15" i="4"/>
  <c r="BO8" i="4"/>
  <c r="L10" i="4"/>
  <c r="CM17" i="4"/>
  <c r="CM12" i="4"/>
  <c r="CM9" i="4"/>
  <c r="BV9" i="4"/>
  <c r="CT8" i="4"/>
  <c r="BO7" i="4"/>
  <c r="CT17" i="4"/>
  <c r="AJ6" i="4"/>
  <c r="CM13" i="4"/>
  <c r="BV15" i="4"/>
  <c r="DA10" i="4"/>
  <c r="BO9" i="4"/>
  <c r="CM6" i="4"/>
  <c r="L12" i="4"/>
  <c r="AX6" i="4"/>
  <c r="L11" i="4"/>
  <c r="AQ7" i="4"/>
  <c r="AJ10" i="4"/>
  <c r="DA17" i="4"/>
  <c r="BO17" i="4"/>
  <c r="DA15" i="4"/>
  <c r="CT14" i="4"/>
  <c r="DA13" i="4"/>
  <c r="BO13" i="4"/>
  <c r="BV17" i="4"/>
  <c r="DA8" i="4"/>
  <c r="BO11" i="4"/>
  <c r="BV8" i="4"/>
  <c r="CT7" i="4"/>
  <c r="CM5" i="4"/>
  <c r="BV5" i="4"/>
  <c r="DF5" i="4" s="1"/>
  <c r="BO16" i="4"/>
  <c r="DA14" i="4"/>
  <c r="BV13" i="4"/>
  <c r="DA6" i="4"/>
  <c r="CM16" i="4"/>
  <c r="CT15" i="4"/>
  <c r="CT13" i="4"/>
  <c r="DA12" i="4"/>
  <c r="CM10" i="4"/>
  <c r="CT9" i="4"/>
  <c r="CM7" i="4"/>
  <c r="BV7" i="4"/>
  <c r="BO5" i="4"/>
  <c r="DF8" i="4"/>
  <c r="CF14" i="4"/>
  <c r="BV10" i="4"/>
  <c r="DF10" i="4" s="1"/>
  <c r="BV6" i="4"/>
  <c r="CF17" i="4"/>
  <c r="BV16" i="4"/>
  <c r="CF16" i="4"/>
  <c r="DF16" i="4" s="1"/>
  <c r="CF6" i="4"/>
  <c r="DA11" i="4"/>
  <c r="CF9" i="4"/>
  <c r="DA7" i="4"/>
  <c r="CF5" i="4"/>
  <c r="BV12" i="4"/>
  <c r="CT10" i="4"/>
  <c r="CT6" i="4"/>
  <c r="CT16" i="4"/>
  <c r="CF13" i="4"/>
  <c r="CT12" i="4"/>
  <c r="CF12" i="4"/>
  <c r="CF10" i="4"/>
  <c r="CF11" i="4"/>
  <c r="DA9" i="4"/>
  <c r="CF7" i="4"/>
  <c r="DA5" i="4"/>
  <c r="L6" i="4"/>
  <c r="AJ5" i="4"/>
  <c r="S5" i="4"/>
  <c r="AQ13" i="4"/>
  <c r="AX12" i="4"/>
  <c r="AC10" i="4"/>
  <c r="AC6" i="4"/>
  <c r="AJ7" i="4"/>
  <c r="AJ8" i="4"/>
  <c r="S12" i="4"/>
  <c r="L7" i="4"/>
  <c r="BY5" i="3"/>
  <c r="K9" i="3"/>
  <c r="AW7" i="3"/>
  <c r="BB7" i="3" s="1"/>
  <c r="K5" i="3"/>
  <c r="AP7" i="3"/>
  <c r="AB7" i="3"/>
  <c r="AW6" i="3"/>
  <c r="AI6" i="3"/>
  <c r="AP5" i="3"/>
  <c r="K6" i="3"/>
  <c r="AB6" i="3"/>
  <c r="AI8" i="3"/>
  <c r="K8" i="3"/>
  <c r="R7" i="3"/>
  <c r="AB8" i="3"/>
  <c r="AW8" i="3"/>
  <c r="CK5" i="3"/>
  <c r="BW5" i="3"/>
  <c r="AI9" i="3"/>
  <c r="R9" i="3"/>
  <c r="AI5" i="3"/>
  <c r="R5" i="3"/>
  <c r="L15" i="4"/>
  <c r="AJ17" i="4"/>
  <c r="S17" i="4"/>
  <c r="AQ12" i="4"/>
  <c r="AQ11" i="4"/>
  <c r="AJ9" i="4"/>
  <c r="S9" i="4"/>
  <c r="AJ16" i="4"/>
  <c r="L14" i="4"/>
  <c r="AJ13" i="4"/>
  <c r="S13" i="4"/>
  <c r="AJ15" i="4"/>
  <c r="AJ11" i="4"/>
  <c r="AX16" i="4"/>
  <c r="S15" i="4"/>
  <c r="AX17" i="4"/>
  <c r="L17" i="4"/>
  <c r="AX15" i="4"/>
  <c r="AQ14" i="4"/>
  <c r="AX13" i="4"/>
  <c r="L13" i="4"/>
  <c r="S11" i="4"/>
  <c r="AQ10" i="4"/>
  <c r="L9" i="4"/>
  <c r="S6" i="4"/>
  <c r="AQ5" i="4"/>
  <c r="AQ15" i="4"/>
  <c r="AC15" i="4"/>
  <c r="AJ14" i="4"/>
  <c r="S14" i="4"/>
  <c r="AQ17" i="4"/>
  <c r="L16" i="4"/>
  <c r="AX14" i="4"/>
  <c r="AX8" i="4"/>
  <c r="S10" i="4"/>
  <c r="AQ9" i="4"/>
  <c r="S7" i="4"/>
  <c r="AQ6" i="4"/>
  <c r="L5" i="4"/>
  <c r="AC12" i="4"/>
  <c r="AQ8" i="4"/>
  <c r="AQ16" i="4"/>
  <c r="AC13" i="4"/>
  <c r="AX11" i="4"/>
  <c r="AC9" i="4"/>
  <c r="AX7" i="4"/>
  <c r="AC5" i="4"/>
  <c r="AC14" i="4"/>
  <c r="S8" i="4"/>
  <c r="AC17" i="4"/>
  <c r="S16" i="4"/>
  <c r="AC16" i="4"/>
  <c r="AC8" i="4"/>
  <c r="AC11" i="4"/>
  <c r="AX9" i="4"/>
  <c r="AC7" i="4"/>
  <c r="AX5" i="4"/>
  <c r="R8" i="3"/>
  <c r="AB9" i="3"/>
  <c r="AW5" i="3"/>
  <c r="AP6" i="3"/>
  <c r="AP8" i="3"/>
  <c r="AW9" i="3"/>
  <c r="AB5" i="3"/>
  <c r="R6" i="3"/>
  <c r="CO5" i="3"/>
  <c r="BR5" i="3"/>
  <c r="BJ9" i="3"/>
  <c r="CC9" i="3"/>
  <c r="CK9" i="3"/>
  <c r="BJ5" i="3"/>
  <c r="CC5" i="3"/>
  <c r="CS5" i="3"/>
  <c r="BR9" i="3"/>
  <c r="CO9" i="3"/>
  <c r="DG5" i="3"/>
  <c r="BN5" i="3"/>
  <c r="CG5" i="3"/>
  <c r="BY9" i="3"/>
  <c r="CS9" i="3"/>
  <c r="DG9" i="3"/>
  <c r="BN9" i="3"/>
  <c r="CG9" i="3"/>
  <c r="BQ7" i="3"/>
  <c r="BZ7" i="3"/>
  <c r="CH7" i="3"/>
  <c r="CP7" i="3"/>
  <c r="BQ5" i="3"/>
  <c r="BZ5" i="3"/>
  <c r="CH5" i="3"/>
  <c r="CP5" i="3"/>
  <c r="BJ7" i="3"/>
  <c r="BR7" i="3"/>
  <c r="CC7" i="3"/>
  <c r="CK7" i="3"/>
  <c r="CS7" i="3"/>
  <c r="BM9" i="3"/>
  <c r="BU9" i="3"/>
  <c r="CD9" i="3"/>
  <c r="CL9" i="3"/>
  <c r="CW9" i="3"/>
  <c r="BM7" i="3"/>
  <c r="BU7" i="3"/>
  <c r="CD7" i="3"/>
  <c r="CL7" i="3"/>
  <c r="CW7" i="3"/>
  <c r="BM5" i="3"/>
  <c r="BU5" i="3"/>
  <c r="CD5" i="3"/>
  <c r="CL5" i="3"/>
  <c r="CW5" i="3"/>
  <c r="BN7" i="3"/>
  <c r="BY7" i="3"/>
  <c r="CG7" i="3"/>
  <c r="CO7" i="3"/>
  <c r="CX7" i="3"/>
  <c r="BQ9" i="3"/>
  <c r="BZ9" i="3"/>
  <c r="CH9" i="3"/>
  <c r="CP9" i="3"/>
  <c r="BW6" i="3"/>
  <c r="BW8" i="3"/>
  <c r="BK6" i="3"/>
  <c r="CA6" i="3"/>
  <c r="CQ6" i="3"/>
  <c r="BK8" i="3"/>
  <c r="CA8" i="3"/>
  <c r="CX6" i="3"/>
  <c r="CP6" i="3"/>
  <c r="CL6" i="3"/>
  <c r="CH6" i="3"/>
  <c r="CD6" i="3"/>
  <c r="BZ6" i="3"/>
  <c r="BR6" i="3"/>
  <c r="BN6" i="3"/>
  <c r="BJ6" i="3"/>
  <c r="DG6" i="3"/>
  <c r="CZ6" i="3"/>
  <c r="CV6" i="3"/>
  <c r="CR6" i="3"/>
  <c r="CN6" i="3"/>
  <c r="CJ6" i="3"/>
  <c r="CB6" i="3"/>
  <c r="BX6" i="3"/>
  <c r="BT6" i="3"/>
  <c r="BP6" i="3"/>
  <c r="BL6" i="3"/>
  <c r="CW6" i="3"/>
  <c r="CS6" i="3"/>
  <c r="CO6" i="3"/>
  <c r="CK6" i="3"/>
  <c r="CG6" i="3"/>
  <c r="CC6" i="3"/>
  <c r="BY6" i="3"/>
  <c r="BU6" i="3"/>
  <c r="BQ6" i="3"/>
  <c r="BM6" i="3"/>
  <c r="CE6" i="3"/>
  <c r="CU6" i="3"/>
  <c r="CX8" i="3"/>
  <c r="CP8" i="3"/>
  <c r="CL8" i="3"/>
  <c r="CH8" i="3"/>
  <c r="CD8" i="3"/>
  <c r="BZ8" i="3"/>
  <c r="BR8" i="3"/>
  <c r="BN8" i="3"/>
  <c r="BJ8" i="3"/>
  <c r="DG8" i="3"/>
  <c r="CZ8" i="3"/>
  <c r="CV8" i="3"/>
  <c r="CR8" i="3"/>
  <c r="CN8" i="3"/>
  <c r="CJ8" i="3"/>
  <c r="CB8" i="3"/>
  <c r="BX8" i="3"/>
  <c r="BP8" i="3"/>
  <c r="BL8" i="3"/>
  <c r="CW8" i="3"/>
  <c r="CS8" i="3"/>
  <c r="CO8" i="3"/>
  <c r="CK8" i="3"/>
  <c r="CG8" i="3"/>
  <c r="CC8" i="3"/>
  <c r="BY8" i="3"/>
  <c r="BU8" i="3"/>
  <c r="BQ8" i="3"/>
  <c r="BM8" i="3"/>
  <c r="BT8" i="3"/>
  <c r="CE8" i="3"/>
  <c r="CU8" i="3"/>
  <c r="BS6" i="3"/>
  <c r="CI6" i="3"/>
  <c r="CY6" i="3"/>
  <c r="BS8" i="3"/>
  <c r="CI8" i="3"/>
  <c r="CY8" i="3"/>
  <c r="BK5" i="3"/>
  <c r="BS5" i="3"/>
  <c r="CA5" i="3"/>
  <c r="CE5" i="3"/>
  <c r="CI5" i="3"/>
  <c r="CQ5" i="3"/>
  <c r="CU5" i="3"/>
  <c r="CY5" i="3"/>
  <c r="BK7" i="3"/>
  <c r="BS7" i="3"/>
  <c r="BW7" i="3"/>
  <c r="CA7" i="3"/>
  <c r="CE7" i="3"/>
  <c r="CI7" i="3"/>
  <c r="CQ7" i="3"/>
  <c r="CU7" i="3"/>
  <c r="CY7" i="3"/>
  <c r="BK9" i="3"/>
  <c r="BS9" i="3"/>
  <c r="BW9" i="3"/>
  <c r="CA9" i="3"/>
  <c r="CE9" i="3"/>
  <c r="CI9" i="3"/>
  <c r="CQ9" i="3"/>
  <c r="CU9" i="3"/>
  <c r="CY9" i="3"/>
  <c r="BL5" i="3"/>
  <c r="BP5" i="3"/>
  <c r="BT5" i="3"/>
  <c r="BX5" i="3"/>
  <c r="CB5" i="3"/>
  <c r="CJ5" i="3"/>
  <c r="CN5" i="3"/>
  <c r="CR5" i="3"/>
  <c r="CV5" i="3"/>
  <c r="CZ5" i="3"/>
  <c r="BL7" i="3"/>
  <c r="BP7" i="3"/>
  <c r="BT7" i="3"/>
  <c r="BX7" i="3"/>
  <c r="CB7" i="3"/>
  <c r="CJ7" i="3"/>
  <c r="CN7" i="3"/>
  <c r="CR7" i="3"/>
  <c r="CV7" i="3"/>
  <c r="CZ7" i="3"/>
  <c r="BL9" i="3"/>
  <c r="BP9" i="3"/>
  <c r="BT9" i="3"/>
  <c r="BX9" i="3"/>
  <c r="CB9" i="3"/>
  <c r="CJ9" i="3"/>
  <c r="CN9" i="3"/>
  <c r="CR9" i="3"/>
  <c r="CV9" i="3"/>
  <c r="CZ9" i="3"/>
  <c r="BB261" i="2"/>
  <c r="Q261" i="2"/>
  <c r="BB260" i="2"/>
  <c r="P260" i="2"/>
  <c r="BB259" i="2"/>
  <c r="BB258" i="2"/>
  <c r="R258" i="2"/>
  <c r="BB257" i="2"/>
  <c r="BB256" i="2"/>
  <c r="V256" i="2"/>
  <c r="BB255" i="2"/>
  <c r="AA255" i="2"/>
  <c r="BB254" i="2"/>
  <c r="Y254" i="2"/>
  <c r="BB253" i="2"/>
  <c r="AM253" i="2"/>
  <c r="BB252" i="2"/>
  <c r="BB251" i="2"/>
  <c r="N251" i="2"/>
  <c r="BB250" i="2"/>
  <c r="AA250" i="2"/>
  <c r="BB249" i="2"/>
  <c r="N249" i="2"/>
  <c r="BB248" i="2"/>
  <c r="AL248" i="2"/>
  <c r="BB247" i="2"/>
  <c r="BB246" i="2"/>
  <c r="AA246" i="2"/>
  <c r="BB245" i="2"/>
  <c r="AE245" i="2"/>
  <c r="BB244" i="2"/>
  <c r="BB243" i="2"/>
  <c r="AM243" i="2"/>
  <c r="BB242" i="2"/>
  <c r="BB241" i="2"/>
  <c r="AA241" i="2"/>
  <c r="BB240" i="2"/>
  <c r="Z240" i="2"/>
  <c r="BB239" i="2"/>
  <c r="R239" i="2"/>
  <c r="BB238" i="2"/>
  <c r="Z238" i="2"/>
  <c r="AI238" i="2"/>
  <c r="BB237" i="2"/>
  <c r="BB236" i="2"/>
  <c r="AP236" i="2"/>
  <c r="BB235" i="2"/>
  <c r="BD235" i="2"/>
  <c r="BB234" i="2"/>
  <c r="BB233" i="2"/>
  <c r="M233" i="2"/>
  <c r="BB232" i="2"/>
  <c r="W232" i="2"/>
  <c r="BB231" i="2"/>
  <c r="M231" i="2"/>
  <c r="BB230" i="2"/>
  <c r="AD230" i="2"/>
  <c r="BB229" i="2"/>
  <c r="BB228" i="2"/>
  <c r="M228" i="2"/>
  <c r="BB227" i="2"/>
  <c r="AS227" i="2"/>
  <c r="BB226" i="2"/>
  <c r="BB225" i="2"/>
  <c r="AD225" i="2"/>
  <c r="BB224" i="2"/>
  <c r="AO224" i="2"/>
  <c r="BB223" i="2"/>
  <c r="BB222" i="2"/>
  <c r="BB221" i="2"/>
  <c r="BB220" i="2"/>
  <c r="AS220" i="2"/>
  <c r="BB219" i="2"/>
  <c r="M219" i="2"/>
  <c r="AO219" i="2"/>
  <c r="BB218" i="2"/>
  <c r="AE218" i="2"/>
  <c r="BB217" i="2"/>
  <c r="AV217" i="2"/>
  <c r="BB216" i="2"/>
  <c r="BB215" i="2"/>
  <c r="AH215" i="2"/>
  <c r="BB214" i="2"/>
  <c r="AN214" i="2"/>
  <c r="BB213" i="2"/>
  <c r="T213" i="2"/>
  <c r="BB212" i="2"/>
  <c r="J212" i="2"/>
  <c r="BB211" i="2"/>
  <c r="O211" i="2"/>
  <c r="BB210" i="2"/>
  <c r="BB209" i="2"/>
  <c r="AF209" i="2"/>
  <c r="BB208" i="2"/>
  <c r="BB207" i="2"/>
  <c r="AR207" i="2"/>
  <c r="BB206" i="2"/>
  <c r="BB205" i="2"/>
  <c r="T205" i="2"/>
  <c r="BB204" i="2"/>
  <c r="J204" i="2"/>
  <c r="BB203" i="2"/>
  <c r="O203" i="2"/>
  <c r="BB202" i="2"/>
  <c r="AE202" i="2"/>
  <c r="BB201" i="2"/>
  <c r="H201" i="2"/>
  <c r="AF201" i="2"/>
  <c r="BB200" i="2"/>
  <c r="BB199" i="2"/>
  <c r="T199" i="2"/>
  <c r="BB198" i="2"/>
  <c r="AE198" i="2"/>
  <c r="BB197" i="2"/>
  <c r="AB197" i="2"/>
  <c r="BB196" i="2"/>
  <c r="BB195" i="2"/>
  <c r="AH195" i="2"/>
  <c r="BB194" i="2"/>
  <c r="AD194" i="2"/>
  <c r="BB193" i="2"/>
  <c r="AB193" i="2"/>
  <c r="BB192" i="2"/>
  <c r="AM192" i="2"/>
  <c r="BB191" i="2"/>
  <c r="AU191" i="2"/>
  <c r="AE191" i="2"/>
  <c r="BB190" i="2"/>
  <c r="BB189" i="2"/>
  <c r="BB188" i="2"/>
  <c r="BB187" i="2"/>
  <c r="AE187" i="2"/>
  <c r="BB186" i="2"/>
  <c r="BB185" i="2"/>
  <c r="BB184" i="2"/>
  <c r="AU184" i="2"/>
  <c r="BB183" i="2"/>
  <c r="Y183" i="2"/>
  <c r="BB182" i="2"/>
  <c r="G182" i="2"/>
  <c r="BB181" i="2"/>
  <c r="AA181" i="2"/>
  <c r="BB180" i="2"/>
  <c r="W180" i="2"/>
  <c r="BB179" i="2"/>
  <c r="X179" i="2"/>
  <c r="AV179" i="2"/>
  <c r="BB178" i="2"/>
  <c r="AG178" i="2"/>
  <c r="BB177" i="2"/>
  <c r="AN177" i="2"/>
  <c r="BB176" i="2"/>
  <c r="BD176" i="2"/>
  <c r="BB175" i="2"/>
  <c r="AM175" i="2"/>
  <c r="BB174" i="2"/>
  <c r="BB173" i="2"/>
  <c r="I173" i="2"/>
  <c r="AW173" i="2"/>
  <c r="BB172" i="2"/>
  <c r="O172" i="2"/>
  <c r="BB171" i="2"/>
  <c r="BB170" i="2"/>
  <c r="O170" i="2"/>
  <c r="BB169" i="2"/>
  <c r="BD169" i="2"/>
  <c r="BB168" i="2"/>
  <c r="Z168" i="2"/>
  <c r="BB167" i="2"/>
  <c r="J167" i="2"/>
  <c r="BB166" i="2"/>
  <c r="BB165" i="2"/>
  <c r="AP165" i="2"/>
  <c r="BB164" i="2"/>
  <c r="T164" i="2"/>
  <c r="BB163" i="2"/>
  <c r="AH163" i="2"/>
  <c r="BB162" i="2"/>
  <c r="AM162" i="2"/>
  <c r="BB161" i="2"/>
  <c r="O161" i="2"/>
  <c r="BB160" i="2"/>
  <c r="BB159" i="2"/>
  <c r="AU159" i="2"/>
  <c r="BB158" i="2"/>
  <c r="W158" i="2"/>
  <c r="BB157" i="2"/>
  <c r="AR157" i="2"/>
  <c r="BB156" i="2"/>
  <c r="AH156" i="2"/>
  <c r="BB155" i="2"/>
  <c r="J155" i="2"/>
  <c r="AV155" i="2"/>
  <c r="BB154" i="2"/>
  <c r="BB153" i="2"/>
  <c r="AU153" i="2"/>
  <c r="BB152" i="2"/>
  <c r="BB151" i="2"/>
  <c r="AH151" i="2"/>
  <c r="BB150" i="2"/>
  <c r="BB149" i="2"/>
  <c r="BB148" i="2"/>
  <c r="BB147" i="2"/>
  <c r="BB146" i="2"/>
  <c r="BB145" i="2"/>
  <c r="T145" i="2"/>
  <c r="AU145" i="2"/>
  <c r="BB144" i="2"/>
  <c r="AR144" i="2"/>
  <c r="BB143" i="2"/>
  <c r="AP143" i="2"/>
  <c r="BB142" i="2"/>
  <c r="R142" i="2"/>
  <c r="BB141" i="2"/>
  <c r="AI141" i="2"/>
  <c r="BB140" i="2"/>
  <c r="AM140" i="2"/>
  <c r="BB139" i="2"/>
  <c r="H139" i="2"/>
  <c r="BB138" i="2"/>
  <c r="AU138" i="2"/>
  <c r="BB137" i="2"/>
  <c r="BB136" i="2"/>
  <c r="J136" i="2"/>
  <c r="BB135" i="2"/>
  <c r="AE135" i="2"/>
  <c r="BB134" i="2"/>
  <c r="J134" i="2"/>
  <c r="BB133" i="2"/>
  <c r="AH133" i="2"/>
  <c r="BB132" i="2"/>
  <c r="BB131" i="2"/>
  <c r="BB130" i="2"/>
  <c r="AL130" i="2"/>
  <c r="O130" i="2"/>
  <c r="BB129" i="2"/>
  <c r="BB128" i="2"/>
  <c r="BD128" i="2"/>
  <c r="BB127" i="2"/>
  <c r="AE127" i="2"/>
  <c r="BB126" i="2"/>
  <c r="BB125" i="2"/>
  <c r="AU125" i="2"/>
  <c r="BB124" i="2"/>
  <c r="AU124" i="2"/>
  <c r="BB123" i="2"/>
  <c r="J123" i="2"/>
  <c r="BB122" i="2"/>
  <c r="AV122" i="2"/>
  <c r="BB121" i="2"/>
  <c r="BB120" i="2"/>
  <c r="AV120" i="2"/>
  <c r="BB119" i="2"/>
  <c r="AN119" i="2"/>
  <c r="BB118" i="2"/>
  <c r="AP118" i="2"/>
  <c r="BB117" i="2"/>
  <c r="BB116" i="2"/>
  <c r="AH116" i="2"/>
  <c r="BB115" i="2"/>
  <c r="BB114" i="2"/>
  <c r="T114" i="2"/>
  <c r="BB113" i="2"/>
  <c r="AP113" i="2"/>
  <c r="BB112" i="2"/>
  <c r="BB111" i="2"/>
  <c r="AH111" i="2"/>
  <c r="BB110" i="2"/>
  <c r="BB109" i="2"/>
  <c r="BB108" i="2"/>
  <c r="BB107" i="2"/>
  <c r="BB106" i="2"/>
  <c r="BB105" i="2"/>
  <c r="AU105" i="2"/>
  <c r="BB104" i="2"/>
  <c r="AT104" i="2"/>
  <c r="BB103" i="2"/>
  <c r="AR103" i="2"/>
  <c r="BB102" i="2"/>
  <c r="BB101" i="2"/>
  <c r="BB100" i="2"/>
  <c r="BB99" i="2"/>
  <c r="U99" i="2"/>
  <c r="BB98" i="2"/>
  <c r="AT98" i="2"/>
  <c r="BB97" i="2"/>
  <c r="AR97" i="2"/>
  <c r="AB97" i="2"/>
  <c r="BB96" i="2"/>
  <c r="AP96" i="2"/>
  <c r="BB95" i="2"/>
  <c r="BB94" i="2"/>
  <c r="AT94" i="2"/>
  <c r="BB93" i="2"/>
  <c r="AL93" i="2"/>
  <c r="BB92" i="2"/>
  <c r="T92" i="2"/>
  <c r="BB91" i="2"/>
  <c r="AT91" i="2"/>
  <c r="BB90" i="2"/>
  <c r="BB89" i="2"/>
  <c r="Z89" i="2"/>
  <c r="BB88" i="2"/>
  <c r="AD88" i="2"/>
  <c r="BB87" i="2"/>
  <c r="AR87" i="2"/>
  <c r="BB86" i="2"/>
  <c r="Y86" i="2"/>
  <c r="BB85" i="2"/>
  <c r="AT85" i="2"/>
  <c r="BB84" i="2"/>
  <c r="AT84" i="2"/>
  <c r="BB83" i="2"/>
  <c r="U83" i="2"/>
  <c r="BB82" i="2"/>
  <c r="BB81" i="2"/>
  <c r="G81" i="2"/>
  <c r="BB80" i="2"/>
  <c r="Y80" i="2"/>
  <c r="BB79" i="2"/>
  <c r="BB78" i="2"/>
  <c r="H78" i="2"/>
  <c r="BB77" i="2"/>
  <c r="BB76" i="2"/>
  <c r="N76" i="2"/>
  <c r="BB75" i="2"/>
  <c r="AP75" i="2"/>
  <c r="BB74" i="2"/>
  <c r="BB73" i="2"/>
  <c r="BB72" i="2"/>
  <c r="AD72" i="2"/>
  <c r="BB71" i="2"/>
  <c r="H71" i="2"/>
  <c r="BB70" i="2"/>
  <c r="AD70" i="2"/>
  <c r="BB69" i="2"/>
  <c r="Z69" i="2"/>
  <c r="BB68" i="2"/>
  <c r="BB67" i="2"/>
  <c r="H67" i="2"/>
  <c r="BB66" i="2"/>
  <c r="N66" i="2"/>
  <c r="BB65" i="2"/>
  <c r="BB64" i="2"/>
  <c r="BB63" i="2"/>
  <c r="AE63" i="2"/>
  <c r="BB62" i="2"/>
  <c r="AH62" i="2"/>
  <c r="BB61" i="2"/>
  <c r="AM61" i="2"/>
  <c r="BB60" i="2"/>
  <c r="AH60" i="2"/>
  <c r="BB59" i="2"/>
  <c r="AM59" i="2"/>
  <c r="BB58" i="2"/>
  <c r="H58" i="2"/>
  <c r="BB57" i="2"/>
  <c r="BB56" i="2"/>
  <c r="AL56" i="2"/>
  <c r="BB55" i="2"/>
  <c r="AP55" i="2"/>
  <c r="BB54" i="2"/>
  <c r="BB53" i="2"/>
  <c r="BB52" i="2"/>
  <c r="BB51" i="2"/>
  <c r="AA51" i="2"/>
  <c r="BB50" i="2"/>
  <c r="BB49" i="2"/>
  <c r="H49" i="2"/>
  <c r="AA49" i="2"/>
  <c r="BB48" i="2"/>
  <c r="Z48" i="2"/>
  <c r="BB47" i="2"/>
  <c r="H47" i="2"/>
  <c r="BB46" i="2"/>
  <c r="AM46" i="2"/>
  <c r="BB45" i="2"/>
  <c r="AA45" i="2"/>
  <c r="BB44" i="2"/>
  <c r="BB43" i="2"/>
  <c r="BB42" i="2"/>
  <c r="Z42" i="2"/>
  <c r="BB41" i="2"/>
  <c r="H41" i="2"/>
  <c r="BB40" i="2"/>
  <c r="H40" i="2"/>
  <c r="BB39" i="2"/>
  <c r="H39" i="2"/>
  <c r="BB38" i="2"/>
  <c r="AM38" i="2"/>
  <c r="BB37" i="2"/>
  <c r="AA37" i="2"/>
  <c r="BB36" i="2"/>
  <c r="AP36" i="2"/>
  <c r="BB35" i="2"/>
  <c r="AA35" i="2"/>
  <c r="BB34" i="2"/>
  <c r="AL34" i="2"/>
  <c r="BB33" i="2"/>
  <c r="AH33" i="2"/>
  <c r="BB32" i="2"/>
  <c r="AH32" i="2"/>
  <c r="BB31" i="2"/>
  <c r="BB30" i="2"/>
  <c r="AH30" i="2"/>
  <c r="BB29" i="2"/>
  <c r="V29" i="2"/>
  <c r="BB28" i="2"/>
  <c r="BB27" i="2"/>
  <c r="AP27" i="2"/>
  <c r="BB26" i="2"/>
  <c r="BB25" i="2"/>
  <c r="BB24" i="2"/>
  <c r="AA24" i="2"/>
  <c r="BB23" i="2"/>
  <c r="AP23" i="2"/>
  <c r="BB22" i="2"/>
  <c r="BB21" i="2"/>
  <c r="AP21" i="2"/>
  <c r="BB20" i="2"/>
  <c r="BB19" i="2"/>
  <c r="AT19" i="2"/>
  <c r="BB18" i="2"/>
  <c r="AP18" i="2"/>
  <c r="BB17" i="2"/>
  <c r="AM17" i="2"/>
  <c r="BB16" i="2"/>
  <c r="BB15" i="2"/>
  <c r="AT15" i="2"/>
  <c r="BB14" i="2"/>
  <c r="BB13" i="2"/>
  <c r="AM13" i="2"/>
  <c r="BB12" i="2"/>
  <c r="AP12" i="2"/>
  <c r="BB11" i="2"/>
  <c r="AP11" i="2"/>
  <c r="BB10" i="2"/>
  <c r="AP10" i="2"/>
  <c r="BB9" i="2"/>
  <c r="AM9" i="2"/>
  <c r="BB8" i="2"/>
  <c r="BB7" i="2"/>
  <c r="AU7" i="2"/>
  <c r="BB6" i="2"/>
  <c r="AI6" i="2"/>
  <c r="BB5" i="2"/>
  <c r="AM5" i="2"/>
  <c r="K11" i="3" l="1"/>
  <c r="BC5" i="5"/>
  <c r="DH5" i="5"/>
  <c r="DF7" i="4"/>
  <c r="DF14" i="4"/>
  <c r="BD12" i="4"/>
  <c r="DF15" i="4"/>
  <c r="DF9" i="4"/>
  <c r="DF11" i="4"/>
  <c r="DF13" i="4"/>
  <c r="DF12" i="4"/>
  <c r="DF17" i="4"/>
  <c r="BD10" i="4"/>
  <c r="DF6" i="4"/>
  <c r="BB9" i="3"/>
  <c r="BB6" i="3"/>
  <c r="BB5" i="3"/>
  <c r="BB8" i="3"/>
  <c r="BD17" i="4"/>
  <c r="BD15" i="4"/>
  <c r="BD7" i="4"/>
  <c r="BD14" i="4"/>
  <c r="BD6" i="4"/>
  <c r="BD11" i="4"/>
  <c r="BD16" i="4"/>
  <c r="BD5" i="4"/>
  <c r="BD13" i="4"/>
  <c r="BD8" i="4"/>
  <c r="BD9" i="4"/>
  <c r="CM7" i="3"/>
  <c r="CF7" i="3"/>
  <c r="CM8" i="3"/>
  <c r="DA8" i="3"/>
  <c r="BO8" i="3"/>
  <c r="BO5" i="3"/>
  <c r="CM5" i="3"/>
  <c r="BV7" i="3"/>
  <c r="BO9" i="3"/>
  <c r="DA6" i="3"/>
  <c r="CM9" i="3"/>
  <c r="CF9" i="3"/>
  <c r="BV6" i="3"/>
  <c r="CF8" i="3"/>
  <c r="BO7" i="3"/>
  <c r="CF5" i="3"/>
  <c r="BV8" i="3"/>
  <c r="CT8" i="3"/>
  <c r="BO6" i="3"/>
  <c r="CF6" i="3"/>
  <c r="CT6" i="3"/>
  <c r="CM6" i="3"/>
  <c r="BV9" i="3"/>
  <c r="CT5" i="3"/>
  <c r="CT7" i="3"/>
  <c r="CT9" i="3"/>
  <c r="BV5" i="3"/>
  <c r="DA9" i="3"/>
  <c r="DA7" i="3"/>
  <c r="DA5" i="3"/>
  <c r="AM7" i="2"/>
  <c r="J128" i="2"/>
  <c r="H151" i="2"/>
  <c r="I177" i="2"/>
  <c r="AO173" i="2"/>
  <c r="P87" i="2"/>
  <c r="P122" i="2"/>
  <c r="H163" i="2"/>
  <c r="AV173" i="2"/>
  <c r="BD218" i="2"/>
  <c r="AU127" i="2"/>
  <c r="O133" i="2"/>
  <c r="AR145" i="2"/>
  <c r="H164" i="2"/>
  <c r="AE173" i="2"/>
  <c r="BD178" i="2"/>
  <c r="AN128" i="2"/>
  <c r="X173" i="2"/>
  <c r="AU48" i="2"/>
  <c r="X260" i="2"/>
  <c r="AO87" i="2"/>
  <c r="AV177" i="2"/>
  <c r="Z201" i="2"/>
  <c r="H34" i="2"/>
  <c r="H48" i="2"/>
  <c r="G80" i="2"/>
  <c r="K89" i="2"/>
  <c r="AF113" i="2"/>
  <c r="AI161" i="2"/>
  <c r="AM178" i="2"/>
  <c r="J180" i="2"/>
  <c r="AF184" i="2"/>
  <c r="AU201" i="2"/>
  <c r="AD227" i="2"/>
  <c r="AM245" i="2"/>
  <c r="G260" i="2"/>
  <c r="AM260" i="2"/>
  <c r="V17" i="2"/>
  <c r="H33" i="2"/>
  <c r="R59" i="2"/>
  <c r="AP87" i="2"/>
  <c r="AH128" i="2"/>
  <c r="AR139" i="2"/>
  <c r="AP145" i="2"/>
  <c r="AM157" i="2"/>
  <c r="Q173" i="2"/>
  <c r="AR173" i="2"/>
  <c r="G178" i="2"/>
  <c r="AW179" i="2"/>
  <c r="G184" i="2"/>
  <c r="AE193" i="2"/>
  <c r="AH201" i="2"/>
  <c r="H209" i="2"/>
  <c r="V258" i="2"/>
  <c r="AV260" i="2"/>
  <c r="AV86" i="2"/>
  <c r="AP124" i="2"/>
  <c r="AH159" i="2"/>
  <c r="Z195" i="2"/>
  <c r="V199" i="2"/>
  <c r="AU59" i="2"/>
  <c r="AH199" i="2"/>
  <c r="AE17" i="2"/>
  <c r="Y87" i="2"/>
  <c r="W145" i="2"/>
  <c r="U178" i="2"/>
  <c r="AK180" i="2"/>
  <c r="W184" i="2"/>
  <c r="AR184" i="2"/>
  <c r="AO227" i="2"/>
  <c r="I246" i="2"/>
  <c r="AB153" i="2"/>
  <c r="AU156" i="2"/>
  <c r="AR170" i="2"/>
  <c r="AB176" i="2"/>
  <c r="AN192" i="2"/>
  <c r="AR176" i="2"/>
  <c r="M184" i="2"/>
  <c r="AI184" i="2"/>
  <c r="Z49" i="2"/>
  <c r="AG80" i="2"/>
  <c r="H6" i="2"/>
  <c r="AU17" i="2"/>
  <c r="O38" i="2"/>
  <c r="AH48" i="2"/>
  <c r="AH49" i="2"/>
  <c r="AP62" i="2"/>
  <c r="AF86" i="2"/>
  <c r="AD87" i="2"/>
  <c r="T96" i="2"/>
  <c r="H111" i="2"/>
  <c r="AL124" i="2"/>
  <c r="Z128" i="2"/>
  <c r="AU135" i="2"/>
  <c r="AT142" i="2"/>
  <c r="AE145" i="2"/>
  <c r="V153" i="2"/>
  <c r="T156" i="2"/>
  <c r="X159" i="2"/>
  <c r="AI163" i="2"/>
  <c r="O173" i="2"/>
  <c r="AG173" i="2"/>
  <c r="Y176" i="2"/>
  <c r="Y178" i="2"/>
  <c r="AF179" i="2"/>
  <c r="X184" i="2"/>
  <c r="AV184" i="2"/>
  <c r="I192" i="2"/>
  <c r="W195" i="2"/>
  <c r="H199" i="2"/>
  <c r="V201" i="2"/>
  <c r="AU204" i="2"/>
  <c r="AS219" i="2"/>
  <c r="BD227" i="2"/>
  <c r="AA248" i="2"/>
  <c r="AH255" i="2"/>
  <c r="AD27" i="2"/>
  <c r="AM58" i="2"/>
  <c r="AA129" i="2"/>
  <c r="J129" i="2"/>
  <c r="W132" i="2"/>
  <c r="AN186" i="2"/>
  <c r="AS223" i="2"/>
  <c r="BD223" i="2"/>
  <c r="W223" i="2"/>
  <c r="BD6" i="2"/>
  <c r="AP34" i="2"/>
  <c r="V34" i="2"/>
  <c r="N34" i="2"/>
  <c r="AA41" i="2"/>
  <c r="Z41" i="2"/>
  <c r="R41" i="2"/>
  <c r="AL42" i="2"/>
  <c r="R60" i="2"/>
  <c r="H60" i="2"/>
  <c r="V63" i="2"/>
  <c r="AU63" i="2"/>
  <c r="AK83" i="2"/>
  <c r="AD95" i="2"/>
  <c r="Z96" i="2"/>
  <c r="AW99" i="2"/>
  <c r="N99" i="2"/>
  <c r="AT99" i="2"/>
  <c r="AK99" i="2"/>
  <c r="Z111" i="2"/>
  <c r="AR116" i="2"/>
  <c r="H116" i="2"/>
  <c r="AH121" i="2"/>
  <c r="AU121" i="2"/>
  <c r="AE122" i="2"/>
  <c r="AM160" i="2"/>
  <c r="AR161" i="2"/>
  <c r="AP190" i="2"/>
  <c r="AB190" i="2"/>
  <c r="N7" i="2"/>
  <c r="H17" i="2"/>
  <c r="AH17" i="2"/>
  <c r="H26" i="2"/>
  <c r="R28" i="2"/>
  <c r="H28" i="2"/>
  <c r="H30" i="2"/>
  <c r="AA33" i="2"/>
  <c r="Z33" i="2"/>
  <c r="R33" i="2"/>
  <c r="W34" i="2"/>
  <c r="V36" i="2"/>
  <c r="AH41" i="2"/>
  <c r="Z59" i="2"/>
  <c r="AL66" i="2"/>
  <c r="AW76" i="2"/>
  <c r="AP76" i="2"/>
  <c r="AG76" i="2"/>
  <c r="T76" i="2"/>
  <c r="O120" i="2"/>
  <c r="AD123" i="2"/>
  <c r="J216" i="2"/>
  <c r="AM216" i="2"/>
  <c r="AH257" i="2"/>
  <c r="V257" i="2"/>
  <c r="AG257" i="2"/>
  <c r="W42" i="2"/>
  <c r="AM63" i="2"/>
  <c r="AT63" i="2"/>
  <c r="Z63" i="2"/>
  <c r="H63" i="2"/>
  <c r="O63" i="2"/>
  <c r="AP63" i="2"/>
  <c r="AP137" i="2"/>
  <c r="AM137" i="2"/>
  <c r="AB137" i="2"/>
  <c r="J174" i="2"/>
  <c r="AB174" i="2"/>
  <c r="AV237" i="2"/>
  <c r="G237" i="2"/>
  <c r="H5" i="2"/>
  <c r="AD7" i="2"/>
  <c r="O17" i="2"/>
  <c r="AT17" i="2"/>
  <c r="AM25" i="2"/>
  <c r="H25" i="2"/>
  <c r="AH34" i="2"/>
  <c r="AH40" i="2"/>
  <c r="AD52" i="2"/>
  <c r="N63" i="2"/>
  <c r="AH63" i="2"/>
  <c r="AT81" i="2"/>
  <c r="AR81" i="2"/>
  <c r="AG81" i="2"/>
  <c r="AB81" i="2"/>
  <c r="AP106" i="2"/>
  <c r="AB106" i="2"/>
  <c r="AP109" i="2"/>
  <c r="AA109" i="2"/>
  <c r="T109" i="2"/>
  <c r="AU113" i="2"/>
  <c r="AE113" i="2"/>
  <c r="AR113" i="2"/>
  <c r="W113" i="2"/>
  <c r="T113" i="2"/>
  <c r="AU120" i="2"/>
  <c r="AH123" i="2"/>
  <c r="V137" i="2"/>
  <c r="AB141" i="2"/>
  <c r="R141" i="2"/>
  <c r="AT141" i="2"/>
  <c r="X141" i="2"/>
  <c r="AH168" i="2"/>
  <c r="V168" i="2"/>
  <c r="AV174" i="2"/>
  <c r="P187" i="2"/>
  <c r="J187" i="2"/>
  <c r="AV187" i="2"/>
  <c r="V187" i="2"/>
  <c r="AP213" i="2"/>
  <c r="Z213" i="2"/>
  <c r="H213" i="2"/>
  <c r="AD223" i="2"/>
  <c r="W230" i="2"/>
  <c r="BD230" i="2"/>
  <c r="AS230" i="2"/>
  <c r="AT237" i="2"/>
  <c r="R49" i="2"/>
  <c r="N72" i="2"/>
  <c r="J86" i="2"/>
  <c r="G87" i="2"/>
  <c r="T87" i="2"/>
  <c r="AF87" i="2"/>
  <c r="AT87" i="2"/>
  <c r="G97" i="2"/>
  <c r="Y105" i="2"/>
  <c r="P124" i="2"/>
  <c r="J127" i="2"/>
  <c r="T128" i="2"/>
  <c r="AU128" i="2"/>
  <c r="J135" i="2"/>
  <c r="BD136" i="2"/>
  <c r="AU136" i="2"/>
  <c r="AN136" i="2"/>
  <c r="AB143" i="2"/>
  <c r="AM143" i="2"/>
  <c r="AM155" i="2"/>
  <c r="AL155" i="2"/>
  <c r="Z155" i="2"/>
  <c r="R155" i="2"/>
  <c r="AH166" i="2"/>
  <c r="AR166" i="2"/>
  <c r="AB166" i="2"/>
  <c r="AA166" i="2"/>
  <c r="AH170" i="2"/>
  <c r="AP170" i="2"/>
  <c r="AB170" i="2"/>
  <c r="Z170" i="2"/>
  <c r="AI177" i="2"/>
  <c r="AA177" i="2"/>
  <c r="W177" i="2"/>
  <c r="O177" i="2"/>
  <c r="I181" i="2"/>
  <c r="AM183" i="2"/>
  <c r="X183" i="2"/>
  <c r="AU189" i="2"/>
  <c r="AR189" i="2"/>
  <c r="AA189" i="2"/>
  <c r="AH198" i="2"/>
  <c r="AN206" i="2"/>
  <c r="AH221" i="2"/>
  <c r="BD221" i="2"/>
  <c r="W222" i="2"/>
  <c r="BD222" i="2"/>
  <c r="AS222" i="2"/>
  <c r="AD222" i="2"/>
  <c r="AH224" i="2"/>
  <c r="AH235" i="2"/>
  <c r="AI256" i="2"/>
  <c r="G256" i="2"/>
  <c r="AO256" i="2"/>
  <c r="AH256" i="2"/>
  <c r="AG259" i="2"/>
  <c r="AM259" i="2"/>
  <c r="AU260" i="2"/>
  <c r="AR260" i="2"/>
  <c r="AF260" i="2"/>
  <c r="W260" i="2"/>
  <c r="BD260" i="2"/>
  <c r="AO260" i="2"/>
  <c r="AE260" i="2"/>
  <c r="Q260" i="2"/>
  <c r="K260" i="2"/>
  <c r="Y260" i="2"/>
  <c r="AW260" i="2"/>
  <c r="V87" i="2"/>
  <c r="AG87" i="2"/>
  <c r="AW87" i="2"/>
  <c r="W124" i="2"/>
  <c r="W135" i="2"/>
  <c r="AU157" i="2"/>
  <c r="AB157" i="2"/>
  <c r="V157" i="2"/>
  <c r="T157" i="2"/>
  <c r="AB181" i="2"/>
  <c r="AU195" i="2"/>
  <c r="AV195" i="2"/>
  <c r="AF195" i="2"/>
  <c r="T195" i="2"/>
  <c r="H195" i="2"/>
  <c r="AR195" i="2"/>
  <c r="AE195" i="2"/>
  <c r="P195" i="2"/>
  <c r="AP195" i="2"/>
  <c r="AU243" i="2"/>
  <c r="AE243" i="2"/>
  <c r="AO252" i="2"/>
  <c r="H252" i="2"/>
  <c r="M260" i="2"/>
  <c r="AI260" i="2"/>
  <c r="AU142" i="2"/>
  <c r="AF145" i="2"/>
  <c r="AB149" i="2"/>
  <c r="AM153" i="2"/>
  <c r="W156" i="2"/>
  <c r="J159" i="2"/>
  <c r="AT159" i="2"/>
  <c r="V164" i="2"/>
  <c r="AK179" i="2"/>
  <c r="T180" i="2"/>
  <c r="K184" i="2"/>
  <c r="P184" i="2"/>
  <c r="Y184" i="2"/>
  <c r="AM184" i="2"/>
  <c r="AW184" i="2"/>
  <c r="W191" i="2"/>
  <c r="Z192" i="2"/>
  <c r="Z209" i="2"/>
  <c r="AR215" i="2"/>
  <c r="W218" i="2"/>
  <c r="R219" i="2"/>
  <c r="AO234" i="2"/>
  <c r="AM258" i="2"/>
  <c r="AE149" i="2"/>
  <c r="T153" i="2"/>
  <c r="AR153" i="2"/>
  <c r="R159" i="2"/>
  <c r="AH164" i="2"/>
  <c r="W173" i="2"/>
  <c r="AI173" i="2"/>
  <c r="AS176" i="2"/>
  <c r="M178" i="2"/>
  <c r="AU178" i="2"/>
  <c r="T179" i="2"/>
  <c r="AS179" i="2"/>
  <c r="Q184" i="2"/>
  <c r="AE184" i="2"/>
  <c r="AO184" i="2"/>
  <c r="BD184" i="2"/>
  <c r="O201" i="2"/>
  <c r="AR201" i="2"/>
  <c r="AM219" i="2"/>
  <c r="W227" i="2"/>
  <c r="AS236" i="2"/>
  <c r="W9" i="2"/>
  <c r="AL9" i="2"/>
  <c r="N15" i="2"/>
  <c r="AD15" i="2"/>
  <c r="AU15" i="2"/>
  <c r="AM50" i="2"/>
  <c r="AU50" i="2"/>
  <c r="AH50" i="2"/>
  <c r="V50" i="2"/>
  <c r="H50" i="2"/>
  <c r="AT50" i="2"/>
  <c r="AE50" i="2"/>
  <c r="O50" i="2"/>
  <c r="N50" i="2"/>
  <c r="AP50" i="2"/>
  <c r="AM54" i="2"/>
  <c r="AT54" i="2"/>
  <c r="AE54" i="2"/>
  <c r="O54" i="2"/>
  <c r="AP54" i="2"/>
  <c r="Z54" i="2"/>
  <c r="N54" i="2"/>
  <c r="AL54" i="2"/>
  <c r="AP65" i="2"/>
  <c r="AU65" i="2"/>
  <c r="Z65" i="2"/>
  <c r="H65" i="2"/>
  <c r="AT65" i="2"/>
  <c r="W65" i="2"/>
  <c r="O65" i="2"/>
  <c r="AV79" i="2"/>
  <c r="AO79" i="2"/>
  <c r="AK79" i="2"/>
  <c r="P79" i="2"/>
  <c r="G90" i="2"/>
  <c r="AW90" i="2"/>
  <c r="AG90" i="2"/>
  <c r="Z102" i="2"/>
  <c r="AP102" i="2"/>
  <c r="AO102" i="2"/>
  <c r="T102" i="2"/>
  <c r="AU107" i="2"/>
  <c r="AV107" i="2"/>
  <c r="AH107" i="2"/>
  <c r="Z107" i="2"/>
  <c r="P107" i="2"/>
  <c r="H107" i="2"/>
  <c r="AR107" i="2"/>
  <c r="AF107" i="2"/>
  <c r="W107" i="2"/>
  <c r="AE107" i="2"/>
  <c r="BD108" i="2"/>
  <c r="AU108" i="2"/>
  <c r="AN108" i="2"/>
  <c r="BD148" i="2"/>
  <c r="AU148" i="2"/>
  <c r="AH148" i="2"/>
  <c r="T148" i="2"/>
  <c r="H148" i="2"/>
  <c r="AR148" i="2"/>
  <c r="AD148" i="2"/>
  <c r="N148" i="2"/>
  <c r="Z148" i="2"/>
  <c r="W148" i="2"/>
  <c r="Z9" i="2"/>
  <c r="AP9" i="2"/>
  <c r="AE13" i="2"/>
  <c r="O15" i="2"/>
  <c r="AH15" i="2"/>
  <c r="V23" i="2"/>
  <c r="AE27" i="2"/>
  <c r="AH28" i="2"/>
  <c r="AH35" i="2"/>
  <c r="AP40" i="2"/>
  <c r="AT40" i="2"/>
  <c r="AL40" i="2"/>
  <c r="O40" i="2"/>
  <c r="N40" i="2"/>
  <c r="AU40" i="2"/>
  <c r="W50" i="2"/>
  <c r="V54" i="2"/>
  <c r="AU54" i="2"/>
  <c r="AH65" i="2"/>
  <c r="AO75" i="2"/>
  <c r="AV118" i="2"/>
  <c r="AH118" i="2"/>
  <c r="T118" i="2"/>
  <c r="H118" i="2"/>
  <c r="AF118" i="2"/>
  <c r="R118" i="2"/>
  <c r="AR118" i="2"/>
  <c r="AI148" i="2"/>
  <c r="J197" i="2"/>
  <c r="AP197" i="2"/>
  <c r="Z197" i="2"/>
  <c r="J200" i="2"/>
  <c r="AU200" i="2"/>
  <c r="V6" i="2"/>
  <c r="AU13" i="2"/>
  <c r="R15" i="2"/>
  <c r="AM15" i="2"/>
  <c r="AH23" i="2"/>
  <c r="R27" i="2"/>
  <c r="AH27" i="2"/>
  <c r="H37" i="2"/>
  <c r="Z37" i="2"/>
  <c r="AH39" i="2"/>
  <c r="Z39" i="2"/>
  <c r="R39" i="2"/>
  <c r="W40" i="2"/>
  <c r="Z50" i="2"/>
  <c r="W54" i="2"/>
  <c r="Z58" i="2"/>
  <c r="AU58" i="2"/>
  <c r="R58" i="2"/>
  <c r="O58" i="2"/>
  <c r="AL65" i="2"/>
  <c r="AP66" i="2"/>
  <c r="AU66" i="2"/>
  <c r="Z66" i="2"/>
  <c r="H66" i="2"/>
  <c r="AT66" i="2"/>
  <c r="W66" i="2"/>
  <c r="O66" i="2"/>
  <c r="AP67" i="2"/>
  <c r="AH67" i="2"/>
  <c r="Z67" i="2"/>
  <c r="R67" i="2"/>
  <c r="R69" i="2"/>
  <c r="H69" i="2"/>
  <c r="AH69" i="2"/>
  <c r="AS78" i="2"/>
  <c r="AN78" i="2"/>
  <c r="AH78" i="2"/>
  <c r="X78" i="2"/>
  <c r="AT80" i="2"/>
  <c r="AV80" i="2"/>
  <c r="AF80" i="2"/>
  <c r="Q80" i="2"/>
  <c r="AP80" i="2"/>
  <c r="Z80" i="2"/>
  <c r="AO80" i="2"/>
  <c r="AW92" i="2"/>
  <c r="J92" i="2"/>
  <c r="AT92" i="2"/>
  <c r="Y92" i="2"/>
  <c r="Q93" i="2"/>
  <c r="AO95" i="2"/>
  <c r="AP97" i="2"/>
  <c r="T97" i="2"/>
  <c r="AG97" i="2"/>
  <c r="N97" i="2"/>
  <c r="AW97" i="2"/>
  <c r="AW103" i="2"/>
  <c r="AB103" i="2"/>
  <c r="Z103" i="2"/>
  <c r="N103" i="2"/>
  <c r="T107" i="2"/>
  <c r="AP107" i="2"/>
  <c r="AU109" i="2"/>
  <c r="AV109" i="2"/>
  <c r="AH109" i="2"/>
  <c r="Z109" i="2"/>
  <c r="P109" i="2"/>
  <c r="H109" i="2"/>
  <c r="AR109" i="2"/>
  <c r="AF109" i="2"/>
  <c r="W109" i="2"/>
  <c r="AE109" i="2"/>
  <c r="AV111" i="2"/>
  <c r="AF111" i="2"/>
  <c r="R111" i="2"/>
  <c r="AR111" i="2"/>
  <c r="AA111" i="2"/>
  <c r="AP111" i="2"/>
  <c r="BD114" i="2"/>
  <c r="AN114" i="2"/>
  <c r="J114" i="2"/>
  <c r="AI114" i="2"/>
  <c r="Z114" i="2"/>
  <c r="Z118" i="2"/>
  <c r="AP127" i="2"/>
  <c r="Z127" i="2"/>
  <c r="O127" i="2"/>
  <c r="AL127" i="2"/>
  <c r="V127" i="2"/>
  <c r="AF127" i="2"/>
  <c r="P127" i="2"/>
  <c r="AV127" i="2"/>
  <c r="AB146" i="2"/>
  <c r="H146" i="2"/>
  <c r="AT146" i="2"/>
  <c r="R146" i="2"/>
  <c r="AM146" i="2"/>
  <c r="AD146" i="2"/>
  <c r="O146" i="2"/>
  <c r="AP148" i="2"/>
  <c r="AR151" i="2"/>
  <c r="AB151" i="2"/>
  <c r="O151" i="2"/>
  <c r="AM151" i="2"/>
  <c r="W151" i="2"/>
  <c r="V151" i="2"/>
  <c r="AU151" i="2"/>
  <c r="T151" i="2"/>
  <c r="AU174" i="2"/>
  <c r="AG174" i="2"/>
  <c r="W174" i="2"/>
  <c r="M174" i="2"/>
  <c r="G174" i="2"/>
  <c r="AO174" i="2"/>
  <c r="AF174" i="2"/>
  <c r="U174" i="2"/>
  <c r="AN174" i="2"/>
  <c r="P174" i="2"/>
  <c r="AM174" i="2"/>
  <c r="O174" i="2"/>
  <c r="BD174" i="2"/>
  <c r="AO185" i="2"/>
  <c r="R13" i="2"/>
  <c r="AH53" i="2"/>
  <c r="H53" i="2"/>
  <c r="AP56" i="2"/>
  <c r="AU56" i="2"/>
  <c r="Z56" i="2"/>
  <c r="H56" i="2"/>
  <c r="AT56" i="2"/>
  <c r="W56" i="2"/>
  <c r="O56" i="2"/>
  <c r="AP57" i="2"/>
  <c r="AH57" i="2"/>
  <c r="Z57" i="2"/>
  <c r="R57" i="2"/>
  <c r="AL68" i="2"/>
  <c r="AU68" i="2"/>
  <c r="Z68" i="2"/>
  <c r="Z75" i="2"/>
  <c r="T75" i="2"/>
  <c r="P75" i="2"/>
  <c r="AR77" i="2"/>
  <c r="AW77" i="2"/>
  <c r="AG77" i="2"/>
  <c r="AB77" i="2"/>
  <c r="AR93" i="2"/>
  <c r="AP93" i="2"/>
  <c r="AF93" i="2"/>
  <c r="V93" i="2"/>
  <c r="AW93" i="2"/>
  <c r="AO93" i="2"/>
  <c r="AD93" i="2"/>
  <c r="T93" i="2"/>
  <c r="K93" i="2"/>
  <c r="Z93" i="2"/>
  <c r="AV93" i="2"/>
  <c r="AI112" i="2"/>
  <c r="H112" i="2"/>
  <c r="AU112" i="2"/>
  <c r="AR115" i="2"/>
  <c r="AH115" i="2"/>
  <c r="T115" i="2"/>
  <c r="AI169" i="2"/>
  <c r="R5" i="2"/>
  <c r="N9" i="2"/>
  <c r="V11" i="2"/>
  <c r="R25" i="2"/>
  <c r="R26" i="2"/>
  <c r="N27" i="2"/>
  <c r="AH47" i="2"/>
  <c r="AP47" i="2"/>
  <c r="Z47" i="2"/>
  <c r="R47" i="2"/>
  <c r="AH56" i="2"/>
  <c r="AD61" i="2"/>
  <c r="V61" i="2"/>
  <c r="R61" i="2"/>
  <c r="AW83" i="2"/>
  <c r="AV83" i="2"/>
  <c r="AF83" i="2"/>
  <c r="T83" i="2"/>
  <c r="J83" i="2"/>
  <c r="AT83" i="2"/>
  <c r="AD83" i="2"/>
  <c r="N83" i="2"/>
  <c r="AP83" i="2"/>
  <c r="P93" i="2"/>
  <c r="AG93" i="2"/>
  <c r="R107" i="2"/>
  <c r="AM107" i="2"/>
  <c r="AP134" i="2"/>
  <c r="AU134" i="2"/>
  <c r="AB134" i="2"/>
  <c r="Z134" i="2"/>
  <c r="BD188" i="2"/>
  <c r="AU188" i="2"/>
  <c r="AH188" i="2"/>
  <c r="T188" i="2"/>
  <c r="H188" i="2"/>
  <c r="AP188" i="2"/>
  <c r="W188" i="2"/>
  <c r="AI188" i="2"/>
  <c r="N188" i="2"/>
  <c r="AR188" i="2"/>
  <c r="AD188" i="2"/>
  <c r="Z188" i="2"/>
  <c r="AU217" i="2"/>
  <c r="AM217" i="2"/>
  <c r="T217" i="2"/>
  <c r="BD217" i="2"/>
  <c r="AE217" i="2"/>
  <c r="AN217" i="2"/>
  <c r="I217" i="2"/>
  <c r="AB217" i="2"/>
  <c r="W217" i="2"/>
  <c r="AD253" i="2"/>
  <c r="H253" i="2"/>
  <c r="AH5" i="2"/>
  <c r="O7" i="2"/>
  <c r="AT7" i="2"/>
  <c r="O9" i="2"/>
  <c r="AE9" i="2"/>
  <c r="AT9" i="2"/>
  <c r="AH11" i="2"/>
  <c r="W17" i="2"/>
  <c r="AL17" i="2"/>
  <c r="AH25" i="2"/>
  <c r="AA26" i="2"/>
  <c r="AU5" i="2"/>
  <c r="AH6" i="2"/>
  <c r="Z7" i="2"/>
  <c r="H9" i="2"/>
  <c r="V9" i="2"/>
  <c r="AH9" i="2"/>
  <c r="AU9" i="2"/>
  <c r="H13" i="2"/>
  <c r="H15" i="2"/>
  <c r="Z15" i="2"/>
  <c r="N17" i="2"/>
  <c r="Z17" i="2"/>
  <c r="AP17" i="2"/>
  <c r="H24" i="2"/>
  <c r="AU25" i="2"/>
  <c r="AH26" i="2"/>
  <c r="V27" i="2"/>
  <c r="AT27" i="2"/>
  <c r="AE29" i="2"/>
  <c r="AP29" i="2"/>
  <c r="AM34" i="2"/>
  <c r="AT34" i="2"/>
  <c r="AE34" i="2"/>
  <c r="O34" i="2"/>
  <c r="Z34" i="2"/>
  <c r="AU34" i="2"/>
  <c r="AD36" i="2"/>
  <c r="R36" i="2"/>
  <c r="AM36" i="2"/>
  <c r="AU38" i="2"/>
  <c r="AL38" i="2"/>
  <c r="R38" i="2"/>
  <c r="AP39" i="2"/>
  <c r="Z40" i="2"/>
  <c r="AM42" i="2"/>
  <c r="AU42" i="2"/>
  <c r="AH42" i="2"/>
  <c r="V42" i="2"/>
  <c r="H42" i="2"/>
  <c r="AT42" i="2"/>
  <c r="AE42" i="2"/>
  <c r="O42" i="2"/>
  <c r="N42" i="2"/>
  <c r="AP42" i="2"/>
  <c r="AP48" i="2"/>
  <c r="AT48" i="2"/>
  <c r="W48" i="2"/>
  <c r="AL48" i="2"/>
  <c r="O48" i="2"/>
  <c r="N48" i="2"/>
  <c r="AL50" i="2"/>
  <c r="H54" i="2"/>
  <c r="AH54" i="2"/>
  <c r="N56" i="2"/>
  <c r="H57" i="2"/>
  <c r="AL58" i="2"/>
  <c r="AP61" i="2"/>
  <c r="N65" i="2"/>
  <c r="AH66" i="2"/>
  <c r="H68" i="2"/>
  <c r="K75" i="2"/>
  <c r="G77" i="2"/>
  <c r="N79" i="2"/>
  <c r="T80" i="2"/>
  <c r="AW80" i="2"/>
  <c r="Y83" i="2"/>
  <c r="AW86" i="2"/>
  <c r="AT86" i="2"/>
  <c r="U86" i="2"/>
  <c r="AK86" i="2"/>
  <c r="N86" i="2"/>
  <c r="T90" i="2"/>
  <c r="G93" i="2"/>
  <c r="Y93" i="2"/>
  <c r="AT93" i="2"/>
  <c r="Z97" i="2"/>
  <c r="P102" i="2"/>
  <c r="AP103" i="2"/>
  <c r="AA107" i="2"/>
  <c r="J108" i="2"/>
  <c r="R109" i="2"/>
  <c r="AM109" i="2"/>
  <c r="T111" i="2"/>
  <c r="Z112" i="2"/>
  <c r="H115" i="2"/>
  <c r="AA118" i="2"/>
  <c r="AL120" i="2"/>
  <c r="AE120" i="2"/>
  <c r="AB120" i="2"/>
  <c r="P120" i="2"/>
  <c r="AP123" i="2"/>
  <c r="T123" i="2"/>
  <c r="BD123" i="2"/>
  <c r="AB123" i="2"/>
  <c r="AR123" i="2"/>
  <c r="O123" i="2"/>
  <c r="W127" i="2"/>
  <c r="AP135" i="2"/>
  <c r="Z135" i="2"/>
  <c r="O135" i="2"/>
  <c r="AL135" i="2"/>
  <c r="V135" i="2"/>
  <c r="AF135" i="2"/>
  <c r="P135" i="2"/>
  <c r="AV135" i="2"/>
  <c r="AE151" i="2"/>
  <c r="BD163" i="2"/>
  <c r="AR163" i="2"/>
  <c r="AD163" i="2"/>
  <c r="N163" i="2"/>
  <c r="AP163" i="2"/>
  <c r="Z163" i="2"/>
  <c r="W163" i="2"/>
  <c r="AU163" i="2"/>
  <c r="T163" i="2"/>
  <c r="AV172" i="2"/>
  <c r="I172" i="2"/>
  <c r="AE172" i="2"/>
  <c r="BD172" i="2"/>
  <c r="T172" i="2"/>
  <c r="Y174" i="2"/>
  <c r="AU180" i="2"/>
  <c r="BD180" i="2"/>
  <c r="AR180" i="2"/>
  <c r="AI180" i="2"/>
  <c r="Y180" i="2"/>
  <c r="Q180" i="2"/>
  <c r="G180" i="2"/>
  <c r="AW180" i="2"/>
  <c r="AO180" i="2"/>
  <c r="AF180" i="2"/>
  <c r="X180" i="2"/>
  <c r="P180" i="2"/>
  <c r="AV180" i="2"/>
  <c r="AE180" i="2"/>
  <c r="M180" i="2"/>
  <c r="AS180" i="2"/>
  <c r="AB180" i="2"/>
  <c r="K180" i="2"/>
  <c r="AM180" i="2"/>
  <c r="AA182" i="2"/>
  <c r="BD182" i="2"/>
  <c r="Y182" i="2"/>
  <c r="AE210" i="2"/>
  <c r="AN210" i="2"/>
  <c r="T210" i="2"/>
  <c r="AP33" i="2"/>
  <c r="AP41" i="2"/>
  <c r="AP49" i="2"/>
  <c r="H59" i="2"/>
  <c r="AL59" i="2"/>
  <c r="Z60" i="2"/>
  <c r="H62" i="2"/>
  <c r="W63" i="2"/>
  <c r="AL63" i="2"/>
  <c r="AP64" i="2"/>
  <c r="AT72" i="2"/>
  <c r="G76" i="2"/>
  <c r="Z76" i="2"/>
  <c r="AR76" i="2"/>
  <c r="V81" i="2"/>
  <c r="AW81" i="2"/>
  <c r="K87" i="2"/>
  <c r="Q87" i="2"/>
  <c r="Z87" i="2"/>
  <c r="AL87" i="2"/>
  <c r="AV87" i="2"/>
  <c r="K96" i="2"/>
  <c r="AO96" i="2"/>
  <c r="J99" i="2"/>
  <c r="Y99" i="2"/>
  <c r="AV99" i="2"/>
  <c r="AD101" i="2"/>
  <c r="J105" i="2"/>
  <c r="AH106" i="2"/>
  <c r="H113" i="2"/>
  <c r="P113" i="2"/>
  <c r="Z113" i="2"/>
  <c r="AH113" i="2"/>
  <c r="AV113" i="2"/>
  <c r="T116" i="2"/>
  <c r="J119" i="2"/>
  <c r="AL122" i="2"/>
  <c r="AU122" i="2"/>
  <c r="O122" i="2"/>
  <c r="AB122" i="2"/>
  <c r="Z124" i="2"/>
  <c r="AU133" i="2"/>
  <c r="AL133" i="2"/>
  <c r="R133" i="2"/>
  <c r="H156" i="2"/>
  <c r="G176" i="2"/>
  <c r="Q176" i="2"/>
  <c r="AI176" i="2"/>
  <c r="K183" i="2"/>
  <c r="AP191" i="2"/>
  <c r="AB191" i="2"/>
  <c r="O191" i="2"/>
  <c r="AM191" i="2"/>
  <c r="V191" i="2"/>
  <c r="H191" i="2"/>
  <c r="AF191" i="2"/>
  <c r="R191" i="2"/>
  <c r="AU212" i="2"/>
  <c r="AD233" i="2"/>
  <c r="BD233" i="2"/>
  <c r="W233" i="2"/>
  <c r="AS233" i="2"/>
  <c r="AO233" i="2"/>
  <c r="AR237" i="2"/>
  <c r="AP237" i="2"/>
  <c r="AF237" i="2"/>
  <c r="V237" i="2"/>
  <c r="AW237" i="2"/>
  <c r="AO237" i="2"/>
  <c r="AD237" i="2"/>
  <c r="T237" i="2"/>
  <c r="AL237" i="2"/>
  <c r="Q237" i="2"/>
  <c r="AG237" i="2"/>
  <c r="P237" i="2"/>
  <c r="Z237" i="2"/>
  <c r="Y237" i="2"/>
  <c r="K237" i="2"/>
  <c r="O59" i="2"/>
  <c r="AB76" i="2"/>
  <c r="P96" i="2"/>
  <c r="AF99" i="2"/>
  <c r="AO101" i="2"/>
  <c r="T105" i="2"/>
  <c r="R113" i="2"/>
  <c r="AA113" i="2"/>
  <c r="AM113" i="2"/>
  <c r="BD121" i="2"/>
  <c r="J121" i="2"/>
  <c r="AN121" i="2"/>
  <c r="AV124" i="2"/>
  <c r="AF124" i="2"/>
  <c r="V124" i="2"/>
  <c r="J124" i="2"/>
  <c r="O124" i="2"/>
  <c r="AE124" i="2"/>
  <c r="AU130" i="2"/>
  <c r="AH130" i="2"/>
  <c r="R130" i="2"/>
  <c r="AH139" i="2"/>
  <c r="R139" i="2"/>
  <c r="O139" i="2"/>
  <c r="AI142" i="2"/>
  <c r="AM142" i="2"/>
  <c r="AB142" i="2"/>
  <c r="Z142" i="2"/>
  <c r="AU149" i="2"/>
  <c r="AR149" i="2"/>
  <c r="V149" i="2"/>
  <c r="AM149" i="2"/>
  <c r="T149" i="2"/>
  <c r="AT150" i="2"/>
  <c r="AE150" i="2"/>
  <c r="AB150" i="2"/>
  <c r="BD156" i="2"/>
  <c r="AR156" i="2"/>
  <c r="AD156" i="2"/>
  <c r="N156" i="2"/>
  <c r="AP156" i="2"/>
  <c r="Z156" i="2"/>
  <c r="AI156" i="2"/>
  <c r="AU168" i="2"/>
  <c r="AF168" i="2"/>
  <c r="T168" i="2"/>
  <c r="H168" i="2"/>
  <c r="AR168" i="2"/>
  <c r="AB168" i="2"/>
  <c r="O168" i="2"/>
  <c r="AP168" i="2"/>
  <c r="AU176" i="2"/>
  <c r="AW176" i="2"/>
  <c r="AO176" i="2"/>
  <c r="AF176" i="2"/>
  <c r="X176" i="2"/>
  <c r="P176" i="2"/>
  <c r="AV176" i="2"/>
  <c r="AM176" i="2"/>
  <c r="AE176" i="2"/>
  <c r="W176" i="2"/>
  <c r="M176" i="2"/>
  <c r="K176" i="2"/>
  <c r="J176" i="2"/>
  <c r="T176" i="2"/>
  <c r="AK176" i="2"/>
  <c r="AV183" i="2"/>
  <c r="AS183" i="2"/>
  <c r="AF183" i="2"/>
  <c r="T183" i="2"/>
  <c r="BD183" i="2"/>
  <c r="AK183" i="2"/>
  <c r="Q183" i="2"/>
  <c r="G183" i="2"/>
  <c r="AW183" i="2"/>
  <c r="AE183" i="2"/>
  <c r="M183" i="2"/>
  <c r="AR183" i="2"/>
  <c r="AU207" i="2"/>
  <c r="AE207" i="2"/>
  <c r="T207" i="2"/>
  <c r="H207" i="2"/>
  <c r="AM207" i="2"/>
  <c r="V207" i="2"/>
  <c r="AH207" i="2"/>
  <c r="O207" i="2"/>
  <c r="AB207" i="2"/>
  <c r="W207" i="2"/>
  <c r="N128" i="2"/>
  <c r="AI128" i="2"/>
  <c r="AN132" i="2"/>
  <c r="AH136" i="2"/>
  <c r="R137" i="2"/>
  <c r="O141" i="2"/>
  <c r="AR141" i="2"/>
  <c r="R143" i="2"/>
  <c r="H145" i="2"/>
  <c r="P145" i="2"/>
  <c r="Z145" i="2"/>
  <c r="AH145" i="2"/>
  <c r="AV145" i="2"/>
  <c r="AE153" i="2"/>
  <c r="P155" i="2"/>
  <c r="AE157" i="2"/>
  <c r="O159" i="2"/>
  <c r="AR159" i="2"/>
  <c r="W162" i="2"/>
  <c r="O166" i="2"/>
  <c r="AU166" i="2"/>
  <c r="H170" i="2"/>
  <c r="T170" i="2"/>
  <c r="AF170" i="2"/>
  <c r="AU170" i="2"/>
  <c r="K173" i="2"/>
  <c r="P173" i="2"/>
  <c r="AA173" i="2"/>
  <c r="AN173" i="2"/>
  <c r="K175" i="2"/>
  <c r="G179" i="2"/>
  <c r="M179" i="2"/>
  <c r="Y179" i="2"/>
  <c r="AM179" i="2"/>
  <c r="BD179" i="2"/>
  <c r="AH189" i="2"/>
  <c r="AB189" i="2"/>
  <c r="O189" i="2"/>
  <c r="AE192" i="2"/>
  <c r="AT192" i="2"/>
  <c r="X192" i="2"/>
  <c r="R192" i="2"/>
  <c r="O194" i="2"/>
  <c r="H194" i="2"/>
  <c r="AR194" i="2"/>
  <c r="AU198" i="2"/>
  <c r="W198" i="2"/>
  <c r="H198" i="2"/>
  <c r="AR198" i="2"/>
  <c r="V198" i="2"/>
  <c r="O198" i="2"/>
  <c r="AR199" i="2"/>
  <c r="AB199" i="2"/>
  <c r="AE199" i="2"/>
  <c r="O199" i="2"/>
  <c r="AU199" i="2"/>
  <c r="W199" i="2"/>
  <c r="AM199" i="2"/>
  <c r="AA205" i="2"/>
  <c r="AL205" i="2"/>
  <c r="R205" i="2"/>
  <c r="AP205" i="2"/>
  <c r="AM251" i="2"/>
  <c r="I251" i="2"/>
  <c r="AA251" i="2"/>
  <c r="AT251" i="2"/>
  <c r="V251" i="2"/>
  <c r="V143" i="2"/>
  <c r="R145" i="2"/>
  <c r="AA145" i="2"/>
  <c r="AM145" i="2"/>
  <c r="X161" i="2"/>
  <c r="AB162" i="2"/>
  <c r="V170" i="2"/>
  <c r="K179" i="2"/>
  <c r="Q179" i="2"/>
  <c r="AE179" i="2"/>
  <c r="AR179" i="2"/>
  <c r="T202" i="2"/>
  <c r="AN202" i="2"/>
  <c r="AU211" i="2"/>
  <c r="P211" i="2"/>
  <c r="AL211" i="2"/>
  <c r="H211" i="2"/>
  <c r="AH211" i="2"/>
  <c r="W211" i="2"/>
  <c r="AU215" i="2"/>
  <c r="AA215" i="2"/>
  <c r="H215" i="2"/>
  <c r="AB215" i="2"/>
  <c r="T215" i="2"/>
  <c r="O215" i="2"/>
  <c r="BD225" i="2"/>
  <c r="AH225" i="2"/>
  <c r="AR209" i="2"/>
  <c r="V209" i="2"/>
  <c r="AH209" i="2"/>
  <c r="AV213" i="2"/>
  <c r="AR213" i="2"/>
  <c r="AA213" i="2"/>
  <c r="AF213" i="2"/>
  <c r="AE214" i="2"/>
  <c r="AU218" i="2"/>
  <c r="AO218" i="2"/>
  <c r="AB218" i="2"/>
  <c r="P218" i="2"/>
  <c r="I218" i="2"/>
  <c r="AM218" i="2"/>
  <c r="AA218" i="2"/>
  <c r="AI218" i="2"/>
  <c r="AH220" i="2"/>
  <c r="H220" i="2"/>
  <c r="W220" i="2"/>
  <c r="M220" i="2"/>
  <c r="AS226" i="2"/>
  <c r="AD226" i="2"/>
  <c r="W226" i="2"/>
  <c r="J184" i="2"/>
  <c r="T184" i="2"/>
  <c r="AB184" i="2"/>
  <c r="AK184" i="2"/>
  <c r="AS184" i="2"/>
  <c r="AH190" i="2"/>
  <c r="R195" i="2"/>
  <c r="AA195" i="2"/>
  <c r="AM195" i="2"/>
  <c r="AP206" i="2"/>
  <c r="O209" i="2"/>
  <c r="AU209" i="2"/>
  <c r="R213" i="2"/>
  <c r="AH213" i="2"/>
  <c r="T218" i="2"/>
  <c r="AT218" i="2"/>
  <c r="AO220" i="2"/>
  <c r="BD226" i="2"/>
  <c r="BD232" i="2"/>
  <c r="AS232" i="2"/>
  <c r="AD232" i="2"/>
  <c r="AM240" i="2"/>
  <c r="I240" i="2"/>
  <c r="AU240" i="2"/>
  <c r="AU247" i="2"/>
  <c r="AM247" i="2"/>
  <c r="AE247" i="2"/>
  <c r="W247" i="2"/>
  <c r="AW250" i="2"/>
  <c r="AT250" i="2"/>
  <c r="AL250" i="2"/>
  <c r="H219" i="2"/>
  <c r="AD219" i="2"/>
  <c r="BD219" i="2"/>
  <c r="AO223" i="2"/>
  <c r="M227" i="2"/>
  <c r="AI246" i="2"/>
  <c r="AD252" i="2"/>
  <c r="I255" i="2"/>
  <c r="M256" i="2"/>
  <c r="G257" i="2"/>
  <c r="G258" i="2"/>
  <c r="J260" i="2"/>
  <c r="T260" i="2"/>
  <c r="AB260" i="2"/>
  <c r="AK260" i="2"/>
  <c r="AS260" i="2"/>
  <c r="AH219" i="2"/>
  <c r="M223" i="2"/>
  <c r="W243" i="2"/>
  <c r="W245" i="2"/>
  <c r="BD246" i="2"/>
  <c r="M257" i="2"/>
  <c r="AU31" i="2"/>
  <c r="AL31" i="2"/>
  <c r="Z31" i="2"/>
  <c r="O31" i="2"/>
  <c r="H31" i="2"/>
  <c r="AT31" i="2"/>
  <c r="AH31" i="2"/>
  <c r="W31" i="2"/>
  <c r="N31" i="2"/>
  <c r="AE31" i="2"/>
  <c r="Z43" i="2"/>
  <c r="H43" i="2"/>
  <c r="AP43" i="2"/>
  <c r="R43" i="2"/>
  <c r="AU44" i="2"/>
  <c r="AL44" i="2"/>
  <c r="Z44" i="2"/>
  <c r="O44" i="2"/>
  <c r="H44" i="2"/>
  <c r="AT44" i="2"/>
  <c r="AH44" i="2"/>
  <c r="W44" i="2"/>
  <c r="N44" i="2"/>
  <c r="AE44" i="2"/>
  <c r="H74" i="2"/>
  <c r="AN74" i="2"/>
  <c r="R74" i="2"/>
  <c r="AP126" i="2"/>
  <c r="AD126" i="2"/>
  <c r="T126" i="2"/>
  <c r="AR126" i="2"/>
  <c r="AB126" i="2"/>
  <c r="N126" i="2"/>
  <c r="AN126" i="2"/>
  <c r="Z126" i="2"/>
  <c r="J126" i="2"/>
  <c r="AI126" i="2"/>
  <c r="AR147" i="2"/>
  <c r="AH147" i="2"/>
  <c r="AA147" i="2"/>
  <c r="T147" i="2"/>
  <c r="H147" i="2"/>
  <c r="AU147" i="2"/>
  <c r="AF147" i="2"/>
  <c r="W147" i="2"/>
  <c r="O147" i="2"/>
  <c r="AP147" i="2"/>
  <c r="AE147" i="2"/>
  <c r="V147" i="2"/>
  <c r="J208" i="2"/>
  <c r="AU208" i="2"/>
  <c r="AA43" i="2"/>
  <c r="AU52" i="2"/>
  <c r="AL52" i="2"/>
  <c r="Z52" i="2"/>
  <c r="O52" i="2"/>
  <c r="H52" i="2"/>
  <c r="AT52" i="2"/>
  <c r="AH52" i="2"/>
  <c r="W52" i="2"/>
  <c r="N52" i="2"/>
  <c r="AE52" i="2"/>
  <c r="AU70" i="2"/>
  <c r="AL70" i="2"/>
  <c r="Z70" i="2"/>
  <c r="O70" i="2"/>
  <c r="H70" i="2"/>
  <c r="AT70" i="2"/>
  <c r="AH70" i="2"/>
  <c r="W70" i="2"/>
  <c r="N70" i="2"/>
  <c r="AE70" i="2"/>
  <c r="Z71" i="2"/>
  <c r="R71" i="2"/>
  <c r="N84" i="2"/>
  <c r="AB84" i="2"/>
  <c r="AR84" i="2"/>
  <c r="AW89" i="2"/>
  <c r="AV89" i="2"/>
  <c r="AK89" i="2"/>
  <c r="Y89" i="2"/>
  <c r="N89" i="2"/>
  <c r="J89" i="2"/>
  <c r="AT89" i="2"/>
  <c r="AF89" i="2"/>
  <c r="U89" i="2"/>
  <c r="AD89" i="2"/>
  <c r="AV90" i="2"/>
  <c r="AO90" i="2"/>
  <c r="AF90" i="2"/>
  <c r="Y90" i="2"/>
  <c r="Q90" i="2"/>
  <c r="AT90" i="2"/>
  <c r="AL90" i="2"/>
  <c r="AD90" i="2"/>
  <c r="V90" i="2"/>
  <c r="P90" i="2"/>
  <c r="K90" i="2"/>
  <c r="J90" i="2"/>
  <c r="U90" i="2"/>
  <c r="AK90" i="2"/>
  <c r="AI117" i="2"/>
  <c r="BD119" i="2"/>
  <c r="AI119" i="2"/>
  <c r="T119" i="2"/>
  <c r="AU119" i="2"/>
  <c r="AH119" i="2"/>
  <c r="N119" i="2"/>
  <c r="AP119" i="2"/>
  <c r="AV129" i="2"/>
  <c r="AM129" i="2"/>
  <c r="AE129" i="2"/>
  <c r="W129" i="2"/>
  <c r="P129" i="2"/>
  <c r="AU129" i="2"/>
  <c r="AH129" i="2"/>
  <c r="Z129" i="2"/>
  <c r="O129" i="2"/>
  <c r="H129" i="2"/>
  <c r="AR129" i="2"/>
  <c r="AF129" i="2"/>
  <c r="V129" i="2"/>
  <c r="AB129" i="2"/>
  <c r="P140" i="2"/>
  <c r="AL140" i="2"/>
  <c r="V158" i="2"/>
  <c r="AR160" i="2"/>
  <c r="AH160" i="2"/>
  <c r="AA160" i="2"/>
  <c r="T160" i="2"/>
  <c r="H160" i="2"/>
  <c r="AP160" i="2"/>
  <c r="AF160" i="2"/>
  <c r="Z160" i="2"/>
  <c r="R160" i="2"/>
  <c r="AL160" i="2"/>
  <c r="V160" i="2"/>
  <c r="J160" i="2"/>
  <c r="AV160" i="2"/>
  <c r="AE160" i="2"/>
  <c r="P160" i="2"/>
  <c r="O160" i="2"/>
  <c r="AU160" i="2"/>
  <c r="AN165" i="2"/>
  <c r="AV175" i="2"/>
  <c r="AO175" i="2"/>
  <c r="AI175" i="2"/>
  <c r="AB175" i="2"/>
  <c r="W175" i="2"/>
  <c r="P175" i="2"/>
  <c r="J175" i="2"/>
  <c r="BD175" i="2"/>
  <c r="AR175" i="2"/>
  <c r="AG175" i="2"/>
  <c r="Y175" i="2"/>
  <c r="Q175" i="2"/>
  <c r="G175" i="2"/>
  <c r="AW175" i="2"/>
  <c r="AN175" i="2"/>
  <c r="AF175" i="2"/>
  <c r="X175" i="2"/>
  <c r="O175" i="2"/>
  <c r="AK175" i="2"/>
  <c r="T175" i="2"/>
  <c r="I175" i="2"/>
  <c r="AU175" i="2"/>
  <c r="AE175" i="2"/>
  <c r="M175" i="2"/>
  <c r="AS175" i="2"/>
  <c r="N5" i="2"/>
  <c r="Z5" i="2"/>
  <c r="H7" i="2"/>
  <c r="R7" i="2"/>
  <c r="AH7" i="2"/>
  <c r="N11" i="2"/>
  <c r="AD11" i="2"/>
  <c r="Z13" i="2"/>
  <c r="AP15" i="2"/>
  <c r="AE15" i="2"/>
  <c r="V15" i="2"/>
  <c r="W15" i="2"/>
  <c r="AL15" i="2"/>
  <c r="R19" i="2"/>
  <c r="AE19" i="2"/>
  <c r="O21" i="2"/>
  <c r="AD21" i="2"/>
  <c r="N23" i="2"/>
  <c r="AD23" i="2"/>
  <c r="R24" i="2"/>
  <c r="N25" i="2"/>
  <c r="Z25" i="2"/>
  <c r="AU27" i="2"/>
  <c r="AL27" i="2"/>
  <c r="Z27" i="2"/>
  <c r="O27" i="2"/>
  <c r="H27" i="2"/>
  <c r="W27" i="2"/>
  <c r="AM27" i="2"/>
  <c r="N29" i="2"/>
  <c r="R30" i="2"/>
  <c r="V31" i="2"/>
  <c r="AP31" i="2"/>
  <c r="H38" i="2"/>
  <c r="Z38" i="2"/>
  <c r="AH43" i="2"/>
  <c r="V44" i="2"/>
  <c r="AP44" i="2"/>
  <c r="R46" i="2"/>
  <c r="R52" i="2"/>
  <c r="AM52" i="2"/>
  <c r="AH55" i="2"/>
  <c r="H55" i="2"/>
  <c r="Z55" i="2"/>
  <c r="R55" i="2"/>
  <c r="AT58" i="2"/>
  <c r="AH58" i="2"/>
  <c r="W58" i="2"/>
  <c r="N58" i="2"/>
  <c r="AP58" i="2"/>
  <c r="AE58" i="2"/>
  <c r="V58" i="2"/>
  <c r="AD58" i="2"/>
  <c r="AT59" i="2"/>
  <c r="AH59" i="2"/>
  <c r="W59" i="2"/>
  <c r="N59" i="2"/>
  <c r="AP59" i="2"/>
  <c r="AE59" i="2"/>
  <c r="V59" i="2"/>
  <c r="AD59" i="2"/>
  <c r="AU61" i="2"/>
  <c r="AL61" i="2"/>
  <c r="Z61" i="2"/>
  <c r="O61" i="2"/>
  <c r="H61" i="2"/>
  <c r="AT61" i="2"/>
  <c r="AH61" i="2"/>
  <c r="W61" i="2"/>
  <c r="N61" i="2"/>
  <c r="AE61" i="2"/>
  <c r="Z62" i="2"/>
  <c r="R62" i="2"/>
  <c r="O68" i="2"/>
  <c r="R70" i="2"/>
  <c r="AM70" i="2"/>
  <c r="AH71" i="2"/>
  <c r="AW75" i="2"/>
  <c r="AV75" i="2"/>
  <c r="AK75" i="2"/>
  <c r="Y75" i="2"/>
  <c r="N75" i="2"/>
  <c r="J75" i="2"/>
  <c r="AT75" i="2"/>
  <c r="AF75" i="2"/>
  <c r="U75" i="2"/>
  <c r="AD75" i="2"/>
  <c r="AV76" i="2"/>
  <c r="AO76" i="2"/>
  <c r="AF76" i="2"/>
  <c r="Y76" i="2"/>
  <c r="Q76" i="2"/>
  <c r="AT76" i="2"/>
  <c r="AL76" i="2"/>
  <c r="AD76" i="2"/>
  <c r="V76" i="2"/>
  <c r="P76" i="2"/>
  <c r="K76" i="2"/>
  <c r="J76" i="2"/>
  <c r="U76" i="2"/>
  <c r="AK76" i="2"/>
  <c r="J79" i="2"/>
  <c r="Y79" i="2"/>
  <c r="P84" i="2"/>
  <c r="AD84" i="2"/>
  <c r="P89" i="2"/>
  <c r="AO89" i="2"/>
  <c r="Z90" i="2"/>
  <c r="AP90" i="2"/>
  <c r="AW95" i="2"/>
  <c r="Y95" i="2"/>
  <c r="J95" i="2"/>
  <c r="AT95" i="2"/>
  <c r="T95" i="2"/>
  <c r="N95" i="2"/>
  <c r="AW96" i="2"/>
  <c r="AV96" i="2"/>
  <c r="AK96" i="2"/>
  <c r="Y96" i="2"/>
  <c r="N96" i="2"/>
  <c r="J96" i="2"/>
  <c r="AT96" i="2"/>
  <c r="AF96" i="2"/>
  <c r="U96" i="2"/>
  <c r="AD96" i="2"/>
  <c r="AV97" i="2"/>
  <c r="AO97" i="2"/>
  <c r="AF97" i="2"/>
  <c r="Y97" i="2"/>
  <c r="Q97" i="2"/>
  <c r="AT97" i="2"/>
  <c r="AL97" i="2"/>
  <c r="AD97" i="2"/>
  <c r="V97" i="2"/>
  <c r="P97" i="2"/>
  <c r="K97" i="2"/>
  <c r="J97" i="2"/>
  <c r="U97" i="2"/>
  <c r="AK97" i="2"/>
  <c r="K102" i="2"/>
  <c r="G103" i="2"/>
  <c r="T103" i="2"/>
  <c r="AG103" i="2"/>
  <c r="N112" i="2"/>
  <c r="AA115" i="2"/>
  <c r="AA116" i="2"/>
  <c r="Z119" i="2"/>
  <c r="J120" i="2"/>
  <c r="V120" i="2"/>
  <c r="J122" i="2"/>
  <c r="V122" i="2"/>
  <c r="W126" i="2"/>
  <c r="BD126" i="2"/>
  <c r="R129" i="2"/>
  <c r="AL129" i="2"/>
  <c r="H130" i="2"/>
  <c r="Z130" i="2"/>
  <c r="H133" i="2"/>
  <c r="Z133" i="2"/>
  <c r="AR137" i="2"/>
  <c r="AH137" i="2"/>
  <c r="AA137" i="2"/>
  <c r="T137" i="2"/>
  <c r="H137" i="2"/>
  <c r="AV137" i="2"/>
  <c r="AL137" i="2"/>
  <c r="Z137" i="2"/>
  <c r="P137" i="2"/>
  <c r="J137" i="2"/>
  <c r="AU137" i="2"/>
  <c r="AF137" i="2"/>
  <c r="W137" i="2"/>
  <c r="O137" i="2"/>
  <c r="AE137" i="2"/>
  <c r="R140" i="2"/>
  <c r="R147" i="2"/>
  <c r="AM147" i="2"/>
  <c r="AU150" i="2"/>
  <c r="AI150" i="2"/>
  <c r="T150" i="2"/>
  <c r="I150" i="2"/>
  <c r="AN150" i="2"/>
  <c r="Z150" i="2"/>
  <c r="AM150" i="2"/>
  <c r="R150" i="2"/>
  <c r="AR155" i="2"/>
  <c r="AH155" i="2"/>
  <c r="AA155" i="2"/>
  <c r="T155" i="2"/>
  <c r="H155" i="2"/>
  <c r="AU155" i="2"/>
  <c r="AF155" i="2"/>
  <c r="W155" i="2"/>
  <c r="O155" i="2"/>
  <c r="AP155" i="2"/>
  <c r="AE155" i="2"/>
  <c r="V155" i="2"/>
  <c r="AB155" i="2"/>
  <c r="W160" i="2"/>
  <c r="AP164" i="2"/>
  <c r="AF164" i="2"/>
  <c r="Z164" i="2"/>
  <c r="R164" i="2"/>
  <c r="AV164" i="2"/>
  <c r="AM164" i="2"/>
  <c r="AE164" i="2"/>
  <c r="W164" i="2"/>
  <c r="P164" i="2"/>
  <c r="AU164" i="2"/>
  <c r="AB164" i="2"/>
  <c r="O164" i="2"/>
  <c r="AR164" i="2"/>
  <c r="AA164" i="2"/>
  <c r="J164" i="2"/>
  <c r="AL164" i="2"/>
  <c r="U175" i="2"/>
  <c r="BD185" i="2"/>
  <c r="AS185" i="2"/>
  <c r="AM185" i="2"/>
  <c r="AF185" i="2"/>
  <c r="Y185" i="2"/>
  <c r="T185" i="2"/>
  <c r="M185" i="2"/>
  <c r="G185" i="2"/>
  <c r="AW185" i="2"/>
  <c r="AR185" i="2"/>
  <c r="AK185" i="2"/>
  <c r="AE185" i="2"/>
  <c r="X185" i="2"/>
  <c r="Q185" i="2"/>
  <c r="K185" i="2"/>
  <c r="AN185" i="2"/>
  <c r="AA185" i="2"/>
  <c r="O185" i="2"/>
  <c r="I185" i="2"/>
  <c r="AV185" i="2"/>
  <c r="AI185" i="2"/>
  <c r="W185" i="2"/>
  <c r="AB185" i="2"/>
  <c r="J185" i="2"/>
  <c r="AU185" i="2"/>
  <c r="U185" i="2"/>
  <c r="P185" i="2"/>
  <c r="AW186" i="2"/>
  <c r="AR186" i="2"/>
  <c r="AK186" i="2"/>
  <c r="AE186" i="2"/>
  <c r="X186" i="2"/>
  <c r="Q186" i="2"/>
  <c r="K186" i="2"/>
  <c r="AV186" i="2"/>
  <c r="AO186" i="2"/>
  <c r="AI186" i="2"/>
  <c r="AB186" i="2"/>
  <c r="W186" i="2"/>
  <c r="P186" i="2"/>
  <c r="J186" i="2"/>
  <c r="BD186" i="2"/>
  <c r="AM186" i="2"/>
  <c r="Y186" i="2"/>
  <c r="M186" i="2"/>
  <c r="G186" i="2"/>
  <c r="AU186" i="2"/>
  <c r="AG186" i="2"/>
  <c r="U186" i="2"/>
  <c r="AA186" i="2"/>
  <c r="I186" i="2"/>
  <c r="AS186" i="2"/>
  <c r="T186" i="2"/>
  <c r="O186" i="2"/>
  <c r="AP203" i="2"/>
  <c r="AF203" i="2"/>
  <c r="Z203" i="2"/>
  <c r="R203" i="2"/>
  <c r="AR203" i="2"/>
  <c r="AE203" i="2"/>
  <c r="V203" i="2"/>
  <c r="AM203" i="2"/>
  <c r="AB203" i="2"/>
  <c r="T203" i="2"/>
  <c r="AU203" i="2"/>
  <c r="W203" i="2"/>
  <c r="H203" i="2"/>
  <c r="AL203" i="2"/>
  <c r="P203" i="2"/>
  <c r="AV203" i="2"/>
  <c r="J203" i="2"/>
  <c r="AH203" i="2"/>
  <c r="AA203" i="2"/>
  <c r="AM231" i="2"/>
  <c r="R231" i="2"/>
  <c r="H231" i="2"/>
  <c r="BD231" i="2"/>
  <c r="AD231" i="2"/>
  <c r="AS231" i="2"/>
  <c r="W231" i="2"/>
  <c r="AO231" i="2"/>
  <c r="AH231" i="2"/>
  <c r="AU19" i="2"/>
  <c r="AL19" i="2"/>
  <c r="Z19" i="2"/>
  <c r="O19" i="2"/>
  <c r="H19" i="2"/>
  <c r="W19" i="2"/>
  <c r="AM19" i="2"/>
  <c r="AT21" i="2"/>
  <c r="AH21" i="2"/>
  <c r="W21" i="2"/>
  <c r="N21" i="2"/>
  <c r="V21" i="2"/>
  <c r="AL21" i="2"/>
  <c r="R32" i="2"/>
  <c r="AP45" i="2"/>
  <c r="R45" i="2"/>
  <c r="AH45" i="2"/>
  <c r="AT46" i="2"/>
  <c r="AH46" i="2"/>
  <c r="W46" i="2"/>
  <c r="N46" i="2"/>
  <c r="AP46" i="2"/>
  <c r="AE46" i="2"/>
  <c r="V46" i="2"/>
  <c r="AD46" i="2"/>
  <c r="AW84" i="2"/>
  <c r="AP84" i="2"/>
  <c r="AG84" i="2"/>
  <c r="Z84" i="2"/>
  <c r="T84" i="2"/>
  <c r="G84" i="2"/>
  <c r="AV84" i="2"/>
  <c r="AO84" i="2"/>
  <c r="AF84" i="2"/>
  <c r="Y84" i="2"/>
  <c r="Q84" i="2"/>
  <c r="K84" i="2"/>
  <c r="V84" i="2"/>
  <c r="AL84" i="2"/>
  <c r="AR140" i="2"/>
  <c r="AH140" i="2"/>
  <c r="AA140" i="2"/>
  <c r="T140" i="2"/>
  <c r="H140" i="2"/>
  <c r="AU140" i="2"/>
  <c r="AF140" i="2"/>
  <c r="W140" i="2"/>
  <c r="O140" i="2"/>
  <c r="AP140" i="2"/>
  <c r="AE140" i="2"/>
  <c r="V140" i="2"/>
  <c r="AB140" i="2"/>
  <c r="AB147" i="2"/>
  <c r="AU152" i="2"/>
  <c r="AR152" i="2"/>
  <c r="J152" i="2"/>
  <c r="O152" i="2"/>
  <c r="AH152" i="2"/>
  <c r="AR158" i="2"/>
  <c r="AH158" i="2"/>
  <c r="AA158" i="2"/>
  <c r="T158" i="2"/>
  <c r="H158" i="2"/>
  <c r="AP158" i="2"/>
  <c r="AF158" i="2"/>
  <c r="Z158" i="2"/>
  <c r="R158" i="2"/>
  <c r="AV158" i="2"/>
  <c r="AE158" i="2"/>
  <c r="P158" i="2"/>
  <c r="AU158" i="2"/>
  <c r="AB158" i="2"/>
  <c r="O158" i="2"/>
  <c r="AM158" i="2"/>
  <c r="BD165" i="2"/>
  <c r="AI165" i="2"/>
  <c r="T165" i="2"/>
  <c r="I165" i="2"/>
  <c r="AT165" i="2"/>
  <c r="AE165" i="2"/>
  <c r="N165" i="2"/>
  <c r="AD165" i="2"/>
  <c r="X165" i="2"/>
  <c r="AP5" i="2"/>
  <c r="AE5" i="2"/>
  <c r="V5" i="2"/>
  <c r="W5" i="2"/>
  <c r="AL5" i="2"/>
  <c r="AU11" i="2"/>
  <c r="AL11" i="2"/>
  <c r="Z11" i="2"/>
  <c r="O11" i="2"/>
  <c r="H11" i="2"/>
  <c r="W11" i="2"/>
  <c r="AM11" i="2"/>
  <c r="AT13" i="2"/>
  <c r="AH13" i="2"/>
  <c r="W13" i="2"/>
  <c r="N13" i="2"/>
  <c r="V13" i="2"/>
  <c r="AL13" i="2"/>
  <c r="N19" i="2"/>
  <c r="AD19" i="2"/>
  <c r="AP19" i="2"/>
  <c r="Z21" i="2"/>
  <c r="AM21" i="2"/>
  <c r="AU23" i="2"/>
  <c r="AL23" i="2"/>
  <c r="Z23" i="2"/>
  <c r="O23" i="2"/>
  <c r="H23" i="2"/>
  <c r="W23" i="2"/>
  <c r="AM23" i="2"/>
  <c r="AP25" i="2"/>
  <c r="AE25" i="2"/>
  <c r="V25" i="2"/>
  <c r="W25" i="2"/>
  <c r="AL25" i="2"/>
  <c r="AU29" i="2"/>
  <c r="AL29" i="2"/>
  <c r="Z29" i="2"/>
  <c r="O29" i="2"/>
  <c r="H29" i="2"/>
  <c r="AT29" i="2"/>
  <c r="AH29" i="2"/>
  <c r="W29" i="2"/>
  <c r="AD29" i="2"/>
  <c r="R31" i="2"/>
  <c r="AM31" i="2"/>
  <c r="R44" i="2"/>
  <c r="AM44" i="2"/>
  <c r="Z45" i="2"/>
  <c r="O46" i="2"/>
  <c r="AL46" i="2"/>
  <c r="Z51" i="2"/>
  <c r="H51" i="2"/>
  <c r="AP51" i="2"/>
  <c r="R51" i="2"/>
  <c r="Z53" i="2"/>
  <c r="R53" i="2"/>
  <c r="AT68" i="2"/>
  <c r="AH68" i="2"/>
  <c r="W68" i="2"/>
  <c r="N68" i="2"/>
  <c r="AP68" i="2"/>
  <c r="AE68" i="2"/>
  <c r="V68" i="2"/>
  <c r="AD68" i="2"/>
  <c r="AW88" i="2"/>
  <c r="Y88" i="2"/>
  <c r="J88" i="2"/>
  <c r="AT88" i="2"/>
  <c r="T88" i="2"/>
  <c r="N88" i="2"/>
  <c r="AR112" i="2"/>
  <c r="AH112" i="2"/>
  <c r="W112" i="2"/>
  <c r="AP112" i="2"/>
  <c r="AD112" i="2"/>
  <c r="T112" i="2"/>
  <c r="J112" i="2"/>
  <c r="AB112" i="2"/>
  <c r="BD112" i="2"/>
  <c r="AP115" i="2"/>
  <c r="AF115" i="2"/>
  <c r="Z115" i="2"/>
  <c r="R115" i="2"/>
  <c r="AV115" i="2"/>
  <c r="AM115" i="2"/>
  <c r="AE115" i="2"/>
  <c r="W115" i="2"/>
  <c r="P115" i="2"/>
  <c r="J115" i="2"/>
  <c r="V115" i="2"/>
  <c r="AL115" i="2"/>
  <c r="AP116" i="2"/>
  <c r="AF116" i="2"/>
  <c r="Z116" i="2"/>
  <c r="R116" i="2"/>
  <c r="AV116" i="2"/>
  <c r="AM116" i="2"/>
  <c r="AE116" i="2"/>
  <c r="W116" i="2"/>
  <c r="P116" i="2"/>
  <c r="J116" i="2"/>
  <c r="V116" i="2"/>
  <c r="AL116" i="2"/>
  <c r="O126" i="2"/>
  <c r="AU126" i="2"/>
  <c r="AU132" i="2"/>
  <c r="AI132" i="2"/>
  <c r="Z132" i="2"/>
  <c r="N132" i="2"/>
  <c r="H132" i="2"/>
  <c r="BD132" i="2"/>
  <c r="AH132" i="2"/>
  <c r="T132" i="2"/>
  <c r="J132" i="2"/>
  <c r="AR132" i="2"/>
  <c r="AD132" i="2"/>
  <c r="O132" i="2"/>
  <c r="AP132" i="2"/>
  <c r="P147" i="2"/>
  <c r="AL147" i="2"/>
  <c r="O5" i="2"/>
  <c r="AD5" i="2"/>
  <c r="AT5" i="2"/>
  <c r="AP7" i="2"/>
  <c r="AE7" i="2"/>
  <c r="V7" i="2"/>
  <c r="W7" i="2"/>
  <c r="AL7" i="2"/>
  <c r="R11" i="2"/>
  <c r="AE11" i="2"/>
  <c r="AT11" i="2"/>
  <c r="O13" i="2"/>
  <c r="AD13" i="2"/>
  <c r="AP13" i="2"/>
  <c r="V19" i="2"/>
  <c r="AH19" i="2"/>
  <c r="H21" i="2"/>
  <c r="R21" i="2"/>
  <c r="AE21" i="2"/>
  <c r="AU21" i="2"/>
  <c r="R23" i="2"/>
  <c r="AE23" i="2"/>
  <c r="AT23" i="2"/>
  <c r="AH24" i="2"/>
  <c r="O25" i="2"/>
  <c r="AD25" i="2"/>
  <c r="AT25" i="2"/>
  <c r="R29" i="2"/>
  <c r="AM29" i="2"/>
  <c r="AD31" i="2"/>
  <c r="H32" i="2"/>
  <c r="Z35" i="2"/>
  <c r="H35" i="2"/>
  <c r="AP35" i="2"/>
  <c r="R35" i="2"/>
  <c r="AU36" i="2"/>
  <c r="AL36" i="2"/>
  <c r="Z36" i="2"/>
  <c r="O36" i="2"/>
  <c r="H36" i="2"/>
  <c r="AT36" i="2"/>
  <c r="AH36" i="2"/>
  <c r="W36" i="2"/>
  <c r="N36" i="2"/>
  <c r="AE36" i="2"/>
  <c r="AP37" i="2"/>
  <c r="R37" i="2"/>
  <c r="AH37" i="2"/>
  <c r="AT38" i="2"/>
  <c r="AH38" i="2"/>
  <c r="W38" i="2"/>
  <c r="N38" i="2"/>
  <c r="AP38" i="2"/>
  <c r="AE38" i="2"/>
  <c r="V38" i="2"/>
  <c r="AD38" i="2"/>
  <c r="AD44" i="2"/>
  <c r="H45" i="2"/>
  <c r="H46" i="2"/>
  <c r="Z46" i="2"/>
  <c r="AU46" i="2"/>
  <c r="AH51" i="2"/>
  <c r="V52" i="2"/>
  <c r="AP52" i="2"/>
  <c r="AP53" i="2"/>
  <c r="AH64" i="2"/>
  <c r="H64" i="2"/>
  <c r="Z64" i="2"/>
  <c r="R64" i="2"/>
  <c r="R68" i="2"/>
  <c r="AM68" i="2"/>
  <c r="V70" i="2"/>
  <c r="AP70" i="2"/>
  <c r="AP71" i="2"/>
  <c r="AW79" i="2"/>
  <c r="AT79" i="2"/>
  <c r="AF79" i="2"/>
  <c r="U79" i="2"/>
  <c r="AP79" i="2"/>
  <c r="AD79" i="2"/>
  <c r="T79" i="2"/>
  <c r="K79" i="2"/>
  <c r="Z79" i="2"/>
  <c r="J84" i="2"/>
  <c r="U84" i="2"/>
  <c r="AK84" i="2"/>
  <c r="AO88" i="2"/>
  <c r="T89" i="2"/>
  <c r="AP89" i="2"/>
  <c r="N90" i="2"/>
  <c r="AB90" i="2"/>
  <c r="AR90" i="2"/>
  <c r="AW101" i="2"/>
  <c r="Y101" i="2"/>
  <c r="J101" i="2"/>
  <c r="AT101" i="2"/>
  <c r="T101" i="2"/>
  <c r="N101" i="2"/>
  <c r="AW102" i="2"/>
  <c r="AV102" i="2"/>
  <c r="AK102" i="2"/>
  <c r="Y102" i="2"/>
  <c r="N102" i="2"/>
  <c r="J102" i="2"/>
  <c r="AT102" i="2"/>
  <c r="AF102" i="2"/>
  <c r="U102" i="2"/>
  <c r="AD102" i="2"/>
  <c r="AV103" i="2"/>
  <c r="AO103" i="2"/>
  <c r="AF103" i="2"/>
  <c r="Y103" i="2"/>
  <c r="Q103" i="2"/>
  <c r="AT103" i="2"/>
  <c r="AL103" i="2"/>
  <c r="AD103" i="2"/>
  <c r="V103" i="2"/>
  <c r="P103" i="2"/>
  <c r="K103" i="2"/>
  <c r="J103" i="2"/>
  <c r="U103" i="2"/>
  <c r="AK103" i="2"/>
  <c r="BD106" i="2"/>
  <c r="AN106" i="2"/>
  <c r="Z106" i="2"/>
  <c r="J106" i="2"/>
  <c r="AI106" i="2"/>
  <c r="T106" i="2"/>
  <c r="N106" i="2"/>
  <c r="AU106" i="2"/>
  <c r="O112" i="2"/>
  <c r="AN112" i="2"/>
  <c r="O115" i="2"/>
  <c r="AB115" i="2"/>
  <c r="AU115" i="2"/>
  <c r="O116" i="2"/>
  <c r="AB116" i="2"/>
  <c r="AU116" i="2"/>
  <c r="AB119" i="2"/>
  <c r="AR120" i="2"/>
  <c r="AH120" i="2"/>
  <c r="AA120" i="2"/>
  <c r="T120" i="2"/>
  <c r="H120" i="2"/>
  <c r="AP120" i="2"/>
  <c r="AF120" i="2"/>
  <c r="Z120" i="2"/>
  <c r="R120" i="2"/>
  <c r="W120" i="2"/>
  <c r="AM120" i="2"/>
  <c r="AR122" i="2"/>
  <c r="AH122" i="2"/>
  <c r="AA122" i="2"/>
  <c r="T122" i="2"/>
  <c r="H122" i="2"/>
  <c r="AP122" i="2"/>
  <c r="AF122" i="2"/>
  <c r="Z122" i="2"/>
  <c r="R122" i="2"/>
  <c r="W122" i="2"/>
  <c r="AM122" i="2"/>
  <c r="H126" i="2"/>
  <c r="AH126" i="2"/>
  <c r="T129" i="2"/>
  <c r="AP129" i="2"/>
  <c r="AV130" i="2"/>
  <c r="AM130" i="2"/>
  <c r="AE130" i="2"/>
  <c r="W130" i="2"/>
  <c r="P130" i="2"/>
  <c r="AR130" i="2"/>
  <c r="AF130" i="2"/>
  <c r="V130" i="2"/>
  <c r="AP130" i="2"/>
  <c r="AB130" i="2"/>
  <c r="T130" i="2"/>
  <c r="J130" i="2"/>
  <c r="AA130" i="2"/>
  <c r="AB132" i="2"/>
  <c r="AV133" i="2"/>
  <c r="AM133" i="2"/>
  <c r="AE133" i="2"/>
  <c r="W133" i="2"/>
  <c r="P133" i="2"/>
  <c r="AR133" i="2"/>
  <c r="AF133" i="2"/>
  <c r="V133" i="2"/>
  <c r="AP133" i="2"/>
  <c r="AB133" i="2"/>
  <c r="T133" i="2"/>
  <c r="J133" i="2"/>
  <c r="AA133" i="2"/>
  <c r="J140" i="2"/>
  <c r="Z140" i="2"/>
  <c r="AV140" i="2"/>
  <c r="AR143" i="2"/>
  <c r="AH143" i="2"/>
  <c r="AA143" i="2"/>
  <c r="T143" i="2"/>
  <c r="H143" i="2"/>
  <c r="AV143" i="2"/>
  <c r="AL143" i="2"/>
  <c r="Z143" i="2"/>
  <c r="P143" i="2"/>
  <c r="J143" i="2"/>
  <c r="AU143" i="2"/>
  <c r="AF143" i="2"/>
  <c r="W143" i="2"/>
  <c r="O143" i="2"/>
  <c r="AE143" i="2"/>
  <c r="J147" i="2"/>
  <c r="Z147" i="2"/>
  <c r="AV147" i="2"/>
  <c r="X152" i="2"/>
  <c r="J158" i="2"/>
  <c r="AL158" i="2"/>
  <c r="AB160" i="2"/>
  <c r="AR162" i="2"/>
  <c r="AH162" i="2"/>
  <c r="AA162" i="2"/>
  <c r="T162" i="2"/>
  <c r="H162" i="2"/>
  <c r="AP162" i="2"/>
  <c r="AF162" i="2"/>
  <c r="Z162" i="2"/>
  <c r="R162" i="2"/>
  <c r="AL162" i="2"/>
  <c r="V162" i="2"/>
  <c r="J162" i="2"/>
  <c r="AV162" i="2"/>
  <c r="AE162" i="2"/>
  <c r="P162" i="2"/>
  <c r="O162" i="2"/>
  <c r="AU162" i="2"/>
  <c r="AA175" i="2"/>
  <c r="BD181" i="2"/>
  <c r="AS181" i="2"/>
  <c r="AM181" i="2"/>
  <c r="AF181" i="2"/>
  <c r="Y181" i="2"/>
  <c r="T181" i="2"/>
  <c r="M181" i="2"/>
  <c r="G181" i="2"/>
  <c r="AW181" i="2"/>
  <c r="AR181" i="2"/>
  <c r="AK181" i="2"/>
  <c r="AE181" i="2"/>
  <c r="X181" i="2"/>
  <c r="Q181" i="2"/>
  <c r="K181" i="2"/>
  <c r="AV181" i="2"/>
  <c r="AI181" i="2"/>
  <c r="W181" i="2"/>
  <c r="AU181" i="2"/>
  <c r="AG181" i="2"/>
  <c r="U181" i="2"/>
  <c r="AO181" i="2"/>
  <c r="P181" i="2"/>
  <c r="AN181" i="2"/>
  <c r="O181" i="2"/>
  <c r="J181" i="2"/>
  <c r="AW182" i="2"/>
  <c r="AR182" i="2"/>
  <c r="AK182" i="2"/>
  <c r="AE182" i="2"/>
  <c r="X182" i="2"/>
  <c r="Q182" i="2"/>
  <c r="K182" i="2"/>
  <c r="AV182" i="2"/>
  <c r="AO182" i="2"/>
  <c r="AI182" i="2"/>
  <c r="AB182" i="2"/>
  <c r="W182" i="2"/>
  <c r="P182" i="2"/>
  <c r="J182" i="2"/>
  <c r="AU182" i="2"/>
  <c r="AG182" i="2"/>
  <c r="U182" i="2"/>
  <c r="AS182" i="2"/>
  <c r="AF182" i="2"/>
  <c r="T182" i="2"/>
  <c r="AN182" i="2"/>
  <c r="O182" i="2"/>
  <c r="AM182" i="2"/>
  <c r="M182" i="2"/>
  <c r="I182" i="2"/>
  <c r="AG185" i="2"/>
  <c r="AF186" i="2"/>
  <c r="AA39" i="2"/>
  <c r="R48" i="2"/>
  <c r="AD48" i="2"/>
  <c r="AM48" i="2"/>
  <c r="R56" i="2"/>
  <c r="AM56" i="2"/>
  <c r="Q77" i="2"/>
  <c r="AL77" i="2"/>
  <c r="M78" i="2"/>
  <c r="J80" i="2"/>
  <c r="N80" i="2"/>
  <c r="U80" i="2"/>
  <c r="AB80" i="2"/>
  <c r="AK80" i="2"/>
  <c r="AR80" i="2"/>
  <c r="K86" i="2"/>
  <c r="P86" i="2"/>
  <c r="Z86" i="2"/>
  <c r="AO86" i="2"/>
  <c r="AD92" i="2"/>
  <c r="K99" i="2"/>
  <c r="P99" i="2"/>
  <c r="Z99" i="2"/>
  <c r="AO99" i="2"/>
  <c r="AD105" i="2"/>
  <c r="Z108" i="2"/>
  <c r="J111" i="2"/>
  <c r="O111" i="2"/>
  <c r="V111" i="2"/>
  <c r="AB111" i="2"/>
  <c r="AL111" i="2"/>
  <c r="AU111" i="2"/>
  <c r="AB114" i="2"/>
  <c r="AP114" i="2"/>
  <c r="J118" i="2"/>
  <c r="O118" i="2"/>
  <c r="V118" i="2"/>
  <c r="AB118" i="2"/>
  <c r="AL118" i="2"/>
  <c r="AU118" i="2"/>
  <c r="BD134" i="2"/>
  <c r="AI134" i="2"/>
  <c r="T134" i="2"/>
  <c r="AH134" i="2"/>
  <c r="AM139" i="2"/>
  <c r="X139" i="2"/>
  <c r="J139" i="2"/>
  <c r="Z139" i="2"/>
  <c r="AT139" i="2"/>
  <c r="AI146" i="2"/>
  <c r="T146" i="2"/>
  <c r="X146" i="2"/>
  <c r="AR146" i="2"/>
  <c r="H149" i="2"/>
  <c r="O149" i="2"/>
  <c r="W149" i="2"/>
  <c r="AH149" i="2"/>
  <c r="AP151" i="2"/>
  <c r="AF151" i="2"/>
  <c r="Z151" i="2"/>
  <c r="R151" i="2"/>
  <c r="J151" i="2"/>
  <c r="P151" i="2"/>
  <c r="AA151" i="2"/>
  <c r="AL151" i="2"/>
  <c r="AV151" i="2"/>
  <c r="H153" i="2"/>
  <c r="O153" i="2"/>
  <c r="W153" i="2"/>
  <c r="AH153" i="2"/>
  <c r="H157" i="2"/>
  <c r="O157" i="2"/>
  <c r="W157" i="2"/>
  <c r="AH157" i="2"/>
  <c r="H166" i="2"/>
  <c r="T166" i="2"/>
  <c r="Z167" i="2"/>
  <c r="AT169" i="2"/>
  <c r="AE169" i="2"/>
  <c r="N169" i="2"/>
  <c r="AP169" i="2"/>
  <c r="X169" i="2"/>
  <c r="I169" i="2"/>
  <c r="AN169" i="2"/>
  <c r="T169" i="2"/>
  <c r="AM228" i="2"/>
  <c r="R228" i="2"/>
  <c r="H228" i="2"/>
  <c r="BD228" i="2"/>
  <c r="AD228" i="2"/>
  <c r="AS228" i="2"/>
  <c r="W228" i="2"/>
  <c r="AO228" i="2"/>
  <c r="AH228" i="2"/>
  <c r="AE239" i="2"/>
  <c r="AP239" i="2"/>
  <c r="AM239" i="2"/>
  <c r="BD239" i="2"/>
  <c r="AA239" i="2"/>
  <c r="R40" i="2"/>
  <c r="AD40" i="2"/>
  <c r="AM40" i="2"/>
  <c r="AA47" i="2"/>
  <c r="AD56" i="2"/>
  <c r="AP60" i="2"/>
  <c r="R65" i="2"/>
  <c r="AD65" i="2"/>
  <c r="AM65" i="2"/>
  <c r="R66" i="2"/>
  <c r="AD66" i="2"/>
  <c r="AM66" i="2"/>
  <c r="AP69" i="2"/>
  <c r="R9" i="2"/>
  <c r="AD9" i="2"/>
  <c r="R17" i="2"/>
  <c r="AD17" i="2"/>
  <c r="R34" i="2"/>
  <c r="AD34" i="2"/>
  <c r="V40" i="2"/>
  <c r="AE40" i="2"/>
  <c r="R42" i="2"/>
  <c r="AD42" i="2"/>
  <c r="V48" i="2"/>
  <c r="AE48" i="2"/>
  <c r="R50" i="2"/>
  <c r="AD50" i="2"/>
  <c r="R54" i="2"/>
  <c r="AD54" i="2"/>
  <c r="V56" i="2"/>
  <c r="AE56" i="2"/>
  <c r="R63" i="2"/>
  <c r="AD63" i="2"/>
  <c r="V65" i="2"/>
  <c r="AE65" i="2"/>
  <c r="V66" i="2"/>
  <c r="AE66" i="2"/>
  <c r="V77" i="2"/>
  <c r="R78" i="2"/>
  <c r="K80" i="2"/>
  <c r="P80" i="2"/>
  <c r="V80" i="2"/>
  <c r="AD80" i="2"/>
  <c r="AL80" i="2"/>
  <c r="Q81" i="2"/>
  <c r="AL81" i="2"/>
  <c r="K83" i="2"/>
  <c r="P83" i="2"/>
  <c r="Z83" i="2"/>
  <c r="AO83" i="2"/>
  <c r="T86" i="2"/>
  <c r="AD86" i="2"/>
  <c r="AP86" i="2"/>
  <c r="J87" i="2"/>
  <c r="N87" i="2"/>
  <c r="U87" i="2"/>
  <c r="AB87" i="2"/>
  <c r="AK87" i="2"/>
  <c r="N92" i="2"/>
  <c r="AO92" i="2"/>
  <c r="J93" i="2"/>
  <c r="N93" i="2"/>
  <c r="U93" i="2"/>
  <c r="AB93" i="2"/>
  <c r="AK93" i="2"/>
  <c r="T99" i="2"/>
  <c r="AD99" i="2"/>
  <c r="AP99" i="2"/>
  <c r="N105" i="2"/>
  <c r="J107" i="2"/>
  <c r="O107" i="2"/>
  <c r="V107" i="2"/>
  <c r="AB107" i="2"/>
  <c r="AL107" i="2"/>
  <c r="AH108" i="2"/>
  <c r="J109" i="2"/>
  <c r="O109" i="2"/>
  <c r="V109" i="2"/>
  <c r="AB109" i="2"/>
  <c r="AL109" i="2"/>
  <c r="P111" i="2"/>
  <c r="W111" i="2"/>
  <c r="AE111" i="2"/>
  <c r="AM111" i="2"/>
  <c r="J113" i="2"/>
  <c r="O113" i="2"/>
  <c r="V113" i="2"/>
  <c r="AB113" i="2"/>
  <c r="AL113" i="2"/>
  <c r="N114" i="2"/>
  <c r="AH114" i="2"/>
  <c r="AU114" i="2"/>
  <c r="P118" i="2"/>
  <c r="W118" i="2"/>
  <c r="AE118" i="2"/>
  <c r="AM118" i="2"/>
  <c r="Z121" i="2"/>
  <c r="AU123" i="2"/>
  <c r="AI123" i="2"/>
  <c r="Z123" i="2"/>
  <c r="N123" i="2"/>
  <c r="H123" i="2"/>
  <c r="W123" i="2"/>
  <c r="AN123" i="2"/>
  <c r="AR124" i="2"/>
  <c r="AH124" i="2"/>
  <c r="AA124" i="2"/>
  <c r="T124" i="2"/>
  <c r="H124" i="2"/>
  <c r="R124" i="2"/>
  <c r="AB124" i="2"/>
  <c r="AM124" i="2"/>
  <c r="AR127" i="2"/>
  <c r="AH127" i="2"/>
  <c r="AA127" i="2"/>
  <c r="T127" i="2"/>
  <c r="H127" i="2"/>
  <c r="R127" i="2"/>
  <c r="AB127" i="2"/>
  <c r="AM127" i="2"/>
  <c r="N134" i="2"/>
  <c r="AN134" i="2"/>
  <c r="AR135" i="2"/>
  <c r="AH135" i="2"/>
  <c r="AA135" i="2"/>
  <c r="T135" i="2"/>
  <c r="H135" i="2"/>
  <c r="R135" i="2"/>
  <c r="AB135" i="2"/>
  <c r="AM135" i="2"/>
  <c r="AD139" i="2"/>
  <c r="AU139" i="2"/>
  <c r="AP149" i="2"/>
  <c r="AF149" i="2"/>
  <c r="Z149" i="2"/>
  <c r="R149" i="2"/>
  <c r="J149" i="2"/>
  <c r="P149" i="2"/>
  <c r="AA149" i="2"/>
  <c r="AL149" i="2"/>
  <c r="AV149" i="2"/>
  <c r="AP153" i="2"/>
  <c r="AF153" i="2"/>
  <c r="Z153" i="2"/>
  <c r="R153" i="2"/>
  <c r="J153" i="2"/>
  <c r="P153" i="2"/>
  <c r="AA153" i="2"/>
  <c r="AL153" i="2"/>
  <c r="AV153" i="2"/>
  <c r="AP157" i="2"/>
  <c r="AF157" i="2"/>
  <c r="Z157" i="2"/>
  <c r="R157" i="2"/>
  <c r="J157" i="2"/>
  <c r="P157" i="2"/>
  <c r="AA157" i="2"/>
  <c r="AL157" i="2"/>
  <c r="AV157" i="2"/>
  <c r="AP166" i="2"/>
  <c r="AF166" i="2"/>
  <c r="Z166" i="2"/>
  <c r="R166" i="2"/>
  <c r="AV166" i="2"/>
  <c r="AM166" i="2"/>
  <c r="AE166" i="2"/>
  <c r="W166" i="2"/>
  <c r="P166" i="2"/>
  <c r="J166" i="2"/>
  <c r="V166" i="2"/>
  <c r="AL166" i="2"/>
  <c r="AU167" i="2"/>
  <c r="AD169" i="2"/>
  <c r="BD171" i="2"/>
  <c r="AO172" i="2"/>
  <c r="AA172" i="2"/>
  <c r="P172" i="2"/>
  <c r="AS172" i="2"/>
  <c r="X172" i="2"/>
  <c r="M172" i="2"/>
  <c r="AK172" i="2"/>
  <c r="U172" i="2"/>
  <c r="K172" i="2"/>
  <c r="AI172" i="2"/>
  <c r="AR187" i="2"/>
  <c r="AH187" i="2"/>
  <c r="AA187" i="2"/>
  <c r="T187" i="2"/>
  <c r="M187" i="2"/>
  <c r="G187" i="2"/>
  <c r="AP187" i="2"/>
  <c r="AF187" i="2"/>
  <c r="Z187" i="2"/>
  <c r="R187" i="2"/>
  <c r="K187" i="2"/>
  <c r="AU187" i="2"/>
  <c r="AB187" i="2"/>
  <c r="O187" i="2"/>
  <c r="I187" i="2"/>
  <c r="AM187" i="2"/>
  <c r="W187" i="2"/>
  <c r="AL187" i="2"/>
  <c r="AR193" i="2"/>
  <c r="AH193" i="2"/>
  <c r="AA193" i="2"/>
  <c r="T193" i="2"/>
  <c r="H193" i="2"/>
  <c r="AV193" i="2"/>
  <c r="AL193" i="2"/>
  <c r="Z193" i="2"/>
  <c r="P193" i="2"/>
  <c r="J193" i="2"/>
  <c r="AU193" i="2"/>
  <c r="AF193" i="2"/>
  <c r="W193" i="2"/>
  <c r="O193" i="2"/>
  <c r="AP193" i="2"/>
  <c r="V193" i="2"/>
  <c r="AM193" i="2"/>
  <c r="R193" i="2"/>
  <c r="BD177" i="2"/>
  <c r="AS177" i="2"/>
  <c r="AM177" i="2"/>
  <c r="AF177" i="2"/>
  <c r="Y177" i="2"/>
  <c r="T177" i="2"/>
  <c r="M177" i="2"/>
  <c r="G177" i="2"/>
  <c r="AW177" i="2"/>
  <c r="AR177" i="2"/>
  <c r="AK177" i="2"/>
  <c r="AE177" i="2"/>
  <c r="X177" i="2"/>
  <c r="Q177" i="2"/>
  <c r="K177" i="2"/>
  <c r="J177" i="2"/>
  <c r="P177" i="2"/>
  <c r="AB177" i="2"/>
  <c r="AO177" i="2"/>
  <c r="AW178" i="2"/>
  <c r="AR178" i="2"/>
  <c r="AK178" i="2"/>
  <c r="AE178" i="2"/>
  <c r="X178" i="2"/>
  <c r="Q178" i="2"/>
  <c r="K178" i="2"/>
  <c r="AV178" i="2"/>
  <c r="AO178" i="2"/>
  <c r="AI178" i="2"/>
  <c r="AB178" i="2"/>
  <c r="W178" i="2"/>
  <c r="P178" i="2"/>
  <c r="J178" i="2"/>
  <c r="I178" i="2"/>
  <c r="O178" i="2"/>
  <c r="AA178" i="2"/>
  <c r="AN178" i="2"/>
  <c r="H189" i="2"/>
  <c r="T189" i="2"/>
  <c r="J205" i="2"/>
  <c r="AP211" i="2"/>
  <c r="AF211" i="2"/>
  <c r="Z211" i="2"/>
  <c r="R211" i="2"/>
  <c r="AR211" i="2"/>
  <c r="AE211" i="2"/>
  <c r="V211" i="2"/>
  <c r="AM211" i="2"/>
  <c r="AB211" i="2"/>
  <c r="T211" i="2"/>
  <c r="J211" i="2"/>
  <c r="AA211" i="2"/>
  <c r="AV211" i="2"/>
  <c r="BD261" i="2"/>
  <c r="AS261" i="2"/>
  <c r="AM261" i="2"/>
  <c r="AF261" i="2"/>
  <c r="Y261" i="2"/>
  <c r="T261" i="2"/>
  <c r="M261" i="2"/>
  <c r="G261" i="2"/>
  <c r="AV261" i="2"/>
  <c r="AO261" i="2"/>
  <c r="AI261" i="2"/>
  <c r="AB261" i="2"/>
  <c r="W261" i="2"/>
  <c r="P261" i="2"/>
  <c r="J261" i="2"/>
  <c r="AN261" i="2"/>
  <c r="AA261" i="2"/>
  <c r="O261" i="2"/>
  <c r="I261" i="2"/>
  <c r="AW261" i="2"/>
  <c r="AK261" i="2"/>
  <c r="X261" i="2"/>
  <c r="AE261" i="2"/>
  <c r="K261" i="2"/>
  <c r="AU261" i="2"/>
  <c r="U261" i="2"/>
  <c r="AR261" i="2"/>
  <c r="AG261" i="2"/>
  <c r="AB128" i="2"/>
  <c r="AP128" i="2"/>
  <c r="Z136" i="2"/>
  <c r="J145" i="2"/>
  <c r="O145" i="2"/>
  <c r="V145" i="2"/>
  <c r="AB145" i="2"/>
  <c r="AL145" i="2"/>
  <c r="J148" i="2"/>
  <c r="O148" i="2"/>
  <c r="AB148" i="2"/>
  <c r="AN148" i="2"/>
  <c r="J156" i="2"/>
  <c r="O156" i="2"/>
  <c r="AB156" i="2"/>
  <c r="AN156" i="2"/>
  <c r="Z159" i="2"/>
  <c r="J163" i="2"/>
  <c r="O163" i="2"/>
  <c r="AB163" i="2"/>
  <c r="AN163" i="2"/>
  <c r="AV168" i="2"/>
  <c r="AM168" i="2"/>
  <c r="AE168" i="2"/>
  <c r="W168" i="2"/>
  <c r="P168" i="2"/>
  <c r="J168" i="2"/>
  <c r="R168" i="2"/>
  <c r="AA168" i="2"/>
  <c r="AL168" i="2"/>
  <c r="AV170" i="2"/>
  <c r="AM170" i="2"/>
  <c r="AE170" i="2"/>
  <c r="W170" i="2"/>
  <c r="P170" i="2"/>
  <c r="J170" i="2"/>
  <c r="R170" i="2"/>
  <c r="AA170" i="2"/>
  <c r="AL170" i="2"/>
  <c r="BD173" i="2"/>
  <c r="AS173" i="2"/>
  <c r="AM173" i="2"/>
  <c r="AF173" i="2"/>
  <c r="Y173" i="2"/>
  <c r="T173" i="2"/>
  <c r="M173" i="2"/>
  <c r="G173" i="2"/>
  <c r="J173" i="2"/>
  <c r="U173" i="2"/>
  <c r="AB173" i="2"/>
  <c r="AK173" i="2"/>
  <c r="AU173" i="2"/>
  <c r="AW174" i="2"/>
  <c r="AR174" i="2"/>
  <c r="AK174" i="2"/>
  <c r="AE174" i="2"/>
  <c r="X174" i="2"/>
  <c r="Q174" i="2"/>
  <c r="K174" i="2"/>
  <c r="I174" i="2"/>
  <c r="T174" i="2"/>
  <c r="AA174" i="2"/>
  <c r="AI174" i="2"/>
  <c r="AS174" i="2"/>
  <c r="U177" i="2"/>
  <c r="AG177" i="2"/>
  <c r="AU177" i="2"/>
  <c r="T178" i="2"/>
  <c r="AF178" i="2"/>
  <c r="AS178" i="2"/>
  <c r="AP189" i="2"/>
  <c r="AF189" i="2"/>
  <c r="Z189" i="2"/>
  <c r="R189" i="2"/>
  <c r="AV189" i="2"/>
  <c r="AM189" i="2"/>
  <c r="AE189" i="2"/>
  <c r="W189" i="2"/>
  <c r="P189" i="2"/>
  <c r="J189" i="2"/>
  <c r="V189" i="2"/>
  <c r="AL189" i="2"/>
  <c r="BD190" i="2"/>
  <c r="AN190" i="2"/>
  <c r="Z190" i="2"/>
  <c r="J190" i="2"/>
  <c r="AI190" i="2"/>
  <c r="T190" i="2"/>
  <c r="N190" i="2"/>
  <c r="AU190" i="2"/>
  <c r="AV205" i="2"/>
  <c r="AM205" i="2"/>
  <c r="AE205" i="2"/>
  <c r="W205" i="2"/>
  <c r="P205" i="2"/>
  <c r="AU205" i="2"/>
  <c r="AH205" i="2"/>
  <c r="Z205" i="2"/>
  <c r="O205" i="2"/>
  <c r="H205" i="2"/>
  <c r="AR205" i="2"/>
  <c r="AF205" i="2"/>
  <c r="V205" i="2"/>
  <c r="AB205" i="2"/>
  <c r="AT206" i="2"/>
  <c r="BD206" i="2"/>
  <c r="AD206" i="2"/>
  <c r="AE206" i="2"/>
  <c r="T206" i="2"/>
  <c r="AM229" i="2"/>
  <c r="R229" i="2"/>
  <c r="H229" i="2"/>
  <c r="AS229" i="2"/>
  <c r="W229" i="2"/>
  <c r="AO229" i="2"/>
  <c r="M229" i="2"/>
  <c r="BD229" i="2"/>
  <c r="AH229" i="2"/>
  <c r="AD229" i="2"/>
  <c r="I179" i="2"/>
  <c r="O179" i="2"/>
  <c r="U179" i="2"/>
  <c r="AA179" i="2"/>
  <c r="AG179" i="2"/>
  <c r="AN179" i="2"/>
  <c r="AU179" i="2"/>
  <c r="I183" i="2"/>
  <c r="O183" i="2"/>
  <c r="U183" i="2"/>
  <c r="AA183" i="2"/>
  <c r="AG183" i="2"/>
  <c r="AN183" i="2"/>
  <c r="AU183" i="2"/>
  <c r="BD197" i="2"/>
  <c r="AU197" i="2"/>
  <c r="AH197" i="2"/>
  <c r="N197" i="2"/>
  <c r="AI197" i="2"/>
  <c r="AP198" i="2"/>
  <c r="AF198" i="2"/>
  <c r="Z198" i="2"/>
  <c r="R198" i="2"/>
  <c r="J198" i="2"/>
  <c r="P198" i="2"/>
  <c r="AA198" i="2"/>
  <c r="AL198" i="2"/>
  <c r="AV198" i="2"/>
  <c r="AV201" i="2"/>
  <c r="AM201" i="2"/>
  <c r="AE201" i="2"/>
  <c r="W201" i="2"/>
  <c r="P201" i="2"/>
  <c r="J201" i="2"/>
  <c r="R201" i="2"/>
  <c r="AA201" i="2"/>
  <c r="AL201" i="2"/>
  <c r="AV209" i="2"/>
  <c r="AM209" i="2"/>
  <c r="AE209" i="2"/>
  <c r="W209" i="2"/>
  <c r="P209" i="2"/>
  <c r="J209" i="2"/>
  <c r="R209" i="2"/>
  <c r="AA209" i="2"/>
  <c r="AL209" i="2"/>
  <c r="AM221" i="2"/>
  <c r="R221" i="2"/>
  <c r="H221" i="2"/>
  <c r="AS221" i="2"/>
  <c r="W221" i="2"/>
  <c r="AO221" i="2"/>
  <c r="M221" i="2"/>
  <c r="AM234" i="2"/>
  <c r="R234" i="2"/>
  <c r="H234" i="2"/>
  <c r="BD234" i="2"/>
  <c r="AD234" i="2"/>
  <c r="AS234" i="2"/>
  <c r="W234" i="2"/>
  <c r="M234" i="2"/>
  <c r="AM235" i="2"/>
  <c r="R235" i="2"/>
  <c r="H235" i="2"/>
  <c r="AS235" i="2"/>
  <c r="W235" i="2"/>
  <c r="AO235" i="2"/>
  <c r="M235" i="2"/>
  <c r="I176" i="2"/>
  <c r="O176" i="2"/>
  <c r="U176" i="2"/>
  <c r="AA176" i="2"/>
  <c r="AG176" i="2"/>
  <c r="AN176" i="2"/>
  <c r="J179" i="2"/>
  <c r="P179" i="2"/>
  <c r="W179" i="2"/>
  <c r="AB179" i="2"/>
  <c r="AI179" i="2"/>
  <c r="AO179" i="2"/>
  <c r="I180" i="2"/>
  <c r="O180" i="2"/>
  <c r="U180" i="2"/>
  <c r="AA180" i="2"/>
  <c r="AG180" i="2"/>
  <c r="AN180" i="2"/>
  <c r="J183" i="2"/>
  <c r="P183" i="2"/>
  <c r="W183" i="2"/>
  <c r="AB183" i="2"/>
  <c r="AI183" i="2"/>
  <c r="AO183" i="2"/>
  <c r="I184" i="2"/>
  <c r="O184" i="2"/>
  <c r="U184" i="2"/>
  <c r="AA184" i="2"/>
  <c r="AG184" i="2"/>
  <c r="AN184" i="2"/>
  <c r="J188" i="2"/>
  <c r="O188" i="2"/>
  <c r="AB188" i="2"/>
  <c r="AN188" i="2"/>
  <c r="AR191" i="2"/>
  <c r="AH191" i="2"/>
  <c r="AA191" i="2"/>
  <c r="T191" i="2"/>
  <c r="J191" i="2"/>
  <c r="P191" i="2"/>
  <c r="Z191" i="2"/>
  <c r="AL191" i="2"/>
  <c r="AV191" i="2"/>
  <c r="T197" i="2"/>
  <c r="AN197" i="2"/>
  <c r="T198" i="2"/>
  <c r="AB198" i="2"/>
  <c r="AM198" i="2"/>
  <c r="AP199" i="2"/>
  <c r="AF199" i="2"/>
  <c r="Z199" i="2"/>
  <c r="R199" i="2"/>
  <c r="J199" i="2"/>
  <c r="P199" i="2"/>
  <c r="AA199" i="2"/>
  <c r="AL199" i="2"/>
  <c r="AV199" i="2"/>
  <c r="T201" i="2"/>
  <c r="AB201" i="2"/>
  <c r="AP201" i="2"/>
  <c r="AT202" i="2"/>
  <c r="BD202" i="2"/>
  <c r="AD202" i="2"/>
  <c r="AP202" i="2"/>
  <c r="AP207" i="2"/>
  <c r="AF207" i="2"/>
  <c r="Z207" i="2"/>
  <c r="R207" i="2"/>
  <c r="J207" i="2"/>
  <c r="P207" i="2"/>
  <c r="AA207" i="2"/>
  <c r="AL207" i="2"/>
  <c r="AV207" i="2"/>
  <c r="T209" i="2"/>
  <c r="AB209" i="2"/>
  <c r="AP209" i="2"/>
  <c r="AT210" i="2"/>
  <c r="BD210" i="2"/>
  <c r="AD210" i="2"/>
  <c r="AP210" i="2"/>
  <c r="AT214" i="2"/>
  <c r="BD214" i="2"/>
  <c r="AD214" i="2"/>
  <c r="AP214" i="2"/>
  <c r="T214" i="2"/>
  <c r="AP215" i="2"/>
  <c r="AF215" i="2"/>
  <c r="Z215" i="2"/>
  <c r="R215" i="2"/>
  <c r="AV215" i="2"/>
  <c r="AM215" i="2"/>
  <c r="AE215" i="2"/>
  <c r="W215" i="2"/>
  <c r="P215" i="2"/>
  <c r="J215" i="2"/>
  <c r="V215" i="2"/>
  <c r="AL215" i="2"/>
  <c r="AD221" i="2"/>
  <c r="AM224" i="2"/>
  <c r="R224" i="2"/>
  <c r="H224" i="2"/>
  <c r="BD224" i="2"/>
  <c r="AD224" i="2"/>
  <c r="AS224" i="2"/>
  <c r="W224" i="2"/>
  <c r="M224" i="2"/>
  <c r="AM225" i="2"/>
  <c r="R225" i="2"/>
  <c r="H225" i="2"/>
  <c r="AS225" i="2"/>
  <c r="W225" i="2"/>
  <c r="AO225" i="2"/>
  <c r="M225" i="2"/>
  <c r="AH234" i="2"/>
  <c r="AD235" i="2"/>
  <c r="J213" i="2"/>
  <c r="O213" i="2"/>
  <c r="V213" i="2"/>
  <c r="AB213" i="2"/>
  <c r="AL213" i="2"/>
  <c r="AU213" i="2"/>
  <c r="J217" i="2"/>
  <c r="O217" i="2"/>
  <c r="X217" i="2"/>
  <c r="AF217" i="2"/>
  <c r="AR217" i="2"/>
  <c r="AM222" i="2"/>
  <c r="R222" i="2"/>
  <c r="H222" i="2"/>
  <c r="AH222" i="2"/>
  <c r="AM226" i="2"/>
  <c r="R226" i="2"/>
  <c r="H226" i="2"/>
  <c r="AH226" i="2"/>
  <c r="AM230" i="2"/>
  <c r="R230" i="2"/>
  <c r="H230" i="2"/>
  <c r="AH230" i="2"/>
  <c r="AM232" i="2"/>
  <c r="R232" i="2"/>
  <c r="H232" i="2"/>
  <c r="AH232" i="2"/>
  <c r="AI241" i="2"/>
  <c r="AT249" i="2"/>
  <c r="W249" i="2"/>
  <c r="BD249" i="2"/>
  <c r="I249" i="2"/>
  <c r="AG249" i="2"/>
  <c r="J195" i="2"/>
  <c r="O195" i="2"/>
  <c r="V195" i="2"/>
  <c r="AB195" i="2"/>
  <c r="AL195" i="2"/>
  <c r="P213" i="2"/>
  <c r="W213" i="2"/>
  <c r="AE213" i="2"/>
  <c r="AM213" i="2"/>
  <c r="P217" i="2"/>
  <c r="AA217" i="2"/>
  <c r="AI217" i="2"/>
  <c r="J218" i="2"/>
  <c r="O218" i="2"/>
  <c r="X218" i="2"/>
  <c r="AF218" i="2"/>
  <c r="AS218" i="2"/>
  <c r="W219" i="2"/>
  <c r="AM220" i="2"/>
  <c r="R220" i="2"/>
  <c r="AD220" i="2"/>
  <c r="BD220" i="2"/>
  <c r="M222" i="2"/>
  <c r="AO222" i="2"/>
  <c r="AM223" i="2"/>
  <c r="R223" i="2"/>
  <c r="H223" i="2"/>
  <c r="AH223" i="2"/>
  <c r="M226" i="2"/>
  <c r="AO226" i="2"/>
  <c r="AM227" i="2"/>
  <c r="R227" i="2"/>
  <c r="H227" i="2"/>
  <c r="AH227" i="2"/>
  <c r="M230" i="2"/>
  <c r="AO230" i="2"/>
  <c r="M232" i="2"/>
  <c r="AO232" i="2"/>
  <c r="AM233" i="2"/>
  <c r="R233" i="2"/>
  <c r="H233" i="2"/>
  <c r="AH233" i="2"/>
  <c r="AD236" i="2"/>
  <c r="W236" i="2"/>
  <c r="H236" i="2"/>
  <c r="R236" i="2"/>
  <c r="M236" i="2"/>
  <c r="AW255" i="2"/>
  <c r="AI255" i="2"/>
  <c r="Y255" i="2"/>
  <c r="M255" i="2"/>
  <c r="G255" i="2"/>
  <c r="AO255" i="2"/>
  <c r="AG255" i="2"/>
  <c r="R255" i="2"/>
  <c r="AT255" i="2"/>
  <c r="V255" i="2"/>
  <c r="AM255" i="2"/>
  <c r="N255" i="2"/>
  <c r="AI242" i="2"/>
  <c r="BD242" i="2"/>
  <c r="AL259" i="2"/>
  <c r="R259" i="2"/>
  <c r="G259" i="2"/>
  <c r="AR259" i="2"/>
  <c r="AA259" i="2"/>
  <c r="Q259" i="2"/>
  <c r="R240" i="2"/>
  <c r="AW251" i="2"/>
  <c r="AI251" i="2"/>
  <c r="Y251" i="2"/>
  <c r="M251" i="2"/>
  <c r="G251" i="2"/>
  <c r="AO251" i="2"/>
  <c r="AG251" i="2"/>
  <c r="R251" i="2"/>
  <c r="AH251" i="2"/>
  <c r="AW254" i="2"/>
  <c r="Q254" i="2"/>
  <c r="AH254" i="2"/>
  <c r="AS254" i="2"/>
  <c r="V259" i="2"/>
  <c r="O245" i="2"/>
  <c r="AU245" i="2"/>
  <c r="V252" i="2"/>
  <c r="V253" i="2"/>
  <c r="AA256" i="2"/>
  <c r="AW256" i="2"/>
  <c r="AG258" i="2"/>
  <c r="J237" i="2"/>
  <c r="N237" i="2"/>
  <c r="U237" i="2"/>
  <c r="AB237" i="2"/>
  <c r="AK237" i="2"/>
  <c r="O243" i="2"/>
  <c r="O247" i="2"/>
  <c r="R250" i="2"/>
  <c r="N256" i="2"/>
  <c r="I260" i="2"/>
  <c r="O260" i="2"/>
  <c r="U260" i="2"/>
  <c r="AA260" i="2"/>
  <c r="AG260" i="2"/>
  <c r="AN260" i="2"/>
  <c r="AW22" i="2"/>
  <c r="AS22" i="2"/>
  <c r="AO22" i="2"/>
  <c r="AK22" i="2"/>
  <c r="AG22" i="2"/>
  <c r="Y22" i="2"/>
  <c r="U22" i="2"/>
  <c r="Q22" i="2"/>
  <c r="M22" i="2"/>
  <c r="K22" i="2"/>
  <c r="G22" i="2"/>
  <c r="AV22" i="2"/>
  <c r="AR22" i="2"/>
  <c r="AN22" i="2"/>
  <c r="AF22" i="2"/>
  <c r="AB22" i="2"/>
  <c r="X22" i="2"/>
  <c r="T22" i="2"/>
  <c r="P22" i="2"/>
  <c r="J22" i="2"/>
  <c r="AU22" i="2"/>
  <c r="AM22" i="2"/>
  <c r="AE22" i="2"/>
  <c r="W22" i="2"/>
  <c r="O22" i="2"/>
  <c r="AT22" i="2"/>
  <c r="AL22" i="2"/>
  <c r="AD22" i="2"/>
  <c r="V22" i="2"/>
  <c r="N22" i="2"/>
  <c r="I22" i="2"/>
  <c r="AI22" i="2"/>
  <c r="BD22" i="2"/>
  <c r="AW73" i="2"/>
  <c r="AS73" i="2"/>
  <c r="AO73" i="2"/>
  <c r="AK73" i="2"/>
  <c r="AG73" i="2"/>
  <c r="Y73" i="2"/>
  <c r="U73" i="2"/>
  <c r="Q73" i="2"/>
  <c r="M73" i="2"/>
  <c r="K73" i="2"/>
  <c r="G73" i="2"/>
  <c r="AV73" i="2"/>
  <c r="AR73" i="2"/>
  <c r="AN73" i="2"/>
  <c r="AF73" i="2"/>
  <c r="AB73" i="2"/>
  <c r="X73" i="2"/>
  <c r="T73" i="2"/>
  <c r="P73" i="2"/>
  <c r="J73" i="2"/>
  <c r="BD73" i="2"/>
  <c r="AU73" i="2"/>
  <c r="AM73" i="2"/>
  <c r="AI73" i="2"/>
  <c r="AE73" i="2"/>
  <c r="AA73" i="2"/>
  <c r="W73" i="2"/>
  <c r="O73" i="2"/>
  <c r="I73" i="2"/>
  <c r="AH73" i="2"/>
  <c r="R73" i="2"/>
  <c r="H73" i="2"/>
  <c r="AT73" i="2"/>
  <c r="AD73" i="2"/>
  <c r="N73" i="2"/>
  <c r="AP73" i="2"/>
  <c r="Z73" i="2"/>
  <c r="V73" i="2"/>
  <c r="BD82" i="2"/>
  <c r="AU82" i="2"/>
  <c r="AM82" i="2"/>
  <c r="AI82" i="2"/>
  <c r="AE82" i="2"/>
  <c r="AA82" i="2"/>
  <c r="W82" i="2"/>
  <c r="O82" i="2"/>
  <c r="I82" i="2"/>
  <c r="AS82" i="2"/>
  <c r="AN82" i="2"/>
  <c r="AH82" i="2"/>
  <c r="X82" i="2"/>
  <c r="R82" i="2"/>
  <c r="M82" i="2"/>
  <c r="H82" i="2"/>
  <c r="AW82" i="2"/>
  <c r="AR82" i="2"/>
  <c r="AL82" i="2"/>
  <c r="AG82" i="2"/>
  <c r="AB82" i="2"/>
  <c r="V82" i="2"/>
  <c r="Q82" i="2"/>
  <c r="G82" i="2"/>
  <c r="AT82" i="2"/>
  <c r="AO82" i="2"/>
  <c r="AD82" i="2"/>
  <c r="Y82" i="2"/>
  <c r="T82" i="2"/>
  <c r="N82" i="2"/>
  <c r="J82" i="2"/>
  <c r="AV82" i="2"/>
  <c r="AP82" i="2"/>
  <c r="AK82" i="2"/>
  <c r="AF82" i="2"/>
  <c r="Z82" i="2"/>
  <c r="U82" i="2"/>
  <c r="P82" i="2"/>
  <c r="K82" i="2"/>
  <c r="AW8" i="2"/>
  <c r="AS8" i="2"/>
  <c r="AO8" i="2"/>
  <c r="AK8" i="2"/>
  <c r="AG8" i="2"/>
  <c r="Y8" i="2"/>
  <c r="U8" i="2"/>
  <c r="Q8" i="2"/>
  <c r="M8" i="2"/>
  <c r="K8" i="2"/>
  <c r="G8" i="2"/>
  <c r="AV8" i="2"/>
  <c r="AR8" i="2"/>
  <c r="AN8" i="2"/>
  <c r="AF8" i="2"/>
  <c r="AB8" i="2"/>
  <c r="X8" i="2"/>
  <c r="T8" i="2"/>
  <c r="P8" i="2"/>
  <c r="J8" i="2"/>
  <c r="AU8" i="2"/>
  <c r="AM8" i="2"/>
  <c r="AE8" i="2"/>
  <c r="W8" i="2"/>
  <c r="O8" i="2"/>
  <c r="AT8" i="2"/>
  <c r="AL8" i="2"/>
  <c r="AD8" i="2"/>
  <c r="V8" i="2"/>
  <c r="N8" i="2"/>
  <c r="I8" i="2"/>
  <c r="AI8" i="2"/>
  <c r="BD8" i="2"/>
  <c r="I18" i="2"/>
  <c r="AI18" i="2"/>
  <c r="AW20" i="2"/>
  <c r="AS20" i="2"/>
  <c r="AO20" i="2"/>
  <c r="AK20" i="2"/>
  <c r="AG20" i="2"/>
  <c r="Y20" i="2"/>
  <c r="U20" i="2"/>
  <c r="Q20" i="2"/>
  <c r="M20" i="2"/>
  <c r="K20" i="2"/>
  <c r="G20" i="2"/>
  <c r="AV20" i="2"/>
  <c r="AR20" i="2"/>
  <c r="AN20" i="2"/>
  <c r="AF20" i="2"/>
  <c r="AB20" i="2"/>
  <c r="X20" i="2"/>
  <c r="T20" i="2"/>
  <c r="P20" i="2"/>
  <c r="J20" i="2"/>
  <c r="AU20" i="2"/>
  <c r="AM20" i="2"/>
  <c r="AE20" i="2"/>
  <c r="W20" i="2"/>
  <c r="O20" i="2"/>
  <c r="AT20" i="2"/>
  <c r="AL20" i="2"/>
  <c r="AD20" i="2"/>
  <c r="V20" i="2"/>
  <c r="N20" i="2"/>
  <c r="I20" i="2"/>
  <c r="AI20" i="2"/>
  <c r="BD20" i="2"/>
  <c r="AW6" i="2"/>
  <c r="AS6" i="2"/>
  <c r="AO6" i="2"/>
  <c r="AK6" i="2"/>
  <c r="AG6" i="2"/>
  <c r="Y6" i="2"/>
  <c r="U6" i="2"/>
  <c r="Q6" i="2"/>
  <c r="M6" i="2"/>
  <c r="K6" i="2"/>
  <c r="AV6" i="2"/>
  <c r="AR6" i="2"/>
  <c r="AN6" i="2"/>
  <c r="AF6" i="2"/>
  <c r="AB6" i="2"/>
  <c r="X6" i="2"/>
  <c r="T6" i="2"/>
  <c r="P6" i="2"/>
  <c r="J6" i="2"/>
  <c r="AU6" i="2"/>
  <c r="AM6" i="2"/>
  <c r="AE6" i="2"/>
  <c r="W6" i="2"/>
  <c r="O6" i="2"/>
  <c r="AT6" i="2"/>
  <c r="AL6" i="2"/>
  <c r="AD6" i="2"/>
  <c r="I6" i="2"/>
  <c r="N6" i="2"/>
  <c r="Z6" i="2"/>
  <c r="AP6" i="2"/>
  <c r="Z10" i="2"/>
  <c r="Z12" i="2"/>
  <c r="Z18" i="2"/>
  <c r="Z22" i="2"/>
  <c r="AP22" i="2"/>
  <c r="AW26" i="2"/>
  <c r="AS26" i="2"/>
  <c r="AO26" i="2"/>
  <c r="AK26" i="2"/>
  <c r="AG26" i="2"/>
  <c r="Y26" i="2"/>
  <c r="U26" i="2"/>
  <c r="Q26" i="2"/>
  <c r="M26" i="2"/>
  <c r="K26" i="2"/>
  <c r="G26" i="2"/>
  <c r="AV26" i="2"/>
  <c r="AR26" i="2"/>
  <c r="AN26" i="2"/>
  <c r="AF26" i="2"/>
  <c r="AB26" i="2"/>
  <c r="X26" i="2"/>
  <c r="T26" i="2"/>
  <c r="P26" i="2"/>
  <c r="J26" i="2"/>
  <c r="AU26" i="2"/>
  <c r="AM26" i="2"/>
  <c r="AE26" i="2"/>
  <c r="W26" i="2"/>
  <c r="O26" i="2"/>
  <c r="AT26" i="2"/>
  <c r="AL26" i="2"/>
  <c r="AD26" i="2"/>
  <c r="V26" i="2"/>
  <c r="N26" i="2"/>
  <c r="I26" i="2"/>
  <c r="AI26" i="2"/>
  <c r="BD26" i="2"/>
  <c r="AW28" i="2"/>
  <c r="AS28" i="2"/>
  <c r="AO28" i="2"/>
  <c r="AK28" i="2"/>
  <c r="AG28" i="2"/>
  <c r="Y28" i="2"/>
  <c r="U28" i="2"/>
  <c r="Q28" i="2"/>
  <c r="M28" i="2"/>
  <c r="K28" i="2"/>
  <c r="G28" i="2"/>
  <c r="AV28" i="2"/>
  <c r="AR28" i="2"/>
  <c r="AN28" i="2"/>
  <c r="AF28" i="2"/>
  <c r="AB28" i="2"/>
  <c r="X28" i="2"/>
  <c r="T28" i="2"/>
  <c r="P28" i="2"/>
  <c r="J28" i="2"/>
  <c r="AU28" i="2"/>
  <c r="AM28" i="2"/>
  <c r="AE28" i="2"/>
  <c r="W28" i="2"/>
  <c r="O28" i="2"/>
  <c r="AT28" i="2"/>
  <c r="AD28" i="2"/>
  <c r="V28" i="2"/>
  <c r="AL28" i="2"/>
  <c r="N28" i="2"/>
  <c r="I28" i="2"/>
  <c r="AI28" i="2"/>
  <c r="BD28" i="2"/>
  <c r="AW32" i="2"/>
  <c r="AS32" i="2"/>
  <c r="AO32" i="2"/>
  <c r="AK32" i="2"/>
  <c r="AG32" i="2"/>
  <c r="Y32" i="2"/>
  <c r="U32" i="2"/>
  <c r="Q32" i="2"/>
  <c r="M32" i="2"/>
  <c r="K32" i="2"/>
  <c r="G32" i="2"/>
  <c r="AV32" i="2"/>
  <c r="AR32" i="2"/>
  <c r="AN32" i="2"/>
  <c r="AF32" i="2"/>
  <c r="AB32" i="2"/>
  <c r="X32" i="2"/>
  <c r="T32" i="2"/>
  <c r="P32" i="2"/>
  <c r="J32" i="2"/>
  <c r="AU32" i="2"/>
  <c r="AM32" i="2"/>
  <c r="AE32" i="2"/>
  <c r="W32" i="2"/>
  <c r="O32" i="2"/>
  <c r="AT32" i="2"/>
  <c r="AL32" i="2"/>
  <c r="AD32" i="2"/>
  <c r="V32" i="2"/>
  <c r="N32" i="2"/>
  <c r="AI32" i="2"/>
  <c r="BD32" i="2"/>
  <c r="AL73" i="2"/>
  <c r="AW10" i="2"/>
  <c r="AS10" i="2"/>
  <c r="AO10" i="2"/>
  <c r="AK10" i="2"/>
  <c r="AG10" i="2"/>
  <c r="Y10" i="2"/>
  <c r="U10" i="2"/>
  <c r="Q10" i="2"/>
  <c r="M10" i="2"/>
  <c r="K10" i="2"/>
  <c r="G10" i="2"/>
  <c r="AV10" i="2"/>
  <c r="AR10" i="2"/>
  <c r="AN10" i="2"/>
  <c r="AF10" i="2"/>
  <c r="AB10" i="2"/>
  <c r="X10" i="2"/>
  <c r="T10" i="2"/>
  <c r="P10" i="2"/>
  <c r="J10" i="2"/>
  <c r="AU10" i="2"/>
  <c r="AM10" i="2"/>
  <c r="AE10" i="2"/>
  <c r="W10" i="2"/>
  <c r="O10" i="2"/>
  <c r="AT10" i="2"/>
  <c r="AL10" i="2"/>
  <c r="AD10" i="2"/>
  <c r="V10" i="2"/>
  <c r="N10" i="2"/>
  <c r="I10" i="2"/>
  <c r="AI10" i="2"/>
  <c r="BD10" i="2"/>
  <c r="AW12" i="2"/>
  <c r="AS12" i="2"/>
  <c r="AO12" i="2"/>
  <c r="AK12" i="2"/>
  <c r="AG12" i="2"/>
  <c r="Y12" i="2"/>
  <c r="U12" i="2"/>
  <c r="Q12" i="2"/>
  <c r="M12" i="2"/>
  <c r="K12" i="2"/>
  <c r="G12" i="2"/>
  <c r="AV12" i="2"/>
  <c r="AR12" i="2"/>
  <c r="AN12" i="2"/>
  <c r="AF12" i="2"/>
  <c r="AB12" i="2"/>
  <c r="X12" i="2"/>
  <c r="T12" i="2"/>
  <c r="P12" i="2"/>
  <c r="J12" i="2"/>
  <c r="AU12" i="2"/>
  <c r="AM12" i="2"/>
  <c r="AE12" i="2"/>
  <c r="W12" i="2"/>
  <c r="O12" i="2"/>
  <c r="AT12" i="2"/>
  <c r="AL12" i="2"/>
  <c r="AD12" i="2"/>
  <c r="V12" i="2"/>
  <c r="N12" i="2"/>
  <c r="I12" i="2"/>
  <c r="AI12" i="2"/>
  <c r="BD12" i="2"/>
  <c r="AW16" i="2"/>
  <c r="AS16" i="2"/>
  <c r="AO16" i="2"/>
  <c r="AK16" i="2"/>
  <c r="AG16" i="2"/>
  <c r="Y16" i="2"/>
  <c r="U16" i="2"/>
  <c r="Q16" i="2"/>
  <c r="M16" i="2"/>
  <c r="K16" i="2"/>
  <c r="G16" i="2"/>
  <c r="AV16" i="2"/>
  <c r="AR16" i="2"/>
  <c r="AN16" i="2"/>
  <c r="AF16" i="2"/>
  <c r="AB16" i="2"/>
  <c r="X16" i="2"/>
  <c r="T16" i="2"/>
  <c r="P16" i="2"/>
  <c r="J16" i="2"/>
  <c r="AU16" i="2"/>
  <c r="AM16" i="2"/>
  <c r="AE16" i="2"/>
  <c r="W16" i="2"/>
  <c r="O16" i="2"/>
  <c r="AT16" i="2"/>
  <c r="AL16" i="2"/>
  <c r="AD16" i="2"/>
  <c r="V16" i="2"/>
  <c r="N16" i="2"/>
  <c r="I16" i="2"/>
  <c r="AI16" i="2"/>
  <c r="BD16" i="2"/>
  <c r="AW18" i="2"/>
  <c r="AS18" i="2"/>
  <c r="AO18" i="2"/>
  <c r="AK18" i="2"/>
  <c r="AG18" i="2"/>
  <c r="Y18" i="2"/>
  <c r="U18" i="2"/>
  <c r="Q18" i="2"/>
  <c r="M18" i="2"/>
  <c r="K18" i="2"/>
  <c r="G18" i="2"/>
  <c r="AV18" i="2"/>
  <c r="AR18" i="2"/>
  <c r="AN18" i="2"/>
  <c r="AF18" i="2"/>
  <c r="AB18" i="2"/>
  <c r="X18" i="2"/>
  <c r="T18" i="2"/>
  <c r="P18" i="2"/>
  <c r="J18" i="2"/>
  <c r="AU18" i="2"/>
  <c r="AM18" i="2"/>
  <c r="AE18" i="2"/>
  <c r="W18" i="2"/>
  <c r="O18" i="2"/>
  <c r="AT18" i="2"/>
  <c r="AL18" i="2"/>
  <c r="AD18" i="2"/>
  <c r="V18" i="2"/>
  <c r="N18" i="2"/>
  <c r="BD18" i="2"/>
  <c r="Z8" i="2"/>
  <c r="AP8" i="2"/>
  <c r="Z14" i="2"/>
  <c r="AP14" i="2"/>
  <c r="Z16" i="2"/>
  <c r="AP16" i="2"/>
  <c r="Z20" i="2"/>
  <c r="AP20" i="2"/>
  <c r="AW24" i="2"/>
  <c r="AS24" i="2"/>
  <c r="AO24" i="2"/>
  <c r="AK24" i="2"/>
  <c r="AG24" i="2"/>
  <c r="Y24" i="2"/>
  <c r="U24" i="2"/>
  <c r="Q24" i="2"/>
  <c r="M24" i="2"/>
  <c r="K24" i="2"/>
  <c r="G24" i="2"/>
  <c r="AV24" i="2"/>
  <c r="AR24" i="2"/>
  <c r="AN24" i="2"/>
  <c r="AF24" i="2"/>
  <c r="AB24" i="2"/>
  <c r="X24" i="2"/>
  <c r="T24" i="2"/>
  <c r="P24" i="2"/>
  <c r="J24" i="2"/>
  <c r="AU24" i="2"/>
  <c r="AM24" i="2"/>
  <c r="AE24" i="2"/>
  <c r="W24" i="2"/>
  <c r="O24" i="2"/>
  <c r="AT24" i="2"/>
  <c r="AL24" i="2"/>
  <c r="AD24" i="2"/>
  <c r="V24" i="2"/>
  <c r="N24" i="2"/>
  <c r="I24" i="2"/>
  <c r="AI24" i="2"/>
  <c r="BD24" i="2"/>
  <c r="AW30" i="2"/>
  <c r="AS30" i="2"/>
  <c r="AO30" i="2"/>
  <c r="AK30" i="2"/>
  <c r="AG30" i="2"/>
  <c r="Y30" i="2"/>
  <c r="U30" i="2"/>
  <c r="Q30" i="2"/>
  <c r="M30" i="2"/>
  <c r="K30" i="2"/>
  <c r="G30" i="2"/>
  <c r="AV30" i="2"/>
  <c r="AR30" i="2"/>
  <c r="AN30" i="2"/>
  <c r="AF30" i="2"/>
  <c r="AB30" i="2"/>
  <c r="X30" i="2"/>
  <c r="T30" i="2"/>
  <c r="P30" i="2"/>
  <c r="J30" i="2"/>
  <c r="AU30" i="2"/>
  <c r="AM30" i="2"/>
  <c r="AE30" i="2"/>
  <c r="W30" i="2"/>
  <c r="O30" i="2"/>
  <c r="AT30" i="2"/>
  <c r="AL30" i="2"/>
  <c r="AD30" i="2"/>
  <c r="V30" i="2"/>
  <c r="N30" i="2"/>
  <c r="I30" i="2"/>
  <c r="AI30" i="2"/>
  <c r="BD30" i="2"/>
  <c r="I32" i="2"/>
  <c r="R6" i="2"/>
  <c r="AA6" i="2"/>
  <c r="AA8" i="2"/>
  <c r="AA10" i="2"/>
  <c r="AA12" i="2"/>
  <c r="AA14" i="2"/>
  <c r="AA16" i="2"/>
  <c r="AA18" i="2"/>
  <c r="AA20" i="2"/>
  <c r="AA22" i="2"/>
  <c r="Z24" i="2"/>
  <c r="AP24" i="2"/>
  <c r="Z26" i="2"/>
  <c r="AP26" i="2"/>
  <c r="Z28" i="2"/>
  <c r="AP28" i="2"/>
  <c r="Z30" i="2"/>
  <c r="AP30" i="2"/>
  <c r="Z32" i="2"/>
  <c r="AP32" i="2"/>
  <c r="AW33" i="2"/>
  <c r="AS33" i="2"/>
  <c r="AO33" i="2"/>
  <c r="AK33" i="2"/>
  <c r="AG33" i="2"/>
  <c r="Y33" i="2"/>
  <c r="U33" i="2"/>
  <c r="Q33" i="2"/>
  <c r="M33" i="2"/>
  <c r="K33" i="2"/>
  <c r="G33" i="2"/>
  <c r="AV33" i="2"/>
  <c r="AR33" i="2"/>
  <c r="AN33" i="2"/>
  <c r="AF33" i="2"/>
  <c r="AB33" i="2"/>
  <c r="X33" i="2"/>
  <c r="T33" i="2"/>
  <c r="P33" i="2"/>
  <c r="J33" i="2"/>
  <c r="AU33" i="2"/>
  <c r="AM33" i="2"/>
  <c r="AE33" i="2"/>
  <c r="W33" i="2"/>
  <c r="O33" i="2"/>
  <c r="AT33" i="2"/>
  <c r="AL33" i="2"/>
  <c r="AD33" i="2"/>
  <c r="V33" i="2"/>
  <c r="N33" i="2"/>
  <c r="I33" i="2"/>
  <c r="AI33" i="2"/>
  <c r="BD33" i="2"/>
  <c r="AW35" i="2"/>
  <c r="AS35" i="2"/>
  <c r="AO35" i="2"/>
  <c r="AK35" i="2"/>
  <c r="AG35" i="2"/>
  <c r="Y35" i="2"/>
  <c r="U35" i="2"/>
  <c r="Q35" i="2"/>
  <c r="M35" i="2"/>
  <c r="K35" i="2"/>
  <c r="G35" i="2"/>
  <c r="AV35" i="2"/>
  <c r="AR35" i="2"/>
  <c r="AN35" i="2"/>
  <c r="AF35" i="2"/>
  <c r="AB35" i="2"/>
  <c r="X35" i="2"/>
  <c r="T35" i="2"/>
  <c r="P35" i="2"/>
  <c r="J35" i="2"/>
  <c r="AU35" i="2"/>
  <c r="AM35" i="2"/>
  <c r="AE35" i="2"/>
  <c r="W35" i="2"/>
  <c r="O35" i="2"/>
  <c r="AT35" i="2"/>
  <c r="AL35" i="2"/>
  <c r="AD35" i="2"/>
  <c r="V35" i="2"/>
  <c r="N35" i="2"/>
  <c r="I35" i="2"/>
  <c r="AI35" i="2"/>
  <c r="BD35" i="2"/>
  <c r="AW37" i="2"/>
  <c r="AS37" i="2"/>
  <c r="AO37" i="2"/>
  <c r="AK37" i="2"/>
  <c r="AG37" i="2"/>
  <c r="Y37" i="2"/>
  <c r="U37" i="2"/>
  <c r="Q37" i="2"/>
  <c r="M37" i="2"/>
  <c r="K37" i="2"/>
  <c r="G37" i="2"/>
  <c r="AV37" i="2"/>
  <c r="AR37" i="2"/>
  <c r="AN37" i="2"/>
  <c r="AF37" i="2"/>
  <c r="AB37" i="2"/>
  <c r="X37" i="2"/>
  <c r="T37" i="2"/>
  <c r="P37" i="2"/>
  <c r="J37" i="2"/>
  <c r="AU37" i="2"/>
  <c r="AM37" i="2"/>
  <c r="AE37" i="2"/>
  <c r="W37" i="2"/>
  <c r="O37" i="2"/>
  <c r="V37" i="2"/>
  <c r="AT37" i="2"/>
  <c r="AL37" i="2"/>
  <c r="AD37" i="2"/>
  <c r="N37" i="2"/>
  <c r="I37" i="2"/>
  <c r="AI37" i="2"/>
  <c r="BD37" i="2"/>
  <c r="AW39" i="2"/>
  <c r="AS39" i="2"/>
  <c r="AO39" i="2"/>
  <c r="AK39" i="2"/>
  <c r="AG39" i="2"/>
  <c r="Y39" i="2"/>
  <c r="U39" i="2"/>
  <c r="Q39" i="2"/>
  <c r="M39" i="2"/>
  <c r="K39" i="2"/>
  <c r="G39" i="2"/>
  <c r="AV39" i="2"/>
  <c r="AR39" i="2"/>
  <c r="AN39" i="2"/>
  <c r="AF39" i="2"/>
  <c r="AB39" i="2"/>
  <c r="X39" i="2"/>
  <c r="T39" i="2"/>
  <c r="P39" i="2"/>
  <c r="J39" i="2"/>
  <c r="AU39" i="2"/>
  <c r="AM39" i="2"/>
  <c r="AE39" i="2"/>
  <c r="W39" i="2"/>
  <c r="O39" i="2"/>
  <c r="AT39" i="2"/>
  <c r="AL39" i="2"/>
  <c r="AD39" i="2"/>
  <c r="V39" i="2"/>
  <c r="N39" i="2"/>
  <c r="I39" i="2"/>
  <c r="AI39" i="2"/>
  <c r="BD39" i="2"/>
  <c r="AW41" i="2"/>
  <c r="AS41" i="2"/>
  <c r="AO41" i="2"/>
  <c r="AK41" i="2"/>
  <c r="AG41" i="2"/>
  <c r="Y41" i="2"/>
  <c r="U41" i="2"/>
  <c r="Q41" i="2"/>
  <c r="M41" i="2"/>
  <c r="K41" i="2"/>
  <c r="G41" i="2"/>
  <c r="AV41" i="2"/>
  <c r="AR41" i="2"/>
  <c r="AN41" i="2"/>
  <c r="AF41" i="2"/>
  <c r="AB41" i="2"/>
  <c r="X41" i="2"/>
  <c r="T41" i="2"/>
  <c r="P41" i="2"/>
  <c r="J41" i="2"/>
  <c r="AU41" i="2"/>
  <c r="AM41" i="2"/>
  <c r="AE41" i="2"/>
  <c r="W41" i="2"/>
  <c r="O41" i="2"/>
  <c r="AT41" i="2"/>
  <c r="AL41" i="2"/>
  <c r="AD41" i="2"/>
  <c r="V41" i="2"/>
  <c r="N41" i="2"/>
  <c r="I41" i="2"/>
  <c r="AI41" i="2"/>
  <c r="BD41" i="2"/>
  <c r="AW43" i="2"/>
  <c r="AS43" i="2"/>
  <c r="AO43" i="2"/>
  <c r="AK43" i="2"/>
  <c r="AG43" i="2"/>
  <c r="Y43" i="2"/>
  <c r="U43" i="2"/>
  <c r="Q43" i="2"/>
  <c r="M43" i="2"/>
  <c r="K43" i="2"/>
  <c r="G43" i="2"/>
  <c r="AV43" i="2"/>
  <c r="AR43" i="2"/>
  <c r="AN43" i="2"/>
  <c r="AF43" i="2"/>
  <c r="AB43" i="2"/>
  <c r="X43" i="2"/>
  <c r="T43" i="2"/>
  <c r="P43" i="2"/>
  <c r="J43" i="2"/>
  <c r="AU43" i="2"/>
  <c r="AM43" i="2"/>
  <c r="AE43" i="2"/>
  <c r="W43" i="2"/>
  <c r="O43" i="2"/>
  <c r="AT43" i="2"/>
  <c r="AL43" i="2"/>
  <c r="AD43" i="2"/>
  <c r="V43" i="2"/>
  <c r="N43" i="2"/>
  <c r="I43" i="2"/>
  <c r="AI43" i="2"/>
  <c r="BD43" i="2"/>
  <c r="AW45" i="2"/>
  <c r="AS45" i="2"/>
  <c r="AO45" i="2"/>
  <c r="AK45" i="2"/>
  <c r="AG45" i="2"/>
  <c r="Y45" i="2"/>
  <c r="U45" i="2"/>
  <c r="Q45" i="2"/>
  <c r="M45" i="2"/>
  <c r="K45" i="2"/>
  <c r="G45" i="2"/>
  <c r="AV45" i="2"/>
  <c r="AR45" i="2"/>
  <c r="AN45" i="2"/>
  <c r="AF45" i="2"/>
  <c r="AB45" i="2"/>
  <c r="X45" i="2"/>
  <c r="T45" i="2"/>
  <c r="P45" i="2"/>
  <c r="J45" i="2"/>
  <c r="AU45" i="2"/>
  <c r="AM45" i="2"/>
  <c r="AE45" i="2"/>
  <c r="W45" i="2"/>
  <c r="O45" i="2"/>
  <c r="AT45" i="2"/>
  <c r="AL45" i="2"/>
  <c r="AD45" i="2"/>
  <c r="V45" i="2"/>
  <c r="N45" i="2"/>
  <c r="I45" i="2"/>
  <c r="AI45" i="2"/>
  <c r="BD45" i="2"/>
  <c r="AW47" i="2"/>
  <c r="AS47" i="2"/>
  <c r="AO47" i="2"/>
  <c r="AK47" i="2"/>
  <c r="AG47" i="2"/>
  <c r="Y47" i="2"/>
  <c r="U47" i="2"/>
  <c r="Q47" i="2"/>
  <c r="M47" i="2"/>
  <c r="K47" i="2"/>
  <c r="G47" i="2"/>
  <c r="AV47" i="2"/>
  <c r="AR47" i="2"/>
  <c r="AN47" i="2"/>
  <c r="AF47" i="2"/>
  <c r="AB47" i="2"/>
  <c r="X47" i="2"/>
  <c r="T47" i="2"/>
  <c r="P47" i="2"/>
  <c r="J47" i="2"/>
  <c r="AU47" i="2"/>
  <c r="AM47" i="2"/>
  <c r="AE47" i="2"/>
  <c r="W47" i="2"/>
  <c r="O47" i="2"/>
  <c r="AT47" i="2"/>
  <c r="AL47" i="2"/>
  <c r="AD47" i="2"/>
  <c r="V47" i="2"/>
  <c r="N47" i="2"/>
  <c r="I47" i="2"/>
  <c r="AI47" i="2"/>
  <c r="BD47" i="2"/>
  <c r="AW49" i="2"/>
  <c r="AS49" i="2"/>
  <c r="AO49" i="2"/>
  <c r="AK49" i="2"/>
  <c r="AG49" i="2"/>
  <c r="Y49" i="2"/>
  <c r="U49" i="2"/>
  <c r="Q49" i="2"/>
  <c r="M49" i="2"/>
  <c r="K49" i="2"/>
  <c r="G49" i="2"/>
  <c r="AV49" i="2"/>
  <c r="AR49" i="2"/>
  <c r="AN49" i="2"/>
  <c r="AF49" i="2"/>
  <c r="AB49" i="2"/>
  <c r="X49" i="2"/>
  <c r="T49" i="2"/>
  <c r="P49" i="2"/>
  <c r="J49" i="2"/>
  <c r="AU49" i="2"/>
  <c r="AM49" i="2"/>
  <c r="AE49" i="2"/>
  <c r="W49" i="2"/>
  <c r="O49" i="2"/>
  <c r="AT49" i="2"/>
  <c r="AL49" i="2"/>
  <c r="AD49" i="2"/>
  <c r="V49" i="2"/>
  <c r="N49" i="2"/>
  <c r="I49" i="2"/>
  <c r="AI49" i="2"/>
  <c r="BD49" i="2"/>
  <c r="AW51" i="2"/>
  <c r="AS51" i="2"/>
  <c r="AO51" i="2"/>
  <c r="AK51" i="2"/>
  <c r="AG51" i="2"/>
  <c r="Y51" i="2"/>
  <c r="U51" i="2"/>
  <c r="Q51" i="2"/>
  <c r="M51" i="2"/>
  <c r="K51" i="2"/>
  <c r="G51" i="2"/>
  <c r="AV51" i="2"/>
  <c r="AR51" i="2"/>
  <c r="AN51" i="2"/>
  <c r="AF51" i="2"/>
  <c r="AB51" i="2"/>
  <c r="X51" i="2"/>
  <c r="T51" i="2"/>
  <c r="P51" i="2"/>
  <c r="J51" i="2"/>
  <c r="AU51" i="2"/>
  <c r="AM51" i="2"/>
  <c r="AE51" i="2"/>
  <c r="W51" i="2"/>
  <c r="O51" i="2"/>
  <c r="AT51" i="2"/>
  <c r="AL51" i="2"/>
  <c r="AD51" i="2"/>
  <c r="V51" i="2"/>
  <c r="N51" i="2"/>
  <c r="I51" i="2"/>
  <c r="AI51" i="2"/>
  <c r="BD51" i="2"/>
  <c r="AW14" i="2"/>
  <c r="AS14" i="2"/>
  <c r="AO14" i="2"/>
  <c r="AK14" i="2"/>
  <c r="AG14" i="2"/>
  <c r="Y14" i="2"/>
  <c r="U14" i="2"/>
  <c r="Q14" i="2"/>
  <c r="M14" i="2"/>
  <c r="K14" i="2"/>
  <c r="G14" i="2"/>
  <c r="AV14" i="2"/>
  <c r="AR14" i="2"/>
  <c r="AN14" i="2"/>
  <c r="AF14" i="2"/>
  <c r="AB14" i="2"/>
  <c r="X14" i="2"/>
  <c r="T14" i="2"/>
  <c r="P14" i="2"/>
  <c r="J14" i="2"/>
  <c r="AU14" i="2"/>
  <c r="AM14" i="2"/>
  <c r="AE14" i="2"/>
  <c r="W14" i="2"/>
  <c r="O14" i="2"/>
  <c r="AT14" i="2"/>
  <c r="AL14" i="2"/>
  <c r="AD14" i="2"/>
  <c r="V14" i="2"/>
  <c r="N14" i="2"/>
  <c r="I14" i="2"/>
  <c r="AI14" i="2"/>
  <c r="BD14" i="2"/>
  <c r="H8" i="2"/>
  <c r="R8" i="2"/>
  <c r="AH8" i="2"/>
  <c r="H10" i="2"/>
  <c r="R10" i="2"/>
  <c r="AH10" i="2"/>
  <c r="H12" i="2"/>
  <c r="R12" i="2"/>
  <c r="AH12" i="2"/>
  <c r="H14" i="2"/>
  <c r="R14" i="2"/>
  <c r="AH14" i="2"/>
  <c r="H16" i="2"/>
  <c r="R16" i="2"/>
  <c r="AH16" i="2"/>
  <c r="H18" i="2"/>
  <c r="R18" i="2"/>
  <c r="AH18" i="2"/>
  <c r="H20" i="2"/>
  <c r="R20" i="2"/>
  <c r="AH20" i="2"/>
  <c r="H22" i="2"/>
  <c r="R22" i="2"/>
  <c r="AH22" i="2"/>
  <c r="AA28" i="2"/>
  <c r="AA30" i="2"/>
  <c r="AA32" i="2"/>
  <c r="AW53" i="2"/>
  <c r="AS53" i="2"/>
  <c r="AO53" i="2"/>
  <c r="AK53" i="2"/>
  <c r="AG53" i="2"/>
  <c r="Y53" i="2"/>
  <c r="U53" i="2"/>
  <c r="Q53" i="2"/>
  <c r="M53" i="2"/>
  <c r="K53" i="2"/>
  <c r="G53" i="2"/>
  <c r="AV53" i="2"/>
  <c r="AR53" i="2"/>
  <c r="AN53" i="2"/>
  <c r="AF53" i="2"/>
  <c r="AB53" i="2"/>
  <c r="X53" i="2"/>
  <c r="T53" i="2"/>
  <c r="P53" i="2"/>
  <c r="J53" i="2"/>
  <c r="I53" i="2"/>
  <c r="AA53" i="2"/>
  <c r="AI53" i="2"/>
  <c r="BD53" i="2"/>
  <c r="AW55" i="2"/>
  <c r="AS55" i="2"/>
  <c r="AO55" i="2"/>
  <c r="AK55" i="2"/>
  <c r="AG55" i="2"/>
  <c r="Y55" i="2"/>
  <c r="U55" i="2"/>
  <c r="Q55" i="2"/>
  <c r="M55" i="2"/>
  <c r="K55" i="2"/>
  <c r="G55" i="2"/>
  <c r="AV55" i="2"/>
  <c r="AR55" i="2"/>
  <c r="AN55" i="2"/>
  <c r="AF55" i="2"/>
  <c r="AB55" i="2"/>
  <c r="X55" i="2"/>
  <c r="T55" i="2"/>
  <c r="P55" i="2"/>
  <c r="J55" i="2"/>
  <c r="I55" i="2"/>
  <c r="AA55" i="2"/>
  <c r="AI55" i="2"/>
  <c r="BD55" i="2"/>
  <c r="AW57" i="2"/>
  <c r="AS57" i="2"/>
  <c r="AO57" i="2"/>
  <c r="AK57" i="2"/>
  <c r="AG57" i="2"/>
  <c r="Y57" i="2"/>
  <c r="U57" i="2"/>
  <c r="Q57" i="2"/>
  <c r="M57" i="2"/>
  <c r="K57" i="2"/>
  <c r="G57" i="2"/>
  <c r="AV57" i="2"/>
  <c r="AR57" i="2"/>
  <c r="AN57" i="2"/>
  <c r="AF57" i="2"/>
  <c r="AB57" i="2"/>
  <c r="X57" i="2"/>
  <c r="T57" i="2"/>
  <c r="P57" i="2"/>
  <c r="J57" i="2"/>
  <c r="I57" i="2"/>
  <c r="AA57" i="2"/>
  <c r="AI57" i="2"/>
  <c r="BD57" i="2"/>
  <c r="AW60" i="2"/>
  <c r="AS60" i="2"/>
  <c r="AO60" i="2"/>
  <c r="AK60" i="2"/>
  <c r="AG60" i="2"/>
  <c r="Y60" i="2"/>
  <c r="U60" i="2"/>
  <c r="Q60" i="2"/>
  <c r="M60" i="2"/>
  <c r="K60" i="2"/>
  <c r="G60" i="2"/>
  <c r="AV60" i="2"/>
  <c r="AR60" i="2"/>
  <c r="AN60" i="2"/>
  <c r="AF60" i="2"/>
  <c r="AB60" i="2"/>
  <c r="X60" i="2"/>
  <c r="T60" i="2"/>
  <c r="P60" i="2"/>
  <c r="J60" i="2"/>
  <c r="I60" i="2"/>
  <c r="AA60" i="2"/>
  <c r="AI60" i="2"/>
  <c r="BD60" i="2"/>
  <c r="AW62" i="2"/>
  <c r="AS62" i="2"/>
  <c r="AO62" i="2"/>
  <c r="AK62" i="2"/>
  <c r="AG62" i="2"/>
  <c r="Y62" i="2"/>
  <c r="U62" i="2"/>
  <c r="Q62" i="2"/>
  <c r="M62" i="2"/>
  <c r="K62" i="2"/>
  <c r="G62" i="2"/>
  <c r="AV62" i="2"/>
  <c r="AR62" i="2"/>
  <c r="AN62" i="2"/>
  <c r="AF62" i="2"/>
  <c r="AB62" i="2"/>
  <c r="X62" i="2"/>
  <c r="T62" i="2"/>
  <c r="P62" i="2"/>
  <c r="J62" i="2"/>
  <c r="I62" i="2"/>
  <c r="AA62" i="2"/>
  <c r="AI62" i="2"/>
  <c r="BD62" i="2"/>
  <c r="AW64" i="2"/>
  <c r="AS64" i="2"/>
  <c r="AO64" i="2"/>
  <c r="AK64" i="2"/>
  <c r="AG64" i="2"/>
  <c r="Y64" i="2"/>
  <c r="U64" i="2"/>
  <c r="Q64" i="2"/>
  <c r="M64" i="2"/>
  <c r="K64" i="2"/>
  <c r="G64" i="2"/>
  <c r="AV64" i="2"/>
  <c r="AR64" i="2"/>
  <c r="AN64" i="2"/>
  <c r="AF64" i="2"/>
  <c r="AB64" i="2"/>
  <c r="X64" i="2"/>
  <c r="T64" i="2"/>
  <c r="P64" i="2"/>
  <c r="J64" i="2"/>
  <c r="I64" i="2"/>
  <c r="AA64" i="2"/>
  <c r="AI64" i="2"/>
  <c r="BD64" i="2"/>
  <c r="AW67" i="2"/>
  <c r="AS67" i="2"/>
  <c r="AO67" i="2"/>
  <c r="AK67" i="2"/>
  <c r="AG67" i="2"/>
  <c r="Y67" i="2"/>
  <c r="U67" i="2"/>
  <c r="Q67" i="2"/>
  <c r="M67" i="2"/>
  <c r="K67" i="2"/>
  <c r="G67" i="2"/>
  <c r="AV67" i="2"/>
  <c r="AR67" i="2"/>
  <c r="AN67" i="2"/>
  <c r="AF67" i="2"/>
  <c r="AB67" i="2"/>
  <c r="X67" i="2"/>
  <c r="T67" i="2"/>
  <c r="P67" i="2"/>
  <c r="J67" i="2"/>
  <c r="I67" i="2"/>
  <c r="AA67" i="2"/>
  <c r="AI67" i="2"/>
  <c r="BD67" i="2"/>
  <c r="AW69" i="2"/>
  <c r="AS69" i="2"/>
  <c r="AO69" i="2"/>
  <c r="AK69" i="2"/>
  <c r="AG69" i="2"/>
  <c r="Y69" i="2"/>
  <c r="U69" i="2"/>
  <c r="Q69" i="2"/>
  <c r="M69" i="2"/>
  <c r="K69" i="2"/>
  <c r="G69" i="2"/>
  <c r="AV69" i="2"/>
  <c r="AR69" i="2"/>
  <c r="AN69" i="2"/>
  <c r="AF69" i="2"/>
  <c r="AB69" i="2"/>
  <c r="X69" i="2"/>
  <c r="T69" i="2"/>
  <c r="P69" i="2"/>
  <c r="J69" i="2"/>
  <c r="I69" i="2"/>
  <c r="AA69" i="2"/>
  <c r="AI69" i="2"/>
  <c r="BD69" i="2"/>
  <c r="AW71" i="2"/>
  <c r="AS71" i="2"/>
  <c r="AO71" i="2"/>
  <c r="AK71" i="2"/>
  <c r="AG71" i="2"/>
  <c r="Y71" i="2"/>
  <c r="U71" i="2"/>
  <c r="Q71" i="2"/>
  <c r="M71" i="2"/>
  <c r="K71" i="2"/>
  <c r="G71" i="2"/>
  <c r="BD71" i="2"/>
  <c r="AU71" i="2"/>
  <c r="AM71" i="2"/>
  <c r="AI71" i="2"/>
  <c r="AE71" i="2"/>
  <c r="AA71" i="2"/>
  <c r="W71" i="2"/>
  <c r="O71" i="2"/>
  <c r="I71" i="2"/>
  <c r="AV71" i="2"/>
  <c r="AR71" i="2"/>
  <c r="AN71" i="2"/>
  <c r="AF71" i="2"/>
  <c r="AB71" i="2"/>
  <c r="X71" i="2"/>
  <c r="T71" i="2"/>
  <c r="P71" i="2"/>
  <c r="J71" i="2"/>
  <c r="V71" i="2"/>
  <c r="AL71" i="2"/>
  <c r="H72" i="2"/>
  <c r="R72" i="2"/>
  <c r="AH72" i="2"/>
  <c r="BD74" i="2"/>
  <c r="AU74" i="2"/>
  <c r="AM74" i="2"/>
  <c r="AI74" i="2"/>
  <c r="AE74" i="2"/>
  <c r="AA74" i="2"/>
  <c r="W74" i="2"/>
  <c r="AW74" i="2"/>
  <c r="AR74" i="2"/>
  <c r="AL74" i="2"/>
  <c r="AG74" i="2"/>
  <c r="AB74" i="2"/>
  <c r="V74" i="2"/>
  <c r="Q74" i="2"/>
  <c r="M74" i="2"/>
  <c r="K74" i="2"/>
  <c r="G74" i="2"/>
  <c r="AT74" i="2"/>
  <c r="AO74" i="2"/>
  <c r="AD74" i="2"/>
  <c r="Y74" i="2"/>
  <c r="T74" i="2"/>
  <c r="O74" i="2"/>
  <c r="I74" i="2"/>
  <c r="AV74" i="2"/>
  <c r="AP74" i="2"/>
  <c r="AK74" i="2"/>
  <c r="AF74" i="2"/>
  <c r="Z74" i="2"/>
  <c r="U74" i="2"/>
  <c r="P74" i="2"/>
  <c r="J74" i="2"/>
  <c r="X74" i="2"/>
  <c r="AS74" i="2"/>
  <c r="N55" i="2"/>
  <c r="V55" i="2"/>
  <c r="AD55" i="2"/>
  <c r="AL55" i="2"/>
  <c r="AT55" i="2"/>
  <c r="N62" i="2"/>
  <c r="V62" i="2"/>
  <c r="AD62" i="2"/>
  <c r="AL62" i="2"/>
  <c r="AT62" i="2"/>
  <c r="N64" i="2"/>
  <c r="V64" i="2"/>
  <c r="AD64" i="2"/>
  <c r="AL64" i="2"/>
  <c r="AT64" i="2"/>
  <c r="N67" i="2"/>
  <c r="V67" i="2"/>
  <c r="AD67" i="2"/>
  <c r="AL67" i="2"/>
  <c r="AT67" i="2"/>
  <c r="N69" i="2"/>
  <c r="V69" i="2"/>
  <c r="AD69" i="2"/>
  <c r="AL69" i="2"/>
  <c r="AT69" i="2"/>
  <c r="AW72" i="2"/>
  <c r="AS72" i="2"/>
  <c r="AO72" i="2"/>
  <c r="AK72" i="2"/>
  <c r="AG72" i="2"/>
  <c r="Y72" i="2"/>
  <c r="U72" i="2"/>
  <c r="Q72" i="2"/>
  <c r="M72" i="2"/>
  <c r="K72" i="2"/>
  <c r="G72" i="2"/>
  <c r="AE72" i="2"/>
  <c r="W72" i="2"/>
  <c r="O72" i="2"/>
  <c r="I72" i="2"/>
  <c r="AV72" i="2"/>
  <c r="AR72" i="2"/>
  <c r="AN72" i="2"/>
  <c r="AF72" i="2"/>
  <c r="AB72" i="2"/>
  <c r="X72" i="2"/>
  <c r="T72" i="2"/>
  <c r="P72" i="2"/>
  <c r="J72" i="2"/>
  <c r="BD72" i="2"/>
  <c r="AU72" i="2"/>
  <c r="AM72" i="2"/>
  <c r="AI72" i="2"/>
  <c r="AA72" i="2"/>
  <c r="V72" i="2"/>
  <c r="AL72" i="2"/>
  <c r="N53" i="2"/>
  <c r="V53" i="2"/>
  <c r="AD53" i="2"/>
  <c r="AL53" i="2"/>
  <c r="AT53" i="2"/>
  <c r="N57" i="2"/>
  <c r="V57" i="2"/>
  <c r="AD57" i="2"/>
  <c r="AL57" i="2"/>
  <c r="AT57" i="2"/>
  <c r="N60" i="2"/>
  <c r="V60" i="2"/>
  <c r="AD60" i="2"/>
  <c r="AL60" i="2"/>
  <c r="AT60" i="2"/>
  <c r="AW5" i="2"/>
  <c r="AS5" i="2"/>
  <c r="AO5" i="2"/>
  <c r="AK5" i="2"/>
  <c r="AG5" i="2"/>
  <c r="Y5" i="2"/>
  <c r="U5" i="2"/>
  <c r="Q5" i="2"/>
  <c r="M5" i="2"/>
  <c r="K5" i="2"/>
  <c r="AV5" i="2"/>
  <c r="AR5" i="2"/>
  <c r="AN5" i="2"/>
  <c r="AF5" i="2"/>
  <c r="AB5" i="2"/>
  <c r="X5" i="2"/>
  <c r="T5" i="2"/>
  <c r="P5" i="2"/>
  <c r="J5" i="2"/>
  <c r="I5" i="2"/>
  <c r="AA5" i="2"/>
  <c r="AI5" i="2"/>
  <c r="BD5" i="2"/>
  <c r="AW7" i="2"/>
  <c r="AS7" i="2"/>
  <c r="AO7" i="2"/>
  <c r="AK7" i="2"/>
  <c r="AG7" i="2"/>
  <c r="Y7" i="2"/>
  <c r="U7" i="2"/>
  <c r="Q7" i="2"/>
  <c r="M7" i="2"/>
  <c r="K7" i="2"/>
  <c r="AV7" i="2"/>
  <c r="AR7" i="2"/>
  <c r="AN7" i="2"/>
  <c r="AF7" i="2"/>
  <c r="AB7" i="2"/>
  <c r="X7" i="2"/>
  <c r="T7" i="2"/>
  <c r="P7" i="2"/>
  <c r="J7" i="2"/>
  <c r="I7" i="2"/>
  <c r="AA7" i="2"/>
  <c r="AI7" i="2"/>
  <c r="BD7" i="2"/>
  <c r="AW9" i="2"/>
  <c r="AS9" i="2"/>
  <c r="AO9" i="2"/>
  <c r="AK9" i="2"/>
  <c r="AG9" i="2"/>
  <c r="Y9" i="2"/>
  <c r="U9" i="2"/>
  <c r="Q9" i="2"/>
  <c r="M9" i="2"/>
  <c r="K9" i="2"/>
  <c r="G9" i="2"/>
  <c r="AV9" i="2"/>
  <c r="AR9" i="2"/>
  <c r="AN9" i="2"/>
  <c r="AF9" i="2"/>
  <c r="AB9" i="2"/>
  <c r="X9" i="2"/>
  <c r="T9" i="2"/>
  <c r="P9" i="2"/>
  <c r="J9" i="2"/>
  <c r="I9" i="2"/>
  <c r="AA9" i="2"/>
  <c r="AI9" i="2"/>
  <c r="BD9" i="2"/>
  <c r="AW11" i="2"/>
  <c r="AS11" i="2"/>
  <c r="AO11" i="2"/>
  <c r="AK11" i="2"/>
  <c r="AG11" i="2"/>
  <c r="Y11" i="2"/>
  <c r="U11" i="2"/>
  <c r="Q11" i="2"/>
  <c r="M11" i="2"/>
  <c r="K11" i="2"/>
  <c r="G11" i="2"/>
  <c r="AV11" i="2"/>
  <c r="AR11" i="2"/>
  <c r="AN11" i="2"/>
  <c r="AF11" i="2"/>
  <c r="AB11" i="2"/>
  <c r="X11" i="2"/>
  <c r="T11" i="2"/>
  <c r="P11" i="2"/>
  <c r="J11" i="2"/>
  <c r="I11" i="2"/>
  <c r="AA11" i="2"/>
  <c r="AI11" i="2"/>
  <c r="BD11" i="2"/>
  <c r="AW13" i="2"/>
  <c r="AS13" i="2"/>
  <c r="AO13" i="2"/>
  <c r="AK13" i="2"/>
  <c r="AG13" i="2"/>
  <c r="Y13" i="2"/>
  <c r="U13" i="2"/>
  <c r="Q13" i="2"/>
  <c r="M13" i="2"/>
  <c r="K13" i="2"/>
  <c r="G13" i="2"/>
  <c r="AV13" i="2"/>
  <c r="AR13" i="2"/>
  <c r="AN13" i="2"/>
  <c r="AF13" i="2"/>
  <c r="AB13" i="2"/>
  <c r="X13" i="2"/>
  <c r="T13" i="2"/>
  <c r="P13" i="2"/>
  <c r="J13" i="2"/>
  <c r="I13" i="2"/>
  <c r="AA13" i="2"/>
  <c r="AI13" i="2"/>
  <c r="BD13" i="2"/>
  <c r="AW15" i="2"/>
  <c r="AS15" i="2"/>
  <c r="AO15" i="2"/>
  <c r="AK15" i="2"/>
  <c r="AG15" i="2"/>
  <c r="Y15" i="2"/>
  <c r="U15" i="2"/>
  <c r="Q15" i="2"/>
  <c r="M15" i="2"/>
  <c r="K15" i="2"/>
  <c r="G15" i="2"/>
  <c r="AV15" i="2"/>
  <c r="AR15" i="2"/>
  <c r="AN15" i="2"/>
  <c r="AF15" i="2"/>
  <c r="AB15" i="2"/>
  <c r="X15" i="2"/>
  <c r="T15" i="2"/>
  <c r="P15" i="2"/>
  <c r="J15" i="2"/>
  <c r="I15" i="2"/>
  <c r="AA15" i="2"/>
  <c r="AI15" i="2"/>
  <c r="BD15" i="2"/>
  <c r="AW17" i="2"/>
  <c r="AS17" i="2"/>
  <c r="AO17" i="2"/>
  <c r="AK17" i="2"/>
  <c r="AG17" i="2"/>
  <c r="Y17" i="2"/>
  <c r="U17" i="2"/>
  <c r="Q17" i="2"/>
  <c r="M17" i="2"/>
  <c r="K17" i="2"/>
  <c r="G17" i="2"/>
  <c r="AV17" i="2"/>
  <c r="AR17" i="2"/>
  <c r="AN17" i="2"/>
  <c r="AF17" i="2"/>
  <c r="AB17" i="2"/>
  <c r="X17" i="2"/>
  <c r="T17" i="2"/>
  <c r="P17" i="2"/>
  <c r="J17" i="2"/>
  <c r="I17" i="2"/>
  <c r="AA17" i="2"/>
  <c r="AI17" i="2"/>
  <c r="BD17" i="2"/>
  <c r="AW19" i="2"/>
  <c r="AS19" i="2"/>
  <c r="AO19" i="2"/>
  <c r="AK19" i="2"/>
  <c r="AG19" i="2"/>
  <c r="Y19" i="2"/>
  <c r="U19" i="2"/>
  <c r="Q19" i="2"/>
  <c r="M19" i="2"/>
  <c r="K19" i="2"/>
  <c r="G19" i="2"/>
  <c r="AV19" i="2"/>
  <c r="AR19" i="2"/>
  <c r="AN19" i="2"/>
  <c r="AF19" i="2"/>
  <c r="AB19" i="2"/>
  <c r="X19" i="2"/>
  <c r="T19" i="2"/>
  <c r="P19" i="2"/>
  <c r="J19" i="2"/>
  <c r="I19" i="2"/>
  <c r="AA19" i="2"/>
  <c r="AI19" i="2"/>
  <c r="BD19" i="2"/>
  <c r="AW21" i="2"/>
  <c r="AS21" i="2"/>
  <c r="AO21" i="2"/>
  <c r="AK21" i="2"/>
  <c r="AG21" i="2"/>
  <c r="Y21" i="2"/>
  <c r="U21" i="2"/>
  <c r="Q21" i="2"/>
  <c r="M21" i="2"/>
  <c r="K21" i="2"/>
  <c r="G21" i="2"/>
  <c r="AV21" i="2"/>
  <c r="AR21" i="2"/>
  <c r="AN21" i="2"/>
  <c r="AF21" i="2"/>
  <c r="AB21" i="2"/>
  <c r="X21" i="2"/>
  <c r="T21" i="2"/>
  <c r="P21" i="2"/>
  <c r="J21" i="2"/>
  <c r="I21" i="2"/>
  <c r="AA21" i="2"/>
  <c r="AI21" i="2"/>
  <c r="BD21" i="2"/>
  <c r="AW23" i="2"/>
  <c r="AS23" i="2"/>
  <c r="AO23" i="2"/>
  <c r="AK23" i="2"/>
  <c r="AG23" i="2"/>
  <c r="Y23" i="2"/>
  <c r="U23" i="2"/>
  <c r="Q23" i="2"/>
  <c r="M23" i="2"/>
  <c r="K23" i="2"/>
  <c r="G23" i="2"/>
  <c r="AV23" i="2"/>
  <c r="AR23" i="2"/>
  <c r="AN23" i="2"/>
  <c r="AF23" i="2"/>
  <c r="AB23" i="2"/>
  <c r="X23" i="2"/>
  <c r="T23" i="2"/>
  <c r="P23" i="2"/>
  <c r="J23" i="2"/>
  <c r="I23" i="2"/>
  <c r="AA23" i="2"/>
  <c r="AI23" i="2"/>
  <c r="BD23" i="2"/>
  <c r="AW25" i="2"/>
  <c r="AS25" i="2"/>
  <c r="AO25" i="2"/>
  <c r="AK25" i="2"/>
  <c r="AG25" i="2"/>
  <c r="Y25" i="2"/>
  <c r="U25" i="2"/>
  <c r="Q25" i="2"/>
  <c r="M25" i="2"/>
  <c r="K25" i="2"/>
  <c r="G25" i="2"/>
  <c r="AV25" i="2"/>
  <c r="AR25" i="2"/>
  <c r="AN25" i="2"/>
  <c r="AF25" i="2"/>
  <c r="AB25" i="2"/>
  <c r="X25" i="2"/>
  <c r="T25" i="2"/>
  <c r="P25" i="2"/>
  <c r="J25" i="2"/>
  <c r="I25" i="2"/>
  <c r="AA25" i="2"/>
  <c r="AI25" i="2"/>
  <c r="BD25" i="2"/>
  <c r="AW27" i="2"/>
  <c r="AS27" i="2"/>
  <c r="AO27" i="2"/>
  <c r="AK27" i="2"/>
  <c r="AG27" i="2"/>
  <c r="Y27" i="2"/>
  <c r="U27" i="2"/>
  <c r="Q27" i="2"/>
  <c r="M27" i="2"/>
  <c r="K27" i="2"/>
  <c r="G27" i="2"/>
  <c r="AV27" i="2"/>
  <c r="AR27" i="2"/>
  <c r="AN27" i="2"/>
  <c r="AF27" i="2"/>
  <c r="AB27" i="2"/>
  <c r="X27" i="2"/>
  <c r="T27" i="2"/>
  <c r="P27" i="2"/>
  <c r="J27" i="2"/>
  <c r="I27" i="2"/>
  <c r="AA27" i="2"/>
  <c r="AI27" i="2"/>
  <c r="BD27" i="2"/>
  <c r="AW29" i="2"/>
  <c r="AS29" i="2"/>
  <c r="AO29" i="2"/>
  <c r="AK29" i="2"/>
  <c r="AG29" i="2"/>
  <c r="Y29" i="2"/>
  <c r="U29" i="2"/>
  <c r="Q29" i="2"/>
  <c r="M29" i="2"/>
  <c r="K29" i="2"/>
  <c r="G29" i="2"/>
  <c r="AV29" i="2"/>
  <c r="AR29" i="2"/>
  <c r="AN29" i="2"/>
  <c r="AF29" i="2"/>
  <c r="AB29" i="2"/>
  <c r="X29" i="2"/>
  <c r="T29" i="2"/>
  <c r="P29" i="2"/>
  <c r="J29" i="2"/>
  <c r="I29" i="2"/>
  <c r="AA29" i="2"/>
  <c r="AI29" i="2"/>
  <c r="BD29" i="2"/>
  <c r="AW31" i="2"/>
  <c r="AS31" i="2"/>
  <c r="AO31" i="2"/>
  <c r="AK31" i="2"/>
  <c r="AG31" i="2"/>
  <c r="Y31" i="2"/>
  <c r="U31" i="2"/>
  <c r="Q31" i="2"/>
  <c r="M31" i="2"/>
  <c r="K31" i="2"/>
  <c r="G31" i="2"/>
  <c r="AV31" i="2"/>
  <c r="AR31" i="2"/>
  <c r="AN31" i="2"/>
  <c r="AF31" i="2"/>
  <c r="AB31" i="2"/>
  <c r="X31" i="2"/>
  <c r="T31" i="2"/>
  <c r="P31" i="2"/>
  <c r="J31" i="2"/>
  <c r="I31" i="2"/>
  <c r="AA31" i="2"/>
  <c r="AI31" i="2"/>
  <c r="BD31" i="2"/>
  <c r="AW34" i="2"/>
  <c r="AS34" i="2"/>
  <c r="AO34" i="2"/>
  <c r="AK34" i="2"/>
  <c r="AG34" i="2"/>
  <c r="Y34" i="2"/>
  <c r="U34" i="2"/>
  <c r="Q34" i="2"/>
  <c r="M34" i="2"/>
  <c r="K34" i="2"/>
  <c r="G34" i="2"/>
  <c r="AV34" i="2"/>
  <c r="AR34" i="2"/>
  <c r="AN34" i="2"/>
  <c r="AF34" i="2"/>
  <c r="AB34" i="2"/>
  <c r="X34" i="2"/>
  <c r="T34" i="2"/>
  <c r="P34" i="2"/>
  <c r="J34" i="2"/>
  <c r="I34" i="2"/>
  <c r="AA34" i="2"/>
  <c r="AI34" i="2"/>
  <c r="BD34" i="2"/>
  <c r="AW36" i="2"/>
  <c r="AS36" i="2"/>
  <c r="AO36" i="2"/>
  <c r="AK36" i="2"/>
  <c r="AG36" i="2"/>
  <c r="Y36" i="2"/>
  <c r="U36" i="2"/>
  <c r="Q36" i="2"/>
  <c r="M36" i="2"/>
  <c r="K36" i="2"/>
  <c r="G36" i="2"/>
  <c r="AV36" i="2"/>
  <c r="AR36" i="2"/>
  <c r="AN36" i="2"/>
  <c r="AF36" i="2"/>
  <c r="AB36" i="2"/>
  <c r="X36" i="2"/>
  <c r="T36" i="2"/>
  <c r="P36" i="2"/>
  <c r="J36" i="2"/>
  <c r="I36" i="2"/>
  <c r="AA36" i="2"/>
  <c r="AI36" i="2"/>
  <c r="BD36" i="2"/>
  <c r="AW38" i="2"/>
  <c r="AS38" i="2"/>
  <c r="AO38" i="2"/>
  <c r="AK38" i="2"/>
  <c r="AG38" i="2"/>
  <c r="Y38" i="2"/>
  <c r="U38" i="2"/>
  <c r="Q38" i="2"/>
  <c r="M38" i="2"/>
  <c r="K38" i="2"/>
  <c r="G38" i="2"/>
  <c r="AV38" i="2"/>
  <c r="AR38" i="2"/>
  <c r="AN38" i="2"/>
  <c r="AF38" i="2"/>
  <c r="AB38" i="2"/>
  <c r="X38" i="2"/>
  <c r="T38" i="2"/>
  <c r="P38" i="2"/>
  <c r="J38" i="2"/>
  <c r="I38" i="2"/>
  <c r="AA38" i="2"/>
  <c r="AI38" i="2"/>
  <c r="BD38" i="2"/>
  <c r="AW40" i="2"/>
  <c r="AS40" i="2"/>
  <c r="AO40" i="2"/>
  <c r="AK40" i="2"/>
  <c r="AG40" i="2"/>
  <c r="Y40" i="2"/>
  <c r="U40" i="2"/>
  <c r="Q40" i="2"/>
  <c r="M40" i="2"/>
  <c r="K40" i="2"/>
  <c r="G40" i="2"/>
  <c r="AV40" i="2"/>
  <c r="AR40" i="2"/>
  <c r="AN40" i="2"/>
  <c r="AF40" i="2"/>
  <c r="AB40" i="2"/>
  <c r="X40" i="2"/>
  <c r="T40" i="2"/>
  <c r="P40" i="2"/>
  <c r="J40" i="2"/>
  <c r="I40" i="2"/>
  <c r="AA40" i="2"/>
  <c r="AI40" i="2"/>
  <c r="BD40" i="2"/>
  <c r="AW42" i="2"/>
  <c r="AS42" i="2"/>
  <c r="AO42" i="2"/>
  <c r="AK42" i="2"/>
  <c r="AG42" i="2"/>
  <c r="Y42" i="2"/>
  <c r="U42" i="2"/>
  <c r="Q42" i="2"/>
  <c r="M42" i="2"/>
  <c r="K42" i="2"/>
  <c r="G42" i="2"/>
  <c r="AV42" i="2"/>
  <c r="AR42" i="2"/>
  <c r="AN42" i="2"/>
  <c r="AF42" i="2"/>
  <c r="AB42" i="2"/>
  <c r="X42" i="2"/>
  <c r="T42" i="2"/>
  <c r="P42" i="2"/>
  <c r="J42" i="2"/>
  <c r="I42" i="2"/>
  <c r="AA42" i="2"/>
  <c r="AI42" i="2"/>
  <c r="BD42" i="2"/>
  <c r="AW44" i="2"/>
  <c r="AS44" i="2"/>
  <c r="AO44" i="2"/>
  <c r="AK44" i="2"/>
  <c r="AG44" i="2"/>
  <c r="Y44" i="2"/>
  <c r="U44" i="2"/>
  <c r="Q44" i="2"/>
  <c r="M44" i="2"/>
  <c r="K44" i="2"/>
  <c r="G44" i="2"/>
  <c r="AV44" i="2"/>
  <c r="AR44" i="2"/>
  <c r="AN44" i="2"/>
  <c r="AF44" i="2"/>
  <c r="AB44" i="2"/>
  <c r="X44" i="2"/>
  <c r="T44" i="2"/>
  <c r="P44" i="2"/>
  <c r="J44" i="2"/>
  <c r="I44" i="2"/>
  <c r="AA44" i="2"/>
  <c r="AI44" i="2"/>
  <c r="BD44" i="2"/>
  <c r="AW46" i="2"/>
  <c r="AS46" i="2"/>
  <c r="AO46" i="2"/>
  <c r="AK46" i="2"/>
  <c r="AG46" i="2"/>
  <c r="Y46" i="2"/>
  <c r="U46" i="2"/>
  <c r="Q46" i="2"/>
  <c r="M46" i="2"/>
  <c r="K46" i="2"/>
  <c r="G46" i="2"/>
  <c r="AV46" i="2"/>
  <c r="AR46" i="2"/>
  <c r="AN46" i="2"/>
  <c r="AF46" i="2"/>
  <c r="AB46" i="2"/>
  <c r="X46" i="2"/>
  <c r="T46" i="2"/>
  <c r="P46" i="2"/>
  <c r="J46" i="2"/>
  <c r="I46" i="2"/>
  <c r="AA46" i="2"/>
  <c r="AI46" i="2"/>
  <c r="BD46" i="2"/>
  <c r="AW48" i="2"/>
  <c r="AS48" i="2"/>
  <c r="AO48" i="2"/>
  <c r="AK48" i="2"/>
  <c r="AG48" i="2"/>
  <c r="Y48" i="2"/>
  <c r="U48" i="2"/>
  <c r="Q48" i="2"/>
  <c r="M48" i="2"/>
  <c r="K48" i="2"/>
  <c r="G48" i="2"/>
  <c r="AV48" i="2"/>
  <c r="AR48" i="2"/>
  <c r="AN48" i="2"/>
  <c r="AF48" i="2"/>
  <c r="AB48" i="2"/>
  <c r="X48" i="2"/>
  <c r="T48" i="2"/>
  <c r="P48" i="2"/>
  <c r="J48" i="2"/>
  <c r="I48" i="2"/>
  <c r="AA48" i="2"/>
  <c r="AI48" i="2"/>
  <c r="BD48" i="2"/>
  <c r="AW50" i="2"/>
  <c r="AS50" i="2"/>
  <c r="AO50" i="2"/>
  <c r="AK50" i="2"/>
  <c r="AG50" i="2"/>
  <c r="Y50" i="2"/>
  <c r="U50" i="2"/>
  <c r="Q50" i="2"/>
  <c r="M50" i="2"/>
  <c r="K50" i="2"/>
  <c r="G50" i="2"/>
  <c r="AV50" i="2"/>
  <c r="AR50" i="2"/>
  <c r="AN50" i="2"/>
  <c r="AF50" i="2"/>
  <c r="AB50" i="2"/>
  <c r="X50" i="2"/>
  <c r="T50" i="2"/>
  <c r="P50" i="2"/>
  <c r="J50" i="2"/>
  <c r="I50" i="2"/>
  <c r="AA50" i="2"/>
  <c r="AI50" i="2"/>
  <c r="BD50" i="2"/>
  <c r="AW52" i="2"/>
  <c r="AS52" i="2"/>
  <c r="AO52" i="2"/>
  <c r="AK52" i="2"/>
  <c r="AG52" i="2"/>
  <c r="Y52" i="2"/>
  <c r="U52" i="2"/>
  <c r="Q52" i="2"/>
  <c r="M52" i="2"/>
  <c r="K52" i="2"/>
  <c r="G52" i="2"/>
  <c r="AV52" i="2"/>
  <c r="AR52" i="2"/>
  <c r="AN52" i="2"/>
  <c r="AF52" i="2"/>
  <c r="AB52" i="2"/>
  <c r="X52" i="2"/>
  <c r="T52" i="2"/>
  <c r="P52" i="2"/>
  <c r="J52" i="2"/>
  <c r="I52" i="2"/>
  <c r="AA52" i="2"/>
  <c r="AI52" i="2"/>
  <c r="BD52" i="2"/>
  <c r="O53" i="2"/>
  <c r="W53" i="2"/>
  <c r="AE53" i="2"/>
  <c r="AM53" i="2"/>
  <c r="AU53" i="2"/>
  <c r="AW54" i="2"/>
  <c r="AS54" i="2"/>
  <c r="AO54" i="2"/>
  <c r="AK54" i="2"/>
  <c r="AG54" i="2"/>
  <c r="Y54" i="2"/>
  <c r="U54" i="2"/>
  <c r="Q54" i="2"/>
  <c r="M54" i="2"/>
  <c r="K54" i="2"/>
  <c r="G54" i="2"/>
  <c r="AV54" i="2"/>
  <c r="AR54" i="2"/>
  <c r="AN54" i="2"/>
  <c r="AF54" i="2"/>
  <c r="AB54" i="2"/>
  <c r="X54" i="2"/>
  <c r="T54" i="2"/>
  <c r="P54" i="2"/>
  <c r="J54" i="2"/>
  <c r="I54" i="2"/>
  <c r="AA54" i="2"/>
  <c r="AI54" i="2"/>
  <c r="BD54" i="2"/>
  <c r="O55" i="2"/>
  <c r="W55" i="2"/>
  <c r="AE55" i="2"/>
  <c r="AM55" i="2"/>
  <c r="AU55" i="2"/>
  <c r="AW56" i="2"/>
  <c r="AS56" i="2"/>
  <c r="AO56" i="2"/>
  <c r="AK56" i="2"/>
  <c r="AG56" i="2"/>
  <c r="Y56" i="2"/>
  <c r="U56" i="2"/>
  <c r="Q56" i="2"/>
  <c r="M56" i="2"/>
  <c r="K56" i="2"/>
  <c r="G56" i="2"/>
  <c r="AV56" i="2"/>
  <c r="AR56" i="2"/>
  <c r="AN56" i="2"/>
  <c r="AF56" i="2"/>
  <c r="AB56" i="2"/>
  <c r="X56" i="2"/>
  <c r="T56" i="2"/>
  <c r="P56" i="2"/>
  <c r="J56" i="2"/>
  <c r="I56" i="2"/>
  <c r="AA56" i="2"/>
  <c r="AI56" i="2"/>
  <c r="BD56" i="2"/>
  <c r="O57" i="2"/>
  <c r="W57" i="2"/>
  <c r="AE57" i="2"/>
  <c r="AM57" i="2"/>
  <c r="AU57" i="2"/>
  <c r="AW58" i="2"/>
  <c r="AS58" i="2"/>
  <c r="AO58" i="2"/>
  <c r="AK58" i="2"/>
  <c r="AG58" i="2"/>
  <c r="Y58" i="2"/>
  <c r="U58" i="2"/>
  <c r="Q58" i="2"/>
  <c r="M58" i="2"/>
  <c r="K58" i="2"/>
  <c r="G58" i="2"/>
  <c r="AV58" i="2"/>
  <c r="AR58" i="2"/>
  <c r="AN58" i="2"/>
  <c r="AF58" i="2"/>
  <c r="AB58" i="2"/>
  <c r="X58" i="2"/>
  <c r="T58" i="2"/>
  <c r="P58" i="2"/>
  <c r="J58" i="2"/>
  <c r="I58" i="2"/>
  <c r="AA58" i="2"/>
  <c r="AI58" i="2"/>
  <c r="BD58" i="2"/>
  <c r="AW59" i="2"/>
  <c r="AS59" i="2"/>
  <c r="AO59" i="2"/>
  <c r="AK59" i="2"/>
  <c r="AG59" i="2"/>
  <c r="Y59" i="2"/>
  <c r="U59" i="2"/>
  <c r="Q59" i="2"/>
  <c r="M59" i="2"/>
  <c r="K59" i="2"/>
  <c r="G59" i="2"/>
  <c r="AV59" i="2"/>
  <c r="AR59" i="2"/>
  <c r="AN59" i="2"/>
  <c r="AF59" i="2"/>
  <c r="AB59" i="2"/>
  <c r="X59" i="2"/>
  <c r="T59" i="2"/>
  <c r="P59" i="2"/>
  <c r="J59" i="2"/>
  <c r="I59" i="2"/>
  <c r="AA59" i="2"/>
  <c r="AI59" i="2"/>
  <c r="BD59" i="2"/>
  <c r="O60" i="2"/>
  <c r="W60" i="2"/>
  <c r="AE60" i="2"/>
  <c r="AM60" i="2"/>
  <c r="AU60" i="2"/>
  <c r="AW61" i="2"/>
  <c r="AS61" i="2"/>
  <c r="AO61" i="2"/>
  <c r="AK61" i="2"/>
  <c r="AG61" i="2"/>
  <c r="Y61" i="2"/>
  <c r="U61" i="2"/>
  <c r="Q61" i="2"/>
  <c r="M61" i="2"/>
  <c r="K61" i="2"/>
  <c r="G61" i="2"/>
  <c r="AV61" i="2"/>
  <c r="AR61" i="2"/>
  <c r="AN61" i="2"/>
  <c r="AF61" i="2"/>
  <c r="AB61" i="2"/>
  <c r="X61" i="2"/>
  <c r="T61" i="2"/>
  <c r="P61" i="2"/>
  <c r="J61" i="2"/>
  <c r="I61" i="2"/>
  <c r="AA61" i="2"/>
  <c r="AI61" i="2"/>
  <c r="BD61" i="2"/>
  <c r="O62" i="2"/>
  <c r="W62" i="2"/>
  <c r="AE62" i="2"/>
  <c r="AM62" i="2"/>
  <c r="AU62" i="2"/>
  <c r="AW63" i="2"/>
  <c r="AS63" i="2"/>
  <c r="AO63" i="2"/>
  <c r="AK63" i="2"/>
  <c r="AG63" i="2"/>
  <c r="Y63" i="2"/>
  <c r="U63" i="2"/>
  <c r="Q63" i="2"/>
  <c r="M63" i="2"/>
  <c r="K63" i="2"/>
  <c r="G63" i="2"/>
  <c r="AV63" i="2"/>
  <c r="AR63" i="2"/>
  <c r="AN63" i="2"/>
  <c r="AF63" i="2"/>
  <c r="AB63" i="2"/>
  <c r="X63" i="2"/>
  <c r="T63" i="2"/>
  <c r="P63" i="2"/>
  <c r="J63" i="2"/>
  <c r="I63" i="2"/>
  <c r="AA63" i="2"/>
  <c r="AI63" i="2"/>
  <c r="BD63" i="2"/>
  <c r="O64" i="2"/>
  <c r="W64" i="2"/>
  <c r="AE64" i="2"/>
  <c r="AM64" i="2"/>
  <c r="AU64" i="2"/>
  <c r="AW65" i="2"/>
  <c r="AS65" i="2"/>
  <c r="AO65" i="2"/>
  <c r="AK65" i="2"/>
  <c r="AG65" i="2"/>
  <c r="Y65" i="2"/>
  <c r="U65" i="2"/>
  <c r="Q65" i="2"/>
  <c r="M65" i="2"/>
  <c r="K65" i="2"/>
  <c r="G65" i="2"/>
  <c r="AV65" i="2"/>
  <c r="AR65" i="2"/>
  <c r="AN65" i="2"/>
  <c r="AF65" i="2"/>
  <c r="AB65" i="2"/>
  <c r="X65" i="2"/>
  <c r="T65" i="2"/>
  <c r="P65" i="2"/>
  <c r="J65" i="2"/>
  <c r="I65" i="2"/>
  <c r="AA65" i="2"/>
  <c r="AI65" i="2"/>
  <c r="BD65" i="2"/>
  <c r="AW66" i="2"/>
  <c r="AS66" i="2"/>
  <c r="AO66" i="2"/>
  <c r="AK66" i="2"/>
  <c r="AG66" i="2"/>
  <c r="Y66" i="2"/>
  <c r="U66" i="2"/>
  <c r="Q66" i="2"/>
  <c r="M66" i="2"/>
  <c r="K66" i="2"/>
  <c r="G66" i="2"/>
  <c r="AV66" i="2"/>
  <c r="AR66" i="2"/>
  <c r="AN66" i="2"/>
  <c r="AF66" i="2"/>
  <c r="AB66" i="2"/>
  <c r="X66" i="2"/>
  <c r="T66" i="2"/>
  <c r="P66" i="2"/>
  <c r="J66" i="2"/>
  <c r="I66" i="2"/>
  <c r="AA66" i="2"/>
  <c r="AI66" i="2"/>
  <c r="BD66" i="2"/>
  <c r="O67" i="2"/>
  <c r="W67" i="2"/>
  <c r="AE67" i="2"/>
  <c r="AM67" i="2"/>
  <c r="AU67" i="2"/>
  <c r="AW68" i="2"/>
  <c r="AS68" i="2"/>
  <c r="AO68" i="2"/>
  <c r="AK68" i="2"/>
  <c r="AG68" i="2"/>
  <c r="Y68" i="2"/>
  <c r="U68" i="2"/>
  <c r="Q68" i="2"/>
  <c r="M68" i="2"/>
  <c r="K68" i="2"/>
  <c r="G68" i="2"/>
  <c r="AV68" i="2"/>
  <c r="AR68" i="2"/>
  <c r="AN68" i="2"/>
  <c r="AF68" i="2"/>
  <c r="AB68" i="2"/>
  <c r="X68" i="2"/>
  <c r="T68" i="2"/>
  <c r="P68" i="2"/>
  <c r="J68" i="2"/>
  <c r="I68" i="2"/>
  <c r="AA68" i="2"/>
  <c r="AI68" i="2"/>
  <c r="BD68" i="2"/>
  <c r="O69" i="2"/>
  <c r="W69" i="2"/>
  <c r="AE69" i="2"/>
  <c r="AM69" i="2"/>
  <c r="AU69" i="2"/>
  <c r="AW70" i="2"/>
  <c r="AS70" i="2"/>
  <c r="AO70" i="2"/>
  <c r="AK70" i="2"/>
  <c r="AG70" i="2"/>
  <c r="Y70" i="2"/>
  <c r="U70" i="2"/>
  <c r="Q70" i="2"/>
  <c r="M70" i="2"/>
  <c r="K70" i="2"/>
  <c r="G70" i="2"/>
  <c r="AV70" i="2"/>
  <c r="AR70" i="2"/>
  <c r="AN70" i="2"/>
  <c r="AF70" i="2"/>
  <c r="AB70" i="2"/>
  <c r="X70" i="2"/>
  <c r="T70" i="2"/>
  <c r="P70" i="2"/>
  <c r="J70" i="2"/>
  <c r="I70" i="2"/>
  <c r="AA70" i="2"/>
  <c r="AI70" i="2"/>
  <c r="BD70" i="2"/>
  <c r="N71" i="2"/>
  <c r="AD71" i="2"/>
  <c r="AT71" i="2"/>
  <c r="Z72" i="2"/>
  <c r="AP72" i="2"/>
  <c r="N74" i="2"/>
  <c r="AH74" i="2"/>
  <c r="BD78" i="2"/>
  <c r="AU78" i="2"/>
  <c r="AM78" i="2"/>
  <c r="AI78" i="2"/>
  <c r="AE78" i="2"/>
  <c r="AA78" i="2"/>
  <c r="W78" i="2"/>
  <c r="O78" i="2"/>
  <c r="I78" i="2"/>
  <c r="AW78" i="2"/>
  <c r="AR78" i="2"/>
  <c r="AL78" i="2"/>
  <c r="AG78" i="2"/>
  <c r="AB78" i="2"/>
  <c r="V78" i="2"/>
  <c r="Q78" i="2"/>
  <c r="G78" i="2"/>
  <c r="AV78" i="2"/>
  <c r="AP78" i="2"/>
  <c r="AK78" i="2"/>
  <c r="AF78" i="2"/>
  <c r="Z78" i="2"/>
  <c r="U78" i="2"/>
  <c r="P78" i="2"/>
  <c r="K78" i="2"/>
  <c r="AT78" i="2"/>
  <c r="AO78" i="2"/>
  <c r="AD78" i="2"/>
  <c r="Y78" i="2"/>
  <c r="T78" i="2"/>
  <c r="N78" i="2"/>
  <c r="J78" i="2"/>
  <c r="BD77" i="2"/>
  <c r="AU77" i="2"/>
  <c r="AM77" i="2"/>
  <c r="AI77" i="2"/>
  <c r="AE77" i="2"/>
  <c r="AA77" i="2"/>
  <c r="W77" i="2"/>
  <c r="O77" i="2"/>
  <c r="I77" i="2"/>
  <c r="H77" i="2"/>
  <c r="M77" i="2"/>
  <c r="R77" i="2"/>
  <c r="X77" i="2"/>
  <c r="AH77" i="2"/>
  <c r="AN77" i="2"/>
  <c r="AS77" i="2"/>
  <c r="X85" i="2"/>
  <c r="AN85" i="2"/>
  <c r="BD100" i="2"/>
  <c r="AU100" i="2"/>
  <c r="AM100" i="2"/>
  <c r="AI100" i="2"/>
  <c r="AE100" i="2"/>
  <c r="AA100" i="2"/>
  <c r="W100" i="2"/>
  <c r="O100" i="2"/>
  <c r="I100" i="2"/>
  <c r="H100" i="2"/>
  <c r="M100" i="2"/>
  <c r="R100" i="2"/>
  <c r="X100" i="2"/>
  <c r="AH100" i="2"/>
  <c r="AN100" i="2"/>
  <c r="AS100" i="2"/>
  <c r="AW131" i="2"/>
  <c r="AS131" i="2"/>
  <c r="AO131" i="2"/>
  <c r="AK131" i="2"/>
  <c r="AG131" i="2"/>
  <c r="Y131" i="2"/>
  <c r="U131" i="2"/>
  <c r="Q131" i="2"/>
  <c r="M131" i="2"/>
  <c r="K131" i="2"/>
  <c r="G131" i="2"/>
  <c r="AV131" i="2"/>
  <c r="AL131" i="2"/>
  <c r="AF131" i="2"/>
  <c r="AA131" i="2"/>
  <c r="V131" i="2"/>
  <c r="P131" i="2"/>
  <c r="I131" i="2"/>
  <c r="R131" i="2"/>
  <c r="X131" i="2"/>
  <c r="AE131" i="2"/>
  <c r="AM131" i="2"/>
  <c r="AT131" i="2"/>
  <c r="AW154" i="2"/>
  <c r="AS154" i="2"/>
  <c r="AO154" i="2"/>
  <c r="AK154" i="2"/>
  <c r="AG154" i="2"/>
  <c r="Y154" i="2"/>
  <c r="U154" i="2"/>
  <c r="Q154" i="2"/>
  <c r="M154" i="2"/>
  <c r="K154" i="2"/>
  <c r="G154" i="2"/>
  <c r="AV154" i="2"/>
  <c r="AL154" i="2"/>
  <c r="AF154" i="2"/>
  <c r="AA154" i="2"/>
  <c r="V154" i="2"/>
  <c r="P154" i="2"/>
  <c r="AU154" i="2"/>
  <c r="AN154" i="2"/>
  <c r="AH154" i="2"/>
  <c r="Z154" i="2"/>
  <c r="J154" i="2"/>
  <c r="I154" i="2"/>
  <c r="N154" i="2"/>
  <c r="W154" i="2"/>
  <c r="AE154" i="2"/>
  <c r="AP154" i="2"/>
  <c r="BD154" i="2"/>
  <c r="G75" i="2"/>
  <c r="Q75" i="2"/>
  <c r="V75" i="2"/>
  <c r="AB75" i="2"/>
  <c r="AG75" i="2"/>
  <c r="AL75" i="2"/>
  <c r="AR75" i="2"/>
  <c r="BD76" i="2"/>
  <c r="AU76" i="2"/>
  <c r="AM76" i="2"/>
  <c r="AI76" i="2"/>
  <c r="AE76" i="2"/>
  <c r="AA76" i="2"/>
  <c r="W76" i="2"/>
  <c r="O76" i="2"/>
  <c r="I76" i="2"/>
  <c r="H76" i="2"/>
  <c r="M76" i="2"/>
  <c r="R76" i="2"/>
  <c r="X76" i="2"/>
  <c r="AH76" i="2"/>
  <c r="AN76" i="2"/>
  <c r="AS76" i="2"/>
  <c r="J77" i="2"/>
  <c r="N77" i="2"/>
  <c r="T77" i="2"/>
  <c r="Y77" i="2"/>
  <c r="AD77" i="2"/>
  <c r="AO77" i="2"/>
  <c r="AT77" i="2"/>
  <c r="G79" i="2"/>
  <c r="Q79" i="2"/>
  <c r="V79" i="2"/>
  <c r="AB79" i="2"/>
  <c r="AG79" i="2"/>
  <c r="AL79" i="2"/>
  <c r="AR79" i="2"/>
  <c r="BD80" i="2"/>
  <c r="AU80" i="2"/>
  <c r="AM80" i="2"/>
  <c r="AI80" i="2"/>
  <c r="AE80" i="2"/>
  <c r="AA80" i="2"/>
  <c r="W80" i="2"/>
  <c r="O80" i="2"/>
  <c r="I80" i="2"/>
  <c r="H80" i="2"/>
  <c r="M80" i="2"/>
  <c r="R80" i="2"/>
  <c r="X80" i="2"/>
  <c r="AH80" i="2"/>
  <c r="AN80" i="2"/>
  <c r="AS80" i="2"/>
  <c r="J81" i="2"/>
  <c r="N81" i="2"/>
  <c r="T81" i="2"/>
  <c r="Y81" i="2"/>
  <c r="AD81" i="2"/>
  <c r="AO81" i="2"/>
  <c r="G83" i="2"/>
  <c r="Q83" i="2"/>
  <c r="V83" i="2"/>
  <c r="AB83" i="2"/>
  <c r="AG83" i="2"/>
  <c r="AL83" i="2"/>
  <c r="AR83" i="2"/>
  <c r="BD84" i="2"/>
  <c r="AU84" i="2"/>
  <c r="AM84" i="2"/>
  <c r="AI84" i="2"/>
  <c r="AE84" i="2"/>
  <c r="AA84" i="2"/>
  <c r="W84" i="2"/>
  <c r="O84" i="2"/>
  <c r="I84" i="2"/>
  <c r="H84" i="2"/>
  <c r="M84" i="2"/>
  <c r="R84" i="2"/>
  <c r="X84" i="2"/>
  <c r="AH84" i="2"/>
  <c r="AN84" i="2"/>
  <c r="AS84" i="2"/>
  <c r="J85" i="2"/>
  <c r="N85" i="2"/>
  <c r="T85" i="2"/>
  <c r="Y85" i="2"/>
  <c r="AD85" i="2"/>
  <c r="AO85" i="2"/>
  <c r="G86" i="2"/>
  <c r="Q86" i="2"/>
  <c r="V86" i="2"/>
  <c r="AB86" i="2"/>
  <c r="AG86" i="2"/>
  <c r="AL86" i="2"/>
  <c r="AR86" i="2"/>
  <c r="BD87" i="2"/>
  <c r="AU87" i="2"/>
  <c r="AM87" i="2"/>
  <c r="AI87" i="2"/>
  <c r="AE87" i="2"/>
  <c r="AA87" i="2"/>
  <c r="W87" i="2"/>
  <c r="O87" i="2"/>
  <c r="I87" i="2"/>
  <c r="H87" i="2"/>
  <c r="M87" i="2"/>
  <c r="R87" i="2"/>
  <c r="X87" i="2"/>
  <c r="AH87" i="2"/>
  <c r="AN87" i="2"/>
  <c r="AS87" i="2"/>
  <c r="K88" i="2"/>
  <c r="P88" i="2"/>
  <c r="U88" i="2"/>
  <c r="Z88" i="2"/>
  <c r="AF88" i="2"/>
  <c r="AK88" i="2"/>
  <c r="AP88" i="2"/>
  <c r="AV88" i="2"/>
  <c r="G89" i="2"/>
  <c r="Q89" i="2"/>
  <c r="V89" i="2"/>
  <c r="AB89" i="2"/>
  <c r="AG89" i="2"/>
  <c r="AL89" i="2"/>
  <c r="AR89" i="2"/>
  <c r="BD90" i="2"/>
  <c r="AU90" i="2"/>
  <c r="AM90" i="2"/>
  <c r="AI90" i="2"/>
  <c r="AE90" i="2"/>
  <c r="AA90" i="2"/>
  <c r="W90" i="2"/>
  <c r="O90" i="2"/>
  <c r="I90" i="2"/>
  <c r="H90" i="2"/>
  <c r="M90" i="2"/>
  <c r="R90" i="2"/>
  <c r="X90" i="2"/>
  <c r="AH90" i="2"/>
  <c r="AN90" i="2"/>
  <c r="AS90" i="2"/>
  <c r="J91" i="2"/>
  <c r="N91" i="2"/>
  <c r="T91" i="2"/>
  <c r="Y91" i="2"/>
  <c r="AD91" i="2"/>
  <c r="AO91" i="2"/>
  <c r="K92" i="2"/>
  <c r="P92" i="2"/>
  <c r="U92" i="2"/>
  <c r="Z92" i="2"/>
  <c r="AF92" i="2"/>
  <c r="AK92" i="2"/>
  <c r="AP92" i="2"/>
  <c r="AV92" i="2"/>
  <c r="BD93" i="2"/>
  <c r="AU93" i="2"/>
  <c r="AM93" i="2"/>
  <c r="AI93" i="2"/>
  <c r="AE93" i="2"/>
  <c r="AA93" i="2"/>
  <c r="W93" i="2"/>
  <c r="O93" i="2"/>
  <c r="I93" i="2"/>
  <c r="H93" i="2"/>
  <c r="M93" i="2"/>
  <c r="R93" i="2"/>
  <c r="X93" i="2"/>
  <c r="AH93" i="2"/>
  <c r="AN93" i="2"/>
  <c r="AS93" i="2"/>
  <c r="J94" i="2"/>
  <c r="N94" i="2"/>
  <c r="T94" i="2"/>
  <c r="Y94" i="2"/>
  <c r="AD94" i="2"/>
  <c r="AO94" i="2"/>
  <c r="K95" i="2"/>
  <c r="P95" i="2"/>
  <c r="U95" i="2"/>
  <c r="Z95" i="2"/>
  <c r="AF95" i="2"/>
  <c r="AK95" i="2"/>
  <c r="AP95" i="2"/>
  <c r="AV95" i="2"/>
  <c r="G96" i="2"/>
  <c r="Q96" i="2"/>
  <c r="V96" i="2"/>
  <c r="AB96" i="2"/>
  <c r="AG96" i="2"/>
  <c r="AL96" i="2"/>
  <c r="AR96" i="2"/>
  <c r="BD97" i="2"/>
  <c r="AU97" i="2"/>
  <c r="AM97" i="2"/>
  <c r="AI97" i="2"/>
  <c r="AE97" i="2"/>
  <c r="AA97" i="2"/>
  <c r="W97" i="2"/>
  <c r="O97" i="2"/>
  <c r="I97" i="2"/>
  <c r="H97" i="2"/>
  <c r="M97" i="2"/>
  <c r="R97" i="2"/>
  <c r="X97" i="2"/>
  <c r="AH97" i="2"/>
  <c r="AN97" i="2"/>
  <c r="AS97" i="2"/>
  <c r="J98" i="2"/>
  <c r="N98" i="2"/>
  <c r="T98" i="2"/>
  <c r="Y98" i="2"/>
  <c r="AD98" i="2"/>
  <c r="AO98" i="2"/>
  <c r="G99" i="2"/>
  <c r="Q99" i="2"/>
  <c r="V99" i="2"/>
  <c r="AB99" i="2"/>
  <c r="AG99" i="2"/>
  <c r="AL99" i="2"/>
  <c r="AR99" i="2"/>
  <c r="J100" i="2"/>
  <c r="N100" i="2"/>
  <c r="T100" i="2"/>
  <c r="Y100" i="2"/>
  <c r="AD100" i="2"/>
  <c r="AO100" i="2"/>
  <c r="AT100" i="2"/>
  <c r="K101" i="2"/>
  <c r="P101" i="2"/>
  <c r="U101" i="2"/>
  <c r="Z101" i="2"/>
  <c r="AF101" i="2"/>
  <c r="AK101" i="2"/>
  <c r="AP101" i="2"/>
  <c r="AV101" i="2"/>
  <c r="G102" i="2"/>
  <c r="Q102" i="2"/>
  <c r="V102" i="2"/>
  <c r="AB102" i="2"/>
  <c r="AG102" i="2"/>
  <c r="AL102" i="2"/>
  <c r="AR102" i="2"/>
  <c r="BD103" i="2"/>
  <c r="AU103" i="2"/>
  <c r="AM103" i="2"/>
  <c r="AI103" i="2"/>
  <c r="AE103" i="2"/>
  <c r="AA103" i="2"/>
  <c r="W103" i="2"/>
  <c r="O103" i="2"/>
  <c r="I103" i="2"/>
  <c r="H103" i="2"/>
  <c r="M103" i="2"/>
  <c r="R103" i="2"/>
  <c r="X103" i="2"/>
  <c r="AH103" i="2"/>
  <c r="AN103" i="2"/>
  <c r="AS103" i="2"/>
  <c r="J104" i="2"/>
  <c r="N104" i="2"/>
  <c r="T104" i="2"/>
  <c r="Y104" i="2"/>
  <c r="AD104" i="2"/>
  <c r="AO104" i="2"/>
  <c r="K105" i="2"/>
  <c r="P105" i="2"/>
  <c r="U105" i="2"/>
  <c r="Z105" i="2"/>
  <c r="AF105" i="2"/>
  <c r="AL105" i="2"/>
  <c r="AR105" i="2"/>
  <c r="H106" i="2"/>
  <c r="O106" i="2"/>
  <c r="W106" i="2"/>
  <c r="AD106" i="2"/>
  <c r="AR106" i="2"/>
  <c r="N108" i="2"/>
  <c r="T108" i="2"/>
  <c r="AB108" i="2"/>
  <c r="AI108" i="2"/>
  <c r="AP108" i="2"/>
  <c r="AW112" i="2"/>
  <c r="AS112" i="2"/>
  <c r="AO112" i="2"/>
  <c r="AK112" i="2"/>
  <c r="AG112" i="2"/>
  <c r="Y112" i="2"/>
  <c r="U112" i="2"/>
  <c r="Q112" i="2"/>
  <c r="M112" i="2"/>
  <c r="K112" i="2"/>
  <c r="G112" i="2"/>
  <c r="AV112" i="2"/>
  <c r="AL112" i="2"/>
  <c r="AF112" i="2"/>
  <c r="AA112" i="2"/>
  <c r="V112" i="2"/>
  <c r="P112" i="2"/>
  <c r="I112" i="2"/>
  <c r="R112" i="2"/>
  <c r="X112" i="2"/>
  <c r="AE112" i="2"/>
  <c r="AM112" i="2"/>
  <c r="AT112" i="2"/>
  <c r="H114" i="2"/>
  <c r="O114" i="2"/>
  <c r="W114" i="2"/>
  <c r="AD114" i="2"/>
  <c r="AR114" i="2"/>
  <c r="H119" i="2"/>
  <c r="O119" i="2"/>
  <c r="W119" i="2"/>
  <c r="AD119" i="2"/>
  <c r="AR119" i="2"/>
  <c r="N121" i="2"/>
  <c r="T121" i="2"/>
  <c r="AB121" i="2"/>
  <c r="AI121" i="2"/>
  <c r="AP121" i="2"/>
  <c r="AW123" i="2"/>
  <c r="AS123" i="2"/>
  <c r="AO123" i="2"/>
  <c r="AK123" i="2"/>
  <c r="AG123" i="2"/>
  <c r="Y123" i="2"/>
  <c r="U123" i="2"/>
  <c r="Q123" i="2"/>
  <c r="M123" i="2"/>
  <c r="K123" i="2"/>
  <c r="G123" i="2"/>
  <c r="AV123" i="2"/>
  <c r="AL123" i="2"/>
  <c r="AF123" i="2"/>
  <c r="AA123" i="2"/>
  <c r="V123" i="2"/>
  <c r="P123" i="2"/>
  <c r="I123" i="2"/>
  <c r="R123" i="2"/>
  <c r="X123" i="2"/>
  <c r="AE123" i="2"/>
  <c r="AM123" i="2"/>
  <c r="AT123" i="2"/>
  <c r="J125" i="2"/>
  <c r="Z125" i="2"/>
  <c r="AH125" i="2"/>
  <c r="AN125" i="2"/>
  <c r="AW126" i="2"/>
  <c r="AS126" i="2"/>
  <c r="AO126" i="2"/>
  <c r="AK126" i="2"/>
  <c r="AG126" i="2"/>
  <c r="Y126" i="2"/>
  <c r="U126" i="2"/>
  <c r="Q126" i="2"/>
  <c r="M126" i="2"/>
  <c r="K126" i="2"/>
  <c r="G126" i="2"/>
  <c r="AV126" i="2"/>
  <c r="AL126" i="2"/>
  <c r="AF126" i="2"/>
  <c r="AA126" i="2"/>
  <c r="V126" i="2"/>
  <c r="P126" i="2"/>
  <c r="I126" i="2"/>
  <c r="R126" i="2"/>
  <c r="X126" i="2"/>
  <c r="AE126" i="2"/>
  <c r="AM126" i="2"/>
  <c r="AT126" i="2"/>
  <c r="H128" i="2"/>
  <c r="O128" i="2"/>
  <c r="W128" i="2"/>
  <c r="AD128" i="2"/>
  <c r="AR128" i="2"/>
  <c r="J131" i="2"/>
  <c r="Z131" i="2"/>
  <c r="AH131" i="2"/>
  <c r="AN131" i="2"/>
  <c r="AU131" i="2"/>
  <c r="AW132" i="2"/>
  <c r="AS132" i="2"/>
  <c r="AO132" i="2"/>
  <c r="AK132" i="2"/>
  <c r="AG132" i="2"/>
  <c r="Y132" i="2"/>
  <c r="U132" i="2"/>
  <c r="Q132" i="2"/>
  <c r="M132" i="2"/>
  <c r="K132" i="2"/>
  <c r="G132" i="2"/>
  <c r="AV132" i="2"/>
  <c r="AL132" i="2"/>
  <c r="AF132" i="2"/>
  <c r="AA132" i="2"/>
  <c r="V132" i="2"/>
  <c r="P132" i="2"/>
  <c r="I132" i="2"/>
  <c r="R132" i="2"/>
  <c r="X132" i="2"/>
  <c r="AE132" i="2"/>
  <c r="AM132" i="2"/>
  <c r="AT132" i="2"/>
  <c r="H134" i="2"/>
  <c r="O134" i="2"/>
  <c r="W134" i="2"/>
  <c r="AD134" i="2"/>
  <c r="AR134" i="2"/>
  <c r="N136" i="2"/>
  <c r="T136" i="2"/>
  <c r="AB136" i="2"/>
  <c r="AI136" i="2"/>
  <c r="AP136" i="2"/>
  <c r="J138" i="2"/>
  <c r="AB138" i="2"/>
  <c r="AM138" i="2"/>
  <c r="AW139" i="2"/>
  <c r="AS139" i="2"/>
  <c r="AO139" i="2"/>
  <c r="AK139" i="2"/>
  <c r="AG139" i="2"/>
  <c r="Y139" i="2"/>
  <c r="U139" i="2"/>
  <c r="Q139" i="2"/>
  <c r="M139" i="2"/>
  <c r="K139" i="2"/>
  <c r="G139" i="2"/>
  <c r="AV139" i="2"/>
  <c r="AL139" i="2"/>
  <c r="AF139" i="2"/>
  <c r="AA139" i="2"/>
  <c r="V139" i="2"/>
  <c r="P139" i="2"/>
  <c r="AP139" i="2"/>
  <c r="AI139" i="2"/>
  <c r="AB139" i="2"/>
  <c r="T139" i="2"/>
  <c r="N139" i="2"/>
  <c r="I139" i="2"/>
  <c r="W139" i="2"/>
  <c r="AE139" i="2"/>
  <c r="AN139" i="2"/>
  <c r="BD139" i="2"/>
  <c r="H141" i="2"/>
  <c r="T141" i="2"/>
  <c r="AD141" i="2"/>
  <c r="AM141" i="2"/>
  <c r="I142" i="2"/>
  <c r="T142" i="2"/>
  <c r="AE142" i="2"/>
  <c r="AN142" i="2"/>
  <c r="J144" i="2"/>
  <c r="O144" i="2"/>
  <c r="X144" i="2"/>
  <c r="AH144" i="2"/>
  <c r="AW146" i="2"/>
  <c r="AS146" i="2"/>
  <c r="AO146" i="2"/>
  <c r="AK146" i="2"/>
  <c r="AG146" i="2"/>
  <c r="Y146" i="2"/>
  <c r="U146" i="2"/>
  <c r="Q146" i="2"/>
  <c r="M146" i="2"/>
  <c r="K146" i="2"/>
  <c r="G146" i="2"/>
  <c r="AV146" i="2"/>
  <c r="AL146" i="2"/>
  <c r="AF146" i="2"/>
  <c r="AA146" i="2"/>
  <c r="V146" i="2"/>
  <c r="P146" i="2"/>
  <c r="AU146" i="2"/>
  <c r="AN146" i="2"/>
  <c r="AH146" i="2"/>
  <c r="Z146" i="2"/>
  <c r="J146" i="2"/>
  <c r="I146" i="2"/>
  <c r="N146" i="2"/>
  <c r="W146" i="2"/>
  <c r="AE146" i="2"/>
  <c r="AP146" i="2"/>
  <c r="BD146" i="2"/>
  <c r="AW150" i="2"/>
  <c r="AS150" i="2"/>
  <c r="AO150" i="2"/>
  <c r="AK150" i="2"/>
  <c r="AG150" i="2"/>
  <c r="Y150" i="2"/>
  <c r="U150" i="2"/>
  <c r="Q150" i="2"/>
  <c r="M150" i="2"/>
  <c r="K150" i="2"/>
  <c r="G150" i="2"/>
  <c r="AV150" i="2"/>
  <c r="AL150" i="2"/>
  <c r="AF150" i="2"/>
  <c r="AA150" i="2"/>
  <c r="V150" i="2"/>
  <c r="P150" i="2"/>
  <c r="BD150" i="2"/>
  <c r="AR150" i="2"/>
  <c r="AD150" i="2"/>
  <c r="W150" i="2"/>
  <c r="O150" i="2"/>
  <c r="H150" i="2"/>
  <c r="J150" i="2"/>
  <c r="N150" i="2"/>
  <c r="X150" i="2"/>
  <c r="AH150" i="2"/>
  <c r="AP150" i="2"/>
  <c r="R152" i="2"/>
  <c r="Z152" i="2"/>
  <c r="AT152" i="2"/>
  <c r="O154" i="2"/>
  <c r="X154" i="2"/>
  <c r="AI154" i="2"/>
  <c r="AR154" i="2"/>
  <c r="H159" i="2"/>
  <c r="AD159" i="2"/>
  <c r="AM159" i="2"/>
  <c r="R161" i="2"/>
  <c r="AB161" i="2"/>
  <c r="AT161" i="2"/>
  <c r="AW167" i="2"/>
  <c r="AS167" i="2"/>
  <c r="AO167" i="2"/>
  <c r="AK167" i="2"/>
  <c r="AG167" i="2"/>
  <c r="Y167" i="2"/>
  <c r="U167" i="2"/>
  <c r="Q167" i="2"/>
  <c r="M167" i="2"/>
  <c r="K167" i="2"/>
  <c r="G167" i="2"/>
  <c r="AR167" i="2"/>
  <c r="AM167" i="2"/>
  <c r="AH167" i="2"/>
  <c r="AB167" i="2"/>
  <c r="W167" i="2"/>
  <c r="R167" i="2"/>
  <c r="H167" i="2"/>
  <c r="AV167" i="2"/>
  <c r="AL167" i="2"/>
  <c r="AF167" i="2"/>
  <c r="AA167" i="2"/>
  <c r="V167" i="2"/>
  <c r="P167" i="2"/>
  <c r="BD167" i="2"/>
  <c r="AN167" i="2"/>
  <c r="AD167" i="2"/>
  <c r="AT167" i="2"/>
  <c r="AI167" i="2"/>
  <c r="X167" i="2"/>
  <c r="N167" i="2"/>
  <c r="I167" i="2"/>
  <c r="AP167" i="2"/>
  <c r="AE167" i="2"/>
  <c r="T167" i="2"/>
  <c r="O167" i="2"/>
  <c r="BD81" i="2"/>
  <c r="AU81" i="2"/>
  <c r="AM81" i="2"/>
  <c r="AI81" i="2"/>
  <c r="AE81" i="2"/>
  <c r="AA81" i="2"/>
  <c r="W81" i="2"/>
  <c r="O81" i="2"/>
  <c r="I81" i="2"/>
  <c r="H81" i="2"/>
  <c r="M81" i="2"/>
  <c r="R81" i="2"/>
  <c r="X81" i="2"/>
  <c r="AH81" i="2"/>
  <c r="AN81" i="2"/>
  <c r="AS81" i="2"/>
  <c r="BD85" i="2"/>
  <c r="AU85" i="2"/>
  <c r="AM85" i="2"/>
  <c r="AI85" i="2"/>
  <c r="AE85" i="2"/>
  <c r="AA85" i="2"/>
  <c r="W85" i="2"/>
  <c r="O85" i="2"/>
  <c r="I85" i="2"/>
  <c r="H85" i="2"/>
  <c r="M85" i="2"/>
  <c r="R85" i="2"/>
  <c r="AH85" i="2"/>
  <c r="AS85" i="2"/>
  <c r="BD91" i="2"/>
  <c r="AU91" i="2"/>
  <c r="AM91" i="2"/>
  <c r="AI91" i="2"/>
  <c r="AE91" i="2"/>
  <c r="AA91" i="2"/>
  <c r="W91" i="2"/>
  <c r="O91" i="2"/>
  <c r="I91" i="2"/>
  <c r="H91" i="2"/>
  <c r="M91" i="2"/>
  <c r="R91" i="2"/>
  <c r="X91" i="2"/>
  <c r="AH91" i="2"/>
  <c r="AN91" i="2"/>
  <c r="AS91" i="2"/>
  <c r="BD94" i="2"/>
  <c r="AU94" i="2"/>
  <c r="AM94" i="2"/>
  <c r="AI94" i="2"/>
  <c r="AE94" i="2"/>
  <c r="AA94" i="2"/>
  <c r="W94" i="2"/>
  <c r="O94" i="2"/>
  <c r="I94" i="2"/>
  <c r="H94" i="2"/>
  <c r="M94" i="2"/>
  <c r="R94" i="2"/>
  <c r="X94" i="2"/>
  <c r="AH94" i="2"/>
  <c r="AN94" i="2"/>
  <c r="AS94" i="2"/>
  <c r="BD98" i="2"/>
  <c r="AU98" i="2"/>
  <c r="AM98" i="2"/>
  <c r="AI98" i="2"/>
  <c r="AE98" i="2"/>
  <c r="AA98" i="2"/>
  <c r="W98" i="2"/>
  <c r="O98" i="2"/>
  <c r="I98" i="2"/>
  <c r="H98" i="2"/>
  <c r="M98" i="2"/>
  <c r="R98" i="2"/>
  <c r="X98" i="2"/>
  <c r="AH98" i="2"/>
  <c r="AN98" i="2"/>
  <c r="AS98" i="2"/>
  <c r="BD104" i="2"/>
  <c r="AU104" i="2"/>
  <c r="AM104" i="2"/>
  <c r="AI104" i="2"/>
  <c r="AE104" i="2"/>
  <c r="AA104" i="2"/>
  <c r="W104" i="2"/>
  <c r="O104" i="2"/>
  <c r="I104" i="2"/>
  <c r="H104" i="2"/>
  <c r="M104" i="2"/>
  <c r="R104" i="2"/>
  <c r="X104" i="2"/>
  <c r="AH104" i="2"/>
  <c r="AN104" i="2"/>
  <c r="AS104" i="2"/>
  <c r="AW125" i="2"/>
  <c r="AS125" i="2"/>
  <c r="AO125" i="2"/>
  <c r="AK125" i="2"/>
  <c r="AG125" i="2"/>
  <c r="Y125" i="2"/>
  <c r="U125" i="2"/>
  <c r="Q125" i="2"/>
  <c r="M125" i="2"/>
  <c r="K125" i="2"/>
  <c r="G125" i="2"/>
  <c r="AV125" i="2"/>
  <c r="AL125" i="2"/>
  <c r="AF125" i="2"/>
  <c r="AA125" i="2"/>
  <c r="V125" i="2"/>
  <c r="P125" i="2"/>
  <c r="I125" i="2"/>
  <c r="R125" i="2"/>
  <c r="X125" i="2"/>
  <c r="AE125" i="2"/>
  <c r="AM125" i="2"/>
  <c r="AT125" i="2"/>
  <c r="AW138" i="2"/>
  <c r="AS138" i="2"/>
  <c r="AO138" i="2"/>
  <c r="AK138" i="2"/>
  <c r="AG138" i="2"/>
  <c r="Y138" i="2"/>
  <c r="U138" i="2"/>
  <c r="Q138" i="2"/>
  <c r="M138" i="2"/>
  <c r="K138" i="2"/>
  <c r="G138" i="2"/>
  <c r="AV138" i="2"/>
  <c r="AL138" i="2"/>
  <c r="AF138" i="2"/>
  <c r="AA138" i="2"/>
  <c r="V138" i="2"/>
  <c r="P138" i="2"/>
  <c r="BD138" i="2"/>
  <c r="AR138" i="2"/>
  <c r="AD138" i="2"/>
  <c r="W138" i="2"/>
  <c r="I138" i="2"/>
  <c r="R138" i="2"/>
  <c r="Z138" i="2"/>
  <c r="AI138" i="2"/>
  <c r="AT138" i="2"/>
  <c r="AW144" i="2"/>
  <c r="AS144" i="2"/>
  <c r="AO144" i="2"/>
  <c r="AK144" i="2"/>
  <c r="AG144" i="2"/>
  <c r="Y144" i="2"/>
  <c r="U144" i="2"/>
  <c r="Q144" i="2"/>
  <c r="M144" i="2"/>
  <c r="K144" i="2"/>
  <c r="G144" i="2"/>
  <c r="AV144" i="2"/>
  <c r="AL144" i="2"/>
  <c r="AF144" i="2"/>
  <c r="AA144" i="2"/>
  <c r="V144" i="2"/>
  <c r="P144" i="2"/>
  <c r="AP144" i="2"/>
  <c r="AI144" i="2"/>
  <c r="AB144" i="2"/>
  <c r="T144" i="2"/>
  <c r="N144" i="2"/>
  <c r="I144" i="2"/>
  <c r="W144" i="2"/>
  <c r="AE144" i="2"/>
  <c r="AN144" i="2"/>
  <c r="BD144" i="2"/>
  <c r="BD75" i="2"/>
  <c r="AU75" i="2"/>
  <c r="AM75" i="2"/>
  <c r="AI75" i="2"/>
  <c r="AE75" i="2"/>
  <c r="AA75" i="2"/>
  <c r="W75" i="2"/>
  <c r="O75" i="2"/>
  <c r="I75" i="2"/>
  <c r="H75" i="2"/>
  <c r="M75" i="2"/>
  <c r="R75" i="2"/>
  <c r="X75" i="2"/>
  <c r="AH75" i="2"/>
  <c r="AN75" i="2"/>
  <c r="AS75" i="2"/>
  <c r="K77" i="2"/>
  <c r="P77" i="2"/>
  <c r="U77" i="2"/>
  <c r="Z77" i="2"/>
  <c r="AF77" i="2"/>
  <c r="AK77" i="2"/>
  <c r="AP77" i="2"/>
  <c r="AV77" i="2"/>
  <c r="BD79" i="2"/>
  <c r="AU79" i="2"/>
  <c r="AM79" i="2"/>
  <c r="AI79" i="2"/>
  <c r="AE79" i="2"/>
  <c r="AA79" i="2"/>
  <c r="W79" i="2"/>
  <c r="O79" i="2"/>
  <c r="I79" i="2"/>
  <c r="H79" i="2"/>
  <c r="M79" i="2"/>
  <c r="R79" i="2"/>
  <c r="X79" i="2"/>
  <c r="AH79" i="2"/>
  <c r="AN79" i="2"/>
  <c r="AS79" i="2"/>
  <c r="K81" i="2"/>
  <c r="P81" i="2"/>
  <c r="U81" i="2"/>
  <c r="Z81" i="2"/>
  <c r="AF81" i="2"/>
  <c r="AK81" i="2"/>
  <c r="AP81" i="2"/>
  <c r="AV81" i="2"/>
  <c r="BD83" i="2"/>
  <c r="AU83" i="2"/>
  <c r="AM83" i="2"/>
  <c r="AI83" i="2"/>
  <c r="AE83" i="2"/>
  <c r="AA83" i="2"/>
  <c r="W83" i="2"/>
  <c r="O83" i="2"/>
  <c r="I83" i="2"/>
  <c r="H83" i="2"/>
  <c r="M83" i="2"/>
  <c r="R83" i="2"/>
  <c r="X83" i="2"/>
  <c r="AH83" i="2"/>
  <c r="AN83" i="2"/>
  <c r="AS83" i="2"/>
  <c r="K85" i="2"/>
  <c r="P85" i="2"/>
  <c r="U85" i="2"/>
  <c r="Z85" i="2"/>
  <c r="AF85" i="2"/>
  <c r="AK85" i="2"/>
  <c r="AP85" i="2"/>
  <c r="AV85" i="2"/>
  <c r="BD86" i="2"/>
  <c r="AU86" i="2"/>
  <c r="AM86" i="2"/>
  <c r="AI86" i="2"/>
  <c r="AE86" i="2"/>
  <c r="AA86" i="2"/>
  <c r="W86" i="2"/>
  <c r="O86" i="2"/>
  <c r="I86" i="2"/>
  <c r="H86" i="2"/>
  <c r="M86" i="2"/>
  <c r="R86" i="2"/>
  <c r="X86" i="2"/>
  <c r="AH86" i="2"/>
  <c r="AN86" i="2"/>
  <c r="AS86" i="2"/>
  <c r="G88" i="2"/>
  <c r="Q88" i="2"/>
  <c r="V88" i="2"/>
  <c r="AB88" i="2"/>
  <c r="AG88" i="2"/>
  <c r="AL88" i="2"/>
  <c r="AR88" i="2"/>
  <c r="BD89" i="2"/>
  <c r="AU89" i="2"/>
  <c r="AM89" i="2"/>
  <c r="AI89" i="2"/>
  <c r="AE89" i="2"/>
  <c r="AA89" i="2"/>
  <c r="W89" i="2"/>
  <c r="O89" i="2"/>
  <c r="I89" i="2"/>
  <c r="H89" i="2"/>
  <c r="M89" i="2"/>
  <c r="R89" i="2"/>
  <c r="X89" i="2"/>
  <c r="AH89" i="2"/>
  <c r="AN89" i="2"/>
  <c r="AS89" i="2"/>
  <c r="K91" i="2"/>
  <c r="P91" i="2"/>
  <c r="U91" i="2"/>
  <c r="Z91" i="2"/>
  <c r="AF91" i="2"/>
  <c r="AK91" i="2"/>
  <c r="AP91" i="2"/>
  <c r="AV91" i="2"/>
  <c r="G92" i="2"/>
  <c r="Q92" i="2"/>
  <c r="V92" i="2"/>
  <c r="AB92" i="2"/>
  <c r="AG92" i="2"/>
  <c r="AL92" i="2"/>
  <c r="AR92" i="2"/>
  <c r="K94" i="2"/>
  <c r="P94" i="2"/>
  <c r="U94" i="2"/>
  <c r="Z94" i="2"/>
  <c r="AF94" i="2"/>
  <c r="AK94" i="2"/>
  <c r="AP94" i="2"/>
  <c r="AV94" i="2"/>
  <c r="G95" i="2"/>
  <c r="Q95" i="2"/>
  <c r="V95" i="2"/>
  <c r="AB95" i="2"/>
  <c r="AG95" i="2"/>
  <c r="AL95" i="2"/>
  <c r="AR95" i="2"/>
  <c r="BD96" i="2"/>
  <c r="AU96" i="2"/>
  <c r="AM96" i="2"/>
  <c r="AI96" i="2"/>
  <c r="AE96" i="2"/>
  <c r="AA96" i="2"/>
  <c r="W96" i="2"/>
  <c r="O96" i="2"/>
  <c r="I96" i="2"/>
  <c r="H96" i="2"/>
  <c r="M96" i="2"/>
  <c r="R96" i="2"/>
  <c r="X96" i="2"/>
  <c r="AH96" i="2"/>
  <c r="AN96" i="2"/>
  <c r="AS96" i="2"/>
  <c r="K98" i="2"/>
  <c r="P98" i="2"/>
  <c r="U98" i="2"/>
  <c r="Z98" i="2"/>
  <c r="AF98" i="2"/>
  <c r="AK98" i="2"/>
  <c r="AP98" i="2"/>
  <c r="AV98" i="2"/>
  <c r="BD99" i="2"/>
  <c r="AU99" i="2"/>
  <c r="AM99" i="2"/>
  <c r="AI99" i="2"/>
  <c r="AE99" i="2"/>
  <c r="AA99" i="2"/>
  <c r="W99" i="2"/>
  <c r="O99" i="2"/>
  <c r="I99" i="2"/>
  <c r="H99" i="2"/>
  <c r="M99" i="2"/>
  <c r="R99" i="2"/>
  <c r="X99" i="2"/>
  <c r="AH99" i="2"/>
  <c r="AN99" i="2"/>
  <c r="AS99" i="2"/>
  <c r="K100" i="2"/>
  <c r="P100" i="2"/>
  <c r="U100" i="2"/>
  <c r="Z100" i="2"/>
  <c r="AF100" i="2"/>
  <c r="AK100" i="2"/>
  <c r="AP100" i="2"/>
  <c r="AV100" i="2"/>
  <c r="G101" i="2"/>
  <c r="Q101" i="2"/>
  <c r="V101" i="2"/>
  <c r="AB101" i="2"/>
  <c r="AG101" i="2"/>
  <c r="AL101" i="2"/>
  <c r="AR101" i="2"/>
  <c r="BD102" i="2"/>
  <c r="AU102" i="2"/>
  <c r="AM102" i="2"/>
  <c r="AI102" i="2"/>
  <c r="AE102" i="2"/>
  <c r="AA102" i="2"/>
  <c r="W102" i="2"/>
  <c r="O102" i="2"/>
  <c r="I102" i="2"/>
  <c r="H102" i="2"/>
  <c r="M102" i="2"/>
  <c r="R102" i="2"/>
  <c r="X102" i="2"/>
  <c r="AH102" i="2"/>
  <c r="AN102" i="2"/>
  <c r="AS102" i="2"/>
  <c r="K104" i="2"/>
  <c r="P104" i="2"/>
  <c r="U104" i="2"/>
  <c r="Z104" i="2"/>
  <c r="AF104" i="2"/>
  <c r="AK104" i="2"/>
  <c r="AP104" i="2"/>
  <c r="AV104" i="2"/>
  <c r="G105" i="2"/>
  <c r="Q105" i="2"/>
  <c r="V105" i="2"/>
  <c r="AB105" i="2"/>
  <c r="AG105" i="2"/>
  <c r="AM105" i="2"/>
  <c r="AW106" i="2"/>
  <c r="AS106" i="2"/>
  <c r="AO106" i="2"/>
  <c r="AK106" i="2"/>
  <c r="AG106" i="2"/>
  <c r="Y106" i="2"/>
  <c r="U106" i="2"/>
  <c r="Q106" i="2"/>
  <c r="M106" i="2"/>
  <c r="K106" i="2"/>
  <c r="G106" i="2"/>
  <c r="AV106" i="2"/>
  <c r="AL106" i="2"/>
  <c r="AF106" i="2"/>
  <c r="AA106" i="2"/>
  <c r="V106" i="2"/>
  <c r="P106" i="2"/>
  <c r="I106" i="2"/>
  <c r="R106" i="2"/>
  <c r="X106" i="2"/>
  <c r="AE106" i="2"/>
  <c r="AM106" i="2"/>
  <c r="AT106" i="2"/>
  <c r="H108" i="2"/>
  <c r="O108" i="2"/>
  <c r="W108" i="2"/>
  <c r="AD108" i="2"/>
  <c r="AR108" i="2"/>
  <c r="AW114" i="2"/>
  <c r="AS114" i="2"/>
  <c r="AO114" i="2"/>
  <c r="AK114" i="2"/>
  <c r="AG114" i="2"/>
  <c r="Y114" i="2"/>
  <c r="U114" i="2"/>
  <c r="Q114" i="2"/>
  <c r="M114" i="2"/>
  <c r="K114" i="2"/>
  <c r="G114" i="2"/>
  <c r="AV114" i="2"/>
  <c r="AL114" i="2"/>
  <c r="AF114" i="2"/>
  <c r="AA114" i="2"/>
  <c r="V114" i="2"/>
  <c r="P114" i="2"/>
  <c r="I114" i="2"/>
  <c r="R114" i="2"/>
  <c r="X114" i="2"/>
  <c r="AE114" i="2"/>
  <c r="AM114" i="2"/>
  <c r="AT114" i="2"/>
  <c r="AW119" i="2"/>
  <c r="AS119" i="2"/>
  <c r="AO119" i="2"/>
  <c r="AK119" i="2"/>
  <c r="AG119" i="2"/>
  <c r="Y119" i="2"/>
  <c r="U119" i="2"/>
  <c r="Q119" i="2"/>
  <c r="M119" i="2"/>
  <c r="K119" i="2"/>
  <c r="G119" i="2"/>
  <c r="AV119" i="2"/>
  <c r="AL119" i="2"/>
  <c r="AF119" i="2"/>
  <c r="AA119" i="2"/>
  <c r="V119" i="2"/>
  <c r="P119" i="2"/>
  <c r="I119" i="2"/>
  <c r="R119" i="2"/>
  <c r="X119" i="2"/>
  <c r="AE119" i="2"/>
  <c r="AM119" i="2"/>
  <c r="AT119" i="2"/>
  <c r="H121" i="2"/>
  <c r="O121" i="2"/>
  <c r="W121" i="2"/>
  <c r="AD121" i="2"/>
  <c r="AR121" i="2"/>
  <c r="N125" i="2"/>
  <c r="T125" i="2"/>
  <c r="AB125" i="2"/>
  <c r="AI125" i="2"/>
  <c r="AP125" i="2"/>
  <c r="AW128" i="2"/>
  <c r="AS128" i="2"/>
  <c r="AO128" i="2"/>
  <c r="AK128" i="2"/>
  <c r="AG128" i="2"/>
  <c r="Y128" i="2"/>
  <c r="U128" i="2"/>
  <c r="Q128" i="2"/>
  <c r="M128" i="2"/>
  <c r="K128" i="2"/>
  <c r="G128" i="2"/>
  <c r="AV128" i="2"/>
  <c r="AL128" i="2"/>
  <c r="AF128" i="2"/>
  <c r="AA128" i="2"/>
  <c r="V128" i="2"/>
  <c r="P128" i="2"/>
  <c r="I128" i="2"/>
  <c r="R128" i="2"/>
  <c r="X128" i="2"/>
  <c r="AE128" i="2"/>
  <c r="AM128" i="2"/>
  <c r="AT128" i="2"/>
  <c r="N131" i="2"/>
  <c r="T131" i="2"/>
  <c r="AB131" i="2"/>
  <c r="AI131" i="2"/>
  <c r="AP131" i="2"/>
  <c r="AW134" i="2"/>
  <c r="AS134" i="2"/>
  <c r="AO134" i="2"/>
  <c r="AK134" i="2"/>
  <c r="AG134" i="2"/>
  <c r="Y134" i="2"/>
  <c r="U134" i="2"/>
  <c r="Q134" i="2"/>
  <c r="M134" i="2"/>
  <c r="K134" i="2"/>
  <c r="G134" i="2"/>
  <c r="AV134" i="2"/>
  <c r="AL134" i="2"/>
  <c r="AF134" i="2"/>
  <c r="AA134" i="2"/>
  <c r="V134" i="2"/>
  <c r="P134" i="2"/>
  <c r="I134" i="2"/>
  <c r="R134" i="2"/>
  <c r="X134" i="2"/>
  <c r="AE134" i="2"/>
  <c r="AM134" i="2"/>
  <c r="AT134" i="2"/>
  <c r="H136" i="2"/>
  <c r="O136" i="2"/>
  <c r="W136" i="2"/>
  <c r="AD136" i="2"/>
  <c r="AR136" i="2"/>
  <c r="N138" i="2"/>
  <c r="T138" i="2"/>
  <c r="AE138" i="2"/>
  <c r="AN138" i="2"/>
  <c r="AW141" i="2"/>
  <c r="AS141" i="2"/>
  <c r="AO141" i="2"/>
  <c r="AK141" i="2"/>
  <c r="AG141" i="2"/>
  <c r="Y141" i="2"/>
  <c r="U141" i="2"/>
  <c r="Q141" i="2"/>
  <c r="M141" i="2"/>
  <c r="K141" i="2"/>
  <c r="G141" i="2"/>
  <c r="AV141" i="2"/>
  <c r="AL141" i="2"/>
  <c r="AF141" i="2"/>
  <c r="AA141" i="2"/>
  <c r="V141" i="2"/>
  <c r="P141" i="2"/>
  <c r="AU141" i="2"/>
  <c r="AN141" i="2"/>
  <c r="AH141" i="2"/>
  <c r="Z141" i="2"/>
  <c r="J141" i="2"/>
  <c r="I141" i="2"/>
  <c r="N141" i="2"/>
  <c r="W141" i="2"/>
  <c r="AE141" i="2"/>
  <c r="AP141" i="2"/>
  <c r="BD141" i="2"/>
  <c r="AW142" i="2"/>
  <c r="AS142" i="2"/>
  <c r="AO142" i="2"/>
  <c r="AK142" i="2"/>
  <c r="AG142" i="2"/>
  <c r="Y142" i="2"/>
  <c r="U142" i="2"/>
  <c r="Q142" i="2"/>
  <c r="M142" i="2"/>
  <c r="K142" i="2"/>
  <c r="G142" i="2"/>
  <c r="AV142" i="2"/>
  <c r="AL142" i="2"/>
  <c r="AF142" i="2"/>
  <c r="AA142" i="2"/>
  <c r="V142" i="2"/>
  <c r="P142" i="2"/>
  <c r="BD142" i="2"/>
  <c r="AR142" i="2"/>
  <c r="AD142" i="2"/>
  <c r="W142" i="2"/>
  <c r="O142" i="2"/>
  <c r="H142" i="2"/>
  <c r="J142" i="2"/>
  <c r="N142" i="2"/>
  <c r="X142" i="2"/>
  <c r="AH142" i="2"/>
  <c r="AP142" i="2"/>
  <c r="R144" i="2"/>
  <c r="Z144" i="2"/>
  <c r="AT144" i="2"/>
  <c r="H152" i="2"/>
  <c r="AD152" i="2"/>
  <c r="AM152" i="2"/>
  <c r="R154" i="2"/>
  <c r="AB154" i="2"/>
  <c r="AT154" i="2"/>
  <c r="AW159" i="2"/>
  <c r="AS159" i="2"/>
  <c r="AO159" i="2"/>
  <c r="AK159" i="2"/>
  <c r="AG159" i="2"/>
  <c r="Y159" i="2"/>
  <c r="U159" i="2"/>
  <c r="Q159" i="2"/>
  <c r="M159" i="2"/>
  <c r="K159" i="2"/>
  <c r="G159" i="2"/>
  <c r="AV159" i="2"/>
  <c r="AL159" i="2"/>
  <c r="AF159" i="2"/>
  <c r="AA159" i="2"/>
  <c r="V159" i="2"/>
  <c r="P159" i="2"/>
  <c r="AP159" i="2"/>
  <c r="AI159" i="2"/>
  <c r="AB159" i="2"/>
  <c r="T159" i="2"/>
  <c r="N159" i="2"/>
  <c r="I159" i="2"/>
  <c r="W159" i="2"/>
  <c r="AE159" i="2"/>
  <c r="AN159" i="2"/>
  <c r="BD159" i="2"/>
  <c r="H161" i="2"/>
  <c r="T161" i="2"/>
  <c r="AD161" i="2"/>
  <c r="AM161" i="2"/>
  <c r="AW171" i="2"/>
  <c r="AS171" i="2"/>
  <c r="AO171" i="2"/>
  <c r="AK171" i="2"/>
  <c r="AG171" i="2"/>
  <c r="Y171" i="2"/>
  <c r="U171" i="2"/>
  <c r="Q171" i="2"/>
  <c r="M171" i="2"/>
  <c r="K171" i="2"/>
  <c r="G171" i="2"/>
  <c r="AR171" i="2"/>
  <c r="AM171" i="2"/>
  <c r="AH171" i="2"/>
  <c r="AB171" i="2"/>
  <c r="W171" i="2"/>
  <c r="R171" i="2"/>
  <c r="H171" i="2"/>
  <c r="AV171" i="2"/>
  <c r="AL171" i="2"/>
  <c r="AF171" i="2"/>
  <c r="AA171" i="2"/>
  <c r="V171" i="2"/>
  <c r="P171" i="2"/>
  <c r="AU171" i="2"/>
  <c r="AP171" i="2"/>
  <c r="AE171" i="2"/>
  <c r="Z171" i="2"/>
  <c r="T171" i="2"/>
  <c r="O171" i="2"/>
  <c r="J171" i="2"/>
  <c r="AI171" i="2"/>
  <c r="N171" i="2"/>
  <c r="AT171" i="2"/>
  <c r="X171" i="2"/>
  <c r="I171" i="2"/>
  <c r="AN171" i="2"/>
  <c r="AD171" i="2"/>
  <c r="G85" i="2"/>
  <c r="Q85" i="2"/>
  <c r="V85" i="2"/>
  <c r="AB85" i="2"/>
  <c r="AG85" i="2"/>
  <c r="AL85" i="2"/>
  <c r="AR85" i="2"/>
  <c r="AW85" i="2"/>
  <c r="BD88" i="2"/>
  <c r="AU88" i="2"/>
  <c r="AM88" i="2"/>
  <c r="AI88" i="2"/>
  <c r="AE88" i="2"/>
  <c r="AA88" i="2"/>
  <c r="W88" i="2"/>
  <c r="O88" i="2"/>
  <c r="I88" i="2"/>
  <c r="H88" i="2"/>
  <c r="M88" i="2"/>
  <c r="R88" i="2"/>
  <c r="X88" i="2"/>
  <c r="AH88" i="2"/>
  <c r="AN88" i="2"/>
  <c r="AS88" i="2"/>
  <c r="G91" i="2"/>
  <c r="Q91" i="2"/>
  <c r="V91" i="2"/>
  <c r="AB91" i="2"/>
  <c r="AG91" i="2"/>
  <c r="AL91" i="2"/>
  <c r="AR91" i="2"/>
  <c r="AW91" i="2"/>
  <c r="BD92" i="2"/>
  <c r="AU92" i="2"/>
  <c r="AM92" i="2"/>
  <c r="AI92" i="2"/>
  <c r="AE92" i="2"/>
  <c r="AA92" i="2"/>
  <c r="W92" i="2"/>
  <c r="O92" i="2"/>
  <c r="I92" i="2"/>
  <c r="H92" i="2"/>
  <c r="M92" i="2"/>
  <c r="R92" i="2"/>
  <c r="X92" i="2"/>
  <c r="AH92" i="2"/>
  <c r="AN92" i="2"/>
  <c r="AS92" i="2"/>
  <c r="G94" i="2"/>
  <c r="Q94" i="2"/>
  <c r="V94" i="2"/>
  <c r="AB94" i="2"/>
  <c r="AG94" i="2"/>
  <c r="AL94" i="2"/>
  <c r="AR94" i="2"/>
  <c r="AW94" i="2"/>
  <c r="BD95" i="2"/>
  <c r="AU95" i="2"/>
  <c r="AM95" i="2"/>
  <c r="AI95" i="2"/>
  <c r="AE95" i="2"/>
  <c r="AA95" i="2"/>
  <c r="W95" i="2"/>
  <c r="O95" i="2"/>
  <c r="I95" i="2"/>
  <c r="H95" i="2"/>
  <c r="M95" i="2"/>
  <c r="R95" i="2"/>
  <c r="X95" i="2"/>
  <c r="AH95" i="2"/>
  <c r="AN95" i="2"/>
  <c r="AS95" i="2"/>
  <c r="G98" i="2"/>
  <c r="Q98" i="2"/>
  <c r="V98" i="2"/>
  <c r="AB98" i="2"/>
  <c r="AG98" i="2"/>
  <c r="AL98" i="2"/>
  <c r="AR98" i="2"/>
  <c r="AW98" i="2"/>
  <c r="G100" i="2"/>
  <c r="Q100" i="2"/>
  <c r="V100" i="2"/>
  <c r="AB100" i="2"/>
  <c r="AG100" i="2"/>
  <c r="AL100" i="2"/>
  <c r="AR100" i="2"/>
  <c r="AW100" i="2"/>
  <c r="BD101" i="2"/>
  <c r="AU101" i="2"/>
  <c r="AM101" i="2"/>
  <c r="AI101" i="2"/>
  <c r="AE101" i="2"/>
  <c r="AA101" i="2"/>
  <c r="W101" i="2"/>
  <c r="O101" i="2"/>
  <c r="I101" i="2"/>
  <c r="H101" i="2"/>
  <c r="M101" i="2"/>
  <c r="R101" i="2"/>
  <c r="X101" i="2"/>
  <c r="AH101" i="2"/>
  <c r="AN101" i="2"/>
  <c r="AS101" i="2"/>
  <c r="G104" i="2"/>
  <c r="Q104" i="2"/>
  <c r="V104" i="2"/>
  <c r="AB104" i="2"/>
  <c r="AG104" i="2"/>
  <c r="AL104" i="2"/>
  <c r="AR104" i="2"/>
  <c r="AW104" i="2"/>
  <c r="AW105" i="2"/>
  <c r="AS105" i="2"/>
  <c r="AO105" i="2"/>
  <c r="AK105" i="2"/>
  <c r="BD105" i="2"/>
  <c r="AT105" i="2"/>
  <c r="AN105" i="2"/>
  <c r="AI105" i="2"/>
  <c r="AE105" i="2"/>
  <c r="AA105" i="2"/>
  <c r="W105" i="2"/>
  <c r="O105" i="2"/>
  <c r="I105" i="2"/>
  <c r="H105" i="2"/>
  <c r="M105" i="2"/>
  <c r="R105" i="2"/>
  <c r="X105" i="2"/>
  <c r="AH105" i="2"/>
  <c r="AP105" i="2"/>
  <c r="AV105" i="2"/>
  <c r="AW108" i="2"/>
  <c r="AS108" i="2"/>
  <c r="AO108" i="2"/>
  <c r="AK108" i="2"/>
  <c r="AG108" i="2"/>
  <c r="Y108" i="2"/>
  <c r="U108" i="2"/>
  <c r="Q108" i="2"/>
  <c r="M108" i="2"/>
  <c r="K108" i="2"/>
  <c r="G108" i="2"/>
  <c r="AV108" i="2"/>
  <c r="AL108" i="2"/>
  <c r="AF108" i="2"/>
  <c r="AA108" i="2"/>
  <c r="V108" i="2"/>
  <c r="P108" i="2"/>
  <c r="I108" i="2"/>
  <c r="R108" i="2"/>
  <c r="X108" i="2"/>
  <c r="AE108" i="2"/>
  <c r="AM108" i="2"/>
  <c r="AT108" i="2"/>
  <c r="AW121" i="2"/>
  <c r="AS121" i="2"/>
  <c r="AO121" i="2"/>
  <c r="AK121" i="2"/>
  <c r="AG121" i="2"/>
  <c r="Y121" i="2"/>
  <c r="U121" i="2"/>
  <c r="Q121" i="2"/>
  <c r="M121" i="2"/>
  <c r="K121" i="2"/>
  <c r="G121" i="2"/>
  <c r="AV121" i="2"/>
  <c r="AL121" i="2"/>
  <c r="AF121" i="2"/>
  <c r="AA121" i="2"/>
  <c r="V121" i="2"/>
  <c r="P121" i="2"/>
  <c r="I121" i="2"/>
  <c r="R121" i="2"/>
  <c r="X121" i="2"/>
  <c r="AE121" i="2"/>
  <c r="AM121" i="2"/>
  <c r="AT121" i="2"/>
  <c r="H125" i="2"/>
  <c r="O125" i="2"/>
  <c r="W125" i="2"/>
  <c r="AD125" i="2"/>
  <c r="AR125" i="2"/>
  <c r="BD125" i="2"/>
  <c r="H131" i="2"/>
  <c r="O131" i="2"/>
  <c r="W131" i="2"/>
  <c r="AD131" i="2"/>
  <c r="AR131" i="2"/>
  <c r="BD131" i="2"/>
  <c r="AW136" i="2"/>
  <c r="AS136" i="2"/>
  <c r="AO136" i="2"/>
  <c r="AK136" i="2"/>
  <c r="AG136" i="2"/>
  <c r="Y136" i="2"/>
  <c r="U136" i="2"/>
  <c r="Q136" i="2"/>
  <c r="M136" i="2"/>
  <c r="K136" i="2"/>
  <c r="G136" i="2"/>
  <c r="AV136" i="2"/>
  <c r="AL136" i="2"/>
  <c r="AF136" i="2"/>
  <c r="AA136" i="2"/>
  <c r="V136" i="2"/>
  <c r="P136" i="2"/>
  <c r="I136" i="2"/>
  <c r="R136" i="2"/>
  <c r="X136" i="2"/>
  <c r="AE136" i="2"/>
  <c r="AM136" i="2"/>
  <c r="AT136" i="2"/>
  <c r="H138" i="2"/>
  <c r="O138" i="2"/>
  <c r="X138" i="2"/>
  <c r="AH138" i="2"/>
  <c r="AP138" i="2"/>
  <c r="H144" i="2"/>
  <c r="AD144" i="2"/>
  <c r="AM144" i="2"/>
  <c r="AU144" i="2"/>
  <c r="AW152" i="2"/>
  <c r="AS152" i="2"/>
  <c r="AO152" i="2"/>
  <c r="AK152" i="2"/>
  <c r="AG152" i="2"/>
  <c r="Y152" i="2"/>
  <c r="U152" i="2"/>
  <c r="Q152" i="2"/>
  <c r="M152" i="2"/>
  <c r="K152" i="2"/>
  <c r="G152" i="2"/>
  <c r="AV152" i="2"/>
  <c r="AL152" i="2"/>
  <c r="AF152" i="2"/>
  <c r="AA152" i="2"/>
  <c r="V152" i="2"/>
  <c r="P152" i="2"/>
  <c r="AP152" i="2"/>
  <c r="AI152" i="2"/>
  <c r="AB152" i="2"/>
  <c r="T152" i="2"/>
  <c r="N152" i="2"/>
  <c r="I152" i="2"/>
  <c r="W152" i="2"/>
  <c r="AE152" i="2"/>
  <c r="AN152" i="2"/>
  <c r="BD152" i="2"/>
  <c r="H154" i="2"/>
  <c r="T154" i="2"/>
  <c r="AD154" i="2"/>
  <c r="AM154" i="2"/>
  <c r="AW161" i="2"/>
  <c r="AS161" i="2"/>
  <c r="AO161" i="2"/>
  <c r="AK161" i="2"/>
  <c r="AG161" i="2"/>
  <c r="Y161" i="2"/>
  <c r="U161" i="2"/>
  <c r="Q161" i="2"/>
  <c r="M161" i="2"/>
  <c r="K161" i="2"/>
  <c r="G161" i="2"/>
  <c r="AV161" i="2"/>
  <c r="AL161" i="2"/>
  <c r="AF161" i="2"/>
  <c r="AA161" i="2"/>
  <c r="V161" i="2"/>
  <c r="P161" i="2"/>
  <c r="AU161" i="2"/>
  <c r="AN161" i="2"/>
  <c r="AH161" i="2"/>
  <c r="Z161" i="2"/>
  <c r="J161" i="2"/>
  <c r="I161" i="2"/>
  <c r="N161" i="2"/>
  <c r="W161" i="2"/>
  <c r="AE161" i="2"/>
  <c r="AP161" i="2"/>
  <c r="BD161" i="2"/>
  <c r="AW148" i="2"/>
  <c r="AS148" i="2"/>
  <c r="AO148" i="2"/>
  <c r="AK148" i="2"/>
  <c r="AG148" i="2"/>
  <c r="Y148" i="2"/>
  <c r="U148" i="2"/>
  <c r="Q148" i="2"/>
  <c r="M148" i="2"/>
  <c r="K148" i="2"/>
  <c r="G148" i="2"/>
  <c r="AV148" i="2"/>
  <c r="AL148" i="2"/>
  <c r="AF148" i="2"/>
  <c r="AA148" i="2"/>
  <c r="V148" i="2"/>
  <c r="P148" i="2"/>
  <c r="I148" i="2"/>
  <c r="R148" i="2"/>
  <c r="X148" i="2"/>
  <c r="AE148" i="2"/>
  <c r="AM148" i="2"/>
  <c r="AT148" i="2"/>
  <c r="AW156" i="2"/>
  <c r="AS156" i="2"/>
  <c r="AO156" i="2"/>
  <c r="AK156" i="2"/>
  <c r="AG156" i="2"/>
  <c r="Y156" i="2"/>
  <c r="U156" i="2"/>
  <c r="Q156" i="2"/>
  <c r="M156" i="2"/>
  <c r="K156" i="2"/>
  <c r="G156" i="2"/>
  <c r="AV156" i="2"/>
  <c r="AL156" i="2"/>
  <c r="AF156" i="2"/>
  <c r="AA156" i="2"/>
  <c r="V156" i="2"/>
  <c r="P156" i="2"/>
  <c r="I156" i="2"/>
  <c r="R156" i="2"/>
  <c r="X156" i="2"/>
  <c r="AE156" i="2"/>
  <c r="AM156" i="2"/>
  <c r="AT156" i="2"/>
  <c r="AW163" i="2"/>
  <c r="AS163" i="2"/>
  <c r="AO163" i="2"/>
  <c r="AK163" i="2"/>
  <c r="AG163" i="2"/>
  <c r="Y163" i="2"/>
  <c r="U163" i="2"/>
  <c r="Q163" i="2"/>
  <c r="M163" i="2"/>
  <c r="K163" i="2"/>
  <c r="G163" i="2"/>
  <c r="AV163" i="2"/>
  <c r="AL163" i="2"/>
  <c r="AF163" i="2"/>
  <c r="AA163" i="2"/>
  <c r="V163" i="2"/>
  <c r="P163" i="2"/>
  <c r="I163" i="2"/>
  <c r="R163" i="2"/>
  <c r="X163" i="2"/>
  <c r="AE163" i="2"/>
  <c r="AM163" i="2"/>
  <c r="AT163" i="2"/>
  <c r="AW165" i="2"/>
  <c r="AS165" i="2"/>
  <c r="AO165" i="2"/>
  <c r="AK165" i="2"/>
  <c r="AG165" i="2"/>
  <c r="Y165" i="2"/>
  <c r="U165" i="2"/>
  <c r="Q165" i="2"/>
  <c r="M165" i="2"/>
  <c r="K165" i="2"/>
  <c r="G165" i="2"/>
  <c r="AR165" i="2"/>
  <c r="AM165" i="2"/>
  <c r="AH165" i="2"/>
  <c r="AB165" i="2"/>
  <c r="W165" i="2"/>
  <c r="R165" i="2"/>
  <c r="H165" i="2"/>
  <c r="AV165" i="2"/>
  <c r="AL165" i="2"/>
  <c r="AF165" i="2"/>
  <c r="AA165" i="2"/>
  <c r="V165" i="2"/>
  <c r="P165" i="2"/>
  <c r="J165" i="2"/>
  <c r="O165" i="2"/>
  <c r="Z165" i="2"/>
  <c r="AU165" i="2"/>
  <c r="AW169" i="2"/>
  <c r="AS169" i="2"/>
  <c r="AO169" i="2"/>
  <c r="AK169" i="2"/>
  <c r="AG169" i="2"/>
  <c r="Y169" i="2"/>
  <c r="U169" i="2"/>
  <c r="Q169" i="2"/>
  <c r="M169" i="2"/>
  <c r="K169" i="2"/>
  <c r="G169" i="2"/>
  <c r="AR169" i="2"/>
  <c r="AM169" i="2"/>
  <c r="AH169" i="2"/>
  <c r="AB169" i="2"/>
  <c r="W169" i="2"/>
  <c r="R169" i="2"/>
  <c r="H169" i="2"/>
  <c r="AV169" i="2"/>
  <c r="AL169" i="2"/>
  <c r="AF169" i="2"/>
  <c r="AA169" i="2"/>
  <c r="V169" i="2"/>
  <c r="P169" i="2"/>
  <c r="J169" i="2"/>
  <c r="O169" i="2"/>
  <c r="Z169" i="2"/>
  <c r="AU169" i="2"/>
  <c r="AW194" i="2"/>
  <c r="AS194" i="2"/>
  <c r="AO194" i="2"/>
  <c r="AK194" i="2"/>
  <c r="AG194" i="2"/>
  <c r="Y194" i="2"/>
  <c r="U194" i="2"/>
  <c r="Q194" i="2"/>
  <c r="M194" i="2"/>
  <c r="K194" i="2"/>
  <c r="G194" i="2"/>
  <c r="AV194" i="2"/>
  <c r="AL194" i="2"/>
  <c r="AF194" i="2"/>
  <c r="AA194" i="2"/>
  <c r="V194" i="2"/>
  <c r="P194" i="2"/>
  <c r="AP194" i="2"/>
  <c r="AI194" i="2"/>
  <c r="AB194" i="2"/>
  <c r="T194" i="2"/>
  <c r="N194" i="2"/>
  <c r="AU194" i="2"/>
  <c r="AN194" i="2"/>
  <c r="AH194" i="2"/>
  <c r="Z194" i="2"/>
  <c r="J194" i="2"/>
  <c r="I194" i="2"/>
  <c r="R194" i="2"/>
  <c r="AE194" i="2"/>
  <c r="AT194" i="2"/>
  <c r="AW107" i="2"/>
  <c r="AS107" i="2"/>
  <c r="AO107" i="2"/>
  <c r="AK107" i="2"/>
  <c r="AG107" i="2"/>
  <c r="Y107" i="2"/>
  <c r="U107" i="2"/>
  <c r="Q107" i="2"/>
  <c r="M107" i="2"/>
  <c r="K107" i="2"/>
  <c r="G107" i="2"/>
  <c r="I107" i="2"/>
  <c r="N107" i="2"/>
  <c r="X107" i="2"/>
  <c r="AD107" i="2"/>
  <c r="AI107" i="2"/>
  <c r="AN107" i="2"/>
  <c r="AT107" i="2"/>
  <c r="BD107" i="2"/>
  <c r="AW109" i="2"/>
  <c r="AS109" i="2"/>
  <c r="AO109" i="2"/>
  <c r="AK109" i="2"/>
  <c r="AG109" i="2"/>
  <c r="Y109" i="2"/>
  <c r="U109" i="2"/>
  <c r="Q109" i="2"/>
  <c r="M109" i="2"/>
  <c r="K109" i="2"/>
  <c r="G109" i="2"/>
  <c r="I109" i="2"/>
  <c r="N109" i="2"/>
  <c r="X109" i="2"/>
  <c r="AD109" i="2"/>
  <c r="AI109" i="2"/>
  <c r="AN109" i="2"/>
  <c r="AT109" i="2"/>
  <c r="BD109" i="2"/>
  <c r="AW111" i="2"/>
  <c r="AS111" i="2"/>
  <c r="AO111" i="2"/>
  <c r="AK111" i="2"/>
  <c r="AG111" i="2"/>
  <c r="Y111" i="2"/>
  <c r="U111" i="2"/>
  <c r="Q111" i="2"/>
  <c r="M111" i="2"/>
  <c r="K111" i="2"/>
  <c r="G111" i="2"/>
  <c r="I111" i="2"/>
  <c r="N111" i="2"/>
  <c r="X111" i="2"/>
  <c r="AD111" i="2"/>
  <c r="AI111" i="2"/>
  <c r="AN111" i="2"/>
  <c r="AT111" i="2"/>
  <c r="BD111" i="2"/>
  <c r="AW113" i="2"/>
  <c r="AS113" i="2"/>
  <c r="AO113" i="2"/>
  <c r="AK113" i="2"/>
  <c r="AG113" i="2"/>
  <c r="Y113" i="2"/>
  <c r="U113" i="2"/>
  <c r="Q113" i="2"/>
  <c r="M113" i="2"/>
  <c r="K113" i="2"/>
  <c r="G113" i="2"/>
  <c r="I113" i="2"/>
  <c r="N113" i="2"/>
  <c r="X113" i="2"/>
  <c r="AD113" i="2"/>
  <c r="AI113" i="2"/>
  <c r="AN113" i="2"/>
  <c r="AT113" i="2"/>
  <c r="BD113" i="2"/>
  <c r="AW115" i="2"/>
  <c r="AS115" i="2"/>
  <c r="AO115" i="2"/>
  <c r="AK115" i="2"/>
  <c r="AG115" i="2"/>
  <c r="Y115" i="2"/>
  <c r="U115" i="2"/>
  <c r="Q115" i="2"/>
  <c r="M115" i="2"/>
  <c r="K115" i="2"/>
  <c r="G115" i="2"/>
  <c r="I115" i="2"/>
  <c r="N115" i="2"/>
  <c r="X115" i="2"/>
  <c r="AD115" i="2"/>
  <c r="AI115" i="2"/>
  <c r="AN115" i="2"/>
  <c r="AT115" i="2"/>
  <c r="BD115" i="2"/>
  <c r="AW116" i="2"/>
  <c r="AS116" i="2"/>
  <c r="AO116" i="2"/>
  <c r="AK116" i="2"/>
  <c r="AG116" i="2"/>
  <c r="Y116" i="2"/>
  <c r="U116" i="2"/>
  <c r="Q116" i="2"/>
  <c r="M116" i="2"/>
  <c r="K116" i="2"/>
  <c r="G116" i="2"/>
  <c r="I116" i="2"/>
  <c r="N116" i="2"/>
  <c r="X116" i="2"/>
  <c r="AD116" i="2"/>
  <c r="AI116" i="2"/>
  <c r="AN116" i="2"/>
  <c r="AT116" i="2"/>
  <c r="BD116" i="2"/>
  <c r="AW118" i="2"/>
  <c r="AS118" i="2"/>
  <c r="AO118" i="2"/>
  <c r="AK118" i="2"/>
  <c r="AG118" i="2"/>
  <c r="Y118" i="2"/>
  <c r="U118" i="2"/>
  <c r="Q118" i="2"/>
  <c r="M118" i="2"/>
  <c r="K118" i="2"/>
  <c r="G118" i="2"/>
  <c r="I118" i="2"/>
  <c r="N118" i="2"/>
  <c r="X118" i="2"/>
  <c r="AD118" i="2"/>
  <c r="AI118" i="2"/>
  <c r="AN118" i="2"/>
  <c r="AT118" i="2"/>
  <c r="BD118" i="2"/>
  <c r="AW120" i="2"/>
  <c r="AS120" i="2"/>
  <c r="AO120" i="2"/>
  <c r="AK120" i="2"/>
  <c r="AG120" i="2"/>
  <c r="Y120" i="2"/>
  <c r="U120" i="2"/>
  <c r="Q120" i="2"/>
  <c r="M120" i="2"/>
  <c r="K120" i="2"/>
  <c r="G120" i="2"/>
  <c r="I120" i="2"/>
  <c r="N120" i="2"/>
  <c r="X120" i="2"/>
  <c r="AD120" i="2"/>
  <c r="AI120" i="2"/>
  <c r="AN120" i="2"/>
  <c r="AT120" i="2"/>
  <c r="BD120" i="2"/>
  <c r="AW122" i="2"/>
  <c r="AS122" i="2"/>
  <c r="AO122" i="2"/>
  <c r="AK122" i="2"/>
  <c r="AG122" i="2"/>
  <c r="Y122" i="2"/>
  <c r="U122" i="2"/>
  <c r="Q122" i="2"/>
  <c r="M122" i="2"/>
  <c r="K122" i="2"/>
  <c r="G122" i="2"/>
  <c r="I122" i="2"/>
  <c r="N122" i="2"/>
  <c r="X122" i="2"/>
  <c r="AD122" i="2"/>
  <c r="AI122" i="2"/>
  <c r="AN122" i="2"/>
  <c r="AT122" i="2"/>
  <c r="BD122" i="2"/>
  <c r="AW124" i="2"/>
  <c r="AS124" i="2"/>
  <c r="AO124" i="2"/>
  <c r="AK124" i="2"/>
  <c r="AG124" i="2"/>
  <c r="Y124" i="2"/>
  <c r="U124" i="2"/>
  <c r="Q124" i="2"/>
  <c r="M124" i="2"/>
  <c r="K124" i="2"/>
  <c r="G124" i="2"/>
  <c r="I124" i="2"/>
  <c r="N124" i="2"/>
  <c r="X124" i="2"/>
  <c r="AD124" i="2"/>
  <c r="AI124" i="2"/>
  <c r="AN124" i="2"/>
  <c r="AT124" i="2"/>
  <c r="BD124" i="2"/>
  <c r="AW127" i="2"/>
  <c r="AS127" i="2"/>
  <c r="AO127" i="2"/>
  <c r="AK127" i="2"/>
  <c r="AG127" i="2"/>
  <c r="Y127" i="2"/>
  <c r="U127" i="2"/>
  <c r="Q127" i="2"/>
  <c r="M127" i="2"/>
  <c r="K127" i="2"/>
  <c r="G127" i="2"/>
  <c r="I127" i="2"/>
  <c r="N127" i="2"/>
  <c r="X127" i="2"/>
  <c r="AD127" i="2"/>
  <c r="AI127" i="2"/>
  <c r="AN127" i="2"/>
  <c r="AT127" i="2"/>
  <c r="BD127" i="2"/>
  <c r="AW129" i="2"/>
  <c r="AS129" i="2"/>
  <c r="AO129" i="2"/>
  <c r="AK129" i="2"/>
  <c r="AG129" i="2"/>
  <c r="Y129" i="2"/>
  <c r="U129" i="2"/>
  <c r="Q129" i="2"/>
  <c r="M129" i="2"/>
  <c r="K129" i="2"/>
  <c r="G129" i="2"/>
  <c r="I129" i="2"/>
  <c r="N129" i="2"/>
  <c r="X129" i="2"/>
  <c r="AD129" i="2"/>
  <c r="AI129" i="2"/>
  <c r="AN129" i="2"/>
  <c r="AT129" i="2"/>
  <c r="BD129" i="2"/>
  <c r="AW130" i="2"/>
  <c r="AS130" i="2"/>
  <c r="AO130" i="2"/>
  <c r="AK130" i="2"/>
  <c r="AG130" i="2"/>
  <c r="Y130" i="2"/>
  <c r="U130" i="2"/>
  <c r="Q130" i="2"/>
  <c r="M130" i="2"/>
  <c r="K130" i="2"/>
  <c r="G130" i="2"/>
  <c r="I130" i="2"/>
  <c r="N130" i="2"/>
  <c r="X130" i="2"/>
  <c r="AD130" i="2"/>
  <c r="AI130" i="2"/>
  <c r="AN130" i="2"/>
  <c r="AT130" i="2"/>
  <c r="BD130" i="2"/>
  <c r="AW133" i="2"/>
  <c r="AS133" i="2"/>
  <c r="AO133" i="2"/>
  <c r="AK133" i="2"/>
  <c r="AG133" i="2"/>
  <c r="Y133" i="2"/>
  <c r="U133" i="2"/>
  <c r="Q133" i="2"/>
  <c r="M133" i="2"/>
  <c r="K133" i="2"/>
  <c r="G133" i="2"/>
  <c r="I133" i="2"/>
  <c r="N133" i="2"/>
  <c r="X133" i="2"/>
  <c r="AD133" i="2"/>
  <c r="AI133" i="2"/>
  <c r="AN133" i="2"/>
  <c r="AT133" i="2"/>
  <c r="BD133" i="2"/>
  <c r="AW135" i="2"/>
  <c r="AS135" i="2"/>
  <c r="AO135" i="2"/>
  <c r="AK135" i="2"/>
  <c r="AG135" i="2"/>
  <c r="Y135" i="2"/>
  <c r="U135" i="2"/>
  <c r="Q135" i="2"/>
  <c r="M135" i="2"/>
  <c r="K135" i="2"/>
  <c r="G135" i="2"/>
  <c r="I135" i="2"/>
  <c r="N135" i="2"/>
  <c r="X135" i="2"/>
  <c r="AD135" i="2"/>
  <c r="AI135" i="2"/>
  <c r="AN135" i="2"/>
  <c r="AT135" i="2"/>
  <c r="BD135" i="2"/>
  <c r="AW137" i="2"/>
  <c r="AS137" i="2"/>
  <c r="AO137" i="2"/>
  <c r="AK137" i="2"/>
  <c r="AG137" i="2"/>
  <c r="Y137" i="2"/>
  <c r="U137" i="2"/>
  <c r="Q137" i="2"/>
  <c r="M137" i="2"/>
  <c r="K137" i="2"/>
  <c r="G137" i="2"/>
  <c r="I137" i="2"/>
  <c r="N137" i="2"/>
  <c r="X137" i="2"/>
  <c r="AD137" i="2"/>
  <c r="AI137" i="2"/>
  <c r="AN137" i="2"/>
  <c r="AT137" i="2"/>
  <c r="BD137" i="2"/>
  <c r="AW140" i="2"/>
  <c r="AS140" i="2"/>
  <c r="AO140" i="2"/>
  <c r="AK140" i="2"/>
  <c r="AG140" i="2"/>
  <c r="Y140" i="2"/>
  <c r="U140" i="2"/>
  <c r="Q140" i="2"/>
  <c r="M140" i="2"/>
  <c r="K140" i="2"/>
  <c r="G140" i="2"/>
  <c r="I140" i="2"/>
  <c r="N140" i="2"/>
  <c r="X140" i="2"/>
  <c r="AD140" i="2"/>
  <c r="AI140" i="2"/>
  <c r="AN140" i="2"/>
  <c r="AT140" i="2"/>
  <c r="BD140" i="2"/>
  <c r="AW143" i="2"/>
  <c r="AS143" i="2"/>
  <c r="AO143" i="2"/>
  <c r="AK143" i="2"/>
  <c r="AG143" i="2"/>
  <c r="Y143" i="2"/>
  <c r="U143" i="2"/>
  <c r="Q143" i="2"/>
  <c r="M143" i="2"/>
  <c r="K143" i="2"/>
  <c r="G143" i="2"/>
  <c r="I143" i="2"/>
  <c r="N143" i="2"/>
  <c r="X143" i="2"/>
  <c r="AD143" i="2"/>
  <c r="AI143" i="2"/>
  <c r="AN143" i="2"/>
  <c r="AT143" i="2"/>
  <c r="BD143" i="2"/>
  <c r="AW145" i="2"/>
  <c r="AS145" i="2"/>
  <c r="AO145" i="2"/>
  <c r="AK145" i="2"/>
  <c r="AG145" i="2"/>
  <c r="Y145" i="2"/>
  <c r="U145" i="2"/>
  <c r="Q145" i="2"/>
  <c r="M145" i="2"/>
  <c r="K145" i="2"/>
  <c r="G145" i="2"/>
  <c r="I145" i="2"/>
  <c r="N145" i="2"/>
  <c r="X145" i="2"/>
  <c r="AD145" i="2"/>
  <c r="AI145" i="2"/>
  <c r="AN145" i="2"/>
  <c r="AT145" i="2"/>
  <c r="BD145" i="2"/>
  <c r="AW147" i="2"/>
  <c r="AS147" i="2"/>
  <c r="AO147" i="2"/>
  <c r="AK147" i="2"/>
  <c r="AG147" i="2"/>
  <c r="Y147" i="2"/>
  <c r="U147" i="2"/>
  <c r="Q147" i="2"/>
  <c r="M147" i="2"/>
  <c r="K147" i="2"/>
  <c r="G147" i="2"/>
  <c r="I147" i="2"/>
  <c r="N147" i="2"/>
  <c r="X147" i="2"/>
  <c r="AD147" i="2"/>
  <c r="AI147" i="2"/>
  <c r="AN147" i="2"/>
  <c r="AT147" i="2"/>
  <c r="BD147" i="2"/>
  <c r="AW149" i="2"/>
  <c r="AS149" i="2"/>
  <c r="AO149" i="2"/>
  <c r="AK149" i="2"/>
  <c r="AG149" i="2"/>
  <c r="Y149" i="2"/>
  <c r="U149" i="2"/>
  <c r="Q149" i="2"/>
  <c r="M149" i="2"/>
  <c r="K149" i="2"/>
  <c r="G149" i="2"/>
  <c r="I149" i="2"/>
  <c r="N149" i="2"/>
  <c r="X149" i="2"/>
  <c r="AD149" i="2"/>
  <c r="AI149" i="2"/>
  <c r="AN149" i="2"/>
  <c r="AT149" i="2"/>
  <c r="BD149" i="2"/>
  <c r="AW151" i="2"/>
  <c r="AS151" i="2"/>
  <c r="AO151" i="2"/>
  <c r="AK151" i="2"/>
  <c r="AG151" i="2"/>
  <c r="Y151" i="2"/>
  <c r="U151" i="2"/>
  <c r="Q151" i="2"/>
  <c r="M151" i="2"/>
  <c r="K151" i="2"/>
  <c r="G151" i="2"/>
  <c r="I151" i="2"/>
  <c r="N151" i="2"/>
  <c r="X151" i="2"/>
  <c r="AD151" i="2"/>
  <c r="AI151" i="2"/>
  <c r="AN151" i="2"/>
  <c r="AT151" i="2"/>
  <c r="BD151" i="2"/>
  <c r="AW153" i="2"/>
  <c r="AS153" i="2"/>
  <c r="AO153" i="2"/>
  <c r="AK153" i="2"/>
  <c r="AG153" i="2"/>
  <c r="Y153" i="2"/>
  <c r="U153" i="2"/>
  <c r="Q153" i="2"/>
  <c r="M153" i="2"/>
  <c r="K153" i="2"/>
  <c r="G153" i="2"/>
  <c r="I153" i="2"/>
  <c r="N153" i="2"/>
  <c r="X153" i="2"/>
  <c r="AD153" i="2"/>
  <c r="AI153" i="2"/>
  <c r="AN153" i="2"/>
  <c r="AT153" i="2"/>
  <c r="BD153" i="2"/>
  <c r="AW155" i="2"/>
  <c r="AS155" i="2"/>
  <c r="AO155" i="2"/>
  <c r="AK155" i="2"/>
  <c r="AG155" i="2"/>
  <c r="Y155" i="2"/>
  <c r="U155" i="2"/>
  <c r="Q155" i="2"/>
  <c r="M155" i="2"/>
  <c r="K155" i="2"/>
  <c r="G155" i="2"/>
  <c r="I155" i="2"/>
  <c r="N155" i="2"/>
  <c r="X155" i="2"/>
  <c r="AD155" i="2"/>
  <c r="AI155" i="2"/>
  <c r="AN155" i="2"/>
  <c r="AT155" i="2"/>
  <c r="BD155" i="2"/>
  <c r="AW157" i="2"/>
  <c r="AS157" i="2"/>
  <c r="AO157" i="2"/>
  <c r="AK157" i="2"/>
  <c r="AG157" i="2"/>
  <c r="Y157" i="2"/>
  <c r="U157" i="2"/>
  <c r="Q157" i="2"/>
  <c r="M157" i="2"/>
  <c r="K157" i="2"/>
  <c r="G157" i="2"/>
  <c r="I157" i="2"/>
  <c r="N157" i="2"/>
  <c r="X157" i="2"/>
  <c r="AD157" i="2"/>
  <c r="AI157" i="2"/>
  <c r="AN157" i="2"/>
  <c r="AT157" i="2"/>
  <c r="BD157" i="2"/>
  <c r="AW158" i="2"/>
  <c r="AS158" i="2"/>
  <c r="AO158" i="2"/>
  <c r="AK158" i="2"/>
  <c r="AG158" i="2"/>
  <c r="Y158" i="2"/>
  <c r="U158" i="2"/>
  <c r="Q158" i="2"/>
  <c r="M158" i="2"/>
  <c r="K158" i="2"/>
  <c r="G158" i="2"/>
  <c r="I158" i="2"/>
  <c r="N158" i="2"/>
  <c r="X158" i="2"/>
  <c r="AD158" i="2"/>
  <c r="AI158" i="2"/>
  <c r="AN158" i="2"/>
  <c r="AT158" i="2"/>
  <c r="BD158" i="2"/>
  <c r="AW160" i="2"/>
  <c r="AS160" i="2"/>
  <c r="AO160" i="2"/>
  <c r="AK160" i="2"/>
  <c r="AG160" i="2"/>
  <c r="Y160" i="2"/>
  <c r="U160" i="2"/>
  <c r="Q160" i="2"/>
  <c r="M160" i="2"/>
  <c r="K160" i="2"/>
  <c r="G160" i="2"/>
  <c r="I160" i="2"/>
  <c r="N160" i="2"/>
  <c r="X160" i="2"/>
  <c r="AD160" i="2"/>
  <c r="AI160" i="2"/>
  <c r="AN160" i="2"/>
  <c r="AT160" i="2"/>
  <c r="BD160" i="2"/>
  <c r="AW162" i="2"/>
  <c r="AS162" i="2"/>
  <c r="AO162" i="2"/>
  <c r="AK162" i="2"/>
  <c r="AG162" i="2"/>
  <c r="Y162" i="2"/>
  <c r="U162" i="2"/>
  <c r="Q162" i="2"/>
  <c r="M162" i="2"/>
  <c r="K162" i="2"/>
  <c r="G162" i="2"/>
  <c r="I162" i="2"/>
  <c r="N162" i="2"/>
  <c r="X162" i="2"/>
  <c r="AD162" i="2"/>
  <c r="AI162" i="2"/>
  <c r="AN162" i="2"/>
  <c r="AT162" i="2"/>
  <c r="BD162" i="2"/>
  <c r="AW164" i="2"/>
  <c r="AS164" i="2"/>
  <c r="AO164" i="2"/>
  <c r="AK164" i="2"/>
  <c r="AG164" i="2"/>
  <c r="Y164" i="2"/>
  <c r="U164" i="2"/>
  <c r="Q164" i="2"/>
  <c r="M164" i="2"/>
  <c r="K164" i="2"/>
  <c r="G164" i="2"/>
  <c r="I164" i="2"/>
  <c r="N164" i="2"/>
  <c r="X164" i="2"/>
  <c r="AD164" i="2"/>
  <c r="AI164" i="2"/>
  <c r="AN164" i="2"/>
  <c r="AT164" i="2"/>
  <c r="BD164" i="2"/>
  <c r="AW166" i="2"/>
  <c r="AS166" i="2"/>
  <c r="AO166" i="2"/>
  <c r="AK166" i="2"/>
  <c r="AG166" i="2"/>
  <c r="Y166" i="2"/>
  <c r="U166" i="2"/>
  <c r="Q166" i="2"/>
  <c r="M166" i="2"/>
  <c r="K166" i="2"/>
  <c r="G166" i="2"/>
  <c r="I166" i="2"/>
  <c r="N166" i="2"/>
  <c r="X166" i="2"/>
  <c r="AD166" i="2"/>
  <c r="AI166" i="2"/>
  <c r="AN166" i="2"/>
  <c r="AT166" i="2"/>
  <c r="BD166" i="2"/>
  <c r="AW168" i="2"/>
  <c r="AS168" i="2"/>
  <c r="AO168" i="2"/>
  <c r="AK168" i="2"/>
  <c r="AG168" i="2"/>
  <c r="Y168" i="2"/>
  <c r="U168" i="2"/>
  <c r="Q168" i="2"/>
  <c r="M168" i="2"/>
  <c r="K168" i="2"/>
  <c r="G168" i="2"/>
  <c r="I168" i="2"/>
  <c r="N168" i="2"/>
  <c r="X168" i="2"/>
  <c r="AD168" i="2"/>
  <c r="AI168" i="2"/>
  <c r="AN168" i="2"/>
  <c r="AT168" i="2"/>
  <c r="BD168" i="2"/>
  <c r="AW170" i="2"/>
  <c r="AS170" i="2"/>
  <c r="AO170" i="2"/>
  <c r="AK170" i="2"/>
  <c r="AG170" i="2"/>
  <c r="Y170" i="2"/>
  <c r="U170" i="2"/>
  <c r="Q170" i="2"/>
  <c r="M170" i="2"/>
  <c r="K170" i="2"/>
  <c r="G170" i="2"/>
  <c r="I170" i="2"/>
  <c r="N170" i="2"/>
  <c r="X170" i="2"/>
  <c r="AD170" i="2"/>
  <c r="AI170" i="2"/>
  <c r="AN170" i="2"/>
  <c r="AT170" i="2"/>
  <c r="BD170" i="2"/>
  <c r="AT172" i="2"/>
  <c r="AP172" i="2"/>
  <c r="AL172" i="2"/>
  <c r="AH172" i="2"/>
  <c r="AD172" i="2"/>
  <c r="Z172" i="2"/>
  <c r="V172" i="2"/>
  <c r="R172" i="2"/>
  <c r="N172" i="2"/>
  <c r="H172" i="2"/>
  <c r="AW172" i="2"/>
  <c r="AR172" i="2"/>
  <c r="AM172" i="2"/>
  <c r="AG172" i="2"/>
  <c r="AB172" i="2"/>
  <c r="W172" i="2"/>
  <c r="Q172" i="2"/>
  <c r="G172" i="2"/>
  <c r="J172" i="2"/>
  <c r="Y172" i="2"/>
  <c r="AF172" i="2"/>
  <c r="AN172" i="2"/>
  <c r="AU172" i="2"/>
  <c r="W194" i="2"/>
  <c r="BD194" i="2"/>
  <c r="AW200" i="2"/>
  <c r="AS200" i="2"/>
  <c r="AO200" i="2"/>
  <c r="AK200" i="2"/>
  <c r="AG200" i="2"/>
  <c r="Y200" i="2"/>
  <c r="U200" i="2"/>
  <c r="Q200" i="2"/>
  <c r="M200" i="2"/>
  <c r="K200" i="2"/>
  <c r="G200" i="2"/>
  <c r="AR200" i="2"/>
  <c r="AM200" i="2"/>
  <c r="AH200" i="2"/>
  <c r="AB200" i="2"/>
  <c r="W200" i="2"/>
  <c r="R200" i="2"/>
  <c r="H200" i="2"/>
  <c r="AV200" i="2"/>
  <c r="AL200" i="2"/>
  <c r="AF200" i="2"/>
  <c r="AA200" i="2"/>
  <c r="V200" i="2"/>
  <c r="P200" i="2"/>
  <c r="AT200" i="2"/>
  <c r="AI200" i="2"/>
  <c r="X200" i="2"/>
  <c r="N200" i="2"/>
  <c r="I200" i="2"/>
  <c r="AP200" i="2"/>
  <c r="AE200" i="2"/>
  <c r="T200" i="2"/>
  <c r="BD200" i="2"/>
  <c r="AN200" i="2"/>
  <c r="AD200" i="2"/>
  <c r="O200" i="2"/>
  <c r="AW204" i="2"/>
  <c r="AS204" i="2"/>
  <c r="AO204" i="2"/>
  <c r="AK204" i="2"/>
  <c r="AG204" i="2"/>
  <c r="Y204" i="2"/>
  <c r="U204" i="2"/>
  <c r="Q204" i="2"/>
  <c r="M204" i="2"/>
  <c r="K204" i="2"/>
  <c r="G204" i="2"/>
  <c r="AR204" i="2"/>
  <c r="AM204" i="2"/>
  <c r="AH204" i="2"/>
  <c r="AB204" i="2"/>
  <c r="W204" i="2"/>
  <c r="R204" i="2"/>
  <c r="H204" i="2"/>
  <c r="AV204" i="2"/>
  <c r="AL204" i="2"/>
  <c r="AF204" i="2"/>
  <c r="AA204" i="2"/>
  <c r="V204" i="2"/>
  <c r="P204" i="2"/>
  <c r="AT204" i="2"/>
  <c r="AI204" i="2"/>
  <c r="X204" i="2"/>
  <c r="N204" i="2"/>
  <c r="I204" i="2"/>
  <c r="AP204" i="2"/>
  <c r="AE204" i="2"/>
  <c r="T204" i="2"/>
  <c r="BD204" i="2"/>
  <c r="AN204" i="2"/>
  <c r="AD204" i="2"/>
  <c r="O204" i="2"/>
  <c r="AW208" i="2"/>
  <c r="AS208" i="2"/>
  <c r="AO208" i="2"/>
  <c r="AK208" i="2"/>
  <c r="AG208" i="2"/>
  <c r="Y208" i="2"/>
  <c r="U208" i="2"/>
  <c r="Q208" i="2"/>
  <c r="M208" i="2"/>
  <c r="K208" i="2"/>
  <c r="G208" i="2"/>
  <c r="AR208" i="2"/>
  <c r="AM208" i="2"/>
  <c r="AH208" i="2"/>
  <c r="AB208" i="2"/>
  <c r="W208" i="2"/>
  <c r="R208" i="2"/>
  <c r="H208" i="2"/>
  <c r="AV208" i="2"/>
  <c r="AL208" i="2"/>
  <c r="AF208" i="2"/>
  <c r="AA208" i="2"/>
  <c r="V208" i="2"/>
  <c r="P208" i="2"/>
  <c r="AT208" i="2"/>
  <c r="AI208" i="2"/>
  <c r="X208" i="2"/>
  <c r="N208" i="2"/>
  <c r="I208" i="2"/>
  <c r="AP208" i="2"/>
  <c r="AE208" i="2"/>
  <c r="T208" i="2"/>
  <c r="BD208" i="2"/>
  <c r="AN208" i="2"/>
  <c r="AD208" i="2"/>
  <c r="O208" i="2"/>
  <c r="AW212" i="2"/>
  <c r="AS212" i="2"/>
  <c r="AO212" i="2"/>
  <c r="AK212" i="2"/>
  <c r="AG212" i="2"/>
  <c r="Y212" i="2"/>
  <c r="U212" i="2"/>
  <c r="Q212" i="2"/>
  <c r="M212" i="2"/>
  <c r="K212" i="2"/>
  <c r="G212" i="2"/>
  <c r="AR212" i="2"/>
  <c r="AM212" i="2"/>
  <c r="AH212" i="2"/>
  <c r="AB212" i="2"/>
  <c r="W212" i="2"/>
  <c r="R212" i="2"/>
  <c r="H212" i="2"/>
  <c r="AV212" i="2"/>
  <c r="AL212" i="2"/>
  <c r="AF212" i="2"/>
  <c r="AA212" i="2"/>
  <c r="V212" i="2"/>
  <c r="P212" i="2"/>
  <c r="AT212" i="2"/>
  <c r="AI212" i="2"/>
  <c r="X212" i="2"/>
  <c r="N212" i="2"/>
  <c r="I212" i="2"/>
  <c r="AP212" i="2"/>
  <c r="AE212" i="2"/>
  <c r="T212" i="2"/>
  <c r="BD212" i="2"/>
  <c r="AN212" i="2"/>
  <c r="AD212" i="2"/>
  <c r="O212" i="2"/>
  <c r="AT216" i="2"/>
  <c r="AP216" i="2"/>
  <c r="AL216" i="2"/>
  <c r="AH216" i="2"/>
  <c r="AW216" i="2"/>
  <c r="AS216" i="2"/>
  <c r="AO216" i="2"/>
  <c r="AK216" i="2"/>
  <c r="AG216" i="2"/>
  <c r="Y216" i="2"/>
  <c r="U216" i="2"/>
  <c r="Q216" i="2"/>
  <c r="M216" i="2"/>
  <c r="K216" i="2"/>
  <c r="G216" i="2"/>
  <c r="BD216" i="2"/>
  <c r="AI216" i="2"/>
  <c r="AB216" i="2"/>
  <c r="W216" i="2"/>
  <c r="R216" i="2"/>
  <c r="H216" i="2"/>
  <c r="AV216" i="2"/>
  <c r="AN216" i="2"/>
  <c r="AF216" i="2"/>
  <c r="AA216" i="2"/>
  <c r="V216" i="2"/>
  <c r="P216" i="2"/>
  <c r="X216" i="2"/>
  <c r="N216" i="2"/>
  <c r="I216" i="2"/>
  <c r="AU216" i="2"/>
  <c r="AE216" i="2"/>
  <c r="T216" i="2"/>
  <c r="AR216" i="2"/>
  <c r="AD216" i="2"/>
  <c r="O216" i="2"/>
  <c r="AW192" i="2"/>
  <c r="AS192" i="2"/>
  <c r="AO192" i="2"/>
  <c r="AK192" i="2"/>
  <c r="AG192" i="2"/>
  <c r="Y192" i="2"/>
  <c r="U192" i="2"/>
  <c r="Q192" i="2"/>
  <c r="M192" i="2"/>
  <c r="K192" i="2"/>
  <c r="G192" i="2"/>
  <c r="AV192" i="2"/>
  <c r="AL192" i="2"/>
  <c r="AF192" i="2"/>
  <c r="AA192" i="2"/>
  <c r="V192" i="2"/>
  <c r="P192" i="2"/>
  <c r="BD192" i="2"/>
  <c r="AR192" i="2"/>
  <c r="AD192" i="2"/>
  <c r="W192" i="2"/>
  <c r="O192" i="2"/>
  <c r="H192" i="2"/>
  <c r="AP192" i="2"/>
  <c r="AI192" i="2"/>
  <c r="AB192" i="2"/>
  <c r="T192" i="2"/>
  <c r="N192" i="2"/>
  <c r="J192" i="2"/>
  <c r="AH192" i="2"/>
  <c r="AU192" i="2"/>
  <c r="X194" i="2"/>
  <c r="AM194" i="2"/>
  <c r="Z200" i="2"/>
  <c r="Z204" i="2"/>
  <c r="Z208" i="2"/>
  <c r="Z212" i="2"/>
  <c r="Z216" i="2"/>
  <c r="AW188" i="2"/>
  <c r="AS188" i="2"/>
  <c r="AO188" i="2"/>
  <c r="AK188" i="2"/>
  <c r="AG188" i="2"/>
  <c r="Y188" i="2"/>
  <c r="U188" i="2"/>
  <c r="Q188" i="2"/>
  <c r="M188" i="2"/>
  <c r="K188" i="2"/>
  <c r="G188" i="2"/>
  <c r="AV188" i="2"/>
  <c r="AL188" i="2"/>
  <c r="AF188" i="2"/>
  <c r="AA188" i="2"/>
  <c r="V188" i="2"/>
  <c r="P188" i="2"/>
  <c r="I188" i="2"/>
  <c r="R188" i="2"/>
  <c r="X188" i="2"/>
  <c r="AE188" i="2"/>
  <c r="AM188" i="2"/>
  <c r="AT188" i="2"/>
  <c r="H190" i="2"/>
  <c r="O190" i="2"/>
  <c r="W190" i="2"/>
  <c r="AD190" i="2"/>
  <c r="AR190" i="2"/>
  <c r="H197" i="2"/>
  <c r="O197" i="2"/>
  <c r="W197" i="2"/>
  <c r="AD197" i="2"/>
  <c r="AR197" i="2"/>
  <c r="I202" i="2"/>
  <c r="N202" i="2"/>
  <c r="X202" i="2"/>
  <c r="AI202" i="2"/>
  <c r="I206" i="2"/>
  <c r="N206" i="2"/>
  <c r="X206" i="2"/>
  <c r="AI206" i="2"/>
  <c r="I210" i="2"/>
  <c r="N210" i="2"/>
  <c r="X210" i="2"/>
  <c r="AI210" i="2"/>
  <c r="I214" i="2"/>
  <c r="N214" i="2"/>
  <c r="X214" i="2"/>
  <c r="AI214" i="2"/>
  <c r="AW190" i="2"/>
  <c r="AS190" i="2"/>
  <c r="AO190" i="2"/>
  <c r="AK190" i="2"/>
  <c r="AG190" i="2"/>
  <c r="Y190" i="2"/>
  <c r="U190" i="2"/>
  <c r="Q190" i="2"/>
  <c r="M190" i="2"/>
  <c r="K190" i="2"/>
  <c r="G190" i="2"/>
  <c r="AV190" i="2"/>
  <c r="AL190" i="2"/>
  <c r="AF190" i="2"/>
  <c r="AA190" i="2"/>
  <c r="V190" i="2"/>
  <c r="P190" i="2"/>
  <c r="I190" i="2"/>
  <c r="R190" i="2"/>
  <c r="X190" i="2"/>
  <c r="AE190" i="2"/>
  <c r="AM190" i="2"/>
  <c r="AT190" i="2"/>
  <c r="AW197" i="2"/>
  <c r="AS197" i="2"/>
  <c r="AO197" i="2"/>
  <c r="AK197" i="2"/>
  <c r="AG197" i="2"/>
  <c r="Y197" i="2"/>
  <c r="U197" i="2"/>
  <c r="Q197" i="2"/>
  <c r="M197" i="2"/>
  <c r="K197" i="2"/>
  <c r="G197" i="2"/>
  <c r="AV197" i="2"/>
  <c r="AL197" i="2"/>
  <c r="AF197" i="2"/>
  <c r="AA197" i="2"/>
  <c r="V197" i="2"/>
  <c r="P197" i="2"/>
  <c r="I197" i="2"/>
  <c r="R197" i="2"/>
  <c r="X197" i="2"/>
  <c r="AE197" i="2"/>
  <c r="AM197" i="2"/>
  <c r="AT197" i="2"/>
  <c r="AW202" i="2"/>
  <c r="AS202" i="2"/>
  <c r="AO202" i="2"/>
  <c r="AK202" i="2"/>
  <c r="AG202" i="2"/>
  <c r="Y202" i="2"/>
  <c r="U202" i="2"/>
  <c r="Q202" i="2"/>
  <c r="M202" i="2"/>
  <c r="K202" i="2"/>
  <c r="G202" i="2"/>
  <c r="AR202" i="2"/>
  <c r="AM202" i="2"/>
  <c r="AH202" i="2"/>
  <c r="AB202" i="2"/>
  <c r="W202" i="2"/>
  <c r="R202" i="2"/>
  <c r="H202" i="2"/>
  <c r="AV202" i="2"/>
  <c r="AL202" i="2"/>
  <c r="AF202" i="2"/>
  <c r="AA202" i="2"/>
  <c r="V202" i="2"/>
  <c r="P202" i="2"/>
  <c r="J202" i="2"/>
  <c r="O202" i="2"/>
  <c r="Z202" i="2"/>
  <c r="AU202" i="2"/>
  <c r="AW206" i="2"/>
  <c r="AS206" i="2"/>
  <c r="AO206" i="2"/>
  <c r="AK206" i="2"/>
  <c r="AG206" i="2"/>
  <c r="Y206" i="2"/>
  <c r="U206" i="2"/>
  <c r="Q206" i="2"/>
  <c r="M206" i="2"/>
  <c r="K206" i="2"/>
  <c r="G206" i="2"/>
  <c r="AR206" i="2"/>
  <c r="AM206" i="2"/>
  <c r="AH206" i="2"/>
  <c r="AB206" i="2"/>
  <c r="W206" i="2"/>
  <c r="R206" i="2"/>
  <c r="H206" i="2"/>
  <c r="AV206" i="2"/>
  <c r="AL206" i="2"/>
  <c r="AF206" i="2"/>
  <c r="AA206" i="2"/>
  <c r="V206" i="2"/>
  <c r="P206" i="2"/>
  <c r="J206" i="2"/>
  <c r="O206" i="2"/>
  <c r="Z206" i="2"/>
  <c r="AU206" i="2"/>
  <c r="AW210" i="2"/>
  <c r="AS210" i="2"/>
  <c r="AO210" i="2"/>
  <c r="AK210" i="2"/>
  <c r="AG210" i="2"/>
  <c r="Y210" i="2"/>
  <c r="U210" i="2"/>
  <c r="Q210" i="2"/>
  <c r="M210" i="2"/>
  <c r="K210" i="2"/>
  <c r="G210" i="2"/>
  <c r="AR210" i="2"/>
  <c r="AM210" i="2"/>
  <c r="AH210" i="2"/>
  <c r="AB210" i="2"/>
  <c r="W210" i="2"/>
  <c r="R210" i="2"/>
  <c r="H210" i="2"/>
  <c r="AV210" i="2"/>
  <c r="AL210" i="2"/>
  <c r="AF210" i="2"/>
  <c r="AA210" i="2"/>
  <c r="V210" i="2"/>
  <c r="P210" i="2"/>
  <c r="J210" i="2"/>
  <c r="O210" i="2"/>
  <c r="Z210" i="2"/>
  <c r="AU210" i="2"/>
  <c r="AW214" i="2"/>
  <c r="AS214" i="2"/>
  <c r="AO214" i="2"/>
  <c r="AK214" i="2"/>
  <c r="AG214" i="2"/>
  <c r="Y214" i="2"/>
  <c r="U214" i="2"/>
  <c r="Q214" i="2"/>
  <c r="M214" i="2"/>
  <c r="K214" i="2"/>
  <c r="G214" i="2"/>
  <c r="AR214" i="2"/>
  <c r="AM214" i="2"/>
  <c r="AH214" i="2"/>
  <c r="AB214" i="2"/>
  <c r="W214" i="2"/>
  <c r="R214" i="2"/>
  <c r="H214" i="2"/>
  <c r="AV214" i="2"/>
  <c r="AL214" i="2"/>
  <c r="AF214" i="2"/>
  <c r="AA214" i="2"/>
  <c r="V214" i="2"/>
  <c r="P214" i="2"/>
  <c r="J214" i="2"/>
  <c r="O214" i="2"/>
  <c r="Z214" i="2"/>
  <c r="AU214" i="2"/>
  <c r="AW244" i="2"/>
  <c r="AS244" i="2"/>
  <c r="AO244" i="2"/>
  <c r="AK244" i="2"/>
  <c r="AG244" i="2"/>
  <c r="Y244" i="2"/>
  <c r="U244" i="2"/>
  <c r="Q244" i="2"/>
  <c r="M244" i="2"/>
  <c r="K244" i="2"/>
  <c r="G244" i="2"/>
  <c r="AV244" i="2"/>
  <c r="AR244" i="2"/>
  <c r="AN244" i="2"/>
  <c r="AF244" i="2"/>
  <c r="AB244" i="2"/>
  <c r="X244" i="2"/>
  <c r="T244" i="2"/>
  <c r="P244" i="2"/>
  <c r="J244" i="2"/>
  <c r="AP244" i="2"/>
  <c r="AH244" i="2"/>
  <c r="Z244" i="2"/>
  <c r="R244" i="2"/>
  <c r="H244" i="2"/>
  <c r="AU244" i="2"/>
  <c r="AM244" i="2"/>
  <c r="AE244" i="2"/>
  <c r="W244" i="2"/>
  <c r="O244" i="2"/>
  <c r="AT244" i="2"/>
  <c r="AL244" i="2"/>
  <c r="AD244" i="2"/>
  <c r="V244" i="2"/>
  <c r="N244" i="2"/>
  <c r="AI244" i="2"/>
  <c r="I244" i="2"/>
  <c r="AA244" i="2"/>
  <c r="BD244" i="2"/>
  <c r="H173" i="2"/>
  <c r="N173" i="2"/>
  <c r="R173" i="2"/>
  <c r="V173" i="2"/>
  <c r="Z173" i="2"/>
  <c r="AD173" i="2"/>
  <c r="AH173" i="2"/>
  <c r="AL173" i="2"/>
  <c r="AP173" i="2"/>
  <c r="AT173" i="2"/>
  <c r="H174" i="2"/>
  <c r="N174" i="2"/>
  <c r="R174" i="2"/>
  <c r="V174" i="2"/>
  <c r="Z174" i="2"/>
  <c r="AD174" i="2"/>
  <c r="AH174" i="2"/>
  <c r="AL174" i="2"/>
  <c r="AP174" i="2"/>
  <c r="AT174" i="2"/>
  <c r="H175" i="2"/>
  <c r="N175" i="2"/>
  <c r="R175" i="2"/>
  <c r="V175" i="2"/>
  <c r="Z175" i="2"/>
  <c r="AD175" i="2"/>
  <c r="AH175" i="2"/>
  <c r="AL175" i="2"/>
  <c r="AP175" i="2"/>
  <c r="AT175" i="2"/>
  <c r="H176" i="2"/>
  <c r="N176" i="2"/>
  <c r="R176" i="2"/>
  <c r="V176" i="2"/>
  <c r="Z176" i="2"/>
  <c r="AD176" i="2"/>
  <c r="AH176" i="2"/>
  <c r="AL176" i="2"/>
  <c r="AP176" i="2"/>
  <c r="AT176" i="2"/>
  <c r="H177" i="2"/>
  <c r="N177" i="2"/>
  <c r="R177" i="2"/>
  <c r="V177" i="2"/>
  <c r="Z177" i="2"/>
  <c r="AD177" i="2"/>
  <c r="AH177" i="2"/>
  <c r="AL177" i="2"/>
  <c r="AP177" i="2"/>
  <c r="AT177" i="2"/>
  <c r="H178" i="2"/>
  <c r="N178" i="2"/>
  <c r="R178" i="2"/>
  <c r="V178" i="2"/>
  <c r="Z178" i="2"/>
  <c r="AD178" i="2"/>
  <c r="AH178" i="2"/>
  <c r="AL178" i="2"/>
  <c r="AP178" i="2"/>
  <c r="AT178" i="2"/>
  <c r="H179" i="2"/>
  <c r="N179" i="2"/>
  <c r="R179" i="2"/>
  <c r="V179" i="2"/>
  <c r="Z179" i="2"/>
  <c r="AD179" i="2"/>
  <c r="AH179" i="2"/>
  <c r="AL179" i="2"/>
  <c r="AP179" i="2"/>
  <c r="AT179" i="2"/>
  <c r="H180" i="2"/>
  <c r="N180" i="2"/>
  <c r="R180" i="2"/>
  <c r="V180" i="2"/>
  <c r="Z180" i="2"/>
  <c r="AD180" i="2"/>
  <c r="AH180" i="2"/>
  <c r="AL180" i="2"/>
  <c r="AP180" i="2"/>
  <c r="AT180" i="2"/>
  <c r="H181" i="2"/>
  <c r="N181" i="2"/>
  <c r="R181" i="2"/>
  <c r="V181" i="2"/>
  <c r="Z181" i="2"/>
  <c r="AD181" i="2"/>
  <c r="AH181" i="2"/>
  <c r="AL181" i="2"/>
  <c r="AP181" i="2"/>
  <c r="AT181" i="2"/>
  <c r="H182" i="2"/>
  <c r="N182" i="2"/>
  <c r="R182" i="2"/>
  <c r="V182" i="2"/>
  <c r="Z182" i="2"/>
  <c r="AD182" i="2"/>
  <c r="AH182" i="2"/>
  <c r="AL182" i="2"/>
  <c r="AP182" i="2"/>
  <c r="AT182" i="2"/>
  <c r="H183" i="2"/>
  <c r="N183" i="2"/>
  <c r="R183" i="2"/>
  <c r="V183" i="2"/>
  <c r="Z183" i="2"/>
  <c r="AD183" i="2"/>
  <c r="AH183" i="2"/>
  <c r="AL183" i="2"/>
  <c r="AP183" i="2"/>
  <c r="AT183" i="2"/>
  <c r="H184" i="2"/>
  <c r="N184" i="2"/>
  <c r="R184" i="2"/>
  <c r="V184" i="2"/>
  <c r="Z184" i="2"/>
  <c r="AD184" i="2"/>
  <c r="AH184" i="2"/>
  <c r="AL184" i="2"/>
  <c r="AP184" i="2"/>
  <c r="AT184" i="2"/>
  <c r="H185" i="2"/>
  <c r="N185" i="2"/>
  <c r="R185" i="2"/>
  <c r="V185" i="2"/>
  <c r="Z185" i="2"/>
  <c r="AD185" i="2"/>
  <c r="AH185" i="2"/>
  <c r="AL185" i="2"/>
  <c r="AP185" i="2"/>
  <c r="AT185" i="2"/>
  <c r="H186" i="2"/>
  <c r="N186" i="2"/>
  <c r="R186" i="2"/>
  <c r="V186" i="2"/>
  <c r="Z186" i="2"/>
  <c r="AD186" i="2"/>
  <c r="AH186" i="2"/>
  <c r="AL186" i="2"/>
  <c r="AP186" i="2"/>
  <c r="AT186" i="2"/>
  <c r="AW187" i="2"/>
  <c r="AS187" i="2"/>
  <c r="AO187" i="2"/>
  <c r="AK187" i="2"/>
  <c r="AG187" i="2"/>
  <c r="Y187" i="2"/>
  <c r="U187" i="2"/>
  <c r="Q187" i="2"/>
  <c r="H187" i="2"/>
  <c r="N187" i="2"/>
  <c r="X187" i="2"/>
  <c r="AD187" i="2"/>
  <c r="AI187" i="2"/>
  <c r="AN187" i="2"/>
  <c r="AT187" i="2"/>
  <c r="BD187" i="2"/>
  <c r="AW189" i="2"/>
  <c r="AS189" i="2"/>
  <c r="AO189" i="2"/>
  <c r="AK189" i="2"/>
  <c r="AG189" i="2"/>
  <c r="Y189" i="2"/>
  <c r="U189" i="2"/>
  <c r="Q189" i="2"/>
  <c r="M189" i="2"/>
  <c r="K189" i="2"/>
  <c r="G189" i="2"/>
  <c r="I189" i="2"/>
  <c r="N189" i="2"/>
  <c r="X189" i="2"/>
  <c r="AD189" i="2"/>
  <c r="AI189" i="2"/>
  <c r="AN189" i="2"/>
  <c r="AT189" i="2"/>
  <c r="BD189" i="2"/>
  <c r="AW191" i="2"/>
  <c r="AS191" i="2"/>
  <c r="AO191" i="2"/>
  <c r="AK191" i="2"/>
  <c r="AG191" i="2"/>
  <c r="Y191" i="2"/>
  <c r="U191" i="2"/>
  <c r="Q191" i="2"/>
  <c r="M191" i="2"/>
  <c r="K191" i="2"/>
  <c r="G191" i="2"/>
  <c r="I191" i="2"/>
  <c r="N191" i="2"/>
  <c r="X191" i="2"/>
  <c r="AD191" i="2"/>
  <c r="AI191" i="2"/>
  <c r="AN191" i="2"/>
  <c r="AT191" i="2"/>
  <c r="BD191" i="2"/>
  <c r="AW193" i="2"/>
  <c r="AS193" i="2"/>
  <c r="AO193" i="2"/>
  <c r="AK193" i="2"/>
  <c r="AG193" i="2"/>
  <c r="Y193" i="2"/>
  <c r="U193" i="2"/>
  <c r="Q193" i="2"/>
  <c r="M193" i="2"/>
  <c r="K193" i="2"/>
  <c r="G193" i="2"/>
  <c r="I193" i="2"/>
  <c r="N193" i="2"/>
  <c r="X193" i="2"/>
  <c r="AD193" i="2"/>
  <c r="AI193" i="2"/>
  <c r="AN193" i="2"/>
  <c r="AT193" i="2"/>
  <c r="BD193" i="2"/>
  <c r="AW195" i="2"/>
  <c r="AS195" i="2"/>
  <c r="AO195" i="2"/>
  <c r="AK195" i="2"/>
  <c r="AG195" i="2"/>
  <c r="Y195" i="2"/>
  <c r="U195" i="2"/>
  <c r="Q195" i="2"/>
  <c r="M195" i="2"/>
  <c r="K195" i="2"/>
  <c r="G195" i="2"/>
  <c r="I195" i="2"/>
  <c r="N195" i="2"/>
  <c r="X195" i="2"/>
  <c r="AD195" i="2"/>
  <c r="AI195" i="2"/>
  <c r="AN195" i="2"/>
  <c r="AT195" i="2"/>
  <c r="BD195" i="2"/>
  <c r="AW198" i="2"/>
  <c r="AS198" i="2"/>
  <c r="AO198" i="2"/>
  <c r="AK198" i="2"/>
  <c r="AG198" i="2"/>
  <c r="Y198" i="2"/>
  <c r="U198" i="2"/>
  <c r="Q198" i="2"/>
  <c r="M198" i="2"/>
  <c r="K198" i="2"/>
  <c r="G198" i="2"/>
  <c r="I198" i="2"/>
  <c r="N198" i="2"/>
  <c r="X198" i="2"/>
  <c r="AD198" i="2"/>
  <c r="AI198" i="2"/>
  <c r="AN198" i="2"/>
  <c r="AT198" i="2"/>
  <c r="BD198" i="2"/>
  <c r="AW199" i="2"/>
  <c r="AS199" i="2"/>
  <c r="AO199" i="2"/>
  <c r="AK199" i="2"/>
  <c r="AG199" i="2"/>
  <c r="Y199" i="2"/>
  <c r="U199" i="2"/>
  <c r="Q199" i="2"/>
  <c r="M199" i="2"/>
  <c r="K199" i="2"/>
  <c r="G199" i="2"/>
  <c r="I199" i="2"/>
  <c r="N199" i="2"/>
  <c r="X199" i="2"/>
  <c r="AD199" i="2"/>
  <c r="AI199" i="2"/>
  <c r="AN199" i="2"/>
  <c r="AT199" i="2"/>
  <c r="BD199" i="2"/>
  <c r="AW201" i="2"/>
  <c r="AS201" i="2"/>
  <c r="AO201" i="2"/>
  <c r="AK201" i="2"/>
  <c r="AG201" i="2"/>
  <c r="Y201" i="2"/>
  <c r="U201" i="2"/>
  <c r="Q201" i="2"/>
  <c r="M201" i="2"/>
  <c r="K201" i="2"/>
  <c r="G201" i="2"/>
  <c r="I201" i="2"/>
  <c r="N201" i="2"/>
  <c r="X201" i="2"/>
  <c r="AD201" i="2"/>
  <c r="AI201" i="2"/>
  <c r="AN201" i="2"/>
  <c r="AT201" i="2"/>
  <c r="BD201" i="2"/>
  <c r="AW203" i="2"/>
  <c r="AS203" i="2"/>
  <c r="AO203" i="2"/>
  <c r="AK203" i="2"/>
  <c r="AG203" i="2"/>
  <c r="Y203" i="2"/>
  <c r="U203" i="2"/>
  <c r="Q203" i="2"/>
  <c r="M203" i="2"/>
  <c r="K203" i="2"/>
  <c r="G203" i="2"/>
  <c r="I203" i="2"/>
  <c r="N203" i="2"/>
  <c r="X203" i="2"/>
  <c r="AD203" i="2"/>
  <c r="AI203" i="2"/>
  <c r="AN203" i="2"/>
  <c r="AT203" i="2"/>
  <c r="BD203" i="2"/>
  <c r="AW205" i="2"/>
  <c r="AS205" i="2"/>
  <c r="AO205" i="2"/>
  <c r="AK205" i="2"/>
  <c r="AG205" i="2"/>
  <c r="Y205" i="2"/>
  <c r="U205" i="2"/>
  <c r="Q205" i="2"/>
  <c r="M205" i="2"/>
  <c r="K205" i="2"/>
  <c r="G205" i="2"/>
  <c r="I205" i="2"/>
  <c r="N205" i="2"/>
  <c r="X205" i="2"/>
  <c r="AD205" i="2"/>
  <c r="AI205" i="2"/>
  <c r="AN205" i="2"/>
  <c r="AT205" i="2"/>
  <c r="BD205" i="2"/>
  <c r="AW207" i="2"/>
  <c r="AS207" i="2"/>
  <c r="AO207" i="2"/>
  <c r="AK207" i="2"/>
  <c r="AG207" i="2"/>
  <c r="Y207" i="2"/>
  <c r="U207" i="2"/>
  <c r="Q207" i="2"/>
  <c r="M207" i="2"/>
  <c r="K207" i="2"/>
  <c r="G207" i="2"/>
  <c r="I207" i="2"/>
  <c r="N207" i="2"/>
  <c r="X207" i="2"/>
  <c r="AD207" i="2"/>
  <c r="AI207" i="2"/>
  <c r="AN207" i="2"/>
  <c r="AT207" i="2"/>
  <c r="BD207" i="2"/>
  <c r="AW209" i="2"/>
  <c r="AS209" i="2"/>
  <c r="AO209" i="2"/>
  <c r="AK209" i="2"/>
  <c r="AG209" i="2"/>
  <c r="Y209" i="2"/>
  <c r="U209" i="2"/>
  <c r="Q209" i="2"/>
  <c r="M209" i="2"/>
  <c r="K209" i="2"/>
  <c r="G209" i="2"/>
  <c r="I209" i="2"/>
  <c r="N209" i="2"/>
  <c r="X209" i="2"/>
  <c r="AD209" i="2"/>
  <c r="AI209" i="2"/>
  <c r="AN209" i="2"/>
  <c r="AT209" i="2"/>
  <c r="BD209" i="2"/>
  <c r="AW211" i="2"/>
  <c r="AS211" i="2"/>
  <c r="AO211" i="2"/>
  <c r="AK211" i="2"/>
  <c r="AG211" i="2"/>
  <c r="Y211" i="2"/>
  <c r="U211" i="2"/>
  <c r="Q211" i="2"/>
  <c r="M211" i="2"/>
  <c r="K211" i="2"/>
  <c r="G211" i="2"/>
  <c r="I211" i="2"/>
  <c r="N211" i="2"/>
  <c r="X211" i="2"/>
  <c r="AD211" i="2"/>
  <c r="AI211" i="2"/>
  <c r="AN211" i="2"/>
  <c r="AT211" i="2"/>
  <c r="BD211" i="2"/>
  <c r="AW213" i="2"/>
  <c r="AS213" i="2"/>
  <c r="AO213" i="2"/>
  <c r="AK213" i="2"/>
  <c r="AG213" i="2"/>
  <c r="Y213" i="2"/>
  <c r="U213" i="2"/>
  <c r="Q213" i="2"/>
  <c r="M213" i="2"/>
  <c r="K213" i="2"/>
  <c r="G213" i="2"/>
  <c r="I213" i="2"/>
  <c r="N213" i="2"/>
  <c r="X213" i="2"/>
  <c r="AD213" i="2"/>
  <c r="AI213" i="2"/>
  <c r="AN213" i="2"/>
  <c r="AT213" i="2"/>
  <c r="BD213" i="2"/>
  <c r="AW215" i="2"/>
  <c r="AS215" i="2"/>
  <c r="AO215" i="2"/>
  <c r="AK215" i="2"/>
  <c r="AG215" i="2"/>
  <c r="Y215" i="2"/>
  <c r="U215" i="2"/>
  <c r="Q215" i="2"/>
  <c r="M215" i="2"/>
  <c r="K215" i="2"/>
  <c r="G215" i="2"/>
  <c r="I215" i="2"/>
  <c r="N215" i="2"/>
  <c r="X215" i="2"/>
  <c r="AD215" i="2"/>
  <c r="AI215" i="2"/>
  <c r="AN215" i="2"/>
  <c r="AT215" i="2"/>
  <c r="BD215" i="2"/>
  <c r="AV219" i="2"/>
  <c r="AR219" i="2"/>
  <c r="AN219" i="2"/>
  <c r="AF219" i="2"/>
  <c r="AB219" i="2"/>
  <c r="X219" i="2"/>
  <c r="T219" i="2"/>
  <c r="P219" i="2"/>
  <c r="J219" i="2"/>
  <c r="AW219" i="2"/>
  <c r="AL219" i="2"/>
  <c r="AG219" i="2"/>
  <c r="AA219" i="2"/>
  <c r="V219" i="2"/>
  <c r="Q219" i="2"/>
  <c r="G219" i="2"/>
  <c r="AU219" i="2"/>
  <c r="AP219" i="2"/>
  <c r="AK219" i="2"/>
  <c r="AE219" i="2"/>
  <c r="Z219" i="2"/>
  <c r="U219" i="2"/>
  <c r="O219" i="2"/>
  <c r="K219" i="2"/>
  <c r="I219" i="2"/>
  <c r="N219" i="2"/>
  <c r="Y219" i="2"/>
  <c r="AI219" i="2"/>
  <c r="AT219" i="2"/>
  <c r="AV220" i="2"/>
  <c r="AR220" i="2"/>
  <c r="AN220" i="2"/>
  <c r="AF220" i="2"/>
  <c r="AB220" i="2"/>
  <c r="X220" i="2"/>
  <c r="T220" i="2"/>
  <c r="P220" i="2"/>
  <c r="J220" i="2"/>
  <c r="AW220" i="2"/>
  <c r="AL220" i="2"/>
  <c r="AG220" i="2"/>
  <c r="AA220" i="2"/>
  <c r="V220" i="2"/>
  <c r="Q220" i="2"/>
  <c r="G220" i="2"/>
  <c r="AU220" i="2"/>
  <c r="AP220" i="2"/>
  <c r="AK220" i="2"/>
  <c r="AE220" i="2"/>
  <c r="Z220" i="2"/>
  <c r="U220" i="2"/>
  <c r="O220" i="2"/>
  <c r="K220" i="2"/>
  <c r="I220" i="2"/>
  <c r="N220" i="2"/>
  <c r="Y220" i="2"/>
  <c r="AI220" i="2"/>
  <c r="AT220" i="2"/>
  <c r="AV221" i="2"/>
  <c r="AR221" i="2"/>
  <c r="AN221" i="2"/>
  <c r="AF221" i="2"/>
  <c r="AB221" i="2"/>
  <c r="X221" i="2"/>
  <c r="T221" i="2"/>
  <c r="P221" i="2"/>
  <c r="J221" i="2"/>
  <c r="AW221" i="2"/>
  <c r="AL221" i="2"/>
  <c r="AG221" i="2"/>
  <c r="AA221" i="2"/>
  <c r="V221" i="2"/>
  <c r="Q221" i="2"/>
  <c r="G221" i="2"/>
  <c r="AU221" i="2"/>
  <c r="AP221" i="2"/>
  <c r="AK221" i="2"/>
  <c r="AE221" i="2"/>
  <c r="Z221" i="2"/>
  <c r="U221" i="2"/>
  <c r="O221" i="2"/>
  <c r="K221" i="2"/>
  <c r="I221" i="2"/>
  <c r="N221" i="2"/>
  <c r="Y221" i="2"/>
  <c r="AI221" i="2"/>
  <c r="AT221" i="2"/>
  <c r="AV222" i="2"/>
  <c r="AR222" i="2"/>
  <c r="AN222" i="2"/>
  <c r="AF222" i="2"/>
  <c r="AB222" i="2"/>
  <c r="X222" i="2"/>
  <c r="T222" i="2"/>
  <c r="P222" i="2"/>
  <c r="J222" i="2"/>
  <c r="AW222" i="2"/>
  <c r="AL222" i="2"/>
  <c r="AG222" i="2"/>
  <c r="AA222" i="2"/>
  <c r="V222" i="2"/>
  <c r="Q222" i="2"/>
  <c r="G222" i="2"/>
  <c r="AU222" i="2"/>
  <c r="AP222" i="2"/>
  <c r="AK222" i="2"/>
  <c r="AE222" i="2"/>
  <c r="Z222" i="2"/>
  <c r="U222" i="2"/>
  <c r="O222" i="2"/>
  <c r="K222" i="2"/>
  <c r="I222" i="2"/>
  <c r="N222" i="2"/>
  <c r="Y222" i="2"/>
  <c r="AI222" i="2"/>
  <c r="AT222" i="2"/>
  <c r="AV223" i="2"/>
  <c r="AR223" i="2"/>
  <c r="AN223" i="2"/>
  <c r="AF223" i="2"/>
  <c r="AB223" i="2"/>
  <c r="X223" i="2"/>
  <c r="T223" i="2"/>
  <c r="P223" i="2"/>
  <c r="J223" i="2"/>
  <c r="AW223" i="2"/>
  <c r="AL223" i="2"/>
  <c r="AG223" i="2"/>
  <c r="AA223" i="2"/>
  <c r="V223" i="2"/>
  <c r="Q223" i="2"/>
  <c r="G223" i="2"/>
  <c r="AU223" i="2"/>
  <c r="AP223" i="2"/>
  <c r="AK223" i="2"/>
  <c r="AE223" i="2"/>
  <c r="Z223" i="2"/>
  <c r="U223" i="2"/>
  <c r="O223" i="2"/>
  <c r="K223" i="2"/>
  <c r="I223" i="2"/>
  <c r="N223" i="2"/>
  <c r="Y223" i="2"/>
  <c r="AI223" i="2"/>
  <c r="AT223" i="2"/>
  <c r="AV224" i="2"/>
  <c r="AR224" i="2"/>
  <c r="AN224" i="2"/>
  <c r="AF224" i="2"/>
  <c r="AB224" i="2"/>
  <c r="X224" i="2"/>
  <c r="T224" i="2"/>
  <c r="P224" i="2"/>
  <c r="J224" i="2"/>
  <c r="AW224" i="2"/>
  <c r="AL224" i="2"/>
  <c r="AG224" i="2"/>
  <c r="AA224" i="2"/>
  <c r="V224" i="2"/>
  <c r="Q224" i="2"/>
  <c r="G224" i="2"/>
  <c r="AU224" i="2"/>
  <c r="AP224" i="2"/>
  <c r="AK224" i="2"/>
  <c r="AE224" i="2"/>
  <c r="Z224" i="2"/>
  <c r="U224" i="2"/>
  <c r="O224" i="2"/>
  <c r="K224" i="2"/>
  <c r="I224" i="2"/>
  <c r="N224" i="2"/>
  <c r="Y224" i="2"/>
  <c r="AI224" i="2"/>
  <c r="AT224" i="2"/>
  <c r="AV225" i="2"/>
  <c r="AR225" i="2"/>
  <c r="AN225" i="2"/>
  <c r="AF225" i="2"/>
  <c r="AB225" i="2"/>
  <c r="X225" i="2"/>
  <c r="T225" i="2"/>
  <c r="P225" i="2"/>
  <c r="J225" i="2"/>
  <c r="AW225" i="2"/>
  <c r="AL225" i="2"/>
  <c r="AG225" i="2"/>
  <c r="AA225" i="2"/>
  <c r="V225" i="2"/>
  <c r="Q225" i="2"/>
  <c r="G225" i="2"/>
  <c r="AU225" i="2"/>
  <c r="AP225" i="2"/>
  <c r="AK225" i="2"/>
  <c r="AE225" i="2"/>
  <c r="Z225" i="2"/>
  <c r="U225" i="2"/>
  <c r="O225" i="2"/>
  <c r="K225" i="2"/>
  <c r="I225" i="2"/>
  <c r="N225" i="2"/>
  <c r="Y225" i="2"/>
  <c r="AI225" i="2"/>
  <c r="AT225" i="2"/>
  <c r="AV226" i="2"/>
  <c r="AR226" i="2"/>
  <c r="AN226" i="2"/>
  <c r="AF226" i="2"/>
  <c r="AB226" i="2"/>
  <c r="X226" i="2"/>
  <c r="T226" i="2"/>
  <c r="P226" i="2"/>
  <c r="J226" i="2"/>
  <c r="AW226" i="2"/>
  <c r="AL226" i="2"/>
  <c r="AG226" i="2"/>
  <c r="AA226" i="2"/>
  <c r="V226" i="2"/>
  <c r="Q226" i="2"/>
  <c r="G226" i="2"/>
  <c r="AU226" i="2"/>
  <c r="AP226" i="2"/>
  <c r="AK226" i="2"/>
  <c r="AE226" i="2"/>
  <c r="Z226" i="2"/>
  <c r="U226" i="2"/>
  <c r="O226" i="2"/>
  <c r="K226" i="2"/>
  <c r="I226" i="2"/>
  <c r="N226" i="2"/>
  <c r="Y226" i="2"/>
  <c r="AI226" i="2"/>
  <c r="AT226" i="2"/>
  <c r="AV227" i="2"/>
  <c r="AR227" i="2"/>
  <c r="AN227" i="2"/>
  <c r="AF227" i="2"/>
  <c r="AB227" i="2"/>
  <c r="X227" i="2"/>
  <c r="T227" i="2"/>
  <c r="P227" i="2"/>
  <c r="J227" i="2"/>
  <c r="AW227" i="2"/>
  <c r="AL227" i="2"/>
  <c r="AG227" i="2"/>
  <c r="AA227" i="2"/>
  <c r="V227" i="2"/>
  <c r="Q227" i="2"/>
  <c r="G227" i="2"/>
  <c r="AU227" i="2"/>
  <c r="AP227" i="2"/>
  <c r="AK227" i="2"/>
  <c r="AE227" i="2"/>
  <c r="Z227" i="2"/>
  <c r="U227" i="2"/>
  <c r="O227" i="2"/>
  <c r="K227" i="2"/>
  <c r="I227" i="2"/>
  <c r="N227" i="2"/>
  <c r="Y227" i="2"/>
  <c r="AI227" i="2"/>
  <c r="AT227" i="2"/>
  <c r="AV228" i="2"/>
  <c r="AR228" i="2"/>
  <c r="AN228" i="2"/>
  <c r="AF228" i="2"/>
  <c r="AB228" i="2"/>
  <c r="X228" i="2"/>
  <c r="T228" i="2"/>
  <c r="P228" i="2"/>
  <c r="J228" i="2"/>
  <c r="AW228" i="2"/>
  <c r="AL228" i="2"/>
  <c r="AG228" i="2"/>
  <c r="AA228" i="2"/>
  <c r="V228" i="2"/>
  <c r="Q228" i="2"/>
  <c r="G228" i="2"/>
  <c r="AU228" i="2"/>
  <c r="AP228" i="2"/>
  <c r="AK228" i="2"/>
  <c r="AE228" i="2"/>
  <c r="Z228" i="2"/>
  <c r="U228" i="2"/>
  <c r="O228" i="2"/>
  <c r="K228" i="2"/>
  <c r="I228" i="2"/>
  <c r="N228" i="2"/>
  <c r="Y228" i="2"/>
  <c r="AI228" i="2"/>
  <c r="AT228" i="2"/>
  <c r="AV229" i="2"/>
  <c r="AR229" i="2"/>
  <c r="AN229" i="2"/>
  <c r="AF229" i="2"/>
  <c r="AB229" i="2"/>
  <c r="X229" i="2"/>
  <c r="T229" i="2"/>
  <c r="P229" i="2"/>
  <c r="J229" i="2"/>
  <c r="AW229" i="2"/>
  <c r="AL229" i="2"/>
  <c r="AG229" i="2"/>
  <c r="AA229" i="2"/>
  <c r="V229" i="2"/>
  <c r="Q229" i="2"/>
  <c r="G229" i="2"/>
  <c r="AU229" i="2"/>
  <c r="AP229" i="2"/>
  <c r="AK229" i="2"/>
  <c r="AE229" i="2"/>
  <c r="Z229" i="2"/>
  <c r="U229" i="2"/>
  <c r="O229" i="2"/>
  <c r="K229" i="2"/>
  <c r="I229" i="2"/>
  <c r="N229" i="2"/>
  <c r="Y229" i="2"/>
  <c r="AI229" i="2"/>
  <c r="AT229" i="2"/>
  <c r="AV230" i="2"/>
  <c r="AR230" i="2"/>
  <c r="AN230" i="2"/>
  <c r="AF230" i="2"/>
  <c r="AB230" i="2"/>
  <c r="X230" i="2"/>
  <c r="T230" i="2"/>
  <c r="P230" i="2"/>
  <c r="J230" i="2"/>
  <c r="AW230" i="2"/>
  <c r="AL230" i="2"/>
  <c r="AG230" i="2"/>
  <c r="AA230" i="2"/>
  <c r="V230" i="2"/>
  <c r="Q230" i="2"/>
  <c r="G230" i="2"/>
  <c r="AU230" i="2"/>
  <c r="AP230" i="2"/>
  <c r="AK230" i="2"/>
  <c r="AE230" i="2"/>
  <c r="Z230" i="2"/>
  <c r="U230" i="2"/>
  <c r="O230" i="2"/>
  <c r="K230" i="2"/>
  <c r="I230" i="2"/>
  <c r="N230" i="2"/>
  <c r="Y230" i="2"/>
  <c r="AI230" i="2"/>
  <c r="AT230" i="2"/>
  <c r="AV231" i="2"/>
  <c r="AR231" i="2"/>
  <c r="AN231" i="2"/>
  <c r="AF231" i="2"/>
  <c r="AB231" i="2"/>
  <c r="X231" i="2"/>
  <c r="T231" i="2"/>
  <c r="P231" i="2"/>
  <c r="J231" i="2"/>
  <c r="AW231" i="2"/>
  <c r="AL231" i="2"/>
  <c r="AG231" i="2"/>
  <c r="AA231" i="2"/>
  <c r="V231" i="2"/>
  <c r="Q231" i="2"/>
  <c r="G231" i="2"/>
  <c r="AU231" i="2"/>
  <c r="AP231" i="2"/>
  <c r="AK231" i="2"/>
  <c r="AE231" i="2"/>
  <c r="Z231" i="2"/>
  <c r="U231" i="2"/>
  <c r="O231" i="2"/>
  <c r="K231" i="2"/>
  <c r="I231" i="2"/>
  <c r="N231" i="2"/>
  <c r="Y231" i="2"/>
  <c r="AI231" i="2"/>
  <c r="AT231" i="2"/>
  <c r="AV232" i="2"/>
  <c r="AR232" i="2"/>
  <c r="AN232" i="2"/>
  <c r="AF232" i="2"/>
  <c r="AB232" i="2"/>
  <c r="X232" i="2"/>
  <c r="T232" i="2"/>
  <c r="P232" i="2"/>
  <c r="J232" i="2"/>
  <c r="AW232" i="2"/>
  <c r="AL232" i="2"/>
  <c r="AG232" i="2"/>
  <c r="AA232" i="2"/>
  <c r="V232" i="2"/>
  <c r="Q232" i="2"/>
  <c r="G232" i="2"/>
  <c r="AU232" i="2"/>
  <c r="AP232" i="2"/>
  <c r="AK232" i="2"/>
  <c r="AE232" i="2"/>
  <c r="Z232" i="2"/>
  <c r="U232" i="2"/>
  <c r="O232" i="2"/>
  <c r="K232" i="2"/>
  <c r="I232" i="2"/>
  <c r="N232" i="2"/>
  <c r="Y232" i="2"/>
  <c r="AI232" i="2"/>
  <c r="AT232" i="2"/>
  <c r="AV233" i="2"/>
  <c r="AR233" i="2"/>
  <c r="AN233" i="2"/>
  <c r="AF233" i="2"/>
  <c r="AB233" i="2"/>
  <c r="X233" i="2"/>
  <c r="T233" i="2"/>
  <c r="P233" i="2"/>
  <c r="J233" i="2"/>
  <c r="AW233" i="2"/>
  <c r="AL233" i="2"/>
  <c r="AG233" i="2"/>
  <c r="AA233" i="2"/>
  <c r="V233" i="2"/>
  <c r="Q233" i="2"/>
  <c r="G233" i="2"/>
  <c r="AU233" i="2"/>
  <c r="AP233" i="2"/>
  <c r="AK233" i="2"/>
  <c r="AE233" i="2"/>
  <c r="Z233" i="2"/>
  <c r="U233" i="2"/>
  <c r="O233" i="2"/>
  <c r="K233" i="2"/>
  <c r="I233" i="2"/>
  <c r="N233" i="2"/>
  <c r="Y233" i="2"/>
  <c r="AI233" i="2"/>
  <c r="AT233" i="2"/>
  <c r="AV234" i="2"/>
  <c r="AR234" i="2"/>
  <c r="AN234" i="2"/>
  <c r="AF234" i="2"/>
  <c r="AB234" i="2"/>
  <c r="X234" i="2"/>
  <c r="T234" i="2"/>
  <c r="P234" i="2"/>
  <c r="J234" i="2"/>
  <c r="AW234" i="2"/>
  <c r="AL234" i="2"/>
  <c r="AG234" i="2"/>
  <c r="AA234" i="2"/>
  <c r="V234" i="2"/>
  <c r="Q234" i="2"/>
  <c r="G234" i="2"/>
  <c r="AU234" i="2"/>
  <c r="AP234" i="2"/>
  <c r="AK234" i="2"/>
  <c r="AE234" i="2"/>
  <c r="Z234" i="2"/>
  <c r="U234" i="2"/>
  <c r="O234" i="2"/>
  <c r="K234" i="2"/>
  <c r="I234" i="2"/>
  <c r="N234" i="2"/>
  <c r="Y234" i="2"/>
  <c r="AI234" i="2"/>
  <c r="AT234" i="2"/>
  <c r="AV235" i="2"/>
  <c r="AR235" i="2"/>
  <c r="AN235" i="2"/>
  <c r="AF235" i="2"/>
  <c r="AB235" i="2"/>
  <c r="X235" i="2"/>
  <c r="T235" i="2"/>
  <c r="P235" i="2"/>
  <c r="J235" i="2"/>
  <c r="AW235" i="2"/>
  <c r="AL235" i="2"/>
  <c r="AG235" i="2"/>
  <c r="AA235" i="2"/>
  <c r="V235" i="2"/>
  <c r="Q235" i="2"/>
  <c r="G235" i="2"/>
  <c r="AU235" i="2"/>
  <c r="AP235" i="2"/>
  <c r="AK235" i="2"/>
  <c r="AE235" i="2"/>
  <c r="Z235" i="2"/>
  <c r="U235" i="2"/>
  <c r="O235" i="2"/>
  <c r="K235" i="2"/>
  <c r="I235" i="2"/>
  <c r="N235" i="2"/>
  <c r="Y235" i="2"/>
  <c r="AI235" i="2"/>
  <c r="AT235" i="2"/>
  <c r="BD236" i="2"/>
  <c r="AU236" i="2"/>
  <c r="AM236" i="2"/>
  <c r="AI236" i="2"/>
  <c r="AE236" i="2"/>
  <c r="AW236" i="2"/>
  <c r="AR236" i="2"/>
  <c r="AL236" i="2"/>
  <c r="AG236" i="2"/>
  <c r="AB236" i="2"/>
  <c r="X236" i="2"/>
  <c r="T236" i="2"/>
  <c r="P236" i="2"/>
  <c r="J236" i="2"/>
  <c r="AV236" i="2"/>
  <c r="AO236" i="2"/>
  <c r="AH236" i="2"/>
  <c r="AA236" i="2"/>
  <c r="V236" i="2"/>
  <c r="Q236" i="2"/>
  <c r="G236" i="2"/>
  <c r="AT236" i="2"/>
  <c r="AN236" i="2"/>
  <c r="AF236" i="2"/>
  <c r="Z236" i="2"/>
  <c r="U236" i="2"/>
  <c r="O236" i="2"/>
  <c r="K236" i="2"/>
  <c r="I236" i="2"/>
  <c r="N236" i="2"/>
  <c r="Y236" i="2"/>
  <c r="AK236" i="2"/>
  <c r="AW238" i="2"/>
  <c r="AS238" i="2"/>
  <c r="AO238" i="2"/>
  <c r="AK238" i="2"/>
  <c r="AG238" i="2"/>
  <c r="Y238" i="2"/>
  <c r="U238" i="2"/>
  <c r="Q238" i="2"/>
  <c r="M238" i="2"/>
  <c r="K238" i="2"/>
  <c r="G238" i="2"/>
  <c r="AR238" i="2"/>
  <c r="AM238" i="2"/>
  <c r="AH238" i="2"/>
  <c r="AB238" i="2"/>
  <c r="W238" i="2"/>
  <c r="R238" i="2"/>
  <c r="H238" i="2"/>
  <c r="AT238" i="2"/>
  <c r="AL238" i="2"/>
  <c r="AE238" i="2"/>
  <c r="X238" i="2"/>
  <c r="P238" i="2"/>
  <c r="I238" i="2"/>
  <c r="BD238" i="2"/>
  <c r="AP238" i="2"/>
  <c r="AF238" i="2"/>
  <c r="V238" i="2"/>
  <c r="N238" i="2"/>
  <c r="J238" i="2"/>
  <c r="AV238" i="2"/>
  <c r="AN238" i="2"/>
  <c r="AD238" i="2"/>
  <c r="T238" i="2"/>
  <c r="AU238" i="2"/>
  <c r="AA238" i="2"/>
  <c r="O238" i="2"/>
  <c r="G217" i="2"/>
  <c r="K217" i="2"/>
  <c r="M217" i="2"/>
  <c r="Q217" i="2"/>
  <c r="U217" i="2"/>
  <c r="Y217" i="2"/>
  <c r="AG217" i="2"/>
  <c r="AK217" i="2"/>
  <c r="AO217" i="2"/>
  <c r="AS217" i="2"/>
  <c r="AW217" i="2"/>
  <c r="G218" i="2"/>
  <c r="K218" i="2"/>
  <c r="M218" i="2"/>
  <c r="Q218" i="2"/>
  <c r="U218" i="2"/>
  <c r="Y218" i="2"/>
  <c r="AG218" i="2"/>
  <c r="AK218" i="2"/>
  <c r="AP218" i="2"/>
  <c r="AW240" i="2"/>
  <c r="AS240" i="2"/>
  <c r="AO240" i="2"/>
  <c r="AK240" i="2"/>
  <c r="AG240" i="2"/>
  <c r="Y240" i="2"/>
  <c r="U240" i="2"/>
  <c r="Q240" i="2"/>
  <c r="M240" i="2"/>
  <c r="K240" i="2"/>
  <c r="G240" i="2"/>
  <c r="AV240" i="2"/>
  <c r="AR240" i="2"/>
  <c r="AN240" i="2"/>
  <c r="AF240" i="2"/>
  <c r="AB240" i="2"/>
  <c r="X240" i="2"/>
  <c r="T240" i="2"/>
  <c r="P240" i="2"/>
  <c r="J240" i="2"/>
  <c r="AT240" i="2"/>
  <c r="AL240" i="2"/>
  <c r="AD240" i="2"/>
  <c r="V240" i="2"/>
  <c r="N240" i="2"/>
  <c r="AH240" i="2"/>
  <c r="W240" i="2"/>
  <c r="H240" i="2"/>
  <c r="BD240" i="2"/>
  <c r="AP240" i="2"/>
  <c r="AE240" i="2"/>
  <c r="AA240" i="2"/>
  <c r="H217" i="2"/>
  <c r="N217" i="2"/>
  <c r="R217" i="2"/>
  <c r="V217" i="2"/>
  <c r="Z217" i="2"/>
  <c r="AD217" i="2"/>
  <c r="AH217" i="2"/>
  <c r="AL217" i="2"/>
  <c r="AP217" i="2"/>
  <c r="AT217" i="2"/>
  <c r="AV218" i="2"/>
  <c r="AR218" i="2"/>
  <c r="AN218" i="2"/>
  <c r="H218" i="2"/>
  <c r="N218" i="2"/>
  <c r="R218" i="2"/>
  <c r="V218" i="2"/>
  <c r="Z218" i="2"/>
  <c r="AD218" i="2"/>
  <c r="AH218" i="2"/>
  <c r="AL218" i="2"/>
  <c r="AW218" i="2"/>
  <c r="O240" i="2"/>
  <c r="AI240" i="2"/>
  <c r="BD237" i="2"/>
  <c r="AU237" i="2"/>
  <c r="AM237" i="2"/>
  <c r="AI237" i="2"/>
  <c r="AE237" i="2"/>
  <c r="AA237" i="2"/>
  <c r="W237" i="2"/>
  <c r="O237" i="2"/>
  <c r="I237" i="2"/>
  <c r="H237" i="2"/>
  <c r="M237" i="2"/>
  <c r="R237" i="2"/>
  <c r="X237" i="2"/>
  <c r="AH237" i="2"/>
  <c r="AN237" i="2"/>
  <c r="AS237" i="2"/>
  <c r="H239" i="2"/>
  <c r="W239" i="2"/>
  <c r="AH239" i="2"/>
  <c r="O241" i="2"/>
  <c r="AE241" i="2"/>
  <c r="AU241" i="2"/>
  <c r="AA242" i="2"/>
  <c r="AW246" i="2"/>
  <c r="AS246" i="2"/>
  <c r="AO246" i="2"/>
  <c r="AK246" i="2"/>
  <c r="AG246" i="2"/>
  <c r="Y246" i="2"/>
  <c r="U246" i="2"/>
  <c r="Q246" i="2"/>
  <c r="M246" i="2"/>
  <c r="K246" i="2"/>
  <c r="G246" i="2"/>
  <c r="AV246" i="2"/>
  <c r="AR246" i="2"/>
  <c r="AN246" i="2"/>
  <c r="AF246" i="2"/>
  <c r="AB246" i="2"/>
  <c r="X246" i="2"/>
  <c r="T246" i="2"/>
  <c r="P246" i="2"/>
  <c r="J246" i="2"/>
  <c r="AP246" i="2"/>
  <c r="AH246" i="2"/>
  <c r="Z246" i="2"/>
  <c r="R246" i="2"/>
  <c r="H246" i="2"/>
  <c r="AU246" i="2"/>
  <c r="AM246" i="2"/>
  <c r="AE246" i="2"/>
  <c r="W246" i="2"/>
  <c r="O246" i="2"/>
  <c r="AT246" i="2"/>
  <c r="AL246" i="2"/>
  <c r="AD246" i="2"/>
  <c r="V246" i="2"/>
  <c r="N246" i="2"/>
  <c r="I248" i="2"/>
  <c r="AW239" i="2"/>
  <c r="AS239" i="2"/>
  <c r="AO239" i="2"/>
  <c r="AK239" i="2"/>
  <c r="AG239" i="2"/>
  <c r="Y239" i="2"/>
  <c r="U239" i="2"/>
  <c r="Q239" i="2"/>
  <c r="M239" i="2"/>
  <c r="K239" i="2"/>
  <c r="G239" i="2"/>
  <c r="AV239" i="2"/>
  <c r="AR239" i="2"/>
  <c r="AN239" i="2"/>
  <c r="AF239" i="2"/>
  <c r="AB239" i="2"/>
  <c r="X239" i="2"/>
  <c r="T239" i="2"/>
  <c r="P239" i="2"/>
  <c r="J239" i="2"/>
  <c r="AT239" i="2"/>
  <c r="AL239" i="2"/>
  <c r="AD239" i="2"/>
  <c r="V239" i="2"/>
  <c r="N239" i="2"/>
  <c r="I239" i="2"/>
  <c r="O239" i="2"/>
  <c r="Z239" i="2"/>
  <c r="AI239" i="2"/>
  <c r="AU239" i="2"/>
  <c r="I241" i="2"/>
  <c r="I242" i="2"/>
  <c r="AW248" i="2"/>
  <c r="AS248" i="2"/>
  <c r="AO248" i="2"/>
  <c r="AK248" i="2"/>
  <c r="AG248" i="2"/>
  <c r="BD248" i="2"/>
  <c r="AT248" i="2"/>
  <c r="AN248" i="2"/>
  <c r="AI248" i="2"/>
  <c r="AD248" i="2"/>
  <c r="Y248" i="2"/>
  <c r="U248" i="2"/>
  <c r="Q248" i="2"/>
  <c r="M248" i="2"/>
  <c r="K248" i="2"/>
  <c r="G248" i="2"/>
  <c r="AR248" i="2"/>
  <c r="AM248" i="2"/>
  <c r="AH248" i="2"/>
  <c r="AB248" i="2"/>
  <c r="X248" i="2"/>
  <c r="T248" i="2"/>
  <c r="P248" i="2"/>
  <c r="J248" i="2"/>
  <c r="AU248" i="2"/>
  <c r="Z248" i="2"/>
  <c r="R248" i="2"/>
  <c r="H248" i="2"/>
  <c r="AF248" i="2"/>
  <c r="W248" i="2"/>
  <c r="O248" i="2"/>
  <c r="AP248" i="2"/>
  <c r="AE248" i="2"/>
  <c r="V248" i="2"/>
  <c r="N248" i="2"/>
  <c r="AV248" i="2"/>
  <c r="AW241" i="2"/>
  <c r="AS241" i="2"/>
  <c r="AO241" i="2"/>
  <c r="AK241" i="2"/>
  <c r="AG241" i="2"/>
  <c r="Y241" i="2"/>
  <c r="U241" i="2"/>
  <c r="Q241" i="2"/>
  <c r="M241" i="2"/>
  <c r="K241" i="2"/>
  <c r="G241" i="2"/>
  <c r="AV241" i="2"/>
  <c r="AR241" i="2"/>
  <c r="AN241" i="2"/>
  <c r="AF241" i="2"/>
  <c r="AB241" i="2"/>
  <c r="X241" i="2"/>
  <c r="T241" i="2"/>
  <c r="P241" i="2"/>
  <c r="J241" i="2"/>
  <c r="AT241" i="2"/>
  <c r="AL241" i="2"/>
  <c r="AD241" i="2"/>
  <c r="V241" i="2"/>
  <c r="N241" i="2"/>
  <c r="BD241" i="2"/>
  <c r="AP241" i="2"/>
  <c r="AH241" i="2"/>
  <c r="Z241" i="2"/>
  <c r="R241" i="2"/>
  <c r="H241" i="2"/>
  <c r="W241" i="2"/>
  <c r="AM241" i="2"/>
  <c r="AW242" i="2"/>
  <c r="AS242" i="2"/>
  <c r="AO242" i="2"/>
  <c r="AK242" i="2"/>
  <c r="AG242" i="2"/>
  <c r="Y242" i="2"/>
  <c r="U242" i="2"/>
  <c r="Q242" i="2"/>
  <c r="M242" i="2"/>
  <c r="K242" i="2"/>
  <c r="G242" i="2"/>
  <c r="AV242" i="2"/>
  <c r="AR242" i="2"/>
  <c r="AN242" i="2"/>
  <c r="AF242" i="2"/>
  <c r="AB242" i="2"/>
  <c r="X242" i="2"/>
  <c r="T242" i="2"/>
  <c r="P242" i="2"/>
  <c r="J242" i="2"/>
  <c r="AP242" i="2"/>
  <c r="AH242" i="2"/>
  <c r="Z242" i="2"/>
  <c r="R242" i="2"/>
  <c r="H242" i="2"/>
  <c r="AU242" i="2"/>
  <c r="AM242" i="2"/>
  <c r="AE242" i="2"/>
  <c r="W242" i="2"/>
  <c r="O242" i="2"/>
  <c r="AT242" i="2"/>
  <c r="AL242" i="2"/>
  <c r="AD242" i="2"/>
  <c r="V242" i="2"/>
  <c r="N242" i="2"/>
  <c r="H243" i="2"/>
  <c r="R243" i="2"/>
  <c r="Z243" i="2"/>
  <c r="AH243" i="2"/>
  <c r="AP243" i="2"/>
  <c r="H245" i="2"/>
  <c r="R245" i="2"/>
  <c r="Z245" i="2"/>
  <c r="AH245" i="2"/>
  <c r="AP245" i="2"/>
  <c r="H247" i="2"/>
  <c r="R247" i="2"/>
  <c r="Z247" i="2"/>
  <c r="AH247" i="2"/>
  <c r="AP247" i="2"/>
  <c r="AV252" i="2"/>
  <c r="AR252" i="2"/>
  <c r="AN252" i="2"/>
  <c r="AF252" i="2"/>
  <c r="AB252" i="2"/>
  <c r="X252" i="2"/>
  <c r="T252" i="2"/>
  <c r="P252" i="2"/>
  <c r="J252" i="2"/>
  <c r="AU252" i="2"/>
  <c r="AP252" i="2"/>
  <c r="AK252" i="2"/>
  <c r="AE252" i="2"/>
  <c r="Z252" i="2"/>
  <c r="U252" i="2"/>
  <c r="O252" i="2"/>
  <c r="K252" i="2"/>
  <c r="AT252" i="2"/>
  <c r="AM252" i="2"/>
  <c r="AG252" i="2"/>
  <c r="Y252" i="2"/>
  <c r="R252" i="2"/>
  <c r="I252" i="2"/>
  <c r="AW252" i="2"/>
  <c r="AL252" i="2"/>
  <c r="G252" i="2"/>
  <c r="AS252" i="2"/>
  <c r="AI252" i="2"/>
  <c r="AA252" i="2"/>
  <c r="Q252" i="2"/>
  <c r="BD252" i="2"/>
  <c r="AH252" i="2"/>
  <c r="W252" i="2"/>
  <c r="N252" i="2"/>
  <c r="M252" i="2"/>
  <c r="AW243" i="2"/>
  <c r="AS243" i="2"/>
  <c r="AO243" i="2"/>
  <c r="AK243" i="2"/>
  <c r="AG243" i="2"/>
  <c r="Y243" i="2"/>
  <c r="U243" i="2"/>
  <c r="Q243" i="2"/>
  <c r="M243" i="2"/>
  <c r="K243" i="2"/>
  <c r="G243" i="2"/>
  <c r="AV243" i="2"/>
  <c r="AR243" i="2"/>
  <c r="AN243" i="2"/>
  <c r="AF243" i="2"/>
  <c r="AB243" i="2"/>
  <c r="X243" i="2"/>
  <c r="T243" i="2"/>
  <c r="P243" i="2"/>
  <c r="J243" i="2"/>
  <c r="I243" i="2"/>
  <c r="AA243" i="2"/>
  <c r="AI243" i="2"/>
  <c r="BD243" i="2"/>
  <c r="AW245" i="2"/>
  <c r="AS245" i="2"/>
  <c r="AO245" i="2"/>
  <c r="AK245" i="2"/>
  <c r="AG245" i="2"/>
  <c r="Y245" i="2"/>
  <c r="U245" i="2"/>
  <c r="Q245" i="2"/>
  <c r="M245" i="2"/>
  <c r="K245" i="2"/>
  <c r="G245" i="2"/>
  <c r="AV245" i="2"/>
  <c r="AR245" i="2"/>
  <c r="AN245" i="2"/>
  <c r="AF245" i="2"/>
  <c r="AB245" i="2"/>
  <c r="X245" i="2"/>
  <c r="T245" i="2"/>
  <c r="P245" i="2"/>
  <c r="J245" i="2"/>
  <c r="I245" i="2"/>
  <c r="AA245" i="2"/>
  <c r="AI245" i="2"/>
  <c r="BD245" i="2"/>
  <c r="AW247" i="2"/>
  <c r="AS247" i="2"/>
  <c r="AO247" i="2"/>
  <c r="AK247" i="2"/>
  <c r="AG247" i="2"/>
  <c r="Y247" i="2"/>
  <c r="U247" i="2"/>
  <c r="Q247" i="2"/>
  <c r="M247" i="2"/>
  <c r="K247" i="2"/>
  <c r="G247" i="2"/>
  <c r="AV247" i="2"/>
  <c r="AR247" i="2"/>
  <c r="AN247" i="2"/>
  <c r="AF247" i="2"/>
  <c r="AB247" i="2"/>
  <c r="X247" i="2"/>
  <c r="T247" i="2"/>
  <c r="P247" i="2"/>
  <c r="J247" i="2"/>
  <c r="I247" i="2"/>
  <c r="AA247" i="2"/>
  <c r="AI247" i="2"/>
  <c r="BD247" i="2"/>
  <c r="N243" i="2"/>
  <c r="V243" i="2"/>
  <c r="AD243" i="2"/>
  <c r="AL243" i="2"/>
  <c r="AT243" i="2"/>
  <c r="N245" i="2"/>
  <c r="V245" i="2"/>
  <c r="AD245" i="2"/>
  <c r="AL245" i="2"/>
  <c r="AT245" i="2"/>
  <c r="N247" i="2"/>
  <c r="V247" i="2"/>
  <c r="AD247" i="2"/>
  <c r="AL247" i="2"/>
  <c r="AT247" i="2"/>
  <c r="AV253" i="2"/>
  <c r="AR253" i="2"/>
  <c r="AN253" i="2"/>
  <c r="AF253" i="2"/>
  <c r="AB253" i="2"/>
  <c r="X253" i="2"/>
  <c r="T253" i="2"/>
  <c r="P253" i="2"/>
  <c r="J253" i="2"/>
  <c r="AU253" i="2"/>
  <c r="AP253" i="2"/>
  <c r="AK253" i="2"/>
  <c r="AE253" i="2"/>
  <c r="Z253" i="2"/>
  <c r="U253" i="2"/>
  <c r="O253" i="2"/>
  <c r="K253" i="2"/>
  <c r="AW253" i="2"/>
  <c r="AO253" i="2"/>
  <c r="AH253" i="2"/>
  <c r="AA253" i="2"/>
  <c r="M253" i="2"/>
  <c r="AT253" i="2"/>
  <c r="AL253" i="2"/>
  <c r="R253" i="2"/>
  <c r="G253" i="2"/>
  <c r="AS253" i="2"/>
  <c r="AI253" i="2"/>
  <c r="Y253" i="2"/>
  <c r="Q253" i="2"/>
  <c r="BD253" i="2"/>
  <c r="AG253" i="2"/>
  <c r="W253" i="2"/>
  <c r="N253" i="2"/>
  <c r="I253" i="2"/>
  <c r="Q249" i="2"/>
  <c r="Y249" i="2"/>
  <c r="AI249" i="2"/>
  <c r="AS249" i="2"/>
  <c r="H250" i="2"/>
  <c r="AD250" i="2"/>
  <c r="AM250" i="2"/>
  <c r="R254" i="2"/>
  <c r="AA254" i="2"/>
  <c r="AL254" i="2"/>
  <c r="AT254" i="2"/>
  <c r="AV257" i="2"/>
  <c r="AR257" i="2"/>
  <c r="AN257" i="2"/>
  <c r="AF257" i="2"/>
  <c r="AB257" i="2"/>
  <c r="X257" i="2"/>
  <c r="T257" i="2"/>
  <c r="P257" i="2"/>
  <c r="J257" i="2"/>
  <c r="AU257" i="2"/>
  <c r="AP257" i="2"/>
  <c r="AK257" i="2"/>
  <c r="AE257" i="2"/>
  <c r="Z257" i="2"/>
  <c r="U257" i="2"/>
  <c r="O257" i="2"/>
  <c r="K257" i="2"/>
  <c r="BD257" i="2"/>
  <c r="AT257" i="2"/>
  <c r="AO257" i="2"/>
  <c r="AI257" i="2"/>
  <c r="AD257" i="2"/>
  <c r="Y257" i="2"/>
  <c r="N257" i="2"/>
  <c r="I257" i="2"/>
  <c r="AM257" i="2"/>
  <c r="R257" i="2"/>
  <c r="AW257" i="2"/>
  <c r="AL257" i="2"/>
  <c r="AA257" i="2"/>
  <c r="Q257" i="2"/>
  <c r="H257" i="2"/>
  <c r="W257" i="2"/>
  <c r="AS257" i="2"/>
  <c r="G249" i="2"/>
  <c r="R249" i="2"/>
  <c r="AL249" i="2"/>
  <c r="AV250" i="2"/>
  <c r="AR250" i="2"/>
  <c r="AN250" i="2"/>
  <c r="AF250" i="2"/>
  <c r="AB250" i="2"/>
  <c r="X250" i="2"/>
  <c r="T250" i="2"/>
  <c r="P250" i="2"/>
  <c r="J250" i="2"/>
  <c r="AU250" i="2"/>
  <c r="AP250" i="2"/>
  <c r="AK250" i="2"/>
  <c r="AE250" i="2"/>
  <c r="Z250" i="2"/>
  <c r="U250" i="2"/>
  <c r="O250" i="2"/>
  <c r="K250" i="2"/>
  <c r="AI250" i="2"/>
  <c r="V250" i="2"/>
  <c r="N250" i="2"/>
  <c r="G250" i="2"/>
  <c r="I250" i="2"/>
  <c r="M250" i="2"/>
  <c r="W250" i="2"/>
  <c r="AG250" i="2"/>
  <c r="AO250" i="2"/>
  <c r="BD250" i="2"/>
  <c r="H254" i="2"/>
  <c r="AD254" i="2"/>
  <c r="AM254" i="2"/>
  <c r="AV249" i="2"/>
  <c r="AR249" i="2"/>
  <c r="AN249" i="2"/>
  <c r="AF249" i="2"/>
  <c r="AB249" i="2"/>
  <c r="X249" i="2"/>
  <c r="T249" i="2"/>
  <c r="P249" i="2"/>
  <c r="J249" i="2"/>
  <c r="AU249" i="2"/>
  <c r="AP249" i="2"/>
  <c r="AK249" i="2"/>
  <c r="AE249" i="2"/>
  <c r="Z249" i="2"/>
  <c r="U249" i="2"/>
  <c r="O249" i="2"/>
  <c r="K249" i="2"/>
  <c r="AW249" i="2"/>
  <c r="AO249" i="2"/>
  <c r="AH249" i="2"/>
  <c r="AA249" i="2"/>
  <c r="M249" i="2"/>
  <c r="H249" i="2"/>
  <c r="V249" i="2"/>
  <c r="AD249" i="2"/>
  <c r="AM249" i="2"/>
  <c r="Q250" i="2"/>
  <c r="Y250" i="2"/>
  <c r="AH250" i="2"/>
  <c r="AS250" i="2"/>
  <c r="AV254" i="2"/>
  <c r="AR254" i="2"/>
  <c r="AN254" i="2"/>
  <c r="AF254" i="2"/>
  <c r="AB254" i="2"/>
  <c r="X254" i="2"/>
  <c r="T254" i="2"/>
  <c r="P254" i="2"/>
  <c r="J254" i="2"/>
  <c r="AU254" i="2"/>
  <c r="AP254" i="2"/>
  <c r="AK254" i="2"/>
  <c r="AE254" i="2"/>
  <c r="Z254" i="2"/>
  <c r="U254" i="2"/>
  <c r="O254" i="2"/>
  <c r="K254" i="2"/>
  <c r="AI254" i="2"/>
  <c r="V254" i="2"/>
  <c r="N254" i="2"/>
  <c r="G254" i="2"/>
  <c r="I254" i="2"/>
  <c r="M254" i="2"/>
  <c r="W254" i="2"/>
  <c r="AG254" i="2"/>
  <c r="AO254" i="2"/>
  <c r="BD254" i="2"/>
  <c r="AV256" i="2"/>
  <c r="AR256" i="2"/>
  <c r="AN256" i="2"/>
  <c r="AF256" i="2"/>
  <c r="AB256" i="2"/>
  <c r="X256" i="2"/>
  <c r="T256" i="2"/>
  <c r="P256" i="2"/>
  <c r="J256" i="2"/>
  <c r="AU256" i="2"/>
  <c r="AP256" i="2"/>
  <c r="AK256" i="2"/>
  <c r="AE256" i="2"/>
  <c r="Z256" i="2"/>
  <c r="U256" i="2"/>
  <c r="O256" i="2"/>
  <c r="K256" i="2"/>
  <c r="H256" i="2"/>
  <c r="Q256" i="2"/>
  <c r="W256" i="2"/>
  <c r="AD256" i="2"/>
  <c r="AL256" i="2"/>
  <c r="AS256" i="2"/>
  <c r="BD256" i="2"/>
  <c r="AV258" i="2"/>
  <c r="AR258" i="2"/>
  <c r="AN258" i="2"/>
  <c r="AF258" i="2"/>
  <c r="AB258" i="2"/>
  <c r="X258" i="2"/>
  <c r="T258" i="2"/>
  <c r="P258" i="2"/>
  <c r="J258" i="2"/>
  <c r="AU258" i="2"/>
  <c r="AP258" i="2"/>
  <c r="AK258" i="2"/>
  <c r="AE258" i="2"/>
  <c r="Z258" i="2"/>
  <c r="U258" i="2"/>
  <c r="O258" i="2"/>
  <c r="K258" i="2"/>
  <c r="BD258" i="2"/>
  <c r="AT258" i="2"/>
  <c r="AO258" i="2"/>
  <c r="AI258" i="2"/>
  <c r="AD258" i="2"/>
  <c r="Y258" i="2"/>
  <c r="N258" i="2"/>
  <c r="I258" i="2"/>
  <c r="H258" i="2"/>
  <c r="M258" i="2"/>
  <c r="W258" i="2"/>
  <c r="AH258" i="2"/>
  <c r="AS258" i="2"/>
  <c r="AV251" i="2"/>
  <c r="AR251" i="2"/>
  <c r="AN251" i="2"/>
  <c r="AF251" i="2"/>
  <c r="AB251" i="2"/>
  <c r="X251" i="2"/>
  <c r="T251" i="2"/>
  <c r="P251" i="2"/>
  <c r="J251" i="2"/>
  <c r="AU251" i="2"/>
  <c r="AP251" i="2"/>
  <c r="AK251" i="2"/>
  <c r="AE251" i="2"/>
  <c r="Z251" i="2"/>
  <c r="U251" i="2"/>
  <c r="O251" i="2"/>
  <c r="K251" i="2"/>
  <c r="H251" i="2"/>
  <c r="Q251" i="2"/>
  <c r="W251" i="2"/>
  <c r="AD251" i="2"/>
  <c r="AL251" i="2"/>
  <c r="AS251" i="2"/>
  <c r="BD251" i="2"/>
  <c r="AV255" i="2"/>
  <c r="AR255" i="2"/>
  <c r="AN255" i="2"/>
  <c r="AF255" i="2"/>
  <c r="AB255" i="2"/>
  <c r="X255" i="2"/>
  <c r="T255" i="2"/>
  <c r="P255" i="2"/>
  <c r="J255" i="2"/>
  <c r="AU255" i="2"/>
  <c r="AP255" i="2"/>
  <c r="AK255" i="2"/>
  <c r="AE255" i="2"/>
  <c r="Z255" i="2"/>
  <c r="U255" i="2"/>
  <c r="O255" i="2"/>
  <c r="K255" i="2"/>
  <c r="H255" i="2"/>
  <c r="Q255" i="2"/>
  <c r="W255" i="2"/>
  <c r="AD255" i="2"/>
  <c r="AL255" i="2"/>
  <c r="AS255" i="2"/>
  <c r="BD255" i="2"/>
  <c r="I256" i="2"/>
  <c r="R256" i="2"/>
  <c r="Y256" i="2"/>
  <c r="AG256" i="2"/>
  <c r="AM256" i="2"/>
  <c r="AT256" i="2"/>
  <c r="Q258" i="2"/>
  <c r="AA258" i="2"/>
  <c r="AL258" i="2"/>
  <c r="AW258" i="2"/>
  <c r="AT259" i="2"/>
  <c r="AP259" i="2"/>
  <c r="BD259" i="2"/>
  <c r="AS259" i="2"/>
  <c r="AN259" i="2"/>
  <c r="AF259" i="2"/>
  <c r="AB259" i="2"/>
  <c r="X259" i="2"/>
  <c r="T259" i="2"/>
  <c r="P259" i="2"/>
  <c r="J259" i="2"/>
  <c r="AW259" i="2"/>
  <c r="AK259" i="2"/>
  <c r="AE259" i="2"/>
  <c r="Z259" i="2"/>
  <c r="U259" i="2"/>
  <c r="O259" i="2"/>
  <c r="K259" i="2"/>
  <c r="AV259" i="2"/>
  <c r="AO259" i="2"/>
  <c r="AI259" i="2"/>
  <c r="AD259" i="2"/>
  <c r="Y259" i="2"/>
  <c r="N259" i="2"/>
  <c r="I259" i="2"/>
  <c r="H259" i="2"/>
  <c r="M259" i="2"/>
  <c r="W259" i="2"/>
  <c r="AH259" i="2"/>
  <c r="AU259" i="2"/>
  <c r="H260" i="2"/>
  <c r="N260" i="2"/>
  <c r="R260" i="2"/>
  <c r="V260" i="2"/>
  <c r="Z260" i="2"/>
  <c r="AD260" i="2"/>
  <c r="AH260" i="2"/>
  <c r="AL260" i="2"/>
  <c r="AP260" i="2"/>
  <c r="AT260" i="2"/>
  <c r="H261" i="2"/>
  <c r="N261" i="2"/>
  <c r="R261" i="2"/>
  <c r="V261" i="2"/>
  <c r="Z261" i="2"/>
  <c r="AD261" i="2"/>
  <c r="AH261" i="2"/>
  <c r="AL261" i="2"/>
  <c r="AP261" i="2"/>
  <c r="AT261" i="2"/>
  <c r="L177" i="2" l="1"/>
  <c r="AX185" i="2"/>
  <c r="BB11" i="3"/>
  <c r="BO11" i="3"/>
  <c r="DF8" i="3"/>
  <c r="DF6" i="3"/>
  <c r="DF9" i="3"/>
  <c r="DF7" i="3"/>
  <c r="DF5" i="3"/>
  <c r="AX184" i="2"/>
  <c r="AX260" i="2"/>
  <c r="L184" i="2"/>
  <c r="L182" i="2"/>
  <c r="L180" i="2"/>
  <c r="L178" i="2"/>
  <c r="AQ44" i="2"/>
  <c r="L175" i="2"/>
  <c r="L173" i="2"/>
  <c r="L261" i="2"/>
  <c r="L187" i="2"/>
  <c r="AX180" i="2"/>
  <c r="L186" i="2"/>
  <c r="AX176" i="2"/>
  <c r="S5" i="2"/>
  <c r="AX179" i="2"/>
  <c r="AX175" i="2"/>
  <c r="AX173" i="2"/>
  <c r="S66" i="2"/>
  <c r="S46" i="2"/>
  <c r="L176" i="2"/>
  <c r="AX186" i="2"/>
  <c r="AX182" i="2"/>
  <c r="L181" i="2"/>
  <c r="L212" i="2"/>
  <c r="S145" i="2"/>
  <c r="S122" i="2"/>
  <c r="AC115" i="2"/>
  <c r="AX95" i="2"/>
  <c r="AX92" i="2"/>
  <c r="AQ15" i="2"/>
  <c r="AX183" i="2"/>
  <c r="L179" i="2"/>
  <c r="AX177" i="2"/>
  <c r="AX174" i="2"/>
  <c r="L94" i="2"/>
  <c r="AX261" i="2"/>
  <c r="S232" i="2"/>
  <c r="S230" i="2"/>
  <c r="L185" i="2"/>
  <c r="AX181" i="2"/>
  <c r="AX178" i="2"/>
  <c r="AJ44" i="2"/>
  <c r="AQ29" i="2"/>
  <c r="AQ27" i="2"/>
  <c r="AX7" i="2"/>
  <c r="AQ66" i="2"/>
  <c r="AX254" i="2"/>
  <c r="AX237" i="2"/>
  <c r="AX202" i="2"/>
  <c r="L107" i="2"/>
  <c r="AC86" i="2"/>
  <c r="AX139" i="2"/>
  <c r="AX63" i="2"/>
  <c r="AX56" i="2"/>
  <c r="AJ48" i="2"/>
  <c r="AQ34" i="2"/>
  <c r="S29" i="2"/>
  <c r="AC19" i="2"/>
  <c r="AC11" i="2"/>
  <c r="L43" i="2"/>
  <c r="L35" i="2"/>
  <c r="AX86" i="2"/>
  <c r="L214" i="2"/>
  <c r="S172" i="2"/>
  <c r="L145" i="2"/>
  <c r="AC129" i="2"/>
  <c r="L122" i="2"/>
  <c r="AQ88" i="2"/>
  <c r="S88" i="2"/>
  <c r="AX59" i="2"/>
  <c r="AJ56" i="2"/>
  <c r="S52" i="2"/>
  <c r="AC44" i="2"/>
  <c r="AQ21" i="2"/>
  <c r="AQ13" i="2"/>
  <c r="AQ11" i="2"/>
  <c r="L60" i="2"/>
  <c r="AQ218" i="2"/>
  <c r="AX172" i="2"/>
  <c r="S120" i="2"/>
  <c r="S107" i="2"/>
  <c r="AQ70" i="2"/>
  <c r="S68" i="2"/>
  <c r="AC63" i="2"/>
  <c r="AQ59" i="2"/>
  <c r="AQ52" i="2"/>
  <c r="AQ50" i="2"/>
  <c r="AX44" i="2"/>
  <c r="S44" i="2"/>
  <c r="S36" i="2"/>
  <c r="AJ11" i="2"/>
  <c r="L69" i="2"/>
  <c r="L37" i="2"/>
  <c r="AQ28" i="2"/>
  <c r="AX52" i="2"/>
  <c r="AX42" i="2"/>
  <c r="L225" i="2"/>
  <c r="AJ224" i="2"/>
  <c r="L224" i="2"/>
  <c r="AC182" i="2"/>
  <c r="AQ180" i="2"/>
  <c r="AC179" i="2"/>
  <c r="AQ176" i="2"/>
  <c r="AC176" i="2"/>
  <c r="AQ175" i="2"/>
  <c r="AC175" i="2"/>
  <c r="AQ174" i="2"/>
  <c r="AQ202" i="2"/>
  <c r="L101" i="2"/>
  <c r="L98" i="2"/>
  <c r="AQ91" i="2"/>
  <c r="S91" i="2"/>
  <c r="AX138" i="2"/>
  <c r="S112" i="2"/>
  <c r="L103" i="2"/>
  <c r="AX93" i="2"/>
  <c r="AQ93" i="2"/>
  <c r="AX87" i="2"/>
  <c r="AX80" i="2"/>
  <c r="AQ80" i="2"/>
  <c r="S70" i="2"/>
  <c r="AJ40" i="2"/>
  <c r="S21" i="2"/>
  <c r="AJ13" i="2"/>
  <c r="L245" i="2"/>
  <c r="AQ230" i="2"/>
  <c r="AQ226" i="2"/>
  <c r="AQ220" i="2"/>
  <c r="AX208" i="2"/>
  <c r="AX131" i="2"/>
  <c r="AJ86" i="2"/>
  <c r="S71" i="2"/>
  <c r="AC29" i="2"/>
  <c r="AJ23" i="2"/>
  <c r="AJ30" i="2"/>
  <c r="AX18" i="2"/>
  <c r="AX16" i="2"/>
  <c r="AX20" i="2"/>
  <c r="AX22" i="2"/>
  <c r="AQ259" i="2"/>
  <c r="AC9" i="2"/>
  <c r="AC243" i="2"/>
  <c r="AC240" i="2"/>
  <c r="AQ240" i="2"/>
  <c r="S238" i="2"/>
  <c r="AQ231" i="2"/>
  <c r="AQ229" i="2"/>
  <c r="AQ227" i="2"/>
  <c r="S225" i="2"/>
  <c r="AQ225" i="2"/>
  <c r="AC133" i="2"/>
  <c r="AJ144" i="2"/>
  <c r="AJ131" i="2"/>
  <c r="AJ261" i="2"/>
  <c r="S261" i="2"/>
  <c r="AJ251" i="2"/>
  <c r="L251" i="2"/>
  <c r="AJ256" i="2"/>
  <c r="L256" i="2"/>
  <c r="L257" i="2"/>
  <c r="S182" i="2"/>
  <c r="S181" i="2"/>
  <c r="S180" i="2"/>
  <c r="S179" i="2"/>
  <c r="S178" i="2"/>
  <c r="S177" i="2"/>
  <c r="S175" i="2"/>
  <c r="S174" i="2"/>
  <c r="AC192" i="2"/>
  <c r="AQ192" i="2"/>
  <c r="AX99" i="2"/>
  <c r="AC99" i="2"/>
  <c r="L79" i="2"/>
  <c r="L75" i="2"/>
  <c r="S81" i="2"/>
  <c r="AC167" i="2"/>
  <c r="S167" i="2"/>
  <c r="AQ103" i="2"/>
  <c r="AX103" i="2"/>
  <c r="AX97" i="2"/>
  <c r="AC97" i="2"/>
  <c r="AQ97" i="2"/>
  <c r="AX90" i="2"/>
  <c r="AQ90" i="2"/>
  <c r="L84" i="2"/>
  <c r="AX76" i="2"/>
  <c r="AQ68" i="2"/>
  <c r="AQ65" i="2"/>
  <c r="AX40" i="2"/>
  <c r="S38" i="2"/>
  <c r="AQ36" i="2"/>
  <c r="S27" i="2"/>
  <c r="AC23" i="2"/>
  <c r="AQ17" i="2"/>
  <c r="L72" i="2"/>
  <c r="S67" i="2"/>
  <c r="S69" i="2"/>
  <c r="L67" i="2"/>
  <c r="L64" i="2"/>
  <c r="AC64" i="2"/>
  <c r="L57" i="2"/>
  <c r="L55" i="2"/>
  <c r="L53" i="2"/>
  <c r="S35" i="2"/>
  <c r="S33" i="2"/>
  <c r="S28" i="2"/>
  <c r="S20" i="2"/>
  <c r="AQ245" i="2"/>
  <c r="AC148" i="2"/>
  <c r="S255" i="2"/>
  <c r="AJ250" i="2"/>
  <c r="S204" i="2"/>
  <c r="AX144" i="2"/>
  <c r="S125" i="2"/>
  <c r="L85" i="2"/>
  <c r="AX154" i="2"/>
  <c r="S37" i="2"/>
  <c r="L30" i="2"/>
  <c r="L246" i="2"/>
  <c r="AQ261" i="2"/>
  <c r="AQ250" i="2"/>
  <c r="L250" i="2"/>
  <c r="AC257" i="2"/>
  <c r="AQ254" i="2"/>
  <c r="AJ233" i="2"/>
  <c r="S188" i="2"/>
  <c r="S130" i="2"/>
  <c r="L104" i="2"/>
  <c r="S144" i="2"/>
  <c r="L126" i="2"/>
  <c r="AJ60" i="2"/>
  <c r="AQ246" i="2"/>
  <c r="S229" i="2"/>
  <c r="L258" i="2"/>
  <c r="AQ86" i="2"/>
  <c r="AQ243" i="2"/>
  <c r="L236" i="2"/>
  <c r="AQ234" i="2"/>
  <c r="S222" i="2"/>
  <c r="AC207" i="2"/>
  <c r="AC199" i="2"/>
  <c r="AQ186" i="2"/>
  <c r="AC186" i="2"/>
  <c r="AQ185" i="2"/>
  <c r="AC185" i="2"/>
  <c r="AQ184" i="2"/>
  <c r="AC184" i="2"/>
  <c r="AQ183" i="2"/>
  <c r="AQ197" i="2"/>
  <c r="L188" i="2"/>
  <c r="AQ188" i="2"/>
  <c r="AX204" i="2"/>
  <c r="S137" i="2"/>
  <c r="AX135" i="2"/>
  <c r="AC120" i="2"/>
  <c r="S118" i="2"/>
  <c r="S111" i="2"/>
  <c r="AX109" i="2"/>
  <c r="AQ156" i="2"/>
  <c r="AQ148" i="2"/>
  <c r="AQ108" i="2"/>
  <c r="AQ101" i="2"/>
  <c r="AQ159" i="2"/>
  <c r="AX159" i="2"/>
  <c r="AJ142" i="2"/>
  <c r="L119" i="2"/>
  <c r="L114" i="2"/>
  <c r="AC98" i="2"/>
  <c r="AX96" i="2"/>
  <c r="S96" i="2"/>
  <c r="AQ94" i="2"/>
  <c r="AX75" i="2"/>
  <c r="AQ139" i="2"/>
  <c r="AJ112" i="2"/>
  <c r="L112" i="2"/>
  <c r="AQ112" i="2"/>
  <c r="AQ56" i="2"/>
  <c r="S54" i="2"/>
  <c r="AC46" i="2"/>
  <c r="AJ25" i="2"/>
  <c r="AJ15" i="2"/>
  <c r="AJ69" i="2"/>
  <c r="S55" i="2"/>
  <c r="AQ69" i="2"/>
  <c r="AQ30" i="2"/>
  <c r="AJ8" i="2"/>
  <c r="AQ8" i="2"/>
  <c r="S73" i="2"/>
  <c r="AQ22" i="2"/>
  <c r="AJ214" i="2"/>
  <c r="L183" i="2"/>
  <c r="L174" i="2"/>
  <c r="AJ63" i="2"/>
  <c r="S50" i="2"/>
  <c r="S42" i="2"/>
  <c r="S34" i="2"/>
  <c r="AQ40" i="2"/>
  <c r="AQ48" i="2"/>
  <c r="AQ7" i="2"/>
  <c r="S13" i="2"/>
  <c r="AQ61" i="2"/>
  <c r="L244" i="2"/>
  <c r="AJ206" i="2"/>
  <c r="AC206" i="2"/>
  <c r="L192" i="2"/>
  <c r="AX170" i="2"/>
  <c r="AC166" i="2"/>
  <c r="S164" i="2"/>
  <c r="AC158" i="2"/>
  <c r="S157" i="2"/>
  <c r="AC151" i="2"/>
  <c r="S149" i="2"/>
  <c r="AX147" i="2"/>
  <c r="S143" i="2"/>
  <c r="AC137" i="2"/>
  <c r="S124" i="2"/>
  <c r="AC111" i="2"/>
  <c r="S109" i="2"/>
  <c r="AQ163" i="2"/>
  <c r="AJ125" i="2"/>
  <c r="AQ121" i="2"/>
  <c r="AJ95" i="2"/>
  <c r="L91" i="2"/>
  <c r="L88" i="2"/>
  <c r="AC89" i="2"/>
  <c r="AX88" i="2"/>
  <c r="S79" i="2"/>
  <c r="AQ146" i="2"/>
  <c r="AC123" i="2"/>
  <c r="AC103" i="2"/>
  <c r="AC90" i="2"/>
  <c r="AX83" i="2"/>
  <c r="AC83" i="2"/>
  <c r="AJ81" i="2"/>
  <c r="AX77" i="2"/>
  <c r="AC77" i="2"/>
  <c r="S77" i="2"/>
  <c r="S65" i="2"/>
  <c r="AC61" i="2"/>
  <c r="AJ59" i="2"/>
  <c r="S40" i="2"/>
  <c r="AC38" i="2"/>
  <c r="AC36" i="2"/>
  <c r="AC25" i="2"/>
  <c r="AJ17" i="2"/>
  <c r="AC15" i="2"/>
  <c r="AJ7" i="2"/>
  <c r="S72" i="2"/>
  <c r="AJ62" i="2"/>
  <c r="L62" i="2"/>
  <c r="AC47" i="2"/>
  <c r="AC45" i="2"/>
  <c r="AJ39" i="2"/>
  <c r="L39" i="2"/>
  <c r="AJ35" i="2"/>
  <c r="AC35" i="2"/>
  <c r="AJ33" i="2"/>
  <c r="L33" i="2"/>
  <c r="S30" i="2"/>
  <c r="AQ73" i="2"/>
  <c r="AQ32" i="2"/>
  <c r="L28" i="2"/>
  <c r="L6" i="2"/>
  <c r="AQ6" i="2"/>
  <c r="S176" i="2"/>
  <c r="L210" i="2"/>
  <c r="AQ253" i="2"/>
  <c r="AQ247" i="2"/>
  <c r="AQ252" i="2"/>
  <c r="L247" i="2"/>
  <c r="L243" i="2"/>
  <c r="S241" i="2"/>
  <c r="AJ248" i="2"/>
  <c r="L217" i="2"/>
  <c r="AJ238" i="2"/>
  <c r="AJ235" i="2"/>
  <c r="L235" i="2"/>
  <c r="AJ234" i="2"/>
  <c r="L234" i="2"/>
  <c r="AJ231" i="2"/>
  <c r="L219" i="2"/>
  <c r="AJ215" i="2"/>
  <c r="S211" i="2"/>
  <c r="AC211" i="2"/>
  <c r="AJ207" i="2"/>
  <c r="S203" i="2"/>
  <c r="AC203" i="2"/>
  <c r="AQ201" i="2"/>
  <c r="AX198" i="2"/>
  <c r="AQ195" i="2"/>
  <c r="AX191" i="2"/>
  <c r="S189" i="2"/>
  <c r="AC189" i="2"/>
  <c r="AQ187" i="2"/>
  <c r="S186" i="2"/>
  <c r="S185" i="2"/>
  <c r="S184" i="2"/>
  <c r="S183" i="2"/>
  <c r="AC173" i="2"/>
  <c r="AJ210" i="2"/>
  <c r="AX216" i="2"/>
  <c r="AJ216" i="2"/>
  <c r="AJ212" i="2"/>
  <c r="AC212" i="2"/>
  <c r="S212" i="2"/>
  <c r="AQ212" i="2"/>
  <c r="AC164" i="2"/>
  <c r="S162" i="2"/>
  <c r="AX160" i="2"/>
  <c r="AC157" i="2"/>
  <c r="S155" i="2"/>
  <c r="AX153" i="2"/>
  <c r="AC149" i="2"/>
  <c r="S147" i="2"/>
  <c r="S133" i="2"/>
  <c r="L130" i="2"/>
  <c r="S129" i="2"/>
  <c r="AC116" i="2"/>
  <c r="S115" i="2"/>
  <c r="AJ194" i="2"/>
  <c r="AJ169" i="2"/>
  <c r="AC169" i="2"/>
  <c r="AJ163" i="2"/>
  <c r="L163" i="2"/>
  <c r="AC154" i="2"/>
  <c r="AQ152" i="2"/>
  <c r="S152" i="2"/>
  <c r="AC136" i="2"/>
  <c r="AJ121" i="2"/>
  <c r="L121" i="2"/>
  <c r="L100" i="2"/>
  <c r="L95" i="2"/>
  <c r="AC92" i="2"/>
  <c r="L92" i="2"/>
  <c r="AQ171" i="2"/>
  <c r="L142" i="2"/>
  <c r="AQ142" i="2"/>
  <c r="S141" i="2"/>
  <c r="AX141" i="2"/>
  <c r="AX136" i="2"/>
  <c r="AJ134" i="2"/>
  <c r="L134" i="2"/>
  <c r="AQ134" i="2"/>
  <c r="AJ106" i="2"/>
  <c r="L106" i="2"/>
  <c r="AQ106" i="2"/>
  <c r="AQ104" i="2"/>
  <c r="AJ100" i="2"/>
  <c r="AX89" i="2"/>
  <c r="AJ83" i="2"/>
  <c r="AJ77" i="2"/>
  <c r="AJ150" i="2"/>
  <c r="L132" i="2"/>
  <c r="AQ132" i="2"/>
  <c r="AC126" i="2"/>
  <c r="AQ126" i="2"/>
  <c r="L93" i="2"/>
  <c r="AX84" i="2"/>
  <c r="AQ84" i="2"/>
  <c r="L80" i="2"/>
  <c r="AX66" i="2"/>
  <c r="AC65" i="2"/>
  <c r="S63" i="2"/>
  <c r="AQ63" i="2"/>
  <c r="S61" i="2"/>
  <c r="S58" i="2"/>
  <c r="AJ58" i="2"/>
  <c r="AQ58" i="2"/>
  <c r="AX54" i="2"/>
  <c r="AJ31" i="2"/>
  <c r="AQ31" i="2"/>
  <c r="AQ19" i="2"/>
  <c r="AC17" i="2"/>
  <c r="AX15" i="2"/>
  <c r="AJ57" i="2"/>
  <c r="L24" i="2"/>
  <c r="AX12" i="2"/>
  <c r="AX10" i="2"/>
  <c r="AC241" i="2"/>
  <c r="AJ138" i="2"/>
  <c r="S131" i="2"/>
  <c r="AC88" i="2"/>
  <c r="S85" i="2"/>
  <c r="AC8" i="2"/>
  <c r="L82" i="2"/>
  <c r="S252" i="2"/>
  <c r="AJ244" i="2"/>
  <c r="S192" i="2"/>
  <c r="S208" i="2"/>
  <c r="AJ172" i="2"/>
  <c r="L206" i="2"/>
  <c r="AJ105" i="2"/>
  <c r="AQ85" i="2"/>
  <c r="AX250" i="2"/>
  <c r="AJ92" i="2"/>
  <c r="AJ94" i="2"/>
  <c r="AQ208" i="2"/>
  <c r="AX108" i="2"/>
  <c r="S32" i="2"/>
  <c r="AC249" i="2"/>
  <c r="AX249" i="2"/>
  <c r="AJ253" i="2"/>
  <c r="AX240" i="2"/>
  <c r="AC194" i="2"/>
  <c r="S140" i="2"/>
  <c r="L156" i="2"/>
  <c r="S259" i="2"/>
  <c r="S254" i="2"/>
  <c r="AX246" i="2"/>
  <c r="S240" i="2"/>
  <c r="AQ224" i="2"/>
  <c r="AX210" i="2"/>
  <c r="AJ188" i="2"/>
  <c r="AC204" i="2"/>
  <c r="S127" i="2"/>
  <c r="L194" i="2"/>
  <c r="AQ165" i="2"/>
  <c r="AQ99" i="2"/>
  <c r="AJ73" i="2"/>
  <c r="AJ66" i="2"/>
  <c r="AQ260" i="2"/>
  <c r="AC260" i="2"/>
  <c r="L260" i="2"/>
  <c r="AJ259" i="2"/>
  <c r="AJ255" i="2"/>
  <c r="L255" i="2"/>
  <c r="AJ258" i="2"/>
  <c r="AC254" i="2"/>
  <c r="AJ249" i="2"/>
  <c r="AJ257" i="2"/>
  <c r="L253" i="2"/>
  <c r="AX253" i="2"/>
  <c r="AJ247" i="2"/>
  <c r="S245" i="2"/>
  <c r="AJ243" i="2"/>
  <c r="AC245" i="2"/>
  <c r="AX243" i="2"/>
  <c r="AC252" i="2"/>
  <c r="AX252" i="2"/>
  <c r="AJ242" i="2"/>
  <c r="AX242" i="2"/>
  <c r="L241" i="2"/>
  <c r="AX241" i="2"/>
  <c r="L248" i="2"/>
  <c r="AQ248" i="2"/>
  <c r="AQ239" i="2"/>
  <c r="AJ239" i="2"/>
  <c r="AC237" i="2"/>
  <c r="AQ237" i="2"/>
  <c r="L218" i="2"/>
  <c r="AC218" i="2"/>
  <c r="AX217" i="2"/>
  <c r="S236" i="2"/>
  <c r="AJ236" i="2"/>
  <c r="S235" i="2"/>
  <c r="AQ235" i="2"/>
  <c r="AJ232" i="2"/>
  <c r="L230" i="2"/>
  <c r="AQ228" i="2"/>
  <c r="L227" i="2"/>
  <c r="AJ227" i="2"/>
  <c r="L226" i="2"/>
  <c r="AJ222" i="2"/>
  <c r="AJ221" i="2"/>
  <c r="L221" i="2"/>
  <c r="AJ220" i="2"/>
  <c r="L220" i="2"/>
  <c r="AJ219" i="2"/>
  <c r="AJ213" i="2"/>
  <c r="AX211" i="2"/>
  <c r="S209" i="2"/>
  <c r="AC209" i="2"/>
  <c r="AX203" i="2"/>
  <c r="S201" i="2"/>
  <c r="AC201" i="2"/>
  <c r="AQ199" i="2"/>
  <c r="S195" i="2"/>
  <c r="AC195" i="2"/>
  <c r="AQ193" i="2"/>
  <c r="S187" i="2"/>
  <c r="AC187" i="2"/>
  <c r="AX214" i="2"/>
  <c r="AC210" i="2"/>
  <c r="AJ197" i="2"/>
  <c r="L216" i="2"/>
  <c r="S216" i="2"/>
  <c r="L204" i="2"/>
  <c r="AC200" i="2"/>
  <c r="AX200" i="2"/>
  <c r="S200" i="2"/>
  <c r="L172" i="2"/>
  <c r="S170" i="2"/>
  <c r="AC143" i="2"/>
  <c r="L133" i="2"/>
  <c r="AC124" i="2"/>
  <c r="L111" i="2"/>
  <c r="AX194" i="2"/>
  <c r="AC165" i="2"/>
  <c r="AC156" i="2"/>
  <c r="AX148" i="2"/>
  <c r="AC161" i="2"/>
  <c r="AC152" i="2"/>
  <c r="S92" i="2"/>
  <c r="AJ88" i="2"/>
  <c r="AC171" i="2"/>
  <c r="AJ152" i="2"/>
  <c r="AC144" i="2"/>
  <c r="AC142" i="2"/>
  <c r="AC138" i="2"/>
  <c r="AC134" i="2"/>
  <c r="AC125" i="2"/>
  <c r="AC106" i="2"/>
  <c r="L105" i="2"/>
  <c r="AJ102" i="2"/>
  <c r="S99" i="2"/>
  <c r="AQ98" i="2"/>
  <c r="S98" i="2"/>
  <c r="AQ96" i="2"/>
  <c r="S75" i="2"/>
  <c r="AC75" i="2"/>
  <c r="AJ128" i="2"/>
  <c r="AX123" i="2"/>
  <c r="AJ93" i="2"/>
  <c r="AJ87" i="2"/>
  <c r="AJ80" i="2"/>
  <c r="AQ75" i="2"/>
  <c r="L154" i="2"/>
  <c r="AJ78" i="2"/>
  <c r="AJ65" i="2"/>
  <c r="AJ54" i="2"/>
  <c r="AJ29" i="2"/>
  <c r="S17" i="2"/>
  <c r="S53" i="2"/>
  <c r="AJ14" i="2"/>
  <c r="AJ51" i="2"/>
  <c r="AC51" i="2"/>
  <c r="AJ49" i="2"/>
  <c r="AC49" i="2"/>
  <c r="AJ47" i="2"/>
  <c r="AJ45" i="2"/>
  <c r="AJ37" i="2"/>
  <c r="AQ18" i="2"/>
  <c r="AQ16" i="2"/>
  <c r="AQ12" i="2"/>
  <c r="AQ10" i="2"/>
  <c r="AX8" i="2"/>
  <c r="L73" i="2"/>
  <c r="L123" i="2"/>
  <c r="AX259" i="2"/>
  <c r="AJ254" i="2"/>
  <c r="L252" i="2"/>
  <c r="AJ252" i="2"/>
  <c r="L242" i="2"/>
  <c r="AC239" i="2"/>
  <c r="AJ246" i="2"/>
  <c r="AJ240" i="2"/>
  <c r="AC217" i="2"/>
  <c r="AC238" i="2"/>
  <c r="AX238" i="2"/>
  <c r="AQ233" i="2"/>
  <c r="AQ232" i="2"/>
  <c r="L231" i="2"/>
  <c r="AQ223" i="2"/>
  <c r="AJ223" i="2"/>
  <c r="AQ222" i="2"/>
  <c r="S221" i="2"/>
  <c r="AQ221" i="2"/>
  <c r="S215" i="2"/>
  <c r="AC215" i="2"/>
  <c r="AJ211" i="2"/>
  <c r="S207" i="2"/>
  <c r="AQ205" i="2"/>
  <c r="S199" i="2"/>
  <c r="AQ198" i="2"/>
  <c r="S193" i="2"/>
  <c r="AC193" i="2"/>
  <c r="AQ191" i="2"/>
  <c r="AC183" i="2"/>
  <c r="AQ182" i="2"/>
  <c r="AQ181" i="2"/>
  <c r="AC181" i="2"/>
  <c r="AC180" i="2"/>
  <c r="AQ179" i="2"/>
  <c r="AQ178" i="2"/>
  <c r="AC178" i="2"/>
  <c r="AQ177" i="2"/>
  <c r="AC177" i="2"/>
  <c r="AC174" i="2"/>
  <c r="AQ173" i="2"/>
  <c r="S244" i="2"/>
  <c r="AC244" i="2"/>
  <c r="AQ214" i="2"/>
  <c r="AX206" i="2"/>
  <c r="AC202" i="2"/>
  <c r="AC197" i="2"/>
  <c r="L190" i="2"/>
  <c r="AQ190" i="2"/>
  <c r="AQ194" i="2"/>
  <c r="AJ192" i="2"/>
  <c r="AC216" i="2"/>
  <c r="AQ204" i="2"/>
  <c r="L200" i="2"/>
  <c r="AQ200" i="2"/>
  <c r="AC170" i="2"/>
  <c r="S168" i="2"/>
  <c r="AX166" i="2"/>
  <c r="AC162" i="2"/>
  <c r="S160" i="2"/>
  <c r="AX158" i="2"/>
  <c r="AC155" i="2"/>
  <c r="S153" i="2"/>
  <c r="AX151" i="2"/>
  <c r="AC147" i="2"/>
  <c r="AC140" i="2"/>
  <c r="L137" i="2"/>
  <c r="S135" i="2"/>
  <c r="AC127" i="2"/>
  <c r="L124" i="2"/>
  <c r="AC118" i="2"/>
  <c r="AX116" i="2"/>
  <c r="L115" i="2"/>
  <c r="S113" i="2"/>
  <c r="AC109" i="2"/>
  <c r="AX104" i="2"/>
  <c r="S101" i="2"/>
  <c r="AX100" i="2"/>
  <c r="AX98" i="2"/>
  <c r="S95" i="2"/>
  <c r="AC95" i="2"/>
  <c r="AQ95" i="2"/>
  <c r="AX94" i="2"/>
  <c r="AX91" i="2"/>
  <c r="L171" i="2"/>
  <c r="AC159" i="2"/>
  <c r="S159" i="2"/>
  <c r="L141" i="2"/>
  <c r="AQ141" i="2"/>
  <c r="L128" i="2"/>
  <c r="AQ128" i="2"/>
  <c r="AQ125" i="2"/>
  <c r="AX121" i="2"/>
  <c r="AJ119" i="2"/>
  <c r="AQ119" i="2"/>
  <c r="AQ114" i="2"/>
  <c r="L102" i="2"/>
  <c r="AX101" i="2"/>
  <c r="AJ99" i="2"/>
  <c r="AJ96" i="2"/>
  <c r="S86" i="2"/>
  <c r="AQ81" i="2"/>
  <c r="AQ77" i="2"/>
  <c r="AJ139" i="2"/>
  <c r="AC132" i="2"/>
  <c r="AQ131" i="2"/>
  <c r="AQ38" i="2"/>
  <c r="AJ36" i="2"/>
  <c r="AJ19" i="2"/>
  <c r="AJ9" i="2"/>
  <c r="S64" i="2"/>
  <c r="AC261" i="2"/>
  <c r="AC250" i="2"/>
  <c r="L249" i="2"/>
  <c r="AC253" i="2"/>
  <c r="AC247" i="2"/>
  <c r="S237" i="2"/>
  <c r="AJ260" i="2"/>
  <c r="S260" i="2"/>
  <c r="AX255" i="2"/>
  <c r="S251" i="2"/>
  <c r="S258" i="2"/>
  <c r="S249" i="2"/>
  <c r="S250" i="2"/>
  <c r="S257" i="2"/>
  <c r="AX257" i="2"/>
  <c r="S253" i="2"/>
  <c r="S247" i="2"/>
  <c r="AJ245" i="2"/>
  <c r="S243" i="2"/>
  <c r="AX248" i="2"/>
  <c r="AJ218" i="2"/>
  <c r="L240" i="2"/>
  <c r="AQ236" i="2"/>
  <c r="L233" i="2"/>
  <c r="L232" i="2"/>
  <c r="AJ230" i="2"/>
  <c r="AJ229" i="2"/>
  <c r="L229" i="2"/>
  <c r="AJ228" i="2"/>
  <c r="L228" i="2"/>
  <c r="AJ226" i="2"/>
  <c r="AJ225" i="2"/>
  <c r="L223" i="2"/>
  <c r="L222" i="2"/>
  <c r="AQ219" i="2"/>
  <c r="AX215" i="2"/>
  <c r="S213" i="2"/>
  <c r="AC213" i="2"/>
  <c r="AJ209" i="2"/>
  <c r="AX207" i="2"/>
  <c r="S205" i="2"/>
  <c r="AC205" i="2"/>
  <c r="AQ203" i="2"/>
  <c r="AX199" i="2"/>
  <c r="S198" i="2"/>
  <c r="AC198" i="2"/>
  <c r="AX193" i="2"/>
  <c r="S191" i="2"/>
  <c r="AC191" i="2"/>
  <c r="AQ189" i="2"/>
  <c r="S173" i="2"/>
  <c r="AX244" i="2"/>
  <c r="AC214" i="2"/>
  <c r="AQ210" i="2"/>
  <c r="AQ206" i="2"/>
  <c r="AJ202" i="2"/>
  <c r="L202" i="2"/>
  <c r="L197" i="2"/>
  <c r="S197" i="2"/>
  <c r="AJ190" i="2"/>
  <c r="AC190" i="2"/>
  <c r="AC188" i="2"/>
  <c r="AX192" i="2"/>
  <c r="AQ216" i="2"/>
  <c r="AX212" i="2"/>
  <c r="AC208" i="2"/>
  <c r="L208" i="2"/>
  <c r="AC168" i="2"/>
  <c r="S166" i="2"/>
  <c r="AC145" i="2"/>
  <c r="AX143" i="2"/>
  <c r="L140" i="2"/>
  <c r="AC135" i="2"/>
  <c r="AC130" i="2"/>
  <c r="AX129" i="2"/>
  <c r="L127" i="2"/>
  <c r="AC122" i="2"/>
  <c r="AX120" i="2"/>
  <c r="L118" i="2"/>
  <c r="S116" i="2"/>
  <c r="AC113" i="2"/>
  <c r="AC107" i="2"/>
  <c r="L169" i="2"/>
  <c r="AQ169" i="2"/>
  <c r="AX165" i="2"/>
  <c r="L165" i="2"/>
  <c r="AC163" i="2"/>
  <c r="AQ161" i="2"/>
  <c r="L161" i="2"/>
  <c r="S161" i="2"/>
  <c r="AJ154" i="2"/>
  <c r="L152" i="2"/>
  <c r="AX152" i="2"/>
  <c r="AJ136" i="2"/>
  <c r="L136" i="2"/>
  <c r="AQ136" i="2"/>
  <c r="AX125" i="2"/>
  <c r="AC121" i="2"/>
  <c r="AC108" i="2"/>
  <c r="AC91" i="2"/>
  <c r="AJ89" i="2"/>
  <c r="AC85" i="2"/>
  <c r="AJ79" i="2"/>
  <c r="L138" i="2"/>
  <c r="S94" i="2"/>
  <c r="AJ91" i="2"/>
  <c r="AX81" i="2"/>
  <c r="L167" i="2"/>
  <c r="AJ146" i="2"/>
  <c r="L146" i="2"/>
  <c r="AC139" i="2"/>
  <c r="AC101" i="2"/>
  <c r="AC42" i="2"/>
  <c r="AC40" i="2"/>
  <c r="AC71" i="2"/>
  <c r="AC55" i="2"/>
  <c r="S41" i="2"/>
  <c r="AJ24" i="2"/>
  <c r="AJ114" i="2"/>
  <c r="AC112" i="2"/>
  <c r="AJ103" i="2"/>
  <c r="S97" i="2"/>
  <c r="L96" i="2"/>
  <c r="S90" i="2"/>
  <c r="L89" i="2"/>
  <c r="L87" i="2"/>
  <c r="AC84" i="2"/>
  <c r="AQ76" i="2"/>
  <c r="S78" i="2"/>
  <c r="L78" i="2"/>
  <c r="AJ70" i="2"/>
  <c r="S59" i="2"/>
  <c r="AC58" i="2"/>
  <c r="AQ54" i="2"/>
  <c r="AC54" i="2"/>
  <c r="AJ34" i="2"/>
  <c r="AJ27" i="2"/>
  <c r="S25" i="2"/>
  <c r="AQ23" i="2"/>
  <c r="AJ21" i="2"/>
  <c r="S19" i="2"/>
  <c r="AC13" i="2"/>
  <c r="S11" i="2"/>
  <c r="AQ9" i="2"/>
  <c r="S7" i="2"/>
  <c r="AQ53" i="2"/>
  <c r="AJ72" i="2"/>
  <c r="AC69" i="2"/>
  <c r="AQ67" i="2"/>
  <c r="AQ64" i="2"/>
  <c r="AJ74" i="2"/>
  <c r="S74" i="2"/>
  <c r="AC67" i="2"/>
  <c r="AC57" i="2"/>
  <c r="AJ20" i="2"/>
  <c r="AC14" i="2"/>
  <c r="L51" i="2"/>
  <c r="L49" i="2"/>
  <c r="L47" i="2"/>
  <c r="L45" i="2"/>
  <c r="AJ43" i="2"/>
  <c r="AC43" i="2"/>
  <c r="AX33" i="2"/>
  <c r="AX30" i="2"/>
  <c r="AC24" i="2"/>
  <c r="S24" i="2"/>
  <c r="AJ18" i="2"/>
  <c r="AJ16" i="2"/>
  <c r="AC16" i="2"/>
  <c r="AJ12" i="2"/>
  <c r="AJ10" i="2"/>
  <c r="AC10" i="2"/>
  <c r="AC32" i="2"/>
  <c r="AC26" i="2"/>
  <c r="AQ82" i="2"/>
  <c r="AJ82" i="2"/>
  <c r="AX73" i="2"/>
  <c r="S22" i="2"/>
  <c r="L125" i="2"/>
  <c r="S104" i="2"/>
  <c r="AJ98" i="2"/>
  <c r="AQ150" i="2"/>
  <c r="L150" i="2"/>
  <c r="S146" i="2"/>
  <c r="AC146" i="2"/>
  <c r="L139" i="2"/>
  <c r="AX132" i="2"/>
  <c r="AX126" i="2"/>
  <c r="AJ123" i="2"/>
  <c r="AC100" i="2"/>
  <c r="AJ97" i="2"/>
  <c r="AC93" i="2"/>
  <c r="AJ90" i="2"/>
  <c r="AC87" i="2"/>
  <c r="AQ87" i="2"/>
  <c r="S84" i="2"/>
  <c r="L83" i="2"/>
  <c r="AC80" i="2"/>
  <c r="AJ76" i="2"/>
  <c r="S154" i="2"/>
  <c r="L131" i="2"/>
  <c r="S100" i="2"/>
  <c r="L77" i="2"/>
  <c r="AC78" i="2"/>
  <c r="AQ78" i="2"/>
  <c r="AC70" i="2"/>
  <c r="AJ68" i="2"/>
  <c r="AC66" i="2"/>
  <c r="AJ61" i="2"/>
  <c r="AC59" i="2"/>
  <c r="AJ52" i="2"/>
  <c r="AJ50" i="2"/>
  <c r="AJ46" i="2"/>
  <c r="AC34" i="2"/>
  <c r="AC31" i="2"/>
  <c r="AC27" i="2"/>
  <c r="AQ25" i="2"/>
  <c r="AC21" i="2"/>
  <c r="AC7" i="2"/>
  <c r="AJ5" i="2"/>
  <c r="AQ5" i="2"/>
  <c r="S60" i="2"/>
  <c r="AJ53" i="2"/>
  <c r="AQ72" i="2"/>
  <c r="AC72" i="2"/>
  <c r="AJ67" i="2"/>
  <c r="AJ64" i="2"/>
  <c r="S62" i="2"/>
  <c r="AJ55" i="2"/>
  <c r="L74" i="2"/>
  <c r="L71" i="2"/>
  <c r="AQ62" i="2"/>
  <c r="AC60" i="2"/>
  <c r="L14" i="2"/>
  <c r="L12" i="2"/>
  <c r="L10" i="2"/>
  <c r="L8" i="2"/>
  <c r="AX14" i="2"/>
  <c r="S14" i="2"/>
  <c r="S51" i="2"/>
  <c r="S49" i="2"/>
  <c r="S47" i="2"/>
  <c r="S45" i="2"/>
  <c r="AJ41" i="2"/>
  <c r="AC41" i="2"/>
  <c r="AC37" i="2"/>
  <c r="AX35" i="2"/>
  <c r="AQ20" i="2"/>
  <c r="AC18" i="2"/>
  <c r="AJ32" i="2"/>
  <c r="AC28" i="2"/>
  <c r="AJ26" i="2"/>
  <c r="S26" i="2"/>
  <c r="AJ6" i="2"/>
  <c r="AC6" i="2"/>
  <c r="AC20" i="2"/>
  <c r="S8" i="2"/>
  <c r="AC82" i="2"/>
  <c r="S82" i="2"/>
  <c r="AC160" i="2"/>
  <c r="S158" i="2"/>
  <c r="AC153" i="2"/>
  <c r="S151" i="2"/>
  <c r="L147" i="2"/>
  <c r="AX145" i="2"/>
  <c r="L143" i="2"/>
  <c r="AX137" i="2"/>
  <c r="L135" i="2"/>
  <c r="AX130" i="2"/>
  <c r="L129" i="2"/>
  <c r="AX124" i="2"/>
  <c r="AX122" i="2"/>
  <c r="L120" i="2"/>
  <c r="L116" i="2"/>
  <c r="AX115" i="2"/>
  <c r="L113" i="2"/>
  <c r="AX111" i="2"/>
  <c r="L109" i="2"/>
  <c r="AX107" i="2"/>
  <c r="S194" i="2"/>
  <c r="AX169" i="2"/>
  <c r="AJ165" i="2"/>
  <c r="AX156" i="2"/>
  <c r="AJ148" i="2"/>
  <c r="L148" i="2"/>
  <c r="AX161" i="2"/>
  <c r="AQ154" i="2"/>
  <c r="L144" i="2"/>
  <c r="AJ108" i="2"/>
  <c r="L108" i="2"/>
  <c r="AC105" i="2"/>
  <c r="S105" i="2"/>
  <c r="AJ101" i="2"/>
  <c r="AQ92" i="2"/>
  <c r="AX85" i="2"/>
  <c r="AJ171" i="2"/>
  <c r="AX171" i="2"/>
  <c r="S171" i="2"/>
  <c r="AJ161" i="2"/>
  <c r="L159" i="2"/>
  <c r="AX142" i="2"/>
  <c r="AC141" i="2"/>
  <c r="AQ138" i="2"/>
  <c r="AC131" i="2"/>
  <c r="AC128" i="2"/>
  <c r="AC119" i="2"/>
  <c r="AC114" i="2"/>
  <c r="AC104" i="2"/>
  <c r="AX102" i="2"/>
  <c r="S102" i="2"/>
  <c r="AC102" i="2"/>
  <c r="AQ102" i="2"/>
  <c r="AQ100" i="2"/>
  <c r="AC96" i="2"/>
  <c r="AC94" i="2"/>
  <c r="AQ89" i="2"/>
  <c r="S89" i="2"/>
  <c r="AQ83" i="2"/>
  <c r="S83" i="2"/>
  <c r="AC81" i="2"/>
  <c r="AX79" i="2"/>
  <c r="AC79" i="2"/>
  <c r="AQ79" i="2"/>
  <c r="AJ75" i="2"/>
  <c r="AQ144" i="2"/>
  <c r="S138" i="2"/>
  <c r="AJ85" i="2"/>
  <c r="AQ167" i="2"/>
  <c r="AX167" i="2"/>
  <c r="AC150" i="2"/>
  <c r="AJ132" i="2"/>
  <c r="AJ126" i="2"/>
  <c r="S126" i="2"/>
  <c r="AQ123" i="2"/>
  <c r="AX112" i="2"/>
  <c r="AJ104" i="2"/>
  <c r="S103" i="2"/>
  <c r="L99" i="2"/>
  <c r="L97" i="2"/>
  <c r="S93" i="2"/>
  <c r="L90" i="2"/>
  <c r="S87" i="2"/>
  <c r="L86" i="2"/>
  <c r="AJ84" i="2"/>
  <c r="S80" i="2"/>
  <c r="AC76" i="2"/>
  <c r="L76" i="2"/>
  <c r="S76" i="2"/>
  <c r="AX78" i="2"/>
  <c r="AJ71" i="2"/>
  <c r="AX70" i="2"/>
  <c r="AC68" i="2"/>
  <c r="AC56" i="2"/>
  <c r="S56" i="2"/>
  <c r="AC52" i="2"/>
  <c r="AC50" i="2"/>
  <c r="AC48" i="2"/>
  <c r="S48" i="2"/>
  <c r="AQ46" i="2"/>
  <c r="AJ42" i="2"/>
  <c r="AQ42" i="2"/>
  <c r="AJ38" i="2"/>
  <c r="AX36" i="2"/>
  <c r="S31" i="2"/>
  <c r="AX29" i="2"/>
  <c r="AX27" i="2"/>
  <c r="S23" i="2"/>
  <c r="AX21" i="2"/>
  <c r="S15" i="2"/>
  <c r="S9" i="2"/>
  <c r="AC5" i="2"/>
  <c r="AQ60" i="2"/>
  <c r="AQ57" i="2"/>
  <c r="AX72" i="2"/>
  <c r="AQ74" i="2"/>
  <c r="AQ71" i="2"/>
  <c r="AC62" i="2"/>
  <c r="S57" i="2"/>
  <c r="AQ55" i="2"/>
  <c r="AC53" i="2"/>
  <c r="L22" i="2"/>
  <c r="L20" i="2"/>
  <c r="L18" i="2"/>
  <c r="L16" i="2"/>
  <c r="AQ14" i="2"/>
  <c r="S43" i="2"/>
  <c r="L41" i="2"/>
  <c r="AX41" i="2"/>
  <c r="S39" i="2"/>
  <c r="AC39" i="2"/>
  <c r="AX37" i="2"/>
  <c r="AC33" i="2"/>
  <c r="AC12" i="2"/>
  <c r="L32" i="2"/>
  <c r="AC30" i="2"/>
  <c r="S18" i="2"/>
  <c r="S16" i="2"/>
  <c r="S12" i="2"/>
  <c r="S10" i="2"/>
  <c r="AJ28" i="2"/>
  <c r="L26" i="2"/>
  <c r="AX82" i="2"/>
  <c r="AC73" i="2"/>
  <c r="AJ22" i="2"/>
  <c r="AC22" i="2"/>
  <c r="L259" i="2"/>
  <c r="AQ255" i="2"/>
  <c r="AC251" i="2"/>
  <c r="AX258" i="2"/>
  <c r="S256" i="2"/>
  <c r="AQ256" i="2"/>
  <c r="AC246" i="2"/>
  <c r="AQ251" i="2"/>
  <c r="AX256" i="2"/>
  <c r="AQ249" i="2"/>
  <c r="AX247" i="2"/>
  <c r="AC242" i="2"/>
  <c r="AQ242" i="2"/>
  <c r="AQ241" i="2"/>
  <c r="S248" i="2"/>
  <c r="S239" i="2"/>
  <c r="AX251" i="2"/>
  <c r="AC258" i="2"/>
  <c r="AX245" i="2"/>
  <c r="L239" i="2"/>
  <c r="AC259" i="2"/>
  <c r="AC255" i="2"/>
  <c r="AQ258" i="2"/>
  <c r="AC256" i="2"/>
  <c r="L254" i="2"/>
  <c r="AQ257" i="2"/>
  <c r="AJ241" i="2"/>
  <c r="AC248" i="2"/>
  <c r="S242" i="2"/>
  <c r="AX239" i="2"/>
  <c r="AJ217" i="2"/>
  <c r="AC235" i="2"/>
  <c r="S233" i="2"/>
  <c r="AX233" i="2"/>
  <c r="AC229" i="2"/>
  <c r="S227" i="2"/>
  <c r="AX227" i="2"/>
  <c r="AC225" i="2"/>
  <c r="S223" i="2"/>
  <c r="AX223" i="2"/>
  <c r="AC221" i="2"/>
  <c r="S219" i="2"/>
  <c r="AX219" i="2"/>
  <c r="L215" i="2"/>
  <c r="L213" i="2"/>
  <c r="L211" i="2"/>
  <c r="L209" i="2"/>
  <c r="L207" i="2"/>
  <c r="L205" i="2"/>
  <c r="L203" i="2"/>
  <c r="L201" i="2"/>
  <c r="L199" i="2"/>
  <c r="L198" i="2"/>
  <c r="L195" i="2"/>
  <c r="L193" i="2"/>
  <c r="L191" i="2"/>
  <c r="L189" i="2"/>
  <c r="AX187" i="2"/>
  <c r="S190" i="2"/>
  <c r="AX190" i="2"/>
  <c r="AJ200" i="2"/>
  <c r="AC172" i="2"/>
  <c r="AQ172" i="2"/>
  <c r="AJ170" i="2"/>
  <c r="AJ168" i="2"/>
  <c r="AJ166" i="2"/>
  <c r="AJ164" i="2"/>
  <c r="AJ162" i="2"/>
  <c r="AJ160" i="2"/>
  <c r="AJ158" i="2"/>
  <c r="AJ157" i="2"/>
  <c r="AJ155" i="2"/>
  <c r="AJ153" i="2"/>
  <c r="AJ151" i="2"/>
  <c r="AJ149" i="2"/>
  <c r="AJ147" i="2"/>
  <c r="AJ145" i="2"/>
  <c r="AJ143" i="2"/>
  <c r="AJ140" i="2"/>
  <c r="AJ137" i="2"/>
  <c r="AJ135" i="2"/>
  <c r="AJ133" i="2"/>
  <c r="AJ130" i="2"/>
  <c r="AJ129" i="2"/>
  <c r="AJ127" i="2"/>
  <c r="AJ124" i="2"/>
  <c r="AJ122" i="2"/>
  <c r="AJ120" i="2"/>
  <c r="AJ118" i="2"/>
  <c r="AJ116" i="2"/>
  <c r="AJ115" i="2"/>
  <c r="AJ113" i="2"/>
  <c r="AJ111" i="2"/>
  <c r="AJ109" i="2"/>
  <c r="AJ107" i="2"/>
  <c r="AJ156" i="2"/>
  <c r="S142" i="2"/>
  <c r="L81" i="2"/>
  <c r="AJ167" i="2"/>
  <c r="AJ141" i="2"/>
  <c r="AX128" i="2"/>
  <c r="S123" i="2"/>
  <c r="AX114" i="2"/>
  <c r="L66" i="2"/>
  <c r="L63" i="2"/>
  <c r="L56" i="2"/>
  <c r="L48" i="2"/>
  <c r="L40" i="2"/>
  <c r="L25" i="2"/>
  <c r="L19" i="2"/>
  <c r="L11" i="2"/>
  <c r="AX67" i="2"/>
  <c r="AX64" i="2"/>
  <c r="AX57" i="2"/>
  <c r="AQ49" i="2"/>
  <c r="AQ45" i="2"/>
  <c r="AQ41" i="2"/>
  <c r="AQ37" i="2"/>
  <c r="AQ33" i="2"/>
  <c r="AX32" i="2"/>
  <c r="AX26" i="2"/>
  <c r="AX6" i="2"/>
  <c r="S246" i="2"/>
  <c r="S218" i="2"/>
  <c r="AQ217" i="2"/>
  <c r="L238" i="2"/>
  <c r="AC236" i="2"/>
  <c r="AC234" i="2"/>
  <c r="AX232" i="2"/>
  <c r="AC231" i="2"/>
  <c r="AX230" i="2"/>
  <c r="AC228" i="2"/>
  <c r="S226" i="2"/>
  <c r="AX226" i="2"/>
  <c r="AC224" i="2"/>
  <c r="AX222" i="2"/>
  <c r="AC220" i="2"/>
  <c r="AQ215" i="2"/>
  <c r="AQ213" i="2"/>
  <c r="AQ211" i="2"/>
  <c r="AQ209" i="2"/>
  <c r="AQ207" i="2"/>
  <c r="AQ244" i="2"/>
  <c r="S210" i="2"/>
  <c r="S202" i="2"/>
  <c r="AX168" i="2"/>
  <c r="AX164" i="2"/>
  <c r="AX162" i="2"/>
  <c r="AX157" i="2"/>
  <c r="AX155" i="2"/>
  <c r="AX149" i="2"/>
  <c r="AX140" i="2"/>
  <c r="AX133" i="2"/>
  <c r="AX127" i="2"/>
  <c r="AX118" i="2"/>
  <c r="AX113" i="2"/>
  <c r="S165" i="2"/>
  <c r="S156" i="2"/>
  <c r="S136" i="2"/>
  <c r="AX150" i="2"/>
  <c r="S139" i="2"/>
  <c r="AX134" i="2"/>
  <c r="AX119" i="2"/>
  <c r="L68" i="2"/>
  <c r="L65" i="2"/>
  <c r="AX61" i="2"/>
  <c r="L58" i="2"/>
  <c r="AX50" i="2"/>
  <c r="L46" i="2"/>
  <c r="L38" i="2"/>
  <c r="AX34" i="2"/>
  <c r="L31" i="2"/>
  <c r="L23" i="2"/>
  <c r="L17" i="2"/>
  <c r="AX13" i="2"/>
  <c r="L9" i="2"/>
  <c r="AX5" i="2"/>
  <c r="AX71" i="2"/>
  <c r="AX62" i="2"/>
  <c r="AX55" i="2"/>
  <c r="AX49" i="2"/>
  <c r="AX45" i="2"/>
  <c r="S6" i="2"/>
  <c r="AX218" i="2"/>
  <c r="AQ238" i="2"/>
  <c r="AX236" i="2"/>
  <c r="AX235" i="2"/>
  <c r="AC233" i="2"/>
  <c r="AX229" i="2"/>
  <c r="AC227" i="2"/>
  <c r="AX225" i="2"/>
  <c r="AC223" i="2"/>
  <c r="AX221" i="2"/>
  <c r="AC219" i="2"/>
  <c r="AJ205" i="2"/>
  <c r="AJ203" i="2"/>
  <c r="AJ201" i="2"/>
  <c r="AJ199" i="2"/>
  <c r="AJ198" i="2"/>
  <c r="AJ195" i="2"/>
  <c r="AJ193" i="2"/>
  <c r="AJ191" i="2"/>
  <c r="AJ189" i="2"/>
  <c r="AJ187" i="2"/>
  <c r="AX188" i="2"/>
  <c r="AJ208" i="2"/>
  <c r="L170" i="2"/>
  <c r="L168" i="2"/>
  <c r="L166" i="2"/>
  <c r="L164" i="2"/>
  <c r="L162" i="2"/>
  <c r="L160" i="2"/>
  <c r="L158" i="2"/>
  <c r="L157" i="2"/>
  <c r="L155" i="2"/>
  <c r="L153" i="2"/>
  <c r="L151" i="2"/>
  <c r="L149" i="2"/>
  <c r="AX105" i="2"/>
  <c r="L70" i="2"/>
  <c r="L59" i="2"/>
  <c r="L52" i="2"/>
  <c r="AX48" i="2"/>
  <c r="L44" i="2"/>
  <c r="L36" i="2"/>
  <c r="L29" i="2"/>
  <c r="AX25" i="2"/>
  <c r="AX19" i="2"/>
  <c r="L15" i="2"/>
  <c r="AX11" i="2"/>
  <c r="L7" i="2"/>
  <c r="AX74" i="2"/>
  <c r="AX60" i="2"/>
  <c r="AX53" i="2"/>
  <c r="AQ51" i="2"/>
  <c r="AQ47" i="2"/>
  <c r="AQ43" i="2"/>
  <c r="AQ39" i="2"/>
  <c r="AQ35" i="2"/>
  <c r="AQ24" i="2"/>
  <c r="AX28" i="2"/>
  <c r="L237" i="2"/>
  <c r="AJ237" i="2"/>
  <c r="S217" i="2"/>
  <c r="S234" i="2"/>
  <c r="AX234" i="2"/>
  <c r="AC232" i="2"/>
  <c r="S231" i="2"/>
  <c r="AX231" i="2"/>
  <c r="AC230" i="2"/>
  <c r="S228" i="2"/>
  <c r="AX228" i="2"/>
  <c r="AC226" i="2"/>
  <c r="S224" i="2"/>
  <c r="AX224" i="2"/>
  <c r="AC222" i="2"/>
  <c r="S220" i="2"/>
  <c r="AX220" i="2"/>
  <c r="AX213" i="2"/>
  <c r="AX209" i="2"/>
  <c r="AX205" i="2"/>
  <c r="AX201" i="2"/>
  <c r="AX195" i="2"/>
  <c r="AX189" i="2"/>
  <c r="AJ186" i="2"/>
  <c r="AJ185" i="2"/>
  <c r="AJ184" i="2"/>
  <c r="AJ183" i="2"/>
  <c r="AJ182" i="2"/>
  <c r="AJ181" i="2"/>
  <c r="AJ180" i="2"/>
  <c r="AJ179" i="2"/>
  <c r="AJ178" i="2"/>
  <c r="AJ177" i="2"/>
  <c r="AJ176" i="2"/>
  <c r="AJ175" i="2"/>
  <c r="AJ174" i="2"/>
  <c r="AJ173" i="2"/>
  <c r="S214" i="2"/>
  <c r="S206" i="2"/>
  <c r="AX197" i="2"/>
  <c r="AJ204" i="2"/>
  <c r="AQ170" i="2"/>
  <c r="AQ168" i="2"/>
  <c r="AQ166" i="2"/>
  <c r="AQ164" i="2"/>
  <c r="AQ162" i="2"/>
  <c r="AQ160" i="2"/>
  <c r="AQ158" i="2"/>
  <c r="AQ157" i="2"/>
  <c r="AQ155" i="2"/>
  <c r="AQ153" i="2"/>
  <c r="AQ151" i="2"/>
  <c r="AQ149" i="2"/>
  <c r="AQ147" i="2"/>
  <c r="AQ145" i="2"/>
  <c r="AQ143" i="2"/>
  <c r="AQ140" i="2"/>
  <c r="AQ137" i="2"/>
  <c r="AQ135" i="2"/>
  <c r="AQ133" i="2"/>
  <c r="AQ130" i="2"/>
  <c r="AQ129" i="2"/>
  <c r="AQ127" i="2"/>
  <c r="AQ124" i="2"/>
  <c r="AQ122" i="2"/>
  <c r="AQ120" i="2"/>
  <c r="AQ118" i="2"/>
  <c r="AQ116" i="2"/>
  <c r="AQ115" i="2"/>
  <c r="AQ113" i="2"/>
  <c r="AQ111" i="2"/>
  <c r="AQ109" i="2"/>
  <c r="AQ107" i="2"/>
  <c r="S169" i="2"/>
  <c r="S163" i="2"/>
  <c r="AX163" i="2"/>
  <c r="S148" i="2"/>
  <c r="S121" i="2"/>
  <c r="S108" i="2"/>
  <c r="AQ105" i="2"/>
  <c r="S134" i="2"/>
  <c r="S128" i="2"/>
  <c r="S119" i="2"/>
  <c r="S114" i="2"/>
  <c r="S106" i="2"/>
  <c r="AJ159" i="2"/>
  <c r="S150" i="2"/>
  <c r="AX146" i="2"/>
  <c r="S132" i="2"/>
  <c r="AX106" i="2"/>
  <c r="AX68" i="2"/>
  <c r="AX65" i="2"/>
  <c r="L61" i="2"/>
  <c r="AX58" i="2"/>
  <c r="L54" i="2"/>
  <c r="L50" i="2"/>
  <c r="AX46" i="2"/>
  <c r="L42" i="2"/>
  <c r="AX38" i="2"/>
  <c r="L34" i="2"/>
  <c r="AX31" i="2"/>
  <c r="L27" i="2"/>
  <c r="AX23" i="2"/>
  <c r="L21" i="2"/>
  <c r="AX17" i="2"/>
  <c r="L13" i="2"/>
  <c r="AX9" i="2"/>
  <c r="L5" i="2"/>
  <c r="AC74" i="2"/>
  <c r="AX69" i="2"/>
  <c r="AX51" i="2"/>
  <c r="AX47" i="2"/>
  <c r="AX43" i="2"/>
  <c r="AX39" i="2"/>
  <c r="AX24" i="2"/>
  <c r="AQ26" i="2"/>
  <c r="BC80" i="2" l="1"/>
  <c r="BC179" i="2"/>
  <c r="BC174" i="2"/>
  <c r="BC182" i="2"/>
  <c r="BC136" i="2"/>
  <c r="BC69" i="2"/>
  <c r="BC93" i="2"/>
  <c r="BC103" i="2"/>
  <c r="BC240" i="2"/>
  <c r="BC91" i="2"/>
  <c r="BC176" i="2"/>
  <c r="BC126" i="2"/>
  <c r="BC138" i="2"/>
  <c r="BC159" i="2"/>
  <c r="BC180" i="2"/>
  <c r="BC231" i="2"/>
  <c r="BC66" i="2"/>
  <c r="BC21" i="2"/>
  <c r="BC200" i="2"/>
  <c r="BC257" i="2"/>
  <c r="BC255" i="2"/>
  <c r="BC197" i="2"/>
  <c r="BC62" i="2"/>
  <c r="BC99" i="2"/>
  <c r="BC28" i="2"/>
  <c r="BC30" i="2"/>
  <c r="BC76" i="2"/>
  <c r="BC86" i="2"/>
  <c r="BC96" i="2"/>
  <c r="BC144" i="2"/>
  <c r="BC72" i="2"/>
  <c r="BC125" i="2"/>
  <c r="BC82" i="2"/>
  <c r="BC152" i="2"/>
  <c r="BC161" i="2"/>
  <c r="BC250" i="2"/>
  <c r="BC243" i="2"/>
  <c r="BC260" i="2"/>
  <c r="BC212" i="2"/>
  <c r="BC88" i="2"/>
  <c r="BC59" i="2"/>
  <c r="BC244" i="2"/>
  <c r="BC32" i="2"/>
  <c r="BC50" i="2"/>
  <c r="BC246" i="2"/>
  <c r="BC87" i="2"/>
  <c r="BC112" i="2"/>
  <c r="BC185" i="2"/>
  <c r="BC54" i="2"/>
  <c r="BC146" i="2"/>
  <c r="BC114" i="2"/>
  <c r="BC169" i="2"/>
  <c r="BC178" i="2"/>
  <c r="BC186" i="2"/>
  <c r="BC230" i="2"/>
  <c r="BC35" i="2"/>
  <c r="BC7" i="2"/>
  <c r="BC187" i="2"/>
  <c r="BC202" i="2"/>
  <c r="BC37" i="2"/>
  <c r="BC57" i="2"/>
  <c r="BC56" i="2"/>
  <c r="BC123" i="2"/>
  <c r="BC245" i="2"/>
  <c r="BC183" i="2"/>
  <c r="BC177" i="2"/>
  <c r="BC44" i="2"/>
  <c r="BC134" i="2"/>
  <c r="BC6" i="2"/>
  <c r="BC81" i="2"/>
  <c r="BC78" i="2"/>
  <c r="BC131" i="2"/>
  <c r="BC83" i="2"/>
  <c r="BC89" i="2"/>
  <c r="BC171" i="2"/>
  <c r="BC104" i="2"/>
  <c r="BC154" i="2"/>
  <c r="BC98" i="2"/>
  <c r="BC92" i="2"/>
  <c r="BC253" i="2"/>
  <c r="BC194" i="2"/>
  <c r="BC84" i="2"/>
  <c r="BC216" i="2"/>
  <c r="BC77" i="2"/>
  <c r="BC97" i="2"/>
  <c r="BC261" i="2"/>
  <c r="BC101" i="2"/>
  <c r="BC242" i="2"/>
  <c r="BC26" i="2"/>
  <c r="BC5" i="2"/>
  <c r="BC34" i="2"/>
  <c r="BC132" i="2"/>
  <c r="BC106" i="2"/>
  <c r="BC128" i="2"/>
  <c r="BC121" i="2"/>
  <c r="BC163" i="2"/>
  <c r="BC204" i="2"/>
  <c r="BC173" i="2"/>
  <c r="BC181" i="2"/>
  <c r="BC232" i="2"/>
  <c r="BC217" i="2"/>
  <c r="BC70" i="2"/>
  <c r="BC188" i="2"/>
  <c r="BC55" i="2"/>
  <c r="BC165" i="2"/>
  <c r="BC33" i="2"/>
  <c r="BC167" i="2"/>
  <c r="BC241" i="2"/>
  <c r="BC247" i="2"/>
  <c r="BC252" i="2"/>
  <c r="BC13" i="2"/>
  <c r="BC27" i="2"/>
  <c r="BC42" i="2"/>
  <c r="BC150" i="2"/>
  <c r="BC119" i="2"/>
  <c r="BC105" i="2"/>
  <c r="BC148" i="2"/>
  <c r="BC206" i="2"/>
  <c r="BC175" i="2"/>
  <c r="BC53" i="2"/>
  <c r="BC29" i="2"/>
  <c r="BC52" i="2"/>
  <c r="BC71" i="2"/>
  <c r="BC210" i="2"/>
  <c r="BC41" i="2"/>
  <c r="BC64" i="2"/>
  <c r="BC63" i="2"/>
  <c r="BC142" i="2"/>
  <c r="BC254" i="2"/>
  <c r="BC249" i="2"/>
  <c r="BC20" i="2"/>
  <c r="BC74" i="2"/>
  <c r="BC61" i="2"/>
  <c r="BC108" i="2"/>
  <c r="BC214" i="2"/>
  <c r="BC184" i="2"/>
  <c r="BC222" i="2"/>
  <c r="BC60" i="2"/>
  <c r="BC15" i="2"/>
  <c r="BC36" i="2"/>
  <c r="BC208" i="2"/>
  <c r="BC139" i="2"/>
  <c r="BC156" i="2"/>
  <c r="BC67" i="2"/>
  <c r="BC40" i="2"/>
  <c r="BC141" i="2"/>
  <c r="BC172" i="2"/>
  <c r="BC90" i="2"/>
  <c r="BC79" i="2"/>
  <c r="BC95" i="2"/>
  <c r="BC192" i="2"/>
  <c r="BC75" i="2"/>
  <c r="BC100" i="2"/>
  <c r="BC85" i="2"/>
  <c r="BC94" i="2"/>
  <c r="BC43" i="2"/>
  <c r="BC218" i="2"/>
  <c r="BC45" i="2"/>
  <c r="BC113" i="2"/>
  <c r="BC120" i="2"/>
  <c r="BC129" i="2"/>
  <c r="BC135" i="2"/>
  <c r="BC143" i="2"/>
  <c r="BC223" i="2"/>
  <c r="BC229" i="2"/>
  <c r="BC256" i="2"/>
  <c r="BC22" i="2"/>
  <c r="BC12" i="2"/>
  <c r="BC73" i="2"/>
  <c r="BC228" i="2"/>
  <c r="BC24" i="2"/>
  <c r="BC47" i="2"/>
  <c r="BC236" i="2"/>
  <c r="BC49" i="2"/>
  <c r="BC107" i="2"/>
  <c r="BC115" i="2"/>
  <c r="BC122" i="2"/>
  <c r="BC124" i="2"/>
  <c r="BC130" i="2"/>
  <c r="BC137" i="2"/>
  <c r="BC145" i="2"/>
  <c r="BC219" i="2"/>
  <c r="BC225" i="2"/>
  <c r="BC233" i="2"/>
  <c r="BC248" i="2"/>
  <c r="BC16" i="2"/>
  <c r="BC14" i="2"/>
  <c r="BC102" i="2"/>
  <c r="BC224" i="2"/>
  <c r="BC51" i="2"/>
  <c r="BC226" i="2"/>
  <c r="BC109" i="2"/>
  <c r="BC116" i="2"/>
  <c r="BC147" i="2"/>
  <c r="BC221" i="2"/>
  <c r="BC235" i="2"/>
  <c r="BC251" i="2"/>
  <c r="BC18" i="2"/>
  <c r="BC8" i="2"/>
  <c r="BC220" i="2"/>
  <c r="BC234" i="2"/>
  <c r="BC39" i="2"/>
  <c r="BC111" i="2"/>
  <c r="BC118" i="2"/>
  <c r="BC127" i="2"/>
  <c r="BC133" i="2"/>
  <c r="BC140" i="2"/>
  <c r="BC190" i="2"/>
  <c r="BC227" i="2"/>
  <c r="BC258" i="2"/>
  <c r="BC10" i="2"/>
  <c r="BC149" i="2"/>
  <c r="BC157" i="2"/>
  <c r="BC164" i="2"/>
  <c r="BC23" i="2"/>
  <c r="BC46" i="2"/>
  <c r="BC65" i="2"/>
  <c r="BC238" i="2"/>
  <c r="BC19" i="2"/>
  <c r="BC191" i="2"/>
  <c r="BC198" i="2"/>
  <c r="BC205" i="2"/>
  <c r="BC213" i="2"/>
  <c r="BC151" i="2"/>
  <c r="BC158" i="2"/>
  <c r="BC166" i="2"/>
  <c r="BC9" i="2"/>
  <c r="BC31" i="2"/>
  <c r="BC68" i="2"/>
  <c r="BC25" i="2"/>
  <c r="BC193" i="2"/>
  <c r="BC199" i="2"/>
  <c r="BC207" i="2"/>
  <c r="BC215" i="2"/>
  <c r="BC153" i="2"/>
  <c r="BC160" i="2"/>
  <c r="BC168" i="2"/>
  <c r="BC58" i="2"/>
  <c r="BC195" i="2"/>
  <c r="BC201" i="2"/>
  <c r="BC209" i="2"/>
  <c r="BC239" i="2"/>
  <c r="BC259" i="2"/>
  <c r="BC237" i="2"/>
  <c r="BC155" i="2"/>
  <c r="BC162" i="2"/>
  <c r="BC170" i="2"/>
  <c r="BC17" i="2"/>
  <c r="BC38" i="2"/>
  <c r="BC11" i="2"/>
  <c r="BC48" i="2"/>
  <c r="BC189" i="2"/>
  <c r="BC203" i="2"/>
  <c r="BC211" i="2"/>
</calcChain>
</file>

<file path=xl/sharedStrings.xml><?xml version="1.0" encoding="utf-8"?>
<sst xmlns="http://schemas.openxmlformats.org/spreadsheetml/2006/main" count="10976" uniqueCount="1915">
  <si>
    <t>Län</t>
  </si>
  <si>
    <t>Tidstämpel</t>
  </si>
  <si>
    <t>Kod</t>
  </si>
  <si>
    <t>Kommun</t>
  </si>
  <si>
    <t>Namn</t>
  </si>
  <si>
    <t>E-postadress</t>
  </si>
  <si>
    <t>Titel</t>
  </si>
  <si>
    <t>Blekinge län</t>
  </si>
  <si>
    <t>Kostnad fritidsverksamhet, kr/inv</t>
  </si>
  <si>
    <t>Karlshamns kommun</t>
  </si>
  <si>
    <t>Emma Käll Carlander</t>
  </si>
  <si>
    <t>Fältsekreterare</t>
  </si>
  <si>
    <t>Ditt namn</t>
  </si>
  <si>
    <t>Din e-postadress</t>
  </si>
  <si>
    <t>Din titel/roll i kommunen</t>
  </si>
  <si>
    <t>2. Tror du att unga upplever att de har möjlighet att påverka kommunen i frågor som rör sin fritid?</t>
  </si>
  <si>
    <t>3. Vad gör er kommun för att ungas alkoholkonsumtion ska vara låg vid högtider som t.ex. valborg, skolavslutningar och midsommar?</t>
  </si>
  <si>
    <t>4. Vilka aktiviteter för unga finns i er kommun som är både nyktra och kostnadsfria?</t>
  </si>
  <si>
    <t>5. Hur ofta har unga möjlighet att umgås på nyktra mötesplatser i er kommun?</t>
  </si>
  <si>
    <t>6. Hur marknadsförs nyktra mötesplatser till unga i er kommun?</t>
  </si>
  <si>
    <t>7. Vad gör er kommun för att unga ska kunna ta del av ett föreningsliv fritt från alkohol och andra droger?</t>
  </si>
  <si>
    <t>8. Hur bra tror du att er kommun är på att erbjuda unga ett bra uteliv?</t>
  </si>
  <si>
    <t>Kostnad kulturverksamhet, kr/inv</t>
  </si>
  <si>
    <t>Summa</t>
  </si>
  <si>
    <t>Karlskrona kommun</t>
  </si>
  <si>
    <t>Sivone Persson</t>
  </si>
  <si>
    <t>sivone.persson@karlskrona.se</t>
  </si>
  <si>
    <t>Enhetschef</t>
  </si>
  <si>
    <t>Olofströms kommun</t>
  </si>
  <si>
    <t>Ulf Clang</t>
  </si>
  <si>
    <t>ulf.clang@olofstrom.se</t>
  </si>
  <si>
    <t>Sjöbo kommun</t>
  </si>
  <si>
    <t>Annika Kharraziha</t>
  </si>
  <si>
    <t>annika.kharraziha@sjobo.se</t>
  </si>
  <si>
    <t>Verksamhetschef</t>
  </si>
  <si>
    <t>Ronneby kommun</t>
  </si>
  <si>
    <t>a. Strategier och handlingsplaner för att öka ungas inflytande, c. Ungdomsfullmäktige/ungdomsråd eller liknande</t>
  </si>
  <si>
    <t>lisbeth.karlsson@ronneby.se</t>
  </si>
  <si>
    <t>Fritidsledare</t>
  </si>
  <si>
    <t>a. Ja, och de använder den möjligheten</t>
  </si>
  <si>
    <t>c. Stöd till drogfria aktiviteter riktade till unga</t>
  </si>
  <si>
    <t>b. Större kulturarrangemang, f. Fritidsgård/ungdomshus/aktivitetshus, g. Arrangerade utflykter/resor, h. Möjlighet att få pengar för egna projekt</t>
  </si>
  <si>
    <t>b. Alla vardagskvällar, c. Vissa fredagar och lördagar till minst 23.00</t>
  </si>
  <si>
    <t>a. Kommunens hemsida, b. Sociala medier (t.ex. Facebook och Twitter), c. Affischering på skolor och offentliga platser, d. Direktkontakt med skolor</t>
  </si>
  <si>
    <t>a. Kräver att föreningar som får kommunalt stöd ska ha en alkohol/drogpolicy, c. Samarbetar med föreningslivet kring drogfrihet (t.ex. implementering av alkohol/drogpolicy), e. Subventionerar deltagande i drogfria föreningsaktiviteter</t>
  </si>
  <si>
    <t>Bra</t>
  </si>
  <si>
    <t>Kalmar kommun</t>
  </si>
  <si>
    <t>Kjell Lindberg</t>
  </si>
  <si>
    <t>kjell.lindberg@kalmar.se</t>
  </si>
  <si>
    <t>Sölvesborgs kommun</t>
  </si>
  <si>
    <t>Drogförebyggare</t>
  </si>
  <si>
    <t>Fredrik Belfrage</t>
  </si>
  <si>
    <t>fredrik.belfrage@solvesborg.se</t>
  </si>
  <si>
    <t>a. Strategier och handlingsplaner för att öka ungas inflytande, b. Målgruppsanpassad information om beslut som rör ungas fritid, c. Ungdomsfullmäktige/ungdomsråd eller liknande</t>
  </si>
  <si>
    <t>a. Kampanjer för att minska langning, b. Stöd till nattvandrare/vuxna på stan, c. Stöd till drogfria aktiviteter riktade till unga, d. Utökat samarbete med polisen, e. Extra tillsyn av alkohollagen (särskilt ålderskontroller)</t>
  </si>
  <si>
    <t>a. Festivaler, b. Större kulturarrangemang, c. Sportevenemang, f. Fritidsgård/ungdomshus/aktivitetshus, g. Arrangerade utflykter/resor, h. Möjlighet att få pengar för egna projekt</t>
  </si>
  <si>
    <t>b. Alla vardagskvällar, d. Varje fredag och lördag till minst 23.00, e. De flesta lovdagar till minst 23</t>
  </si>
  <si>
    <t>Dalarnas län</t>
  </si>
  <si>
    <t>Älvdalens kommun</t>
  </si>
  <si>
    <t>a. Kommunens hemsida, b. Sociala medier (t.ex. Facebook och Twitter), c. Affischering på skolor och offentliga platser, d. Direktkontakt med skolor, e. Annonsering i tidning/radio/TV</t>
  </si>
  <si>
    <t>Tomas Nord</t>
  </si>
  <si>
    <t>tomas.nord@alvdalen.se</t>
  </si>
  <si>
    <t>Ungdomssamordnare</t>
  </si>
  <si>
    <t>a. Kräver att föreningar som får kommunalt stöd ska ha en alkohol/drogpolicy, b. Erbjuder information/utbildning till föreningar gällande alkohol/droger, c. Samarbetar med föreningslivet kring drogfrihet (t.ex. implementering av alkohol/drogpolicy), e. Subventionerar deltagande i drogfria föreningsaktiviteter</t>
  </si>
  <si>
    <t>Mycket bra</t>
  </si>
  <si>
    <t>Motala kommun</t>
  </si>
  <si>
    <t>Borlänge kommun</t>
  </si>
  <si>
    <t>Åsa Grellsgård</t>
  </si>
  <si>
    <t>Monica Malmqvist</t>
  </si>
  <si>
    <t>asa.grellsgard@motala.se</t>
  </si>
  <si>
    <t>monica.malmqvist@borlange.se</t>
  </si>
  <si>
    <t>Fritidschef</t>
  </si>
  <si>
    <t>d. Andra riktade insatser för att lyssna på ungas åsikter</t>
  </si>
  <si>
    <t>a. Kampanjer för att minska langning, b. Stöd till nattvandrare/vuxna på stan, c. Stöd till drogfria aktiviteter riktade till unga, d. Utökat samarbete med polisen</t>
  </si>
  <si>
    <t>b. Större kulturarrangemang, c. Sportevenemang, d. Samtalsgrupper, e. Studiecirklar, f. Fritidsgård/ungdomshus/aktivitetshus, g. Arrangerade utflykter/resor, h. Möjlighet att få pengar för egna projekt</t>
  </si>
  <si>
    <t>b. Erbjuder information/utbildning till föreningar gällande alkohol/droger</t>
  </si>
  <si>
    <t>Falu kommun</t>
  </si>
  <si>
    <t>Anki Karlström</t>
  </si>
  <si>
    <t>anki.karlstrom@falun.se</t>
  </si>
  <si>
    <t>Sektionschef</t>
  </si>
  <si>
    <t>Hofors kommun</t>
  </si>
  <si>
    <t>Christina Eriksson Östblom</t>
  </si>
  <si>
    <t>chrisitna.eriksson@hofors.se</t>
  </si>
  <si>
    <t>Folkhälsostrateg</t>
  </si>
  <si>
    <t>c. Nej, de behöver mer kunskap om hur de gör</t>
  </si>
  <si>
    <t>b. Stöd till nattvandrare/vuxna på stan, c. Stöd till drogfria aktiviteter riktade till unga, d. Utökat samarbete med polisen</t>
  </si>
  <si>
    <t>c. Sportevenemang, d. Samtalsgrupper, f. Fritidsgård/ungdomshus/aktivitetshus, h. Möjlighet att få pengar för egna projekt</t>
  </si>
  <si>
    <t>Hedemora kommun</t>
  </si>
  <si>
    <t>Jan Olsson</t>
  </si>
  <si>
    <t>b. Alla vardagskvällar</t>
  </si>
  <si>
    <t>jan.olsson@hedemora.se</t>
  </si>
  <si>
    <t>f. Kommunen har inga nyktra mötesplatser</t>
  </si>
  <si>
    <t>Fritidskonsulent</t>
  </si>
  <si>
    <t>f. Inget av ovanstående alternativ</t>
  </si>
  <si>
    <t>Varken eller</t>
  </si>
  <si>
    <t>Dals-Eds kommun</t>
  </si>
  <si>
    <t>Linda Andersson</t>
  </si>
  <si>
    <t>linda.andersson@dalsed.se</t>
  </si>
  <si>
    <t>folkhälsosamordnare</t>
  </si>
  <si>
    <t>Leksands kommun</t>
  </si>
  <si>
    <t>Ove Olsson</t>
  </si>
  <si>
    <t>ove.olsson@leksand.se</t>
  </si>
  <si>
    <t>c. Sportevenemang, f. Fritidsgård/ungdomshus/aktivitetshus, g. Arrangerade utflykter/resor, h. Möjlighet att få pengar för egna projekt</t>
  </si>
  <si>
    <t>a. Vissa vardagskvällar, d. Varje fredag och lördag till minst 23.00</t>
  </si>
  <si>
    <t>a. Kommunens hemsida, b. Sociala medier (t.ex. Facebook och Twitter), c. Affischering på skolor och offentliga platser</t>
  </si>
  <si>
    <t>Ludvika kommun</t>
  </si>
  <si>
    <t>Skara kommun</t>
  </si>
  <si>
    <t>Louise Albansson Brohede</t>
  </si>
  <si>
    <t>louise.albansson@skara.se</t>
  </si>
  <si>
    <t>Kommunutvecklare</t>
  </si>
  <si>
    <t>c. Ungdomsfullmäktige/ungdomsråd eller liknande</t>
  </si>
  <si>
    <t>a. Festivaler, c. Sportevenemang, f. Fritidsgård/ungdomshus/aktivitetshus, g. Arrangerade utflykter/resor, h. Möjlighet att få pengar för egna projekt</t>
  </si>
  <si>
    <t>b. Alla vardagskvällar, d. Varje fredag och lördag till minst 23.00</t>
  </si>
  <si>
    <t>e. Subventionerar deltagande i drogfria föreningsaktiviteter</t>
  </si>
  <si>
    <t>Ale kommun</t>
  </si>
  <si>
    <t>Åsa Holmbom</t>
  </si>
  <si>
    <t>asa.holmbom@ale.se</t>
  </si>
  <si>
    <t>Enehetschef öppen fritidsverksamhet</t>
  </si>
  <si>
    <t>c. Ungdomsfullmäktige/ungdomsråd eller liknande, d. Andra riktade insatser för att lyssna på ungas åsikter</t>
  </si>
  <si>
    <t>Mora kommun</t>
  </si>
  <si>
    <t>Åke Nyström</t>
  </si>
  <si>
    <t>ake.nystrom@mora.se</t>
  </si>
  <si>
    <t>a. Festivaler, b. Större kulturarrangemang, c. Sportevenemang, f. Fritidsgård/ungdomshus/aktivitetshus, h. Möjlighet att få pengar för egna projekt</t>
  </si>
  <si>
    <t>a. Vissa vardagskvällar, c. Vissa fredagar och lördagar till minst 23.00</t>
  </si>
  <si>
    <t>b. Erbjuder information/utbildning till föreningar gällande alkohol/droger, c. Samarbetar med föreningslivet kring drogfrihet (t.ex. implementering av alkohol/drogpolicy), d. Erbjuder information till unga om drogfria föreningar, e. Subventionerar deltagande i drogfria föreningsaktiviteter</t>
  </si>
  <si>
    <t>Örebro kommun</t>
  </si>
  <si>
    <t>Ulf Lindin</t>
  </si>
  <si>
    <t>ulf.lindin@orebro.se</t>
  </si>
  <si>
    <t>a. Strategier och handlingsplaner för att öka ungas inflytande, d. Andra riktade insatser för att lyssna på ungas åsikter</t>
  </si>
  <si>
    <t>Orsa kommun</t>
  </si>
  <si>
    <t>Ann-Sofie Sund</t>
  </si>
  <si>
    <t>ann-sofie.sund@orsa.se</t>
  </si>
  <si>
    <t>a. Festivaler, b. Större kulturarrangemang, c. Sportevenemang, d. Samtalsgrupper, e. Studiecirklar, f. Fritidsgård/ungdomshus/aktivitetshus, g. Arrangerade utflykter/resor, h. Möjlighet att få pengar för egna projekt</t>
  </si>
  <si>
    <t>Rättviks kommun</t>
  </si>
  <si>
    <t>a. Kräver att föreningar som får kommunalt stöd ska ha en alkohol/drogpolicy, b. Erbjuder information/utbildning till föreningar gällande alkohol/droger, c. Samarbetar med föreningslivet kring drogfrihet (t.ex. implementering av alkohol/drogpolicy), d. Erbjuder information till unga om drogfria föreningar, e. Subventionerar deltagande i drogfria föreningsaktiviteter</t>
  </si>
  <si>
    <t>Säters kommun</t>
  </si>
  <si>
    <t>b. Större kulturarrangemang, c. Sportevenemang, f. Fritidsgård/ungdomshus/aktivitetshus, g. Arrangerade utflykter/resor, h. Möjlighet att få pengar för egna projekt</t>
  </si>
  <si>
    <t>jenny.skold@kommun.sater.se</t>
  </si>
  <si>
    <t>a. Kräver att föreningar som får kommunalt stöd ska ha en alkohol/drogpolicy, b. Erbjuder information/utbildning till föreningar gällande alkohol/droger, c. Samarbetar med föreningslivet kring drogfrihet (t.ex. implementering av alkohol/drogpolicy), d. Erbjuder information till unga om drogfria föreningar</t>
  </si>
  <si>
    <t>Österåkers kommun</t>
  </si>
  <si>
    <t>Linn Sandegård</t>
  </si>
  <si>
    <t>Smedjebackens kommun</t>
  </si>
  <si>
    <t>linn.sandegard@osteraker.se</t>
  </si>
  <si>
    <t>Ungdomslots</t>
  </si>
  <si>
    <t>a. Festivaler, f. Fritidsgård/ungdomshus/aktivitetshus, g. Arrangerade utflykter/resor</t>
  </si>
  <si>
    <t>Gagnefs kommun</t>
  </si>
  <si>
    <t>c. Samarbetar med föreningslivet kring drogfrihet (t.ex. implementering av alkohol/drogpolicy)</t>
  </si>
  <si>
    <t>Vingåkers kommun</t>
  </si>
  <si>
    <t>Lars Furborg</t>
  </si>
  <si>
    <t>lars.furborg@vingaker.se</t>
  </si>
  <si>
    <t>kultur- och fritidschef</t>
  </si>
  <si>
    <t>b. Målgruppsanpassad information om beslut som rör ungas fritid, d. Andra riktade insatser för att lyssna på ungas åsikter</t>
  </si>
  <si>
    <t>a. Kampanjer för att minska langning, c. Stöd till drogfria aktiviteter riktade till unga, d. Utökat samarbete med polisen</t>
  </si>
  <si>
    <t>a. Kommunens hemsida, c. Affischering på skolor och offentliga platser, d. Direktkontakt med skolor</t>
  </si>
  <si>
    <t>Malung-Sälens kommun</t>
  </si>
  <si>
    <t>Eva Malmqvist</t>
  </si>
  <si>
    <t>eva.malmqvist@malung-salen.se</t>
  </si>
  <si>
    <t>Folkhälsosamordnare</t>
  </si>
  <si>
    <t>a. Kräver att föreningar som får kommunalt stöd ska ha en alkohol/drogpolicy, c. Samarbetar med föreningslivet kring drogfrihet (t.ex. implementering av alkohol/drogpolicy), d. Erbjuder information till unga om drogfria föreningar, e. Subventionerar deltagande i drogfria föreningsaktiviteter</t>
  </si>
  <si>
    <t>Malå kommun</t>
  </si>
  <si>
    <t>Nina Olofsdotter</t>
  </si>
  <si>
    <t>nina.olofsdotter@mala.se</t>
  </si>
  <si>
    <t>ANDTS-samordnare</t>
  </si>
  <si>
    <t>c. Sportevenemang, e. Studiecirklar, f. Fritidsgård/ungdomshus/aktivitetshus, g. Arrangerade utflykter/resor, h. Möjlighet att få pengar för egna projekt</t>
  </si>
  <si>
    <t>a. Vissa vardagskvällar</t>
  </si>
  <si>
    <t>Gävleborgs län</t>
  </si>
  <si>
    <t>Gävle kommun</t>
  </si>
  <si>
    <t>Ninni Berggren Magnusson</t>
  </si>
  <si>
    <t>ninni.berggren-magnusson@gavle.se</t>
  </si>
  <si>
    <t>a. Kräver att föreningar som får kommunalt stöd ska ha en alkohol/drogpolicy</t>
  </si>
  <si>
    <t>Stockholms kommun: Bromma stadsdelsområde</t>
  </si>
  <si>
    <t>roger.ekman</t>
  </si>
  <si>
    <t>roger.ekman@stockholm.se</t>
  </si>
  <si>
    <t>bitr.enhetschef</t>
  </si>
  <si>
    <t>Kungsörs kommun</t>
  </si>
  <si>
    <t>Lars-Erik Lindvall</t>
  </si>
  <si>
    <t>lars-erik.lindvall@kungsor.se</t>
  </si>
  <si>
    <t>Bitr. barn- och utbildningschef</t>
  </si>
  <si>
    <t>Hudiksvalls kommun</t>
  </si>
  <si>
    <t>Per Frid</t>
  </si>
  <si>
    <t>b. Större kulturarrangemang, c. Sportevenemang, d. Samtalsgrupper, f. Fritidsgård/ungdomshus/aktivitetshus, g. Arrangerade utflykter/resor</t>
  </si>
  <si>
    <t>Nordanstigs kommun</t>
  </si>
  <si>
    <t>Haparanda kommun</t>
  </si>
  <si>
    <t>Nina Harila</t>
  </si>
  <si>
    <t>nina.harila@haparanda.se</t>
  </si>
  <si>
    <t>Chef Ungdomens Hus</t>
  </si>
  <si>
    <t>a. Strategier och handlingsplaner för att öka ungas inflytande, c. Ungdomsfullmäktige/ungdomsråd eller liknande, d. Andra riktade insatser för att lyssna på ungas åsikter</t>
  </si>
  <si>
    <t>Ockelbo kommun</t>
  </si>
  <si>
    <t>mia.lindblom@ockelbo.se</t>
  </si>
  <si>
    <t>b. Större kulturarrangemang, e. Studiecirklar, f. Fritidsgård/ungdomshus/aktivitetshus, g. Arrangerade utflykter/resor, h. Möjlighet att få pengar för egna projekt</t>
  </si>
  <si>
    <t>Båstads kommun</t>
  </si>
  <si>
    <t>Kent Larsson</t>
  </si>
  <si>
    <t>Ovanåkers kommun</t>
  </si>
  <si>
    <t>kent.larsson@bastad.se</t>
  </si>
  <si>
    <t>Ulla-Marie Nilsson</t>
  </si>
  <si>
    <t>Enhetschef Fritidsledare</t>
  </si>
  <si>
    <t>ulla-marie.nilsson@ovanaker.se</t>
  </si>
  <si>
    <t>e. Inget av ovanstående alternativ</t>
  </si>
  <si>
    <t>d. Nej, de uppfattar inte att de har chans att påverka</t>
  </si>
  <si>
    <t>c. Stöd till drogfria aktiviteter riktade till unga, e. Extra tillsyn av alkohollagen (särskilt ålderskontroller)</t>
  </si>
  <si>
    <t>f. Fritidsgård/ungdomshus/aktivitetshus</t>
  </si>
  <si>
    <t>Sandvikens kommun</t>
  </si>
  <si>
    <t>Maria Donnerstål</t>
  </si>
  <si>
    <t>maria.donnerstal@sandviken.se</t>
  </si>
  <si>
    <t>ungdomskonsulent</t>
  </si>
  <si>
    <t>c. Sportevenemang, d. Samtalsgrupper, f. Fritidsgård/ungdomshus/aktivitetshus, g. Arrangerade utflykter/resor, h. Möjlighet att få pengar för egna projekt</t>
  </si>
  <si>
    <t>Kungälvs kommun</t>
  </si>
  <si>
    <t>Thomas Hermansson</t>
  </si>
  <si>
    <t>Söderhamns kommun</t>
  </si>
  <si>
    <t>thomas.hermansson2@kungalv.se</t>
  </si>
  <si>
    <t>vik enhetschef trygga ungdomsmiljöer</t>
  </si>
  <si>
    <t>a. Festivaler, b. Större kulturarrangemang, c. Sportevenemang, d. Samtalsgrupper, f. Fritidsgård/ungdomshus/aktivitetshus, g. Arrangerade utflykter/resor, h. Möjlighet att få pengar för egna projekt</t>
  </si>
  <si>
    <t>Gotlands län</t>
  </si>
  <si>
    <t>Gotlands kommun</t>
  </si>
  <si>
    <t>Marianne Ekedahl</t>
  </si>
  <si>
    <t>marianne.ekedahl@gotland.se</t>
  </si>
  <si>
    <t>Verksamhetsutvecklare</t>
  </si>
  <si>
    <t>Stockholms kommun: Norrmalms stadsdelsområde</t>
  </si>
  <si>
    <t>Behzad Dariusson</t>
  </si>
  <si>
    <t>behzad.dariusson@stockholm.se</t>
  </si>
  <si>
    <t>Enhetschef, fält- och fritidsenheten</t>
  </si>
  <si>
    <t>e. Jag vet inte</t>
  </si>
  <si>
    <t>Hallands län</t>
  </si>
  <si>
    <t>Falkenbergs kommun</t>
  </si>
  <si>
    <t>c. Sportevenemang, f. Fritidsgård/ungdomshus/aktivitetshus, h. Möjlighet att få pengar för egna projekt</t>
  </si>
  <si>
    <t>Erika Svensson</t>
  </si>
  <si>
    <t>erika.svensson@falkenberg.se</t>
  </si>
  <si>
    <t>Halmstads kommun</t>
  </si>
  <si>
    <t>Therese Wallgren</t>
  </si>
  <si>
    <t>therese.wallgren@halmstad.se</t>
  </si>
  <si>
    <t>b. Sociala medier (t.ex. Facebook och Twitter), d. Direktkontakt med skolor</t>
  </si>
  <si>
    <t>b. Erbjuder information/utbildning till föreningar gällande alkohol/droger, c. Samarbetar med föreningslivet kring drogfrihet (t.ex. implementering av alkohol/drogpolicy)</t>
  </si>
  <si>
    <t>Hylte kommun</t>
  </si>
  <si>
    <t>Salems kommun</t>
  </si>
  <si>
    <t>Rolf Johanson</t>
  </si>
  <si>
    <t>rolf.johanson@salem.se</t>
  </si>
  <si>
    <t>Kultur- och fritidschef</t>
  </si>
  <si>
    <t>b. Målgruppsanpassad information om beslut som rör ungas fritid, c. Ungdomsfullmäktige/ungdomsråd eller liknande, d. Andra riktade insatser för att lyssna på ungas åsikter</t>
  </si>
  <si>
    <t>b. Ja, men de använder inte den möjligheten</t>
  </si>
  <si>
    <t>Kungsbacka kommun</t>
  </si>
  <si>
    <t>Stefan Löfmark</t>
  </si>
  <si>
    <t>stefan.lofmark@kungsbacka.se</t>
  </si>
  <si>
    <t>d. Samtalsgrupper, f. Fritidsgård/ungdomshus/aktivitetshus, h. Möjlighet att få pengar för egna projekt</t>
  </si>
  <si>
    <t>a. Kräver att föreningar som får kommunalt stöd ska ha en alkohol/drogpolicy, b. Erbjuder information/utbildning till föreningar gällande alkohol/droger, d. Erbjuder information till unga om drogfria föreningar</t>
  </si>
  <si>
    <t>Bjurholms kommun</t>
  </si>
  <si>
    <t>Laholms kommun</t>
  </si>
  <si>
    <t>Anna-Karin Sandström</t>
  </si>
  <si>
    <t>Sofia Larsson</t>
  </si>
  <si>
    <t>anna-karin.sandstrom@bjurholm.se</t>
  </si>
  <si>
    <t>1:e soc sekr</t>
  </si>
  <si>
    <t>a. Strategier och handlingsplaner för att öka ungas inflytande, b. Målgruppsanpassad information om beslut som rör ungas fritid, d. Andra riktade insatser för att lyssna på ungas åsikter</t>
  </si>
  <si>
    <t>c. Stöd till drogfria aktiviteter riktade till unga, d. Utökat samarbete med polisen</t>
  </si>
  <si>
    <t>c. Sportevenemang, d. Samtalsgrupper, f. Fritidsgård/ungdomshus/aktivitetshus, g. Arrangerade utflykter/resor</t>
  </si>
  <si>
    <t>b. Sociala medier (t.ex. Facebook och Twitter), c. Affischering på skolor och offentliga platser</t>
  </si>
  <si>
    <t>Varbergs kommun</t>
  </si>
  <si>
    <t>Skellefteå kommun</t>
  </si>
  <si>
    <t>Stig Berggren</t>
  </si>
  <si>
    <t>stig.berggren@skelleftea.se</t>
  </si>
  <si>
    <t>Samordnare</t>
  </si>
  <si>
    <t>a. Strategier och handlingsplaner för att öka ungas inflytande, b. Målgruppsanpassad information om beslut som rör ungas fritid, c. Ungdomsfullmäktige/ungdomsråd eller liknande, d. Andra riktade insatser för att lyssna på ungas åsikter</t>
  </si>
  <si>
    <t>Jämtlands län</t>
  </si>
  <si>
    <t>Åre kommun</t>
  </si>
  <si>
    <t>Anette Lundin Grip</t>
  </si>
  <si>
    <t>fritidschef</t>
  </si>
  <si>
    <t>Haninge kommun</t>
  </si>
  <si>
    <t>Anders Kindblom</t>
  </si>
  <si>
    <t>anders.kindblom@haninge.se</t>
  </si>
  <si>
    <t>Bergs kommun</t>
  </si>
  <si>
    <t>Maria Wikén</t>
  </si>
  <si>
    <t>maria.wiken@berg.se</t>
  </si>
  <si>
    <t>b. Erbjuder information/utbildning till föreningar gällande alkohol/droger, c. Samarbetar med föreningslivet kring drogfrihet (t.ex. implementering av alkohol/drogpolicy), d. Erbjuder information till unga om drogfria föreningar</t>
  </si>
  <si>
    <t>Arboga kommun</t>
  </si>
  <si>
    <t>Agnetha Larssohn</t>
  </si>
  <si>
    <t>agnetha.larssohn@arboga.se</t>
  </si>
  <si>
    <t>Behandlare</t>
  </si>
  <si>
    <t>Krokoms kommun</t>
  </si>
  <si>
    <t>d. Samtalsgrupper, f. Fritidsgård/ungdomshus/aktivitetshus, g. Arrangerade utflykter/resor</t>
  </si>
  <si>
    <t>Östersunds kommun</t>
  </si>
  <si>
    <t>Valdemarsviks kommun</t>
  </si>
  <si>
    <t>Ragunda kommun</t>
  </si>
  <si>
    <t>Elin Dahlin</t>
  </si>
  <si>
    <t>Fredrik Törnborg</t>
  </si>
  <si>
    <t>Folkhälsoutvecklare</t>
  </si>
  <si>
    <t>fredrik.tornborg@valdemarsvik.se</t>
  </si>
  <si>
    <t>Samordnare Fritid, ANDT</t>
  </si>
  <si>
    <t>a. Kampanjer för att minska langning, c. Stöd till drogfria aktiviteter riktade till unga, d. Utökat samarbete med polisen, e. Extra tillsyn av alkohollagen (särskilt ålderskontroller)</t>
  </si>
  <si>
    <t>f. Fritidsgård/ungdomshus/aktivitetshus, g. Arrangerade utflykter/resor, h. Möjlighet att få pengar för egna projekt</t>
  </si>
  <si>
    <t>a. Kommunens hemsida, b. Sociala medier (t.ex. Facebook och Twitter), c. Affischering på skolor och offentliga platser, e. Annonsering i tidning/radio/TV</t>
  </si>
  <si>
    <t>Strömsunds kommun</t>
  </si>
  <si>
    <t>a. Kräver att föreningar som får kommunalt stöd ska ha en alkohol/drogpolicy, b. Erbjuder information/utbildning till föreningar gällande alkohol/droger, c. Samarbetar med föreningslivet kring drogfrihet (t.ex. implementering av alkohol/drogpolicy)</t>
  </si>
  <si>
    <t>Sävsjö kommun</t>
  </si>
  <si>
    <t>Frank Isaksson</t>
  </si>
  <si>
    <t>frank.isaksson@savsjo.se</t>
  </si>
  <si>
    <t>Operativ Kultur&amp;Fritidschef</t>
  </si>
  <si>
    <t>Härjedalens kommun</t>
  </si>
  <si>
    <t>Agneta Roberts</t>
  </si>
  <si>
    <t>agneta.roberts@herjedalen.se</t>
  </si>
  <si>
    <t>Vimmerby kommun</t>
  </si>
  <si>
    <t>anders Degerman</t>
  </si>
  <si>
    <t>Jönköpings län</t>
  </si>
  <si>
    <t>anders.degerman@vimmerby.se</t>
  </si>
  <si>
    <t>Aneby kommun</t>
  </si>
  <si>
    <t>Enhetschef för folkhälsa och ungdomsverksamhet</t>
  </si>
  <si>
    <t>a. Kampanjer för att minska langning, b. Stöd till nattvandrare/vuxna på stan, c. Stöd till drogfria aktiviteter riktade till unga</t>
  </si>
  <si>
    <t>c. Sportevenemang, d. Samtalsgrupper, e. Studiecirklar, f. Fritidsgård/ungdomshus/aktivitetshus, g. Arrangerade utflykter/resor</t>
  </si>
  <si>
    <t>Osby kommun</t>
  </si>
  <si>
    <t>Arne Grau Amnér</t>
  </si>
  <si>
    <t>arne.grauamner@osby.se</t>
  </si>
  <si>
    <t>Kultur och fritidschef</t>
  </si>
  <si>
    <t>Eksjö kommun</t>
  </si>
  <si>
    <t>Gun Henriksson</t>
  </si>
  <si>
    <t>gun.henriksson@eksjo.se</t>
  </si>
  <si>
    <t>b. Stöd till nattvandrare/vuxna på stan, c. Stöd till drogfria aktiviteter riktade till unga</t>
  </si>
  <si>
    <t>b. Större kulturarrangemang, c. Sportevenemang, d. Samtalsgrupper, e. Studiecirklar, f. Fritidsgård/ungdomshus/aktivitetshus, g. Arrangerade utflykter/resor</t>
  </si>
  <si>
    <t>Gnosjö kommun</t>
  </si>
  <si>
    <t>Niklas Vestlund</t>
  </si>
  <si>
    <t>niklas.vestlund@gnosjo.se</t>
  </si>
  <si>
    <t>a. Kräver att föreningar som får kommunalt stöd ska ha en alkohol/drogpolicy, c. Samarbetar med föreningslivet kring drogfrihet (t.ex. implementering av alkohol/drogpolicy)</t>
  </si>
  <si>
    <t>Härnösands kommun</t>
  </si>
  <si>
    <t>Lars Johansson</t>
  </si>
  <si>
    <t>lars.johansson@harnosand.se</t>
  </si>
  <si>
    <t>Jönköpings kommun</t>
  </si>
  <si>
    <t>Mazar Alijevski</t>
  </si>
  <si>
    <t>mazar.alijevski@jonkoping.se</t>
  </si>
  <si>
    <t>a. Kräver att föreningar som får kommunalt stöd ska ha en alkohol/drogpolicy, b. Erbjuder information/utbildning till föreningar gällande alkohol/droger</t>
  </si>
  <si>
    <t>Nässjö kommun</t>
  </si>
  <si>
    <t>Hässleholms kommun</t>
  </si>
  <si>
    <t>Conny Jönsson</t>
  </si>
  <si>
    <t>conny.jonsson@hassleholm.se</t>
  </si>
  <si>
    <t>Avdelnings chef, Hässleholms Fritid</t>
  </si>
  <si>
    <t>b. Stöd till nattvandrare/vuxna på stan, c. Stöd till drogfria aktiviteter riktade till unga, d. Utökat samarbete med polisen, e. Extra tillsyn av alkohollagen (särskilt ålderskontroller)</t>
  </si>
  <si>
    <t>c. Sportevenemang, f. Fritidsgård/ungdomshus/aktivitetshus</t>
  </si>
  <si>
    <t>a. Kommunens hemsida</t>
  </si>
  <si>
    <t>Mariestads kommun</t>
  </si>
  <si>
    <t>Bengt-Inge Sparring</t>
  </si>
  <si>
    <t>bengt-inge.sparring@mariestad.se</t>
  </si>
  <si>
    <t>Fältassistent</t>
  </si>
  <si>
    <t>Tranås kommun</t>
  </si>
  <si>
    <t>a. Kampanjer för att minska langning, d. Utökat samarbete med polisen</t>
  </si>
  <si>
    <t>a. Kommunens hemsida, c. Affischering på skolor och offentliga platser</t>
  </si>
  <si>
    <t>Sundsvalls kommun</t>
  </si>
  <si>
    <t>Lars-Ove Johansson</t>
  </si>
  <si>
    <t>Vetlanda kommun</t>
  </si>
  <si>
    <t>lars-ove.johansson@sundsvall.se</t>
  </si>
  <si>
    <t>Ungdoms- och fritidschef</t>
  </si>
  <si>
    <t>Gislaveds kommun</t>
  </si>
  <si>
    <t>Anna Gamlén</t>
  </si>
  <si>
    <t>adag@gislaved.se</t>
  </si>
  <si>
    <t>a. Kommunens hemsida, b. Sociala medier (t.ex. Facebook och Twitter), d. Direktkontakt med skolor</t>
  </si>
  <si>
    <t>Mjölby kommun</t>
  </si>
  <si>
    <t>Magnus Norrbom</t>
  </si>
  <si>
    <t>magnus.norrbom@mjolby.se</t>
  </si>
  <si>
    <t>Kultur- och fritidsstrateg</t>
  </si>
  <si>
    <t>Habo kommun</t>
  </si>
  <si>
    <t>Heby kommun</t>
  </si>
  <si>
    <t>ander seklund</t>
  </si>
  <si>
    <t>anders.eklund@heby.se</t>
  </si>
  <si>
    <t>handläggare</t>
  </si>
  <si>
    <t>a. Festivaler, b. Större kulturarrangemang, c. Sportevenemang, d. Samtalsgrupper, f. Fritidsgård/ungdomshus/aktivitetshus, g. Arrangerade utflykter/resor</t>
  </si>
  <si>
    <t>Kalmar län</t>
  </si>
  <si>
    <t>Ystads kommun</t>
  </si>
  <si>
    <t>Borgholms kommun</t>
  </si>
  <si>
    <t>Rickard Magnusson</t>
  </si>
  <si>
    <t>richard.magnusson@ystad.se</t>
  </si>
  <si>
    <t>Hultsfreds kommun</t>
  </si>
  <si>
    <t>Storfors kommun</t>
  </si>
  <si>
    <t>Kristina Karlsson</t>
  </si>
  <si>
    <t>kristina.karlsson@storfors.se</t>
  </si>
  <si>
    <t>b. Större kulturarrangemang, d. Samtalsgrupper, f. Fritidsgård/ungdomshus/aktivitetshus, g. Arrangerade utflykter/resor</t>
  </si>
  <si>
    <t>Josefine Eirefelt</t>
  </si>
  <si>
    <t>josefine.eirefelt@hylte.se</t>
  </si>
  <si>
    <t>Fritids- och folkhälsochef</t>
  </si>
  <si>
    <t>Mörbylånga kommun</t>
  </si>
  <si>
    <t>a. Kampanjer för att minska langning</t>
  </si>
  <si>
    <t>c. Sportevenemang, d. Samtalsgrupper, e. Studiecirklar, g. Arrangerade utflykter/resor</t>
  </si>
  <si>
    <t>a. Kommunens hemsida, b. Sociala medier (t.ex. Facebook och Twitter), e. Annonsering i tidning/radio/TV</t>
  </si>
  <si>
    <t>Nybro kommun</t>
  </si>
  <si>
    <t>Anders Svensson</t>
  </si>
  <si>
    <t>anders.svensson@nybro.se</t>
  </si>
  <si>
    <t>Melleruds kommun</t>
  </si>
  <si>
    <t>Glenn Nordling</t>
  </si>
  <si>
    <t>glenn.nordling@mellerud.se</t>
  </si>
  <si>
    <t>a. Festivaler, c. Sportevenemang, d. Samtalsgrupper, f. Fritidsgård/ungdomshus/aktivitetshus, h. Möjlighet att få pengar för egna projekt</t>
  </si>
  <si>
    <t>Oskarshamns kommun</t>
  </si>
  <si>
    <t>Martina Berggren</t>
  </si>
  <si>
    <t>martina.berggren@oskarshamn.se</t>
  </si>
  <si>
    <t>Simrishamns kommun</t>
  </si>
  <si>
    <t>Seth Selleck</t>
  </si>
  <si>
    <t>seth.selleck@simrishamn.se</t>
  </si>
  <si>
    <t>a. Festivaler, b. Större kulturarrangemang, c. Sportevenemang, d. Samtalsgrupper, f. Fritidsgård/ungdomshus/aktivitetshus, h. Möjlighet att få pengar för egna projekt</t>
  </si>
  <si>
    <t>Södertälje kommun</t>
  </si>
  <si>
    <t>Jakob Maximurad</t>
  </si>
  <si>
    <t>Kronobergs län</t>
  </si>
  <si>
    <t>jakob.maximurad@sodertalje.se</t>
  </si>
  <si>
    <t>Lessebo kommun</t>
  </si>
  <si>
    <t>Ljungby kommun</t>
  </si>
  <si>
    <t>Jennie Ronefors</t>
  </si>
  <si>
    <t>jennie.ronefors@ljungby.se</t>
  </si>
  <si>
    <t>Markaryds kommun</t>
  </si>
  <si>
    <t>Arne Lindman</t>
  </si>
  <si>
    <t>arne.lindman@markaryd.se</t>
  </si>
  <si>
    <t>b. Stöd till nattvandrare/vuxna på stan, d. Utökat samarbete med polisen</t>
  </si>
  <si>
    <t>1 744</t>
  </si>
  <si>
    <t>b. Större kulturarrangemang, f. Fritidsgård/ungdomshus/aktivitetshus</t>
  </si>
  <si>
    <t>a. Kommunens hemsida, b. Sociala medier (t.ex. Facebook och Twitter)</t>
  </si>
  <si>
    <t>Uppvidinge kommun</t>
  </si>
  <si>
    <t>Ingela Olsson</t>
  </si>
  <si>
    <t>ingela.olsson@uppvidinge.se</t>
  </si>
  <si>
    <t>Kultur- och fritidskonsulent</t>
  </si>
  <si>
    <t>Demokrati/Ungdomssamordnare</t>
  </si>
  <si>
    <t>Växjö kommun</t>
  </si>
  <si>
    <t>a. Festivaler, b. Större kulturarrangemang, d. Samtalsgrupper, e. Studiecirklar, f. Fritidsgård/ungdomshus/aktivitetshus, g. Arrangerade utflykter/resor, h. Möjlighet att få pengar för egna projekt</t>
  </si>
  <si>
    <t>Stockholms kommun: Enskede-Årsta-Vantör stadsdelsområde</t>
  </si>
  <si>
    <t>Martina Söderman</t>
  </si>
  <si>
    <t>Tingsryds kommun</t>
  </si>
  <si>
    <t>martina.soderman@stockholm.se</t>
  </si>
  <si>
    <t>Utredare</t>
  </si>
  <si>
    <t>1 319</t>
  </si>
  <si>
    <t>jorgen.wijk@tingsryd.se</t>
  </si>
  <si>
    <t>Norrbottens län</t>
  </si>
  <si>
    <t>Arvidsjaurs kommun</t>
  </si>
  <si>
    <t>Camilla Freedman</t>
  </si>
  <si>
    <t>camilla.freedman@arvidsjaur.se</t>
  </si>
  <si>
    <t>a. Kräver att föreningar som får kommunalt stöd ska ha en alkohol/drogpolicy, c. Samarbetar med föreningslivet kring drogfrihet (t.ex. implementering av alkohol/drogpolicy), d. Erbjuder information till unga om drogfria föreningar, f. Inget av ovanstående alternativ</t>
  </si>
  <si>
    <t>Storumans kommun</t>
  </si>
  <si>
    <t xml:space="preserve">Catarina Samuelsson </t>
  </si>
  <si>
    <t>catarina.samuelsson@storuman.se</t>
  </si>
  <si>
    <t>Bodens kommun</t>
  </si>
  <si>
    <t xml:space="preserve">Fritidsgårdsföreståndare </t>
  </si>
  <si>
    <t>Roger Arespång</t>
  </si>
  <si>
    <t>roger.arespang@boden.se</t>
  </si>
  <si>
    <t>Verksamhetschef unga</t>
  </si>
  <si>
    <t>Gällivare kommun</t>
  </si>
  <si>
    <t>eva spets</t>
  </si>
  <si>
    <t>eva.spets@gallivare.se</t>
  </si>
  <si>
    <t>fritidsgårdschef</t>
  </si>
  <si>
    <t>a. Kräver att föreningar som får kommunalt stöd ska ha en alkohol/drogpolicy, b. Erbjuder information/utbildning till föreningar gällande alkohol/droger, e. Subventionerar deltagande i drogfria föreningsaktiviteter</t>
  </si>
  <si>
    <t>Jokkmokks kommun</t>
  </si>
  <si>
    <t>barn- och ungdomskulturchef</t>
  </si>
  <si>
    <t>Kalix kommun</t>
  </si>
  <si>
    <t>karl-goran.lindback@kalix.se</t>
  </si>
  <si>
    <t>b. Större kulturarrangemang, c. Sportevenemang, d. Samtalsgrupper, e. Studiecirklar, f. Fritidsgård/ungdomshus/aktivitetshus, h. Möjlighet att få pengar för egna projekt</t>
  </si>
  <si>
    <t>Norrtälje kommun</t>
  </si>
  <si>
    <t>Adam Persson</t>
  </si>
  <si>
    <t>adam.persson@norrtalje.se</t>
  </si>
  <si>
    <t>idrottschef</t>
  </si>
  <si>
    <t>Kiruna kommun</t>
  </si>
  <si>
    <t>Heidi Kari</t>
  </si>
  <si>
    <t>heidi.kari@kommun.kiruna.se</t>
  </si>
  <si>
    <t>Överkalix kommun</t>
  </si>
  <si>
    <t>jonas_k65@hotmail.com</t>
  </si>
  <si>
    <t>Malmö kommun: Innerstaden</t>
  </si>
  <si>
    <t>Lena Pripp</t>
  </si>
  <si>
    <t>lena.pripp@malmo.se</t>
  </si>
  <si>
    <t>enhetschef</t>
  </si>
  <si>
    <t>Övertorneå kommun</t>
  </si>
  <si>
    <t>Henry Barsk</t>
  </si>
  <si>
    <t>henry.barsk@overtornea.se</t>
  </si>
  <si>
    <t>Kultur- och fritidssamordnare</t>
  </si>
  <si>
    <t>a. Festivaler, b. Större kulturarrangemang, c. Sportevenemang, e. Studiecirklar, f. Fritidsgård/ungdomshus/aktivitetshus, g. Arrangerade utflykter/resor, h. Möjlighet att få pengar för egna projekt</t>
  </si>
  <si>
    <t>Pajala kommun</t>
  </si>
  <si>
    <t>Hans Ylipää</t>
  </si>
  <si>
    <t>hans.ylipaa@kommun.pajala.se</t>
  </si>
  <si>
    <t>Stockholms kommun: Östermalm stadsdelsområde</t>
  </si>
  <si>
    <t>Jamila Lodhi</t>
  </si>
  <si>
    <t>jamila.lodhi@stockholm.se</t>
  </si>
  <si>
    <t>Bitr. Enhetschef för Fält &amp; Preventionsenheten samt Fältassistent</t>
  </si>
  <si>
    <t>Luleå kommun</t>
  </si>
  <si>
    <t>Liselotte Wallin</t>
  </si>
  <si>
    <t>liselotte.wallin@fritid.lulea.se</t>
  </si>
  <si>
    <t>a. Kampanjer för att minska langning, b. Stöd till nattvandrare/vuxna på stan, d. Utökat samarbete med polisen</t>
  </si>
  <si>
    <t>a. Festivaler, c. Sportevenemang, d. Samtalsgrupper, f. Fritidsgård/ungdomshus/aktivitetshus</t>
  </si>
  <si>
    <t>d. Erbjuder information till unga om drogfria föreningar</t>
  </si>
  <si>
    <t>Piteå kommun</t>
  </si>
  <si>
    <t>Burlövs kommun</t>
  </si>
  <si>
    <t>Jane Andersson</t>
  </si>
  <si>
    <t>jane.andersson@burlov.se</t>
  </si>
  <si>
    <t>c. Sportevenemang, e. Studiecirklar, f. Fritidsgård/ungdomshus/aktivitetshus, h. Möjlighet att få pengar för egna projekt</t>
  </si>
  <si>
    <t>Fritidsintendent</t>
  </si>
  <si>
    <t>Örebro län</t>
  </si>
  <si>
    <t>Askersunds kommun</t>
  </si>
  <si>
    <t>d. Utökat samarbete med polisen</t>
  </si>
  <si>
    <t>c. Sportevenemang, d. Samtalsgrupper, f. Fritidsgård/ungdomshus/aktivitetshus</t>
  </si>
  <si>
    <t>Trollhättans kommun</t>
  </si>
  <si>
    <t>Birgitta Åkerlund</t>
  </si>
  <si>
    <t>birgitta.akerlund@trollhattan.se</t>
  </si>
  <si>
    <t>Utvecklingsledare</t>
  </si>
  <si>
    <t>Hallsbergs kommun</t>
  </si>
  <si>
    <t>Bengt-Åke Andersson</t>
  </si>
  <si>
    <t>bengt-ake.andersson@hallsberg.se</t>
  </si>
  <si>
    <t>Ungdomskonsulent</t>
  </si>
  <si>
    <t>Hammarö kommun</t>
  </si>
  <si>
    <t>Karlskoga kommun</t>
  </si>
  <si>
    <t>Jan Bjerkander</t>
  </si>
  <si>
    <t>jan.bjerkander@hammaro.se</t>
  </si>
  <si>
    <t>Tf. chef Ungdomsenheten</t>
  </si>
  <si>
    <t>a. Festivaler, b. Större kulturarrangemang, e. Studiecirklar, f. Fritidsgård/ungdomshus/aktivitetshus, h. Möjlighet att få pengar för egna projekt</t>
  </si>
  <si>
    <t>Laxå kommun</t>
  </si>
  <si>
    <t>Thomas Forss</t>
  </si>
  <si>
    <t>thomas.forss@laxa.se</t>
  </si>
  <si>
    <t>Kultur-och fritidschef</t>
  </si>
  <si>
    <t>Malmö kommun: Norr</t>
  </si>
  <si>
    <t>Lisa Jonasson</t>
  </si>
  <si>
    <t>lisa.jonasson@malmo.se</t>
  </si>
  <si>
    <t>a. Strategier och handlingsplaner för att öka ungas inflytande</t>
  </si>
  <si>
    <t>Nora kommun</t>
  </si>
  <si>
    <t>b. Större kulturarrangemang, d. Samtalsgrupper, f. Fritidsgård/ungdomshus/aktivitetshus, g. Arrangerade utflykter/resor, h. Möjlighet att få pengar för egna projekt</t>
  </si>
  <si>
    <t>Mats Johansson</t>
  </si>
  <si>
    <t>mats.johansson@nora.se</t>
  </si>
  <si>
    <t>Fagersta kommun</t>
  </si>
  <si>
    <t>Lena Sundholm</t>
  </si>
  <si>
    <t>lena.sundholm@fagersta.se</t>
  </si>
  <si>
    <t>Kultur- o Fritidschef</t>
  </si>
  <si>
    <t>f. Fritidsgård/ungdomshus/aktivitetshus, g. Arrangerade utflykter/resor</t>
  </si>
  <si>
    <t>a. Vissa vardagskvällar, d. Varje fredag och lördag till minst 23.00, e. De flesta lovdagar till minst 23</t>
  </si>
  <si>
    <t>Kumla kommun</t>
  </si>
  <si>
    <t>Stefan Svensson</t>
  </si>
  <si>
    <t>stefan.svensson@kumla.se</t>
  </si>
  <si>
    <t>Jonas Karlsson</t>
  </si>
  <si>
    <t>ungdomssamordn</t>
  </si>
  <si>
    <t>c. Stöd till drogfria aktiviteter riktade till unga, d. Utökat samarbete med polisen, e. Extra tillsyn av alkohollagen (särskilt ålderskontroller)</t>
  </si>
  <si>
    <t>Östergötlands län</t>
  </si>
  <si>
    <t>c. Sportevenemang, e. Studiecirklar, f. Fritidsgård/ungdomshus/aktivitetshus, g. Arrangerade utflykter/resor</t>
  </si>
  <si>
    <t>Åtvidabergs kommun</t>
  </si>
  <si>
    <t>Anna Södergren</t>
  </si>
  <si>
    <t>anna.sodergren@atvidaberg.se</t>
  </si>
  <si>
    <t>ungdomssamordnare</t>
  </si>
  <si>
    <t>Boxholms kommun</t>
  </si>
  <si>
    <t>Olivia Ågren</t>
  </si>
  <si>
    <t>olivia.agren@boxholm.se</t>
  </si>
  <si>
    <t>b. Större kulturarrangemang, c. Sportevenemang, e. Studiecirklar, f. Fritidsgård/ungdomshus/aktivitetshus, g. Arrangerade utflykter/resor, h. Möjlighet att få pengar för egna projekt</t>
  </si>
  <si>
    <t>Linköpings kommun</t>
  </si>
  <si>
    <t>Stina Bond</t>
  </si>
  <si>
    <t>christina.bond@linkoping.se</t>
  </si>
  <si>
    <t>Karl-Göran Lindbäck</t>
  </si>
  <si>
    <t>fritids- och kulturchef</t>
  </si>
  <si>
    <t>b. Större kulturarrangemang, c. Sportevenemang, d. Samtalsgrupper, f. Fritidsgård/ungdomshus/aktivitetshus, h. Möjlighet att få pengar för egna projekt</t>
  </si>
  <si>
    <t>b. Sociala medier (t.ex. Facebook och Twitter), c. Affischering på skolor och offentliga platser, d. Direktkontakt med skolor</t>
  </si>
  <si>
    <t>Ekerö kommun</t>
  </si>
  <si>
    <t>Annika Magnusson</t>
  </si>
  <si>
    <t>annika.magnusson@ekero.se</t>
  </si>
  <si>
    <t>Utvecklingsledare kultur och fritid</t>
  </si>
  <si>
    <t>Norrköpings kommun</t>
  </si>
  <si>
    <t>Håkan Karlsson</t>
  </si>
  <si>
    <t>hakan.karlsson@norrkoping.se</t>
  </si>
  <si>
    <t>Tommy Svensson Pöder</t>
  </si>
  <si>
    <t>tommy.svensson-poder@hultsfred.se</t>
  </si>
  <si>
    <t>Verksamhetschef Ungdomsenheten</t>
  </si>
  <si>
    <t>Ödeshögs kommun</t>
  </si>
  <si>
    <t>Britt-mari Johansson</t>
  </si>
  <si>
    <t>a. Kampanjer för att minska langning, c. Stöd till drogfria aktiviteter riktade till unga</t>
  </si>
  <si>
    <t>britt-mari.johansson@odeshog.se</t>
  </si>
  <si>
    <t>Stockholms kommun: Spånga-Tensta stadsdelsområde</t>
  </si>
  <si>
    <t>Söderköpings kommun</t>
  </si>
  <si>
    <t>Eva-Britt Leander</t>
  </si>
  <si>
    <t>eva-britt.leander@stockholm.se</t>
  </si>
  <si>
    <t>Utvecklings strateg</t>
  </si>
  <si>
    <t>goran.lundstrom@soderkoping.se</t>
  </si>
  <si>
    <t>Vadstena kommun</t>
  </si>
  <si>
    <t>Bollebygds kommun</t>
  </si>
  <si>
    <t>Camilla Falk</t>
  </si>
  <si>
    <t>camilla.falk@bollebygd.se</t>
  </si>
  <si>
    <t>a. Festivaler, f. Fritidsgård/ungdomshus/aktivitetshus</t>
  </si>
  <si>
    <t>Enhetschef för Ung i Kungsbacka</t>
  </si>
  <si>
    <t>Ydre kommun</t>
  </si>
  <si>
    <t>Finspångs kommun</t>
  </si>
  <si>
    <t>b. Erbjuder information/utbildning till föreningar gällande alkohol/droger, c. Samarbetar med föreningslivet kring drogfrihet (t.ex. implementering av alkohol/drogpolicy), e. Subventionerar deltagande i drogfria föreningsaktiviteter</t>
  </si>
  <si>
    <t>Östhammars kommun</t>
  </si>
  <si>
    <t>Sanna Hansson</t>
  </si>
  <si>
    <t>sanna.hansson@osthammar.se</t>
  </si>
  <si>
    <t>Barn- och ungdomssamordnare</t>
  </si>
  <si>
    <t>b. Större kulturarrangemang, c. Sportevenemang, f. Fritidsgård/ungdomshus/aktivitetshus</t>
  </si>
  <si>
    <t>Skåne län</t>
  </si>
  <si>
    <t>Ängelholms kommun</t>
  </si>
  <si>
    <t>Vilhelmina kommun</t>
  </si>
  <si>
    <t>Ulrica Burman</t>
  </si>
  <si>
    <t>ulrica.burman@vilhelmina.se</t>
  </si>
  <si>
    <t>c. Sportevenemang, f. Fritidsgård/ungdomshus/aktivitetshus, g. Arrangerade utflykter/resor</t>
  </si>
  <si>
    <t>Vindelns kommun</t>
  </si>
  <si>
    <t>Daniel Ekberg</t>
  </si>
  <si>
    <t>daniel.ekberg@vindeln.se</t>
  </si>
  <si>
    <t>c. Sportevenemang, d. Samtalsgrupper, e. Studiecirklar, f. Fritidsgård/ungdomshus/aktivitetshus, g. Arrangerade utflykter/resor, h. Möjlighet att få pengar för egna projekt</t>
  </si>
  <si>
    <t>Tomelilla kommun</t>
  </si>
  <si>
    <t>Thomas haskel</t>
  </si>
  <si>
    <t>thomas.haskel@tomelilla.se</t>
  </si>
  <si>
    <t>a. Kampanjer för att minska langning, b. Stöd till nattvandrare/vuxna på stan, d. Utökat samarbete med polisen, e. Extra tillsyn av alkohollagen (särskilt ålderskontroller)</t>
  </si>
  <si>
    <t>Bromölla kommun</t>
  </si>
  <si>
    <t>Robert Sestrajcic</t>
  </si>
  <si>
    <t>a. Festivaler, b. Större kulturarrangemang, c. Sportevenemang, f. Fritidsgård/ungdomshus/aktivitetshus</t>
  </si>
  <si>
    <t>robert.sestrajcic@bromolla.se</t>
  </si>
  <si>
    <t>Ungdomssekreterare</t>
  </si>
  <si>
    <t>Hagfors kommun</t>
  </si>
  <si>
    <t>annica lövgren</t>
  </si>
  <si>
    <t>annica.lovgren@hagfors.se</t>
  </si>
  <si>
    <t>verksamhetschef resurscentrum</t>
  </si>
  <si>
    <t>a. Kommunens hemsida, d. Direktkontakt med skolor</t>
  </si>
  <si>
    <t>d. Erbjuder information till unga om drogfria föreningar, f. Inget av ovanstående alternativ</t>
  </si>
  <si>
    <t>Eslövs kommun</t>
  </si>
  <si>
    <t>Christina Nordmark</t>
  </si>
  <si>
    <t>christina.nordmark@rattvik.se</t>
  </si>
  <si>
    <t>b. Alla vardagskvällar, c. Vissa fredagar och lördagar till minst 23.00, e. De flesta lovdagar till minst 23</t>
  </si>
  <si>
    <t>Lisa</t>
  </si>
  <si>
    <t>lisa.hermansson@vadstena.se</t>
  </si>
  <si>
    <t>Fritidscentrum</t>
  </si>
  <si>
    <t>Helsingborgs kommun</t>
  </si>
  <si>
    <t>Lars Olsson</t>
  </si>
  <si>
    <t>lars.olsson@helsingborg.se</t>
  </si>
  <si>
    <t>Vaxholms kommun</t>
  </si>
  <si>
    <t>Angelica Svensson</t>
  </si>
  <si>
    <t>angelica.svensson@vaxholm.se</t>
  </si>
  <si>
    <t>Ungdomspedagog, socialsekreterare öppenvård</t>
  </si>
  <si>
    <t>Hörby kommun</t>
  </si>
  <si>
    <t>Christian Håkansson</t>
  </si>
  <si>
    <t>christian.hakansson@horby.se</t>
  </si>
  <si>
    <t>ewa dagwall</t>
  </si>
  <si>
    <t>ewa.dagwall@medjebacken.se</t>
  </si>
  <si>
    <t>kanslichef</t>
  </si>
  <si>
    <t>Klippans kommun</t>
  </si>
  <si>
    <t>a. Kampanjer för att minska langning, b. Stöd till nattvandrare/vuxna på stan</t>
  </si>
  <si>
    <t>Kristianstads kommun</t>
  </si>
  <si>
    <t>Lomma kommun</t>
  </si>
  <si>
    <t>a. Kräver att föreningar som får kommunalt stöd ska ha en alkohol/drogpolicy, d. Erbjuder information till unga om drogfria föreningar</t>
  </si>
  <si>
    <t>Järfälla kommun</t>
  </si>
  <si>
    <t>Torbjörn Neiman</t>
  </si>
  <si>
    <t>torbjorn.neiman@jarfalla.se</t>
  </si>
  <si>
    <t>Kultur- och fritidsdirektör</t>
  </si>
  <si>
    <t>b. Målgruppsanpassad information om beslut som rör ungas fritid, c. Ungdomsfullmäktige/ungdomsråd eller liknande</t>
  </si>
  <si>
    <t>a. Festivaler, b. Större kulturarrangemang, c. Sportevenemang, e. Studiecirklar, f. Fritidsgård/ungdomshus/aktivitetshus, g. Arrangerade utflykter/resor</t>
  </si>
  <si>
    <t>Mölndals kommun</t>
  </si>
  <si>
    <t>Mona-Lisa Björkman van Barneveld</t>
  </si>
  <si>
    <t>mona-lisa.bjorkman.van.barneveld@molndal.se</t>
  </si>
  <si>
    <t>Planeringsek. Avd. Ungdoms- och samhällsarbete, Kultur- och fritidsförvaltningen</t>
  </si>
  <si>
    <t>a. Festivaler, f. Fritidsgård/ungdomshus/aktivitetshus, h. Möjlighet att få pengar för egna projekt</t>
  </si>
  <si>
    <t>Malmö kommun: Öster</t>
  </si>
  <si>
    <t>Malmö kommun: Söder</t>
  </si>
  <si>
    <t>Tierps kommun</t>
  </si>
  <si>
    <t>Mathiaz Boström</t>
  </si>
  <si>
    <t>mathiaz.bostrom@tierp.se</t>
  </si>
  <si>
    <t>Utvecklingssekreterare</t>
  </si>
  <si>
    <t>b. Alla vardagskvällar, e. De flesta lovdagar till minst 23</t>
  </si>
  <si>
    <t>Malmö kommun: Väster</t>
  </si>
  <si>
    <t>Janeth Augustsson</t>
  </si>
  <si>
    <t>janeth.augustsson@malmo.se</t>
  </si>
  <si>
    <t>Avdelningschef fritid</t>
  </si>
  <si>
    <t>Dålig</t>
  </si>
  <si>
    <t>Mia Lindblom</t>
  </si>
  <si>
    <t>Folkhälso/beredskapssamordnare</t>
  </si>
  <si>
    <t>Kils kommun</t>
  </si>
  <si>
    <t>Annica Merchant</t>
  </si>
  <si>
    <t>annica.merchant@kil.se</t>
  </si>
  <si>
    <t>ANDT-samordnare samt chef för ungdomsgården</t>
  </si>
  <si>
    <t>Staffanstorps kommun</t>
  </si>
  <si>
    <t>Claes Sjökvist</t>
  </si>
  <si>
    <t>claes.sjokvist@tranas.se</t>
  </si>
  <si>
    <t>Kultur- och ungdomssekreterare</t>
  </si>
  <si>
    <t>Svedala kommun</t>
  </si>
  <si>
    <t>b. Stöd till nattvandrare/vuxna på stan, c. Stöd till drogfria aktiviteter riktade till unga, e. Extra tillsyn av alkohollagen (särskilt ålderskontroller)</t>
  </si>
  <si>
    <t>1 679</t>
  </si>
  <si>
    <t>1 172</t>
  </si>
  <si>
    <t>Skövde kommun</t>
  </si>
  <si>
    <t>Christina Nettelbladh Malm</t>
  </si>
  <si>
    <t>Trelleborgs kommun</t>
  </si>
  <si>
    <t>Karin Jeppsson</t>
  </si>
  <si>
    <t>christina.nettelbladh.malm@skovde.se</t>
  </si>
  <si>
    <t>karin.jeppsson@trelleborg.se</t>
  </si>
  <si>
    <t>Ungdomsstrateg</t>
  </si>
  <si>
    <t>f. Fritidsgård/ungdomshus/aktivitetshus, h. Möjlighet att få pengar för egna projekt</t>
  </si>
  <si>
    <t>Stockholms kommun: Hägersten-Liljeholmens stadsdelsområde</t>
  </si>
  <si>
    <t>Anna William-Olsson</t>
  </si>
  <si>
    <t>Kävlinge kommun</t>
  </si>
  <si>
    <t>Lena Nilsson</t>
  </si>
  <si>
    <t>Fritid- och föreningssamordnare</t>
  </si>
  <si>
    <t>anna.william-olsson@stockholm.se</t>
  </si>
  <si>
    <t>preventionssamrodnare</t>
  </si>
  <si>
    <t>Perstorps kommun</t>
  </si>
  <si>
    <t>Magnus Almström</t>
  </si>
  <si>
    <t>magnus.almstrom@perstorp.se</t>
  </si>
  <si>
    <t>a. Festivaler, f. Fritidsgård/ungdomshus/aktivitetshus, g. Arrangerade utflykter/resor, h. Möjlighet att få pengar för egna projekt</t>
  </si>
  <si>
    <t>Sotenäs kommun</t>
  </si>
  <si>
    <t>Skurups kommun</t>
  </si>
  <si>
    <t>sara fjällman</t>
  </si>
  <si>
    <t>sara.fjallman@sotenas.se</t>
  </si>
  <si>
    <t>ungdomsutvecklare</t>
  </si>
  <si>
    <t>Åstorps kommun</t>
  </si>
  <si>
    <t>Ola Gustafsson</t>
  </si>
  <si>
    <t>ola.gustafsson@aneby.se</t>
  </si>
  <si>
    <t>Fritidsansvarig</t>
  </si>
  <si>
    <t>g. Arrangerade utflykter/resor</t>
  </si>
  <si>
    <t>d. Direktkontakt med skolor</t>
  </si>
  <si>
    <t>Bjuvs kommun</t>
  </si>
  <si>
    <t>Härryda kommun</t>
  </si>
  <si>
    <t>Marie Westergård</t>
  </si>
  <si>
    <t>marie.westergard@harryda.se</t>
  </si>
  <si>
    <t>Enhetschef Fritid ungdom</t>
  </si>
  <si>
    <t>Lunds kommun</t>
  </si>
  <si>
    <t>tor.ohlsson@lund.se</t>
  </si>
  <si>
    <t>Svalövs kommun</t>
  </si>
  <si>
    <t>Björn Svensson</t>
  </si>
  <si>
    <t>bjorn.svensson@svalov.se</t>
  </si>
  <si>
    <t>Ånge kommun</t>
  </si>
  <si>
    <t>Lotta Backlund</t>
  </si>
  <si>
    <t>lotta.backlund@ange.se</t>
  </si>
  <si>
    <t>samordnare ungdomsgårdar</t>
  </si>
  <si>
    <t>Södermanlands län</t>
  </si>
  <si>
    <t>Katrineholms kommun</t>
  </si>
  <si>
    <t>Jenny Skarstedt</t>
  </si>
  <si>
    <t>jenny.skarstedt@katrineholm.se</t>
  </si>
  <si>
    <t>Strängnäs kommun</t>
  </si>
  <si>
    <t>Tina Qvinnström</t>
  </si>
  <si>
    <t>tina.qvinnstrom@strangnas.se</t>
  </si>
  <si>
    <t>Nyköpings kommun</t>
  </si>
  <si>
    <t>b. Större kulturarrangemang, c. Sportevenemang, d. Samtalsgrupper, f. Fritidsgård/ungdomshus/aktivitetshus, g. Arrangerade utflykter/resor, h. Möjlighet att få pengar för egna projekt</t>
  </si>
  <si>
    <t>c. Samarbetar med föreningslivet kring drogfrihet (t.ex. implementering av alkohol/drogpolicy), d. Erbjuder information till unga om drogfria föreningar</t>
  </si>
  <si>
    <t>Oxelösunds kommun</t>
  </si>
  <si>
    <t>Ingela Wahlstam</t>
  </si>
  <si>
    <t>ingela.wahlstam@oxelosund.se</t>
  </si>
  <si>
    <t>Fritidsgårdsföreståndare</t>
  </si>
  <si>
    <t>Örnsköldsviks kommun</t>
  </si>
  <si>
    <t>Sune Westberg</t>
  </si>
  <si>
    <t>sune.westberg@ornskoldsvik.se</t>
  </si>
  <si>
    <t>Lena Petersén</t>
  </si>
  <si>
    <t>lena.petersen@morbylanga.se</t>
  </si>
  <si>
    <t>Trosa kommun</t>
  </si>
  <si>
    <t>petter.bjorkman@trosa.se</t>
  </si>
  <si>
    <t>Eskilstuna kommun</t>
  </si>
  <si>
    <t>Lena Rehnholm</t>
  </si>
  <si>
    <t>a. Kräver att föreningar som får kommunalt stöd ska ha en alkohol/drogpolicy, c. Samarbetar med föreningslivet kring drogfrihet (t.ex. implementering av alkohol/drogpolicy), d. Erbjuder information till unga om drogfria föreningar</t>
  </si>
  <si>
    <t>lena.rehnholm@eskilstuna.se</t>
  </si>
  <si>
    <t>Surahammars kommun</t>
  </si>
  <si>
    <t>Urban Dimberg</t>
  </si>
  <si>
    <t>urban.dimberg@surahammar.se</t>
  </si>
  <si>
    <t>Flens kommun</t>
  </si>
  <si>
    <t>a. Kräver att föreningar som får kommunalt stöd ska ha en alkohol/drogpolicy, e. Subventionerar deltagande i drogfria föreningsaktiviteter</t>
  </si>
  <si>
    <t>Paul Noble</t>
  </si>
  <si>
    <t>Gnesta kommun</t>
  </si>
  <si>
    <t>paul.noble@malmo.se</t>
  </si>
  <si>
    <t>Enhetschef, Avd för Områdesutveckling</t>
  </si>
  <si>
    <t>Stockholms län</t>
  </si>
  <si>
    <t>Botkyrka kommun</t>
  </si>
  <si>
    <t>Danderyds kommun</t>
  </si>
  <si>
    <t>Pererik Linde och Malin Carlström</t>
  </si>
  <si>
    <t>pererik.linde@ostersund.se; malin.carlstrom@ostersund.se</t>
  </si>
  <si>
    <t>Handläggare, kultur- och fritidsförvaltningen &amp; Maja  Vik. Koordinator drogförebyggande arbete</t>
  </si>
  <si>
    <t>Förvaltningschef</t>
  </si>
  <si>
    <t>Täby kommun</t>
  </si>
  <si>
    <t>Erik Heribertson</t>
  </si>
  <si>
    <t>erik.heribertson@taby.se</t>
  </si>
  <si>
    <t>Lidingö kommun</t>
  </si>
  <si>
    <t>b. Större kulturarrangemang, c. Sportevenemang, f. Fritidsgård/ungdomshus/aktivitetshus, g. Arrangerade utflykter/resor</t>
  </si>
  <si>
    <t>Avdelningschef Ung Fritid</t>
  </si>
  <si>
    <t>Nynäshamns kommun</t>
  </si>
  <si>
    <t>Fritids- och Ungdomskonsulent</t>
  </si>
  <si>
    <t>Håbo kommun</t>
  </si>
  <si>
    <t>Charlotta Bjälkebring Carlsson</t>
  </si>
  <si>
    <t>charlotta.carlsson@habo.se</t>
  </si>
  <si>
    <t>Barn- ohc ungdomskoordinator</t>
  </si>
  <si>
    <t>Sigtuna kommun</t>
  </si>
  <si>
    <t>Köpings kommun</t>
  </si>
  <si>
    <t>Pernilla Einans</t>
  </si>
  <si>
    <t>pernilla.einan@koping.se</t>
  </si>
  <si>
    <t>Enhetschef kultur &amp; Fritid</t>
  </si>
  <si>
    <t>Sollentuna kommun</t>
  </si>
  <si>
    <t>Solna kommun</t>
  </si>
  <si>
    <t>Ulricehamns kommun</t>
  </si>
  <si>
    <t>tina.wallgard@solna.se</t>
  </si>
  <si>
    <t>Tomas Dahl</t>
  </si>
  <si>
    <t>tomas.dahl@ulricehamn.se</t>
  </si>
  <si>
    <t>b. Större kulturarrangemang, c. Sportevenemang, f. Fritidsgård/ungdomshus/aktivitetshus, h. Möjlighet att få pengar för egna projekt</t>
  </si>
  <si>
    <t>Alingsås kommun</t>
  </si>
  <si>
    <t>Lena Eriksson</t>
  </si>
  <si>
    <t>lena.eriksson@alingsas.se</t>
  </si>
  <si>
    <t>avdelningschef</t>
  </si>
  <si>
    <t>Stockholms kommun: Farsta stadsdelsområde</t>
  </si>
  <si>
    <t>Gabriella Luoma</t>
  </si>
  <si>
    <t>gabriella.luoma@stockholm.se</t>
  </si>
  <si>
    <t>a. Kräver att föreningar som får kommunalt stöd ska ha en alkohol/drogpolicy, b. Erbjuder information/utbildning till föreningar gällande alkohol/droger, d. Erbjuder information till unga om drogfria föreningar, e. Subventionerar deltagande i drogfria föreningsaktiviteter</t>
  </si>
  <si>
    <t>Avdelningschef, kultur- och fritidsförvaltningen</t>
  </si>
  <si>
    <t>Stockholms kommun: Kungsholmen stadsdelsområde</t>
  </si>
  <si>
    <t>Robert Weintraub</t>
  </si>
  <si>
    <t>robert.weintraub@stockholm.se</t>
  </si>
  <si>
    <t>a. Vissa vardagskvällar, b. Alla vardagskvällar, c. Vissa fredagar och lördagar till minst 23.00</t>
  </si>
  <si>
    <t>Norsjö kommun</t>
  </si>
  <si>
    <t>Mari-Louise Skogh</t>
  </si>
  <si>
    <t>mari-louise.skoogh@norsjo.se</t>
  </si>
  <si>
    <t>Ungdoms- och folkhälsostrateg</t>
  </si>
  <si>
    <t>Falköpings kommun</t>
  </si>
  <si>
    <t>Bengt Nilsson</t>
  </si>
  <si>
    <t>Stockholms kommun: Rinkeby-Kista stadsdelsområde</t>
  </si>
  <si>
    <t>bengt.nilsson@falkoping.se</t>
  </si>
  <si>
    <t>Drogförebyggande samordnare</t>
  </si>
  <si>
    <t>a. Festivaler, c. Sportevenemang, d. Samtalsgrupper, e. Studiecirklar, f. Fritidsgård/ungdomshus/aktivitetshus, g. Arrangerade utflykter/resor</t>
  </si>
  <si>
    <t>Stockholms kommun: Skärholmen stadsdelsområde</t>
  </si>
  <si>
    <t>Anna Trankell</t>
  </si>
  <si>
    <t>anna.trankell@stockholm.se</t>
  </si>
  <si>
    <t>Verksamhetscontroller</t>
  </si>
  <si>
    <t>Stockholms kommun: Södermalm stadsdelsområde</t>
  </si>
  <si>
    <t>Louice Lundin</t>
  </si>
  <si>
    <t>louice.lundin@stockholm.se</t>
  </si>
  <si>
    <t>Biträdande enhetschef</t>
  </si>
  <si>
    <t>a. Festivaler, e. Studiecirklar, f. Fritidsgård/ungdomshus/aktivitetshus, h. Möjlighet att få pengar för egna projekt</t>
  </si>
  <si>
    <t>Strategisk utvecklare, Fritid</t>
  </si>
  <si>
    <t>a. Festivaler, b. Större kulturarrangemang, c. Sportevenemang, f. Fritidsgård/ungdomshus/aktivitetshus, g. Arrangerade utflykter/resor</t>
  </si>
  <si>
    <t>Sundbybergs kommun</t>
  </si>
  <si>
    <t>Petri Peltonen</t>
  </si>
  <si>
    <t>petri.peltonen@sundbyberg.se</t>
  </si>
  <si>
    <t>Enhetschef - fritid barn och unga</t>
  </si>
  <si>
    <t>Götene kommun</t>
  </si>
  <si>
    <t>Susanne lövgren Frost</t>
  </si>
  <si>
    <t>susanne.lovgren-frost@gotene.se</t>
  </si>
  <si>
    <t>Samordnare fritid ungdom</t>
  </si>
  <si>
    <t>a. Festivaler, b. Större kulturarrangemang, e. Studiecirklar, f. Fritidsgård/ungdomshus/aktivitetshus, g. Arrangerade utflykter/resor, h. Möjlighet att få pengar för egna projekt</t>
  </si>
  <si>
    <t>1 900</t>
  </si>
  <si>
    <t>Tyresö kommun</t>
  </si>
  <si>
    <t>Abbas Reyhanian</t>
  </si>
  <si>
    <t>abbas.reyhanian@tyreso.se</t>
  </si>
  <si>
    <t>avdelningschef Ung kultur och fritid</t>
  </si>
  <si>
    <t>a. Festivaler, b. Större kulturarrangemang, c. Sportevenemang, d. Samtalsgrupper, e. Studiecirklar, f. Fritidsgård/ungdomshus/aktivitetshus, h. Möjlighet att få pengar för egna projekt</t>
  </si>
  <si>
    <t>sofia.larsson@laholm.se</t>
  </si>
  <si>
    <t>Upplands Väsby kommun</t>
  </si>
  <si>
    <t>Preventionssamordnare</t>
  </si>
  <si>
    <t>Vallentuna kommun</t>
  </si>
  <si>
    <t>Thomas Lindberg</t>
  </si>
  <si>
    <t>thomas.lindberg@vallentuna.se</t>
  </si>
  <si>
    <t>Enhetschef Ungdomsenheten</t>
  </si>
  <si>
    <t>Göteborgs kommun: Askim-Frölunda-Högsbo stadsdelskontor</t>
  </si>
  <si>
    <t>Steve Embretsson</t>
  </si>
  <si>
    <t>steve.embretsson@afh.goteborg.se</t>
  </si>
  <si>
    <t>Utvecklingsledare Kultur och Fritid</t>
  </si>
  <si>
    <t>Värmdö kommun</t>
  </si>
  <si>
    <t>b. Större kulturarrangemang, f. Fritidsgård/ungdomshus/aktivitetshus, h. Möjlighet att få pengar för egna projekt</t>
  </si>
  <si>
    <t>Lisa Coudek</t>
  </si>
  <si>
    <t>lisa.coudek@varmdo.se</t>
  </si>
  <si>
    <t>Kramfors kommun</t>
  </si>
  <si>
    <t>Hans Bylund</t>
  </si>
  <si>
    <t>hans.bylund@kramfors.se</t>
  </si>
  <si>
    <t>a. Kampanjer för att minska langning, b. Stöd till nattvandrare/vuxna på stan, c. Stöd till drogfria aktiviteter riktade till unga, e. Extra tillsyn av alkohollagen (särskilt ålderskontroller)</t>
  </si>
  <si>
    <t>Huddinge kommun</t>
  </si>
  <si>
    <t>Kulturchef</t>
  </si>
  <si>
    <t>Göran Lundström</t>
  </si>
  <si>
    <t>Folkhälsosamordnare för barn och unga</t>
  </si>
  <si>
    <t>Nacka kommun</t>
  </si>
  <si>
    <t>Marie Haesert</t>
  </si>
  <si>
    <t>marie.haesert@nacka.se</t>
  </si>
  <si>
    <t>Verksamhetsansvarig Fritid</t>
  </si>
  <si>
    <t>Uppsala län</t>
  </si>
  <si>
    <t>Enköpings kommun</t>
  </si>
  <si>
    <t>Timrå kommun</t>
  </si>
  <si>
    <t>Bo Markusson</t>
  </si>
  <si>
    <t>bo.markusson@timra.se</t>
  </si>
  <si>
    <t>b. Sociala medier (t.ex. Facebook och Twitter)</t>
  </si>
  <si>
    <t>elin.dahlin@ragunda.se</t>
  </si>
  <si>
    <t>folkhälsoutvecklare/KAA-handläggare</t>
  </si>
  <si>
    <t>Tranemo kommun</t>
  </si>
  <si>
    <t>Ingrid Björk</t>
  </si>
  <si>
    <t>ingrid.bjork@tranemo.se</t>
  </si>
  <si>
    <t>Knivsta kommun</t>
  </si>
  <si>
    <t>emmakallcarlander@karlshamn.se</t>
  </si>
  <si>
    <t>fältsekreterare</t>
  </si>
  <si>
    <t>b. Större kulturarrangemang, f. Fritidsgård/ungdomshus/aktivitetshus, g. Arrangerade utflykter/resor</t>
  </si>
  <si>
    <t>Älvkarleby kommun</t>
  </si>
  <si>
    <t>Jessica Lindegren</t>
  </si>
  <si>
    <t>b. Målgruppsanpassad information om beslut som rör ungas fritid</t>
  </si>
  <si>
    <t>Värmlands län</t>
  </si>
  <si>
    <t>Grums kommun</t>
  </si>
  <si>
    <t>Sara Emsevik</t>
  </si>
  <si>
    <t>sara.emsevik@grums.se</t>
  </si>
  <si>
    <t>samordnare ANDT samt barnkonventionen</t>
  </si>
  <si>
    <t>Öckerö kommun</t>
  </si>
  <si>
    <t>Eivor Johnsson</t>
  </si>
  <si>
    <t>eivor.johnsson@ockero.se</t>
  </si>
  <si>
    <t>enhetschef ungdom och förening</t>
  </si>
  <si>
    <t>Petter Björkman</t>
  </si>
  <si>
    <t>Karlstads kommun</t>
  </si>
  <si>
    <t>Karin Karlsson</t>
  </si>
  <si>
    <t>karin.karlsson@karlstad.se</t>
  </si>
  <si>
    <t>b. Större kulturarrangemang, c. Sportevenemang, e. Studiecirklar, f. Fritidsgård/ungdomshus/aktivitetshus, g. Arrangerade utflykter/resor</t>
  </si>
  <si>
    <t>Kristinehamns kommun</t>
  </si>
  <si>
    <t>Johan Öhman</t>
  </si>
  <si>
    <t>johan.ohman@kristinehamn.se</t>
  </si>
  <si>
    <t>Pär Fransson</t>
  </si>
  <si>
    <t>par.fransson@ydre.se</t>
  </si>
  <si>
    <t>kommunchef</t>
  </si>
  <si>
    <t>Säffle kommun</t>
  </si>
  <si>
    <t xml:space="preserve">Verksamhets ansvarig Café Bonza </t>
  </si>
  <si>
    <t>a. Festivaler, b. Större kulturarrangemang, f. Fritidsgård/ungdomshus/aktivitetshus, h. Möjlighet att få pengar för egna projekt</t>
  </si>
  <si>
    <t>Torsby kommun</t>
  </si>
  <si>
    <t>Magdalena Sannemo</t>
  </si>
  <si>
    <t>magdalena.sannemo@stromsund.se</t>
  </si>
  <si>
    <t>Sunne kommun</t>
  </si>
  <si>
    <t>Lars Stiernelöf</t>
  </si>
  <si>
    <t>lars.stiernelof@sunne.se</t>
  </si>
  <si>
    <t>c. Affischering på skolor och offentliga platser</t>
  </si>
  <si>
    <t>Forshaga kommun</t>
  </si>
  <si>
    <t>Västerbottens län</t>
  </si>
  <si>
    <t>Åsele kommun</t>
  </si>
  <si>
    <t>c. Sportevenemang, d. Samtalsgrupper, e. Studiecirklar, f. Fritidsgård/ungdomshus/aktivitetshus, h. Möjlighet att få pengar för egna projekt</t>
  </si>
  <si>
    <t>Frida Stoltz</t>
  </si>
  <si>
    <t>frida.stoltz@nordanstig.se</t>
  </si>
  <si>
    <t>a. Vissa vardagskvällar, b. Alla vardagskvällar</t>
  </si>
  <si>
    <t>Strömstads kommun</t>
  </si>
  <si>
    <t>Johanna Jonsson</t>
  </si>
  <si>
    <t>johanna.jonsson@hotmail.com</t>
  </si>
  <si>
    <t>e. Studiecirklar, f. Fritidsgård/ungdomshus/aktivitetshus, g. Arrangerade utflykter/resor, h. Möjlighet att få pengar för egna projekt</t>
  </si>
  <si>
    <t>Uddevalla kommun</t>
  </si>
  <si>
    <t>Valentina Velasquez</t>
  </si>
  <si>
    <t>valentina.velasquez@uddevalla.se</t>
  </si>
  <si>
    <t>Sorsele kommun</t>
  </si>
  <si>
    <t>Josephine Gabrielsson</t>
  </si>
  <si>
    <t>josephine.gabrielsson@sorsele.se</t>
  </si>
  <si>
    <t>b. Erbjuder information/utbildning till föreningar gällande alkohol/droger, f. Inget av ovanstående alternativ</t>
  </si>
  <si>
    <t>Samordnare ANDT</t>
  </si>
  <si>
    <t>Bengtsfors kommun</t>
  </si>
  <si>
    <t>Sara</t>
  </si>
  <si>
    <t>Umeå kommun</t>
  </si>
  <si>
    <t>sara.gyllenberg@bengtsfors.se</t>
  </si>
  <si>
    <t>Västernorrlands län</t>
  </si>
  <si>
    <t>c. Samarbetar med föreningslivet kring drogfrihet (t.ex. implementering av alkohol/drogpolicy), e. Subventionerar deltagande i drogfria föreningsaktiviteter</t>
  </si>
  <si>
    <t>Munkedals kommun</t>
  </si>
  <si>
    <t>Margareta Svensson-Hjorth</t>
  </si>
  <si>
    <t>margareta.svenssonhjorth@munkedal.se</t>
  </si>
  <si>
    <t>Ungdomsutvecklare</t>
  </si>
  <si>
    <t>Orusts kommun</t>
  </si>
  <si>
    <t>Malin Andersson</t>
  </si>
  <si>
    <t>malin.andersson@orust.se</t>
  </si>
  <si>
    <t>Enhetschef för fritid</t>
  </si>
  <si>
    <t>Västmanlands län</t>
  </si>
  <si>
    <t>Skinnskattebergs kommun</t>
  </si>
  <si>
    <t>Anna-Lena Pligg</t>
  </si>
  <si>
    <t>anna-lena.pligg@skinnskatteberg.se</t>
  </si>
  <si>
    <t>kultur o fritidsassistent/föreningsansvarig</t>
  </si>
  <si>
    <t>a. Festivaler, c. Sportevenemang, f. Fritidsgård/ungdomshus/aktivitetshus, g. Arrangerade utflykter/resor</t>
  </si>
  <si>
    <t>Lisa Haglund</t>
  </si>
  <si>
    <t>lisa.haglund@ludvika.se</t>
  </si>
  <si>
    <t>Hallstahammars kommun</t>
  </si>
  <si>
    <t>Louise Öhnstedt</t>
  </si>
  <si>
    <t>louise.ohnstedt@krokom.se</t>
  </si>
  <si>
    <t>Ungdomskultursamordnare</t>
  </si>
  <si>
    <t>Göteborgs kommun: Centrum stadsdelskontor</t>
  </si>
  <si>
    <t>Erik Billander</t>
  </si>
  <si>
    <t>erik.billander@centrum.goteborg.se</t>
  </si>
  <si>
    <t>a. Festivaler, b. Större kulturarrangemang, c. Sportevenemang, h. Möjlighet att få pengar för egna projekt</t>
  </si>
  <si>
    <t>Frida Karlsson</t>
  </si>
  <si>
    <t>frida.karlsson@sigtuna.se</t>
  </si>
  <si>
    <t>Fritidsgårdschef -  Ung i sigtuna</t>
  </si>
  <si>
    <t>1 376</t>
  </si>
  <si>
    <t>a. Festivaler, b. Större kulturarrangemang, c. Sportevenemang, e. Studiecirklar, f. Fritidsgård/ungdomshus/aktivitetshus, h. Möjlighet att få pengar för egna projekt</t>
  </si>
  <si>
    <t>Västerås kommun</t>
  </si>
  <si>
    <t>Västra Götalands län</t>
  </si>
  <si>
    <t>Samordnare/ungdomskonsulent</t>
  </si>
  <si>
    <t>a. Vissa vardagskvällar, e. De flesta lovdagar till minst 23</t>
  </si>
  <si>
    <t>chef Kulturavdelningen</t>
  </si>
  <si>
    <t>Borås kommun</t>
  </si>
  <si>
    <t>Sakiba Ekic</t>
  </si>
  <si>
    <t>Anki Andersson</t>
  </si>
  <si>
    <t>ann-christine.andersson@botkyrka.se</t>
  </si>
  <si>
    <t>Verksamhetschef Ungdom och förening</t>
  </si>
  <si>
    <t>Färgelanda kommun</t>
  </si>
  <si>
    <t>Folkhhälso- och friskvårdssamordnare</t>
  </si>
  <si>
    <t>Göteborgs kommun: Angereds stadsdelskontor</t>
  </si>
  <si>
    <t>Tibro kommun</t>
  </si>
  <si>
    <t>Marcus Blåder</t>
  </si>
  <si>
    <t>marcus.blader@tibro.se</t>
  </si>
  <si>
    <t>Enhetschef Förebyggande Kultur&amp;Fritid</t>
  </si>
  <si>
    <t>Emma Asserholt</t>
  </si>
  <si>
    <t>emma.asserholt@nassjo.se</t>
  </si>
  <si>
    <t>Thomas Lassehag</t>
  </si>
  <si>
    <t>thomas.lassehag@fargelanda.se</t>
  </si>
  <si>
    <t>tf sektorschef kultur och fritid</t>
  </si>
  <si>
    <t>b. Större kulturarrangemang, c. Sportevenemang, e. Studiecirklar, f. Fritidsgård/ungdomshus/aktivitetshus</t>
  </si>
  <si>
    <t>Göteborgs kommun: Lundby stadsdelskontor</t>
  </si>
  <si>
    <t>Göteborgs kommun: Örgryte-Härlanda stadsdelskontor</t>
  </si>
  <si>
    <t>Göteborgs kommun: Västra Hisingen stadsdelskontor</t>
  </si>
  <si>
    <t>Henrik Dahlqvist</t>
  </si>
  <si>
    <t>henrik.dahlqvist@vastrahisingen.goteborg.se</t>
  </si>
  <si>
    <t>Niklas Forslund</t>
  </si>
  <si>
    <t>folkhälsoplanerare</t>
  </si>
  <si>
    <t>niklas.forslund@enkoping.se</t>
  </si>
  <si>
    <t>Verksamhetschef Barn och unga</t>
  </si>
  <si>
    <t>Herrljunga kommun</t>
  </si>
  <si>
    <t>Birgitta Saunders</t>
  </si>
  <si>
    <t>birgitta.saunders@admin.herrljunga.se</t>
  </si>
  <si>
    <t>utvecklare föreningar och ungdom</t>
  </si>
  <si>
    <t>Tina Wallgård</t>
  </si>
  <si>
    <t>enhetschef fritid barn och unga</t>
  </si>
  <si>
    <t>Lerums kommun</t>
  </si>
  <si>
    <t>Lars Persson</t>
  </si>
  <si>
    <t>lars.persson@engelholm.se</t>
  </si>
  <si>
    <t>Verksamhetschef/Ungdomssamordnare</t>
  </si>
  <si>
    <t>karin.gertzen@lerum.se</t>
  </si>
  <si>
    <t>Daniel Kåreda</t>
  </si>
  <si>
    <t>daniel@kareda.se</t>
  </si>
  <si>
    <t>Marks kommun</t>
  </si>
  <si>
    <t>Sakiba.ekic@boras.se</t>
  </si>
  <si>
    <t xml:space="preserve">Helena Nyhus </t>
  </si>
  <si>
    <t>helena.nyhus@angered.goteborg.se</t>
  </si>
  <si>
    <t>Enhetschef fritid</t>
  </si>
  <si>
    <t>Stewe Jonsson</t>
  </si>
  <si>
    <t>stewe.jonsson@vetlanda.se</t>
  </si>
  <si>
    <t>Lisbeth Karlsson</t>
  </si>
  <si>
    <t>fritidsledare/Fritidskonsulent</t>
  </si>
  <si>
    <t>Tanums kommun</t>
  </si>
  <si>
    <t>Jessica Jonasson</t>
  </si>
  <si>
    <t>jessica.jonasson@tanum.se</t>
  </si>
  <si>
    <t>Susanne Thorsson</t>
  </si>
  <si>
    <t>susanne.thorsson@orgryteharlanda.goteborg.se</t>
  </si>
  <si>
    <t xml:space="preserve">ungdomssamordnare </t>
  </si>
  <si>
    <t>Tidaholms kommun</t>
  </si>
  <si>
    <t>Carina Hedström</t>
  </si>
  <si>
    <t>carina.hedstrom@lidingo.se</t>
  </si>
  <si>
    <t>Ungdomschef</t>
  </si>
  <si>
    <t>a. Strategier och handlingsplaner för att öka ungas inflytande, b. Målgruppsanpassad information om beslut som rör ungas fritid</t>
  </si>
  <si>
    <t>Grästorps kommun</t>
  </si>
  <si>
    <t>Jula Hålansson</t>
  </si>
  <si>
    <t>julia.hakansson@eslov.se</t>
  </si>
  <si>
    <t xml:space="preserve">Fältsekreterare </t>
  </si>
  <si>
    <t>Karlsborgs kommun</t>
  </si>
  <si>
    <t>Lysekils kommun</t>
  </si>
  <si>
    <t>Anna Nyman Holgersson</t>
  </si>
  <si>
    <t>anna.nyman-holgersson@lysekil.se</t>
  </si>
  <si>
    <t>verksamhetschef</t>
  </si>
  <si>
    <t>Stenungsunds kommun</t>
  </si>
  <si>
    <t>stefan.persson@stenungsund.se</t>
  </si>
  <si>
    <t>fritidskonsulent</t>
  </si>
  <si>
    <t>Svenljunga kommun</t>
  </si>
  <si>
    <t>Vänersborgs kommun</t>
  </si>
  <si>
    <t>christer.glannestrand@vanersborg.se</t>
  </si>
  <si>
    <t>Vara kommun</t>
  </si>
  <si>
    <t>Per-Inge Hellman</t>
  </si>
  <si>
    <t>per-inge.hellman@vasteras.se</t>
  </si>
  <si>
    <t>Strateg</t>
  </si>
  <si>
    <t>Vårgårda kommun</t>
  </si>
  <si>
    <t>Robert Hagström</t>
  </si>
  <si>
    <t>robert.hagstrom@vargarda.se</t>
  </si>
  <si>
    <t>Essunga kommun</t>
  </si>
  <si>
    <t>Madelene Engvall</t>
  </si>
  <si>
    <t>madelene.engvall@essunga.se</t>
  </si>
  <si>
    <t>Folkhälsoplanerare</t>
  </si>
  <si>
    <t>Lilla Edets kommun</t>
  </si>
  <si>
    <t>Stina Karlsson</t>
  </si>
  <si>
    <t>stina.karlsson@danderyd.se</t>
  </si>
  <si>
    <t>Drog- och brottsförebyggare</t>
  </si>
  <si>
    <t>b. Målgruppsanpassad information om beslut som rör ungas fritid, e. Inget av ovanstående alternativ</t>
  </si>
  <si>
    <t>Avesta kommun</t>
  </si>
  <si>
    <t>Vansbro kommun</t>
  </si>
  <si>
    <t>Tobias Gröndahl</t>
  </si>
  <si>
    <t>tobiasgrondahl@lundby.goteborg.se</t>
  </si>
  <si>
    <t>Områdeschef Kultur och Fritid</t>
  </si>
  <si>
    <t>Bollnäs kommun</t>
  </si>
  <si>
    <t>c. Samarbetar med föreningslivet kring drogfrihet (t.ex. implementering av alkohol/drogpolicy), d. Erbjuder information till unga om drogfria föreningar, e. Subventionerar deltagande i drogfria föreningsaktiviteter</t>
  </si>
  <si>
    <t>Ljusdals kommun</t>
  </si>
  <si>
    <t>Bräcke kommun</t>
  </si>
  <si>
    <t>Anna Lundström</t>
  </si>
  <si>
    <t>anna.lundstrom@bracke.se</t>
  </si>
  <si>
    <t>Mullsjö kommun</t>
  </si>
  <si>
    <t>Stefan Hansson</t>
  </si>
  <si>
    <t>stefan.hansson@lomma.se</t>
  </si>
  <si>
    <t>Områdeschef Fritid</t>
  </si>
  <si>
    <t>Vaggeryds kommun</t>
  </si>
  <si>
    <t>Värnamo kommun</t>
  </si>
  <si>
    <t>Agneta Ström Granlund</t>
  </si>
  <si>
    <t>agneta.strom-granlund@nynashamn.se</t>
  </si>
  <si>
    <t>Tf. Kultur o fritidschef</t>
  </si>
  <si>
    <t>Emmaboda kommun</t>
  </si>
  <si>
    <t>c. Affischering på skolor och offentliga platser, d. Direktkontakt med skolor</t>
  </si>
  <si>
    <t>Högsby kommun</t>
  </si>
  <si>
    <t>Mönsterås kommun</t>
  </si>
  <si>
    <t>b. Sociala medier (t.ex. Facebook och Twitter), c. Affischering på skolor och offentliga platser, e. Annonsering i tidning/radio/TV</t>
  </si>
  <si>
    <t>2 111</t>
  </si>
  <si>
    <t>1 490</t>
  </si>
  <si>
    <t>Torsås kommun</t>
  </si>
  <si>
    <t>Västerviks kommun</t>
  </si>
  <si>
    <t>Älmhults kommun</t>
  </si>
  <si>
    <t>per.frid@hudiksvall.se</t>
  </si>
  <si>
    <t>Arbetsledare</t>
  </si>
  <si>
    <t>Alvesta kommun</t>
  </si>
  <si>
    <t>Älvsbyns kommun</t>
  </si>
  <si>
    <t>Thomas Bäckman</t>
  </si>
  <si>
    <t>thomas.backman@jokkmokk.se</t>
  </si>
  <si>
    <t>Fältarbete</t>
  </si>
  <si>
    <t>a. Kampanjer för att minska langning, d. Utökat samarbete med polisen, e. Extra tillsyn av alkohollagen (särskilt ålderskontroller)</t>
  </si>
  <si>
    <t>Robert Karlsson</t>
  </si>
  <si>
    <t>robert.karlsson@nykoping.se</t>
  </si>
  <si>
    <t>Kommunikatör</t>
  </si>
  <si>
    <t>Arjeplogs kommun</t>
  </si>
  <si>
    <t>Christina Sundqvist</t>
  </si>
  <si>
    <t>christina.sundqvist@arjeplog.se</t>
  </si>
  <si>
    <t>a. Festivaler, c. Sportevenemang, d. Samtalsgrupper</t>
  </si>
  <si>
    <t>Tomas Andersson</t>
  </si>
  <si>
    <t>tomas.andersson@hallstahammar.se</t>
  </si>
  <si>
    <t>Degerfors kommun</t>
  </si>
  <si>
    <t>b. Större kulturarrangemang, d. Samtalsgrupper, f. Fritidsgård/ungdomshus/aktivitetshus, h. Möjlighet att få pengar för egna projekt</t>
  </si>
  <si>
    <t>Anders Carlsson</t>
  </si>
  <si>
    <t>anders.carlsson@upplandsvasby.se</t>
  </si>
  <si>
    <t>Hällefors kommun</t>
  </si>
  <si>
    <t>Brottsförebyggare/Fältare</t>
  </si>
  <si>
    <t>Lekebergs kommun</t>
  </si>
  <si>
    <t>Lindesbergs kommun</t>
  </si>
  <si>
    <t>Ljusnarsbergs kommun</t>
  </si>
  <si>
    <t>Lina Sjöstrand</t>
  </si>
  <si>
    <t>lina.sjostrand@mark.se</t>
  </si>
  <si>
    <t>Kinda kommun</t>
  </si>
  <si>
    <t>Höganäs kommun</t>
  </si>
  <si>
    <t>Enhetschef Folkhälsoenheten</t>
  </si>
  <si>
    <t>Höörs kommun</t>
  </si>
  <si>
    <t>Landskrona kommun</t>
  </si>
  <si>
    <t>Emelie Joachimsson</t>
  </si>
  <si>
    <t>emelie.joachimsson@sollentuna.se</t>
  </si>
  <si>
    <t>Örkelljunga kommun</t>
  </si>
  <si>
    <t>johanna.haggberg@orkelljunga.se</t>
  </si>
  <si>
    <t>Hans Hellberg</t>
  </si>
  <si>
    <t>Östra Göinge kommun</t>
  </si>
  <si>
    <t>hanshellberg@saffle.se</t>
  </si>
  <si>
    <t>Vellinge kommun</t>
  </si>
  <si>
    <t>Annette Hemlin</t>
  </si>
  <si>
    <t>annette.hemlin@telia.com</t>
  </si>
  <si>
    <t>Fritidsledare/ungdomaspolitiker</t>
  </si>
  <si>
    <t>Nykvarns kommun</t>
  </si>
  <si>
    <t>Stockholms kommun: Älvsjö stadsdelsområde</t>
  </si>
  <si>
    <t>Stockholms kommun: Hässelby-Vällingby stadsdelsområde</t>
  </si>
  <si>
    <t>Dorota Falke</t>
  </si>
  <si>
    <t>dorota.falke@malmo.se</t>
  </si>
  <si>
    <t>Stockholms kommun: Skarpnäck stadsdelsområde</t>
  </si>
  <si>
    <t>d. Erbjuder information till unga om drogfria föreningar, e. Subventionerar deltagande i drogfria föreningsaktiviteter</t>
  </si>
  <si>
    <t>Upplands-Bro kommun</t>
  </si>
  <si>
    <t>Jörgen Johansson</t>
  </si>
  <si>
    <t>jorgen.johansson@torsby.se</t>
  </si>
  <si>
    <t>ANDT samordnare/ fritidgårdsförest.</t>
  </si>
  <si>
    <t>Uppsala kommun</t>
  </si>
  <si>
    <t>Årjängs kommun</t>
  </si>
  <si>
    <t>Fritidsamordnare</t>
  </si>
  <si>
    <t>Arvika kommun</t>
  </si>
  <si>
    <t>Jenny Sköld</t>
  </si>
  <si>
    <t>Eda kommun</t>
  </si>
  <si>
    <t>Lena Andersson</t>
  </si>
  <si>
    <t>lena.andersson@tidaholm.se</t>
  </si>
  <si>
    <t>Filipstads kommun</t>
  </si>
  <si>
    <t>Andreas Andersson</t>
  </si>
  <si>
    <t>andreas.andersson@staffanstorp.se</t>
  </si>
  <si>
    <t>Teamledare Öppen fritidsverksamhet</t>
  </si>
  <si>
    <t>Munkfors kommun</t>
  </si>
  <si>
    <t>Dorotea kommun</t>
  </si>
  <si>
    <t>Marcus</t>
  </si>
  <si>
    <t>marcus.lindh@yahoo.se</t>
  </si>
  <si>
    <t>Ordförande ungdomsråd</t>
  </si>
  <si>
    <t>Lycksele kommun</t>
  </si>
  <si>
    <t>Runa Krehla</t>
  </si>
  <si>
    <t>runa.krehla@knivsta.se</t>
  </si>
  <si>
    <t>samordnare fritid och kultur</t>
  </si>
  <si>
    <t>Nordmalings kommun</t>
  </si>
  <si>
    <t>Robertsfors kommun</t>
  </si>
  <si>
    <t>Vännäs kommun</t>
  </si>
  <si>
    <t>peter.lundstrom@vannas.se</t>
  </si>
  <si>
    <t>Sollefteå kommun</t>
  </si>
  <si>
    <t>Norbergs kommun</t>
  </si>
  <si>
    <t>Susanne Johansson</t>
  </si>
  <si>
    <t>sussie.johansson@stockholm.se</t>
  </si>
  <si>
    <t>Sala kommun</t>
  </si>
  <si>
    <t>Åmåls kommun</t>
  </si>
  <si>
    <t>Gunilla Aronsson</t>
  </si>
  <si>
    <t>gunilla.aronsson@lessebo.se</t>
  </si>
  <si>
    <t>Kultur- och fritidsassistent</t>
  </si>
  <si>
    <t>c. Vissa fredagar och lördagar till minst 23.00</t>
  </si>
  <si>
    <t>Karin Gertzén</t>
  </si>
  <si>
    <t>Controller folkhälsa</t>
  </si>
  <si>
    <t>Göteborgs kommun: Majorna-Linné stadsdelskontor</t>
  </si>
  <si>
    <t>c. Sportevenemang, e. Studiecirklar, f. Fritidsgård/ungdomshus/aktivitetshus</t>
  </si>
  <si>
    <t>fritid@are.se</t>
  </si>
  <si>
    <t>Göteborgs kommun: Norra Hisingen stadsdelskontor</t>
  </si>
  <si>
    <t>Göteborgs kommun: Östra Göteborgs kommunsdelskontor</t>
  </si>
  <si>
    <t>Pema Malmgren</t>
  </si>
  <si>
    <t>pema.malmgren@tidaholm.se</t>
  </si>
  <si>
    <t>Göteborgs kommun: Västra Göteborgs kommunsdelskontor</t>
  </si>
  <si>
    <t>Fritidsass.</t>
  </si>
  <si>
    <t>Gullspångs kommun</t>
  </si>
  <si>
    <t>Joakim Wassén</t>
  </si>
  <si>
    <t>joakim.wassen@gullspang.se</t>
  </si>
  <si>
    <t>Hjo kommun</t>
  </si>
  <si>
    <t>tf. kultur o fritidschef</t>
  </si>
  <si>
    <t>Lidköpings kommun</t>
  </si>
  <si>
    <t>Partille kommun</t>
  </si>
  <si>
    <t>Ann-Kristin Olsson</t>
  </si>
  <si>
    <t>ann-kristin.olsson@askersund.se</t>
  </si>
  <si>
    <t>Tjörns kommun</t>
  </si>
  <si>
    <t>Bert-Inge Kaqrlsson</t>
  </si>
  <si>
    <t>bert-inge.karlsson@klippan.se</t>
  </si>
  <si>
    <t>alkohol- o drogförebyggande samordnare</t>
  </si>
  <si>
    <t>Töreboda kommun</t>
  </si>
  <si>
    <t>sakkunnig barn o ungdom</t>
  </si>
  <si>
    <t>1 377</t>
  </si>
  <si>
    <t>Sakkunnig ungdom</t>
  </si>
  <si>
    <t>Jan Samuelsson</t>
  </si>
  <si>
    <t>jan.samuelsson@umea.se</t>
  </si>
  <si>
    <t>Enhetschef Fritid Unga</t>
  </si>
  <si>
    <t>Peter Isacson</t>
  </si>
  <si>
    <t>peter.isacson@kristianstad.se</t>
  </si>
  <si>
    <t>Birgitta Spens</t>
  </si>
  <si>
    <t>birgitta.spens@karlskoga.se</t>
  </si>
  <si>
    <t>Monica Fries</t>
  </si>
  <si>
    <t>monica.fries@sigtuna.se</t>
  </si>
  <si>
    <t>Föreningskonsulent</t>
  </si>
  <si>
    <t>Louise Nygren</t>
  </si>
  <si>
    <t>louise.nygren@vaxjo.se</t>
  </si>
  <si>
    <t>Fritidsgårdschef</t>
  </si>
  <si>
    <t>ANDT samordnare</t>
  </si>
  <si>
    <t>a. Kampanjer för att minska langning, b. Stöd till nattvandrare/vuxna på stan, e. Extra tillsyn av alkohollagen (särskilt ålderskontroller)</t>
  </si>
  <si>
    <t>Christer Glännestrand</t>
  </si>
  <si>
    <t>Ungdomssamordnare/demokratiutvecklare</t>
  </si>
  <si>
    <t>d. Samtalsgrupper, e. Studiecirklar, f. Fritidsgård/ungdomshus/aktivitetshus</t>
  </si>
  <si>
    <t>Anna Sandklef</t>
  </si>
  <si>
    <t>anna.sandklef@gnesta.se</t>
  </si>
  <si>
    <t>Enhetschef m bla ansvar för kultur o fritidsfrågor</t>
  </si>
  <si>
    <t>d. Utökat samarbete med polisen, e. Extra tillsyn av alkohollagen (särskilt ålderskontroller)</t>
  </si>
  <si>
    <t>Michael Tsiparis</t>
  </si>
  <si>
    <t>michael.tsiparis@lomma.se</t>
  </si>
  <si>
    <t>Maria Elg</t>
  </si>
  <si>
    <t>maria.elg@grastorp.se</t>
  </si>
  <si>
    <t>skolkurator</t>
  </si>
  <si>
    <t>Richard Andersson</t>
  </si>
  <si>
    <t>richard.andersson@skurup.se</t>
  </si>
  <si>
    <t>lena.nilsson@kavlinge.se</t>
  </si>
  <si>
    <t>Stefan Persson</t>
  </si>
  <si>
    <t>Brott och drogförebyggande samordnare</t>
  </si>
  <si>
    <t>Maria Malmberg</t>
  </si>
  <si>
    <t>maria.malmberg@finspang.se</t>
  </si>
  <si>
    <t>Utvecklingsstrateg sektor Kultur och bildning</t>
  </si>
  <si>
    <t>a. Vissa vardagskvällar, c. Vissa fredagar och lördagar till minst 23.00, e. De flesta lovdagar till minst 23</t>
  </si>
  <si>
    <t>Jessica Ek</t>
  </si>
  <si>
    <t>jessica.ek@habokommun.se</t>
  </si>
  <si>
    <t>torben stenberg</t>
  </si>
  <si>
    <t>torben.stenberg@gagnef.se</t>
  </si>
  <si>
    <t>Carla Swenson</t>
  </si>
  <si>
    <t>carl-fredrik.swenson@flen.se</t>
  </si>
  <si>
    <t>a. Festivaler, c. Sportevenemang, e. Studiecirklar, f. Fritidsgård/ungdomshus/aktivitetshus, g. Arrangerade utflykter/resor, h. Möjlighet att få pengar för egna projekt</t>
  </si>
  <si>
    <t>Anna Nilsson</t>
  </si>
  <si>
    <t>anna.nilsson@varberg.se</t>
  </si>
  <si>
    <t>Enhetschef Ungdomsgårdar</t>
  </si>
  <si>
    <t>jessica.lindegren@hotmail.com</t>
  </si>
  <si>
    <t>Håkan Cinti Larsson</t>
  </si>
  <si>
    <t>hakan.cinti-larsson@huddinge.se</t>
  </si>
  <si>
    <t>Verksamhetschef, centrala Huddinge ungdom</t>
  </si>
  <si>
    <t>Karin Beckman</t>
  </si>
  <si>
    <t>karin.beckman@vara.se</t>
  </si>
  <si>
    <t>Thorbjörn Ingvarsson</t>
  </si>
  <si>
    <t>thorbjorn.ingvarsson@karlsborg.se</t>
  </si>
  <si>
    <t>Kristina Sunebrand</t>
  </si>
  <si>
    <t>kristina.sunebrand@svenljunga.se</t>
  </si>
  <si>
    <t>Utvecklingsledare folkhälsa</t>
  </si>
  <si>
    <t>1 746</t>
  </si>
  <si>
    <t>1 307</t>
  </si>
  <si>
    <t>d. Samtalsgrupper, e. Studiecirklar, f. Fritidsgård/ungdomshus/aktivitetshus, g. Arrangerade utflykter/resor</t>
  </si>
  <si>
    <t>Marcus Ekholm</t>
  </si>
  <si>
    <t>marcus.ekholm@forshaga.se</t>
  </si>
  <si>
    <t>Förvaltningschef Kultur, fritid &amp; näringsliv</t>
  </si>
  <si>
    <t>Kent Andréasson</t>
  </si>
  <si>
    <t>kent.andreasson@bjuv.se</t>
  </si>
  <si>
    <t>a. Festivaler, d. Samtalsgrupper, f. Fritidsgård/ungdomshus/aktivitetshus</t>
  </si>
  <si>
    <t>Tor Olsson</t>
  </si>
  <si>
    <t>Processchef</t>
  </si>
  <si>
    <t>enhetschef, ung i luleå, fritidsförvaltningen</t>
  </si>
  <si>
    <t>Jörgen Wijk</t>
  </si>
  <si>
    <t>Kommunsekreterare</t>
  </si>
  <si>
    <t>b. Erbjuder information/utbildning till föreningar gällande alkohol/droger, e. Subventionerar deltagande i drogfria föreningsaktiviteter</t>
  </si>
  <si>
    <t>Magnus Persson</t>
  </si>
  <si>
    <t>magnus.persson@astorp.se</t>
  </si>
  <si>
    <t>Riitta Hovinen</t>
  </si>
  <si>
    <t>riitta.hovinen@pitea.se</t>
  </si>
  <si>
    <t>Enhetschef Fritid</t>
  </si>
  <si>
    <t>b. Alla vardagskvällar, c. Vissa fredagar och lördagar till minst 23.00, d. Varje fredag och lördag till minst 23.00, e. De flesta lovdagar till minst 23</t>
  </si>
  <si>
    <t>Områdeschef Fritid Bjärred</t>
  </si>
  <si>
    <t>Anne Lindberg</t>
  </si>
  <si>
    <t>anne.lindberg@soderhamn.se</t>
  </si>
  <si>
    <t>Johanna Ljung Abrahamsson</t>
  </si>
  <si>
    <t>johanna.ljungabrahamsson@lillaedet.se</t>
  </si>
  <si>
    <t>b. Stöd till nattvandrare/vuxna på stan, d. Utökat samarbete med polisen, e. Extra tillsyn av alkohollagen (särskilt ålderskontroller)</t>
  </si>
  <si>
    <t>Kultur och Fritidansvarig</t>
  </si>
  <si>
    <t>Liselotte Palmborg</t>
  </si>
  <si>
    <t>liselotte.palmborg@nykvarn.se</t>
  </si>
  <si>
    <t>Kultur och fritidstrateg</t>
  </si>
  <si>
    <t>Marianne Kraemer-Eriksson</t>
  </si>
  <si>
    <t>marianne.kraemr-eriksson@upplands-bro.se</t>
  </si>
  <si>
    <t>a. Festivaler, c. Sportevenemang, f. Fritidsgård/ungdomshus/aktivitetshus</t>
  </si>
  <si>
    <t>Maria Nilsson</t>
  </si>
  <si>
    <t>Maria.Nilsson@varnamo.se</t>
  </si>
  <si>
    <t>Verksamhetsansvarig fritidsågårdsverksamheten</t>
  </si>
  <si>
    <t>Patrik Hohmann</t>
  </si>
  <si>
    <t>patrik.hohmann@landskrona.se</t>
  </si>
  <si>
    <t>sektionschef</t>
  </si>
  <si>
    <t>a. Kommunens hemsida, b. Sociala medier (t.ex. Facebook och Twitter), d. Direktkontakt med skolor, e. Annonsering i tidning/radio/TV</t>
  </si>
  <si>
    <t>Anna Henriksen</t>
  </si>
  <si>
    <t>anna.henriksen@hellefors.se</t>
  </si>
  <si>
    <t>Joacim Sandvall</t>
  </si>
  <si>
    <t>joacim.sandvall@munkfors.se</t>
  </si>
  <si>
    <t>Skolkurator och ANDT-samordnare</t>
  </si>
  <si>
    <t>Esbjörn Johansson</t>
  </si>
  <si>
    <t>esbjorn.johansson@ljusdal.se</t>
  </si>
  <si>
    <t>Ungdomsstraget, chef fritidsgårdar</t>
  </si>
  <si>
    <t>b. Större kulturarrangemang, d. Samtalsgrupper, e. Studiecirklar, f. Fritidsgård/ungdomshus/aktivitetshus, g. Arrangerade utflykter/resor, h. Möjlighet att få pengar för egna projekt</t>
  </si>
  <si>
    <t>Carina Sörhammar</t>
  </si>
  <si>
    <t>carina.sorhammar@norberg.se</t>
  </si>
  <si>
    <t>Föreståndare Fritidsgården</t>
  </si>
  <si>
    <t>Peter Lundström</t>
  </si>
  <si>
    <t>Föreningsutvecklare</t>
  </si>
  <si>
    <t>Rose-Marie Larsson</t>
  </si>
  <si>
    <t>rose.marie.larsson@alvesta.se</t>
  </si>
  <si>
    <t>Chef musik/fritid</t>
  </si>
  <si>
    <t>Lena Johansson</t>
  </si>
  <si>
    <t>lena.johansson@kinda.se</t>
  </si>
  <si>
    <t>Tommy Wallin</t>
  </si>
  <si>
    <t>tommy.wallin@vaggeryd.se</t>
  </si>
  <si>
    <t>Chef öppna ungdomsverksamheten</t>
  </si>
  <si>
    <t>Linda Nygren Käck</t>
  </si>
  <si>
    <t>linda.kack@vannas.se</t>
  </si>
  <si>
    <t>Anna-Maria Fransson</t>
  </si>
  <si>
    <t>anna-maria.fransson@arjeplog.se</t>
  </si>
  <si>
    <t>Skolkurator/ANDT kontaktperson</t>
  </si>
  <si>
    <t>h. Möjlighet att få pengar för egna projekt</t>
  </si>
  <si>
    <t>Mycket dålig</t>
  </si>
  <si>
    <t>Christer Svensson</t>
  </si>
  <si>
    <t>christer.svensson@hjo.se</t>
  </si>
  <si>
    <t>Nicklas Carlsson</t>
  </si>
  <si>
    <t>nicklas.carlsson@hoor.se</t>
  </si>
  <si>
    <t>Johanna Häggberg</t>
  </si>
  <si>
    <t>Martin Larsson</t>
  </si>
  <si>
    <t>martin.larsson@partille.se</t>
  </si>
  <si>
    <t>Linda Bergström</t>
  </si>
  <si>
    <t>linda.bergstrom@herjedalen.se</t>
  </si>
  <si>
    <t>1 437</t>
  </si>
  <si>
    <t>1 284</t>
  </si>
  <si>
    <t>1 253</t>
  </si>
  <si>
    <t>2 053</t>
  </si>
  <si>
    <t>1 356</t>
  </si>
  <si>
    <t>1 380</t>
  </si>
  <si>
    <t>1 657</t>
  </si>
  <si>
    <t>1 212</t>
  </si>
  <si>
    <t>1 439</t>
  </si>
  <si>
    <t>1 405</t>
  </si>
  <si>
    <t>1 198</t>
  </si>
  <si>
    <t>1 505</t>
  </si>
  <si>
    <t>1 174</t>
  </si>
  <si>
    <t>2 260</t>
  </si>
  <si>
    <t>1 136</t>
  </si>
  <si>
    <t>1 641</t>
  </si>
  <si>
    <t>1 192</t>
  </si>
  <si>
    <t>1 473</t>
  </si>
  <si>
    <t>1 313</t>
  </si>
  <si>
    <t>1 517</t>
  </si>
  <si>
    <t>1 579</t>
  </si>
  <si>
    <t>1 884</t>
  </si>
  <si>
    <t>1 529</t>
  </si>
  <si>
    <t>1 559</t>
  </si>
  <si>
    <t>1 085</t>
  </si>
  <si>
    <t>1 314</t>
  </si>
  <si>
    <t>1 906</t>
  </si>
  <si>
    <t>1 558</t>
  </si>
  <si>
    <t>1 207</t>
  </si>
  <si>
    <t>1 460</t>
  </si>
  <si>
    <t>1 009</t>
  </si>
  <si>
    <t>1 528</t>
  </si>
  <si>
    <t>1 024</t>
  </si>
  <si>
    <t>1 424</t>
  </si>
  <si>
    <t>1 296</t>
  </si>
  <si>
    <t>2 383</t>
  </si>
  <si>
    <t>1 422</t>
  </si>
  <si>
    <t>1 176</t>
  </si>
  <si>
    <t>1 145</t>
  </si>
  <si>
    <t>1 607</t>
  </si>
  <si>
    <t>1 843</t>
  </si>
  <si>
    <t>1 913</t>
  </si>
  <si>
    <t>1 271</t>
  </si>
  <si>
    <t>1 788</t>
  </si>
  <si>
    <t>1 479</t>
  </si>
  <si>
    <t>1 337</t>
  </si>
  <si>
    <t>1 027</t>
  </si>
  <si>
    <t>1 548</t>
  </si>
  <si>
    <t>1 078</t>
  </si>
  <si>
    <t>1 839</t>
  </si>
  <si>
    <t>1 338</t>
  </si>
  <si>
    <t>1 708</t>
  </si>
  <si>
    <t>1 584</t>
  </si>
  <si>
    <t>1 075</t>
  </si>
  <si>
    <t>1 080</t>
  </si>
  <si>
    <t>1 053</t>
  </si>
  <si>
    <t>1 300</t>
  </si>
  <si>
    <t>1 762</t>
  </si>
  <si>
    <t>1 069</t>
  </si>
  <si>
    <t>1 124</t>
  </si>
  <si>
    <t>1 239</t>
  </si>
  <si>
    <t>2 057</t>
  </si>
  <si>
    <t>1 882</t>
  </si>
  <si>
    <t>1 090</t>
  </si>
  <si>
    <t>1 507</t>
  </si>
  <si>
    <t>1 001</t>
  </si>
  <si>
    <t>1 449</t>
  </si>
  <si>
    <t>1 366</t>
  </si>
  <si>
    <t>1 481</t>
  </si>
  <si>
    <t>1 167</t>
  </si>
  <si>
    <t>1 119</t>
  </si>
  <si>
    <t>1 433</t>
  </si>
  <si>
    <t>1 476</t>
  </si>
  <si>
    <t>1 018</t>
  </si>
  <si>
    <t>1 835</t>
  </si>
  <si>
    <t>1 372</t>
  </si>
  <si>
    <t>1 856</t>
  </si>
  <si>
    <t>1 500</t>
  </si>
  <si>
    <t>1 002</t>
  </si>
  <si>
    <t>1 118</t>
  </si>
  <si>
    <t>1 335</t>
  </si>
  <si>
    <t>1 496</t>
  </si>
  <si>
    <t>1 602</t>
  </si>
  <si>
    <t>1 294</t>
  </si>
  <si>
    <t>1 924</t>
  </si>
  <si>
    <t>1 043</t>
  </si>
  <si>
    <t>1 201</t>
  </si>
  <si>
    <t>1 648</t>
  </si>
  <si>
    <t>2 079</t>
  </si>
  <si>
    <t>1 226</t>
  </si>
  <si>
    <t>1 631</t>
  </si>
  <si>
    <t>2 256</t>
  </si>
  <si>
    <t>2 400</t>
  </si>
  <si>
    <t>1 423</t>
  </si>
  <si>
    <t>1 097</t>
  </si>
  <si>
    <t>1 068</t>
  </si>
  <si>
    <t>1 181</t>
  </si>
  <si>
    <t>1 803</t>
  </si>
  <si>
    <t>1 332</t>
  </si>
  <si>
    <t>1 064</t>
  </si>
  <si>
    <t>1 160</t>
  </si>
  <si>
    <t>1 323</t>
  </si>
  <si>
    <t>1 336</t>
  </si>
  <si>
    <t>1 417</t>
  </si>
  <si>
    <t>1 055</t>
  </si>
  <si>
    <t>1 004</t>
  </si>
  <si>
    <t>1 360</t>
  </si>
  <si>
    <t>1 050</t>
  </si>
  <si>
    <t>1 752</t>
  </si>
  <si>
    <t>1 202</t>
  </si>
  <si>
    <t>1 678</t>
  </si>
  <si>
    <t>1 257</t>
  </si>
  <si>
    <t>2 084</t>
  </si>
  <si>
    <t>1 301</t>
  </si>
  <si>
    <t>2 878</t>
  </si>
  <si>
    <t>1 107</t>
  </si>
  <si>
    <t>1 819</t>
  </si>
  <si>
    <t>2 252</t>
  </si>
  <si>
    <t>1 587</t>
  </si>
  <si>
    <t>2 344</t>
  </si>
  <si>
    <t>1 286</t>
  </si>
  <si>
    <t>2 208</t>
  </si>
  <si>
    <t>1 610</t>
  </si>
  <si>
    <t>1 258</t>
  </si>
  <si>
    <t>2 644</t>
  </si>
  <si>
    <t>1 379</t>
  </si>
  <si>
    <t>2 225</t>
  </si>
  <si>
    <t>1 492</t>
  </si>
  <si>
    <t>2 561</t>
  </si>
  <si>
    <t>1 582</t>
  </si>
  <si>
    <t>1 779</t>
  </si>
  <si>
    <t>1 599</t>
  </si>
  <si>
    <t>1 468</t>
  </si>
  <si>
    <t>1 074</t>
  </si>
  <si>
    <t>1 177</t>
  </si>
  <si>
    <t>2 607</t>
  </si>
  <si>
    <t>3 244</t>
  </si>
  <si>
    <t>1 707</t>
  </si>
  <si>
    <t>1 612</t>
  </si>
  <si>
    <t>1 354</t>
  </si>
  <si>
    <t>1 474</t>
  </si>
  <si>
    <t>4 607</t>
  </si>
  <si>
    <t>5 244</t>
  </si>
  <si>
    <t>1 904</t>
  </si>
  <si>
    <t>1 190</t>
  </si>
  <si>
    <t>1 155</t>
  </si>
  <si>
    <t>1 138</t>
  </si>
  <si>
    <t>1 390</t>
  </si>
  <si>
    <t>1 828</t>
  </si>
  <si>
    <t>1 225</t>
  </si>
  <si>
    <t>3 607</t>
  </si>
  <si>
    <t>4 244</t>
  </si>
  <si>
    <t>1 484</t>
  </si>
  <si>
    <t>2 244</t>
  </si>
  <si>
    <t>1 672</t>
  </si>
  <si>
    <t>1 110</t>
  </si>
  <si>
    <t>1 435</t>
  </si>
  <si>
    <t>1 568</t>
  </si>
  <si>
    <t>1 115</t>
  </si>
  <si>
    <t>1 508</t>
  </si>
  <si>
    <t>1 036</t>
  </si>
  <si>
    <t>1 447</t>
  </si>
  <si>
    <t>2 248</t>
  </si>
  <si>
    <t>1 215</t>
  </si>
  <si>
    <t>1 386</t>
  </si>
  <si>
    <t>1 015</t>
  </si>
  <si>
    <t>1 560</t>
  </si>
  <si>
    <t>1 472</t>
  </si>
  <si>
    <t>5 607</t>
  </si>
  <si>
    <t>6 244</t>
  </si>
  <si>
    <t>1 483</t>
  </si>
  <si>
    <t>1 060</t>
  </si>
  <si>
    <t>1 067</t>
  </si>
  <si>
    <t>1 662</t>
  </si>
  <si>
    <t>1 588</t>
  </si>
  <si>
    <t>2 239</t>
  </si>
  <si>
    <t>1 081</t>
  </si>
  <si>
    <t>1 233</t>
  </si>
  <si>
    <t>1 352</t>
  </si>
  <si>
    <t>6 135</t>
  </si>
  <si>
    <t>6 216</t>
  </si>
  <si>
    <t>1 102</t>
  </si>
  <si>
    <t>1 237</t>
  </si>
  <si>
    <t>1 844</t>
  </si>
  <si>
    <t>1 573</t>
  </si>
  <si>
    <t>1 142</t>
  </si>
  <si>
    <t>1 364</t>
  </si>
  <si>
    <t>11 135</t>
  </si>
  <si>
    <t>11 216</t>
  </si>
  <si>
    <t>14 135</t>
  </si>
  <si>
    <t>14 216</t>
  </si>
  <si>
    <t>1 340</t>
  </si>
  <si>
    <t>7 135</t>
  </si>
  <si>
    <t>7 216</t>
  </si>
  <si>
    <t>12 135</t>
  </si>
  <si>
    <t>12 216</t>
  </si>
  <si>
    <t>1 135</t>
  </si>
  <si>
    <t>1 216</t>
  </si>
  <si>
    <t>3 135</t>
  </si>
  <si>
    <t>3 216</t>
  </si>
  <si>
    <t>1 178</t>
  </si>
  <si>
    <t>1 706</t>
  </si>
  <si>
    <t>10 135</t>
  </si>
  <si>
    <t>10 216</t>
  </si>
  <si>
    <t>1 576</t>
  </si>
  <si>
    <t>1 308</t>
  </si>
  <si>
    <t>1 737</t>
  </si>
  <si>
    <t>1 019</t>
  </si>
  <si>
    <t>1 281</t>
  </si>
  <si>
    <t>1 370</t>
  </si>
  <si>
    <t>1 469</t>
  </si>
  <si>
    <t>4 135</t>
  </si>
  <si>
    <t>4 216</t>
  </si>
  <si>
    <t>1 440</t>
  </si>
  <si>
    <t>1 259</t>
  </si>
  <si>
    <t>8 135</t>
  </si>
  <si>
    <t>8 216</t>
  </si>
  <si>
    <t>1 686</t>
  </si>
  <si>
    <t>1 268</t>
  </si>
  <si>
    <t>1 208</t>
  </si>
  <si>
    <t>1 063</t>
  </si>
  <si>
    <t>1 958</t>
  </si>
  <si>
    <t>1 427</t>
  </si>
  <si>
    <t>1 465</t>
  </si>
  <si>
    <t>1 347</t>
  </si>
  <si>
    <t>2 135</t>
  </si>
  <si>
    <t>2 216</t>
  </si>
  <si>
    <t>1 775</t>
  </si>
  <si>
    <t>1 070</t>
  </si>
  <si>
    <t>1 351</t>
  </si>
  <si>
    <t>1 052</t>
  </si>
  <si>
    <t>1 322</t>
  </si>
  <si>
    <t>5 135</t>
  </si>
  <si>
    <t>5 216</t>
  </si>
  <si>
    <t>9 135</t>
  </si>
  <si>
    <t>9 216</t>
  </si>
  <si>
    <t>13 135</t>
  </si>
  <si>
    <t>13 216</t>
  </si>
  <si>
    <t>1 057</t>
  </si>
  <si>
    <t>1 869</t>
  </si>
  <si>
    <t>1 359</t>
  </si>
  <si>
    <t>1 663</t>
  </si>
  <si>
    <t>2 263</t>
  </si>
  <si>
    <t>1 137</t>
  </si>
  <si>
    <t>1 126</t>
  </si>
  <si>
    <t>1 733</t>
  </si>
  <si>
    <t>1 720</t>
  </si>
  <si>
    <t>1 542</t>
  </si>
  <si>
    <t>1 575</t>
  </si>
  <si>
    <t>1 109</t>
  </si>
  <si>
    <t>1 113</t>
  </si>
  <si>
    <t>2 551</t>
  </si>
  <si>
    <t>1 759</t>
  </si>
  <si>
    <t>1 990</t>
  </si>
  <si>
    <t>1 348</t>
  </si>
  <si>
    <t>1 099</t>
  </si>
  <si>
    <t>1 722</t>
  </si>
  <si>
    <t>1 494</t>
  </si>
  <si>
    <t>2 896</t>
  </si>
  <si>
    <t>1 341</t>
  </si>
  <si>
    <t>1 489</t>
  </si>
  <si>
    <t>1 255</t>
  </si>
  <si>
    <t>1 397</t>
  </si>
  <si>
    <t>2 447</t>
  </si>
  <si>
    <t>1 282</t>
  </si>
  <si>
    <t>1 996</t>
  </si>
  <si>
    <t>1 182</t>
  </si>
  <si>
    <t>1 292</t>
  </si>
  <si>
    <t>1 065</t>
  </si>
  <si>
    <t>1 033</t>
  </si>
  <si>
    <t>1 384</t>
  </si>
  <si>
    <t>2 217</t>
  </si>
  <si>
    <t>1 957</t>
  </si>
  <si>
    <t>1 246</t>
  </si>
  <si>
    <t>1 342</t>
  </si>
  <si>
    <t>1 298</t>
  </si>
  <si>
    <t>1 368</t>
  </si>
  <si>
    <t>1 555</t>
  </si>
  <si>
    <t>2 056</t>
  </si>
  <si>
    <t>2 522</t>
  </si>
  <si>
    <t>2 757</t>
  </si>
  <si>
    <t>1 122</t>
  </si>
  <si>
    <t>1 456</t>
  </si>
  <si>
    <t>1 010</t>
  </si>
  <si>
    <t>3 038</t>
  </si>
  <si>
    <t>2 990</t>
  </si>
  <si>
    <t>2 160</t>
  </si>
  <si>
    <t>1 297</t>
  </si>
  <si>
    <t>1 712</t>
  </si>
  <si>
    <t>1 305</t>
  </si>
  <si>
    <t>1 755</t>
  </si>
  <si>
    <t>1 316</t>
  </si>
  <si>
    <t>1 807</t>
  </si>
  <si>
    <t>1 597</t>
  </si>
  <si>
    <t>2 559</t>
  </si>
  <si>
    <t>1 704</t>
  </si>
  <si>
    <t>1 087</t>
  </si>
  <si>
    <t>1 037</t>
  </si>
  <si>
    <t>2 747</t>
  </si>
  <si>
    <t>1 040</t>
  </si>
  <si>
    <t>1 586</t>
  </si>
  <si>
    <t>1 812</t>
  </si>
  <si>
    <t>1 485</t>
  </si>
  <si>
    <t>1 670</t>
  </si>
  <si>
    <t>2 161</t>
  </si>
  <si>
    <t>1 581</t>
  </si>
  <si>
    <t>2 197</t>
  </si>
  <si>
    <t>1 238</t>
  </si>
  <si>
    <t>1 649</t>
  </si>
  <si>
    <t>1 095</t>
  </si>
  <si>
    <t>1 478</t>
  </si>
  <si>
    <t>1 266</t>
  </si>
  <si>
    <t>3 236</t>
  </si>
  <si>
    <t>3 280</t>
  </si>
  <si>
    <t>2 236</t>
  </si>
  <si>
    <t>2 280</t>
  </si>
  <si>
    <t>1 199</t>
  </si>
  <si>
    <t>1 186</t>
  </si>
  <si>
    <t>1 044</t>
  </si>
  <si>
    <t>1 290</t>
  </si>
  <si>
    <t>2 659</t>
  </si>
  <si>
    <t>1 976</t>
  </si>
  <si>
    <t>2 722</t>
  </si>
  <si>
    <t>1 058</t>
  </si>
  <si>
    <t>1 054</t>
  </si>
  <si>
    <t>1 431</t>
  </si>
  <si>
    <t>1 011</t>
  </si>
  <si>
    <t>1 578</t>
  </si>
  <si>
    <t>1 331</t>
  </si>
  <si>
    <t>1 164</t>
  </si>
  <si>
    <t>1 725</t>
  </si>
  <si>
    <t>1 127</t>
  </si>
  <si>
    <t>2 709</t>
  </si>
  <si>
    <t>1 801</t>
  </si>
  <si>
    <t>1 659</t>
  </si>
  <si>
    <t>1 143</t>
  </si>
  <si>
    <t>1 730</t>
  </si>
  <si>
    <t>9 236</t>
  </si>
  <si>
    <t>9 280</t>
  </si>
  <si>
    <t>4 236</t>
  </si>
  <si>
    <t>4 280</t>
  </si>
  <si>
    <t>1 168</t>
  </si>
  <si>
    <t>2 051</t>
  </si>
  <si>
    <t>1 183</t>
  </si>
  <si>
    <t>8 236</t>
  </si>
  <si>
    <t>8 280</t>
  </si>
  <si>
    <t>1 598</t>
  </si>
  <si>
    <t>1 596</t>
  </si>
  <si>
    <t>1 289</t>
  </si>
  <si>
    <t>1 236</t>
  </si>
  <si>
    <t>1 280</t>
  </si>
  <si>
    <t>1 446</t>
  </si>
  <si>
    <t>1 740</t>
  </si>
  <si>
    <t>2 378</t>
  </si>
  <si>
    <t>1 634</t>
  </si>
  <si>
    <t>5 236</t>
  </si>
  <si>
    <t>5 280</t>
  </si>
  <si>
    <t>6 236</t>
  </si>
  <si>
    <t>6 280</t>
  </si>
  <si>
    <t>7 236</t>
  </si>
  <si>
    <t>7 280</t>
  </si>
  <si>
    <t>10 236</t>
  </si>
  <si>
    <t>10 280</t>
  </si>
  <si>
    <t>2 045</t>
  </si>
  <si>
    <t>1 272</t>
  </si>
  <si>
    <t>1 365</t>
  </si>
  <si>
    <t>1 205</t>
  </si>
  <si>
    <t>1 030</t>
  </si>
  <si>
    <t>1 831</t>
  </si>
  <si>
    <t>2 993</t>
  </si>
  <si>
    <t>1 188</t>
  </si>
  <si>
    <t>2 500</t>
  </si>
  <si>
    <t>1 251</t>
  </si>
  <si>
    <t>1 288</t>
  </si>
  <si>
    <t>1 680</t>
  </si>
  <si>
    <t>1 761</t>
  </si>
  <si>
    <t>1 304</t>
  </si>
  <si>
    <t>1 445</t>
  </si>
  <si>
    <t>1 467</t>
  </si>
  <si>
    <t>1 408</t>
  </si>
  <si>
    <t>1 039</t>
  </si>
  <si>
    <t>1 962</t>
  </si>
  <si>
    <t>1 049</t>
  </si>
  <si>
    <t>1 702</t>
  </si>
  <si>
    <t>1 076</t>
  </si>
  <si>
    <t>1 392</t>
  </si>
  <si>
    <t>1 021</t>
  </si>
  <si>
    <t>1 398</t>
  </si>
  <si>
    <t>1 241</t>
  </si>
  <si>
    <t>1 223</t>
  </si>
  <si>
    <t>1 462</t>
  </si>
  <si>
    <t>1 302</t>
  </si>
  <si>
    <t>1 Ungas inflytande</t>
  </si>
  <si>
    <t>2 Högtider</t>
  </si>
  <si>
    <t>3 Nyktra och 
kostnadsfria aktiviteter</t>
  </si>
  <si>
    <t>5 Marknadsföring av 
nyktra mötesplatser</t>
  </si>
  <si>
    <t>6 Drogfritt föreningsliv</t>
  </si>
  <si>
    <t>7 Budget</t>
  </si>
  <si>
    <t>Självbild av satsningar</t>
  </si>
  <si>
    <t>Resultat</t>
  </si>
  <si>
    <t>Snitt i länet</t>
  </si>
  <si>
    <t>Godkänd</t>
  </si>
  <si>
    <t>1. Vad av följande har 
er kommun för att ge unga 
möjlighet till inflytande över 
beslut som rör deras fritid?</t>
  </si>
  <si>
    <t>Topplista länen</t>
  </si>
  <si>
    <t>Antal kommuner</t>
  </si>
  <si>
    <t>Snitt</t>
  </si>
  <si>
    <t>Bäst</t>
  </si>
  <si>
    <t>Sämst</t>
  </si>
  <si>
    <t>Svarsfrekvens</t>
  </si>
  <si>
    <t>Betyg</t>
  </si>
  <si>
    <t>Procent</t>
  </si>
  <si>
    <t>4-5</t>
  </si>
  <si>
    <t>3-4</t>
  </si>
  <si>
    <t>2-3</t>
  </si>
  <si>
    <t>1-2</t>
  </si>
  <si>
    <t>0-1</t>
  </si>
  <si>
    <t>Underkänd</t>
  </si>
  <si>
    <t>Väl godkänd</t>
  </si>
  <si>
    <t>Strategier och 
handlingsplaner
 för att öka ungas
 inflytande</t>
  </si>
  <si>
    <t xml:space="preserve"> Målgruppsanpassad 
information om 
beslut som rör ungas fritid</t>
  </si>
  <si>
    <t>Ungdomsfullmäktige,
ungdomsråd
 eller liknande</t>
  </si>
  <si>
    <t>Resultat: 
Ungas inflytande</t>
  </si>
  <si>
    <t>Andra riktade 
insatser för att 
lyssna på ungas 
åsikter</t>
  </si>
  <si>
    <t xml:space="preserve"> Inget av 
ovanstående 
alternativ</t>
  </si>
  <si>
    <t>Inget av ovanstående alternativ</t>
  </si>
  <si>
    <t>Festivaler</t>
  </si>
  <si>
    <t>Större kulturarrangemang</t>
  </si>
  <si>
    <t>Sportevenemang</t>
  </si>
  <si>
    <t>Samtalsgrupper</t>
  </si>
  <si>
    <t>Studiecirklar</t>
  </si>
  <si>
    <t>Fritidsgård/ungdomshus/aktivitetshus</t>
  </si>
  <si>
    <t>Arrangerade utflykter/resor</t>
  </si>
  <si>
    <t>Möjlighet att få pengar för egna projekt</t>
  </si>
  <si>
    <t>Vissa vardagskvällar</t>
  </si>
  <si>
    <t xml:space="preserve"> Alla vardagskvällar</t>
  </si>
  <si>
    <t>Vissa fredagar och lördagar till minst 23.00</t>
  </si>
  <si>
    <t>Varje fredag och lördag till minst 23.00</t>
  </si>
  <si>
    <t>De flesta lovdagar till minst 23</t>
  </si>
  <si>
    <t>Kommunens hemsida</t>
  </si>
  <si>
    <t>Sociala medier (t.ex. Facebook och Twitter)</t>
  </si>
  <si>
    <t>Affischering på skolor och offentliga platser</t>
  </si>
  <si>
    <t>Direktkontakt med skolor</t>
  </si>
  <si>
    <t>Annonsering i tidning/radio/TV</t>
  </si>
  <si>
    <t>Kommunen har inga nyktra mötesplatser</t>
  </si>
  <si>
    <t>Kräver att föreningar som får kommunalt stöd ska ha en alkohol/drogpolicy</t>
  </si>
  <si>
    <t>Erbjuder information/utbildning till föreningar gällande alkohol/droger</t>
  </si>
  <si>
    <t>Samarbetar med föreningslivet kring drogfrihet (t.ex. implementering av alkohol/drogpolicy)</t>
  </si>
  <si>
    <t>Erbjuder information till unga om drogfria föreningar</t>
  </si>
  <si>
    <t>Subventionerar deltagande i drogfria föreningsaktiviteter</t>
  </si>
  <si>
    <t xml:space="preserve"> a. Kampanjer för att 
minska langning</t>
  </si>
  <si>
    <t>Stöd till nattvandrare
/vuxna på stan</t>
  </si>
  <si>
    <t>Stöd till drogfria 
aktiviteter riktade till unga</t>
  </si>
  <si>
    <t>Utökat samarbete
 med polisen</t>
  </si>
  <si>
    <t xml:space="preserve"> Extra tillsyn av 
alkohollagen 
(särskilt ålderskontroller)</t>
  </si>
  <si>
    <t>Inget av 
ovanstående 
alternativ</t>
  </si>
  <si>
    <t>Resultat: 
Högtider</t>
  </si>
  <si>
    <t>Resultat: Nyktra 
och kostnadsfria 
aktiviteter</t>
  </si>
  <si>
    <t>Resultat:
Öppettider nyktra 
mötesplatser</t>
  </si>
  <si>
    <t>Svarade inte</t>
  </si>
  <si>
    <t>Underkänt</t>
  </si>
  <si>
    <t>Godkänt</t>
  </si>
  <si>
    <t>Väl godkänt</t>
  </si>
  <si>
    <t>Dalarna</t>
  </si>
  <si>
    <t>Deltog ej</t>
  </si>
  <si>
    <t>Region Gotland</t>
  </si>
  <si>
    <t>Gävleborg</t>
  </si>
  <si>
    <t>Halland</t>
  </si>
  <si>
    <t>Jämtland</t>
  </si>
  <si>
    <t>Kommunernas självbild av satsningar</t>
  </si>
  <si>
    <t>Väl Godkänt</t>
  </si>
  <si>
    <t>Deltog inte</t>
  </si>
  <si>
    <t>Kronoberg</t>
  </si>
  <si>
    <t>Norrbotten</t>
  </si>
  <si>
    <t>Malmö stad</t>
  </si>
  <si>
    <t>Skåne</t>
  </si>
  <si>
    <t>Svarade ej</t>
  </si>
  <si>
    <t>Stockholm stad</t>
  </si>
  <si>
    <t>Solna stad</t>
  </si>
  <si>
    <t>Stockholm stad är en sammanställning av de olika stadsdelarnas svar</t>
  </si>
  <si>
    <t>Malmö stad är en sammanställning av de olika stadsdelarnas svar</t>
  </si>
  <si>
    <t>Södermanland</t>
  </si>
  <si>
    <t>Västerbotten</t>
  </si>
  <si>
    <t>Västernorrland</t>
  </si>
  <si>
    <t>Västra Götaland</t>
  </si>
  <si>
    <t>Göteborg stad är en sammanställning av de olika stadsdelarnas svar</t>
  </si>
  <si>
    <t>Göteborg stad</t>
  </si>
  <si>
    <t>Östergötland</t>
  </si>
  <si>
    <t>Blekinge</t>
  </si>
  <si>
    <t>Gotland</t>
  </si>
  <si>
    <t>Jönköping</t>
  </si>
  <si>
    <t>Kalmar</t>
  </si>
  <si>
    <t>Stockholm</t>
  </si>
  <si>
    <t>Uppsala</t>
  </si>
  <si>
    <t>Värmland</t>
  </si>
  <si>
    <t>Västmanland</t>
  </si>
  <si>
    <t>Örebro</t>
  </si>
  <si>
    <t>Plats</t>
  </si>
  <si>
    <t>Placering</t>
  </si>
  <si>
    <t>Svarande kommuner</t>
  </si>
  <si>
    <t>Godkänta</t>
  </si>
  <si>
    <t>Snabböversikt</t>
  </si>
  <si>
    <t>Strategier och 
handlingsplaner
för att öka ungas
inflytande</t>
  </si>
  <si>
    <t>Målgruppsanpassad 
information om 
beslut som rör ungas fritid</t>
  </si>
  <si>
    <t>Ungdomsfullmäktige,
ungdomsråd
eller liknande</t>
  </si>
  <si>
    <t>a. Kampanjer för att 
minska langning</t>
  </si>
  <si>
    <t>Utökat samarbete
med polisen</t>
  </si>
  <si>
    <t>Extra tillsyn av 
alkohollagen 
(särskilt ålderskontroller)</t>
  </si>
  <si>
    <t>4 Öppettider nyktra 
mötesplatser</t>
  </si>
  <si>
    <t>Alla vardagskvällar</t>
  </si>
  <si>
    <t>Stockholms stad</t>
  </si>
  <si>
    <t>Göteborgs stad</t>
  </si>
  <si>
    <t>Antal</t>
  </si>
  <si>
    <t>Kolumn3</t>
  </si>
  <si>
    <t>Kolumn4</t>
  </si>
  <si>
    <t>Kolumn5</t>
  </si>
  <si>
    <t>Kolumn6</t>
  </si>
  <si>
    <t>Kolumn7</t>
  </si>
  <si>
    <t>Kolumn8</t>
  </si>
  <si>
    <t>Kolumn9</t>
  </si>
  <si>
    <t>Kolumn10</t>
  </si>
  <si>
    <t>Kolumn11</t>
  </si>
  <si>
    <t>Kolumn12</t>
  </si>
  <si>
    <t>Kolumn13</t>
  </si>
  <si>
    <t>Kolumn14</t>
  </si>
  <si>
    <t>Kolumn15</t>
  </si>
  <si>
    <t>Kolumn16</t>
  </si>
  <si>
    <t>Kolumn17</t>
  </si>
  <si>
    <t>Kolumn18</t>
  </si>
  <si>
    <t>Kolumn19</t>
  </si>
  <si>
    <t>Kolumn20</t>
  </si>
  <si>
    <t>Kolumn21</t>
  </si>
  <si>
    <t>Kolumn22</t>
  </si>
  <si>
    <t>Kolumn23</t>
  </si>
  <si>
    <t>Kolumn24</t>
  </si>
  <si>
    <t>Kolumn25</t>
  </si>
  <si>
    <t>Kolumn26</t>
  </si>
  <si>
    <t>Kolumn27</t>
  </si>
  <si>
    <t>Kolumn28</t>
  </si>
  <si>
    <t>Kolumn29</t>
  </si>
  <si>
    <t>Kolumn30</t>
  </si>
  <si>
    <t>Kolumn31</t>
  </si>
  <si>
    <t>Kolumn32</t>
  </si>
  <si>
    <t>Kolumn33</t>
  </si>
  <si>
    <t>Kolumn34</t>
  </si>
  <si>
    <t>Kolumn35</t>
  </si>
  <si>
    <t>Kolumn36</t>
  </si>
  <si>
    <t>Kolumn37</t>
  </si>
  <si>
    <t>Kolumn38</t>
  </si>
  <si>
    <t>Kolumn39</t>
  </si>
  <si>
    <t>Kolumn40</t>
  </si>
  <si>
    <t>Kolumn41</t>
  </si>
  <si>
    <t>Kolumn42</t>
  </si>
  <si>
    <t>Kolumn43</t>
  </si>
  <si>
    <t>Kolumn44</t>
  </si>
  <si>
    <t>Kolumn45</t>
  </si>
  <si>
    <t>Kolumn46</t>
  </si>
  <si>
    <t>Kolumn47</t>
  </si>
  <si>
    <t>Kolumn48</t>
  </si>
  <si>
    <t>Kolumn49</t>
  </si>
  <si>
    <t>Kolumn50</t>
  </si>
  <si>
    <t>Kolumn51</t>
  </si>
  <si>
    <t>Kolumn52</t>
  </si>
  <si>
    <t>Kolumn53</t>
  </si>
  <si>
    <t>Större kultur-
arrangemang</t>
  </si>
  <si>
    <t>Sport-
evenemang</t>
  </si>
  <si>
    <t>Samtals-
grupper</t>
  </si>
  <si>
    <t>Studie-
cirklar</t>
  </si>
  <si>
    <t>Fritidsgård/
ungdomshus/
aktivitetshus</t>
  </si>
  <si>
    <t>Arrangerade 
utflykter/resor</t>
  </si>
  <si>
    <t>Vissa 
vardagskvällar</t>
  </si>
  <si>
    <t>Alla 
vardagskvällar</t>
  </si>
  <si>
    <t>Vissa fredagar 
och lördagar 
till minst 
23.00</t>
  </si>
  <si>
    <t>Varje fredag 
och lördag 
till minst 
23.00</t>
  </si>
  <si>
    <t>De flesta 
lovdagar till 
minst 23</t>
  </si>
  <si>
    <t>Inget av 
ovanstående alternativ</t>
  </si>
  <si>
    <t>Kommunens 
hemsida</t>
  </si>
  <si>
    <t>Sociala medier 
(t.ex. Facebook 
och Twitter)</t>
  </si>
  <si>
    <t>Affischering 
på skolor och
offentliga platser</t>
  </si>
  <si>
    <t>Direktkontakt 
med skolor</t>
  </si>
  <si>
    <t>Annonsering i 
tidning/radio/TV</t>
  </si>
  <si>
    <t>Kräver att föreningar 
som får kommunalt 
stöd ska ha en
 alkohol/drogpolicy</t>
  </si>
  <si>
    <t>Erbjuder 
information/utbildning 
till föreningar 
gällande 
alkohol/droger</t>
  </si>
  <si>
    <t>Samarbetar med 
föreningslivet 
kring drogfrihet 
(t.ex. implementering 
av alkohol/drogpolicy)</t>
  </si>
  <si>
    <t>Erbjuder 
information 
till unga om 
drogfria föreningar</t>
  </si>
  <si>
    <t>Subventionerar 
deltagande i
drogfria 
föreningsaktiviteter</t>
  </si>
  <si>
    <t>Resultat och
självbild</t>
  </si>
  <si>
    <t>Kommunens 
självbild</t>
  </si>
  <si>
    <t>Dåligt</t>
  </si>
  <si>
    <t>De rutor som innehåller siffror markerar att kommunen genomför insatsen som kolumnen beskriver.  Text står det 1,25 i ruta BJ5 betyder det att den kommunen har strategier och handlingsplaner för att öka ungas inflytande.  Resultatet per område är fetmarkerad och varje satsning kan ge 0-5 poäng. Kolumnena för de olika områdena t ex ungas inflytande eller arbete vid högtider är i en annan färg för att du ska kunna hitta dem lättare. Varje område är  värt lika mycket.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</si>
</sst>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m/d/yyyy\ h:mm:ss"/>
    <numFmt numFmtId="165" formatCode="0.0%"/>
    <numFmt numFmtId="166" formatCode="0.0"/>
  </numFmts>
  <fonts count="22" x14ac:knownFonts="1">
    <font>
      <sz val="10"/>
      <color rgb="FF000000"/>
      <name val="Arial"/>
    </font>
    <font>
      <b/>
      <sz val="10"/>
      <color rgb="FFFFFFFF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0"/>
      <color rgb="FFFFFFFF"/>
      <name val="Arial"/>
      <family val="2"/>
    </font>
    <font>
      <b/>
      <sz val="1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0"/>
      <color rgb="FF000000"/>
      <name val="Arial"/>
      <family val="2"/>
    </font>
    <font>
      <sz val="28"/>
      <color rgb="FF000000"/>
      <name val="Acropolis-HTF-Black"/>
      <family val="1"/>
    </font>
    <font>
      <sz val="10"/>
      <name val="Arial"/>
      <family val="2"/>
    </font>
    <font>
      <b/>
      <sz val="14"/>
      <color rgb="FFFFFFFF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0"/>
      <color rgb="FF000000"/>
      <name val="Calibri"/>
      <family val="2"/>
      <scheme val="minor"/>
    </font>
    <font>
      <sz val="20"/>
      <color rgb="FF000000"/>
      <name val="Acropolis-HTF-Black"/>
      <family val="1"/>
    </font>
  </fonts>
  <fills count="12">
    <fill>
      <patternFill patternType="none"/>
    </fill>
    <fill>
      <patternFill patternType="gray125"/>
    </fill>
    <fill>
      <patternFill patternType="solid">
        <fgColor rgb="FFCC0000"/>
        <bgColor rgb="FFCC0000"/>
      </patternFill>
    </fill>
    <fill>
      <patternFill patternType="solid">
        <fgColor rgb="FFFFFFFF"/>
        <bgColor rgb="FFFFFFFF"/>
      </patternFill>
    </fill>
    <fill>
      <patternFill patternType="solid">
        <fgColor rgb="FFF4CCCC"/>
        <bgColor rgb="FFF4CCC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00B0F0"/>
        <bgColor rgb="FFCC0000"/>
      </patternFill>
    </fill>
    <fill>
      <patternFill patternType="solid">
        <fgColor rgb="FF0070C0"/>
        <bgColor rgb="FFCC0000"/>
      </patternFill>
    </fill>
    <fill>
      <patternFill patternType="solid">
        <fgColor rgb="FFA4C2F4"/>
        <bgColor indexed="64"/>
      </patternFill>
    </fill>
  </fills>
  <borders count="2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9" fontId="9" fillId="0" borderId="0" applyFont="0" applyFill="0" applyBorder="0" applyAlignment="0" applyProtection="0"/>
    <xf numFmtId="0" fontId="10" fillId="5" borderId="0" applyNumberFormat="0" applyBorder="0" applyAlignment="0" applyProtection="0"/>
    <xf numFmtId="0" fontId="11" fillId="6" borderId="0" applyNumberFormat="0" applyBorder="0" applyAlignment="0" applyProtection="0"/>
    <xf numFmtId="0" fontId="12" fillId="7" borderId="0" applyNumberFormat="0" applyBorder="0" applyAlignment="0" applyProtection="0"/>
    <xf numFmtId="0" fontId="13" fillId="8" borderId="1" applyNumberFormat="0" applyAlignment="0" applyProtection="0"/>
  </cellStyleXfs>
  <cellXfs count="158">
    <xf numFmtId="0" fontId="0" fillId="0" borderId="0" xfId="0" applyFont="1" applyAlignment="1"/>
    <xf numFmtId="0" fontId="1" fillId="2" borderId="0" xfId="0" applyFont="1" applyFill="1" applyAlignment="1">
      <alignment horizontal="left"/>
    </xf>
    <xf numFmtId="0" fontId="1" fillId="2" borderId="0" xfId="0" applyFont="1" applyFill="1" applyAlignment="1">
      <alignment horizontal="center"/>
    </xf>
    <xf numFmtId="0" fontId="2" fillId="0" borderId="0" xfId="0" applyFont="1" applyAlignment="1"/>
    <xf numFmtId="0" fontId="1" fillId="2" borderId="0" xfId="0" applyFont="1" applyFill="1" applyAlignment="1">
      <alignment horizontal="right"/>
    </xf>
    <xf numFmtId="0" fontId="1" fillId="2" borderId="0" xfId="0" applyFont="1" applyFill="1" applyAlignment="1">
      <alignment horizontal="center" wrapText="1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164" fontId="2" fillId="0" borderId="0" xfId="0" applyNumberFormat="1" applyFont="1" applyAlignment="1"/>
    <xf numFmtId="0" fontId="3" fillId="3" borderId="0" xfId="0" applyFont="1" applyFill="1" applyAlignment="1">
      <alignment horizontal="left"/>
    </xf>
    <xf numFmtId="0" fontId="3" fillId="0" borderId="0" xfId="0" applyFont="1"/>
    <xf numFmtId="0" fontId="3" fillId="4" borderId="0" xfId="0" applyFont="1" applyFill="1"/>
    <xf numFmtId="0" fontId="5" fillId="0" borderId="0" xfId="0" applyFont="1" applyAlignment="1">
      <alignment horizontal="right"/>
    </xf>
    <xf numFmtId="0" fontId="4" fillId="0" borderId="0" xfId="0" applyFont="1" applyAlignment="1"/>
    <xf numFmtId="164" fontId="2" fillId="3" borderId="0" xfId="0" applyNumberFormat="1" applyFont="1" applyFill="1" applyAlignment="1"/>
    <xf numFmtId="0" fontId="2" fillId="3" borderId="0" xfId="0" applyFont="1" applyFill="1" applyAlignment="1"/>
    <xf numFmtId="0" fontId="6" fillId="2" borderId="0" xfId="0" applyFont="1" applyFill="1" applyAlignment="1">
      <alignment horizontal="left"/>
    </xf>
    <xf numFmtId="0" fontId="7" fillId="0" borderId="0" xfId="0" applyFont="1"/>
    <xf numFmtId="0" fontId="8" fillId="0" borderId="0" xfId="0" applyFont="1" applyAlignment="1"/>
    <xf numFmtId="0" fontId="7" fillId="0" borderId="0" xfId="0" applyFont="1" applyAlignment="1">
      <alignment horizontal="left"/>
    </xf>
    <xf numFmtId="0" fontId="14" fillId="0" borderId="0" xfId="0" applyFont="1" applyAlignment="1"/>
    <xf numFmtId="0" fontId="15" fillId="0" borderId="0" xfId="0" applyFont="1" applyAlignment="1"/>
    <xf numFmtId="0" fontId="7" fillId="0" borderId="0" xfId="0" applyFont="1" applyAlignment="1"/>
    <xf numFmtId="0" fontId="0" fillId="0" borderId="0" xfId="0"/>
    <xf numFmtId="0" fontId="6" fillId="2" borderId="0" xfId="0" applyFont="1" applyFill="1" applyAlignment="1">
      <alignment horizontal="left" wrapText="1"/>
    </xf>
    <xf numFmtId="0" fontId="13" fillId="8" borderId="1" xfId="5" applyAlignment="1">
      <alignment horizontal="left"/>
    </xf>
    <xf numFmtId="0" fontId="13" fillId="8" borderId="1" xfId="5" applyAlignment="1"/>
    <xf numFmtId="49" fontId="0" fillId="0" borderId="5" xfId="0" applyNumberFormat="1" applyBorder="1"/>
    <xf numFmtId="0" fontId="0" fillId="0" borderId="6" xfId="0" applyBorder="1"/>
    <xf numFmtId="165" fontId="0" fillId="0" borderId="7" xfId="1" applyNumberFormat="1" applyFont="1" applyBorder="1"/>
    <xf numFmtId="49" fontId="0" fillId="0" borderId="8" xfId="0" applyNumberFormat="1" applyBorder="1"/>
    <xf numFmtId="0" fontId="0" fillId="0" borderId="9" xfId="0" applyBorder="1"/>
    <xf numFmtId="49" fontId="0" fillId="0" borderId="10" xfId="0" applyNumberFormat="1" applyBorder="1"/>
    <xf numFmtId="0" fontId="0" fillId="0" borderId="11" xfId="0" applyBorder="1"/>
    <xf numFmtId="0" fontId="2" fillId="0" borderId="0" xfId="0" applyFont="1" applyAlignment="1">
      <alignment horizontal="left"/>
    </xf>
    <xf numFmtId="0" fontId="11" fillId="6" borderId="0" xfId="3"/>
    <xf numFmtId="0" fontId="12" fillId="7" borderId="0" xfId="4"/>
    <xf numFmtId="0" fontId="10" fillId="5" borderId="0" xfId="2"/>
    <xf numFmtId="0" fontId="16" fillId="0" borderId="0" xfId="0" applyFont="1"/>
    <xf numFmtId="0" fontId="19" fillId="0" borderId="0" xfId="0" applyFont="1"/>
    <xf numFmtId="0" fontId="20" fillId="0" borderId="0" xfId="0" applyFont="1" applyAlignment="1"/>
    <xf numFmtId="0" fontId="1" fillId="9" borderId="0" xfId="0" applyFont="1" applyFill="1" applyAlignment="1">
      <alignment horizontal="left" vertical="top"/>
    </xf>
    <xf numFmtId="0" fontId="1" fillId="9" borderId="0" xfId="0" applyFont="1" applyFill="1" applyAlignment="1">
      <alignment horizontal="left" vertical="top" wrapText="1"/>
    </xf>
    <xf numFmtId="0" fontId="6" fillId="9" borderId="0" xfId="0" applyFont="1" applyFill="1" applyAlignment="1">
      <alignment horizontal="center" vertical="top" wrapText="1"/>
    </xf>
    <xf numFmtId="0" fontId="6" fillId="9" borderId="0" xfId="0" applyFont="1" applyFill="1" applyAlignment="1">
      <alignment horizontal="center" vertical="top"/>
    </xf>
    <xf numFmtId="0" fontId="1" fillId="9" borderId="0" xfId="0" applyFont="1" applyFill="1" applyAlignment="1">
      <alignment horizontal="center" vertical="top" wrapText="1"/>
    </xf>
    <xf numFmtId="0" fontId="1" fillId="9" borderId="0" xfId="0" applyFont="1" applyFill="1" applyAlignment="1">
      <alignment horizontal="center" vertical="top"/>
    </xf>
    <xf numFmtId="0" fontId="1" fillId="9" borderId="0" xfId="0" applyFont="1" applyFill="1" applyAlignment="1">
      <alignment horizontal="right" vertical="top"/>
    </xf>
    <xf numFmtId="0" fontId="6" fillId="9" borderId="0" xfId="0" applyFont="1" applyFill="1" applyAlignment="1">
      <alignment horizontal="left" vertical="top"/>
    </xf>
    <xf numFmtId="0" fontId="1" fillId="10" borderId="0" xfId="0" applyFont="1" applyFill="1" applyAlignment="1">
      <alignment horizontal="left" vertical="top" wrapText="1"/>
    </xf>
    <xf numFmtId="0" fontId="6" fillId="10" borderId="0" xfId="0" applyFont="1" applyFill="1" applyAlignment="1">
      <alignment horizontal="center" vertical="top" wrapText="1"/>
    </xf>
    <xf numFmtId="0" fontId="1" fillId="10" borderId="0" xfId="0" applyFont="1" applyFill="1" applyAlignment="1">
      <alignment horizontal="center" vertical="top" wrapText="1"/>
    </xf>
    <xf numFmtId="0" fontId="1" fillId="10" borderId="0" xfId="0" applyFont="1" applyFill="1" applyAlignment="1">
      <alignment horizontal="center" vertical="top"/>
    </xf>
    <xf numFmtId="0" fontId="0" fillId="0" borderId="0" xfId="0" applyFont="1" applyFill="1" applyAlignment="1">
      <alignment vertical="top"/>
    </xf>
    <xf numFmtId="166" fontId="7" fillId="0" borderId="0" xfId="0" applyNumberFormat="1" applyFont="1"/>
    <xf numFmtId="0" fontId="6" fillId="10" borderId="0" xfId="0" applyFont="1" applyFill="1" applyAlignment="1">
      <alignment horizontal="center" vertical="top"/>
    </xf>
    <xf numFmtId="166" fontId="7" fillId="0" borderId="0" xfId="0" applyNumberFormat="1" applyFont="1" applyAlignment="1"/>
    <xf numFmtId="0" fontId="6" fillId="9" borderId="0" xfId="0" applyFont="1" applyFill="1" applyAlignment="1">
      <alignment horizontal="left" vertical="top" wrapText="1"/>
    </xf>
    <xf numFmtId="0" fontId="11" fillId="6" borderId="0" xfId="3" applyAlignment="1"/>
    <xf numFmtId="0" fontId="12" fillId="7" borderId="0" xfId="4" applyAlignment="1"/>
    <xf numFmtId="0" fontId="10" fillId="5" borderId="0" xfId="2" applyAlignment="1"/>
    <xf numFmtId="0" fontId="16" fillId="0" borderId="0" xfId="0" applyFont="1" applyAlignment="1">
      <alignment horizontal="left"/>
    </xf>
    <xf numFmtId="2" fontId="7" fillId="0" borderId="0" xfId="0" applyNumberFormat="1" applyFont="1" applyAlignment="1"/>
    <xf numFmtId="166" fontId="11" fillId="6" borderId="0" xfId="3" applyNumberFormat="1"/>
    <xf numFmtId="2" fontId="0" fillId="0" borderId="0" xfId="0" applyNumberFormat="1" applyFont="1" applyAlignment="1"/>
    <xf numFmtId="166" fontId="0" fillId="0" borderId="0" xfId="0" applyNumberFormat="1" applyFont="1" applyAlignment="1"/>
    <xf numFmtId="166" fontId="8" fillId="0" borderId="0" xfId="0" applyNumberFormat="1" applyFont="1" applyAlignment="1"/>
    <xf numFmtId="0" fontId="6" fillId="10" borderId="0" xfId="0" applyFont="1" applyFill="1" applyAlignment="1">
      <alignment horizontal="left" vertical="top" wrapText="1"/>
    </xf>
    <xf numFmtId="0" fontId="14" fillId="0" borderId="12" xfId="0" applyFont="1" applyBorder="1" applyAlignment="1">
      <alignment wrapText="1"/>
    </xf>
    <xf numFmtId="2" fontId="14" fillId="0" borderId="12" xfId="0" applyNumberFormat="1" applyFont="1" applyBorder="1" applyAlignment="1">
      <alignment horizontal="right" wrapText="1"/>
    </xf>
    <xf numFmtId="2" fontId="14" fillId="0" borderId="0" xfId="0" applyNumberFormat="1" applyFont="1" applyBorder="1" applyAlignment="1">
      <alignment horizontal="right" wrapText="1"/>
    </xf>
    <xf numFmtId="2" fontId="0" fillId="0" borderId="12" xfId="0" applyNumberFormat="1" applyFont="1" applyBorder="1" applyAlignment="1"/>
    <xf numFmtId="0" fontId="0" fillId="0" borderId="6" xfId="0" applyFont="1" applyBorder="1" applyAlignment="1"/>
    <xf numFmtId="9" fontId="0" fillId="0" borderId="6" xfId="1" applyFont="1" applyBorder="1" applyAlignment="1"/>
    <xf numFmtId="0" fontId="21" fillId="0" borderId="0" xfId="0" applyFont="1" applyAlignment="1"/>
    <xf numFmtId="0" fontId="0" fillId="0" borderId="17" xfId="0" applyFont="1" applyBorder="1" applyAlignment="1"/>
    <xf numFmtId="0" fontId="0" fillId="0" borderId="18" xfId="0" applyFont="1" applyBorder="1" applyAlignment="1"/>
    <xf numFmtId="9" fontId="0" fillId="0" borderId="18" xfId="1" applyFont="1" applyBorder="1" applyAlignment="1"/>
    <xf numFmtId="0" fontId="0" fillId="0" borderId="11" xfId="0" applyFont="1" applyBorder="1" applyAlignment="1"/>
    <xf numFmtId="0" fontId="6" fillId="11" borderId="12" xfId="0" applyFont="1" applyFill="1" applyBorder="1" applyAlignment="1">
      <alignment horizontal="left" vertical="top" wrapText="1"/>
    </xf>
    <xf numFmtId="0" fontId="6" fillId="11" borderId="12" xfId="0" applyFont="1" applyFill="1" applyBorder="1" applyAlignment="1">
      <alignment horizontal="left" wrapText="1"/>
    </xf>
    <xf numFmtId="0" fontId="6" fillId="11" borderId="12" xfId="0" applyFont="1" applyFill="1" applyBorder="1" applyAlignment="1">
      <alignment horizontal="center" wrapText="1"/>
    </xf>
    <xf numFmtId="0" fontId="6" fillId="11" borderId="12" xfId="0" applyFont="1" applyFill="1" applyBorder="1" applyAlignment="1">
      <alignment horizontal="center" vertical="top" wrapText="1"/>
    </xf>
    <xf numFmtId="0" fontId="6" fillId="11" borderId="12" xfId="0" applyFont="1" applyFill="1" applyBorder="1" applyAlignment="1">
      <alignment horizontal="center" vertical="top"/>
    </xf>
    <xf numFmtId="0" fontId="6" fillId="2" borderId="0" xfId="0" applyFont="1" applyFill="1" applyAlignment="1">
      <alignment horizontal="center" wrapText="1"/>
    </xf>
    <xf numFmtId="0" fontId="6" fillId="11" borderId="12" xfId="0" applyFont="1" applyFill="1" applyBorder="1" applyAlignment="1">
      <alignment horizontal="center"/>
    </xf>
    <xf numFmtId="0" fontId="7" fillId="0" borderId="0" xfId="0" applyFont="1" applyFill="1" applyAlignment="1">
      <alignment horizontal="left"/>
    </xf>
    <xf numFmtId="0" fontId="7" fillId="0" borderId="0" xfId="0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horizontal="left" wrapText="1"/>
    </xf>
    <xf numFmtId="0" fontId="7" fillId="0" borderId="0" xfId="0" applyFont="1" applyFill="1" applyAlignment="1">
      <alignment horizontal="center"/>
    </xf>
    <xf numFmtId="0" fontId="7" fillId="0" borderId="0" xfId="0" applyFont="1" applyFill="1" applyBorder="1" applyAlignment="1">
      <alignment horizontal="center" wrapText="1"/>
    </xf>
    <xf numFmtId="0" fontId="7" fillId="0" borderId="0" xfId="0" applyFont="1" applyFill="1" applyBorder="1" applyAlignment="1">
      <alignment horizontal="center" vertical="top" wrapText="1"/>
    </xf>
    <xf numFmtId="0" fontId="7" fillId="0" borderId="0" xfId="0" applyFont="1" applyFill="1" applyBorder="1" applyAlignment="1">
      <alignment horizontal="center" vertical="top"/>
    </xf>
    <xf numFmtId="0" fontId="7" fillId="0" borderId="0" xfId="0" applyFont="1" applyFill="1" applyAlignment="1">
      <alignment horizontal="center" wrapText="1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right"/>
    </xf>
    <xf numFmtId="0" fontId="16" fillId="0" borderId="0" xfId="0" applyFont="1" applyFill="1" applyAlignment="1"/>
    <xf numFmtId="0" fontId="7" fillId="0" borderId="13" xfId="0" applyFont="1" applyFill="1" applyBorder="1" applyAlignment="1">
      <alignment horizontal="left"/>
    </xf>
    <xf numFmtId="0" fontId="7" fillId="0" borderId="13" xfId="0" applyFont="1" applyFill="1" applyBorder="1" applyAlignment="1">
      <alignment horizontal="left" vertical="top" wrapText="1"/>
    </xf>
    <xf numFmtId="0" fontId="7" fillId="0" borderId="13" xfId="0" applyFont="1" applyFill="1" applyBorder="1" applyAlignment="1">
      <alignment horizontal="left" wrapText="1"/>
    </xf>
    <xf numFmtId="0" fontId="7" fillId="0" borderId="13" xfId="0" applyFont="1" applyFill="1" applyBorder="1" applyAlignment="1">
      <alignment horizontal="center"/>
    </xf>
    <xf numFmtId="0" fontId="7" fillId="0" borderId="13" xfId="0" applyFont="1" applyFill="1" applyBorder="1" applyAlignment="1">
      <alignment horizontal="center" wrapText="1"/>
    </xf>
    <xf numFmtId="0" fontId="7" fillId="0" borderId="13" xfId="0" applyFont="1" applyFill="1" applyBorder="1" applyAlignment="1">
      <alignment horizontal="center" vertical="top" wrapText="1"/>
    </xf>
    <xf numFmtId="0" fontId="7" fillId="0" borderId="13" xfId="0" applyFont="1" applyFill="1" applyBorder="1" applyAlignment="1">
      <alignment horizontal="center" vertical="top"/>
    </xf>
    <xf numFmtId="0" fontId="7" fillId="0" borderId="13" xfId="0" applyFont="1" applyFill="1" applyBorder="1" applyAlignment="1">
      <alignment horizontal="right"/>
    </xf>
    <xf numFmtId="0" fontId="16" fillId="0" borderId="13" xfId="0" applyFont="1" applyFill="1" applyBorder="1" applyAlignment="1"/>
    <xf numFmtId="9" fontId="7" fillId="0" borderId="0" xfId="1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right"/>
    </xf>
    <xf numFmtId="0" fontId="3" fillId="4" borderId="0" xfId="0" applyFont="1" applyFill="1" applyAlignment="1">
      <alignment horizontal="left"/>
    </xf>
    <xf numFmtId="0" fontId="5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166" fontId="11" fillId="6" borderId="13" xfId="3" applyNumberFormat="1" applyBorder="1" applyAlignment="1">
      <alignment horizontal="center"/>
    </xf>
    <xf numFmtId="166" fontId="12" fillId="7" borderId="13" xfId="4" applyNumberFormat="1" applyBorder="1" applyAlignment="1">
      <alignment horizontal="center"/>
    </xf>
    <xf numFmtId="9" fontId="7" fillId="0" borderId="0" xfId="1" applyFont="1" applyFill="1" applyBorder="1" applyAlignment="1">
      <alignment horizontal="center" vertical="top"/>
    </xf>
    <xf numFmtId="0" fontId="0" fillId="0" borderId="0" xfId="0" applyBorder="1"/>
    <xf numFmtId="165" fontId="0" fillId="0" borderId="0" xfId="1" applyNumberFormat="1" applyFont="1" applyBorder="1"/>
    <xf numFmtId="0" fontId="0" fillId="0" borderId="0" xfId="0" applyFont="1" applyBorder="1" applyAlignment="1"/>
    <xf numFmtId="165" fontId="7" fillId="0" borderId="0" xfId="1" applyNumberFormat="1" applyFont="1" applyFill="1" applyBorder="1" applyAlignment="1">
      <alignment horizontal="left" vertical="top" wrapText="1"/>
    </xf>
    <xf numFmtId="0" fontId="8" fillId="0" borderId="2" xfId="0" applyFont="1" applyBorder="1"/>
    <xf numFmtId="0" fontId="8" fillId="0" borderId="3" xfId="0" applyFont="1" applyBorder="1"/>
    <xf numFmtId="0" fontId="8" fillId="0" borderId="4" xfId="0" applyFont="1" applyBorder="1"/>
    <xf numFmtId="0" fontId="8" fillId="0" borderId="14" xfId="0" applyFont="1" applyBorder="1"/>
    <xf numFmtId="0" fontId="8" fillId="0" borderId="15" xfId="0" applyFont="1" applyBorder="1" applyAlignment="1"/>
    <xf numFmtId="0" fontId="8" fillId="0" borderId="15" xfId="0" applyFont="1" applyBorder="1"/>
    <xf numFmtId="0" fontId="8" fillId="0" borderId="16" xfId="0" applyFont="1" applyBorder="1"/>
    <xf numFmtId="0" fontId="8" fillId="0" borderId="6" xfId="0" applyFont="1" applyBorder="1" applyAlignment="1"/>
    <xf numFmtId="49" fontId="8" fillId="0" borderId="2" xfId="0" applyNumberFormat="1" applyFont="1" applyFill="1" applyBorder="1" applyAlignment="1">
      <alignment wrapText="1"/>
    </xf>
    <xf numFmtId="49" fontId="0" fillId="0" borderId="5" xfId="0" applyNumberFormat="1" applyFont="1" applyFill="1" applyBorder="1"/>
    <xf numFmtId="49" fontId="0" fillId="0" borderId="8" xfId="0" applyNumberFormat="1" applyFont="1" applyFill="1" applyBorder="1"/>
    <xf numFmtId="49" fontId="0" fillId="0" borderId="10" xfId="0" applyNumberFormat="1" applyFont="1" applyFill="1" applyBorder="1"/>
    <xf numFmtId="165" fontId="7" fillId="0" borderId="0" xfId="1" applyNumberFormat="1" applyFont="1" applyFill="1" applyBorder="1" applyAlignment="1">
      <alignment horizontal="center" vertical="top"/>
    </xf>
    <xf numFmtId="0" fontId="1" fillId="9" borderId="0" xfId="0" applyFont="1" applyFill="1" applyAlignment="1">
      <alignment horizontal="right" vertical="top" wrapText="1"/>
    </xf>
    <xf numFmtId="0" fontId="17" fillId="9" borderId="0" xfId="0" applyFont="1" applyFill="1" applyAlignment="1">
      <alignment horizontal="left" vertical="top" wrapText="1"/>
    </xf>
    <xf numFmtId="0" fontId="17" fillId="9" borderId="0" xfId="0" applyFont="1" applyFill="1" applyAlignment="1">
      <alignment horizontal="center" vertical="top" wrapText="1"/>
    </xf>
    <xf numFmtId="49" fontId="1" fillId="9" borderId="0" xfId="0" applyNumberFormat="1" applyFont="1" applyFill="1" applyAlignment="1">
      <alignment horizontal="left" vertical="top" wrapText="1"/>
    </xf>
    <xf numFmtId="49" fontId="1" fillId="10" borderId="0" xfId="0" applyNumberFormat="1" applyFont="1" applyFill="1" applyAlignment="1">
      <alignment horizontal="left" vertical="top" wrapText="1"/>
    </xf>
    <xf numFmtId="49" fontId="6" fillId="9" borderId="0" xfId="0" applyNumberFormat="1" applyFont="1" applyFill="1" applyAlignment="1">
      <alignment horizontal="center" vertical="top" wrapText="1"/>
    </xf>
    <xf numFmtId="49" fontId="6" fillId="10" borderId="0" xfId="0" applyNumberFormat="1" applyFont="1" applyFill="1" applyAlignment="1">
      <alignment horizontal="center" vertical="top" wrapText="1"/>
    </xf>
    <xf numFmtId="49" fontId="1" fillId="10" borderId="0" xfId="0" applyNumberFormat="1" applyFont="1" applyFill="1" applyAlignment="1">
      <alignment horizontal="center" vertical="top" wrapText="1"/>
    </xf>
    <xf numFmtId="49" fontId="1" fillId="9" borderId="0" xfId="0" applyNumberFormat="1" applyFont="1" applyFill="1" applyAlignment="1">
      <alignment horizontal="right" vertical="top" wrapText="1"/>
    </xf>
    <xf numFmtId="49" fontId="17" fillId="9" borderId="0" xfId="0" applyNumberFormat="1" applyFont="1" applyFill="1" applyAlignment="1">
      <alignment horizontal="left" vertical="top" wrapText="1"/>
    </xf>
    <xf numFmtId="49" fontId="17" fillId="9" borderId="0" xfId="0" applyNumberFormat="1" applyFont="1" applyFill="1" applyAlignment="1">
      <alignment horizontal="center" vertical="top" wrapText="1"/>
    </xf>
    <xf numFmtId="0" fontId="3" fillId="4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0" fillId="0" borderId="0" xfId="0" applyFont="1" applyFill="1" applyAlignment="1">
      <alignment vertical="top" wrapText="1"/>
    </xf>
    <xf numFmtId="0" fontId="3" fillId="0" borderId="19" xfId="0" applyFont="1" applyBorder="1" applyAlignment="1">
      <alignment horizontal="right"/>
    </xf>
    <xf numFmtId="0" fontId="3" fillId="0" borderId="19" xfId="0" applyFont="1" applyBorder="1" applyAlignment="1">
      <alignment horizontal="left"/>
    </xf>
    <xf numFmtId="0" fontId="3" fillId="3" borderId="19" xfId="0" applyFont="1" applyFill="1" applyBorder="1" applyAlignment="1">
      <alignment horizontal="left"/>
    </xf>
    <xf numFmtId="0" fontId="3" fillId="0" borderId="19" xfId="0" applyFont="1" applyBorder="1"/>
    <xf numFmtId="0" fontId="3" fillId="4" borderId="19" xfId="0" applyFont="1" applyFill="1" applyBorder="1"/>
    <xf numFmtId="0" fontId="5" fillId="0" borderId="19" xfId="0" applyFont="1" applyBorder="1" applyAlignment="1">
      <alignment horizontal="right"/>
    </xf>
    <xf numFmtId="0" fontId="4" fillId="0" borderId="19" xfId="0" applyFont="1" applyBorder="1" applyAlignment="1"/>
    <xf numFmtId="0" fontId="7" fillId="0" borderId="19" xfId="0" applyFont="1" applyBorder="1"/>
    <xf numFmtId="0" fontId="21" fillId="0" borderId="13" xfId="0" applyFont="1" applyBorder="1" applyAlignment="1">
      <alignment horizontal="center" wrapText="1"/>
    </xf>
  </cellXfs>
  <cellStyles count="6">
    <cellStyle name="Beräkning" xfId="5" builtinId="22"/>
    <cellStyle name="Bra" xfId="2" builtinId="26"/>
    <cellStyle name="Dålig" xfId="3" builtinId="27"/>
    <cellStyle name="Neutral" xfId="4" builtinId="28"/>
    <cellStyle name="Normal" xfId="0" builtinId="0"/>
    <cellStyle name="Procent" xfId="1" builtinId="5"/>
  </cellStyles>
  <dxfs count="695"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CC0000"/>
          <bgColor rgb="FFCC00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E69138"/>
          <bgColor rgb="FFE69138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6AA84F"/>
          <bgColor rgb="FF6AA84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38761D"/>
          <bgColor rgb="FF38761D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CC0000"/>
          <bgColor rgb="FFCC00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E69138"/>
          <bgColor rgb="FFE69138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6AA84F"/>
          <bgColor rgb="FF6AA84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38761D"/>
          <bgColor rgb="FF38761D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CC0000"/>
          <bgColor rgb="FFCC00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E69138"/>
          <bgColor rgb="FFE69138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6AA84F"/>
          <bgColor rgb="FF6AA84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38761D"/>
          <bgColor rgb="FF38761D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CC0000"/>
          <bgColor rgb="FFCC00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E69138"/>
          <bgColor rgb="FFE69138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6AA84F"/>
          <bgColor rgb="FF6AA84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38761D"/>
          <bgColor rgb="FF38761D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CC0000"/>
          <bgColor rgb="FFCC00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E69138"/>
          <bgColor rgb="FFE69138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6AA84F"/>
          <bgColor rgb="FF6AA84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38761D"/>
          <bgColor rgb="FF38761D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CC0000"/>
          <bgColor rgb="FFCC00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E69138"/>
          <bgColor rgb="FFE69138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6AA84F"/>
          <bgColor rgb="FF6AA84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38761D"/>
          <bgColor rgb="FF38761D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CC0000"/>
          <bgColor rgb="FFCC00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E69138"/>
          <bgColor rgb="FFE69138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6AA84F"/>
          <bgColor rgb="FF6AA84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38761D"/>
          <bgColor rgb="FF38761D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CC0000"/>
          <bgColor rgb="FFCC00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E69138"/>
          <bgColor rgb="FFE69138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6AA84F"/>
          <bgColor rgb="FF6AA84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38761D"/>
          <bgColor rgb="FF38761D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CC0000"/>
          <bgColor rgb="FFCC00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E69138"/>
          <bgColor rgb="FFE69138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6AA84F"/>
          <bgColor rgb="FF6AA84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38761D"/>
          <bgColor rgb="FF38761D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CC0000"/>
          <bgColor rgb="FFCC00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E69138"/>
          <bgColor rgb="FFE69138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6AA84F"/>
          <bgColor rgb="FF6AA84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38761D"/>
          <bgColor rgb="FF38761D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CC0000"/>
          <bgColor rgb="FFCC00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E69138"/>
          <bgColor rgb="FFE69138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6AA84F"/>
          <bgColor rgb="FF6AA84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38761D"/>
          <bgColor rgb="FF38761D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CC0000"/>
          <bgColor rgb="FFCC00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E69138"/>
          <bgColor rgb="FFE69138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6AA84F"/>
          <bgColor rgb="FF6AA84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38761D"/>
          <bgColor rgb="FF38761D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CC0000"/>
          <bgColor rgb="FFCC00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E69138"/>
          <bgColor rgb="FFE69138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6AA84F"/>
          <bgColor rgb="FF6AA84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38761D"/>
          <bgColor rgb="FF38761D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CC0000"/>
          <bgColor rgb="FFCC00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E69138"/>
          <bgColor rgb="FFE69138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6AA84F"/>
          <bgColor rgb="FF6AA84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38761D"/>
          <bgColor rgb="FF38761D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CC0000"/>
          <bgColor rgb="FFCC00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E69138"/>
          <bgColor rgb="FFE69138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6AA84F"/>
          <bgColor rgb="FF6AA84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38761D"/>
          <bgColor rgb="FF38761D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CC0000"/>
          <bgColor rgb="FFCC00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E69138"/>
          <bgColor rgb="FFE69138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6AA84F"/>
          <bgColor rgb="FF6AA84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38761D"/>
          <bgColor rgb="FF38761D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CC0000"/>
          <bgColor rgb="FFCC00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E69138"/>
          <bgColor rgb="FFE69138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6AA84F"/>
          <bgColor rgb="FF6AA84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38761D"/>
          <bgColor rgb="FF38761D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CC0000"/>
          <bgColor rgb="FFCC00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E69138"/>
          <bgColor rgb="FFE69138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6AA84F"/>
          <bgColor rgb="FF6AA84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38761D"/>
          <bgColor rgb="FF38761D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CC0000"/>
          <bgColor rgb="FFCC00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E69138"/>
          <bgColor rgb="FFE69138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6AA84F"/>
          <bgColor rgb="FF6AA84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38761D"/>
          <bgColor rgb="FF38761D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CC0000"/>
          <bgColor rgb="FFCC00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E69138"/>
          <bgColor rgb="FFE69138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6AA84F"/>
          <bgColor rgb="FF6AA84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38761D"/>
          <bgColor rgb="FF38761D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CC0000"/>
          <bgColor rgb="FFCC00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E69138"/>
          <bgColor rgb="FFE69138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6AA84F"/>
          <bgColor rgb="FF6AA84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38761D"/>
          <bgColor rgb="FF38761D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CC0000"/>
          <bgColor rgb="FFCC00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E69138"/>
          <bgColor rgb="FFE69138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6AA84F"/>
          <bgColor rgb="FF6AA84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38761D"/>
          <bgColor rgb="FF38761D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CC0000"/>
          <bgColor rgb="FFCC00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E69138"/>
          <bgColor rgb="FFE69138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6AA84F"/>
          <bgColor rgb="FF6AA84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38761D"/>
          <bgColor rgb="FF38761D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CC0000"/>
          <bgColor rgb="FFCC00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E69138"/>
          <bgColor rgb="FFE69138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6AA84F"/>
          <bgColor rgb="FF6AA84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38761D"/>
          <bgColor rgb="FF38761D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CC0000"/>
          <bgColor rgb="FFCC00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E69138"/>
          <bgColor rgb="FFE69138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6AA84F"/>
          <bgColor rgb="FF6AA84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38761D"/>
          <bgColor rgb="FF38761D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CC0000"/>
          <bgColor rgb="FFCC00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E69138"/>
          <bgColor rgb="FFE69138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6AA84F"/>
          <bgColor rgb="FF6AA84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38761D"/>
          <bgColor rgb="FF38761D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CC0000"/>
          <bgColor rgb="FFCC00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E69138"/>
          <bgColor rgb="FFE69138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6AA84F"/>
          <bgColor rgb="FF6AA84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38761D"/>
          <bgColor rgb="FF38761D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CC0000"/>
          <bgColor rgb="FFCC00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E69138"/>
          <bgColor rgb="FFE69138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6AA84F"/>
          <bgColor rgb="FF6AA84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38761D"/>
          <bgColor rgb="FF38761D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CC0000"/>
          <bgColor rgb="FFCC00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E69138"/>
          <bgColor rgb="FFE69138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6AA84F"/>
          <bgColor rgb="FF6AA84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38761D"/>
          <bgColor rgb="FF38761D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CC0000"/>
          <bgColor rgb="FFCC00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E69138"/>
          <bgColor rgb="FFE69138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6AA84F"/>
          <bgColor rgb="FF6AA84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38761D"/>
          <bgColor rgb="FF38761D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CC0000"/>
          <bgColor rgb="FFCC00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E69138"/>
          <bgColor rgb="FFE69138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6AA84F"/>
          <bgColor rgb="FF6AA84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38761D"/>
          <bgColor rgb="FF38761D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CC0000"/>
          <bgColor rgb="FFCC00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E69138"/>
          <bgColor rgb="FFE69138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6AA84F"/>
          <bgColor rgb="FF6AA84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38761D"/>
          <bgColor rgb="FF38761D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CC0000"/>
          <bgColor rgb="FFCC00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E69138"/>
          <bgColor rgb="FFE69138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6AA84F"/>
          <bgColor rgb="FF6AA84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38761D"/>
          <bgColor rgb="FF38761D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CC0000"/>
          <bgColor rgb="FFCC00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E69138"/>
          <bgColor rgb="FFE69138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6AA84F"/>
          <bgColor rgb="FF6AA84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38761D"/>
          <bgColor rgb="FF38761D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CC0000"/>
          <bgColor rgb="FFCC00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E69138"/>
          <bgColor rgb="FFE69138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6AA84F"/>
          <bgColor rgb="FF6AA84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38761D"/>
          <bgColor rgb="FF38761D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CC0000"/>
          <bgColor rgb="FFCC00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E69138"/>
          <bgColor rgb="FFE69138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6AA84F"/>
          <bgColor rgb="FF6AA84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38761D"/>
          <bgColor rgb="FF38761D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CC0000"/>
          <bgColor rgb="FFCC00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E69138"/>
          <bgColor rgb="FFE69138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6AA84F"/>
          <bgColor rgb="FF6AA84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38761D"/>
          <bgColor rgb="FF38761D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CC0000"/>
          <bgColor rgb="FFCC00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E69138"/>
          <bgColor rgb="FFE69138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6AA84F"/>
          <bgColor rgb="FF6AA84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38761D"/>
          <bgColor rgb="FF38761D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CC0000"/>
          <bgColor rgb="FFCC00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E69138"/>
          <bgColor rgb="FFE69138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6AA84F"/>
          <bgColor rgb="FF6AA84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38761D"/>
          <bgColor rgb="FF38761D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CC0000"/>
          <bgColor rgb="FFCC00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E69138"/>
          <bgColor rgb="FFE69138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6AA84F"/>
          <bgColor rgb="FF6AA84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38761D"/>
          <bgColor rgb="FF38761D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CC0000"/>
          <bgColor rgb="FFCC00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E69138"/>
          <bgColor rgb="FFE69138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6AA84F"/>
          <bgColor rgb="FF6AA84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38761D"/>
          <bgColor rgb="FF38761D"/>
        </patternFill>
      </fill>
      <border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righ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4CCCC"/>
          <bgColor rgb="FFF4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righ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ill>
        <patternFill patternType="solid">
          <fgColor rgb="FFD9EAD3"/>
          <bgColor rgb="FFD9EAD3"/>
        </patternFill>
      </fill>
      <border>
        <left/>
        <right/>
        <top/>
        <bottom/>
      </border>
    </dxf>
    <dxf>
      <fill>
        <patternFill patternType="solid">
          <fgColor rgb="FFFFF2CC"/>
          <bgColor rgb="FFFFF2CC"/>
        </patternFill>
      </fill>
      <border>
        <left/>
        <right/>
        <top/>
        <bottom/>
      </border>
    </dxf>
    <dxf>
      <fill>
        <patternFill patternType="solid">
          <fgColor rgb="FFFCE5CD"/>
          <bgColor rgb="FFFCE5CD"/>
        </patternFill>
      </fill>
      <border>
        <left/>
        <right/>
        <top/>
        <bottom/>
      </border>
    </dxf>
    <dxf>
      <fill>
        <patternFill patternType="solid">
          <fgColor rgb="FFF4CCCC"/>
          <bgColor rgb="FFF4CCCC"/>
        </patternFill>
      </fill>
      <border>
        <left/>
        <right/>
        <top/>
        <bottom/>
      </border>
    </dxf>
    <dxf>
      <fill>
        <patternFill patternType="solid">
          <fgColor rgb="FFE6B8AF"/>
          <bgColor rgb="FFE6B8A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CC0000"/>
          <bgColor rgb="FFCC00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E69138"/>
          <bgColor rgb="FFE69138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6AA84F"/>
          <bgColor rgb="FF6AA84F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38761D"/>
          <bgColor rgb="FF38761D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2" formatCode="0.00"/>
      <alignment horizontal="right" vertical="bottom" textRotation="0" wrapText="1" indent="0" justifyLastLine="0" shrinkToFit="0" readingOrder="0"/>
      <border diagonalUp="0" diagonalDown="0"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1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tables/table1.xml><?xml version="1.0" encoding="utf-8"?>
<table xmlns="http://schemas.openxmlformats.org/spreadsheetml/2006/main" id="1" name="Tabell1" displayName="Tabell1" ref="A2:C23" totalsRowShown="0" headerRowDxfId="694">
  <autoFilter ref="A2:C23"/>
  <sortState ref="A4:C24">
    <sortCondition descending="1" ref="C3:C24"/>
  </sortState>
  <tableColumns count="3">
    <tableColumn id="1" name="Plats"/>
    <tableColumn id="2" name="Län" dataDxfId="693"/>
    <tableColumn id="3" name="Resultat" dataDxfId="692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id="4" name="Tabell4" displayName="Tabell4" ref="D7:BE264" totalsRowShown="0" headerRowDxfId="662">
  <autoFilter ref="D7:BE264"/>
  <sortState ref="D8:BE264">
    <sortCondition descending="1" ref="BE7:BE264"/>
  </sortState>
  <tableColumns count="54">
    <tableColumn id="1" name="Placering" dataDxfId="661"/>
    <tableColumn id="2" name="Kommun" dataDxfId="660"/>
    <tableColumn id="3" name="Kolumn3" dataDxfId="659">
      <calculatedColumnFormula>IFERROR(VLOOKUP(E8,Svar, 2, FALSE), "")</calculatedColumnFormula>
    </tableColumn>
    <tableColumn id="4" name="Kolumn4" dataDxfId="658">
      <calculatedColumnFormula>IFERROR(VLOOKUP(E8,Svar, 3, FALSE), "")</calculatedColumnFormula>
    </tableColumn>
    <tableColumn id="5" name="Kolumn5" dataDxfId="657">
      <calculatedColumnFormula>IFERROR(VLOOKUP(E8,Svar, 4, FALSE), "")</calculatedColumnFormula>
    </tableColumn>
    <tableColumn id="6" name="Kolumn6" dataDxfId="656">
      <calculatedColumnFormula>IF(LEN(F8) &gt; 0, IF(IFERROR(FIND("a.", VLOOKUP(E8,Svar, 5, FALSE)), 0), 1.25, 0), "")</calculatedColumnFormula>
    </tableColumn>
    <tableColumn id="7" name="Kolumn7" dataDxfId="655">
      <calculatedColumnFormula>IF(LEN(F8) &gt; 0, IF(IFERROR(FIND("b.", VLOOKUP(E8,Svar, 5, FALSE)), 0), 1.25, 0), "")</calculatedColumnFormula>
    </tableColumn>
    <tableColumn id="8" name="Kolumn8" dataDxfId="654">
      <calculatedColumnFormula>IF(LEN(F8) &gt; 0, IF(IFERROR(FIND("c.", VLOOKUP(E8,Svar, 5, FALSE)), 0), 1.25, 0), "")</calculatedColumnFormula>
    </tableColumn>
    <tableColumn id="9" name="Kolumn9" dataDxfId="653">
      <calculatedColumnFormula>IF(LEN(F8) &gt; 0, IF(IFERROR(FIND("d.", VLOOKUP(E8,Svar, 5, FALSE)), 0), 1.25, 0), "")</calculatedColumnFormula>
    </tableColumn>
    <tableColumn id="10" name="Kolumn10" dataDxfId="652">
      <calculatedColumnFormula>IF(LEN(F8) &gt; 0, 0, "")</calculatedColumnFormula>
    </tableColumn>
    <tableColumn id="11" name="Kolumn11" dataDxfId="651">
      <calculatedColumnFormula>IF(LEN(F8) &gt; 0, SUM(I8:M8), "")</calculatedColumnFormula>
    </tableColumn>
    <tableColumn id="12" name="Kolumn12" dataDxfId="650">
      <calculatedColumnFormula>IF(LEN(F8) &gt; 0, IF(IFERROR(FIND("a.", VLOOKUP(E8,Svar, 7, FALSE)), 0), 1, 0), "")</calculatedColumnFormula>
    </tableColumn>
    <tableColumn id="13" name="Kolumn13" dataDxfId="649">
      <calculatedColumnFormula>IF(LEN(F8) &gt; 0, IF(IFERROR(FIND("b.", VLOOKUP(E8,Svar, 7, FALSE)), 0), 1, 0), "")</calculatedColumnFormula>
    </tableColumn>
    <tableColumn id="14" name="Kolumn14" dataDxfId="648">
      <calculatedColumnFormula>IF(LEN(F8) &gt; 0, IF(IFERROR(FIND("c.", VLOOKUP(E8,Svar, 7, FALSE)), 0), 1, 0), "")</calculatedColumnFormula>
    </tableColumn>
    <tableColumn id="15" name="Kolumn15" dataDxfId="647">
      <calculatedColumnFormula>IF(LEN(F8) &gt; 0, IF(IFERROR(FIND("d.", VLOOKUP(E8,Svar, 7, FALSE)), 0), 1, 0), "")</calculatedColumnFormula>
    </tableColumn>
    <tableColumn id="16" name="Kolumn16" dataDxfId="646">
      <calculatedColumnFormula>IF(LEN(F8) &gt; 0, IF(IFERROR(FIND("e.", VLOOKUP(E8,Svar, 7, FALSE)), 0), 1, 0), "")</calculatedColumnFormula>
    </tableColumn>
    <tableColumn id="17" name="Kolumn17" dataDxfId="645">
      <calculatedColumnFormula>IF(LEN(F8) &gt; 0, 0, "")</calculatedColumnFormula>
    </tableColumn>
    <tableColumn id="18" name="Kolumn18" dataDxfId="644">
      <calculatedColumnFormula>IF(LEN(F8) &gt; 0, SUM(O8:T8), "")</calculatedColumnFormula>
    </tableColumn>
    <tableColumn id="19" name="Kolumn19" dataDxfId="643">
      <calculatedColumnFormula>IF(LEN(F8) &gt; 0, IF(IFERROR(FIND("a.", VLOOKUP(E8,Svar, 8, FALSE)), 0), 0.625, 0), "")</calculatedColumnFormula>
    </tableColumn>
    <tableColumn id="20" name="Kolumn20" dataDxfId="642">
      <calculatedColumnFormula>IF(LEN(F8) &gt; 0, IF(IFERROR(FIND("b.", VLOOKUP(E8,Svar, 8, FALSE)), 0), 0.625, 0), "")</calculatedColumnFormula>
    </tableColumn>
    <tableColumn id="21" name="Kolumn21" dataDxfId="641">
      <calculatedColumnFormula>IF(LEN(F8) &gt; 0, IF(IFERROR(FIND("c.", VLOOKUP(E8,Svar, 8, FALSE)), 0), 0.625, 0), "")</calculatedColumnFormula>
    </tableColumn>
    <tableColumn id="22" name="Kolumn22" dataDxfId="640">
      <calculatedColumnFormula>IF(LEN(F8) &gt; 0, IF(IFERROR(FIND("d.", VLOOKUP(E8,Svar, 8, FALSE)), 0), 0.625, 0), "")</calculatedColumnFormula>
    </tableColumn>
    <tableColumn id="23" name="Kolumn23" dataDxfId="639">
      <calculatedColumnFormula>IF(LEN(F8) &gt; 0, IF(IFERROR(FIND("e.", VLOOKUP(E8,Svar, 8, FALSE)), 0), 0.625, 0), "")</calculatedColumnFormula>
    </tableColumn>
    <tableColumn id="24" name="Kolumn24" dataDxfId="638">
      <calculatedColumnFormula>IF(LEN(F8) &gt; 0, IF(IFERROR(FIND("f.", VLOOKUP(E8,Svar, 8, FALSE)), 0), 0.625, 0), "")</calculatedColumnFormula>
    </tableColumn>
    <tableColumn id="25" name="Kolumn25" dataDxfId="637">
      <calculatedColumnFormula>IF(LEN(F8) &gt; 0, IF(IFERROR(FIND("g.", VLOOKUP(E8,Svar, 8, FALSE)), 0), 0.625, 0), "")</calculatedColumnFormula>
    </tableColumn>
    <tableColumn id="26" name="Kolumn26" dataDxfId="636">
      <calculatedColumnFormula>IF(LEN(F8) &gt; 0, IF(IFERROR(FIND("h.", VLOOKUP(E8,Svar, 8, FALSE)), 0), 0.625, 0), "")</calculatedColumnFormula>
    </tableColumn>
    <tableColumn id="27" name="Kolumn27" dataDxfId="635">
      <calculatedColumnFormula>IF(LEN(F8) &gt; 0, 0, "")</calculatedColumnFormula>
    </tableColumn>
    <tableColumn id="28" name="Kolumn28" dataDxfId="634">
      <calculatedColumnFormula>IF(LEN(F8) &gt; 0, SUM(V8:AD8), "")</calculatedColumnFormula>
    </tableColumn>
    <tableColumn id="29" name="Kolumn29" dataDxfId="633">
      <calculatedColumnFormula>IF(LEN(F8) &gt; 0, IF(IFERROR(FIND("a.", VLOOKUP(E8,Svar, 9, FALSE)), 0), 1, 0), "")</calculatedColumnFormula>
    </tableColumn>
    <tableColumn id="30" name="Kolumn30" dataDxfId="632">
      <calculatedColumnFormula>IF(LEN(F8) &gt; 0, IF(IFERROR(FIND("b.", VLOOKUP(E8,Svar, 9, FALSE)), 0), 2, 0), "")</calculatedColumnFormula>
    </tableColumn>
    <tableColumn id="31" name="Kolumn31" dataDxfId="631">
      <calculatedColumnFormula>IF(LEN(F8) &gt; 0, IF(IFERROR(FIND("c.", VLOOKUP(E8,Svar, 9, FALSE)), 0), 1, 0), "")</calculatedColumnFormula>
    </tableColumn>
    <tableColumn id="32" name="Kolumn32" dataDxfId="630">
      <calculatedColumnFormula>IF(LEN(F8) &gt; 0, IF(IFERROR(FIND("d.", VLOOKUP(E8,Svar, 9, FALSE)), 0), 2, 0), "")</calculatedColumnFormula>
    </tableColumn>
    <tableColumn id="33" name="Kolumn33" dataDxfId="629">
      <calculatedColumnFormula>IF(LEN(F8) &gt; 0, IF(IFERROR(FIND("e.", VLOOKUP(E8,Svar, 9, FALSE)), 0), 1, 0), "")</calculatedColumnFormula>
    </tableColumn>
    <tableColumn id="34" name="Kolumn34" dataDxfId="628">
      <calculatedColumnFormula>IF(LEN(F8) &gt; 0, 0, "")</calculatedColumnFormula>
    </tableColumn>
    <tableColumn id="35" name="Kolumn35" dataDxfId="627">
      <calculatedColumnFormula>IF(LEN(F8) &gt; 0, IF(SUM(AF8:AK8) &gt; 5, 5, SUM(AF8:AK8)), "")</calculatedColumnFormula>
    </tableColumn>
    <tableColumn id="36" name="Kolumn36" dataDxfId="626">
      <calculatedColumnFormula>IF(LEN(F8) &gt; 0, IF(IFERROR(FIND("a.", VLOOKUP(E8,Svar, 10, FALSE)), 0), 1, 0), "")</calculatedColumnFormula>
    </tableColumn>
    <tableColumn id="37" name="Kolumn37" dataDxfId="625">
      <calculatedColumnFormula>IF(LEN(F8) &gt; 0, IF(IFERROR(FIND("b.", VLOOKUP(E8,Svar, 10, FALSE)), 0), 1, 0), "")</calculatedColumnFormula>
    </tableColumn>
    <tableColumn id="38" name="Kolumn38" dataDxfId="624">
      <calculatedColumnFormula>IF(LEN(F8) &gt; 0, IF(IFERROR(FIND("c.", VLOOKUP(E8,Svar, 10, FALSE)), 0), 1, 0), "")</calculatedColumnFormula>
    </tableColumn>
    <tableColumn id="39" name="Kolumn39" dataDxfId="623">
      <calculatedColumnFormula>IF(LEN(F8) &gt; 0, IF(IFERROR(FIND("d.", VLOOKUP(E8,Svar, 10, FALSE)), 0), 1, 0), "")</calculatedColumnFormula>
    </tableColumn>
    <tableColumn id="40" name="Kolumn40" dataDxfId="622">
      <calculatedColumnFormula>IF(LEN(F8) &gt; 0, IF(IFERROR(FIND("e.", VLOOKUP(E8,Svar, 10, FALSE)), 0), 1, 0), "")</calculatedColumnFormula>
    </tableColumn>
    <tableColumn id="41" name="Kolumn41" dataDxfId="621">
      <calculatedColumnFormula>IF(LEN(F8) &gt; 0, 0, "")</calculatedColumnFormula>
    </tableColumn>
    <tableColumn id="42" name="Kolumn42" dataDxfId="620">
      <calculatedColumnFormula>IF(LEN(F8) &gt; 0, SUM(AM8:AR8), "")</calculatedColumnFormula>
    </tableColumn>
    <tableColumn id="43" name="Kolumn43" dataDxfId="619">
      <calculatedColumnFormula>IF(LEN(F8) &gt; 0, IF(IFERROR(FIND("a.", VLOOKUP(E8,Svar, 11, FALSE)), 0), 1, 0), "")</calculatedColumnFormula>
    </tableColumn>
    <tableColumn id="44" name="Kolumn44" dataDxfId="618">
      <calculatedColumnFormula>IF(LEN(F8) &gt; 0, IF(IFERROR(FIND("b.", VLOOKUP(E8,Svar, 11, FALSE)), 0), 1, 0), "")</calculatedColumnFormula>
    </tableColumn>
    <tableColumn id="45" name="Kolumn45" dataDxfId="617">
      <calculatedColumnFormula>IF(LEN(F8) &gt; 0, IF(IFERROR(FIND("c.", VLOOKUP(E8,Svar, 11, FALSE)), 0), 1, 0), "")</calculatedColumnFormula>
    </tableColumn>
    <tableColumn id="46" name="Kolumn46" dataDxfId="616">
      <calculatedColumnFormula>IF(LEN(F8) &gt; 0, IF(IFERROR(FIND("d.", VLOOKUP(E8,Svar, 11, FALSE)), 0), 1, 0), "")</calculatedColumnFormula>
    </tableColumn>
    <tableColumn id="47" name="Kolumn47" dataDxfId="615">
      <calculatedColumnFormula>IF(LEN(F8) &gt; 0, IF(IFERROR(FIND("e.", VLOOKUP(E8,Svar, 11, FALSE)), 0), 1, 0), "")</calculatedColumnFormula>
    </tableColumn>
    <tableColumn id="48" name="Kolumn48" dataDxfId="614">
      <calculatedColumnFormula>IF(LEN(F8) &gt; 0, 0, "")</calculatedColumnFormula>
    </tableColumn>
    <tableColumn id="49" name="Kolumn49" dataDxfId="613">
      <calculatedColumnFormula>IF(LEN(F8) &gt; 0, SUM(AT8:AY8), "")</calculatedColumnFormula>
    </tableColumn>
    <tableColumn id="50" name="Kolumn50" dataDxfId="612"/>
    <tableColumn id="51" name="Kolumn51" dataDxfId="611"/>
    <tableColumn id="52" name="Kolumn52" dataDxfId="610"/>
    <tableColumn id="53" name="Kolumn53" dataDxfId="609">
      <calculatedColumnFormula>IF(BC8 &gt; 3099, 5, IF(BC8 &gt; 2799, 4, IF(BC8&gt; 2499, 3, IF(BC8&gt; 2299, 2, IF(BC8 &gt; 1999, 1, IF(BC8&gt;0, 0))))))</calculatedColumnFormula>
    </tableColumn>
    <tableColumn id="54" name="Resultat" dataDxfId="608">
      <calculatedColumnFormula>IF(LEN(F8) &gt; 0, ROUND((N8+U8+AE8+AL8+AS8+AZ8+BD8)/7, 1), "")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id="5" name="Tabell46" displayName="Tabell46" ref="BI7:DJ264" totalsRowShown="0" headerRowDxfId="607">
  <autoFilter ref="BI7:DJ264"/>
  <sortState ref="BI8:DJ264">
    <sortCondition ref="DJ7:DJ264"/>
  </sortState>
  <tableColumns count="54">
    <tableColumn id="1" name="Placering" dataDxfId="606"/>
    <tableColumn id="2" name="Kommun" dataDxfId="605"/>
    <tableColumn id="3" name="Kolumn3" dataDxfId="604">
      <calculatedColumnFormula>IFERROR(VLOOKUP(BJ8,Svar, 2, FALSE), "")</calculatedColumnFormula>
    </tableColumn>
    <tableColumn id="4" name="Kolumn4" dataDxfId="603">
      <calculatedColumnFormula>IFERROR(VLOOKUP(BJ8,Svar, 3, FALSE), "")</calculatedColumnFormula>
    </tableColumn>
    <tableColumn id="5" name="Kolumn5" dataDxfId="602">
      <calculatedColumnFormula>IFERROR(VLOOKUP(BJ8,Svar, 4, FALSE), "")</calculatedColumnFormula>
    </tableColumn>
    <tableColumn id="6" name="Kolumn6" dataDxfId="601">
      <calculatedColumnFormula>IF(LEN(BK8) &gt; 0, IF(IFERROR(FIND("a.", VLOOKUP(BJ8,Svar, 5, FALSE)), 0), 1.25, 0), "")</calculatedColumnFormula>
    </tableColumn>
    <tableColumn id="7" name="Kolumn7" dataDxfId="600">
      <calculatedColumnFormula>IF(LEN(BK8) &gt; 0, IF(IFERROR(FIND("b.", VLOOKUP(BJ8,Svar, 5, FALSE)), 0), 1.25, 0), "")</calculatedColumnFormula>
    </tableColumn>
    <tableColumn id="8" name="Kolumn8" dataDxfId="599">
      <calculatedColumnFormula>IF(LEN(BK8) &gt; 0, IF(IFERROR(FIND("c.", VLOOKUP(BJ8,Svar, 5, FALSE)), 0), 1.25, 0), "")</calculatedColumnFormula>
    </tableColumn>
    <tableColumn id="9" name="Kolumn9" dataDxfId="598">
      <calculatedColumnFormula>IF(LEN(BK8) &gt; 0, IF(IFERROR(FIND("d.", VLOOKUP(BJ8,Svar, 5, FALSE)), 0), 1.25, 0), "")</calculatedColumnFormula>
    </tableColumn>
    <tableColumn id="10" name="Kolumn10" dataDxfId="597">
      <calculatedColumnFormula>IF(LEN(BK8) &gt; 0, 0, "")</calculatedColumnFormula>
    </tableColumn>
    <tableColumn id="11" name="Kolumn11" dataDxfId="596">
      <calculatedColumnFormula>IF(LEN(BK8) &gt; 0, SUM(BN8:BR8), "")</calculatedColumnFormula>
    </tableColumn>
    <tableColumn id="12" name="Kolumn12" dataDxfId="595">
      <calculatedColumnFormula>IF(LEN(BK8) &gt; 0, IF(IFERROR(FIND("a.", VLOOKUP(BJ8,Svar, 7, FALSE)), 0), 1, 0), "")</calculatedColumnFormula>
    </tableColumn>
    <tableColumn id="13" name="Kolumn13" dataDxfId="594">
      <calculatedColumnFormula>IF(LEN(BK8) &gt; 0, IF(IFERROR(FIND("b.", VLOOKUP(BJ8,Svar, 7, FALSE)), 0), 1, 0), "")</calculatedColumnFormula>
    </tableColumn>
    <tableColumn id="14" name="Kolumn14" dataDxfId="593">
      <calculatedColumnFormula>IF(LEN(BK8) &gt; 0, IF(IFERROR(FIND("c.", VLOOKUP(BJ8,Svar, 7, FALSE)), 0), 1, 0), "")</calculatedColumnFormula>
    </tableColumn>
    <tableColumn id="15" name="Kolumn15" dataDxfId="592">
      <calculatedColumnFormula>IF(LEN(BK8) &gt; 0, IF(IFERROR(FIND("d.", VLOOKUP(BJ8,Svar, 7, FALSE)), 0), 1, 0), "")</calculatedColumnFormula>
    </tableColumn>
    <tableColumn id="16" name="Kolumn16" dataDxfId="591">
      <calculatedColumnFormula>IF(LEN(BK8) &gt; 0, IF(IFERROR(FIND("e.", VLOOKUP(BJ8,Svar, 7, FALSE)), 0), 1, 0), "")</calculatedColumnFormula>
    </tableColumn>
    <tableColumn id="17" name="Kolumn17" dataDxfId="590">
      <calculatedColumnFormula>IF(LEN(BK8) &gt; 0, 0, "")</calculatedColumnFormula>
    </tableColumn>
    <tableColumn id="18" name="Kolumn18" dataDxfId="589">
      <calculatedColumnFormula>IF(LEN(BK8) &gt; 0, SUM(BT8:BY8), "")</calculatedColumnFormula>
    </tableColumn>
    <tableColumn id="19" name="Kolumn19" dataDxfId="588">
      <calculatedColumnFormula>IF(LEN(BK8) &gt; 0, IF(IFERROR(FIND("a.", VLOOKUP(BJ8,Svar, 8, FALSE)), 0), 0.625, 0), "")</calculatedColumnFormula>
    </tableColumn>
    <tableColumn id="20" name="Kolumn20" dataDxfId="587">
      <calculatedColumnFormula>IF(LEN(BK8) &gt; 0, IF(IFERROR(FIND("b.", VLOOKUP(BJ8,Svar, 8, FALSE)), 0), 0.625, 0), "")</calculatedColumnFormula>
    </tableColumn>
    <tableColumn id="21" name="Kolumn21" dataDxfId="586">
      <calculatedColumnFormula>IF(LEN(BK8) &gt; 0, IF(IFERROR(FIND("c.", VLOOKUP(BJ8,Svar, 8, FALSE)), 0), 0.625, 0), "")</calculatedColumnFormula>
    </tableColumn>
    <tableColumn id="22" name="Kolumn22" dataDxfId="585">
      <calculatedColumnFormula>IF(LEN(BK8) &gt; 0, IF(IFERROR(FIND("d.", VLOOKUP(BJ8,Svar, 8, FALSE)), 0), 0.625, 0), "")</calculatedColumnFormula>
    </tableColumn>
    <tableColumn id="23" name="Kolumn23" dataDxfId="584">
      <calculatedColumnFormula>IF(LEN(BK8) &gt; 0, IF(IFERROR(FIND("e.", VLOOKUP(BJ8,Svar, 8, FALSE)), 0), 0.625, 0), "")</calculatedColumnFormula>
    </tableColumn>
    <tableColumn id="24" name="Kolumn24" dataDxfId="583">
      <calculatedColumnFormula>IF(LEN(BK8) &gt; 0, IF(IFERROR(FIND("f.", VLOOKUP(BJ8,Svar, 8, FALSE)), 0), 0.625, 0), "")</calculatedColumnFormula>
    </tableColumn>
    <tableColumn id="25" name="Kolumn25" dataDxfId="582">
      <calculatedColumnFormula>IF(LEN(BK8) &gt; 0, IF(IFERROR(FIND("g.", VLOOKUP(BJ8,Svar, 8, FALSE)), 0), 0.625, 0), "")</calculatedColumnFormula>
    </tableColumn>
    <tableColumn id="26" name="Kolumn26" dataDxfId="581">
      <calculatedColumnFormula>IF(LEN(BK8) &gt; 0, IF(IFERROR(FIND("h.", VLOOKUP(BJ8,Svar, 8, FALSE)), 0), 0.625, 0), "")</calculatedColumnFormula>
    </tableColumn>
    <tableColumn id="27" name="Kolumn27" dataDxfId="580">
      <calculatedColumnFormula>IF(LEN(BK8) &gt; 0, 0, "")</calculatedColumnFormula>
    </tableColumn>
    <tableColumn id="28" name="Kolumn28" dataDxfId="579">
      <calculatedColumnFormula>IF(LEN(BK8) &gt; 0, SUM(CA8:CI8), "")</calculatedColumnFormula>
    </tableColumn>
    <tableColumn id="29" name="Kolumn29" dataDxfId="578">
      <calculatedColumnFormula>IF(LEN(BK8) &gt; 0, IF(IFERROR(FIND("a.", VLOOKUP(BJ8,Svar, 9, FALSE)), 0), 1, 0), "")</calculatedColumnFormula>
    </tableColumn>
    <tableColumn id="30" name="Kolumn30" dataDxfId="577">
      <calculatedColumnFormula>IF(LEN(BK8) &gt; 0, IF(IFERROR(FIND("b.", VLOOKUP(BJ8,Svar, 9, FALSE)), 0), 2, 0), "")</calculatedColumnFormula>
    </tableColumn>
    <tableColumn id="31" name="Kolumn31" dataDxfId="576">
      <calculatedColumnFormula>IF(LEN(BK8) &gt; 0, IF(IFERROR(FIND("c.", VLOOKUP(BJ8,Svar, 9, FALSE)), 0), 1, 0), "")</calculatedColumnFormula>
    </tableColumn>
    <tableColumn id="32" name="Kolumn32" dataDxfId="575">
      <calculatedColumnFormula>IF(LEN(BK8) &gt; 0, IF(IFERROR(FIND("d.", VLOOKUP(BJ8,Svar, 9, FALSE)), 0), 2, 0), "")</calculatedColumnFormula>
    </tableColumn>
    <tableColumn id="33" name="Kolumn33" dataDxfId="574">
      <calculatedColumnFormula>IF(LEN(BK8) &gt; 0, IF(IFERROR(FIND("e.", VLOOKUP(BJ8,Svar, 9, FALSE)), 0), 1, 0), "")</calculatedColumnFormula>
    </tableColumn>
    <tableColumn id="34" name="Kolumn34" dataDxfId="573">
      <calculatedColumnFormula>IF(LEN(BK8) &gt; 0, 0, "")</calculatedColumnFormula>
    </tableColumn>
    <tableColumn id="35" name="Kolumn35" dataDxfId="572">
      <calculatedColumnFormula>IF(LEN(BK8) &gt; 0, IF(SUM(CK8:CP8) &gt; 5, 5, SUM(CK8:CP8)), "")</calculatedColumnFormula>
    </tableColumn>
    <tableColumn id="36" name="Kolumn36" dataDxfId="571">
      <calculatedColumnFormula>IF(LEN(BK8) &gt; 0, IF(IFERROR(FIND("a.", VLOOKUP(BJ8,Svar, 10, FALSE)), 0), 1, 0), "")</calculatedColumnFormula>
    </tableColumn>
    <tableColumn id="37" name="Kolumn37" dataDxfId="570">
      <calculatedColumnFormula>IF(LEN(BK8) &gt; 0, IF(IFERROR(FIND("b.", VLOOKUP(BJ8,Svar, 10, FALSE)), 0), 1, 0), "")</calculatedColumnFormula>
    </tableColumn>
    <tableColumn id="38" name="Kolumn38" dataDxfId="569">
      <calculatedColumnFormula>IF(LEN(BK8) &gt; 0, IF(IFERROR(FIND("c.", VLOOKUP(BJ8,Svar, 10, FALSE)), 0), 1, 0), "")</calculatedColumnFormula>
    </tableColumn>
    <tableColumn id="39" name="Kolumn39" dataDxfId="568">
      <calculatedColumnFormula>IF(LEN(BK8) &gt; 0, IF(IFERROR(FIND("d.", VLOOKUP(BJ8,Svar, 10, FALSE)), 0), 1, 0), "")</calculatedColumnFormula>
    </tableColumn>
    <tableColumn id="40" name="Kolumn40" dataDxfId="567">
      <calculatedColumnFormula>IF(LEN(BK8) &gt; 0, IF(IFERROR(FIND("e.", VLOOKUP(BJ8,Svar, 10, FALSE)), 0), 1, 0), "")</calculatedColumnFormula>
    </tableColumn>
    <tableColumn id="41" name="Kolumn41" dataDxfId="566">
      <calculatedColumnFormula>IF(LEN(BK8) &gt; 0, 0, "")</calculatedColumnFormula>
    </tableColumn>
    <tableColumn id="42" name="Kolumn42" dataDxfId="565">
      <calculatedColumnFormula>IF(LEN(BK8) &gt; 0, SUM(CR8:CW8), "")</calculatedColumnFormula>
    </tableColumn>
    <tableColumn id="43" name="Kolumn43" dataDxfId="564">
      <calculatedColumnFormula>IF(LEN(BK8) &gt; 0, IF(IFERROR(FIND("a.", VLOOKUP(BJ8,Svar, 11, FALSE)), 0), 1, 0), "")</calculatedColumnFormula>
    </tableColumn>
    <tableColumn id="44" name="Kolumn44" dataDxfId="563">
      <calculatedColumnFormula>IF(LEN(BK8) &gt; 0, IF(IFERROR(FIND("b.", VLOOKUP(BJ8,Svar, 11, FALSE)), 0), 1, 0), "")</calculatedColumnFormula>
    </tableColumn>
    <tableColumn id="45" name="Kolumn45" dataDxfId="562">
      <calculatedColumnFormula>IF(LEN(BK8) &gt; 0, IF(IFERROR(FIND("c.", VLOOKUP(BJ8,Svar, 11, FALSE)), 0), 1, 0), "")</calculatedColumnFormula>
    </tableColumn>
    <tableColumn id="46" name="Kolumn46" dataDxfId="561">
      <calculatedColumnFormula>IF(LEN(BK8) &gt; 0, IF(IFERROR(FIND("d.", VLOOKUP(BJ8,Svar, 11, FALSE)), 0), 1, 0), "")</calculatedColumnFormula>
    </tableColumn>
    <tableColumn id="47" name="Kolumn47" dataDxfId="560">
      <calculatedColumnFormula>IF(LEN(BK8) &gt; 0, IF(IFERROR(FIND("e.", VLOOKUP(BJ8,Svar, 11, FALSE)), 0), 1, 0), "")</calculatedColumnFormula>
    </tableColumn>
    <tableColumn id="48" name="Kolumn48" dataDxfId="559">
      <calculatedColumnFormula>IF(LEN(BK8) &gt; 0, 0, "")</calculatedColumnFormula>
    </tableColumn>
    <tableColumn id="49" name="Kolumn49" dataDxfId="558">
      <calculatedColumnFormula>IF(LEN(BK8) &gt; 0, SUM(CY8:DD8), "")</calculatedColumnFormula>
    </tableColumn>
    <tableColumn id="50" name="Kolumn50" dataDxfId="557"/>
    <tableColumn id="51" name="Kolumn51" dataDxfId="556"/>
    <tableColumn id="52" name="Kolumn52" dataDxfId="555"/>
    <tableColumn id="53" name="Kolumn53" dataDxfId="554">
      <calculatedColumnFormula>IF(DH8 &gt; 3099, 5, IF(DH8 &gt; 2799, 4, IF(DH8&gt; 2499, 3, IF(DH8&gt; 2299, 2, IF(DH8 &gt; 1999, 1, IF(DH8&gt;0, 0))))))</calculatedColumnFormula>
    </tableColumn>
    <tableColumn id="54" name="Resultat" dataDxfId="553">
      <calculatedColumnFormula>IF(LEN(BK8) &gt; 0, ROUND((BS8+BZ8+CJ8+CQ8+CX8+DE8+DI8)/7, 1), "")</calculatedColumnFormula>
    </tableColumn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workbookViewId="0">
      <selection activeCell="E32" sqref="E32"/>
    </sheetView>
  </sheetViews>
  <sheetFormatPr defaultRowHeight="12.75" x14ac:dyDescent="0.2"/>
  <cols>
    <col min="2" max="2" width="19.28515625" customWidth="1"/>
    <col min="3" max="4" width="10.42578125" customWidth="1"/>
    <col min="5" max="5" width="14.7109375" bestFit="1" customWidth="1"/>
    <col min="7" max="7" width="13" customWidth="1"/>
    <col min="8" max="8" width="14.140625" customWidth="1"/>
    <col min="9" max="9" width="15.28515625" customWidth="1"/>
    <col min="12" max="12" width="18.140625" bestFit="1" customWidth="1"/>
  </cols>
  <sheetData>
    <row r="1" spans="1:13" ht="76.5" customHeight="1" thickBot="1" x14ac:dyDescent="0.5">
      <c r="A1" s="74" t="s">
        <v>1729</v>
      </c>
      <c r="E1" s="74" t="s">
        <v>1826</v>
      </c>
      <c r="H1" s="157" t="s">
        <v>1911</v>
      </c>
      <c r="I1" s="157"/>
      <c r="J1" s="157"/>
      <c r="L1" s="74" t="s">
        <v>1734</v>
      </c>
    </row>
    <row r="2" spans="1:13" ht="13.5" thickBot="1" x14ac:dyDescent="0.25">
      <c r="A2" s="18" t="s">
        <v>1822</v>
      </c>
      <c r="B2" s="18" t="s">
        <v>0</v>
      </c>
      <c r="C2" s="18" t="s">
        <v>1725</v>
      </c>
      <c r="D2" s="18"/>
      <c r="E2" s="122" t="s">
        <v>1730</v>
      </c>
      <c r="F2" s="75">
        <v>257</v>
      </c>
      <c r="H2" s="119" t="s">
        <v>1735</v>
      </c>
      <c r="I2" s="120" t="s">
        <v>1730</v>
      </c>
      <c r="J2" s="121" t="s">
        <v>1736</v>
      </c>
      <c r="L2" s="126" t="s">
        <v>1824</v>
      </c>
      <c r="M2" s="72">
        <v>257</v>
      </c>
    </row>
    <row r="3" spans="1:13" ht="13.5" thickBot="1" x14ac:dyDescent="0.25">
      <c r="A3">
        <v>1</v>
      </c>
      <c r="B3" s="68" t="s">
        <v>1814</v>
      </c>
      <c r="C3" s="64">
        <v>3.4</v>
      </c>
      <c r="E3" s="123" t="s">
        <v>1825</v>
      </c>
      <c r="F3" s="76">
        <f>I3+I4</f>
        <v>114</v>
      </c>
      <c r="H3" s="27" t="s">
        <v>1737</v>
      </c>
      <c r="I3" s="28">
        <v>23</v>
      </c>
      <c r="J3" s="29">
        <f>I3/F2</f>
        <v>8.9494163424124515E-2</v>
      </c>
      <c r="L3" s="126" t="s">
        <v>1730</v>
      </c>
      <c r="M3" s="72">
        <v>290</v>
      </c>
    </row>
    <row r="4" spans="1:13" ht="13.5" thickBot="1" x14ac:dyDescent="0.25">
      <c r="A4">
        <v>2</v>
      </c>
      <c r="B4" s="68" t="s">
        <v>1813</v>
      </c>
      <c r="C4" s="64">
        <v>3.28</v>
      </c>
      <c r="E4" s="123"/>
      <c r="F4" s="77">
        <f>F3/F2</f>
        <v>0.44357976653696496</v>
      </c>
      <c r="H4" s="30" t="s">
        <v>1738</v>
      </c>
      <c r="I4" s="31">
        <v>91</v>
      </c>
      <c r="J4" s="29">
        <f>I4/F2</f>
        <v>0.35408560311284049</v>
      </c>
      <c r="L4" s="126" t="s">
        <v>1734</v>
      </c>
      <c r="M4" s="73">
        <f>M2/M3</f>
        <v>0.88620689655172413</v>
      </c>
    </row>
    <row r="5" spans="1:13" ht="13.5" thickBot="1" x14ac:dyDescent="0.25">
      <c r="A5">
        <v>3</v>
      </c>
      <c r="B5" s="68" t="s">
        <v>1792</v>
      </c>
      <c r="C5" s="64">
        <v>3.25</v>
      </c>
      <c r="E5" s="124" t="s">
        <v>1731</v>
      </c>
      <c r="F5" s="76">
        <v>2.8</v>
      </c>
      <c r="H5" s="32" t="s">
        <v>1739</v>
      </c>
      <c r="I5" s="33">
        <v>104</v>
      </c>
      <c r="J5" s="29">
        <f>I5/257</f>
        <v>0.40466926070038911</v>
      </c>
    </row>
    <row r="6" spans="1:13" ht="13.5" thickBot="1" x14ac:dyDescent="0.25">
      <c r="A6">
        <v>4</v>
      </c>
      <c r="B6" s="68" t="s">
        <v>1817</v>
      </c>
      <c r="C6" s="64">
        <v>3.1368</v>
      </c>
      <c r="E6" s="124" t="s">
        <v>1732</v>
      </c>
      <c r="F6" s="76">
        <v>5</v>
      </c>
      <c r="H6" s="27" t="s">
        <v>1740</v>
      </c>
      <c r="I6" s="28">
        <v>35</v>
      </c>
      <c r="J6" s="29">
        <f t="shared" ref="J6:J7" si="0">I6/257</f>
        <v>0.13618677042801555</v>
      </c>
    </row>
    <row r="7" spans="1:13" ht="13.5" thickBot="1" x14ac:dyDescent="0.25">
      <c r="A7">
        <v>5</v>
      </c>
      <c r="B7" s="68" t="s">
        <v>1791</v>
      </c>
      <c r="C7" s="64">
        <v>3.1</v>
      </c>
      <c r="E7" s="125" t="s">
        <v>1733</v>
      </c>
      <c r="F7" s="78">
        <v>0.7</v>
      </c>
      <c r="H7" s="30" t="s">
        <v>1741</v>
      </c>
      <c r="I7" s="31">
        <v>2</v>
      </c>
      <c r="J7" s="29">
        <f t="shared" si="0"/>
        <v>7.7821011673151752E-3</v>
      </c>
    </row>
    <row r="8" spans="1:13" ht="13.5" thickBot="1" x14ac:dyDescent="0.25">
      <c r="A8">
        <v>6</v>
      </c>
      <c r="B8" s="68" t="s">
        <v>1788</v>
      </c>
      <c r="C8" s="64">
        <v>3.05</v>
      </c>
      <c r="H8" s="23"/>
      <c r="I8" s="23"/>
      <c r="J8" s="23"/>
    </row>
    <row r="9" spans="1:13" ht="26.25" thickBot="1" x14ac:dyDescent="0.25">
      <c r="A9">
        <v>7</v>
      </c>
      <c r="B9" s="68" t="s">
        <v>1816</v>
      </c>
      <c r="C9" s="64">
        <v>3.0428570000000001</v>
      </c>
      <c r="H9" s="127" t="s">
        <v>1912</v>
      </c>
      <c r="I9" s="120" t="s">
        <v>1730</v>
      </c>
      <c r="J9" s="121" t="s">
        <v>1736</v>
      </c>
    </row>
    <row r="10" spans="1:13" ht="13.5" thickBot="1" x14ac:dyDescent="0.25">
      <c r="A10">
        <v>8</v>
      </c>
      <c r="B10" s="68" t="s">
        <v>1798</v>
      </c>
      <c r="C10" s="64">
        <v>3.0076999999999998</v>
      </c>
      <c r="D10" s="70"/>
      <c r="H10" s="128" t="s">
        <v>64</v>
      </c>
      <c r="I10" s="28">
        <v>23</v>
      </c>
      <c r="J10" s="29">
        <f>I10/257</f>
        <v>8.9494163424124515E-2</v>
      </c>
    </row>
    <row r="11" spans="1:13" ht="13.5" thickBot="1" x14ac:dyDescent="0.25">
      <c r="A11">
        <v>9</v>
      </c>
      <c r="B11" s="68" t="s">
        <v>1807</v>
      </c>
      <c r="C11" s="64">
        <v>2.9545454000000002</v>
      </c>
      <c r="D11" s="70"/>
      <c r="H11" s="129" t="s">
        <v>45</v>
      </c>
      <c r="I11" s="31">
        <v>145</v>
      </c>
      <c r="J11" s="29">
        <f t="shared" ref="J11:J13" si="1">I11/257</f>
        <v>0.56420233463035019</v>
      </c>
    </row>
    <row r="12" spans="1:13" ht="13.5" thickBot="1" x14ac:dyDescent="0.25">
      <c r="A12">
        <v>10</v>
      </c>
      <c r="B12" s="68" t="s">
        <v>1820</v>
      </c>
      <c r="C12" s="71">
        <v>2.9333330000000002</v>
      </c>
      <c r="H12" s="130" t="s">
        <v>94</v>
      </c>
      <c r="I12" s="33">
        <v>79</v>
      </c>
      <c r="J12" s="29">
        <f t="shared" si="1"/>
        <v>0.30739299610894943</v>
      </c>
    </row>
    <row r="13" spans="1:13" ht="13.5" thickBot="1" x14ac:dyDescent="0.25">
      <c r="A13">
        <v>11</v>
      </c>
      <c r="B13" s="68" t="s">
        <v>1800</v>
      </c>
      <c r="C13" s="69">
        <v>2.88</v>
      </c>
      <c r="H13" s="129" t="s">
        <v>1913</v>
      </c>
      <c r="I13" s="31">
        <v>10</v>
      </c>
      <c r="J13" s="29">
        <f t="shared" si="1"/>
        <v>3.8910505836575876E-2</v>
      </c>
    </row>
    <row r="14" spans="1:13" ht="13.5" thickBot="1" x14ac:dyDescent="0.25">
      <c r="A14">
        <v>12</v>
      </c>
      <c r="B14" s="68" t="s">
        <v>1818</v>
      </c>
      <c r="C14" s="69">
        <v>2.8570000000000002</v>
      </c>
      <c r="H14" s="115"/>
      <c r="I14" s="115"/>
      <c r="J14" s="116"/>
    </row>
    <row r="15" spans="1:13" ht="13.5" thickBot="1" x14ac:dyDescent="0.25">
      <c r="A15">
        <v>13</v>
      </c>
      <c r="B15" s="68" t="s">
        <v>1821</v>
      </c>
      <c r="C15" s="70">
        <v>2.8125</v>
      </c>
      <c r="H15" s="117"/>
      <c r="I15" s="117"/>
      <c r="J15" s="117"/>
    </row>
    <row r="16" spans="1:13" ht="13.5" thickBot="1" x14ac:dyDescent="0.25">
      <c r="A16">
        <v>14</v>
      </c>
      <c r="B16" s="68" t="s">
        <v>1806</v>
      </c>
      <c r="C16" s="70">
        <v>2.8</v>
      </c>
    </row>
    <row r="17" spans="1:3" ht="13.5" thickBot="1" x14ac:dyDescent="0.25">
      <c r="A17">
        <v>15</v>
      </c>
      <c r="B17" s="68" t="s">
        <v>1808</v>
      </c>
      <c r="C17" s="69">
        <v>2.75</v>
      </c>
    </row>
    <row r="18" spans="1:3" ht="13.5" thickBot="1" x14ac:dyDescent="0.25">
      <c r="A18">
        <v>16</v>
      </c>
      <c r="B18" s="68" t="s">
        <v>1819</v>
      </c>
      <c r="C18" s="64">
        <v>2.6833</v>
      </c>
    </row>
    <row r="19" spans="1:3" ht="13.5" thickBot="1" x14ac:dyDescent="0.25">
      <c r="A19">
        <v>17</v>
      </c>
      <c r="B19" s="68" t="s">
        <v>1809</v>
      </c>
      <c r="C19" s="71">
        <v>2.663386</v>
      </c>
    </row>
    <row r="20" spans="1:3" ht="13.5" thickBot="1" x14ac:dyDescent="0.25">
      <c r="A20">
        <v>18</v>
      </c>
      <c r="B20" s="68" t="s">
        <v>1797</v>
      </c>
      <c r="C20" s="71">
        <v>2.5857139999999998</v>
      </c>
    </row>
    <row r="21" spans="1:3" ht="13.5" thickBot="1" x14ac:dyDescent="0.25">
      <c r="A21">
        <v>19</v>
      </c>
      <c r="B21" s="68" t="s">
        <v>1793</v>
      </c>
      <c r="C21" s="64">
        <v>2.5125000000000002</v>
      </c>
    </row>
    <row r="22" spans="1:3" ht="13.5" thickBot="1" x14ac:dyDescent="0.25">
      <c r="A22">
        <v>20</v>
      </c>
      <c r="B22" s="68" t="s">
        <v>1815</v>
      </c>
      <c r="C22" s="71">
        <v>2.4916659999999999</v>
      </c>
    </row>
    <row r="23" spans="1:3" ht="13.5" thickBot="1" x14ac:dyDescent="0.25">
      <c r="A23">
        <v>21</v>
      </c>
      <c r="B23" s="68" t="s">
        <v>1812</v>
      </c>
      <c r="C23" s="71">
        <v>2.461538</v>
      </c>
    </row>
  </sheetData>
  <mergeCells count="1">
    <mergeCell ref="H1:J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3"/>
  <sheetViews>
    <sheetView topLeftCell="C1" workbookViewId="0">
      <selection activeCell="C2" sqref="C2"/>
    </sheetView>
  </sheetViews>
  <sheetFormatPr defaultRowHeight="12.75" x14ac:dyDescent="0.2"/>
  <cols>
    <col min="1" max="2" width="0" hidden="1" customWidth="1"/>
    <col min="3" max="3" width="18.28515625" bestFit="1" customWidth="1"/>
    <col min="4" max="54" width="0" hidden="1" customWidth="1"/>
    <col min="56" max="56" width="11.42578125" bestFit="1" customWidth="1"/>
    <col min="57" max="62" width="0" hidden="1" customWidth="1"/>
    <col min="70" max="70" width="9.140625" style="18"/>
    <col min="77" max="77" width="9.140625" style="18"/>
    <col min="87" max="87" width="9.140625" style="18"/>
    <col min="94" max="94" width="9.140625" style="18"/>
    <col min="101" max="101" width="9.140625" style="18"/>
    <col min="108" max="108" width="9.140625" style="18"/>
    <col min="112" max="112" width="9.140625" style="18"/>
  </cols>
  <sheetData>
    <row r="1" spans="1:114" ht="37.5" x14ac:dyDescent="0.6">
      <c r="C1" s="21" t="s">
        <v>299</v>
      </c>
    </row>
    <row r="2" spans="1:114" x14ac:dyDescent="0.2">
      <c r="C2" s="40" t="s">
        <v>1914</v>
      </c>
    </row>
    <row r="3" spans="1:114" x14ac:dyDescent="0.2">
      <c r="C3" s="40"/>
    </row>
    <row r="4" spans="1:114" ht="165.75" x14ac:dyDescent="0.2">
      <c r="C4" s="41" t="s">
        <v>3</v>
      </c>
      <c r="D4" s="41" t="s">
        <v>1735</v>
      </c>
      <c r="E4" s="53"/>
      <c r="F4" s="53"/>
      <c r="G4" s="42" t="s">
        <v>1744</v>
      </c>
      <c r="H4" s="42" t="s">
        <v>1745</v>
      </c>
      <c r="I4" s="42" t="s">
        <v>1746</v>
      </c>
      <c r="J4" s="42" t="s">
        <v>1748</v>
      </c>
      <c r="K4" s="42" t="s">
        <v>1749</v>
      </c>
      <c r="L4" s="49" t="s">
        <v>1747</v>
      </c>
      <c r="M4" s="43" t="s">
        <v>1775</v>
      </c>
      <c r="N4" s="43" t="s">
        <v>1776</v>
      </c>
      <c r="O4" s="43" t="s">
        <v>1777</v>
      </c>
      <c r="P4" s="43" t="s">
        <v>1778</v>
      </c>
      <c r="Q4" s="43" t="s">
        <v>1779</v>
      </c>
      <c r="R4" s="43" t="s">
        <v>1780</v>
      </c>
      <c r="S4" s="50" t="s">
        <v>1781</v>
      </c>
      <c r="T4" s="44" t="s">
        <v>1751</v>
      </c>
      <c r="U4" s="44" t="s">
        <v>1752</v>
      </c>
      <c r="V4" s="44" t="s">
        <v>1753</v>
      </c>
      <c r="W4" s="44" t="s">
        <v>1754</v>
      </c>
      <c r="X4" s="44" t="s">
        <v>1755</v>
      </c>
      <c r="Y4" s="44" t="s">
        <v>1756</v>
      </c>
      <c r="Z4" s="44" t="s">
        <v>1757</v>
      </c>
      <c r="AA4" s="44" t="s">
        <v>1758</v>
      </c>
      <c r="AB4" s="44" t="s">
        <v>1750</v>
      </c>
      <c r="AC4" s="50" t="s">
        <v>1782</v>
      </c>
      <c r="AD4" s="44" t="s">
        <v>1759</v>
      </c>
      <c r="AE4" s="44" t="s">
        <v>1760</v>
      </c>
      <c r="AF4" s="44" t="s">
        <v>1761</v>
      </c>
      <c r="AG4" s="44" t="s">
        <v>1762</v>
      </c>
      <c r="AH4" s="44" t="s">
        <v>1763</v>
      </c>
      <c r="AI4" s="44" t="s">
        <v>1750</v>
      </c>
      <c r="AJ4" s="50" t="s">
        <v>1783</v>
      </c>
      <c r="AK4" s="44" t="s">
        <v>1764</v>
      </c>
      <c r="AL4" s="44" t="s">
        <v>1765</v>
      </c>
      <c r="AM4" s="44" t="s">
        <v>1766</v>
      </c>
      <c r="AN4" s="44" t="s">
        <v>1767</v>
      </c>
      <c r="AO4" s="44" t="s">
        <v>1768</v>
      </c>
      <c r="AP4" s="44" t="s">
        <v>1769</v>
      </c>
      <c r="AQ4" s="51" t="s">
        <v>1721</v>
      </c>
      <c r="AR4" s="44" t="s">
        <v>1770</v>
      </c>
      <c r="AS4" s="44" t="s">
        <v>1771</v>
      </c>
      <c r="AT4" s="44" t="s">
        <v>1772</v>
      </c>
      <c r="AU4" s="44" t="s">
        <v>1773</v>
      </c>
      <c r="AV4" s="44" t="s">
        <v>1774</v>
      </c>
      <c r="AW4" s="44" t="s">
        <v>1750</v>
      </c>
      <c r="AX4" s="52" t="s">
        <v>1722</v>
      </c>
      <c r="AY4" s="47" t="s">
        <v>8</v>
      </c>
      <c r="AZ4" s="47" t="s">
        <v>22</v>
      </c>
      <c r="BA4" s="47" t="s">
        <v>23</v>
      </c>
      <c r="BB4" s="52" t="s">
        <v>1723</v>
      </c>
      <c r="BC4" s="55" t="s">
        <v>1725</v>
      </c>
      <c r="BD4" s="55" t="s">
        <v>1735</v>
      </c>
      <c r="BE4" s="57" t="s">
        <v>1724</v>
      </c>
      <c r="BF4" s="44" t="s">
        <v>1724</v>
      </c>
      <c r="BG4" s="48" t="s">
        <v>3</v>
      </c>
      <c r="BH4" s="41" t="s">
        <v>6</v>
      </c>
      <c r="BI4" s="41" t="s">
        <v>1735</v>
      </c>
      <c r="BJ4" s="42" t="s">
        <v>1744</v>
      </c>
      <c r="BK4" s="57" t="s">
        <v>1794</v>
      </c>
      <c r="BM4" s="42" t="s">
        <v>1744</v>
      </c>
      <c r="BN4" s="42" t="s">
        <v>1745</v>
      </c>
      <c r="BO4" s="42" t="s">
        <v>1746</v>
      </c>
      <c r="BP4" s="42" t="s">
        <v>1748</v>
      </c>
      <c r="BQ4" s="42" t="s">
        <v>1749</v>
      </c>
      <c r="BR4" s="67" t="s">
        <v>1747</v>
      </c>
      <c r="BS4" s="43" t="s">
        <v>1775</v>
      </c>
      <c r="BT4" s="43" t="s">
        <v>1776</v>
      </c>
      <c r="BU4" s="43" t="s">
        <v>1777</v>
      </c>
      <c r="BV4" s="43" t="s">
        <v>1778</v>
      </c>
      <c r="BW4" s="43" t="s">
        <v>1779</v>
      </c>
      <c r="BX4" s="43" t="s">
        <v>1780</v>
      </c>
      <c r="BY4" s="50" t="s">
        <v>1781</v>
      </c>
      <c r="BZ4" s="43" t="s">
        <v>1751</v>
      </c>
      <c r="CA4" s="43" t="s">
        <v>1752</v>
      </c>
      <c r="CB4" s="43" t="s">
        <v>1753</v>
      </c>
      <c r="CC4" s="43" t="s">
        <v>1754</v>
      </c>
      <c r="CD4" s="43" t="s">
        <v>1755</v>
      </c>
      <c r="CE4" s="43" t="s">
        <v>1756</v>
      </c>
      <c r="CF4" s="43" t="s">
        <v>1757</v>
      </c>
      <c r="CG4" s="43" t="s">
        <v>1758</v>
      </c>
      <c r="CH4" s="43" t="s">
        <v>1750</v>
      </c>
      <c r="CI4" s="50" t="s">
        <v>1782</v>
      </c>
      <c r="CJ4" s="43" t="s">
        <v>1759</v>
      </c>
      <c r="CK4" s="43" t="s">
        <v>1760</v>
      </c>
      <c r="CL4" s="43" t="s">
        <v>1761</v>
      </c>
      <c r="CM4" s="43" t="s">
        <v>1762</v>
      </c>
      <c r="CN4" s="43" t="s">
        <v>1763</v>
      </c>
      <c r="CO4" s="43" t="s">
        <v>1750</v>
      </c>
      <c r="CP4" s="50" t="s">
        <v>1783</v>
      </c>
      <c r="CQ4" s="43" t="s">
        <v>1764</v>
      </c>
      <c r="CR4" s="43" t="s">
        <v>1765</v>
      </c>
      <c r="CS4" s="43" t="s">
        <v>1766</v>
      </c>
      <c r="CT4" s="43" t="s">
        <v>1767</v>
      </c>
      <c r="CU4" s="43" t="s">
        <v>1768</v>
      </c>
      <c r="CV4" s="43" t="s">
        <v>1769</v>
      </c>
      <c r="CW4" s="50" t="s">
        <v>1721</v>
      </c>
      <c r="CX4" s="43" t="s">
        <v>1770</v>
      </c>
      <c r="CY4" s="43" t="s">
        <v>1771</v>
      </c>
      <c r="CZ4" s="43" t="s">
        <v>1772</v>
      </c>
      <c r="DA4" s="43" t="s">
        <v>1773</v>
      </c>
      <c r="DB4" s="43" t="s">
        <v>1774</v>
      </c>
      <c r="DC4" s="43" t="s">
        <v>1750</v>
      </c>
      <c r="DD4" s="50" t="s">
        <v>1722</v>
      </c>
      <c r="DE4" s="132" t="s">
        <v>8</v>
      </c>
      <c r="DF4" s="132" t="s">
        <v>22</v>
      </c>
      <c r="DG4" s="132" t="s">
        <v>23</v>
      </c>
      <c r="DH4" s="50" t="s">
        <v>1723</v>
      </c>
      <c r="DI4" s="133" t="s">
        <v>1725</v>
      </c>
      <c r="DJ4" s="134" t="s">
        <v>1724</v>
      </c>
    </row>
    <row r="5" spans="1:114" ht="15" x14ac:dyDescent="0.25">
      <c r="A5" s="19" t="s">
        <v>299</v>
      </c>
      <c r="B5" s="7">
        <v>604</v>
      </c>
      <c r="C5" s="6" t="s">
        <v>301</v>
      </c>
      <c r="D5" s="9" t="str">
        <f t="shared" ref="D5:D23" si="0">IFERROR(VLOOKUP(C5,Svar, 2, FALSE), "")</f>
        <v>Ola Gustafsson</v>
      </c>
      <c r="E5" s="10" t="str">
        <f t="shared" ref="E5:E23" si="1">IFERROR(VLOOKUP(C5,Svar, 3, FALSE), "")</f>
        <v>ola.gustafsson@aneby.se</v>
      </c>
      <c r="F5" s="10" t="str">
        <f t="shared" ref="F5:F23" si="2">IFERROR(VLOOKUP(C5,Svar, 4, FALSE), "")</f>
        <v>Fritidsansvarig</v>
      </c>
      <c r="G5" s="11">
        <f t="shared" ref="G5:G23" si="3">IF(LEN(D5) &gt; 0, IF(IFERROR(FIND("a.", VLOOKUP(C5,Svar, 5, FALSE)), 0), 1.25, 0), "")</f>
        <v>0</v>
      </c>
      <c r="H5" s="11">
        <f t="shared" ref="H5:H23" si="4">IF(LEN(D5) &gt; 0, IF(IFERROR(FIND("b.", VLOOKUP(C5,Svar, 5, FALSE)), 0), 1.25, 0), "")</f>
        <v>0</v>
      </c>
      <c r="I5" s="11">
        <f t="shared" ref="I5:I23" si="5">IF(LEN(D5) &gt; 0, IF(IFERROR(FIND("c.", VLOOKUP(C5,Svar, 5, FALSE)), 0), 1.25, 0), "")</f>
        <v>0</v>
      </c>
      <c r="J5" s="11">
        <f t="shared" ref="J5:J23" si="6">IF(LEN(D5) &gt; 0, IF(IFERROR(FIND("d.", VLOOKUP(C5,Svar, 5, FALSE)), 0), 1.25, 0), "")</f>
        <v>1.25</v>
      </c>
      <c r="K5" s="11">
        <f t="shared" ref="K5:K23" si="7">IF(LEN(D5) &gt; 0, 0, "")</f>
        <v>0</v>
      </c>
      <c r="L5" s="10">
        <f t="shared" ref="L5:L23" si="8">IF(LEN(D5) &gt; 0, SUM(G5:K5), "")</f>
        <v>1.25</v>
      </c>
      <c r="M5" s="11">
        <f t="shared" ref="M5:M23" si="9">IF(LEN(D5) &gt; 0, IF(IFERROR(FIND("a.", VLOOKUP(C5,Svar, 7, FALSE)), 0), 1, 0), "")</f>
        <v>0</v>
      </c>
      <c r="N5" s="11">
        <f t="shared" ref="N5:N23" si="10">IF(LEN(D5) &gt; 0, IF(IFERROR(FIND("b.", VLOOKUP(C5,Svar, 7, FALSE)), 0), 1, 0), "")</f>
        <v>0</v>
      </c>
      <c r="O5" s="11">
        <f t="shared" ref="O5:O23" si="11">IF(LEN(D5) &gt; 0, IF(IFERROR(FIND("c.", VLOOKUP(C5,Svar, 7, FALSE)), 0), 1, 0), "")</f>
        <v>1</v>
      </c>
      <c r="P5" s="11">
        <f t="shared" ref="P5:P23" si="12">IF(LEN(D5) &gt; 0, IF(IFERROR(FIND("d.", VLOOKUP(C5,Svar, 7, FALSE)), 0), 1, 0), "")</f>
        <v>0</v>
      </c>
      <c r="Q5" s="11">
        <f t="shared" ref="Q5:Q23" si="13">IF(LEN(D5) &gt; 0, IF(IFERROR(FIND("e.", VLOOKUP(C5,Svar, 7, FALSE)), 0), 1, 0), "")</f>
        <v>0</v>
      </c>
      <c r="R5" s="11">
        <f t="shared" ref="R5:R23" si="14">IF(LEN(D5) &gt; 0, 0, "")</f>
        <v>0</v>
      </c>
      <c r="S5" s="10">
        <f t="shared" ref="S5:S23" si="15">IF(LEN(D5) &gt; 0, SUM(M5:R5), "")</f>
        <v>1</v>
      </c>
      <c r="T5" s="11">
        <f t="shared" ref="T5:T23" si="16">IF(LEN(D5) &gt; 0, IF(IFERROR(FIND("a.", VLOOKUP(C5,Svar, 8, FALSE)), 0), 0.625, 0), "")</f>
        <v>0</v>
      </c>
      <c r="U5" s="11">
        <f t="shared" ref="U5:U23" si="17">IF(LEN(D5) &gt; 0, IF(IFERROR(FIND("b.", VLOOKUP(C5,Svar, 8, FALSE)), 0), 0.625, 0), "")</f>
        <v>0</v>
      </c>
      <c r="V5" s="11">
        <f t="shared" ref="V5:V23" si="18">IF(LEN(D5) &gt; 0, IF(IFERROR(FIND("c.", VLOOKUP(C5,Svar, 8, FALSE)), 0), 0.625, 0), "")</f>
        <v>0</v>
      </c>
      <c r="W5" s="11">
        <f t="shared" ref="W5:W23" si="19">IF(LEN(D5) &gt; 0, IF(IFERROR(FIND("d.", VLOOKUP(C5,Svar, 8, FALSE)), 0), 0.625, 0), "")</f>
        <v>0</v>
      </c>
      <c r="X5" s="11">
        <f t="shared" ref="X5:X23" si="20">IF(LEN(D5) &gt; 0, IF(IFERROR(FIND("e.", VLOOKUP(C5,Svar, 8, FALSE)), 0), 0.625, 0), "")</f>
        <v>0</v>
      </c>
      <c r="Y5" s="11">
        <f t="shared" ref="Y5:Y23" si="21">IF(LEN(D5) &gt; 0, IF(IFERROR(FIND("f.", VLOOKUP(C5,Svar, 8, FALSE)), 0), 0.625, 0), "")</f>
        <v>0</v>
      </c>
      <c r="Z5" s="11">
        <f t="shared" ref="Z5:Z23" si="22">IF(LEN(D5) &gt; 0, IF(IFERROR(FIND("g.", VLOOKUP(C5,Svar, 8, FALSE)), 0), 0.625, 0), "")</f>
        <v>0.625</v>
      </c>
      <c r="AA5" s="11">
        <f t="shared" ref="AA5:AA23" si="23">IF(LEN(D5) &gt; 0, IF(IFERROR(FIND("h.", VLOOKUP(C5,Svar, 8, FALSE)), 0), 0.625, 0), "")</f>
        <v>0</v>
      </c>
      <c r="AB5" s="11">
        <f t="shared" ref="AB5:AB23" si="24">IF(LEN(D5) &gt; 0, 0, "")</f>
        <v>0</v>
      </c>
      <c r="AC5" s="10">
        <f t="shared" ref="AC5:AC23" si="25">IF(LEN(D5) &gt; 0, SUM(T5:AB5), "")</f>
        <v>0.625</v>
      </c>
      <c r="AD5" s="11">
        <f t="shared" ref="AD5:AD23" si="26">IF(LEN(D5) &gt; 0, IF(IFERROR(FIND("a.", VLOOKUP(C5,Svar, 9, FALSE)), 0), 1, 0), "")</f>
        <v>0</v>
      </c>
      <c r="AE5" s="11">
        <f t="shared" ref="AE5:AE23" si="27">IF(LEN(D5) &gt; 0, IF(IFERROR(FIND("b.", VLOOKUP(C5,Svar, 9, FALSE)), 0), 2, 0), "")</f>
        <v>0</v>
      </c>
      <c r="AF5" s="11">
        <f t="shared" ref="AF5:AF23" si="28">IF(LEN(D5) &gt; 0, IF(IFERROR(FIND("c.", VLOOKUP(C5,Svar, 9, FALSE)), 0), 1, 0), "")</f>
        <v>0</v>
      </c>
      <c r="AG5" s="11">
        <f t="shared" ref="AG5:AG23" si="29">IF(LEN(D5) &gt; 0, IF(IFERROR(FIND("d.", VLOOKUP(C5,Svar, 9, FALSE)), 0), 2, 0), "")</f>
        <v>0</v>
      </c>
      <c r="AH5" s="11">
        <f t="shared" ref="AH5:AH23" si="30">IF(LEN(D5) &gt; 0, IF(IFERROR(FIND("e.", VLOOKUP(C5,Svar, 9, FALSE)), 0), 1, 0), "")</f>
        <v>0</v>
      </c>
      <c r="AI5" s="11">
        <f t="shared" ref="AI5:AI23" si="31">IF(LEN(D5) &gt; 0, 0, "")</f>
        <v>0</v>
      </c>
      <c r="AJ5" s="10">
        <f t="shared" ref="AJ5:AJ23" si="32">IF(LEN(D5) &gt; 0, IF(SUM(AD5:AI5) &gt; 5, 5, SUM(AD5:AI5)), "")</f>
        <v>0</v>
      </c>
      <c r="AK5" s="11">
        <f t="shared" ref="AK5:AK23" si="33">IF(LEN(D5) &gt; 0, IF(IFERROR(FIND("a.", VLOOKUP(C5,Svar, 10, FALSE)), 0), 1, 0), "")</f>
        <v>0</v>
      </c>
      <c r="AL5" s="11">
        <f t="shared" ref="AL5:AL23" si="34">IF(LEN(D5) &gt; 0, IF(IFERROR(FIND("b.", VLOOKUP(C5,Svar, 10, FALSE)), 0), 1, 0), "")</f>
        <v>0</v>
      </c>
      <c r="AM5" s="11">
        <f t="shared" ref="AM5:AM23" si="35">IF(LEN(D5) &gt; 0, IF(IFERROR(FIND("c.", VLOOKUP(C5,Svar, 10, FALSE)), 0), 1, 0), "")</f>
        <v>0</v>
      </c>
      <c r="AN5" s="11">
        <f t="shared" ref="AN5:AN23" si="36">IF(LEN(D5) &gt; 0, IF(IFERROR(FIND("d.", VLOOKUP(C5,Svar, 10, FALSE)), 0), 1, 0), "")</f>
        <v>1</v>
      </c>
      <c r="AO5" s="11">
        <f t="shared" ref="AO5:AO23" si="37">IF(LEN(D5) &gt; 0, IF(IFERROR(FIND("e.", VLOOKUP(C5,Svar, 10, FALSE)), 0), 1, 0), "")</f>
        <v>0</v>
      </c>
      <c r="AP5" s="11">
        <f t="shared" ref="AP5:AP23" si="38">IF(LEN(D5) &gt; 0, 0, "")</f>
        <v>0</v>
      </c>
      <c r="AQ5" s="10">
        <f t="shared" ref="AQ5:AQ23" si="39">IF(LEN(D5) &gt; 0, SUM(AK5:AP5), "")</f>
        <v>1</v>
      </c>
      <c r="AR5" s="11">
        <f t="shared" ref="AR5:AR23" si="40">IF(LEN(D5) &gt; 0, IF(IFERROR(FIND("a.", VLOOKUP(C5,Svar, 11, FALSE)), 0), 1, 0), "")</f>
        <v>1</v>
      </c>
      <c r="AS5" s="11">
        <f t="shared" ref="AS5:AS23" si="41">IF(LEN(D5) &gt; 0, IF(IFERROR(FIND("b.", VLOOKUP(C5,Svar, 11, FALSE)), 0), 1, 0), "")</f>
        <v>0</v>
      </c>
      <c r="AT5" s="11">
        <f t="shared" ref="AT5:AT23" si="42">IF(LEN(D5) &gt; 0, IF(IFERROR(FIND("c.", VLOOKUP(C5,Svar, 11, FALSE)), 0), 1, 0), "")</f>
        <v>0</v>
      </c>
      <c r="AU5" s="11">
        <f t="shared" ref="AU5:AU23" si="43">IF(LEN(D5) &gt; 0, IF(IFERROR(FIND("d.", VLOOKUP(C5,Svar, 11, FALSE)), 0), 1, 0), "")</f>
        <v>0</v>
      </c>
      <c r="AV5" s="11">
        <f t="shared" ref="AV5:AV23" si="44">IF(LEN(D5) &gt; 0, IF(IFERROR(FIND("e.", VLOOKUP(C5,Svar, 11, FALSE)), 0), 1, 0), "")</f>
        <v>0</v>
      </c>
      <c r="AW5" s="11">
        <f t="shared" ref="AW5:AW23" si="45">IF(LEN(D5) &gt; 0, 0, "")</f>
        <v>0</v>
      </c>
      <c r="AX5" s="10">
        <f t="shared" ref="AX5:AX23" si="46">IF(LEN(D5) &gt; 0, SUM(AR5:AW5), "")</f>
        <v>1</v>
      </c>
      <c r="AY5" s="12">
        <v>744</v>
      </c>
      <c r="AZ5" s="12" t="s">
        <v>1389</v>
      </c>
      <c r="BA5" s="13">
        <v>1834</v>
      </c>
      <c r="BB5" s="10">
        <f t="shared" ref="BB5:BB23" si="47">IF(BA5 &gt; 3099, 5, IF(BA5 &gt; 2799, 4, IF(BA5&gt; 2499, 3, IF(BA5&gt; 2299, 2, IF(BA5 &gt; 1999, 1, IF(BA5&gt;0, 0))))))</f>
        <v>0</v>
      </c>
      <c r="BC5" s="17">
        <f t="shared" ref="BC5:BC23" si="48">IF(LEN(D5) &gt; 0, ROUND((L5+S5+AC5+AJ5+AQ5+AX5+BB5)/7, 1), "")</f>
        <v>0.7</v>
      </c>
      <c r="BD5" s="58" t="s">
        <v>1785</v>
      </c>
      <c r="BE5" s="19" t="s">
        <v>299</v>
      </c>
      <c r="BF5" s="7">
        <v>604</v>
      </c>
      <c r="BG5" s="6" t="s">
        <v>301</v>
      </c>
      <c r="BH5" s="9" t="str">
        <f t="shared" ref="BH5:BH23" si="49">IFERROR(VLOOKUP(BG5,Svar, 2, FALSE), "")</f>
        <v>Ola Gustafsson</v>
      </c>
      <c r="BI5" s="10" t="str">
        <f t="shared" ref="BI5:BI23" si="50">IFERROR(VLOOKUP(BG5,Svar, 3, FALSE), "")</f>
        <v>ola.gustafsson@aneby.se</v>
      </c>
      <c r="BJ5" s="10" t="str">
        <f t="shared" ref="BJ5:BJ23" si="51">IFERROR(VLOOKUP(BG5,Svar, 4, FALSE), "")</f>
        <v>Fritidsansvarig</v>
      </c>
      <c r="BK5" s="10" t="str">
        <f t="shared" ref="BK5:BK16" si="52">IF(LEN(D5) &gt; 0, VLOOKUP(C5,Svar, 12, FALSE), "")</f>
        <v>Bra</v>
      </c>
      <c r="BL5" s="10"/>
      <c r="BM5" s="11">
        <f t="shared" ref="BM5:BM23" si="53">IF(LEN(BH5) &gt; 0, IF(IFERROR(FIND("a.", VLOOKUP(BG5,Svar, 5, FALSE)), 0), 1.25, 0), "")</f>
        <v>0</v>
      </c>
      <c r="BN5" s="11">
        <f t="shared" ref="BN5:BN23" si="54">IF(LEN(BH5) &gt; 0, IF(IFERROR(FIND("b.", VLOOKUP(BG5,Svar, 5, FALSE)), 0), 1.25, 0), "")</f>
        <v>0</v>
      </c>
      <c r="BO5" s="11">
        <f t="shared" ref="BO5:BO23" si="55">IF(LEN(BH5) &gt; 0, IF(IFERROR(FIND("c.", VLOOKUP(BG5,Svar, 5, FALSE)), 0), 1.25, 0), "")</f>
        <v>0</v>
      </c>
      <c r="BP5" s="11">
        <f t="shared" ref="BP5:BP23" si="56">IF(LEN(BH5) &gt; 0, IF(IFERROR(FIND("d.", VLOOKUP(BG5,Svar, 5, FALSE)), 0), 1.25, 0), "")</f>
        <v>1.25</v>
      </c>
      <c r="BQ5" s="11">
        <f t="shared" ref="BQ5:BQ23" si="57">IF(LEN(BH5) &gt; 0, 0, "")</f>
        <v>0</v>
      </c>
      <c r="BR5" s="17">
        <f t="shared" ref="BR5:BR23" si="58">IF(LEN(BH5) &gt; 0, SUM(BM5:BQ5), "")</f>
        <v>1.25</v>
      </c>
      <c r="BS5" s="11">
        <f t="shared" ref="BS5:BS23" si="59">IF(LEN(BH5) &gt; 0, IF(IFERROR(FIND("a.", VLOOKUP(BG5,Svar, 7, FALSE)), 0), 1, 0), "")</f>
        <v>0</v>
      </c>
      <c r="BT5" s="11">
        <f t="shared" ref="BT5:BT23" si="60">IF(LEN(BH5) &gt; 0, IF(IFERROR(FIND("b.", VLOOKUP(BG5,Svar, 7, FALSE)), 0), 1, 0), "")</f>
        <v>0</v>
      </c>
      <c r="BU5" s="11">
        <f t="shared" ref="BU5:BU23" si="61">IF(LEN(BH5) &gt; 0, IF(IFERROR(FIND("c.", VLOOKUP(BG5,Svar, 7, FALSE)), 0), 1, 0), "")</f>
        <v>1</v>
      </c>
      <c r="BV5" s="11">
        <f t="shared" ref="BV5:BV23" si="62">IF(LEN(BH5) &gt; 0, IF(IFERROR(FIND("d.", VLOOKUP(BG5,Svar, 7, FALSE)), 0), 1, 0), "")</f>
        <v>0</v>
      </c>
      <c r="BW5" s="11">
        <f t="shared" ref="BW5:BW23" si="63">IF(LEN(BH5) &gt; 0, IF(IFERROR(FIND("e.", VLOOKUP(BG5,Svar, 7, FALSE)), 0), 1, 0), "")</f>
        <v>0</v>
      </c>
      <c r="BX5" s="11">
        <f t="shared" ref="BX5:BX23" si="64">IF(LEN(BH5) &gt; 0, 0, "")</f>
        <v>0</v>
      </c>
      <c r="BY5" s="17">
        <f t="shared" ref="BY5:BY23" si="65">IF(LEN(BH5) &gt; 0, SUM(BS5:BX5), "")</f>
        <v>1</v>
      </c>
      <c r="BZ5" s="11">
        <f t="shared" ref="BZ5:BZ23" si="66">IF(LEN(BH5) &gt; 0, IF(IFERROR(FIND("a.", VLOOKUP(BG5,Svar, 8, FALSE)), 0), 0.625, 0), "")</f>
        <v>0</v>
      </c>
      <c r="CA5" s="11">
        <f t="shared" ref="CA5:CA23" si="67">IF(LEN(BH5) &gt; 0, IF(IFERROR(FIND("b.", VLOOKUP(BG5,Svar, 8, FALSE)), 0), 0.625, 0), "")</f>
        <v>0</v>
      </c>
      <c r="CB5" s="11">
        <f t="shared" ref="CB5:CB23" si="68">IF(LEN(BH5) &gt; 0, IF(IFERROR(FIND("c.", VLOOKUP(BG5,Svar, 8, FALSE)), 0), 0.625, 0), "")</f>
        <v>0</v>
      </c>
      <c r="CC5" s="11">
        <f t="shared" ref="CC5:CC23" si="69">IF(LEN(BH5) &gt; 0, IF(IFERROR(FIND("d.", VLOOKUP(BG5,Svar, 8, FALSE)), 0), 0.625, 0), "")</f>
        <v>0</v>
      </c>
      <c r="CD5" s="11">
        <f t="shared" ref="CD5:CD23" si="70">IF(LEN(BH5) &gt; 0, IF(IFERROR(FIND("e.", VLOOKUP(BG5,Svar, 8, FALSE)), 0), 0.625, 0), "")</f>
        <v>0</v>
      </c>
      <c r="CE5" s="11">
        <f t="shared" ref="CE5:CE23" si="71">IF(LEN(BH5) &gt; 0, IF(IFERROR(FIND("f.", VLOOKUP(BG5,Svar, 8, FALSE)), 0), 0.625, 0), "")</f>
        <v>0</v>
      </c>
      <c r="CF5" s="11">
        <f t="shared" ref="CF5:CF23" si="72">IF(LEN(BH5) &gt; 0, IF(IFERROR(FIND("g.", VLOOKUP(BG5,Svar, 8, FALSE)), 0), 0.625, 0), "")</f>
        <v>0.625</v>
      </c>
      <c r="CG5" s="11">
        <f t="shared" ref="CG5:CG23" si="73">IF(LEN(BH5) &gt; 0, IF(IFERROR(FIND("h.", VLOOKUP(BG5,Svar, 8, FALSE)), 0), 0.625, 0), "")</f>
        <v>0</v>
      </c>
      <c r="CH5" s="11">
        <f t="shared" ref="CH5:CH23" si="74">IF(LEN(BH5) &gt; 0, 0, "")</f>
        <v>0</v>
      </c>
      <c r="CI5" s="17">
        <f t="shared" ref="CI5:CI23" si="75">IF(LEN(BH5) &gt; 0, SUM(BZ5:CH5), "")</f>
        <v>0.625</v>
      </c>
      <c r="CJ5" s="11">
        <f t="shared" ref="CJ5:CJ23" si="76">IF(LEN(BH5) &gt; 0, IF(IFERROR(FIND("a.", VLOOKUP(BG5,Svar, 9, FALSE)), 0), 1, 0), "")</f>
        <v>0</v>
      </c>
      <c r="CK5" s="11">
        <f t="shared" ref="CK5:CK23" si="77">IF(LEN(BH5) &gt; 0, IF(IFERROR(FIND("b.", VLOOKUP(BG5,Svar, 9, FALSE)), 0), 2, 0), "")</f>
        <v>0</v>
      </c>
      <c r="CL5" s="11">
        <f t="shared" ref="CL5:CL23" si="78">IF(LEN(BH5) &gt; 0, IF(IFERROR(FIND("c.", VLOOKUP(BG5,Svar, 9, FALSE)), 0), 1, 0), "")</f>
        <v>0</v>
      </c>
      <c r="CM5" s="11">
        <f t="shared" ref="CM5:CM23" si="79">IF(LEN(BH5) &gt; 0, IF(IFERROR(FIND("d.", VLOOKUP(BG5,Svar, 9, FALSE)), 0), 2, 0), "")</f>
        <v>0</v>
      </c>
      <c r="CN5" s="11">
        <f t="shared" ref="CN5:CN23" si="80">IF(LEN(BH5) &gt; 0, IF(IFERROR(FIND("e.", VLOOKUP(BG5,Svar, 9, FALSE)), 0), 1, 0), "")</f>
        <v>0</v>
      </c>
      <c r="CO5" s="11">
        <f t="shared" ref="CO5:CO23" si="81">IF(LEN(BH5) &gt; 0, 0, "")</f>
        <v>0</v>
      </c>
      <c r="CP5" s="17">
        <f t="shared" ref="CP5:CP23" si="82">IF(LEN(BH5) &gt; 0, IF(SUM(CJ5:CO5) &gt; 5, 5, SUM(CJ5:CO5)), "")</f>
        <v>0</v>
      </c>
      <c r="CQ5" s="11">
        <f t="shared" ref="CQ5:CQ23" si="83">IF(LEN(BH5) &gt; 0, IF(IFERROR(FIND("a.", VLOOKUP(BG5,Svar, 10, FALSE)), 0), 1, 0), "")</f>
        <v>0</v>
      </c>
      <c r="CR5" s="11">
        <f t="shared" ref="CR5:CR23" si="84">IF(LEN(BH5) &gt; 0, IF(IFERROR(FIND("b.", VLOOKUP(BG5,Svar, 10, FALSE)), 0), 1, 0), "")</f>
        <v>0</v>
      </c>
      <c r="CS5" s="11">
        <f t="shared" ref="CS5:CS23" si="85">IF(LEN(BH5) &gt; 0, IF(IFERROR(FIND("c.", VLOOKUP(BG5,Svar, 10, FALSE)), 0), 1, 0), "")</f>
        <v>0</v>
      </c>
      <c r="CT5" s="11">
        <f t="shared" ref="CT5:CT23" si="86">IF(LEN(BH5) &gt; 0, IF(IFERROR(FIND("d.", VLOOKUP(BG5,Svar, 10, FALSE)), 0), 1, 0), "")</f>
        <v>1</v>
      </c>
      <c r="CU5" s="11">
        <f t="shared" ref="CU5:CU23" si="87">IF(LEN(BH5) &gt; 0, IF(IFERROR(FIND("e.", VLOOKUP(BG5,Svar, 10, FALSE)), 0), 1, 0), "")</f>
        <v>0</v>
      </c>
      <c r="CV5" s="11">
        <f t="shared" ref="CV5:CV23" si="88">IF(LEN(BH5) &gt; 0, 0, "")</f>
        <v>0</v>
      </c>
      <c r="CW5" s="17">
        <f t="shared" ref="CW5:CW23" si="89">IF(LEN(BH5) &gt; 0, SUM(CQ5:CV5), "")</f>
        <v>1</v>
      </c>
      <c r="CX5" s="11">
        <f t="shared" ref="CX5:CX23" si="90">IF(LEN(BH5) &gt; 0, IF(IFERROR(FIND("a.", VLOOKUP(BG5,Svar, 11, FALSE)), 0), 1, 0), "")</f>
        <v>1</v>
      </c>
      <c r="CY5" s="11">
        <f t="shared" ref="CY5:CY23" si="91">IF(LEN(BH5) &gt; 0, IF(IFERROR(FIND("b.", VLOOKUP(BG5,Svar, 11, FALSE)), 0), 1, 0), "")</f>
        <v>0</v>
      </c>
      <c r="CZ5" s="11">
        <f t="shared" ref="CZ5:CZ23" si="92">IF(LEN(BH5) &gt; 0, IF(IFERROR(FIND("c.", VLOOKUP(BG5,Svar, 11, FALSE)), 0), 1, 0), "")</f>
        <v>0</v>
      </c>
      <c r="DA5" s="11">
        <f t="shared" ref="DA5:DA23" si="93">IF(LEN(BH5) &gt; 0, IF(IFERROR(FIND("d.", VLOOKUP(BG5,Svar, 11, FALSE)), 0), 1, 0), "")</f>
        <v>0</v>
      </c>
      <c r="DB5" s="11">
        <f t="shared" ref="DB5:DB23" si="94">IF(LEN(BH5) &gt; 0, IF(IFERROR(FIND("e.", VLOOKUP(BG5,Svar, 11, FALSE)), 0), 1, 0), "")</f>
        <v>0</v>
      </c>
      <c r="DC5" s="11">
        <f t="shared" ref="DC5:DC23" si="95">IF(LEN(BH5) &gt; 0, 0, "")</f>
        <v>0</v>
      </c>
      <c r="DD5" s="17">
        <f t="shared" ref="DD5:DD23" si="96">IF(LEN(BH5) &gt; 0, SUM(CX5:DC5), "")</f>
        <v>1</v>
      </c>
      <c r="DE5" s="12">
        <v>744</v>
      </c>
      <c r="DF5" s="12" t="s">
        <v>1389</v>
      </c>
      <c r="DG5" s="13">
        <v>1834</v>
      </c>
      <c r="DH5" s="17">
        <f t="shared" ref="DH5:DH23" si="97">IF(DG5 &gt; 3099, 5, IF(DG5 &gt; 2799, 4, IF(DG5&gt; 2499, 3, IF(DG5&gt; 2299, 2, IF(DG5 &gt; 1999, 1, IF(DG5&gt;0, 0))))))</f>
        <v>0</v>
      </c>
      <c r="DI5" s="17">
        <f t="shared" ref="DI5:DI23" si="98">IF(LEN(BH5) &gt; 0, ROUND((BR5+BY5+CI5+CP5+CW5+DD5+DH5)/7, 1), "")</f>
        <v>0.7</v>
      </c>
      <c r="DJ5" s="10" t="str">
        <f t="shared" ref="DJ5:DJ23" si="99">IF(LEN(BH5) &gt; 0, VLOOKUP(BG5,Svar, 12, FALSE), "")</f>
        <v>Bra</v>
      </c>
    </row>
    <row r="6" spans="1:114" ht="15" x14ac:dyDescent="0.25">
      <c r="A6" s="6" t="s">
        <v>299</v>
      </c>
      <c r="B6" s="7">
        <v>617</v>
      </c>
      <c r="C6" s="6" t="s">
        <v>314</v>
      </c>
      <c r="D6" s="9" t="str">
        <f t="shared" si="0"/>
        <v>Niklas Vestlund</v>
      </c>
      <c r="E6" s="10" t="str">
        <f t="shared" si="1"/>
        <v>niklas.vestlund@gnosjo.se</v>
      </c>
      <c r="F6" s="10" t="str">
        <f t="shared" si="2"/>
        <v>Fältsekreterare</v>
      </c>
      <c r="G6" s="11">
        <f t="shared" si="3"/>
        <v>0</v>
      </c>
      <c r="H6" s="11">
        <f t="shared" si="4"/>
        <v>0</v>
      </c>
      <c r="I6" s="11">
        <f t="shared" si="5"/>
        <v>0</v>
      </c>
      <c r="J6" s="11">
        <f t="shared" si="6"/>
        <v>0</v>
      </c>
      <c r="K6" s="11">
        <f t="shared" si="7"/>
        <v>0</v>
      </c>
      <c r="L6" s="10">
        <f t="shared" si="8"/>
        <v>0</v>
      </c>
      <c r="M6" s="11">
        <f t="shared" si="9"/>
        <v>0</v>
      </c>
      <c r="N6" s="11">
        <f t="shared" si="10"/>
        <v>1</v>
      </c>
      <c r="O6" s="11">
        <f t="shared" si="11"/>
        <v>0</v>
      </c>
      <c r="P6" s="11">
        <f t="shared" si="12"/>
        <v>1</v>
      </c>
      <c r="Q6" s="11">
        <f t="shared" si="13"/>
        <v>0</v>
      </c>
      <c r="R6" s="11">
        <f t="shared" si="14"/>
        <v>0</v>
      </c>
      <c r="S6" s="10">
        <f t="shared" si="15"/>
        <v>2</v>
      </c>
      <c r="T6" s="11">
        <f t="shared" si="16"/>
        <v>0</v>
      </c>
      <c r="U6" s="11">
        <f t="shared" si="17"/>
        <v>0.625</v>
      </c>
      <c r="V6" s="11">
        <f t="shared" si="18"/>
        <v>0</v>
      </c>
      <c r="W6" s="11">
        <f t="shared" si="19"/>
        <v>0</v>
      </c>
      <c r="X6" s="11">
        <f t="shared" si="20"/>
        <v>0</v>
      </c>
      <c r="Y6" s="11">
        <f t="shared" si="21"/>
        <v>0.625</v>
      </c>
      <c r="Z6" s="11">
        <f t="shared" si="22"/>
        <v>0</v>
      </c>
      <c r="AA6" s="11">
        <f t="shared" si="23"/>
        <v>0</v>
      </c>
      <c r="AB6" s="11">
        <f t="shared" si="24"/>
        <v>0</v>
      </c>
      <c r="AC6" s="10">
        <f t="shared" si="25"/>
        <v>1.25</v>
      </c>
      <c r="AD6" s="11">
        <f t="shared" si="26"/>
        <v>1</v>
      </c>
      <c r="AE6" s="11">
        <f t="shared" si="27"/>
        <v>0</v>
      </c>
      <c r="AF6" s="11">
        <f t="shared" si="28"/>
        <v>0</v>
      </c>
      <c r="AG6" s="11">
        <f t="shared" si="29"/>
        <v>0</v>
      </c>
      <c r="AH6" s="11">
        <f t="shared" si="30"/>
        <v>0</v>
      </c>
      <c r="AI6" s="11">
        <f t="shared" si="31"/>
        <v>0</v>
      </c>
      <c r="AJ6" s="10">
        <f t="shared" si="32"/>
        <v>1</v>
      </c>
      <c r="AK6" s="11">
        <f t="shared" si="33"/>
        <v>1</v>
      </c>
      <c r="AL6" s="11">
        <f t="shared" si="34"/>
        <v>1</v>
      </c>
      <c r="AM6" s="11">
        <f t="shared" si="35"/>
        <v>0</v>
      </c>
      <c r="AN6" s="11">
        <f t="shared" si="36"/>
        <v>0</v>
      </c>
      <c r="AO6" s="11">
        <f t="shared" si="37"/>
        <v>0</v>
      </c>
      <c r="AP6" s="11">
        <f t="shared" si="38"/>
        <v>0</v>
      </c>
      <c r="AQ6" s="10">
        <f t="shared" si="39"/>
        <v>2</v>
      </c>
      <c r="AR6" s="11">
        <f t="shared" si="40"/>
        <v>1</v>
      </c>
      <c r="AS6" s="11">
        <f t="shared" si="41"/>
        <v>0</v>
      </c>
      <c r="AT6" s="11">
        <f t="shared" si="42"/>
        <v>0</v>
      </c>
      <c r="AU6" s="11">
        <f t="shared" si="43"/>
        <v>0</v>
      </c>
      <c r="AV6" s="11">
        <f t="shared" si="44"/>
        <v>0</v>
      </c>
      <c r="AW6" s="11">
        <f t="shared" si="45"/>
        <v>0</v>
      </c>
      <c r="AX6" s="10">
        <f t="shared" si="46"/>
        <v>1</v>
      </c>
      <c r="AY6" s="12" t="s">
        <v>1390</v>
      </c>
      <c r="AZ6" s="12" t="s">
        <v>1391</v>
      </c>
      <c r="BA6" s="13">
        <v>2508</v>
      </c>
      <c r="BB6" s="10">
        <f t="shared" si="47"/>
        <v>3</v>
      </c>
      <c r="BC6" s="17">
        <f t="shared" si="48"/>
        <v>1.5</v>
      </c>
      <c r="BD6" s="58" t="s">
        <v>1785</v>
      </c>
      <c r="BE6" s="6" t="s">
        <v>299</v>
      </c>
      <c r="BF6" s="7">
        <v>617</v>
      </c>
      <c r="BG6" s="6" t="s">
        <v>314</v>
      </c>
      <c r="BH6" s="9" t="str">
        <f t="shared" si="49"/>
        <v>Niklas Vestlund</v>
      </c>
      <c r="BI6" s="10" t="str">
        <f t="shared" si="50"/>
        <v>niklas.vestlund@gnosjo.se</v>
      </c>
      <c r="BJ6" s="10" t="str">
        <f t="shared" si="51"/>
        <v>Fältsekreterare</v>
      </c>
      <c r="BK6" s="10" t="str">
        <f t="shared" si="52"/>
        <v>Varken eller</v>
      </c>
      <c r="BL6" s="10"/>
      <c r="BM6" s="11">
        <f t="shared" si="53"/>
        <v>0</v>
      </c>
      <c r="BN6" s="11">
        <f t="shared" si="54"/>
        <v>0</v>
      </c>
      <c r="BO6" s="11">
        <f t="shared" si="55"/>
        <v>0</v>
      </c>
      <c r="BP6" s="11">
        <f t="shared" si="56"/>
        <v>0</v>
      </c>
      <c r="BQ6" s="11">
        <f t="shared" si="57"/>
        <v>0</v>
      </c>
      <c r="BR6" s="17">
        <f t="shared" si="58"/>
        <v>0</v>
      </c>
      <c r="BS6" s="11">
        <f t="shared" si="59"/>
        <v>0</v>
      </c>
      <c r="BT6" s="11">
        <f t="shared" si="60"/>
        <v>1</v>
      </c>
      <c r="BU6" s="11">
        <f t="shared" si="61"/>
        <v>0</v>
      </c>
      <c r="BV6" s="11">
        <f t="shared" si="62"/>
        <v>1</v>
      </c>
      <c r="BW6" s="11">
        <f t="shared" si="63"/>
        <v>0</v>
      </c>
      <c r="BX6" s="11">
        <f t="shared" si="64"/>
        <v>0</v>
      </c>
      <c r="BY6" s="17">
        <f t="shared" si="65"/>
        <v>2</v>
      </c>
      <c r="BZ6" s="11">
        <f t="shared" si="66"/>
        <v>0</v>
      </c>
      <c r="CA6" s="11">
        <f t="shared" si="67"/>
        <v>0.625</v>
      </c>
      <c r="CB6" s="11">
        <f t="shared" si="68"/>
        <v>0</v>
      </c>
      <c r="CC6" s="11">
        <f t="shared" si="69"/>
        <v>0</v>
      </c>
      <c r="CD6" s="11">
        <f t="shared" si="70"/>
        <v>0</v>
      </c>
      <c r="CE6" s="11">
        <f t="shared" si="71"/>
        <v>0.625</v>
      </c>
      <c r="CF6" s="11">
        <f t="shared" si="72"/>
        <v>0</v>
      </c>
      <c r="CG6" s="11">
        <f t="shared" si="73"/>
        <v>0</v>
      </c>
      <c r="CH6" s="11">
        <f t="shared" si="74"/>
        <v>0</v>
      </c>
      <c r="CI6" s="17">
        <f t="shared" si="75"/>
        <v>1.25</v>
      </c>
      <c r="CJ6" s="11">
        <f t="shared" si="76"/>
        <v>1</v>
      </c>
      <c r="CK6" s="11">
        <f t="shared" si="77"/>
        <v>0</v>
      </c>
      <c r="CL6" s="11">
        <f t="shared" si="78"/>
        <v>0</v>
      </c>
      <c r="CM6" s="11">
        <f t="shared" si="79"/>
        <v>0</v>
      </c>
      <c r="CN6" s="11">
        <f t="shared" si="80"/>
        <v>0</v>
      </c>
      <c r="CO6" s="11">
        <f t="shared" si="81"/>
        <v>0</v>
      </c>
      <c r="CP6" s="17">
        <f t="shared" si="82"/>
        <v>1</v>
      </c>
      <c r="CQ6" s="11">
        <f t="shared" si="83"/>
        <v>1</v>
      </c>
      <c r="CR6" s="11">
        <f t="shared" si="84"/>
        <v>1</v>
      </c>
      <c r="CS6" s="11">
        <f t="shared" si="85"/>
        <v>0</v>
      </c>
      <c r="CT6" s="11">
        <f t="shared" si="86"/>
        <v>0</v>
      </c>
      <c r="CU6" s="11">
        <f t="shared" si="87"/>
        <v>0</v>
      </c>
      <c r="CV6" s="11">
        <f t="shared" si="88"/>
        <v>0</v>
      </c>
      <c r="CW6" s="17">
        <f t="shared" si="89"/>
        <v>2</v>
      </c>
      <c r="CX6" s="11">
        <f t="shared" si="90"/>
        <v>1</v>
      </c>
      <c r="CY6" s="11">
        <f t="shared" si="91"/>
        <v>0</v>
      </c>
      <c r="CZ6" s="11">
        <f t="shared" si="92"/>
        <v>0</v>
      </c>
      <c r="DA6" s="11">
        <f t="shared" si="93"/>
        <v>0</v>
      </c>
      <c r="DB6" s="11">
        <f t="shared" si="94"/>
        <v>0</v>
      </c>
      <c r="DC6" s="11">
        <f t="shared" si="95"/>
        <v>0</v>
      </c>
      <c r="DD6" s="17">
        <f t="shared" si="96"/>
        <v>1</v>
      </c>
      <c r="DE6" s="12" t="s">
        <v>1390</v>
      </c>
      <c r="DF6" s="12" t="s">
        <v>1391</v>
      </c>
      <c r="DG6" s="13">
        <v>2508</v>
      </c>
      <c r="DH6" s="17">
        <f t="shared" si="97"/>
        <v>3</v>
      </c>
      <c r="DI6" s="17">
        <f t="shared" si="98"/>
        <v>1.5</v>
      </c>
      <c r="DJ6" s="10" t="str">
        <f t="shared" si="99"/>
        <v>Varken eller</v>
      </c>
    </row>
    <row r="7" spans="1:114" ht="15" x14ac:dyDescent="0.25">
      <c r="A7" s="6" t="s">
        <v>299</v>
      </c>
      <c r="B7" s="7">
        <v>685</v>
      </c>
      <c r="C7" s="6" t="s">
        <v>342</v>
      </c>
      <c r="D7" s="9" t="str">
        <f t="shared" si="0"/>
        <v>Stewe Jonsson</v>
      </c>
      <c r="E7" s="10" t="str">
        <f t="shared" si="1"/>
        <v>stewe.jonsson@vetlanda.se</v>
      </c>
      <c r="F7" s="10" t="str">
        <f t="shared" si="2"/>
        <v>kultur- och fritidschef</v>
      </c>
      <c r="G7" s="11">
        <f t="shared" si="3"/>
        <v>0</v>
      </c>
      <c r="H7" s="11">
        <f t="shared" si="4"/>
        <v>0</v>
      </c>
      <c r="I7" s="11">
        <f t="shared" si="5"/>
        <v>0</v>
      </c>
      <c r="J7" s="11">
        <f t="shared" si="6"/>
        <v>0</v>
      </c>
      <c r="K7" s="11">
        <f t="shared" si="7"/>
        <v>0</v>
      </c>
      <c r="L7" s="10">
        <f t="shared" si="8"/>
        <v>0</v>
      </c>
      <c r="M7" s="11">
        <f t="shared" si="9"/>
        <v>0</v>
      </c>
      <c r="N7" s="11">
        <f t="shared" si="10"/>
        <v>0</v>
      </c>
      <c r="O7" s="11">
        <f t="shared" si="11"/>
        <v>1</v>
      </c>
      <c r="P7" s="11">
        <f t="shared" si="12"/>
        <v>0</v>
      </c>
      <c r="Q7" s="11">
        <f t="shared" si="13"/>
        <v>0</v>
      </c>
      <c r="R7" s="11">
        <f t="shared" si="14"/>
        <v>0</v>
      </c>
      <c r="S7" s="10">
        <f t="shared" si="15"/>
        <v>1</v>
      </c>
      <c r="T7" s="11">
        <f t="shared" si="16"/>
        <v>0.625</v>
      </c>
      <c r="U7" s="11">
        <f t="shared" si="17"/>
        <v>0.625</v>
      </c>
      <c r="V7" s="11">
        <f t="shared" si="18"/>
        <v>0.625</v>
      </c>
      <c r="W7" s="11">
        <f t="shared" si="19"/>
        <v>0</v>
      </c>
      <c r="X7" s="11">
        <f t="shared" si="20"/>
        <v>0</v>
      </c>
      <c r="Y7" s="11">
        <f t="shared" si="21"/>
        <v>0.625</v>
      </c>
      <c r="Z7" s="11">
        <f t="shared" si="22"/>
        <v>0</v>
      </c>
      <c r="AA7" s="11">
        <f t="shared" si="23"/>
        <v>0</v>
      </c>
      <c r="AB7" s="11">
        <f t="shared" si="24"/>
        <v>0</v>
      </c>
      <c r="AC7" s="10">
        <f t="shared" si="25"/>
        <v>2.5</v>
      </c>
      <c r="AD7" s="11">
        <f t="shared" si="26"/>
        <v>0</v>
      </c>
      <c r="AE7" s="11">
        <f t="shared" si="27"/>
        <v>2</v>
      </c>
      <c r="AF7" s="11">
        <f t="shared" si="28"/>
        <v>1</v>
      </c>
      <c r="AG7" s="11">
        <f t="shared" si="29"/>
        <v>0</v>
      </c>
      <c r="AH7" s="11">
        <f t="shared" si="30"/>
        <v>0</v>
      </c>
      <c r="AI7" s="11">
        <f t="shared" si="31"/>
        <v>0</v>
      </c>
      <c r="AJ7" s="10">
        <f t="shared" si="32"/>
        <v>3</v>
      </c>
      <c r="AK7" s="11">
        <f t="shared" si="33"/>
        <v>1</v>
      </c>
      <c r="AL7" s="11">
        <f t="shared" si="34"/>
        <v>1</v>
      </c>
      <c r="AM7" s="11">
        <f t="shared" si="35"/>
        <v>1</v>
      </c>
      <c r="AN7" s="11">
        <f t="shared" si="36"/>
        <v>1</v>
      </c>
      <c r="AO7" s="11">
        <f t="shared" si="37"/>
        <v>0</v>
      </c>
      <c r="AP7" s="11">
        <f t="shared" si="38"/>
        <v>0</v>
      </c>
      <c r="AQ7" s="10">
        <f t="shared" si="39"/>
        <v>4</v>
      </c>
      <c r="AR7" s="11">
        <f t="shared" si="40"/>
        <v>0</v>
      </c>
      <c r="AS7" s="11">
        <f t="shared" si="41"/>
        <v>1</v>
      </c>
      <c r="AT7" s="11">
        <f t="shared" si="42"/>
        <v>0</v>
      </c>
      <c r="AU7" s="11">
        <f t="shared" si="43"/>
        <v>0</v>
      </c>
      <c r="AV7" s="11">
        <f t="shared" si="44"/>
        <v>0</v>
      </c>
      <c r="AW7" s="11">
        <f t="shared" si="45"/>
        <v>0</v>
      </c>
      <c r="AX7" s="10">
        <f t="shared" si="46"/>
        <v>1</v>
      </c>
      <c r="AY7" s="12" t="s">
        <v>1392</v>
      </c>
      <c r="AZ7" s="12">
        <v>870</v>
      </c>
      <c r="BA7" s="13">
        <v>2319</v>
      </c>
      <c r="BB7" s="10">
        <f t="shared" si="47"/>
        <v>2</v>
      </c>
      <c r="BC7" s="17">
        <f t="shared" si="48"/>
        <v>1.9</v>
      </c>
      <c r="BD7" s="58" t="s">
        <v>1785</v>
      </c>
      <c r="BE7" s="6" t="s">
        <v>299</v>
      </c>
      <c r="BF7" s="7">
        <v>685</v>
      </c>
      <c r="BG7" s="6" t="s">
        <v>342</v>
      </c>
      <c r="BH7" s="9" t="str">
        <f t="shared" si="49"/>
        <v>Stewe Jonsson</v>
      </c>
      <c r="BI7" s="10" t="str">
        <f t="shared" si="50"/>
        <v>stewe.jonsson@vetlanda.se</v>
      </c>
      <c r="BJ7" s="10" t="str">
        <f t="shared" si="51"/>
        <v>kultur- och fritidschef</v>
      </c>
      <c r="BK7" s="10" t="str">
        <f t="shared" si="52"/>
        <v>Varken eller</v>
      </c>
      <c r="BL7" s="10"/>
      <c r="BM7" s="11">
        <f t="shared" si="53"/>
        <v>0</v>
      </c>
      <c r="BN7" s="11">
        <f t="shared" si="54"/>
        <v>0</v>
      </c>
      <c r="BO7" s="11">
        <f t="shared" si="55"/>
        <v>0</v>
      </c>
      <c r="BP7" s="11">
        <f t="shared" si="56"/>
        <v>0</v>
      </c>
      <c r="BQ7" s="11">
        <f t="shared" si="57"/>
        <v>0</v>
      </c>
      <c r="BR7" s="17">
        <f t="shared" si="58"/>
        <v>0</v>
      </c>
      <c r="BS7" s="11">
        <f t="shared" si="59"/>
        <v>0</v>
      </c>
      <c r="BT7" s="11">
        <f t="shared" si="60"/>
        <v>0</v>
      </c>
      <c r="BU7" s="11">
        <f t="shared" si="61"/>
        <v>1</v>
      </c>
      <c r="BV7" s="11">
        <f t="shared" si="62"/>
        <v>0</v>
      </c>
      <c r="BW7" s="11">
        <f t="shared" si="63"/>
        <v>0</v>
      </c>
      <c r="BX7" s="11">
        <f t="shared" si="64"/>
        <v>0</v>
      </c>
      <c r="BY7" s="17">
        <f t="shared" si="65"/>
        <v>1</v>
      </c>
      <c r="BZ7" s="11">
        <f t="shared" si="66"/>
        <v>0.625</v>
      </c>
      <c r="CA7" s="11">
        <f t="shared" si="67"/>
        <v>0.625</v>
      </c>
      <c r="CB7" s="11">
        <f t="shared" si="68"/>
        <v>0.625</v>
      </c>
      <c r="CC7" s="11">
        <f t="shared" si="69"/>
        <v>0</v>
      </c>
      <c r="CD7" s="11">
        <f t="shared" si="70"/>
        <v>0</v>
      </c>
      <c r="CE7" s="11">
        <f t="shared" si="71"/>
        <v>0.625</v>
      </c>
      <c r="CF7" s="11">
        <f t="shared" si="72"/>
        <v>0</v>
      </c>
      <c r="CG7" s="11">
        <f t="shared" si="73"/>
        <v>0</v>
      </c>
      <c r="CH7" s="11">
        <f t="shared" si="74"/>
        <v>0</v>
      </c>
      <c r="CI7" s="17">
        <f t="shared" si="75"/>
        <v>2.5</v>
      </c>
      <c r="CJ7" s="11">
        <f t="shared" si="76"/>
        <v>0</v>
      </c>
      <c r="CK7" s="11">
        <f t="shared" si="77"/>
        <v>2</v>
      </c>
      <c r="CL7" s="11">
        <f t="shared" si="78"/>
        <v>1</v>
      </c>
      <c r="CM7" s="11">
        <f t="shared" si="79"/>
        <v>0</v>
      </c>
      <c r="CN7" s="11">
        <f t="shared" si="80"/>
        <v>0</v>
      </c>
      <c r="CO7" s="11">
        <f t="shared" si="81"/>
        <v>0</v>
      </c>
      <c r="CP7" s="17">
        <f t="shared" si="82"/>
        <v>3</v>
      </c>
      <c r="CQ7" s="11">
        <f t="shared" si="83"/>
        <v>1</v>
      </c>
      <c r="CR7" s="11">
        <f t="shared" si="84"/>
        <v>1</v>
      </c>
      <c r="CS7" s="11">
        <f t="shared" si="85"/>
        <v>1</v>
      </c>
      <c r="CT7" s="11">
        <f t="shared" si="86"/>
        <v>1</v>
      </c>
      <c r="CU7" s="11">
        <f t="shared" si="87"/>
        <v>0</v>
      </c>
      <c r="CV7" s="11">
        <f t="shared" si="88"/>
        <v>0</v>
      </c>
      <c r="CW7" s="17">
        <f t="shared" si="89"/>
        <v>4</v>
      </c>
      <c r="CX7" s="11">
        <f t="shared" si="90"/>
        <v>0</v>
      </c>
      <c r="CY7" s="11">
        <f t="shared" si="91"/>
        <v>1</v>
      </c>
      <c r="CZ7" s="11">
        <f t="shared" si="92"/>
        <v>0</v>
      </c>
      <c r="DA7" s="11">
        <f t="shared" si="93"/>
        <v>0</v>
      </c>
      <c r="DB7" s="11">
        <f t="shared" si="94"/>
        <v>0</v>
      </c>
      <c r="DC7" s="11">
        <f t="shared" si="95"/>
        <v>0</v>
      </c>
      <c r="DD7" s="17">
        <f t="shared" si="96"/>
        <v>1</v>
      </c>
      <c r="DE7" s="12" t="s">
        <v>1392</v>
      </c>
      <c r="DF7" s="12">
        <v>870</v>
      </c>
      <c r="DG7" s="13">
        <v>2319</v>
      </c>
      <c r="DH7" s="17">
        <f t="shared" si="97"/>
        <v>2</v>
      </c>
      <c r="DI7" s="17">
        <f t="shared" si="98"/>
        <v>1.9</v>
      </c>
      <c r="DJ7" s="10" t="str">
        <f t="shared" si="99"/>
        <v>Varken eller</v>
      </c>
    </row>
    <row r="8" spans="1:114" ht="15" x14ac:dyDescent="0.25">
      <c r="A8" s="6" t="s">
        <v>299</v>
      </c>
      <c r="B8" s="7">
        <v>686</v>
      </c>
      <c r="C8" s="6" t="s">
        <v>309</v>
      </c>
      <c r="D8" s="9" t="str">
        <f t="shared" si="0"/>
        <v>Gun Henriksson</v>
      </c>
      <c r="E8" s="10" t="str">
        <f t="shared" si="1"/>
        <v>gun.henriksson@eksjo.se</v>
      </c>
      <c r="F8" s="10" t="str">
        <f t="shared" si="2"/>
        <v>Fritidsintendent</v>
      </c>
      <c r="G8" s="11">
        <f t="shared" si="3"/>
        <v>0</v>
      </c>
      <c r="H8" s="11">
        <f t="shared" si="4"/>
        <v>0</v>
      </c>
      <c r="I8" s="11">
        <f t="shared" si="5"/>
        <v>0</v>
      </c>
      <c r="J8" s="11">
        <f t="shared" si="6"/>
        <v>1.25</v>
      </c>
      <c r="K8" s="11">
        <f t="shared" si="7"/>
        <v>0</v>
      </c>
      <c r="L8" s="10">
        <f t="shared" si="8"/>
        <v>1.25</v>
      </c>
      <c r="M8" s="11">
        <f t="shared" si="9"/>
        <v>0</v>
      </c>
      <c r="N8" s="11">
        <f t="shared" si="10"/>
        <v>0</v>
      </c>
      <c r="O8" s="11">
        <f t="shared" si="11"/>
        <v>0</v>
      </c>
      <c r="P8" s="11">
        <f t="shared" si="12"/>
        <v>1</v>
      </c>
      <c r="Q8" s="11">
        <f t="shared" si="13"/>
        <v>0</v>
      </c>
      <c r="R8" s="11">
        <f t="shared" si="14"/>
        <v>0</v>
      </c>
      <c r="S8" s="10">
        <f t="shared" si="15"/>
        <v>1</v>
      </c>
      <c r="T8" s="11">
        <f t="shared" si="16"/>
        <v>0</v>
      </c>
      <c r="U8" s="11">
        <f t="shared" si="17"/>
        <v>0</v>
      </c>
      <c r="V8" s="11">
        <f t="shared" si="18"/>
        <v>0.625</v>
      </c>
      <c r="W8" s="11">
        <f t="shared" si="19"/>
        <v>0.625</v>
      </c>
      <c r="X8" s="11">
        <f t="shared" si="20"/>
        <v>0</v>
      </c>
      <c r="Y8" s="11">
        <f t="shared" si="21"/>
        <v>0.625</v>
      </c>
      <c r="Z8" s="11">
        <f t="shared" si="22"/>
        <v>0</v>
      </c>
      <c r="AA8" s="11">
        <f t="shared" si="23"/>
        <v>0</v>
      </c>
      <c r="AB8" s="11">
        <f t="shared" si="24"/>
        <v>0</v>
      </c>
      <c r="AC8" s="10">
        <f t="shared" si="25"/>
        <v>1.875</v>
      </c>
      <c r="AD8" s="11">
        <f t="shared" si="26"/>
        <v>0</v>
      </c>
      <c r="AE8" s="11">
        <f t="shared" si="27"/>
        <v>2</v>
      </c>
      <c r="AF8" s="11">
        <f t="shared" si="28"/>
        <v>0</v>
      </c>
      <c r="AG8" s="11">
        <f t="shared" si="29"/>
        <v>0</v>
      </c>
      <c r="AH8" s="11">
        <f t="shared" si="30"/>
        <v>0</v>
      </c>
      <c r="AI8" s="11">
        <f t="shared" si="31"/>
        <v>0</v>
      </c>
      <c r="AJ8" s="10">
        <f t="shared" si="32"/>
        <v>2</v>
      </c>
      <c r="AK8" s="11">
        <f t="shared" si="33"/>
        <v>1</v>
      </c>
      <c r="AL8" s="11">
        <f t="shared" si="34"/>
        <v>1</v>
      </c>
      <c r="AM8" s="11">
        <f t="shared" si="35"/>
        <v>1</v>
      </c>
      <c r="AN8" s="11">
        <f t="shared" si="36"/>
        <v>1</v>
      </c>
      <c r="AO8" s="11">
        <f t="shared" si="37"/>
        <v>0</v>
      </c>
      <c r="AP8" s="11">
        <f t="shared" si="38"/>
        <v>0</v>
      </c>
      <c r="AQ8" s="10">
        <f t="shared" si="39"/>
        <v>4</v>
      </c>
      <c r="AR8" s="11">
        <f t="shared" si="40"/>
        <v>0</v>
      </c>
      <c r="AS8" s="11">
        <f t="shared" si="41"/>
        <v>0</v>
      </c>
      <c r="AT8" s="11">
        <f t="shared" si="42"/>
        <v>0</v>
      </c>
      <c r="AU8" s="11">
        <f t="shared" si="43"/>
        <v>0</v>
      </c>
      <c r="AV8" s="11">
        <f t="shared" si="44"/>
        <v>0</v>
      </c>
      <c r="AW8" s="11">
        <f t="shared" si="45"/>
        <v>0</v>
      </c>
      <c r="AX8" s="10">
        <f t="shared" si="46"/>
        <v>0</v>
      </c>
      <c r="AY8" s="12" t="s">
        <v>1334</v>
      </c>
      <c r="AZ8" s="12" t="s">
        <v>1393</v>
      </c>
      <c r="BA8" s="13">
        <v>2805</v>
      </c>
      <c r="BB8" s="10">
        <f t="shared" si="47"/>
        <v>4</v>
      </c>
      <c r="BC8" s="17">
        <f t="shared" si="48"/>
        <v>2</v>
      </c>
      <c r="BD8" s="58" t="s">
        <v>1785</v>
      </c>
      <c r="BE8" s="6" t="s">
        <v>299</v>
      </c>
      <c r="BF8" s="7">
        <v>686</v>
      </c>
      <c r="BG8" s="6" t="s">
        <v>309</v>
      </c>
      <c r="BH8" s="9" t="str">
        <f t="shared" si="49"/>
        <v>Gun Henriksson</v>
      </c>
      <c r="BI8" s="10" t="str">
        <f t="shared" si="50"/>
        <v>gun.henriksson@eksjo.se</v>
      </c>
      <c r="BJ8" s="10" t="str">
        <f t="shared" si="51"/>
        <v>Fritidsintendent</v>
      </c>
      <c r="BK8" s="10" t="str">
        <f t="shared" si="52"/>
        <v>Bra</v>
      </c>
      <c r="BL8" s="10"/>
      <c r="BM8" s="11">
        <f t="shared" si="53"/>
        <v>0</v>
      </c>
      <c r="BN8" s="11">
        <f t="shared" si="54"/>
        <v>0</v>
      </c>
      <c r="BO8" s="11">
        <f t="shared" si="55"/>
        <v>0</v>
      </c>
      <c r="BP8" s="11">
        <f t="shared" si="56"/>
        <v>1.25</v>
      </c>
      <c r="BQ8" s="11">
        <f t="shared" si="57"/>
        <v>0</v>
      </c>
      <c r="BR8" s="17">
        <f t="shared" si="58"/>
        <v>1.25</v>
      </c>
      <c r="BS8" s="11">
        <f t="shared" si="59"/>
        <v>0</v>
      </c>
      <c r="BT8" s="11">
        <f t="shared" si="60"/>
        <v>0</v>
      </c>
      <c r="BU8" s="11">
        <f t="shared" si="61"/>
        <v>0</v>
      </c>
      <c r="BV8" s="11">
        <f t="shared" si="62"/>
        <v>1</v>
      </c>
      <c r="BW8" s="11">
        <f t="shared" si="63"/>
        <v>0</v>
      </c>
      <c r="BX8" s="11">
        <f t="shared" si="64"/>
        <v>0</v>
      </c>
      <c r="BY8" s="17">
        <f t="shared" si="65"/>
        <v>1</v>
      </c>
      <c r="BZ8" s="11">
        <f t="shared" si="66"/>
        <v>0</v>
      </c>
      <c r="CA8" s="11">
        <f t="shared" si="67"/>
        <v>0</v>
      </c>
      <c r="CB8" s="11">
        <f t="shared" si="68"/>
        <v>0.625</v>
      </c>
      <c r="CC8" s="11">
        <f t="shared" si="69"/>
        <v>0.625</v>
      </c>
      <c r="CD8" s="11">
        <f t="shared" si="70"/>
        <v>0</v>
      </c>
      <c r="CE8" s="11">
        <f t="shared" si="71"/>
        <v>0.625</v>
      </c>
      <c r="CF8" s="11">
        <f t="shared" si="72"/>
        <v>0</v>
      </c>
      <c r="CG8" s="11">
        <f t="shared" si="73"/>
        <v>0</v>
      </c>
      <c r="CH8" s="11">
        <f t="shared" si="74"/>
        <v>0</v>
      </c>
      <c r="CI8" s="17">
        <f t="shared" si="75"/>
        <v>1.875</v>
      </c>
      <c r="CJ8" s="11">
        <f t="shared" si="76"/>
        <v>0</v>
      </c>
      <c r="CK8" s="11">
        <f t="shared" si="77"/>
        <v>2</v>
      </c>
      <c r="CL8" s="11">
        <f t="shared" si="78"/>
        <v>0</v>
      </c>
      <c r="CM8" s="11">
        <f t="shared" si="79"/>
        <v>0</v>
      </c>
      <c r="CN8" s="11">
        <f t="shared" si="80"/>
        <v>0</v>
      </c>
      <c r="CO8" s="11">
        <f t="shared" si="81"/>
        <v>0</v>
      </c>
      <c r="CP8" s="17">
        <f t="shared" si="82"/>
        <v>2</v>
      </c>
      <c r="CQ8" s="11">
        <f t="shared" si="83"/>
        <v>1</v>
      </c>
      <c r="CR8" s="11">
        <f t="shared" si="84"/>
        <v>1</v>
      </c>
      <c r="CS8" s="11">
        <f t="shared" si="85"/>
        <v>1</v>
      </c>
      <c r="CT8" s="11">
        <f t="shared" si="86"/>
        <v>1</v>
      </c>
      <c r="CU8" s="11">
        <f t="shared" si="87"/>
        <v>0</v>
      </c>
      <c r="CV8" s="11">
        <f t="shared" si="88"/>
        <v>0</v>
      </c>
      <c r="CW8" s="17">
        <f t="shared" si="89"/>
        <v>4</v>
      </c>
      <c r="CX8" s="11">
        <f t="shared" si="90"/>
        <v>0</v>
      </c>
      <c r="CY8" s="11">
        <f t="shared" si="91"/>
        <v>0</v>
      </c>
      <c r="CZ8" s="11">
        <f t="shared" si="92"/>
        <v>0</v>
      </c>
      <c r="DA8" s="11">
        <f t="shared" si="93"/>
        <v>0</v>
      </c>
      <c r="DB8" s="11">
        <f t="shared" si="94"/>
        <v>0</v>
      </c>
      <c r="DC8" s="11">
        <f t="shared" si="95"/>
        <v>0</v>
      </c>
      <c r="DD8" s="17">
        <f t="shared" si="96"/>
        <v>0</v>
      </c>
      <c r="DE8" s="12" t="s">
        <v>1334</v>
      </c>
      <c r="DF8" s="12" t="s">
        <v>1393</v>
      </c>
      <c r="DG8" s="13">
        <v>2805</v>
      </c>
      <c r="DH8" s="17">
        <f t="shared" si="97"/>
        <v>4</v>
      </c>
      <c r="DI8" s="17">
        <f t="shared" si="98"/>
        <v>2</v>
      </c>
      <c r="DJ8" s="10" t="str">
        <f t="shared" si="99"/>
        <v>Bra</v>
      </c>
    </row>
    <row r="9" spans="1:114" ht="15" x14ac:dyDescent="0.25">
      <c r="A9" s="6" t="s">
        <v>299</v>
      </c>
      <c r="B9" s="7">
        <v>682</v>
      </c>
      <c r="C9" s="6" t="s">
        <v>325</v>
      </c>
      <c r="D9" s="9" t="str">
        <f t="shared" si="0"/>
        <v>Emma Asserholt</v>
      </c>
      <c r="E9" s="10" t="str">
        <f t="shared" si="1"/>
        <v>emma.asserholt@nassjo.se</v>
      </c>
      <c r="F9" s="10" t="str">
        <f t="shared" si="2"/>
        <v>ungdomsutvecklare</v>
      </c>
      <c r="G9" s="11">
        <f t="shared" si="3"/>
        <v>0</v>
      </c>
      <c r="H9" s="11">
        <f t="shared" si="4"/>
        <v>0</v>
      </c>
      <c r="I9" s="11">
        <f t="shared" si="5"/>
        <v>0</v>
      </c>
      <c r="J9" s="11">
        <f t="shared" si="6"/>
        <v>1.25</v>
      </c>
      <c r="K9" s="11">
        <f t="shared" si="7"/>
        <v>0</v>
      </c>
      <c r="L9" s="10">
        <f t="shared" si="8"/>
        <v>1.25</v>
      </c>
      <c r="M9" s="11">
        <f t="shared" si="9"/>
        <v>0</v>
      </c>
      <c r="N9" s="11">
        <f t="shared" si="10"/>
        <v>1</v>
      </c>
      <c r="O9" s="11">
        <f t="shared" si="11"/>
        <v>1</v>
      </c>
      <c r="P9" s="11">
        <f t="shared" si="12"/>
        <v>0</v>
      </c>
      <c r="Q9" s="11">
        <f t="shared" si="13"/>
        <v>0</v>
      </c>
      <c r="R9" s="11">
        <f t="shared" si="14"/>
        <v>0</v>
      </c>
      <c r="S9" s="10">
        <f t="shared" si="15"/>
        <v>2</v>
      </c>
      <c r="T9" s="11">
        <f t="shared" si="16"/>
        <v>0</v>
      </c>
      <c r="U9" s="11">
        <f t="shared" si="17"/>
        <v>0.625</v>
      </c>
      <c r="V9" s="11">
        <f t="shared" si="18"/>
        <v>0</v>
      </c>
      <c r="W9" s="11">
        <f t="shared" si="19"/>
        <v>0</v>
      </c>
      <c r="X9" s="11">
        <f t="shared" si="20"/>
        <v>0</v>
      </c>
      <c r="Y9" s="11">
        <f t="shared" si="21"/>
        <v>0.625</v>
      </c>
      <c r="Z9" s="11">
        <f t="shared" si="22"/>
        <v>0.625</v>
      </c>
      <c r="AA9" s="11">
        <f t="shared" si="23"/>
        <v>0.625</v>
      </c>
      <c r="AB9" s="11">
        <f t="shared" si="24"/>
        <v>0</v>
      </c>
      <c r="AC9" s="10">
        <f t="shared" si="25"/>
        <v>2.5</v>
      </c>
      <c r="AD9" s="11">
        <f t="shared" si="26"/>
        <v>0</v>
      </c>
      <c r="AE9" s="11">
        <f t="shared" si="27"/>
        <v>2</v>
      </c>
      <c r="AF9" s="11">
        <f t="shared" si="28"/>
        <v>0</v>
      </c>
      <c r="AG9" s="11">
        <f t="shared" si="29"/>
        <v>2</v>
      </c>
      <c r="AH9" s="11">
        <f t="shared" si="30"/>
        <v>0</v>
      </c>
      <c r="AI9" s="11">
        <f t="shared" si="31"/>
        <v>0</v>
      </c>
      <c r="AJ9" s="10">
        <f t="shared" si="32"/>
        <v>4</v>
      </c>
      <c r="AK9" s="11">
        <f t="shared" si="33"/>
        <v>1</v>
      </c>
      <c r="AL9" s="11">
        <f t="shared" si="34"/>
        <v>1</v>
      </c>
      <c r="AM9" s="11">
        <f t="shared" si="35"/>
        <v>1</v>
      </c>
      <c r="AN9" s="11">
        <f t="shared" si="36"/>
        <v>1</v>
      </c>
      <c r="AO9" s="11">
        <f t="shared" si="37"/>
        <v>1</v>
      </c>
      <c r="AP9" s="11">
        <f t="shared" si="38"/>
        <v>0</v>
      </c>
      <c r="AQ9" s="10">
        <f t="shared" si="39"/>
        <v>5</v>
      </c>
      <c r="AR9" s="11">
        <f t="shared" si="40"/>
        <v>0</v>
      </c>
      <c r="AS9" s="11">
        <f t="shared" si="41"/>
        <v>0</v>
      </c>
      <c r="AT9" s="11">
        <f t="shared" si="42"/>
        <v>0</v>
      </c>
      <c r="AU9" s="11">
        <f t="shared" si="43"/>
        <v>1</v>
      </c>
      <c r="AV9" s="11">
        <f t="shared" si="44"/>
        <v>0</v>
      </c>
      <c r="AW9" s="11">
        <f t="shared" si="45"/>
        <v>0</v>
      </c>
      <c r="AX9" s="10">
        <f t="shared" si="46"/>
        <v>1</v>
      </c>
      <c r="AY9" s="12" t="s">
        <v>1394</v>
      </c>
      <c r="AZ9" s="12" t="s">
        <v>1395</v>
      </c>
      <c r="BA9" s="13">
        <v>2648</v>
      </c>
      <c r="BB9" s="10">
        <f t="shared" si="47"/>
        <v>3</v>
      </c>
      <c r="BC9" s="17">
        <f t="shared" si="48"/>
        <v>2.7</v>
      </c>
      <c r="BD9" s="58" t="s">
        <v>1785</v>
      </c>
      <c r="BE9" s="6" t="s">
        <v>299</v>
      </c>
      <c r="BF9" s="7">
        <v>682</v>
      </c>
      <c r="BG9" s="6" t="s">
        <v>325</v>
      </c>
      <c r="BH9" s="9" t="str">
        <f t="shared" si="49"/>
        <v>Emma Asserholt</v>
      </c>
      <c r="BI9" s="10" t="str">
        <f t="shared" si="50"/>
        <v>emma.asserholt@nassjo.se</v>
      </c>
      <c r="BJ9" s="10" t="str">
        <f t="shared" si="51"/>
        <v>ungdomsutvecklare</v>
      </c>
      <c r="BK9" s="10" t="str">
        <f t="shared" si="52"/>
        <v>Bra</v>
      </c>
      <c r="BL9" s="10"/>
      <c r="BM9" s="11">
        <f t="shared" si="53"/>
        <v>0</v>
      </c>
      <c r="BN9" s="11">
        <f t="shared" si="54"/>
        <v>0</v>
      </c>
      <c r="BO9" s="11">
        <f t="shared" si="55"/>
        <v>0</v>
      </c>
      <c r="BP9" s="11">
        <f t="shared" si="56"/>
        <v>1.25</v>
      </c>
      <c r="BQ9" s="11">
        <f t="shared" si="57"/>
        <v>0</v>
      </c>
      <c r="BR9" s="17">
        <f t="shared" si="58"/>
        <v>1.25</v>
      </c>
      <c r="BS9" s="11">
        <f t="shared" si="59"/>
        <v>0</v>
      </c>
      <c r="BT9" s="11">
        <f t="shared" si="60"/>
        <v>1</v>
      </c>
      <c r="BU9" s="11">
        <f t="shared" si="61"/>
        <v>1</v>
      </c>
      <c r="BV9" s="11">
        <f t="shared" si="62"/>
        <v>0</v>
      </c>
      <c r="BW9" s="11">
        <f t="shared" si="63"/>
        <v>0</v>
      </c>
      <c r="BX9" s="11">
        <f t="shared" si="64"/>
        <v>0</v>
      </c>
      <c r="BY9" s="17">
        <f t="shared" si="65"/>
        <v>2</v>
      </c>
      <c r="BZ9" s="11">
        <f t="shared" si="66"/>
        <v>0</v>
      </c>
      <c r="CA9" s="11">
        <f t="shared" si="67"/>
        <v>0.625</v>
      </c>
      <c r="CB9" s="11">
        <f t="shared" si="68"/>
        <v>0</v>
      </c>
      <c r="CC9" s="11">
        <f t="shared" si="69"/>
        <v>0</v>
      </c>
      <c r="CD9" s="11">
        <f t="shared" si="70"/>
        <v>0</v>
      </c>
      <c r="CE9" s="11">
        <f t="shared" si="71"/>
        <v>0.625</v>
      </c>
      <c r="CF9" s="11">
        <f t="shared" si="72"/>
        <v>0.625</v>
      </c>
      <c r="CG9" s="11">
        <f t="shared" si="73"/>
        <v>0.625</v>
      </c>
      <c r="CH9" s="11">
        <f t="shared" si="74"/>
        <v>0</v>
      </c>
      <c r="CI9" s="17">
        <f t="shared" si="75"/>
        <v>2.5</v>
      </c>
      <c r="CJ9" s="11">
        <f t="shared" si="76"/>
        <v>0</v>
      </c>
      <c r="CK9" s="11">
        <f t="shared" si="77"/>
        <v>2</v>
      </c>
      <c r="CL9" s="11">
        <f t="shared" si="78"/>
        <v>0</v>
      </c>
      <c r="CM9" s="11">
        <f t="shared" si="79"/>
        <v>2</v>
      </c>
      <c r="CN9" s="11">
        <f t="shared" si="80"/>
        <v>0</v>
      </c>
      <c r="CO9" s="11">
        <f t="shared" si="81"/>
        <v>0</v>
      </c>
      <c r="CP9" s="17">
        <f t="shared" si="82"/>
        <v>4</v>
      </c>
      <c r="CQ9" s="11">
        <f t="shared" si="83"/>
        <v>1</v>
      </c>
      <c r="CR9" s="11">
        <f t="shared" si="84"/>
        <v>1</v>
      </c>
      <c r="CS9" s="11">
        <f t="shared" si="85"/>
        <v>1</v>
      </c>
      <c r="CT9" s="11">
        <f t="shared" si="86"/>
        <v>1</v>
      </c>
      <c r="CU9" s="11">
        <f t="shared" si="87"/>
        <v>1</v>
      </c>
      <c r="CV9" s="11">
        <f t="shared" si="88"/>
        <v>0</v>
      </c>
      <c r="CW9" s="17">
        <f t="shared" si="89"/>
        <v>5</v>
      </c>
      <c r="CX9" s="11">
        <f t="shared" si="90"/>
        <v>0</v>
      </c>
      <c r="CY9" s="11">
        <f t="shared" si="91"/>
        <v>0</v>
      </c>
      <c r="CZ9" s="11">
        <f t="shared" si="92"/>
        <v>0</v>
      </c>
      <c r="DA9" s="11">
        <f t="shared" si="93"/>
        <v>1</v>
      </c>
      <c r="DB9" s="11">
        <f t="shared" si="94"/>
        <v>0</v>
      </c>
      <c r="DC9" s="11">
        <f t="shared" si="95"/>
        <v>0</v>
      </c>
      <c r="DD9" s="17">
        <f t="shared" si="96"/>
        <v>1</v>
      </c>
      <c r="DE9" s="12" t="s">
        <v>1394</v>
      </c>
      <c r="DF9" s="12" t="s">
        <v>1395</v>
      </c>
      <c r="DG9" s="13">
        <v>2648</v>
      </c>
      <c r="DH9" s="17">
        <f t="shared" si="97"/>
        <v>3</v>
      </c>
      <c r="DI9" s="17">
        <f t="shared" si="98"/>
        <v>2.7</v>
      </c>
      <c r="DJ9" s="10" t="str">
        <f t="shared" si="99"/>
        <v>Bra</v>
      </c>
    </row>
    <row r="10" spans="1:114" ht="15" x14ac:dyDescent="0.25">
      <c r="A10" s="6" t="s">
        <v>299</v>
      </c>
      <c r="B10" s="7">
        <v>643</v>
      </c>
      <c r="C10" s="6" t="s">
        <v>353</v>
      </c>
      <c r="D10" s="9" t="str">
        <f t="shared" si="0"/>
        <v>Jessica Ek</v>
      </c>
      <c r="E10" s="10" t="str">
        <f t="shared" si="1"/>
        <v>jessica.ek@habokommun.se</v>
      </c>
      <c r="F10" s="10" t="str">
        <f t="shared" si="2"/>
        <v>Barn- och ungdomssamordnare</v>
      </c>
      <c r="G10" s="11">
        <f t="shared" si="3"/>
        <v>0</v>
      </c>
      <c r="H10" s="11">
        <f t="shared" si="4"/>
        <v>0</v>
      </c>
      <c r="I10" s="11">
        <f t="shared" si="5"/>
        <v>0</v>
      </c>
      <c r="J10" s="11">
        <f t="shared" si="6"/>
        <v>1.25</v>
      </c>
      <c r="K10" s="11">
        <f t="shared" si="7"/>
        <v>0</v>
      </c>
      <c r="L10" s="10">
        <f t="shared" si="8"/>
        <v>1.25</v>
      </c>
      <c r="M10" s="11">
        <f t="shared" si="9"/>
        <v>0</v>
      </c>
      <c r="N10" s="11">
        <f t="shared" si="10"/>
        <v>1</v>
      </c>
      <c r="O10" s="11">
        <f t="shared" si="11"/>
        <v>1</v>
      </c>
      <c r="P10" s="11">
        <f t="shared" si="12"/>
        <v>1</v>
      </c>
      <c r="Q10" s="11">
        <f t="shared" si="13"/>
        <v>0</v>
      </c>
      <c r="R10" s="11">
        <f t="shared" si="14"/>
        <v>0</v>
      </c>
      <c r="S10" s="10">
        <f t="shared" si="15"/>
        <v>3</v>
      </c>
      <c r="T10" s="11">
        <f t="shared" si="16"/>
        <v>0</v>
      </c>
      <c r="U10" s="11">
        <f t="shared" si="17"/>
        <v>0</v>
      </c>
      <c r="V10" s="11">
        <f t="shared" si="18"/>
        <v>0.625</v>
      </c>
      <c r="W10" s="11">
        <f t="shared" si="19"/>
        <v>0</v>
      </c>
      <c r="X10" s="11">
        <f t="shared" si="20"/>
        <v>0</v>
      </c>
      <c r="Y10" s="11">
        <f t="shared" si="21"/>
        <v>0.625</v>
      </c>
      <c r="Z10" s="11">
        <f t="shared" si="22"/>
        <v>0.625</v>
      </c>
      <c r="AA10" s="11">
        <f t="shared" si="23"/>
        <v>0.625</v>
      </c>
      <c r="AB10" s="11">
        <f t="shared" si="24"/>
        <v>0</v>
      </c>
      <c r="AC10" s="10">
        <f t="shared" si="25"/>
        <v>2.5</v>
      </c>
      <c r="AD10" s="11">
        <f t="shared" si="26"/>
        <v>1</v>
      </c>
      <c r="AE10" s="11">
        <f t="shared" si="27"/>
        <v>0</v>
      </c>
      <c r="AF10" s="11">
        <f t="shared" si="28"/>
        <v>0</v>
      </c>
      <c r="AG10" s="11">
        <f t="shared" si="29"/>
        <v>2</v>
      </c>
      <c r="AH10" s="11">
        <f t="shared" si="30"/>
        <v>0</v>
      </c>
      <c r="AI10" s="11">
        <f t="shared" si="31"/>
        <v>0</v>
      </c>
      <c r="AJ10" s="10">
        <f t="shared" si="32"/>
        <v>3</v>
      </c>
      <c r="AK10" s="11">
        <f t="shared" si="33"/>
        <v>1</v>
      </c>
      <c r="AL10" s="11">
        <f t="shared" si="34"/>
        <v>1</v>
      </c>
      <c r="AM10" s="11">
        <f t="shared" si="35"/>
        <v>1</v>
      </c>
      <c r="AN10" s="11">
        <f t="shared" si="36"/>
        <v>1</v>
      </c>
      <c r="AO10" s="11">
        <f t="shared" si="37"/>
        <v>0</v>
      </c>
      <c r="AP10" s="11">
        <f t="shared" si="38"/>
        <v>0</v>
      </c>
      <c r="AQ10" s="10">
        <f t="shared" si="39"/>
        <v>4</v>
      </c>
      <c r="AR10" s="11">
        <f t="shared" si="40"/>
        <v>1</v>
      </c>
      <c r="AS10" s="11">
        <f t="shared" si="41"/>
        <v>0</v>
      </c>
      <c r="AT10" s="11">
        <f t="shared" si="42"/>
        <v>0</v>
      </c>
      <c r="AU10" s="11">
        <f t="shared" si="43"/>
        <v>0</v>
      </c>
      <c r="AV10" s="11">
        <f t="shared" si="44"/>
        <v>0</v>
      </c>
      <c r="AW10" s="11">
        <f t="shared" si="45"/>
        <v>0</v>
      </c>
      <c r="AX10" s="10">
        <f t="shared" si="46"/>
        <v>1</v>
      </c>
      <c r="AY10" s="12" t="s">
        <v>1396</v>
      </c>
      <c r="AZ10" s="12">
        <v>829</v>
      </c>
      <c r="BA10" s="13">
        <v>1948</v>
      </c>
      <c r="BB10" s="10">
        <f t="shared" si="47"/>
        <v>0</v>
      </c>
      <c r="BC10" s="17">
        <f t="shared" si="48"/>
        <v>2.1</v>
      </c>
      <c r="BD10" s="58" t="s">
        <v>1785</v>
      </c>
      <c r="BE10" s="6" t="s">
        <v>299</v>
      </c>
      <c r="BF10" s="7">
        <v>643</v>
      </c>
      <c r="BG10" s="6" t="s">
        <v>353</v>
      </c>
      <c r="BH10" s="9" t="str">
        <f t="shared" si="49"/>
        <v>Jessica Ek</v>
      </c>
      <c r="BI10" s="10" t="str">
        <f t="shared" si="50"/>
        <v>jessica.ek@habokommun.se</v>
      </c>
      <c r="BJ10" s="10" t="str">
        <f t="shared" si="51"/>
        <v>Barn- och ungdomssamordnare</v>
      </c>
      <c r="BK10" s="10" t="str">
        <f t="shared" si="52"/>
        <v>Mycket bra</v>
      </c>
      <c r="BL10" s="10"/>
      <c r="BM10" s="11">
        <f t="shared" si="53"/>
        <v>0</v>
      </c>
      <c r="BN10" s="11">
        <f t="shared" si="54"/>
        <v>0</v>
      </c>
      <c r="BO10" s="11">
        <f t="shared" si="55"/>
        <v>0</v>
      </c>
      <c r="BP10" s="11">
        <f t="shared" si="56"/>
        <v>1.25</v>
      </c>
      <c r="BQ10" s="11">
        <f t="shared" si="57"/>
        <v>0</v>
      </c>
      <c r="BR10" s="17">
        <f t="shared" si="58"/>
        <v>1.25</v>
      </c>
      <c r="BS10" s="11">
        <f t="shared" si="59"/>
        <v>0</v>
      </c>
      <c r="BT10" s="11">
        <f t="shared" si="60"/>
        <v>1</v>
      </c>
      <c r="BU10" s="11">
        <f t="shared" si="61"/>
        <v>1</v>
      </c>
      <c r="BV10" s="11">
        <f t="shared" si="62"/>
        <v>1</v>
      </c>
      <c r="BW10" s="11">
        <f t="shared" si="63"/>
        <v>0</v>
      </c>
      <c r="BX10" s="11">
        <f t="shared" si="64"/>
        <v>0</v>
      </c>
      <c r="BY10" s="17">
        <f t="shared" si="65"/>
        <v>3</v>
      </c>
      <c r="BZ10" s="11">
        <f t="shared" si="66"/>
        <v>0</v>
      </c>
      <c r="CA10" s="11">
        <f t="shared" si="67"/>
        <v>0</v>
      </c>
      <c r="CB10" s="11">
        <f t="shared" si="68"/>
        <v>0.625</v>
      </c>
      <c r="CC10" s="11">
        <f t="shared" si="69"/>
        <v>0</v>
      </c>
      <c r="CD10" s="11">
        <f t="shared" si="70"/>
        <v>0</v>
      </c>
      <c r="CE10" s="11">
        <f t="shared" si="71"/>
        <v>0.625</v>
      </c>
      <c r="CF10" s="11">
        <f t="shared" si="72"/>
        <v>0.625</v>
      </c>
      <c r="CG10" s="11">
        <f t="shared" si="73"/>
        <v>0.625</v>
      </c>
      <c r="CH10" s="11">
        <f t="shared" si="74"/>
        <v>0</v>
      </c>
      <c r="CI10" s="17">
        <f t="shared" si="75"/>
        <v>2.5</v>
      </c>
      <c r="CJ10" s="11">
        <f t="shared" si="76"/>
        <v>1</v>
      </c>
      <c r="CK10" s="11">
        <f t="shared" si="77"/>
        <v>0</v>
      </c>
      <c r="CL10" s="11">
        <f t="shared" si="78"/>
        <v>0</v>
      </c>
      <c r="CM10" s="11">
        <f t="shared" si="79"/>
        <v>2</v>
      </c>
      <c r="CN10" s="11">
        <f t="shared" si="80"/>
        <v>0</v>
      </c>
      <c r="CO10" s="11">
        <f t="shared" si="81"/>
        <v>0</v>
      </c>
      <c r="CP10" s="17">
        <f t="shared" si="82"/>
        <v>3</v>
      </c>
      <c r="CQ10" s="11">
        <f t="shared" si="83"/>
        <v>1</v>
      </c>
      <c r="CR10" s="11">
        <f t="shared" si="84"/>
        <v>1</v>
      </c>
      <c r="CS10" s="11">
        <f t="shared" si="85"/>
        <v>1</v>
      </c>
      <c r="CT10" s="11">
        <f t="shared" si="86"/>
        <v>1</v>
      </c>
      <c r="CU10" s="11">
        <f t="shared" si="87"/>
        <v>0</v>
      </c>
      <c r="CV10" s="11">
        <f t="shared" si="88"/>
        <v>0</v>
      </c>
      <c r="CW10" s="17">
        <f t="shared" si="89"/>
        <v>4</v>
      </c>
      <c r="CX10" s="11">
        <f t="shared" si="90"/>
        <v>1</v>
      </c>
      <c r="CY10" s="11">
        <f t="shared" si="91"/>
        <v>0</v>
      </c>
      <c r="CZ10" s="11">
        <f t="shared" si="92"/>
        <v>0</v>
      </c>
      <c r="DA10" s="11">
        <f t="shared" si="93"/>
        <v>0</v>
      </c>
      <c r="DB10" s="11">
        <f t="shared" si="94"/>
        <v>0</v>
      </c>
      <c r="DC10" s="11">
        <f t="shared" si="95"/>
        <v>0</v>
      </c>
      <c r="DD10" s="17">
        <f t="shared" si="96"/>
        <v>1</v>
      </c>
      <c r="DE10" s="12" t="s">
        <v>1396</v>
      </c>
      <c r="DF10" s="12">
        <v>829</v>
      </c>
      <c r="DG10" s="13">
        <v>1948</v>
      </c>
      <c r="DH10" s="17">
        <f t="shared" si="97"/>
        <v>0</v>
      </c>
      <c r="DI10" s="17">
        <f t="shared" si="98"/>
        <v>2.1</v>
      </c>
      <c r="DJ10" s="10" t="str">
        <f t="shared" si="99"/>
        <v>Mycket bra</v>
      </c>
    </row>
    <row r="11" spans="1:114" ht="15" x14ac:dyDescent="0.25">
      <c r="A11" s="6" t="s">
        <v>299</v>
      </c>
      <c r="B11" s="7">
        <v>683</v>
      </c>
      <c r="C11" s="6" t="s">
        <v>1058</v>
      </c>
      <c r="D11" s="9" t="str">
        <f t="shared" si="0"/>
        <v>Maria Nilsson</v>
      </c>
      <c r="E11" s="10" t="str">
        <f t="shared" si="1"/>
        <v>Maria.Nilsson@varnamo.se</v>
      </c>
      <c r="F11" s="10" t="str">
        <f t="shared" si="2"/>
        <v>Verksamhetsansvarig fritidsågårdsverksamheten</v>
      </c>
      <c r="G11" s="11">
        <f t="shared" si="3"/>
        <v>0</v>
      </c>
      <c r="H11" s="11">
        <f t="shared" si="4"/>
        <v>1.25</v>
      </c>
      <c r="I11" s="11">
        <f t="shared" si="5"/>
        <v>0</v>
      </c>
      <c r="J11" s="11">
        <f t="shared" si="6"/>
        <v>0</v>
      </c>
      <c r="K11" s="11">
        <f t="shared" si="7"/>
        <v>0</v>
      </c>
      <c r="L11" s="10">
        <f t="shared" si="8"/>
        <v>1.25</v>
      </c>
      <c r="M11" s="11">
        <f t="shared" si="9"/>
        <v>0</v>
      </c>
      <c r="N11" s="11">
        <f t="shared" si="10"/>
        <v>1</v>
      </c>
      <c r="O11" s="11">
        <f t="shared" si="11"/>
        <v>1</v>
      </c>
      <c r="P11" s="11">
        <f t="shared" si="12"/>
        <v>1</v>
      </c>
      <c r="Q11" s="11">
        <f t="shared" si="13"/>
        <v>0</v>
      </c>
      <c r="R11" s="11">
        <f t="shared" si="14"/>
        <v>0</v>
      </c>
      <c r="S11" s="10">
        <f t="shared" si="15"/>
        <v>3</v>
      </c>
      <c r="T11" s="11">
        <f t="shared" si="16"/>
        <v>0</v>
      </c>
      <c r="U11" s="11">
        <f t="shared" si="17"/>
        <v>0</v>
      </c>
      <c r="V11" s="11">
        <f t="shared" si="18"/>
        <v>0.625</v>
      </c>
      <c r="W11" s="11">
        <f t="shared" si="19"/>
        <v>0</v>
      </c>
      <c r="X11" s="11">
        <f t="shared" si="20"/>
        <v>0</v>
      </c>
      <c r="Y11" s="11">
        <f t="shared" si="21"/>
        <v>0.625</v>
      </c>
      <c r="Z11" s="11">
        <f t="shared" si="22"/>
        <v>0.625</v>
      </c>
      <c r="AA11" s="11">
        <f t="shared" si="23"/>
        <v>0</v>
      </c>
      <c r="AB11" s="11">
        <f t="shared" si="24"/>
        <v>0</v>
      </c>
      <c r="AC11" s="10">
        <f t="shared" si="25"/>
        <v>1.875</v>
      </c>
      <c r="AD11" s="11">
        <f t="shared" si="26"/>
        <v>0</v>
      </c>
      <c r="AE11" s="11">
        <f t="shared" si="27"/>
        <v>2</v>
      </c>
      <c r="AF11" s="11">
        <f t="shared" si="28"/>
        <v>0</v>
      </c>
      <c r="AG11" s="11">
        <f t="shared" si="29"/>
        <v>2</v>
      </c>
      <c r="AH11" s="11">
        <f t="shared" si="30"/>
        <v>1</v>
      </c>
      <c r="AI11" s="11">
        <f t="shared" si="31"/>
        <v>0</v>
      </c>
      <c r="AJ11" s="10">
        <f t="shared" si="32"/>
        <v>5</v>
      </c>
      <c r="AK11" s="11">
        <f t="shared" si="33"/>
        <v>1</v>
      </c>
      <c r="AL11" s="11">
        <f t="shared" si="34"/>
        <v>1</v>
      </c>
      <c r="AM11" s="11">
        <f t="shared" si="35"/>
        <v>1</v>
      </c>
      <c r="AN11" s="11">
        <f t="shared" si="36"/>
        <v>1</v>
      </c>
      <c r="AO11" s="11">
        <f t="shared" si="37"/>
        <v>1</v>
      </c>
      <c r="AP11" s="11">
        <f t="shared" si="38"/>
        <v>0</v>
      </c>
      <c r="AQ11" s="10">
        <f t="shared" si="39"/>
        <v>5</v>
      </c>
      <c r="AR11" s="11">
        <f t="shared" si="40"/>
        <v>1</v>
      </c>
      <c r="AS11" s="11">
        <f t="shared" si="41"/>
        <v>0</v>
      </c>
      <c r="AT11" s="11">
        <f t="shared" si="42"/>
        <v>0</v>
      </c>
      <c r="AU11" s="11">
        <f t="shared" si="43"/>
        <v>0</v>
      </c>
      <c r="AV11" s="11">
        <f t="shared" si="44"/>
        <v>0</v>
      </c>
      <c r="AW11" s="11">
        <f t="shared" si="45"/>
        <v>0</v>
      </c>
      <c r="AX11" s="10">
        <f t="shared" si="46"/>
        <v>1</v>
      </c>
      <c r="AY11" s="12" t="s">
        <v>1397</v>
      </c>
      <c r="AZ11" s="12">
        <v>907</v>
      </c>
      <c r="BA11" s="13">
        <v>2340</v>
      </c>
      <c r="BB11" s="10">
        <f t="shared" si="47"/>
        <v>2</v>
      </c>
      <c r="BC11" s="17">
        <f t="shared" si="48"/>
        <v>2.7</v>
      </c>
      <c r="BD11" s="58" t="s">
        <v>1785</v>
      </c>
      <c r="BE11" s="6" t="s">
        <v>299</v>
      </c>
      <c r="BF11" s="7">
        <v>683</v>
      </c>
      <c r="BG11" s="6" t="s">
        <v>1058</v>
      </c>
      <c r="BH11" s="9" t="str">
        <f t="shared" si="49"/>
        <v>Maria Nilsson</v>
      </c>
      <c r="BI11" s="10" t="str">
        <f t="shared" si="50"/>
        <v>Maria.Nilsson@varnamo.se</v>
      </c>
      <c r="BJ11" s="10" t="str">
        <f t="shared" si="51"/>
        <v>Verksamhetsansvarig fritidsågårdsverksamheten</v>
      </c>
      <c r="BK11" s="10" t="str">
        <f t="shared" si="52"/>
        <v>Bra</v>
      </c>
      <c r="BL11" s="10"/>
      <c r="BM11" s="11">
        <f t="shared" si="53"/>
        <v>0</v>
      </c>
      <c r="BN11" s="11">
        <f t="shared" si="54"/>
        <v>1.25</v>
      </c>
      <c r="BO11" s="11">
        <f t="shared" si="55"/>
        <v>0</v>
      </c>
      <c r="BP11" s="11">
        <f t="shared" si="56"/>
        <v>0</v>
      </c>
      <c r="BQ11" s="11">
        <f t="shared" si="57"/>
        <v>0</v>
      </c>
      <c r="BR11" s="17">
        <f t="shared" si="58"/>
        <v>1.25</v>
      </c>
      <c r="BS11" s="11">
        <f t="shared" si="59"/>
        <v>0</v>
      </c>
      <c r="BT11" s="11">
        <f t="shared" si="60"/>
        <v>1</v>
      </c>
      <c r="BU11" s="11">
        <f t="shared" si="61"/>
        <v>1</v>
      </c>
      <c r="BV11" s="11">
        <f t="shared" si="62"/>
        <v>1</v>
      </c>
      <c r="BW11" s="11">
        <f t="shared" si="63"/>
        <v>0</v>
      </c>
      <c r="BX11" s="11">
        <f t="shared" si="64"/>
        <v>0</v>
      </c>
      <c r="BY11" s="17">
        <f t="shared" si="65"/>
        <v>3</v>
      </c>
      <c r="BZ11" s="11">
        <f t="shared" si="66"/>
        <v>0</v>
      </c>
      <c r="CA11" s="11">
        <f t="shared" si="67"/>
        <v>0</v>
      </c>
      <c r="CB11" s="11">
        <f t="shared" si="68"/>
        <v>0.625</v>
      </c>
      <c r="CC11" s="11">
        <f t="shared" si="69"/>
        <v>0</v>
      </c>
      <c r="CD11" s="11">
        <f t="shared" si="70"/>
        <v>0</v>
      </c>
      <c r="CE11" s="11">
        <f t="shared" si="71"/>
        <v>0.625</v>
      </c>
      <c r="CF11" s="11">
        <f t="shared" si="72"/>
        <v>0.625</v>
      </c>
      <c r="CG11" s="11">
        <f t="shared" si="73"/>
        <v>0</v>
      </c>
      <c r="CH11" s="11">
        <f t="shared" si="74"/>
        <v>0</v>
      </c>
      <c r="CI11" s="17">
        <f t="shared" si="75"/>
        <v>1.875</v>
      </c>
      <c r="CJ11" s="11">
        <f t="shared" si="76"/>
        <v>0</v>
      </c>
      <c r="CK11" s="11">
        <f t="shared" si="77"/>
        <v>2</v>
      </c>
      <c r="CL11" s="11">
        <f t="shared" si="78"/>
        <v>0</v>
      </c>
      <c r="CM11" s="11">
        <f t="shared" si="79"/>
        <v>2</v>
      </c>
      <c r="CN11" s="11">
        <f t="shared" si="80"/>
        <v>1</v>
      </c>
      <c r="CO11" s="11">
        <f t="shared" si="81"/>
        <v>0</v>
      </c>
      <c r="CP11" s="17">
        <f t="shared" si="82"/>
        <v>5</v>
      </c>
      <c r="CQ11" s="11">
        <f t="shared" si="83"/>
        <v>1</v>
      </c>
      <c r="CR11" s="11">
        <f t="shared" si="84"/>
        <v>1</v>
      </c>
      <c r="CS11" s="11">
        <f t="shared" si="85"/>
        <v>1</v>
      </c>
      <c r="CT11" s="11">
        <f t="shared" si="86"/>
        <v>1</v>
      </c>
      <c r="CU11" s="11">
        <f t="shared" si="87"/>
        <v>1</v>
      </c>
      <c r="CV11" s="11">
        <f t="shared" si="88"/>
        <v>0</v>
      </c>
      <c r="CW11" s="17">
        <f t="shared" si="89"/>
        <v>5</v>
      </c>
      <c r="CX11" s="11">
        <f t="shared" si="90"/>
        <v>1</v>
      </c>
      <c r="CY11" s="11">
        <f t="shared" si="91"/>
        <v>0</v>
      </c>
      <c r="CZ11" s="11">
        <f t="shared" si="92"/>
        <v>0</v>
      </c>
      <c r="DA11" s="11">
        <f t="shared" si="93"/>
        <v>0</v>
      </c>
      <c r="DB11" s="11">
        <f t="shared" si="94"/>
        <v>0</v>
      </c>
      <c r="DC11" s="11">
        <f t="shared" si="95"/>
        <v>0</v>
      </c>
      <c r="DD11" s="17">
        <f t="shared" si="96"/>
        <v>1</v>
      </c>
      <c r="DE11" s="12" t="s">
        <v>1397</v>
      </c>
      <c r="DF11" s="12">
        <v>907</v>
      </c>
      <c r="DG11" s="13">
        <v>2340</v>
      </c>
      <c r="DH11" s="17">
        <f t="shared" si="97"/>
        <v>2</v>
      </c>
      <c r="DI11" s="17">
        <f t="shared" si="98"/>
        <v>2.7</v>
      </c>
      <c r="DJ11" s="10" t="str">
        <f t="shared" si="99"/>
        <v>Bra</v>
      </c>
    </row>
    <row r="12" spans="1:114" ht="15" x14ac:dyDescent="0.25">
      <c r="A12" s="6" t="s">
        <v>299</v>
      </c>
      <c r="B12" s="7">
        <v>665</v>
      </c>
      <c r="C12" s="6" t="s">
        <v>1057</v>
      </c>
      <c r="D12" s="9" t="str">
        <f t="shared" si="0"/>
        <v>Tommy Wallin</v>
      </c>
      <c r="E12" s="10" t="str">
        <f t="shared" si="1"/>
        <v>tommy.wallin@vaggeryd.se</v>
      </c>
      <c r="F12" s="10" t="str">
        <f t="shared" si="2"/>
        <v>Chef öppna ungdomsverksamheten</v>
      </c>
      <c r="G12" s="11">
        <f t="shared" si="3"/>
        <v>1.25</v>
      </c>
      <c r="H12" s="11">
        <f t="shared" si="4"/>
        <v>0</v>
      </c>
      <c r="I12" s="11">
        <f t="shared" si="5"/>
        <v>0</v>
      </c>
      <c r="J12" s="11">
        <f t="shared" si="6"/>
        <v>1.25</v>
      </c>
      <c r="K12" s="11">
        <f t="shared" si="7"/>
        <v>0</v>
      </c>
      <c r="L12" s="10">
        <f t="shared" si="8"/>
        <v>2.5</v>
      </c>
      <c r="M12" s="11">
        <f t="shared" si="9"/>
        <v>0</v>
      </c>
      <c r="N12" s="11">
        <f t="shared" si="10"/>
        <v>0</v>
      </c>
      <c r="O12" s="11">
        <f t="shared" si="11"/>
        <v>1</v>
      </c>
      <c r="P12" s="11">
        <f t="shared" si="12"/>
        <v>0</v>
      </c>
      <c r="Q12" s="11">
        <f t="shared" si="13"/>
        <v>0</v>
      </c>
      <c r="R12" s="11">
        <f t="shared" si="14"/>
        <v>0</v>
      </c>
      <c r="S12" s="10">
        <f t="shared" si="15"/>
        <v>1</v>
      </c>
      <c r="T12" s="11">
        <f t="shared" si="16"/>
        <v>0</v>
      </c>
      <c r="U12" s="11">
        <f t="shared" si="17"/>
        <v>0.625</v>
      </c>
      <c r="V12" s="11">
        <f t="shared" si="18"/>
        <v>0.625</v>
      </c>
      <c r="W12" s="11">
        <f t="shared" si="19"/>
        <v>0</v>
      </c>
      <c r="X12" s="11">
        <f t="shared" si="20"/>
        <v>0.625</v>
      </c>
      <c r="Y12" s="11">
        <f t="shared" si="21"/>
        <v>0.625</v>
      </c>
      <c r="Z12" s="11">
        <f t="shared" si="22"/>
        <v>0.625</v>
      </c>
      <c r="AA12" s="11">
        <f t="shared" si="23"/>
        <v>0</v>
      </c>
      <c r="AB12" s="11">
        <f t="shared" si="24"/>
        <v>0</v>
      </c>
      <c r="AC12" s="10">
        <f t="shared" si="25"/>
        <v>3.125</v>
      </c>
      <c r="AD12" s="11">
        <f t="shared" si="26"/>
        <v>1</v>
      </c>
      <c r="AE12" s="11">
        <f t="shared" si="27"/>
        <v>0</v>
      </c>
      <c r="AF12" s="11">
        <f t="shared" si="28"/>
        <v>0</v>
      </c>
      <c r="AG12" s="11">
        <f t="shared" si="29"/>
        <v>0</v>
      </c>
      <c r="AH12" s="11">
        <f t="shared" si="30"/>
        <v>0</v>
      </c>
      <c r="AI12" s="11">
        <f t="shared" si="31"/>
        <v>0</v>
      </c>
      <c r="AJ12" s="10">
        <f t="shared" si="32"/>
        <v>1</v>
      </c>
      <c r="AK12" s="11">
        <f t="shared" si="33"/>
        <v>1</v>
      </c>
      <c r="AL12" s="11">
        <f t="shared" si="34"/>
        <v>1</v>
      </c>
      <c r="AM12" s="11">
        <f t="shared" si="35"/>
        <v>1</v>
      </c>
      <c r="AN12" s="11">
        <f t="shared" si="36"/>
        <v>1</v>
      </c>
      <c r="AO12" s="11">
        <f t="shared" si="37"/>
        <v>1</v>
      </c>
      <c r="AP12" s="11">
        <f t="shared" si="38"/>
        <v>0</v>
      </c>
      <c r="AQ12" s="10">
        <f t="shared" si="39"/>
        <v>5</v>
      </c>
      <c r="AR12" s="11">
        <f t="shared" si="40"/>
        <v>0</v>
      </c>
      <c r="AS12" s="11">
        <f t="shared" si="41"/>
        <v>0</v>
      </c>
      <c r="AT12" s="11">
        <f t="shared" si="42"/>
        <v>1</v>
      </c>
      <c r="AU12" s="11">
        <f t="shared" si="43"/>
        <v>0</v>
      </c>
      <c r="AV12" s="11">
        <f t="shared" si="44"/>
        <v>0</v>
      </c>
      <c r="AW12" s="11">
        <f t="shared" si="45"/>
        <v>0</v>
      </c>
      <c r="AX12" s="10">
        <f t="shared" si="46"/>
        <v>1</v>
      </c>
      <c r="AY12" s="12" t="s">
        <v>1398</v>
      </c>
      <c r="AZ12" s="12" t="s">
        <v>1399</v>
      </c>
      <c r="BA12" s="13">
        <v>2494</v>
      </c>
      <c r="BB12" s="10">
        <f t="shared" si="47"/>
        <v>2</v>
      </c>
      <c r="BC12" s="17">
        <f t="shared" si="48"/>
        <v>2.2000000000000002</v>
      </c>
      <c r="BD12" s="58" t="s">
        <v>1785</v>
      </c>
      <c r="BE12" s="6" t="s">
        <v>299</v>
      </c>
      <c r="BF12" s="7">
        <v>665</v>
      </c>
      <c r="BG12" s="6" t="s">
        <v>1057</v>
      </c>
      <c r="BH12" s="9" t="str">
        <f t="shared" si="49"/>
        <v>Tommy Wallin</v>
      </c>
      <c r="BI12" s="10" t="str">
        <f t="shared" si="50"/>
        <v>tommy.wallin@vaggeryd.se</v>
      </c>
      <c r="BJ12" s="10" t="str">
        <f t="shared" si="51"/>
        <v>Chef öppna ungdomsverksamheten</v>
      </c>
      <c r="BK12" s="10" t="str">
        <f t="shared" si="52"/>
        <v>Varken eller</v>
      </c>
      <c r="BL12" s="10"/>
      <c r="BM12" s="11">
        <f t="shared" si="53"/>
        <v>1.25</v>
      </c>
      <c r="BN12" s="11">
        <f t="shared" si="54"/>
        <v>0</v>
      </c>
      <c r="BO12" s="11">
        <f t="shared" si="55"/>
        <v>0</v>
      </c>
      <c r="BP12" s="11">
        <f t="shared" si="56"/>
        <v>1.25</v>
      </c>
      <c r="BQ12" s="11">
        <f t="shared" si="57"/>
        <v>0</v>
      </c>
      <c r="BR12" s="17">
        <f t="shared" si="58"/>
        <v>2.5</v>
      </c>
      <c r="BS12" s="11">
        <f t="shared" si="59"/>
        <v>0</v>
      </c>
      <c r="BT12" s="11">
        <f t="shared" si="60"/>
        <v>0</v>
      </c>
      <c r="BU12" s="11">
        <f t="shared" si="61"/>
        <v>1</v>
      </c>
      <c r="BV12" s="11">
        <f t="shared" si="62"/>
        <v>0</v>
      </c>
      <c r="BW12" s="11">
        <f t="shared" si="63"/>
        <v>0</v>
      </c>
      <c r="BX12" s="11">
        <f t="shared" si="64"/>
        <v>0</v>
      </c>
      <c r="BY12" s="17">
        <f t="shared" si="65"/>
        <v>1</v>
      </c>
      <c r="BZ12" s="11">
        <f t="shared" si="66"/>
        <v>0</v>
      </c>
      <c r="CA12" s="11">
        <f t="shared" si="67"/>
        <v>0.625</v>
      </c>
      <c r="CB12" s="11">
        <f t="shared" si="68"/>
        <v>0.625</v>
      </c>
      <c r="CC12" s="11">
        <f t="shared" si="69"/>
        <v>0</v>
      </c>
      <c r="CD12" s="11">
        <f t="shared" si="70"/>
        <v>0.625</v>
      </c>
      <c r="CE12" s="11">
        <f t="shared" si="71"/>
        <v>0.625</v>
      </c>
      <c r="CF12" s="11">
        <f t="shared" si="72"/>
        <v>0.625</v>
      </c>
      <c r="CG12" s="11">
        <f t="shared" si="73"/>
        <v>0</v>
      </c>
      <c r="CH12" s="11">
        <f t="shared" si="74"/>
        <v>0</v>
      </c>
      <c r="CI12" s="17">
        <f t="shared" si="75"/>
        <v>3.125</v>
      </c>
      <c r="CJ12" s="11">
        <f t="shared" si="76"/>
        <v>1</v>
      </c>
      <c r="CK12" s="11">
        <f t="shared" si="77"/>
        <v>0</v>
      </c>
      <c r="CL12" s="11">
        <f t="shared" si="78"/>
        <v>0</v>
      </c>
      <c r="CM12" s="11">
        <f t="shared" si="79"/>
        <v>0</v>
      </c>
      <c r="CN12" s="11">
        <f t="shared" si="80"/>
        <v>0</v>
      </c>
      <c r="CO12" s="11">
        <f t="shared" si="81"/>
        <v>0</v>
      </c>
      <c r="CP12" s="17">
        <f t="shared" si="82"/>
        <v>1</v>
      </c>
      <c r="CQ12" s="11">
        <f t="shared" si="83"/>
        <v>1</v>
      </c>
      <c r="CR12" s="11">
        <f t="shared" si="84"/>
        <v>1</v>
      </c>
      <c r="CS12" s="11">
        <f t="shared" si="85"/>
        <v>1</v>
      </c>
      <c r="CT12" s="11">
        <f t="shared" si="86"/>
        <v>1</v>
      </c>
      <c r="CU12" s="11">
        <f t="shared" si="87"/>
        <v>1</v>
      </c>
      <c r="CV12" s="11">
        <f t="shared" si="88"/>
        <v>0</v>
      </c>
      <c r="CW12" s="17">
        <f t="shared" si="89"/>
        <v>5</v>
      </c>
      <c r="CX12" s="11">
        <f t="shared" si="90"/>
        <v>0</v>
      </c>
      <c r="CY12" s="11">
        <f t="shared" si="91"/>
        <v>0</v>
      </c>
      <c r="CZ12" s="11">
        <f t="shared" si="92"/>
        <v>1</v>
      </c>
      <c r="DA12" s="11">
        <f t="shared" si="93"/>
        <v>0</v>
      </c>
      <c r="DB12" s="11">
        <f t="shared" si="94"/>
        <v>0</v>
      </c>
      <c r="DC12" s="11">
        <f t="shared" si="95"/>
        <v>0</v>
      </c>
      <c r="DD12" s="17">
        <f t="shared" si="96"/>
        <v>1</v>
      </c>
      <c r="DE12" s="12" t="s">
        <v>1398</v>
      </c>
      <c r="DF12" s="12" t="s">
        <v>1399</v>
      </c>
      <c r="DG12" s="13">
        <v>2494</v>
      </c>
      <c r="DH12" s="17">
        <f t="shared" si="97"/>
        <v>2</v>
      </c>
      <c r="DI12" s="17">
        <f t="shared" si="98"/>
        <v>2.2000000000000002</v>
      </c>
      <c r="DJ12" s="10" t="str">
        <f t="shared" si="99"/>
        <v>Varken eller</v>
      </c>
    </row>
    <row r="13" spans="1:114" ht="15" x14ac:dyDescent="0.25">
      <c r="A13" s="6" t="s">
        <v>299</v>
      </c>
      <c r="B13" s="7">
        <v>662</v>
      </c>
      <c r="C13" s="6" t="s">
        <v>345</v>
      </c>
      <c r="D13" s="9" t="str">
        <f t="shared" si="0"/>
        <v>Anna Gamlén</v>
      </c>
      <c r="E13" s="10" t="str">
        <f t="shared" si="1"/>
        <v>adag@gislaved.se</v>
      </c>
      <c r="F13" s="10" t="str">
        <f t="shared" si="2"/>
        <v>Folkhälsostrateg</v>
      </c>
      <c r="G13" s="11">
        <f t="shared" si="3"/>
        <v>1.25</v>
      </c>
      <c r="H13" s="11">
        <f t="shared" si="4"/>
        <v>0</v>
      </c>
      <c r="I13" s="11">
        <f t="shared" si="5"/>
        <v>0</v>
      </c>
      <c r="J13" s="11">
        <f t="shared" si="6"/>
        <v>0</v>
      </c>
      <c r="K13" s="11">
        <f t="shared" si="7"/>
        <v>0</v>
      </c>
      <c r="L13" s="10">
        <f t="shared" si="8"/>
        <v>1.25</v>
      </c>
      <c r="M13" s="11">
        <f t="shared" si="9"/>
        <v>1</v>
      </c>
      <c r="N13" s="11">
        <f t="shared" si="10"/>
        <v>1</v>
      </c>
      <c r="O13" s="11">
        <f t="shared" si="11"/>
        <v>1</v>
      </c>
      <c r="P13" s="11">
        <f t="shared" si="12"/>
        <v>1</v>
      </c>
      <c r="Q13" s="11">
        <f t="shared" si="13"/>
        <v>0</v>
      </c>
      <c r="R13" s="11">
        <f t="shared" si="14"/>
        <v>0</v>
      </c>
      <c r="S13" s="10">
        <f t="shared" si="15"/>
        <v>4</v>
      </c>
      <c r="T13" s="11">
        <f t="shared" si="16"/>
        <v>0</v>
      </c>
      <c r="U13" s="11">
        <f t="shared" si="17"/>
        <v>0.625</v>
      </c>
      <c r="V13" s="11">
        <f t="shared" si="18"/>
        <v>0.625</v>
      </c>
      <c r="W13" s="11">
        <f t="shared" si="19"/>
        <v>0</v>
      </c>
      <c r="X13" s="11">
        <f t="shared" si="20"/>
        <v>0</v>
      </c>
      <c r="Y13" s="11">
        <f t="shared" si="21"/>
        <v>0.625</v>
      </c>
      <c r="Z13" s="11">
        <f t="shared" si="22"/>
        <v>0.625</v>
      </c>
      <c r="AA13" s="11">
        <f t="shared" si="23"/>
        <v>0</v>
      </c>
      <c r="AB13" s="11">
        <f t="shared" si="24"/>
        <v>0</v>
      </c>
      <c r="AC13" s="10">
        <f t="shared" si="25"/>
        <v>2.5</v>
      </c>
      <c r="AD13" s="11">
        <f t="shared" si="26"/>
        <v>0</v>
      </c>
      <c r="AE13" s="11">
        <f t="shared" si="27"/>
        <v>2</v>
      </c>
      <c r="AF13" s="11">
        <f t="shared" si="28"/>
        <v>1</v>
      </c>
      <c r="AG13" s="11">
        <f t="shared" si="29"/>
        <v>0</v>
      </c>
      <c r="AH13" s="11">
        <f t="shared" si="30"/>
        <v>0</v>
      </c>
      <c r="AI13" s="11">
        <f t="shared" si="31"/>
        <v>0</v>
      </c>
      <c r="AJ13" s="10">
        <f t="shared" si="32"/>
        <v>3</v>
      </c>
      <c r="AK13" s="11">
        <f t="shared" si="33"/>
        <v>1</v>
      </c>
      <c r="AL13" s="11">
        <f t="shared" si="34"/>
        <v>1</v>
      </c>
      <c r="AM13" s="11">
        <f t="shared" si="35"/>
        <v>0</v>
      </c>
      <c r="AN13" s="11">
        <f t="shared" si="36"/>
        <v>0</v>
      </c>
      <c r="AO13" s="11">
        <f t="shared" si="37"/>
        <v>0</v>
      </c>
      <c r="AP13" s="11">
        <f t="shared" si="38"/>
        <v>0</v>
      </c>
      <c r="AQ13" s="10">
        <f t="shared" si="39"/>
        <v>2</v>
      </c>
      <c r="AR13" s="11">
        <f t="shared" si="40"/>
        <v>1</v>
      </c>
      <c r="AS13" s="11">
        <f t="shared" si="41"/>
        <v>0</v>
      </c>
      <c r="AT13" s="11">
        <f t="shared" si="42"/>
        <v>1</v>
      </c>
      <c r="AU13" s="11">
        <f t="shared" si="43"/>
        <v>0</v>
      </c>
      <c r="AV13" s="11">
        <f t="shared" si="44"/>
        <v>0</v>
      </c>
      <c r="AW13" s="11">
        <f t="shared" si="45"/>
        <v>0</v>
      </c>
      <c r="AX13" s="10">
        <f t="shared" si="46"/>
        <v>2</v>
      </c>
      <c r="AY13" s="12" t="s">
        <v>1400</v>
      </c>
      <c r="AZ13" s="12" t="s">
        <v>1401</v>
      </c>
      <c r="BA13" s="13">
        <v>3207</v>
      </c>
      <c r="BB13" s="10">
        <f t="shared" si="47"/>
        <v>5</v>
      </c>
      <c r="BC13" s="17">
        <f t="shared" si="48"/>
        <v>2.8</v>
      </c>
      <c r="BD13" s="58" t="s">
        <v>1785</v>
      </c>
      <c r="BE13" s="6" t="s">
        <v>299</v>
      </c>
      <c r="BF13" s="7">
        <v>662</v>
      </c>
      <c r="BG13" s="6" t="s">
        <v>345</v>
      </c>
      <c r="BH13" s="9" t="str">
        <f t="shared" si="49"/>
        <v>Anna Gamlén</v>
      </c>
      <c r="BI13" s="10" t="str">
        <f t="shared" si="50"/>
        <v>adag@gislaved.se</v>
      </c>
      <c r="BJ13" s="10" t="str">
        <f t="shared" si="51"/>
        <v>Folkhälsostrateg</v>
      </c>
      <c r="BK13" s="10" t="str">
        <f t="shared" si="52"/>
        <v>Bra</v>
      </c>
      <c r="BL13" s="10"/>
      <c r="BM13" s="11">
        <f t="shared" si="53"/>
        <v>1.25</v>
      </c>
      <c r="BN13" s="11">
        <f t="shared" si="54"/>
        <v>0</v>
      </c>
      <c r="BO13" s="11">
        <f t="shared" si="55"/>
        <v>0</v>
      </c>
      <c r="BP13" s="11">
        <f t="shared" si="56"/>
        <v>0</v>
      </c>
      <c r="BQ13" s="11">
        <f t="shared" si="57"/>
        <v>0</v>
      </c>
      <c r="BR13" s="17">
        <f t="shared" si="58"/>
        <v>1.25</v>
      </c>
      <c r="BS13" s="11">
        <f t="shared" si="59"/>
        <v>1</v>
      </c>
      <c r="BT13" s="11">
        <f t="shared" si="60"/>
        <v>1</v>
      </c>
      <c r="BU13" s="11">
        <f t="shared" si="61"/>
        <v>1</v>
      </c>
      <c r="BV13" s="11">
        <f t="shared" si="62"/>
        <v>1</v>
      </c>
      <c r="BW13" s="11">
        <f t="shared" si="63"/>
        <v>0</v>
      </c>
      <c r="BX13" s="11">
        <f t="shared" si="64"/>
        <v>0</v>
      </c>
      <c r="BY13" s="17">
        <f t="shared" si="65"/>
        <v>4</v>
      </c>
      <c r="BZ13" s="11">
        <f t="shared" si="66"/>
        <v>0</v>
      </c>
      <c r="CA13" s="11">
        <f t="shared" si="67"/>
        <v>0.625</v>
      </c>
      <c r="CB13" s="11">
        <f t="shared" si="68"/>
        <v>0.625</v>
      </c>
      <c r="CC13" s="11">
        <f t="shared" si="69"/>
        <v>0</v>
      </c>
      <c r="CD13" s="11">
        <f t="shared" si="70"/>
        <v>0</v>
      </c>
      <c r="CE13" s="11">
        <f t="shared" si="71"/>
        <v>0.625</v>
      </c>
      <c r="CF13" s="11">
        <f t="shared" si="72"/>
        <v>0.625</v>
      </c>
      <c r="CG13" s="11">
        <f t="shared" si="73"/>
        <v>0</v>
      </c>
      <c r="CH13" s="11">
        <f t="shared" si="74"/>
        <v>0</v>
      </c>
      <c r="CI13" s="17">
        <f t="shared" si="75"/>
        <v>2.5</v>
      </c>
      <c r="CJ13" s="11">
        <f t="shared" si="76"/>
        <v>0</v>
      </c>
      <c r="CK13" s="11">
        <f t="shared" si="77"/>
        <v>2</v>
      </c>
      <c r="CL13" s="11">
        <f t="shared" si="78"/>
        <v>1</v>
      </c>
      <c r="CM13" s="11">
        <f t="shared" si="79"/>
        <v>0</v>
      </c>
      <c r="CN13" s="11">
        <f t="shared" si="80"/>
        <v>0</v>
      </c>
      <c r="CO13" s="11">
        <f t="shared" si="81"/>
        <v>0</v>
      </c>
      <c r="CP13" s="17">
        <f t="shared" si="82"/>
        <v>3</v>
      </c>
      <c r="CQ13" s="11">
        <f t="shared" si="83"/>
        <v>1</v>
      </c>
      <c r="CR13" s="11">
        <f t="shared" si="84"/>
        <v>1</v>
      </c>
      <c r="CS13" s="11">
        <f t="shared" si="85"/>
        <v>0</v>
      </c>
      <c r="CT13" s="11">
        <f t="shared" si="86"/>
        <v>0</v>
      </c>
      <c r="CU13" s="11">
        <f t="shared" si="87"/>
        <v>0</v>
      </c>
      <c r="CV13" s="11">
        <f t="shared" si="88"/>
        <v>0</v>
      </c>
      <c r="CW13" s="17">
        <f t="shared" si="89"/>
        <v>2</v>
      </c>
      <c r="CX13" s="11">
        <f t="shared" si="90"/>
        <v>1</v>
      </c>
      <c r="CY13" s="11">
        <f t="shared" si="91"/>
        <v>0</v>
      </c>
      <c r="CZ13" s="11">
        <f t="shared" si="92"/>
        <v>1</v>
      </c>
      <c r="DA13" s="11">
        <f t="shared" si="93"/>
        <v>0</v>
      </c>
      <c r="DB13" s="11">
        <f t="shared" si="94"/>
        <v>0</v>
      </c>
      <c r="DC13" s="11">
        <f t="shared" si="95"/>
        <v>0</v>
      </c>
      <c r="DD13" s="17">
        <f t="shared" si="96"/>
        <v>2</v>
      </c>
      <c r="DE13" s="12" t="s">
        <v>1400</v>
      </c>
      <c r="DF13" s="12" t="s">
        <v>1401</v>
      </c>
      <c r="DG13" s="13">
        <v>3207</v>
      </c>
      <c r="DH13" s="17">
        <f t="shared" si="97"/>
        <v>5</v>
      </c>
      <c r="DI13" s="17">
        <f t="shared" si="98"/>
        <v>2.8</v>
      </c>
      <c r="DJ13" s="10" t="str">
        <f t="shared" si="99"/>
        <v>Bra</v>
      </c>
    </row>
    <row r="14" spans="1:114" ht="15" x14ac:dyDescent="0.25">
      <c r="A14" s="6" t="s">
        <v>299</v>
      </c>
      <c r="B14" s="7">
        <v>684</v>
      </c>
      <c r="C14" s="6" t="s">
        <v>290</v>
      </c>
      <c r="D14" s="9" t="str">
        <f t="shared" si="0"/>
        <v>Frank Isaksson</v>
      </c>
      <c r="E14" s="10" t="str">
        <f t="shared" si="1"/>
        <v>frank.isaksson@savsjo.se</v>
      </c>
      <c r="F14" s="10" t="str">
        <f t="shared" si="2"/>
        <v>Operativ Kultur&amp;Fritidschef</v>
      </c>
      <c r="G14" s="11">
        <f t="shared" si="3"/>
        <v>0</v>
      </c>
      <c r="H14" s="11">
        <f t="shared" si="4"/>
        <v>0</v>
      </c>
      <c r="I14" s="11">
        <f t="shared" si="5"/>
        <v>0</v>
      </c>
      <c r="J14" s="11">
        <f t="shared" si="6"/>
        <v>1.25</v>
      </c>
      <c r="K14" s="11">
        <f t="shared" si="7"/>
        <v>0</v>
      </c>
      <c r="L14" s="10">
        <f t="shared" si="8"/>
        <v>1.25</v>
      </c>
      <c r="M14" s="11">
        <f t="shared" si="9"/>
        <v>0</v>
      </c>
      <c r="N14" s="11">
        <f t="shared" si="10"/>
        <v>1</v>
      </c>
      <c r="O14" s="11">
        <f t="shared" si="11"/>
        <v>1</v>
      </c>
      <c r="P14" s="11">
        <f t="shared" si="12"/>
        <v>1</v>
      </c>
      <c r="Q14" s="11">
        <f t="shared" si="13"/>
        <v>0</v>
      </c>
      <c r="R14" s="11">
        <f t="shared" si="14"/>
        <v>0</v>
      </c>
      <c r="S14" s="10">
        <f t="shared" si="15"/>
        <v>3</v>
      </c>
      <c r="T14" s="11">
        <f t="shared" si="16"/>
        <v>0.625</v>
      </c>
      <c r="U14" s="11">
        <f t="shared" si="17"/>
        <v>0.625</v>
      </c>
      <c r="V14" s="11">
        <f t="shared" si="18"/>
        <v>0.625</v>
      </c>
      <c r="W14" s="11">
        <f t="shared" si="19"/>
        <v>0.625</v>
      </c>
      <c r="X14" s="11">
        <f t="shared" si="20"/>
        <v>0.625</v>
      </c>
      <c r="Y14" s="11">
        <f t="shared" si="21"/>
        <v>0.625</v>
      </c>
      <c r="Z14" s="11">
        <f t="shared" si="22"/>
        <v>0.625</v>
      </c>
      <c r="AA14" s="11">
        <f t="shared" si="23"/>
        <v>0.625</v>
      </c>
      <c r="AB14" s="11">
        <f t="shared" si="24"/>
        <v>0</v>
      </c>
      <c r="AC14" s="10">
        <f t="shared" si="25"/>
        <v>5</v>
      </c>
      <c r="AD14" s="11">
        <f t="shared" si="26"/>
        <v>0</v>
      </c>
      <c r="AE14" s="11">
        <f t="shared" si="27"/>
        <v>2</v>
      </c>
      <c r="AF14" s="11">
        <f t="shared" si="28"/>
        <v>0</v>
      </c>
      <c r="AG14" s="11">
        <f t="shared" si="29"/>
        <v>2</v>
      </c>
      <c r="AH14" s="11">
        <f t="shared" si="30"/>
        <v>0</v>
      </c>
      <c r="AI14" s="11">
        <f t="shared" si="31"/>
        <v>0</v>
      </c>
      <c r="AJ14" s="10">
        <f t="shared" si="32"/>
        <v>4</v>
      </c>
      <c r="AK14" s="11">
        <f t="shared" si="33"/>
        <v>1</v>
      </c>
      <c r="AL14" s="11">
        <f t="shared" si="34"/>
        <v>1</v>
      </c>
      <c r="AM14" s="11">
        <f t="shared" si="35"/>
        <v>1</v>
      </c>
      <c r="AN14" s="11">
        <f t="shared" si="36"/>
        <v>1</v>
      </c>
      <c r="AO14" s="11">
        <f t="shared" si="37"/>
        <v>1</v>
      </c>
      <c r="AP14" s="11">
        <f t="shared" si="38"/>
        <v>0</v>
      </c>
      <c r="AQ14" s="10">
        <f t="shared" si="39"/>
        <v>5</v>
      </c>
      <c r="AR14" s="11">
        <f t="shared" si="40"/>
        <v>0</v>
      </c>
      <c r="AS14" s="11">
        <f t="shared" si="41"/>
        <v>0</v>
      </c>
      <c r="AT14" s="11">
        <f t="shared" si="42"/>
        <v>0</v>
      </c>
      <c r="AU14" s="11">
        <f t="shared" si="43"/>
        <v>0</v>
      </c>
      <c r="AV14" s="11">
        <f t="shared" si="44"/>
        <v>0</v>
      </c>
      <c r="AW14" s="11">
        <f t="shared" si="45"/>
        <v>0</v>
      </c>
      <c r="AX14" s="10">
        <f t="shared" si="46"/>
        <v>0</v>
      </c>
      <c r="AY14" s="12" t="s">
        <v>1402</v>
      </c>
      <c r="AZ14" s="12">
        <v>939</v>
      </c>
      <c r="BA14" s="13">
        <v>2795</v>
      </c>
      <c r="BB14" s="10">
        <f t="shared" si="47"/>
        <v>3</v>
      </c>
      <c r="BC14" s="17">
        <f t="shared" si="48"/>
        <v>3</v>
      </c>
      <c r="BD14" s="59" t="s">
        <v>1786</v>
      </c>
      <c r="BE14" s="6" t="s">
        <v>299</v>
      </c>
      <c r="BF14" s="7">
        <v>684</v>
      </c>
      <c r="BG14" s="6" t="s">
        <v>290</v>
      </c>
      <c r="BH14" s="9" t="str">
        <f t="shared" si="49"/>
        <v>Frank Isaksson</v>
      </c>
      <c r="BI14" s="10" t="str">
        <f t="shared" si="50"/>
        <v>frank.isaksson@savsjo.se</v>
      </c>
      <c r="BJ14" s="10" t="str">
        <f t="shared" si="51"/>
        <v>Operativ Kultur&amp;Fritidschef</v>
      </c>
      <c r="BK14" s="10" t="str">
        <f t="shared" si="52"/>
        <v>Bra</v>
      </c>
      <c r="BL14" s="10"/>
      <c r="BM14" s="11">
        <f t="shared" si="53"/>
        <v>0</v>
      </c>
      <c r="BN14" s="11">
        <f t="shared" si="54"/>
        <v>0</v>
      </c>
      <c r="BO14" s="11">
        <f t="shared" si="55"/>
        <v>0</v>
      </c>
      <c r="BP14" s="11">
        <f t="shared" si="56"/>
        <v>1.25</v>
      </c>
      <c r="BQ14" s="11">
        <f t="shared" si="57"/>
        <v>0</v>
      </c>
      <c r="BR14" s="17">
        <f t="shared" si="58"/>
        <v>1.25</v>
      </c>
      <c r="BS14" s="11">
        <f t="shared" si="59"/>
        <v>0</v>
      </c>
      <c r="BT14" s="11">
        <f t="shared" si="60"/>
        <v>1</v>
      </c>
      <c r="BU14" s="11">
        <f t="shared" si="61"/>
        <v>1</v>
      </c>
      <c r="BV14" s="11">
        <f t="shared" si="62"/>
        <v>1</v>
      </c>
      <c r="BW14" s="11">
        <f t="shared" si="63"/>
        <v>0</v>
      </c>
      <c r="BX14" s="11">
        <f t="shared" si="64"/>
        <v>0</v>
      </c>
      <c r="BY14" s="17">
        <f t="shared" si="65"/>
        <v>3</v>
      </c>
      <c r="BZ14" s="11">
        <f t="shared" si="66"/>
        <v>0.625</v>
      </c>
      <c r="CA14" s="11">
        <f t="shared" si="67"/>
        <v>0.625</v>
      </c>
      <c r="CB14" s="11">
        <f t="shared" si="68"/>
        <v>0.625</v>
      </c>
      <c r="CC14" s="11">
        <f t="shared" si="69"/>
        <v>0.625</v>
      </c>
      <c r="CD14" s="11">
        <f t="shared" si="70"/>
        <v>0.625</v>
      </c>
      <c r="CE14" s="11">
        <f t="shared" si="71"/>
        <v>0.625</v>
      </c>
      <c r="CF14" s="11">
        <f t="shared" si="72"/>
        <v>0.625</v>
      </c>
      <c r="CG14" s="11">
        <f t="shared" si="73"/>
        <v>0.625</v>
      </c>
      <c r="CH14" s="11">
        <f t="shared" si="74"/>
        <v>0</v>
      </c>
      <c r="CI14" s="17">
        <f t="shared" si="75"/>
        <v>5</v>
      </c>
      <c r="CJ14" s="11">
        <f t="shared" si="76"/>
        <v>0</v>
      </c>
      <c r="CK14" s="11">
        <f t="shared" si="77"/>
        <v>2</v>
      </c>
      <c r="CL14" s="11">
        <f t="shared" si="78"/>
        <v>0</v>
      </c>
      <c r="CM14" s="11">
        <f t="shared" si="79"/>
        <v>2</v>
      </c>
      <c r="CN14" s="11">
        <f t="shared" si="80"/>
        <v>0</v>
      </c>
      <c r="CO14" s="11">
        <f t="shared" si="81"/>
        <v>0</v>
      </c>
      <c r="CP14" s="17">
        <f t="shared" si="82"/>
        <v>4</v>
      </c>
      <c r="CQ14" s="11">
        <f t="shared" si="83"/>
        <v>1</v>
      </c>
      <c r="CR14" s="11">
        <f t="shared" si="84"/>
        <v>1</v>
      </c>
      <c r="CS14" s="11">
        <f t="shared" si="85"/>
        <v>1</v>
      </c>
      <c r="CT14" s="11">
        <f t="shared" si="86"/>
        <v>1</v>
      </c>
      <c r="CU14" s="11">
        <f t="shared" si="87"/>
        <v>1</v>
      </c>
      <c r="CV14" s="11">
        <f t="shared" si="88"/>
        <v>0</v>
      </c>
      <c r="CW14" s="17">
        <f t="shared" si="89"/>
        <v>5</v>
      </c>
      <c r="CX14" s="11">
        <f t="shared" si="90"/>
        <v>0</v>
      </c>
      <c r="CY14" s="11">
        <f t="shared" si="91"/>
        <v>0</v>
      </c>
      <c r="CZ14" s="11">
        <f t="shared" si="92"/>
        <v>0</v>
      </c>
      <c r="DA14" s="11">
        <f t="shared" si="93"/>
        <v>0</v>
      </c>
      <c r="DB14" s="11">
        <f t="shared" si="94"/>
        <v>0</v>
      </c>
      <c r="DC14" s="11">
        <f t="shared" si="95"/>
        <v>0</v>
      </c>
      <c r="DD14" s="17">
        <f t="shared" si="96"/>
        <v>0</v>
      </c>
      <c r="DE14" s="12" t="s">
        <v>1402</v>
      </c>
      <c r="DF14" s="12">
        <v>939</v>
      </c>
      <c r="DG14" s="13">
        <v>2795</v>
      </c>
      <c r="DH14" s="17">
        <f t="shared" si="97"/>
        <v>3</v>
      </c>
      <c r="DI14" s="17">
        <f t="shared" si="98"/>
        <v>3</v>
      </c>
      <c r="DJ14" s="10" t="str">
        <f t="shared" si="99"/>
        <v>Bra</v>
      </c>
    </row>
    <row r="15" spans="1:114" ht="15" x14ac:dyDescent="0.25">
      <c r="A15" s="6" t="s">
        <v>299</v>
      </c>
      <c r="B15" s="7">
        <v>680</v>
      </c>
      <c r="C15" s="6" t="s">
        <v>321</v>
      </c>
      <c r="D15" s="9" t="str">
        <f t="shared" si="0"/>
        <v>Mazar Alijevski</v>
      </c>
      <c r="E15" s="10" t="str">
        <f t="shared" si="1"/>
        <v>mazar.alijevski@jonkoping.se</v>
      </c>
      <c r="F15" s="10" t="str">
        <f t="shared" si="2"/>
        <v>Avdelningschef, kultur- och fritidsförvaltningen</v>
      </c>
      <c r="G15" s="11">
        <f t="shared" si="3"/>
        <v>1.25</v>
      </c>
      <c r="H15" s="11">
        <f t="shared" si="4"/>
        <v>0</v>
      </c>
      <c r="I15" s="11">
        <f t="shared" si="5"/>
        <v>1.25</v>
      </c>
      <c r="J15" s="11">
        <f t="shared" si="6"/>
        <v>1.25</v>
      </c>
      <c r="K15" s="11">
        <f t="shared" si="7"/>
        <v>0</v>
      </c>
      <c r="L15" s="10">
        <f t="shared" si="8"/>
        <v>3.75</v>
      </c>
      <c r="M15" s="11">
        <f t="shared" si="9"/>
        <v>1</v>
      </c>
      <c r="N15" s="11">
        <f t="shared" si="10"/>
        <v>1</v>
      </c>
      <c r="O15" s="11">
        <f t="shared" si="11"/>
        <v>1</v>
      </c>
      <c r="P15" s="11">
        <f t="shared" si="12"/>
        <v>1</v>
      </c>
      <c r="Q15" s="11">
        <f t="shared" si="13"/>
        <v>1</v>
      </c>
      <c r="R15" s="11">
        <f t="shared" si="14"/>
        <v>0</v>
      </c>
      <c r="S15" s="10">
        <f t="shared" si="15"/>
        <v>5</v>
      </c>
      <c r="T15" s="11">
        <f t="shared" si="16"/>
        <v>0.625</v>
      </c>
      <c r="U15" s="11">
        <f t="shared" si="17"/>
        <v>0.625</v>
      </c>
      <c r="V15" s="11">
        <f t="shared" si="18"/>
        <v>0.625</v>
      </c>
      <c r="W15" s="11">
        <f t="shared" si="19"/>
        <v>0</v>
      </c>
      <c r="X15" s="11">
        <f t="shared" si="20"/>
        <v>0.625</v>
      </c>
      <c r="Y15" s="11">
        <f t="shared" si="21"/>
        <v>0.625</v>
      </c>
      <c r="Z15" s="11">
        <f t="shared" si="22"/>
        <v>0.625</v>
      </c>
      <c r="AA15" s="11">
        <f t="shared" si="23"/>
        <v>0.625</v>
      </c>
      <c r="AB15" s="11">
        <f t="shared" si="24"/>
        <v>0</v>
      </c>
      <c r="AC15" s="10">
        <f t="shared" si="25"/>
        <v>4.375</v>
      </c>
      <c r="AD15" s="11">
        <f t="shared" si="26"/>
        <v>1</v>
      </c>
      <c r="AE15" s="11">
        <f t="shared" si="27"/>
        <v>2</v>
      </c>
      <c r="AF15" s="11">
        <f t="shared" si="28"/>
        <v>1</v>
      </c>
      <c r="AG15" s="11">
        <f t="shared" si="29"/>
        <v>0</v>
      </c>
      <c r="AH15" s="11">
        <f t="shared" si="30"/>
        <v>0</v>
      </c>
      <c r="AI15" s="11">
        <f t="shared" si="31"/>
        <v>0</v>
      </c>
      <c r="AJ15" s="10">
        <f t="shared" si="32"/>
        <v>4</v>
      </c>
      <c r="AK15" s="11">
        <f t="shared" si="33"/>
        <v>1</v>
      </c>
      <c r="AL15" s="11">
        <f t="shared" si="34"/>
        <v>1</v>
      </c>
      <c r="AM15" s="11">
        <f t="shared" si="35"/>
        <v>1</v>
      </c>
      <c r="AN15" s="11">
        <f t="shared" si="36"/>
        <v>1</v>
      </c>
      <c r="AO15" s="11">
        <f t="shared" si="37"/>
        <v>1</v>
      </c>
      <c r="AP15" s="11">
        <f t="shared" si="38"/>
        <v>0</v>
      </c>
      <c r="AQ15" s="10">
        <f t="shared" si="39"/>
        <v>5</v>
      </c>
      <c r="AR15" s="11">
        <f t="shared" si="40"/>
        <v>1</v>
      </c>
      <c r="AS15" s="11">
        <f t="shared" si="41"/>
        <v>1</v>
      </c>
      <c r="AT15" s="11">
        <f t="shared" si="42"/>
        <v>0</v>
      </c>
      <c r="AU15" s="11">
        <f t="shared" si="43"/>
        <v>1</v>
      </c>
      <c r="AV15" s="11">
        <f t="shared" si="44"/>
        <v>1</v>
      </c>
      <c r="AW15" s="11">
        <f t="shared" si="45"/>
        <v>0</v>
      </c>
      <c r="AX15" s="10">
        <f t="shared" si="46"/>
        <v>4</v>
      </c>
      <c r="AY15" s="12" t="s">
        <v>1403</v>
      </c>
      <c r="AZ15" s="12" t="s">
        <v>1404</v>
      </c>
      <c r="BA15" s="13">
        <v>2502</v>
      </c>
      <c r="BB15" s="10">
        <f t="shared" si="47"/>
        <v>3</v>
      </c>
      <c r="BC15" s="17">
        <f t="shared" si="48"/>
        <v>4.2</v>
      </c>
      <c r="BD15" s="60" t="s">
        <v>1787</v>
      </c>
      <c r="BE15" s="6" t="s">
        <v>299</v>
      </c>
      <c r="BF15" s="7">
        <v>680</v>
      </c>
      <c r="BG15" s="6" t="s">
        <v>321</v>
      </c>
      <c r="BH15" s="9" t="str">
        <f t="shared" si="49"/>
        <v>Mazar Alijevski</v>
      </c>
      <c r="BI15" s="10" t="str">
        <f t="shared" si="50"/>
        <v>mazar.alijevski@jonkoping.se</v>
      </c>
      <c r="BJ15" s="10" t="str">
        <f t="shared" si="51"/>
        <v>Avdelningschef, kultur- och fritidsförvaltningen</v>
      </c>
      <c r="BK15" s="10" t="str">
        <f t="shared" si="52"/>
        <v>Bra</v>
      </c>
      <c r="BL15" s="10"/>
      <c r="BM15" s="11">
        <f t="shared" si="53"/>
        <v>1.25</v>
      </c>
      <c r="BN15" s="11">
        <f t="shared" si="54"/>
        <v>0</v>
      </c>
      <c r="BO15" s="11">
        <f t="shared" si="55"/>
        <v>1.25</v>
      </c>
      <c r="BP15" s="11">
        <f t="shared" si="56"/>
        <v>1.25</v>
      </c>
      <c r="BQ15" s="11">
        <f t="shared" si="57"/>
        <v>0</v>
      </c>
      <c r="BR15" s="17">
        <f t="shared" si="58"/>
        <v>3.75</v>
      </c>
      <c r="BS15" s="11">
        <f t="shared" si="59"/>
        <v>1</v>
      </c>
      <c r="BT15" s="11">
        <f t="shared" si="60"/>
        <v>1</v>
      </c>
      <c r="BU15" s="11">
        <f t="shared" si="61"/>
        <v>1</v>
      </c>
      <c r="BV15" s="11">
        <f t="shared" si="62"/>
        <v>1</v>
      </c>
      <c r="BW15" s="11">
        <f t="shared" si="63"/>
        <v>1</v>
      </c>
      <c r="BX15" s="11">
        <f t="shared" si="64"/>
        <v>0</v>
      </c>
      <c r="BY15" s="17">
        <f t="shared" si="65"/>
        <v>5</v>
      </c>
      <c r="BZ15" s="11">
        <f t="shared" si="66"/>
        <v>0.625</v>
      </c>
      <c r="CA15" s="11">
        <f t="shared" si="67"/>
        <v>0.625</v>
      </c>
      <c r="CB15" s="11">
        <f t="shared" si="68"/>
        <v>0.625</v>
      </c>
      <c r="CC15" s="11">
        <f t="shared" si="69"/>
        <v>0</v>
      </c>
      <c r="CD15" s="11">
        <f t="shared" si="70"/>
        <v>0.625</v>
      </c>
      <c r="CE15" s="11">
        <f t="shared" si="71"/>
        <v>0.625</v>
      </c>
      <c r="CF15" s="11">
        <f t="shared" si="72"/>
        <v>0.625</v>
      </c>
      <c r="CG15" s="11">
        <f t="shared" si="73"/>
        <v>0.625</v>
      </c>
      <c r="CH15" s="11">
        <f t="shared" si="74"/>
        <v>0</v>
      </c>
      <c r="CI15" s="17">
        <f t="shared" si="75"/>
        <v>4.375</v>
      </c>
      <c r="CJ15" s="11">
        <f t="shared" si="76"/>
        <v>1</v>
      </c>
      <c r="CK15" s="11">
        <f t="shared" si="77"/>
        <v>2</v>
      </c>
      <c r="CL15" s="11">
        <f t="shared" si="78"/>
        <v>1</v>
      </c>
      <c r="CM15" s="11">
        <f t="shared" si="79"/>
        <v>0</v>
      </c>
      <c r="CN15" s="11">
        <f t="shared" si="80"/>
        <v>0</v>
      </c>
      <c r="CO15" s="11">
        <f t="shared" si="81"/>
        <v>0</v>
      </c>
      <c r="CP15" s="17">
        <f t="shared" si="82"/>
        <v>4</v>
      </c>
      <c r="CQ15" s="11">
        <f t="shared" si="83"/>
        <v>1</v>
      </c>
      <c r="CR15" s="11">
        <f t="shared" si="84"/>
        <v>1</v>
      </c>
      <c r="CS15" s="11">
        <f t="shared" si="85"/>
        <v>1</v>
      </c>
      <c r="CT15" s="11">
        <f t="shared" si="86"/>
        <v>1</v>
      </c>
      <c r="CU15" s="11">
        <f t="shared" si="87"/>
        <v>1</v>
      </c>
      <c r="CV15" s="11">
        <f t="shared" si="88"/>
        <v>0</v>
      </c>
      <c r="CW15" s="17">
        <f t="shared" si="89"/>
        <v>5</v>
      </c>
      <c r="CX15" s="11">
        <f t="shared" si="90"/>
        <v>1</v>
      </c>
      <c r="CY15" s="11">
        <f t="shared" si="91"/>
        <v>1</v>
      </c>
      <c r="CZ15" s="11">
        <f t="shared" si="92"/>
        <v>0</v>
      </c>
      <c r="DA15" s="11">
        <f t="shared" si="93"/>
        <v>1</v>
      </c>
      <c r="DB15" s="11">
        <f t="shared" si="94"/>
        <v>1</v>
      </c>
      <c r="DC15" s="11">
        <f t="shared" si="95"/>
        <v>0</v>
      </c>
      <c r="DD15" s="17">
        <f t="shared" si="96"/>
        <v>4</v>
      </c>
      <c r="DE15" s="12" t="s">
        <v>1403</v>
      </c>
      <c r="DF15" s="12" t="s">
        <v>1404</v>
      </c>
      <c r="DG15" s="13">
        <v>2502</v>
      </c>
      <c r="DH15" s="17">
        <f t="shared" si="97"/>
        <v>3</v>
      </c>
      <c r="DI15" s="17">
        <f t="shared" si="98"/>
        <v>4.2</v>
      </c>
      <c r="DJ15" s="10" t="str">
        <f t="shared" si="99"/>
        <v>Bra</v>
      </c>
    </row>
    <row r="16" spans="1:114" ht="15" x14ac:dyDescent="0.25">
      <c r="A16" s="6" t="s">
        <v>299</v>
      </c>
      <c r="B16" s="7">
        <v>687</v>
      </c>
      <c r="C16" s="6" t="s">
        <v>337</v>
      </c>
      <c r="D16" s="9" t="str">
        <f t="shared" si="0"/>
        <v>Claes Sjökvist</v>
      </c>
      <c r="E16" s="10" t="str">
        <f t="shared" si="1"/>
        <v>claes.sjokvist@tranas.se</v>
      </c>
      <c r="F16" s="10" t="str">
        <f t="shared" si="2"/>
        <v>Kultur- och ungdomssekreterare</v>
      </c>
      <c r="G16" s="11">
        <f t="shared" si="3"/>
        <v>1.25</v>
      </c>
      <c r="H16" s="11">
        <f t="shared" si="4"/>
        <v>0</v>
      </c>
      <c r="I16" s="11">
        <f t="shared" si="5"/>
        <v>1.25</v>
      </c>
      <c r="J16" s="11">
        <f t="shared" si="6"/>
        <v>1.25</v>
      </c>
      <c r="K16" s="11">
        <f t="shared" si="7"/>
        <v>0</v>
      </c>
      <c r="L16" s="10">
        <f t="shared" si="8"/>
        <v>3.75</v>
      </c>
      <c r="M16" s="11">
        <f t="shared" si="9"/>
        <v>0</v>
      </c>
      <c r="N16" s="11">
        <f t="shared" si="10"/>
        <v>1</v>
      </c>
      <c r="O16" s="11">
        <f t="shared" si="11"/>
        <v>1</v>
      </c>
      <c r="P16" s="11">
        <f t="shared" si="12"/>
        <v>0</v>
      </c>
      <c r="Q16" s="11">
        <f t="shared" si="13"/>
        <v>1</v>
      </c>
      <c r="R16" s="11">
        <f t="shared" si="14"/>
        <v>0</v>
      </c>
      <c r="S16" s="10">
        <f t="shared" si="15"/>
        <v>3</v>
      </c>
      <c r="T16" s="11">
        <f t="shared" si="16"/>
        <v>0</v>
      </c>
      <c r="U16" s="11">
        <f t="shared" si="17"/>
        <v>0.625</v>
      </c>
      <c r="V16" s="11">
        <f t="shared" si="18"/>
        <v>0.625</v>
      </c>
      <c r="W16" s="11">
        <f t="shared" si="19"/>
        <v>0</v>
      </c>
      <c r="X16" s="11">
        <f t="shared" si="20"/>
        <v>0.625</v>
      </c>
      <c r="Y16" s="11">
        <f t="shared" si="21"/>
        <v>0.625</v>
      </c>
      <c r="Z16" s="11">
        <f t="shared" si="22"/>
        <v>0.625</v>
      </c>
      <c r="AA16" s="11">
        <f t="shared" si="23"/>
        <v>0.625</v>
      </c>
      <c r="AB16" s="11">
        <f t="shared" si="24"/>
        <v>0</v>
      </c>
      <c r="AC16" s="10">
        <f t="shared" si="25"/>
        <v>3.75</v>
      </c>
      <c r="AD16" s="11">
        <f t="shared" si="26"/>
        <v>0</v>
      </c>
      <c r="AE16" s="11">
        <f t="shared" si="27"/>
        <v>2</v>
      </c>
      <c r="AF16" s="11">
        <f t="shared" si="28"/>
        <v>0</v>
      </c>
      <c r="AG16" s="11">
        <f t="shared" si="29"/>
        <v>2</v>
      </c>
      <c r="AH16" s="11">
        <f t="shared" si="30"/>
        <v>1</v>
      </c>
      <c r="AI16" s="11">
        <f t="shared" si="31"/>
        <v>0</v>
      </c>
      <c r="AJ16" s="10">
        <f t="shared" si="32"/>
        <v>5</v>
      </c>
      <c r="AK16" s="11">
        <f t="shared" si="33"/>
        <v>1</v>
      </c>
      <c r="AL16" s="11">
        <f t="shared" si="34"/>
        <v>1</v>
      </c>
      <c r="AM16" s="11">
        <f t="shared" si="35"/>
        <v>1</v>
      </c>
      <c r="AN16" s="11">
        <f t="shared" si="36"/>
        <v>1</v>
      </c>
      <c r="AO16" s="11">
        <f t="shared" si="37"/>
        <v>1</v>
      </c>
      <c r="AP16" s="11">
        <f t="shared" si="38"/>
        <v>0</v>
      </c>
      <c r="AQ16" s="10">
        <f t="shared" si="39"/>
        <v>5</v>
      </c>
      <c r="AR16" s="11">
        <f t="shared" si="40"/>
        <v>1</v>
      </c>
      <c r="AS16" s="11">
        <f t="shared" si="41"/>
        <v>1</v>
      </c>
      <c r="AT16" s="11">
        <f t="shared" si="42"/>
        <v>1</v>
      </c>
      <c r="AU16" s="11">
        <f t="shared" si="43"/>
        <v>1</v>
      </c>
      <c r="AV16" s="11">
        <f t="shared" si="44"/>
        <v>1</v>
      </c>
      <c r="AW16" s="11">
        <f t="shared" si="45"/>
        <v>0</v>
      </c>
      <c r="AX16" s="10">
        <f t="shared" si="46"/>
        <v>5</v>
      </c>
      <c r="AY16" s="12" t="s">
        <v>1397</v>
      </c>
      <c r="AZ16" s="12" t="s">
        <v>1405</v>
      </c>
      <c r="BA16" s="13">
        <v>2551</v>
      </c>
      <c r="BB16" s="10">
        <f t="shared" si="47"/>
        <v>3</v>
      </c>
      <c r="BC16" s="17">
        <f t="shared" si="48"/>
        <v>4.0999999999999996</v>
      </c>
      <c r="BD16" s="60" t="s">
        <v>1787</v>
      </c>
      <c r="BE16" s="6" t="s">
        <v>299</v>
      </c>
      <c r="BF16" s="7">
        <v>687</v>
      </c>
      <c r="BG16" s="6" t="s">
        <v>337</v>
      </c>
      <c r="BH16" s="9" t="str">
        <f t="shared" si="49"/>
        <v>Claes Sjökvist</v>
      </c>
      <c r="BI16" s="10" t="str">
        <f t="shared" si="50"/>
        <v>claes.sjokvist@tranas.se</v>
      </c>
      <c r="BJ16" s="10" t="str">
        <f t="shared" si="51"/>
        <v>Kultur- och ungdomssekreterare</v>
      </c>
      <c r="BK16" s="10" t="str">
        <f t="shared" si="52"/>
        <v>Bra</v>
      </c>
      <c r="BL16" s="10"/>
      <c r="BM16" s="11">
        <f t="shared" si="53"/>
        <v>1.25</v>
      </c>
      <c r="BN16" s="11">
        <f t="shared" si="54"/>
        <v>0</v>
      </c>
      <c r="BO16" s="11">
        <f t="shared" si="55"/>
        <v>1.25</v>
      </c>
      <c r="BP16" s="11">
        <f t="shared" si="56"/>
        <v>1.25</v>
      </c>
      <c r="BQ16" s="11">
        <f t="shared" si="57"/>
        <v>0</v>
      </c>
      <c r="BR16" s="17">
        <f t="shared" si="58"/>
        <v>3.75</v>
      </c>
      <c r="BS16" s="11">
        <f t="shared" si="59"/>
        <v>0</v>
      </c>
      <c r="BT16" s="11">
        <f t="shared" si="60"/>
        <v>1</v>
      </c>
      <c r="BU16" s="11">
        <f t="shared" si="61"/>
        <v>1</v>
      </c>
      <c r="BV16" s="11">
        <f t="shared" si="62"/>
        <v>0</v>
      </c>
      <c r="BW16" s="11">
        <f t="shared" si="63"/>
        <v>1</v>
      </c>
      <c r="BX16" s="11">
        <f t="shared" si="64"/>
        <v>0</v>
      </c>
      <c r="BY16" s="17">
        <f t="shared" si="65"/>
        <v>3</v>
      </c>
      <c r="BZ16" s="11">
        <f t="shared" si="66"/>
        <v>0</v>
      </c>
      <c r="CA16" s="11">
        <f t="shared" si="67"/>
        <v>0.625</v>
      </c>
      <c r="CB16" s="11">
        <f t="shared" si="68"/>
        <v>0.625</v>
      </c>
      <c r="CC16" s="11">
        <f t="shared" si="69"/>
        <v>0</v>
      </c>
      <c r="CD16" s="11">
        <f t="shared" si="70"/>
        <v>0.625</v>
      </c>
      <c r="CE16" s="11">
        <f t="shared" si="71"/>
        <v>0.625</v>
      </c>
      <c r="CF16" s="11">
        <f t="shared" si="72"/>
        <v>0.625</v>
      </c>
      <c r="CG16" s="11">
        <f t="shared" si="73"/>
        <v>0.625</v>
      </c>
      <c r="CH16" s="11">
        <f t="shared" si="74"/>
        <v>0</v>
      </c>
      <c r="CI16" s="17">
        <f t="shared" si="75"/>
        <v>3.75</v>
      </c>
      <c r="CJ16" s="11">
        <f t="shared" si="76"/>
        <v>0</v>
      </c>
      <c r="CK16" s="11">
        <f t="shared" si="77"/>
        <v>2</v>
      </c>
      <c r="CL16" s="11">
        <f t="shared" si="78"/>
        <v>0</v>
      </c>
      <c r="CM16" s="11">
        <f t="shared" si="79"/>
        <v>2</v>
      </c>
      <c r="CN16" s="11">
        <f t="shared" si="80"/>
        <v>1</v>
      </c>
      <c r="CO16" s="11">
        <f t="shared" si="81"/>
        <v>0</v>
      </c>
      <c r="CP16" s="17">
        <f t="shared" si="82"/>
        <v>5</v>
      </c>
      <c r="CQ16" s="11">
        <f t="shared" si="83"/>
        <v>1</v>
      </c>
      <c r="CR16" s="11">
        <f t="shared" si="84"/>
        <v>1</v>
      </c>
      <c r="CS16" s="11">
        <f t="shared" si="85"/>
        <v>1</v>
      </c>
      <c r="CT16" s="11">
        <f t="shared" si="86"/>
        <v>1</v>
      </c>
      <c r="CU16" s="11">
        <f t="shared" si="87"/>
        <v>1</v>
      </c>
      <c r="CV16" s="11">
        <f t="shared" si="88"/>
        <v>0</v>
      </c>
      <c r="CW16" s="17">
        <f t="shared" si="89"/>
        <v>5</v>
      </c>
      <c r="CX16" s="11">
        <f t="shared" si="90"/>
        <v>1</v>
      </c>
      <c r="CY16" s="11">
        <f t="shared" si="91"/>
        <v>1</v>
      </c>
      <c r="CZ16" s="11">
        <f t="shared" si="92"/>
        <v>1</v>
      </c>
      <c r="DA16" s="11">
        <f t="shared" si="93"/>
        <v>1</v>
      </c>
      <c r="DB16" s="11">
        <f t="shared" si="94"/>
        <v>1</v>
      </c>
      <c r="DC16" s="11">
        <f t="shared" si="95"/>
        <v>0</v>
      </c>
      <c r="DD16" s="17">
        <f t="shared" si="96"/>
        <v>5</v>
      </c>
      <c r="DE16" s="12" t="s">
        <v>1397</v>
      </c>
      <c r="DF16" s="12" t="s">
        <v>1405</v>
      </c>
      <c r="DG16" s="13">
        <v>2551</v>
      </c>
      <c r="DH16" s="17">
        <f t="shared" si="97"/>
        <v>3</v>
      </c>
      <c r="DI16" s="17">
        <f t="shared" si="98"/>
        <v>4.0999999999999996</v>
      </c>
      <c r="DJ16" s="10" t="str">
        <f t="shared" si="99"/>
        <v>Bra</v>
      </c>
    </row>
    <row r="17" spans="1:114" ht="14.25" x14ac:dyDescent="0.2">
      <c r="A17" s="6"/>
      <c r="B17" s="7"/>
      <c r="C17" s="6"/>
      <c r="D17" s="9"/>
      <c r="E17" s="10"/>
      <c r="F17" s="10"/>
      <c r="G17" s="11"/>
      <c r="H17" s="11"/>
      <c r="I17" s="11"/>
      <c r="J17" s="11"/>
      <c r="K17" s="11"/>
      <c r="L17" s="10"/>
      <c r="M17" s="11"/>
      <c r="N17" s="11"/>
      <c r="O17" s="11"/>
      <c r="P17" s="11"/>
      <c r="Q17" s="11"/>
      <c r="R17" s="11"/>
      <c r="S17" s="10"/>
      <c r="T17" s="11"/>
      <c r="U17" s="11"/>
      <c r="V17" s="11"/>
      <c r="W17" s="11"/>
      <c r="X17" s="11"/>
      <c r="Y17" s="11"/>
      <c r="Z17" s="11"/>
      <c r="AA17" s="11"/>
      <c r="AB17" s="11"/>
      <c r="AC17" s="10"/>
      <c r="AD17" s="11"/>
      <c r="AE17" s="11"/>
      <c r="AF17" s="11"/>
      <c r="AG17" s="11"/>
      <c r="AH17" s="11"/>
      <c r="AI17" s="11"/>
      <c r="AJ17" s="10"/>
      <c r="AK17" s="11"/>
      <c r="AL17" s="11"/>
      <c r="AM17" s="11"/>
      <c r="AN17" s="11"/>
      <c r="AO17" s="11"/>
      <c r="AP17" s="11"/>
      <c r="AQ17" s="10"/>
      <c r="AR17" s="11"/>
      <c r="AS17" s="11"/>
      <c r="AT17" s="11"/>
      <c r="AU17" s="11"/>
      <c r="AV17" s="11"/>
      <c r="AW17" s="11"/>
      <c r="AX17" s="10"/>
      <c r="AY17" s="12"/>
      <c r="AZ17" s="12"/>
      <c r="BA17" s="13"/>
      <c r="BB17" s="10"/>
      <c r="BC17" s="17"/>
      <c r="BD17" s="20"/>
      <c r="BE17" s="6"/>
      <c r="BF17" s="7"/>
      <c r="BG17" s="6"/>
      <c r="BH17" s="9"/>
      <c r="BI17" s="10"/>
      <c r="BJ17" s="10"/>
      <c r="BK17" s="10"/>
      <c r="BL17" s="10"/>
      <c r="BM17" s="11"/>
      <c r="BN17" s="11"/>
      <c r="BO17" s="11"/>
      <c r="BP17" s="11"/>
      <c r="BQ17" s="11"/>
      <c r="BR17" s="17"/>
      <c r="BS17" s="11"/>
      <c r="BT17" s="11"/>
      <c r="BU17" s="11"/>
      <c r="BV17" s="11"/>
      <c r="BW17" s="11"/>
      <c r="BX17" s="11"/>
      <c r="BY17" s="17"/>
      <c r="BZ17" s="11"/>
      <c r="CA17" s="11"/>
      <c r="CB17" s="11"/>
      <c r="CC17" s="11"/>
      <c r="CD17" s="11"/>
      <c r="CE17" s="11"/>
      <c r="CF17" s="11"/>
      <c r="CG17" s="11"/>
      <c r="CH17" s="11"/>
      <c r="CI17" s="17"/>
      <c r="CJ17" s="11"/>
      <c r="CK17" s="11"/>
      <c r="CL17" s="11"/>
      <c r="CM17" s="11"/>
      <c r="CN17" s="11"/>
      <c r="CO17" s="11"/>
      <c r="CP17" s="17"/>
      <c r="CQ17" s="11"/>
      <c r="CR17" s="11"/>
      <c r="CS17" s="11"/>
      <c r="CT17" s="11"/>
      <c r="CU17" s="11"/>
      <c r="CV17" s="11"/>
      <c r="CW17" s="17"/>
      <c r="CX17" s="11"/>
      <c r="CY17" s="11"/>
      <c r="CZ17" s="11"/>
      <c r="DA17" s="11"/>
      <c r="DB17" s="11"/>
      <c r="DC17" s="11"/>
      <c r="DD17" s="17"/>
      <c r="DE17" s="12"/>
      <c r="DF17" s="12"/>
      <c r="DG17" s="13"/>
      <c r="DH17" s="17"/>
      <c r="DI17" s="17"/>
      <c r="DJ17" s="10"/>
    </row>
    <row r="18" spans="1:114" ht="15" x14ac:dyDescent="0.25">
      <c r="A18" s="6"/>
      <c r="B18" s="7"/>
      <c r="C18" s="19" t="s">
        <v>1726</v>
      </c>
      <c r="D18" s="9"/>
      <c r="E18" s="10"/>
      <c r="F18" s="10"/>
      <c r="G18" s="11"/>
      <c r="H18" s="11"/>
      <c r="I18" s="11"/>
      <c r="J18" s="11"/>
      <c r="K18" s="11"/>
      <c r="L18" s="10"/>
      <c r="M18" s="11"/>
      <c r="N18" s="11"/>
      <c r="O18" s="11"/>
      <c r="P18" s="11"/>
      <c r="Q18" s="11"/>
      <c r="R18" s="11"/>
      <c r="S18" s="10"/>
      <c r="T18" s="11"/>
      <c r="U18" s="11"/>
      <c r="V18" s="11"/>
      <c r="W18" s="11"/>
      <c r="X18" s="11"/>
      <c r="Y18" s="11"/>
      <c r="Z18" s="11"/>
      <c r="AA18" s="11"/>
      <c r="AB18" s="11"/>
      <c r="AC18" s="10"/>
      <c r="AD18" s="11"/>
      <c r="AE18" s="11"/>
      <c r="AF18" s="11"/>
      <c r="AG18" s="11"/>
      <c r="AH18" s="11"/>
      <c r="AI18" s="11"/>
      <c r="AJ18" s="10"/>
      <c r="AK18" s="11"/>
      <c r="AL18" s="11"/>
      <c r="AM18" s="11"/>
      <c r="AN18" s="11"/>
      <c r="AO18" s="11"/>
      <c r="AP18" s="11"/>
      <c r="AQ18" s="10"/>
      <c r="AR18" s="11"/>
      <c r="AS18" s="11"/>
      <c r="AT18" s="11"/>
      <c r="AU18" s="11"/>
      <c r="AV18" s="11"/>
      <c r="AW18" s="11"/>
      <c r="AX18" s="10"/>
      <c r="AY18" s="12"/>
      <c r="AZ18" s="12"/>
      <c r="BA18" s="13"/>
      <c r="BB18" s="10"/>
      <c r="BC18" s="54">
        <f>SUM(BC5:BC16)/COUNT(BC5:BC16)</f>
        <v>2.4916666666666667</v>
      </c>
      <c r="BD18" s="58" t="s">
        <v>1785</v>
      </c>
      <c r="BE18" s="6"/>
      <c r="BF18" s="7"/>
      <c r="BG18" s="6"/>
      <c r="BH18" s="9"/>
      <c r="BI18" s="10"/>
      <c r="BJ18" s="10"/>
      <c r="BK18" s="10"/>
      <c r="BL18" s="10"/>
      <c r="BM18" s="11"/>
      <c r="BN18" s="11"/>
      <c r="BO18" s="11"/>
      <c r="BP18" s="11"/>
      <c r="BQ18" s="11"/>
      <c r="BR18" s="17"/>
      <c r="BS18" s="11"/>
      <c r="BT18" s="11"/>
      <c r="BU18" s="11"/>
      <c r="BV18" s="11"/>
      <c r="BW18" s="11"/>
      <c r="BX18" s="11"/>
      <c r="BY18" s="17"/>
      <c r="BZ18" s="11"/>
      <c r="CA18" s="11"/>
      <c r="CB18" s="11"/>
      <c r="CC18" s="11"/>
      <c r="CD18" s="11"/>
      <c r="CE18" s="11"/>
      <c r="CF18" s="11"/>
      <c r="CG18" s="11"/>
      <c r="CH18" s="11"/>
      <c r="CI18" s="17"/>
      <c r="CJ18" s="11"/>
      <c r="CK18" s="11"/>
      <c r="CL18" s="11"/>
      <c r="CM18" s="11"/>
      <c r="CN18" s="11"/>
      <c r="CO18" s="11"/>
      <c r="CP18" s="17"/>
      <c r="CQ18" s="11"/>
      <c r="CR18" s="11"/>
      <c r="CS18" s="11"/>
      <c r="CT18" s="11"/>
      <c r="CU18" s="11"/>
      <c r="CV18" s="11"/>
      <c r="CW18" s="17"/>
      <c r="CX18" s="11"/>
      <c r="CY18" s="11"/>
      <c r="CZ18" s="11"/>
      <c r="DA18" s="11"/>
      <c r="DB18" s="11"/>
      <c r="DC18" s="11"/>
      <c r="DD18" s="17"/>
      <c r="DE18" s="12"/>
      <c r="DF18" s="12"/>
      <c r="DG18" s="13"/>
      <c r="DH18" s="17"/>
      <c r="DI18" s="17"/>
      <c r="DJ18" s="10"/>
    </row>
    <row r="19" spans="1:114" ht="14.25" x14ac:dyDescent="0.2">
      <c r="A19" s="6"/>
      <c r="B19" s="7"/>
      <c r="C19" s="6"/>
      <c r="D19" s="9"/>
      <c r="E19" s="10"/>
      <c r="F19" s="10"/>
      <c r="G19" s="11"/>
      <c r="H19" s="11"/>
      <c r="I19" s="11"/>
      <c r="J19" s="11"/>
      <c r="K19" s="11"/>
      <c r="L19" s="10"/>
      <c r="M19" s="11"/>
      <c r="N19" s="11"/>
      <c r="O19" s="11"/>
      <c r="P19" s="11"/>
      <c r="Q19" s="11"/>
      <c r="R19" s="11"/>
      <c r="S19" s="10"/>
      <c r="T19" s="11"/>
      <c r="U19" s="11"/>
      <c r="V19" s="11"/>
      <c r="W19" s="11"/>
      <c r="X19" s="11"/>
      <c r="Y19" s="11"/>
      <c r="Z19" s="11"/>
      <c r="AA19" s="11"/>
      <c r="AB19" s="11"/>
      <c r="AC19" s="10"/>
      <c r="AD19" s="11"/>
      <c r="AE19" s="11"/>
      <c r="AF19" s="11"/>
      <c r="AG19" s="11"/>
      <c r="AH19" s="11"/>
      <c r="AI19" s="11"/>
      <c r="AJ19" s="10"/>
      <c r="AK19" s="11"/>
      <c r="AL19" s="11"/>
      <c r="AM19" s="11"/>
      <c r="AN19" s="11"/>
      <c r="AO19" s="11"/>
      <c r="AP19" s="11"/>
      <c r="AQ19" s="10"/>
      <c r="AR19" s="11"/>
      <c r="AS19" s="11"/>
      <c r="AT19" s="11"/>
      <c r="AU19" s="11"/>
      <c r="AV19" s="11"/>
      <c r="AW19" s="11"/>
      <c r="AX19" s="10"/>
      <c r="AY19" s="12"/>
      <c r="AZ19" s="12"/>
      <c r="BA19" s="13"/>
      <c r="BB19" s="10"/>
      <c r="BC19" s="17"/>
      <c r="BD19" s="20"/>
      <c r="BE19" s="6"/>
      <c r="BF19" s="7"/>
      <c r="BG19" s="6"/>
      <c r="BH19" s="9"/>
      <c r="BI19" s="10"/>
      <c r="BJ19" s="10"/>
      <c r="BK19" s="10"/>
      <c r="BL19" s="10"/>
      <c r="BM19" s="11"/>
      <c r="BN19" s="11"/>
      <c r="BO19" s="11"/>
      <c r="BP19" s="11"/>
      <c r="BQ19" s="11"/>
      <c r="BR19" s="17"/>
      <c r="BS19" s="11"/>
      <c r="BT19" s="11"/>
      <c r="BU19" s="11"/>
      <c r="BV19" s="11"/>
      <c r="BW19" s="11"/>
      <c r="BX19" s="11"/>
      <c r="BY19" s="17"/>
      <c r="BZ19" s="11"/>
      <c r="CA19" s="11"/>
      <c r="CB19" s="11"/>
      <c r="CC19" s="11"/>
      <c r="CD19" s="11"/>
      <c r="CE19" s="11"/>
      <c r="CF19" s="11"/>
      <c r="CG19" s="11"/>
      <c r="CH19" s="11"/>
      <c r="CI19" s="17"/>
      <c r="CJ19" s="11"/>
      <c r="CK19" s="11"/>
      <c r="CL19" s="11"/>
      <c r="CM19" s="11"/>
      <c r="CN19" s="11"/>
      <c r="CO19" s="11"/>
      <c r="CP19" s="17"/>
      <c r="CQ19" s="11"/>
      <c r="CR19" s="11"/>
      <c r="CS19" s="11"/>
      <c r="CT19" s="11"/>
      <c r="CU19" s="11"/>
      <c r="CV19" s="11"/>
      <c r="CW19" s="17"/>
      <c r="CX19" s="11"/>
      <c r="CY19" s="11"/>
      <c r="CZ19" s="11"/>
      <c r="DA19" s="11"/>
      <c r="DB19" s="11"/>
      <c r="DC19" s="11"/>
      <c r="DD19" s="17"/>
      <c r="DE19" s="12"/>
      <c r="DF19" s="12"/>
      <c r="DG19" s="13"/>
      <c r="DH19" s="17"/>
      <c r="DI19" s="17"/>
      <c r="DJ19" s="10"/>
    </row>
    <row r="20" spans="1:114" ht="14.25" x14ac:dyDescent="0.2">
      <c r="A20" s="6"/>
      <c r="B20" s="7"/>
      <c r="C20" s="6"/>
      <c r="D20" s="9"/>
      <c r="E20" s="10"/>
      <c r="F20" s="10"/>
      <c r="G20" s="11"/>
      <c r="H20" s="11"/>
      <c r="I20" s="11"/>
      <c r="J20" s="11"/>
      <c r="K20" s="11"/>
      <c r="L20" s="10"/>
      <c r="M20" s="11"/>
      <c r="N20" s="11"/>
      <c r="O20" s="11"/>
      <c r="P20" s="11"/>
      <c r="Q20" s="11"/>
      <c r="R20" s="11"/>
      <c r="S20" s="10"/>
      <c r="T20" s="11"/>
      <c r="U20" s="11"/>
      <c r="V20" s="11"/>
      <c r="W20" s="11"/>
      <c r="X20" s="11"/>
      <c r="Y20" s="11"/>
      <c r="Z20" s="11"/>
      <c r="AA20" s="11"/>
      <c r="AB20" s="11"/>
      <c r="AC20" s="10"/>
      <c r="AD20" s="11"/>
      <c r="AE20" s="11"/>
      <c r="AF20" s="11"/>
      <c r="AG20" s="11"/>
      <c r="AH20" s="11"/>
      <c r="AI20" s="11"/>
      <c r="AJ20" s="10"/>
      <c r="AK20" s="11"/>
      <c r="AL20" s="11"/>
      <c r="AM20" s="11"/>
      <c r="AN20" s="11"/>
      <c r="AO20" s="11"/>
      <c r="AP20" s="11"/>
      <c r="AQ20" s="10"/>
      <c r="AR20" s="11"/>
      <c r="AS20" s="11"/>
      <c r="AT20" s="11"/>
      <c r="AU20" s="11"/>
      <c r="AV20" s="11"/>
      <c r="AW20" s="11"/>
      <c r="AX20" s="10"/>
      <c r="AY20" s="12"/>
      <c r="AZ20" s="12"/>
      <c r="BA20" s="13"/>
      <c r="BB20" s="10"/>
      <c r="BC20" s="17"/>
      <c r="BD20" s="20"/>
      <c r="BE20" s="6"/>
      <c r="BF20" s="7"/>
      <c r="BG20" s="6"/>
      <c r="BH20" s="9"/>
      <c r="BI20" s="10"/>
      <c r="BJ20" s="10"/>
      <c r="BK20" s="10"/>
      <c r="BL20" s="10"/>
      <c r="BM20" s="11"/>
      <c r="BN20" s="11"/>
      <c r="BO20" s="11"/>
      <c r="BP20" s="11"/>
      <c r="BQ20" s="11"/>
      <c r="BR20" s="17"/>
      <c r="BS20" s="11"/>
      <c r="BT20" s="11"/>
      <c r="BU20" s="11"/>
      <c r="BV20" s="11"/>
      <c r="BW20" s="11"/>
      <c r="BX20" s="11"/>
      <c r="BY20" s="17"/>
      <c r="BZ20" s="11"/>
      <c r="CA20" s="11"/>
      <c r="CB20" s="11"/>
      <c r="CC20" s="11"/>
      <c r="CD20" s="11"/>
      <c r="CE20" s="11"/>
      <c r="CF20" s="11"/>
      <c r="CG20" s="11"/>
      <c r="CH20" s="11"/>
      <c r="CI20" s="17"/>
      <c r="CJ20" s="11"/>
      <c r="CK20" s="11"/>
      <c r="CL20" s="11"/>
      <c r="CM20" s="11"/>
      <c r="CN20" s="11"/>
      <c r="CO20" s="11"/>
      <c r="CP20" s="17"/>
      <c r="CQ20" s="11"/>
      <c r="CR20" s="11"/>
      <c r="CS20" s="11"/>
      <c r="CT20" s="11"/>
      <c r="CU20" s="11"/>
      <c r="CV20" s="11"/>
      <c r="CW20" s="17"/>
      <c r="CX20" s="11"/>
      <c r="CY20" s="11"/>
      <c r="CZ20" s="11"/>
      <c r="DA20" s="11"/>
      <c r="DB20" s="11"/>
      <c r="DC20" s="11"/>
      <c r="DD20" s="17"/>
      <c r="DE20" s="12"/>
      <c r="DF20" s="12"/>
      <c r="DG20" s="13"/>
      <c r="DH20" s="17"/>
      <c r="DI20" s="17"/>
      <c r="DJ20" s="10"/>
    </row>
    <row r="21" spans="1:114" ht="14.25" x14ac:dyDescent="0.2">
      <c r="A21" s="6"/>
      <c r="B21" s="7"/>
      <c r="C21" s="6"/>
      <c r="D21" s="9"/>
      <c r="E21" s="10"/>
      <c r="F21" s="10"/>
      <c r="G21" s="11"/>
      <c r="H21" s="11"/>
      <c r="I21" s="11"/>
      <c r="J21" s="11"/>
      <c r="K21" s="11"/>
      <c r="L21" s="10"/>
      <c r="M21" s="11"/>
      <c r="N21" s="11"/>
      <c r="O21" s="11"/>
      <c r="P21" s="11"/>
      <c r="Q21" s="11"/>
      <c r="R21" s="11"/>
      <c r="S21" s="10"/>
      <c r="T21" s="11"/>
      <c r="U21" s="11"/>
      <c r="V21" s="11"/>
      <c r="W21" s="11"/>
      <c r="X21" s="11"/>
      <c r="Y21" s="11"/>
      <c r="Z21" s="11"/>
      <c r="AA21" s="11"/>
      <c r="AB21" s="11"/>
      <c r="AC21" s="10"/>
      <c r="AD21" s="11"/>
      <c r="AE21" s="11"/>
      <c r="AF21" s="11"/>
      <c r="AG21" s="11"/>
      <c r="AH21" s="11"/>
      <c r="AI21" s="11"/>
      <c r="AJ21" s="10"/>
      <c r="AK21" s="11"/>
      <c r="AL21" s="11"/>
      <c r="AM21" s="11"/>
      <c r="AN21" s="11"/>
      <c r="AO21" s="11"/>
      <c r="AP21" s="11"/>
      <c r="AQ21" s="10"/>
      <c r="AR21" s="11"/>
      <c r="AS21" s="11"/>
      <c r="AT21" s="11"/>
      <c r="AU21" s="11"/>
      <c r="AV21" s="11"/>
      <c r="AW21" s="11"/>
      <c r="AX21" s="10"/>
      <c r="AY21" s="12"/>
      <c r="AZ21" s="12"/>
      <c r="BA21" s="13"/>
      <c r="BB21" s="10"/>
      <c r="BC21" s="17"/>
      <c r="BD21" s="20"/>
      <c r="BE21" s="6"/>
      <c r="BF21" s="7"/>
      <c r="BG21" s="6"/>
      <c r="BH21" s="9"/>
      <c r="BI21" s="10"/>
      <c r="BJ21" s="10"/>
      <c r="BK21" s="10"/>
      <c r="BL21" s="10"/>
      <c r="BM21" s="11"/>
      <c r="BN21" s="11"/>
      <c r="BO21" s="11"/>
      <c r="BP21" s="11"/>
      <c r="BQ21" s="11"/>
      <c r="BR21" s="17"/>
      <c r="BS21" s="11"/>
      <c r="BT21" s="11"/>
      <c r="BU21" s="11"/>
      <c r="BV21" s="11"/>
      <c r="BW21" s="11"/>
      <c r="BX21" s="11"/>
      <c r="BY21" s="17"/>
      <c r="BZ21" s="11"/>
      <c r="CA21" s="11"/>
      <c r="CB21" s="11"/>
      <c r="CC21" s="11"/>
      <c r="CD21" s="11"/>
      <c r="CE21" s="11"/>
      <c r="CF21" s="11"/>
      <c r="CG21" s="11"/>
      <c r="CH21" s="11"/>
      <c r="CI21" s="17"/>
      <c r="CJ21" s="11"/>
      <c r="CK21" s="11"/>
      <c r="CL21" s="11"/>
      <c r="CM21" s="11"/>
      <c r="CN21" s="11"/>
      <c r="CO21" s="11"/>
      <c r="CP21" s="17"/>
      <c r="CQ21" s="11"/>
      <c r="CR21" s="11"/>
      <c r="CS21" s="11"/>
      <c r="CT21" s="11"/>
      <c r="CU21" s="11"/>
      <c r="CV21" s="11"/>
      <c r="CW21" s="17"/>
      <c r="CX21" s="11"/>
      <c r="CY21" s="11"/>
      <c r="CZ21" s="11"/>
      <c r="DA21" s="11"/>
      <c r="DB21" s="11"/>
      <c r="DC21" s="11"/>
      <c r="DD21" s="17"/>
      <c r="DE21" s="12"/>
      <c r="DF21" s="12"/>
      <c r="DG21" s="13"/>
      <c r="DH21" s="17"/>
      <c r="DI21" s="17"/>
      <c r="DJ21" s="10"/>
    </row>
    <row r="22" spans="1:114" ht="14.25" x14ac:dyDescent="0.2">
      <c r="A22" s="6"/>
      <c r="B22" s="7"/>
      <c r="C22" s="19" t="s">
        <v>1789</v>
      </c>
      <c r="D22" s="9"/>
      <c r="E22" s="10"/>
      <c r="F22" s="10"/>
      <c r="G22" s="11"/>
      <c r="H22" s="11"/>
      <c r="I22" s="11"/>
      <c r="J22" s="11"/>
      <c r="K22" s="11"/>
      <c r="L22" s="10"/>
      <c r="M22" s="11"/>
      <c r="N22" s="11"/>
      <c r="O22" s="11"/>
      <c r="P22" s="11"/>
      <c r="Q22" s="11"/>
      <c r="R22" s="11"/>
      <c r="S22" s="10"/>
      <c r="T22" s="11"/>
      <c r="U22" s="11"/>
      <c r="V22" s="11"/>
      <c r="W22" s="11"/>
      <c r="X22" s="11"/>
      <c r="Y22" s="11"/>
      <c r="Z22" s="11"/>
      <c r="AA22" s="11"/>
      <c r="AB22" s="11"/>
      <c r="AC22" s="10"/>
      <c r="AD22" s="11"/>
      <c r="AE22" s="11"/>
      <c r="AF22" s="11"/>
      <c r="AG22" s="11"/>
      <c r="AH22" s="11"/>
      <c r="AI22" s="11"/>
      <c r="AJ22" s="10"/>
      <c r="AK22" s="11"/>
      <c r="AL22" s="11"/>
      <c r="AM22" s="11"/>
      <c r="AN22" s="11"/>
      <c r="AO22" s="11"/>
      <c r="AP22" s="11"/>
      <c r="AQ22" s="10"/>
      <c r="AR22" s="11"/>
      <c r="AS22" s="11"/>
      <c r="AT22" s="11"/>
      <c r="AU22" s="11"/>
      <c r="AV22" s="11"/>
      <c r="AW22" s="11"/>
      <c r="AX22" s="10"/>
      <c r="AY22" s="12"/>
      <c r="AZ22" s="12"/>
      <c r="BA22" s="13"/>
      <c r="BB22" s="10"/>
      <c r="BC22" s="17"/>
      <c r="BD22" s="20"/>
      <c r="BE22" s="6"/>
      <c r="BF22" s="7"/>
      <c r="BG22" s="6"/>
      <c r="BH22" s="9"/>
      <c r="BI22" s="10"/>
      <c r="BJ22" s="10"/>
      <c r="BK22" s="10"/>
      <c r="BL22" s="10"/>
      <c r="BM22" s="11"/>
      <c r="BN22" s="11"/>
      <c r="BO22" s="11"/>
      <c r="BP22" s="11"/>
      <c r="BQ22" s="11"/>
      <c r="BR22" s="17"/>
      <c r="BS22" s="11"/>
      <c r="BT22" s="11"/>
      <c r="BU22" s="11"/>
      <c r="BV22" s="11"/>
      <c r="BW22" s="11"/>
      <c r="BX22" s="11"/>
      <c r="BY22" s="17"/>
      <c r="BZ22" s="11"/>
      <c r="CA22" s="11"/>
      <c r="CB22" s="11"/>
      <c r="CC22" s="11"/>
      <c r="CD22" s="11"/>
      <c r="CE22" s="11"/>
      <c r="CF22" s="11"/>
      <c r="CG22" s="11"/>
      <c r="CH22" s="11"/>
      <c r="CI22" s="17"/>
      <c r="CJ22" s="11"/>
      <c r="CK22" s="11"/>
      <c r="CL22" s="11"/>
      <c r="CM22" s="11"/>
      <c r="CN22" s="11"/>
      <c r="CO22" s="11"/>
      <c r="CP22" s="17"/>
      <c r="CQ22" s="11"/>
      <c r="CR22" s="11"/>
      <c r="CS22" s="11"/>
      <c r="CT22" s="11"/>
      <c r="CU22" s="11"/>
      <c r="CV22" s="11"/>
      <c r="CW22" s="17"/>
      <c r="CX22" s="11"/>
      <c r="CY22" s="11"/>
      <c r="CZ22" s="11"/>
      <c r="DA22" s="11"/>
      <c r="DB22" s="11"/>
      <c r="DC22" s="11"/>
      <c r="DD22" s="17"/>
      <c r="DE22" s="12"/>
      <c r="DF22" s="12"/>
      <c r="DG22" s="13"/>
      <c r="DH22" s="17"/>
      <c r="DI22" s="17"/>
      <c r="DJ22" s="10"/>
    </row>
    <row r="23" spans="1:114" ht="14.25" x14ac:dyDescent="0.2">
      <c r="A23" s="6" t="s">
        <v>299</v>
      </c>
      <c r="B23" s="7">
        <v>642</v>
      </c>
      <c r="C23" s="6" t="s">
        <v>1053</v>
      </c>
      <c r="D23" s="9" t="str">
        <f t="shared" si="0"/>
        <v/>
      </c>
      <c r="E23" s="10" t="str">
        <f t="shared" si="1"/>
        <v/>
      </c>
      <c r="F23" s="10" t="str">
        <f t="shared" si="2"/>
        <v/>
      </c>
      <c r="G23" s="11" t="str">
        <f t="shared" si="3"/>
        <v/>
      </c>
      <c r="H23" s="11" t="str">
        <f t="shared" si="4"/>
        <v/>
      </c>
      <c r="I23" s="11" t="str">
        <f t="shared" si="5"/>
        <v/>
      </c>
      <c r="J23" s="11" t="str">
        <f t="shared" si="6"/>
        <v/>
      </c>
      <c r="K23" s="11" t="str">
        <f t="shared" si="7"/>
        <v/>
      </c>
      <c r="L23" s="10" t="str">
        <f t="shared" si="8"/>
        <v/>
      </c>
      <c r="M23" s="11" t="str">
        <f t="shared" si="9"/>
        <v/>
      </c>
      <c r="N23" s="11" t="str">
        <f t="shared" si="10"/>
        <v/>
      </c>
      <c r="O23" s="11" t="str">
        <f t="shared" si="11"/>
        <v/>
      </c>
      <c r="P23" s="11" t="str">
        <f t="shared" si="12"/>
        <v/>
      </c>
      <c r="Q23" s="11" t="str">
        <f t="shared" si="13"/>
        <v/>
      </c>
      <c r="R23" s="11" t="str">
        <f t="shared" si="14"/>
        <v/>
      </c>
      <c r="S23" s="10" t="str">
        <f t="shared" si="15"/>
        <v/>
      </c>
      <c r="T23" s="11" t="str">
        <f t="shared" si="16"/>
        <v/>
      </c>
      <c r="U23" s="11" t="str">
        <f t="shared" si="17"/>
        <v/>
      </c>
      <c r="V23" s="11" t="str">
        <f t="shared" si="18"/>
        <v/>
      </c>
      <c r="W23" s="11" t="str">
        <f t="shared" si="19"/>
        <v/>
      </c>
      <c r="X23" s="11" t="str">
        <f t="shared" si="20"/>
        <v/>
      </c>
      <c r="Y23" s="11" t="str">
        <f t="shared" si="21"/>
        <v/>
      </c>
      <c r="Z23" s="11" t="str">
        <f t="shared" si="22"/>
        <v/>
      </c>
      <c r="AA23" s="11" t="str">
        <f t="shared" si="23"/>
        <v/>
      </c>
      <c r="AB23" s="11" t="str">
        <f t="shared" si="24"/>
        <v/>
      </c>
      <c r="AC23" s="10" t="str">
        <f t="shared" si="25"/>
        <v/>
      </c>
      <c r="AD23" s="11" t="str">
        <f t="shared" si="26"/>
        <v/>
      </c>
      <c r="AE23" s="11" t="str">
        <f t="shared" si="27"/>
        <v/>
      </c>
      <c r="AF23" s="11" t="str">
        <f t="shared" si="28"/>
        <v/>
      </c>
      <c r="AG23" s="11" t="str">
        <f t="shared" si="29"/>
        <v/>
      </c>
      <c r="AH23" s="11" t="str">
        <f t="shared" si="30"/>
        <v/>
      </c>
      <c r="AI23" s="11" t="str">
        <f t="shared" si="31"/>
        <v/>
      </c>
      <c r="AJ23" s="10" t="str">
        <f t="shared" si="32"/>
        <v/>
      </c>
      <c r="AK23" s="11" t="str">
        <f t="shared" si="33"/>
        <v/>
      </c>
      <c r="AL23" s="11" t="str">
        <f t="shared" si="34"/>
        <v/>
      </c>
      <c r="AM23" s="11" t="str">
        <f t="shared" si="35"/>
        <v/>
      </c>
      <c r="AN23" s="11" t="str">
        <f t="shared" si="36"/>
        <v/>
      </c>
      <c r="AO23" s="11" t="str">
        <f t="shared" si="37"/>
        <v/>
      </c>
      <c r="AP23" s="11" t="str">
        <f t="shared" si="38"/>
        <v/>
      </c>
      <c r="AQ23" s="10" t="str">
        <f t="shared" si="39"/>
        <v/>
      </c>
      <c r="AR23" s="11" t="str">
        <f t="shared" si="40"/>
        <v/>
      </c>
      <c r="AS23" s="11" t="str">
        <f t="shared" si="41"/>
        <v/>
      </c>
      <c r="AT23" s="11" t="str">
        <f t="shared" si="42"/>
        <v/>
      </c>
      <c r="AU23" s="11" t="str">
        <f t="shared" si="43"/>
        <v/>
      </c>
      <c r="AV23" s="11" t="str">
        <f t="shared" si="44"/>
        <v/>
      </c>
      <c r="AW23" s="11" t="str">
        <f t="shared" si="45"/>
        <v/>
      </c>
      <c r="AX23" s="10" t="str">
        <f t="shared" si="46"/>
        <v/>
      </c>
      <c r="AY23" s="12" t="s">
        <v>1394</v>
      </c>
      <c r="AZ23" s="12">
        <v>714</v>
      </c>
      <c r="BA23" s="13">
        <v>2195</v>
      </c>
      <c r="BB23" s="10">
        <f t="shared" si="47"/>
        <v>1</v>
      </c>
      <c r="BC23" s="17" t="str">
        <f t="shared" si="48"/>
        <v/>
      </c>
      <c r="BD23" s="10" t="str">
        <f t="shared" ref="BD23" si="100">IF(LEN(D23) &gt; 0, VLOOKUP(C23,Svar, 12, FALSE), "")</f>
        <v/>
      </c>
      <c r="BE23" s="6" t="s">
        <v>299</v>
      </c>
      <c r="BF23" s="7">
        <v>642</v>
      </c>
      <c r="BG23" s="6" t="s">
        <v>1053</v>
      </c>
      <c r="BH23" s="9" t="str">
        <f t="shared" si="49"/>
        <v/>
      </c>
      <c r="BI23" s="10" t="str">
        <f t="shared" si="50"/>
        <v/>
      </c>
      <c r="BJ23" s="10" t="str">
        <f t="shared" si="51"/>
        <v/>
      </c>
      <c r="BK23" s="10"/>
      <c r="BL23" s="10"/>
      <c r="BM23" s="11" t="str">
        <f t="shared" si="53"/>
        <v/>
      </c>
      <c r="BN23" s="11" t="str">
        <f t="shared" si="54"/>
        <v/>
      </c>
      <c r="BO23" s="11" t="str">
        <f t="shared" si="55"/>
        <v/>
      </c>
      <c r="BP23" s="11" t="str">
        <f t="shared" si="56"/>
        <v/>
      </c>
      <c r="BQ23" s="11" t="str">
        <f t="shared" si="57"/>
        <v/>
      </c>
      <c r="BR23" s="17" t="str">
        <f t="shared" si="58"/>
        <v/>
      </c>
      <c r="BS23" s="11" t="str">
        <f t="shared" si="59"/>
        <v/>
      </c>
      <c r="BT23" s="11" t="str">
        <f t="shared" si="60"/>
        <v/>
      </c>
      <c r="BU23" s="11" t="str">
        <f t="shared" si="61"/>
        <v/>
      </c>
      <c r="BV23" s="11" t="str">
        <f t="shared" si="62"/>
        <v/>
      </c>
      <c r="BW23" s="11" t="str">
        <f t="shared" si="63"/>
        <v/>
      </c>
      <c r="BX23" s="11" t="str">
        <f t="shared" si="64"/>
        <v/>
      </c>
      <c r="BY23" s="17" t="str">
        <f t="shared" si="65"/>
        <v/>
      </c>
      <c r="BZ23" s="11" t="str">
        <f t="shared" si="66"/>
        <v/>
      </c>
      <c r="CA23" s="11" t="str">
        <f t="shared" si="67"/>
        <v/>
      </c>
      <c r="CB23" s="11" t="str">
        <f t="shared" si="68"/>
        <v/>
      </c>
      <c r="CC23" s="11" t="str">
        <f t="shared" si="69"/>
        <v/>
      </c>
      <c r="CD23" s="11" t="str">
        <f t="shared" si="70"/>
        <v/>
      </c>
      <c r="CE23" s="11" t="str">
        <f t="shared" si="71"/>
        <v/>
      </c>
      <c r="CF23" s="11" t="str">
        <f t="shared" si="72"/>
        <v/>
      </c>
      <c r="CG23" s="11" t="str">
        <f t="shared" si="73"/>
        <v/>
      </c>
      <c r="CH23" s="11" t="str">
        <f t="shared" si="74"/>
        <v/>
      </c>
      <c r="CI23" s="17" t="str">
        <f t="shared" si="75"/>
        <v/>
      </c>
      <c r="CJ23" s="11" t="str">
        <f t="shared" si="76"/>
        <v/>
      </c>
      <c r="CK23" s="11" t="str">
        <f t="shared" si="77"/>
        <v/>
      </c>
      <c r="CL23" s="11" t="str">
        <f t="shared" si="78"/>
        <v/>
      </c>
      <c r="CM23" s="11" t="str">
        <f t="shared" si="79"/>
        <v/>
      </c>
      <c r="CN23" s="11" t="str">
        <f t="shared" si="80"/>
        <v/>
      </c>
      <c r="CO23" s="11" t="str">
        <f t="shared" si="81"/>
        <v/>
      </c>
      <c r="CP23" s="17" t="str">
        <f t="shared" si="82"/>
        <v/>
      </c>
      <c r="CQ23" s="11" t="str">
        <f t="shared" si="83"/>
        <v/>
      </c>
      <c r="CR23" s="11" t="str">
        <f t="shared" si="84"/>
        <v/>
      </c>
      <c r="CS23" s="11" t="str">
        <f t="shared" si="85"/>
        <v/>
      </c>
      <c r="CT23" s="11" t="str">
        <f t="shared" si="86"/>
        <v/>
      </c>
      <c r="CU23" s="11" t="str">
        <f t="shared" si="87"/>
        <v/>
      </c>
      <c r="CV23" s="11" t="str">
        <f t="shared" si="88"/>
        <v/>
      </c>
      <c r="CW23" s="17" t="str">
        <f t="shared" si="89"/>
        <v/>
      </c>
      <c r="CX23" s="11" t="str">
        <f t="shared" si="90"/>
        <v/>
      </c>
      <c r="CY23" s="11" t="str">
        <f t="shared" si="91"/>
        <v/>
      </c>
      <c r="CZ23" s="11" t="str">
        <f t="shared" si="92"/>
        <v/>
      </c>
      <c r="DA23" s="11" t="str">
        <f t="shared" si="93"/>
        <v/>
      </c>
      <c r="DB23" s="11" t="str">
        <f t="shared" si="94"/>
        <v/>
      </c>
      <c r="DC23" s="11" t="str">
        <f t="shared" si="95"/>
        <v/>
      </c>
      <c r="DD23" s="17" t="str">
        <f t="shared" si="96"/>
        <v/>
      </c>
      <c r="DE23" s="12" t="s">
        <v>1394</v>
      </c>
      <c r="DF23" s="12">
        <v>714</v>
      </c>
      <c r="DG23" s="13">
        <v>2195</v>
      </c>
      <c r="DH23" s="17">
        <f t="shared" si="97"/>
        <v>1</v>
      </c>
      <c r="DI23" s="17" t="str">
        <f t="shared" si="98"/>
        <v/>
      </c>
      <c r="DJ23" s="10" t="str">
        <f t="shared" si="99"/>
        <v/>
      </c>
    </row>
  </sheetData>
  <conditionalFormatting sqref="BD23 BK5:BL22">
    <cfRule type="cellIs" dxfId="307" priority="12" operator="equal">
      <formula>"Mycket bra"</formula>
    </cfRule>
  </conditionalFormatting>
  <conditionalFormatting sqref="BD23 BK5:BL22">
    <cfRule type="cellIs" dxfId="306" priority="13" operator="equal">
      <formula>"Bra"</formula>
    </cfRule>
  </conditionalFormatting>
  <conditionalFormatting sqref="BD23 BK5:BL22">
    <cfRule type="cellIs" dxfId="305" priority="14" operator="equal">
      <formula>"Varken eller"</formula>
    </cfRule>
  </conditionalFormatting>
  <conditionalFormatting sqref="BD23 BK5:BL22">
    <cfRule type="cellIs" dxfId="304" priority="15" operator="equal">
      <formula>"Dålig"</formula>
    </cfRule>
  </conditionalFormatting>
  <conditionalFormatting sqref="BD23 BK5:BL22">
    <cfRule type="cellIs" dxfId="303" priority="16" operator="equal">
      <formula>"Mycket dålig"</formula>
    </cfRule>
  </conditionalFormatting>
  <conditionalFormatting sqref="L5:L23 S5:S23 AC5:AC23 AJ5:AJ23 AQ5:AQ23 AX5:AX23 BB5:BC23">
    <cfRule type="cellIs" dxfId="302" priority="17" operator="lessThan">
      <formula>1</formula>
    </cfRule>
  </conditionalFormatting>
  <conditionalFormatting sqref="L5:L23 S5:S23 AC5:AC23 AJ5:AJ23 AQ5:AQ23 AX5:AX23 BB5:BC23">
    <cfRule type="cellIs" dxfId="301" priority="18" operator="lessThan">
      <formula>2</formula>
    </cfRule>
  </conditionalFormatting>
  <conditionalFormatting sqref="L5:L23 S5:S23 AC5:AC23 AJ5:AJ23 AQ5:AQ23 AX5:AX23 BB5:BC23">
    <cfRule type="cellIs" dxfId="300" priority="19" operator="lessThan">
      <formula>3</formula>
    </cfRule>
  </conditionalFormatting>
  <conditionalFormatting sqref="L5:L23 S5:S23 AC5:AC23 AJ5:AJ23 AQ5:AQ23 AX5:AX23 BB5:BC23">
    <cfRule type="cellIs" dxfId="299" priority="20" operator="lessThan">
      <formula>4</formula>
    </cfRule>
  </conditionalFormatting>
  <conditionalFormatting sqref="L5:L23 S5:S23 AC5:AC23 AJ5:AJ23 AQ5:AQ23 AX5:AX23 BB5:BC23">
    <cfRule type="cellIs" dxfId="298" priority="21" operator="lessThan">
      <formula>5</formula>
    </cfRule>
  </conditionalFormatting>
  <conditionalFormatting sqref="L5:L23 S5:S23 AC5:AC23 AJ5:AJ23 AQ5:AQ23 AX5:AX23 BB5:BC23">
    <cfRule type="cellIs" dxfId="297" priority="22" operator="lessThan">
      <formula>6</formula>
    </cfRule>
  </conditionalFormatting>
  <conditionalFormatting sqref="DJ5:DJ23">
    <cfRule type="cellIs" dxfId="296" priority="1" operator="equal">
      <formula>"Mycket bra"</formula>
    </cfRule>
  </conditionalFormatting>
  <conditionalFormatting sqref="DJ5:DJ23">
    <cfRule type="cellIs" dxfId="295" priority="2" operator="equal">
      <formula>"Bra"</formula>
    </cfRule>
  </conditionalFormatting>
  <conditionalFormatting sqref="DJ5:DJ23">
    <cfRule type="cellIs" dxfId="294" priority="3" operator="equal">
      <formula>"Varken eller"</formula>
    </cfRule>
  </conditionalFormatting>
  <conditionalFormatting sqref="DJ5:DJ23">
    <cfRule type="cellIs" dxfId="293" priority="4" operator="equal">
      <formula>"Dålig"</formula>
    </cfRule>
  </conditionalFormatting>
  <conditionalFormatting sqref="DJ5:DJ23">
    <cfRule type="cellIs" dxfId="292" priority="5" operator="equal">
      <formula>"Mycket dålig"</formula>
    </cfRule>
  </conditionalFormatting>
  <conditionalFormatting sqref="BR5:BR23 BY5:BY23 CI5:CI23 CP5:CP23 CW5:CW23 DD5:DD23 DH5:DI23">
    <cfRule type="cellIs" dxfId="291" priority="6" operator="lessThan">
      <formula>1</formula>
    </cfRule>
  </conditionalFormatting>
  <conditionalFormatting sqref="BR5:BR23 BY5:BY23 CI5:CI23 CP5:CP23 CW5:CW23 DD5:DD23 DH5:DI23">
    <cfRule type="cellIs" dxfId="290" priority="7" operator="lessThan">
      <formula>2</formula>
    </cfRule>
  </conditionalFormatting>
  <conditionalFormatting sqref="BR5:BR23 BY5:BY23 CI5:CI23 CP5:CP23 CW5:CW23 DD5:DD23 DH5:DI23">
    <cfRule type="cellIs" dxfId="289" priority="8" operator="lessThan">
      <formula>3</formula>
    </cfRule>
  </conditionalFormatting>
  <conditionalFormatting sqref="BR5:BR23 BY5:BY23 CI5:CI23 CP5:CP23 CW5:CW23 DD5:DD23 DH5:DI23">
    <cfRule type="cellIs" dxfId="288" priority="9" operator="lessThan">
      <formula>4</formula>
    </cfRule>
  </conditionalFormatting>
  <conditionalFormatting sqref="BR5:BR23 BY5:BY23 CI5:CI23 CP5:CP23 CW5:CW23 DD5:DD23 DH5:DI23">
    <cfRule type="cellIs" dxfId="287" priority="10" operator="lessThan">
      <formula>5</formula>
    </cfRule>
  </conditionalFormatting>
  <conditionalFormatting sqref="BR5:BR23 BY5:BY23 CI5:CI23 CP5:CP23 CW5:CW23 DD5:DD23 DH5:DI23">
    <cfRule type="cellIs" dxfId="286" priority="11" operator="lessThan">
      <formula>6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2"/>
  <sheetViews>
    <sheetView topLeftCell="C1" workbookViewId="0">
      <selection activeCell="C2" sqref="C2"/>
    </sheetView>
  </sheetViews>
  <sheetFormatPr defaultRowHeight="12.75" x14ac:dyDescent="0.2"/>
  <cols>
    <col min="1" max="2" width="0" hidden="1" customWidth="1"/>
    <col min="3" max="3" width="22.42578125" customWidth="1"/>
    <col min="4" max="54" width="0" hidden="1" customWidth="1"/>
    <col min="56" max="56" width="11.7109375" bestFit="1" customWidth="1"/>
    <col min="57" max="57" width="10.85546875" bestFit="1" customWidth="1"/>
    <col min="58" max="63" width="0" hidden="1" customWidth="1"/>
    <col min="70" max="70" width="9.140625" style="18"/>
    <col min="77" max="77" width="9.140625" style="18"/>
    <col min="87" max="87" width="9.140625" style="18"/>
    <col min="94" max="94" width="9.140625" style="18"/>
    <col min="101" max="101" width="9.140625" style="18"/>
    <col min="108" max="108" width="9.140625" style="18"/>
    <col min="112" max="112" width="9.140625" style="18"/>
  </cols>
  <sheetData>
    <row r="1" spans="1:114" ht="37.5" x14ac:dyDescent="0.6">
      <c r="C1" s="21" t="s">
        <v>359</v>
      </c>
    </row>
    <row r="2" spans="1:114" x14ac:dyDescent="0.2">
      <c r="C2" s="40" t="s">
        <v>1914</v>
      </c>
    </row>
    <row r="3" spans="1:114" x14ac:dyDescent="0.2">
      <c r="C3" s="40"/>
    </row>
    <row r="4" spans="1:114" ht="165.75" x14ac:dyDescent="0.2">
      <c r="C4" s="41" t="s">
        <v>3</v>
      </c>
      <c r="D4" s="41" t="s">
        <v>1735</v>
      </c>
      <c r="E4" s="53"/>
      <c r="F4" s="53"/>
      <c r="G4" s="42" t="s">
        <v>1744</v>
      </c>
      <c r="H4" s="42" t="s">
        <v>1745</v>
      </c>
      <c r="I4" s="42" t="s">
        <v>1746</v>
      </c>
      <c r="J4" s="42" t="s">
        <v>1748</v>
      </c>
      <c r="K4" s="42" t="s">
        <v>1749</v>
      </c>
      <c r="L4" s="49" t="s">
        <v>1747</v>
      </c>
      <c r="M4" s="43" t="s">
        <v>1775</v>
      </c>
      <c r="N4" s="43" t="s">
        <v>1776</v>
      </c>
      <c r="O4" s="43" t="s">
        <v>1777</v>
      </c>
      <c r="P4" s="43" t="s">
        <v>1778</v>
      </c>
      <c r="Q4" s="43" t="s">
        <v>1779</v>
      </c>
      <c r="R4" s="43" t="s">
        <v>1780</v>
      </c>
      <c r="S4" s="50" t="s">
        <v>1781</v>
      </c>
      <c r="T4" s="44" t="s">
        <v>1751</v>
      </c>
      <c r="U4" s="44" t="s">
        <v>1752</v>
      </c>
      <c r="V4" s="44" t="s">
        <v>1753</v>
      </c>
      <c r="W4" s="44" t="s">
        <v>1754</v>
      </c>
      <c r="X4" s="44" t="s">
        <v>1755</v>
      </c>
      <c r="Y4" s="44" t="s">
        <v>1756</v>
      </c>
      <c r="Z4" s="44" t="s">
        <v>1757</v>
      </c>
      <c r="AA4" s="44" t="s">
        <v>1758</v>
      </c>
      <c r="AB4" s="44" t="s">
        <v>1750</v>
      </c>
      <c r="AC4" s="50" t="s">
        <v>1782</v>
      </c>
      <c r="AD4" s="44" t="s">
        <v>1759</v>
      </c>
      <c r="AE4" s="44" t="s">
        <v>1760</v>
      </c>
      <c r="AF4" s="44" t="s">
        <v>1761</v>
      </c>
      <c r="AG4" s="44" t="s">
        <v>1762</v>
      </c>
      <c r="AH4" s="44" t="s">
        <v>1763</v>
      </c>
      <c r="AI4" s="44" t="s">
        <v>1750</v>
      </c>
      <c r="AJ4" s="50" t="s">
        <v>1783</v>
      </c>
      <c r="AK4" s="44" t="s">
        <v>1764</v>
      </c>
      <c r="AL4" s="44" t="s">
        <v>1765</v>
      </c>
      <c r="AM4" s="44" t="s">
        <v>1766</v>
      </c>
      <c r="AN4" s="44" t="s">
        <v>1767</v>
      </c>
      <c r="AO4" s="44" t="s">
        <v>1768</v>
      </c>
      <c r="AP4" s="44" t="s">
        <v>1769</v>
      </c>
      <c r="AQ4" s="51" t="s">
        <v>1721</v>
      </c>
      <c r="AR4" s="44" t="s">
        <v>1770</v>
      </c>
      <c r="AS4" s="44" t="s">
        <v>1771</v>
      </c>
      <c r="AT4" s="44" t="s">
        <v>1772</v>
      </c>
      <c r="AU4" s="44" t="s">
        <v>1773</v>
      </c>
      <c r="AV4" s="44" t="s">
        <v>1774</v>
      </c>
      <c r="AW4" s="44" t="s">
        <v>1750</v>
      </c>
      <c r="AX4" s="52" t="s">
        <v>1722</v>
      </c>
      <c r="AY4" s="47" t="s">
        <v>8</v>
      </c>
      <c r="AZ4" s="47" t="s">
        <v>22</v>
      </c>
      <c r="BA4" s="47" t="s">
        <v>23</v>
      </c>
      <c r="BB4" s="52" t="s">
        <v>1723</v>
      </c>
      <c r="BC4" s="55" t="s">
        <v>1725</v>
      </c>
      <c r="BD4" s="55" t="s">
        <v>1735</v>
      </c>
      <c r="BE4" s="57" t="s">
        <v>1724</v>
      </c>
      <c r="BF4" s="44" t="s">
        <v>1724</v>
      </c>
      <c r="BG4" s="48" t="s">
        <v>3</v>
      </c>
      <c r="BH4" s="41" t="s">
        <v>6</v>
      </c>
      <c r="BI4" s="41" t="s">
        <v>1735</v>
      </c>
      <c r="BJ4" s="42" t="s">
        <v>1744</v>
      </c>
      <c r="BK4" s="57" t="s">
        <v>1794</v>
      </c>
      <c r="BM4" s="42" t="s">
        <v>1744</v>
      </c>
      <c r="BN4" s="42" t="s">
        <v>1745</v>
      </c>
      <c r="BO4" s="42" t="s">
        <v>1746</v>
      </c>
      <c r="BP4" s="42" t="s">
        <v>1748</v>
      </c>
      <c r="BQ4" s="42" t="s">
        <v>1749</v>
      </c>
      <c r="BR4" s="67" t="s">
        <v>1747</v>
      </c>
      <c r="BS4" s="43" t="s">
        <v>1775</v>
      </c>
      <c r="BT4" s="43" t="s">
        <v>1776</v>
      </c>
      <c r="BU4" s="43" t="s">
        <v>1777</v>
      </c>
      <c r="BV4" s="43" t="s">
        <v>1778</v>
      </c>
      <c r="BW4" s="43" t="s">
        <v>1779</v>
      </c>
      <c r="BX4" s="43" t="s">
        <v>1780</v>
      </c>
      <c r="BY4" s="50" t="s">
        <v>1781</v>
      </c>
      <c r="BZ4" s="43" t="s">
        <v>1751</v>
      </c>
      <c r="CA4" s="43" t="s">
        <v>1752</v>
      </c>
      <c r="CB4" s="43" t="s">
        <v>1753</v>
      </c>
      <c r="CC4" s="43" t="s">
        <v>1754</v>
      </c>
      <c r="CD4" s="43" t="s">
        <v>1755</v>
      </c>
      <c r="CE4" s="43" t="s">
        <v>1756</v>
      </c>
      <c r="CF4" s="43" t="s">
        <v>1757</v>
      </c>
      <c r="CG4" s="43" t="s">
        <v>1758</v>
      </c>
      <c r="CH4" s="43" t="s">
        <v>1750</v>
      </c>
      <c r="CI4" s="50" t="s">
        <v>1782</v>
      </c>
      <c r="CJ4" s="43" t="s">
        <v>1759</v>
      </c>
      <c r="CK4" s="43" t="s">
        <v>1760</v>
      </c>
      <c r="CL4" s="43" t="s">
        <v>1761</v>
      </c>
      <c r="CM4" s="43" t="s">
        <v>1762</v>
      </c>
      <c r="CN4" s="43" t="s">
        <v>1763</v>
      </c>
      <c r="CO4" s="43" t="s">
        <v>1750</v>
      </c>
      <c r="CP4" s="50" t="s">
        <v>1783</v>
      </c>
      <c r="CQ4" s="43" t="s">
        <v>1764</v>
      </c>
      <c r="CR4" s="43" t="s">
        <v>1765</v>
      </c>
      <c r="CS4" s="43" t="s">
        <v>1766</v>
      </c>
      <c r="CT4" s="43" t="s">
        <v>1767</v>
      </c>
      <c r="CU4" s="43" t="s">
        <v>1768</v>
      </c>
      <c r="CV4" s="43" t="s">
        <v>1769</v>
      </c>
      <c r="CW4" s="50" t="s">
        <v>1721</v>
      </c>
      <c r="CX4" s="43" t="s">
        <v>1770</v>
      </c>
      <c r="CY4" s="43" t="s">
        <v>1771</v>
      </c>
      <c r="CZ4" s="43" t="s">
        <v>1772</v>
      </c>
      <c r="DA4" s="43" t="s">
        <v>1773</v>
      </c>
      <c r="DB4" s="43" t="s">
        <v>1774</v>
      </c>
      <c r="DC4" s="43" t="s">
        <v>1750</v>
      </c>
      <c r="DD4" s="50" t="s">
        <v>1722</v>
      </c>
      <c r="DE4" s="132" t="s">
        <v>8</v>
      </c>
      <c r="DF4" s="132" t="s">
        <v>22</v>
      </c>
      <c r="DG4" s="132" t="s">
        <v>23</v>
      </c>
      <c r="DH4" s="50" t="s">
        <v>1723</v>
      </c>
      <c r="DI4" s="133" t="s">
        <v>1725</v>
      </c>
      <c r="DJ4" s="134" t="s">
        <v>1724</v>
      </c>
    </row>
    <row r="5" spans="1:114" ht="15" x14ac:dyDescent="0.25">
      <c r="A5" s="19" t="s">
        <v>359</v>
      </c>
      <c r="B5" s="7">
        <v>885</v>
      </c>
      <c r="C5" s="6" t="s">
        <v>361</v>
      </c>
      <c r="D5" s="9" t="str">
        <f t="shared" ref="D5:D22" si="0">IFERROR(VLOOKUP(C5,Svar, 2, FALSE), "")</f>
        <v>Annette Hemlin</v>
      </c>
      <c r="E5" s="10" t="str">
        <f t="shared" ref="E5:E22" si="1">IFERROR(VLOOKUP(C5,Svar, 3, FALSE), "")</f>
        <v>annette.hemlin@telia.com</v>
      </c>
      <c r="F5" s="10" t="str">
        <f t="shared" ref="F5:F22" si="2">IFERROR(VLOOKUP(C5,Svar, 4, FALSE), "")</f>
        <v>Fritidsledare/ungdomaspolitiker</v>
      </c>
      <c r="G5" s="11">
        <f t="shared" ref="G5:G22" si="3">IF(LEN(D5) &gt; 0, IF(IFERROR(FIND("a.", VLOOKUP(C5,Svar, 5, FALSE)), 0), 1.25, 0), "")</f>
        <v>0</v>
      </c>
      <c r="H5" s="11">
        <f t="shared" ref="H5:H22" si="4">IF(LEN(D5) &gt; 0, IF(IFERROR(FIND("b.", VLOOKUP(C5,Svar, 5, FALSE)), 0), 1.25, 0), "")</f>
        <v>0</v>
      </c>
      <c r="I5" s="11">
        <f t="shared" ref="I5:I22" si="5">IF(LEN(D5) &gt; 0, IF(IFERROR(FIND("c.", VLOOKUP(C5,Svar, 5, FALSE)), 0), 1.25, 0), "")</f>
        <v>0</v>
      </c>
      <c r="J5" s="11">
        <f t="shared" ref="J5:J22" si="6">IF(LEN(D5) &gt; 0, IF(IFERROR(FIND("d.", VLOOKUP(C5,Svar, 5, FALSE)), 0), 1.25, 0), "")</f>
        <v>1.25</v>
      </c>
      <c r="K5" s="11">
        <f t="shared" ref="K5:K22" si="7">IF(LEN(D5) &gt; 0, 0, "")</f>
        <v>0</v>
      </c>
      <c r="L5" s="10">
        <f t="shared" ref="L5:L22" si="8">IF(LEN(D5) &gt; 0, SUM(G5:K5), "")</f>
        <v>1.25</v>
      </c>
      <c r="M5" s="11">
        <f t="shared" ref="M5:M22" si="9">IF(LEN(D5) &gt; 0, IF(IFERROR(FIND("a.", VLOOKUP(C5,Svar, 7, FALSE)), 0), 1, 0), "")</f>
        <v>0</v>
      </c>
      <c r="N5" s="11">
        <f t="shared" ref="N5:N22" si="10">IF(LEN(D5) &gt; 0, IF(IFERROR(FIND("b.", VLOOKUP(C5,Svar, 7, FALSE)), 0), 1, 0), "")</f>
        <v>0</v>
      </c>
      <c r="O5" s="11">
        <f t="shared" ref="O5:O22" si="11">IF(LEN(D5) &gt; 0, IF(IFERROR(FIND("c.", VLOOKUP(C5,Svar, 7, FALSE)), 0), 1, 0), "")</f>
        <v>1</v>
      </c>
      <c r="P5" s="11">
        <f t="shared" ref="P5:P22" si="12">IF(LEN(D5) &gt; 0, IF(IFERROR(FIND("d.", VLOOKUP(C5,Svar, 7, FALSE)), 0), 1, 0), "")</f>
        <v>1</v>
      </c>
      <c r="Q5" s="11">
        <f t="shared" ref="Q5:Q22" si="13">IF(LEN(D5) &gt; 0, IF(IFERROR(FIND("e.", VLOOKUP(C5,Svar, 7, FALSE)), 0), 1, 0), "")</f>
        <v>0</v>
      </c>
      <c r="R5" s="11">
        <f t="shared" ref="R5:R22" si="14">IF(LEN(D5) &gt; 0, 0, "")</f>
        <v>0</v>
      </c>
      <c r="S5" s="10">
        <f t="shared" ref="S5:S22" si="15">IF(LEN(D5) &gt; 0, SUM(M5:R5), "")</f>
        <v>2</v>
      </c>
      <c r="T5" s="11">
        <f t="shared" ref="T5:T22" si="16">IF(LEN(D5) &gt; 0, IF(IFERROR(FIND("a.", VLOOKUP(C5,Svar, 8, FALSE)), 0), 0.625, 0), "")</f>
        <v>0</v>
      </c>
      <c r="U5" s="11">
        <f t="shared" ref="U5:U22" si="17">IF(LEN(D5) &gt; 0, IF(IFERROR(FIND("b.", VLOOKUP(C5,Svar, 8, FALSE)), 0), 0.625, 0), "")</f>
        <v>0</v>
      </c>
      <c r="V5" s="11">
        <f t="shared" ref="V5:V22" si="18">IF(LEN(D5) &gt; 0, IF(IFERROR(FIND("c.", VLOOKUP(C5,Svar, 8, FALSE)), 0), 0.625, 0), "")</f>
        <v>0</v>
      </c>
      <c r="W5" s="11">
        <f t="shared" ref="W5:W22" si="19">IF(LEN(D5) &gt; 0, IF(IFERROR(FIND("d.", VLOOKUP(C5,Svar, 8, FALSE)), 0), 0.625, 0), "")</f>
        <v>0</v>
      </c>
      <c r="X5" s="11">
        <f t="shared" ref="X5:X22" si="20">IF(LEN(D5) &gt; 0, IF(IFERROR(FIND("e.", VLOOKUP(C5,Svar, 8, FALSE)), 0), 0.625, 0), "")</f>
        <v>0</v>
      </c>
      <c r="Y5" s="11">
        <f t="shared" ref="Y5:Y22" si="21">IF(LEN(D5) &gt; 0, IF(IFERROR(FIND("f.", VLOOKUP(C5,Svar, 8, FALSE)), 0), 0.625, 0), "")</f>
        <v>0.625</v>
      </c>
      <c r="Z5" s="11">
        <f t="shared" ref="Z5:Z22" si="22">IF(LEN(D5) &gt; 0, IF(IFERROR(FIND("g.", VLOOKUP(C5,Svar, 8, FALSE)), 0), 0.625, 0), "")</f>
        <v>0.625</v>
      </c>
      <c r="AA5" s="11">
        <f t="shared" ref="AA5:AA22" si="23">IF(LEN(D5) &gt; 0, IF(IFERROR(FIND("h.", VLOOKUP(C5,Svar, 8, FALSE)), 0), 0.625, 0), "")</f>
        <v>0.625</v>
      </c>
      <c r="AB5" s="11">
        <f t="shared" ref="AB5:AB22" si="24">IF(LEN(D5) &gt; 0, 0, "")</f>
        <v>0</v>
      </c>
      <c r="AC5" s="10">
        <f t="shared" ref="AC5:AC22" si="25">IF(LEN(D5) &gt; 0, SUM(T5:AB5), "")</f>
        <v>1.875</v>
      </c>
      <c r="AD5" s="11">
        <f t="shared" ref="AD5:AD22" si="26">IF(LEN(D5) &gt; 0, IF(IFERROR(FIND("a.", VLOOKUP(C5,Svar, 9, FALSE)), 0), 1, 0), "")</f>
        <v>1</v>
      </c>
      <c r="AE5" s="11">
        <f t="shared" ref="AE5:AE22" si="27">IF(LEN(D5) &gt; 0, IF(IFERROR(FIND("b.", VLOOKUP(C5,Svar, 9, FALSE)), 0), 2, 0), "")</f>
        <v>0</v>
      </c>
      <c r="AF5" s="11">
        <f t="shared" ref="AF5:AF22" si="28">IF(LEN(D5) &gt; 0, IF(IFERROR(FIND("c.", VLOOKUP(C5,Svar, 9, FALSE)), 0), 1, 0), "")</f>
        <v>1</v>
      </c>
      <c r="AG5" s="11">
        <f t="shared" ref="AG5:AG22" si="29">IF(LEN(D5) &gt; 0, IF(IFERROR(FIND("d.", VLOOKUP(C5,Svar, 9, FALSE)), 0), 2, 0), "")</f>
        <v>0</v>
      </c>
      <c r="AH5" s="11">
        <f t="shared" ref="AH5:AH22" si="30">IF(LEN(D5) &gt; 0, IF(IFERROR(FIND("e.", VLOOKUP(C5,Svar, 9, FALSE)), 0), 1, 0), "")</f>
        <v>0</v>
      </c>
      <c r="AI5" s="11">
        <f t="shared" ref="AI5:AI22" si="31">IF(LEN(D5) &gt; 0, 0, "")</f>
        <v>0</v>
      </c>
      <c r="AJ5" s="10">
        <f t="shared" ref="AJ5:AJ22" si="32">IF(LEN(D5) &gt; 0, IF(SUM(AD5:AI5) &gt; 5, 5, SUM(AD5:AI5)), "")</f>
        <v>2</v>
      </c>
      <c r="AK5" s="11">
        <f t="shared" ref="AK5:AK22" si="33">IF(LEN(D5) &gt; 0, IF(IFERROR(FIND("a.", VLOOKUP(C5,Svar, 10, FALSE)), 0), 1, 0), "")</f>
        <v>0</v>
      </c>
      <c r="AL5" s="11">
        <f t="shared" ref="AL5:AL22" si="34">IF(LEN(D5) &gt; 0, IF(IFERROR(FIND("b.", VLOOKUP(C5,Svar, 10, FALSE)), 0), 1, 0), "")</f>
        <v>1</v>
      </c>
      <c r="AM5" s="11">
        <f t="shared" ref="AM5:AM22" si="35">IF(LEN(D5) &gt; 0, IF(IFERROR(FIND("c.", VLOOKUP(C5,Svar, 10, FALSE)), 0), 1, 0), "")</f>
        <v>1</v>
      </c>
      <c r="AN5" s="11">
        <f t="shared" ref="AN5:AN22" si="36">IF(LEN(D5) &gt; 0, IF(IFERROR(FIND("d.", VLOOKUP(C5,Svar, 10, FALSE)), 0), 1, 0), "")</f>
        <v>1</v>
      </c>
      <c r="AO5" s="11">
        <f t="shared" ref="AO5:AO22" si="37">IF(LEN(D5) &gt; 0, IF(IFERROR(FIND("e.", VLOOKUP(C5,Svar, 10, FALSE)), 0), 1, 0), "")</f>
        <v>0</v>
      </c>
      <c r="AP5" s="11">
        <f t="shared" ref="AP5:AP22" si="38">IF(LEN(D5) &gt; 0, 0, "")</f>
        <v>0</v>
      </c>
      <c r="AQ5" s="10">
        <f t="shared" ref="AQ5:AQ22" si="39">IF(LEN(D5) &gt; 0, SUM(AK5:AP5), "")</f>
        <v>3</v>
      </c>
      <c r="AR5" s="11">
        <f t="shared" ref="AR5:AR22" si="40">IF(LEN(D5) &gt; 0, IF(IFERROR(FIND("a.", VLOOKUP(C5,Svar, 11, FALSE)), 0), 1, 0), "")</f>
        <v>0</v>
      </c>
      <c r="AS5" s="11">
        <f t="shared" ref="AS5:AS22" si="41">IF(LEN(D5) &gt; 0, IF(IFERROR(FIND("b.", VLOOKUP(C5,Svar, 11, FALSE)), 0), 1, 0), "")</f>
        <v>0</v>
      </c>
      <c r="AT5" s="11">
        <f t="shared" ref="AT5:AT22" si="42">IF(LEN(D5) &gt; 0, IF(IFERROR(FIND("c.", VLOOKUP(C5,Svar, 11, FALSE)), 0), 1, 0), "")</f>
        <v>0</v>
      </c>
      <c r="AU5" s="11">
        <f t="shared" ref="AU5:AU22" si="43">IF(LEN(D5) &gt; 0, IF(IFERROR(FIND("d.", VLOOKUP(C5,Svar, 11, FALSE)), 0), 1, 0), "")</f>
        <v>0</v>
      </c>
      <c r="AV5" s="11">
        <f t="shared" ref="AV5:AV22" si="44">IF(LEN(D5) &gt; 0, IF(IFERROR(FIND("e.", VLOOKUP(C5,Svar, 11, FALSE)), 0), 1, 0), "")</f>
        <v>0</v>
      </c>
      <c r="AW5" s="11">
        <f t="shared" ref="AW5:AW22" si="45">IF(LEN(D5) &gt; 0, 0, "")</f>
        <v>0</v>
      </c>
      <c r="AX5" s="10">
        <f t="shared" ref="AX5:AX22" si="46">IF(LEN(D5) &gt; 0, SUM(AR5:AW5), "")</f>
        <v>0</v>
      </c>
      <c r="AY5" s="12" t="s">
        <v>1406</v>
      </c>
      <c r="AZ5" s="12" t="s">
        <v>1407</v>
      </c>
      <c r="BA5" s="13">
        <v>2831</v>
      </c>
      <c r="BB5" s="10">
        <f t="shared" ref="BB5:BB22" si="47">IF(BA5 &gt; 3099, 5, IF(BA5 &gt; 2799, 4, IF(BA5&gt; 2499, 3, IF(BA5&gt; 2299, 2, IF(BA5 &gt; 1999, 1, IF(BA5&gt;0, 0))))))</f>
        <v>4</v>
      </c>
      <c r="BC5" s="17">
        <f t="shared" ref="BC5:BC22" si="48">IF(LEN(D5) &gt; 0, ROUND((L5+S5+AC5+AJ5+AQ5+AX5+BB5)/7, 1), "")</f>
        <v>2</v>
      </c>
      <c r="BD5" s="35" t="s">
        <v>1785</v>
      </c>
      <c r="BE5" s="10" t="str">
        <f t="shared" ref="BE5:BE22" si="49">IF(LEN(D5) &gt; 0, VLOOKUP(C5,Svar, 12, FALSE), "")</f>
        <v>Varken eller</v>
      </c>
      <c r="BF5" s="19" t="s">
        <v>359</v>
      </c>
      <c r="BG5" s="7">
        <v>885</v>
      </c>
      <c r="BH5" s="6" t="s">
        <v>361</v>
      </c>
      <c r="BI5" s="9" t="str">
        <f t="shared" ref="BI5:BI22" si="50">IFERROR(VLOOKUP(BH5,Svar, 2, FALSE), "")</f>
        <v>Annette Hemlin</v>
      </c>
      <c r="BJ5" s="10" t="str">
        <f t="shared" ref="BJ5:BJ22" si="51">IFERROR(VLOOKUP(BH5,Svar, 3, FALSE), "")</f>
        <v>annette.hemlin@telia.com</v>
      </c>
      <c r="BK5" s="10" t="str">
        <f t="shared" ref="BK5:BK22" si="52">IFERROR(VLOOKUP(BH5,Svar, 4, FALSE), "")</f>
        <v>Fritidsledare/ungdomaspolitiker</v>
      </c>
      <c r="BL5" s="10"/>
      <c r="BM5" s="11">
        <f t="shared" ref="BM5:BM22" si="53">IF(LEN(BI5) &gt; 0, IF(IFERROR(FIND("a.", VLOOKUP(BH5,Svar, 5, FALSE)), 0), 1.25, 0), "")</f>
        <v>0</v>
      </c>
      <c r="BN5" s="11">
        <f t="shared" ref="BN5:BN22" si="54">IF(LEN(BI5) &gt; 0, IF(IFERROR(FIND("b.", VLOOKUP(BH5,Svar, 5, FALSE)), 0), 1.25, 0), "")</f>
        <v>0</v>
      </c>
      <c r="BO5" s="11">
        <f t="shared" ref="BO5:BO22" si="55">IF(LEN(BI5) &gt; 0, IF(IFERROR(FIND("c.", VLOOKUP(BH5,Svar, 5, FALSE)), 0), 1.25, 0), "")</f>
        <v>0</v>
      </c>
      <c r="BP5" s="11">
        <f t="shared" ref="BP5:BP22" si="56">IF(LEN(BI5) &gt; 0, IF(IFERROR(FIND("d.", VLOOKUP(BH5,Svar, 5, FALSE)), 0), 1.25, 0), "")</f>
        <v>1.25</v>
      </c>
      <c r="BQ5" s="11">
        <f t="shared" ref="BQ5:BQ22" si="57">IF(LEN(BI5) &gt; 0, 0, "")</f>
        <v>0</v>
      </c>
      <c r="BR5" s="17">
        <f t="shared" ref="BR5:BR22" si="58">IF(LEN(BI5) &gt; 0, SUM(BM5:BQ5), "")</f>
        <v>1.25</v>
      </c>
      <c r="BS5" s="11">
        <f t="shared" ref="BS5:BS22" si="59">IF(LEN(BI5) &gt; 0, IF(IFERROR(FIND("a.", VLOOKUP(BH5,Svar, 7, FALSE)), 0), 1, 0), "")</f>
        <v>0</v>
      </c>
      <c r="BT5" s="11">
        <f t="shared" ref="BT5:BT22" si="60">IF(LEN(BI5) &gt; 0, IF(IFERROR(FIND("b.", VLOOKUP(BH5,Svar, 7, FALSE)), 0), 1, 0), "")</f>
        <v>0</v>
      </c>
      <c r="BU5" s="11">
        <f t="shared" ref="BU5:BU22" si="61">IF(LEN(BI5) &gt; 0, IF(IFERROR(FIND("c.", VLOOKUP(BH5,Svar, 7, FALSE)), 0), 1, 0), "")</f>
        <v>1</v>
      </c>
      <c r="BV5" s="11">
        <f t="shared" ref="BV5:BV22" si="62">IF(LEN(BI5) &gt; 0, IF(IFERROR(FIND("d.", VLOOKUP(BH5,Svar, 7, FALSE)), 0), 1, 0), "")</f>
        <v>1</v>
      </c>
      <c r="BW5" s="11">
        <f t="shared" ref="BW5:BW22" si="63">IF(LEN(BI5) &gt; 0, IF(IFERROR(FIND("e.", VLOOKUP(BH5,Svar, 7, FALSE)), 0), 1, 0), "")</f>
        <v>0</v>
      </c>
      <c r="BX5" s="11">
        <f t="shared" ref="BX5:BX22" si="64">IF(LEN(BI5) &gt; 0, 0, "")</f>
        <v>0</v>
      </c>
      <c r="BY5" s="17">
        <f t="shared" ref="BY5:BY22" si="65">IF(LEN(BI5) &gt; 0, SUM(BS5:BX5), "")</f>
        <v>2</v>
      </c>
      <c r="BZ5" s="11">
        <f t="shared" ref="BZ5:BZ22" si="66">IF(LEN(BI5) &gt; 0, IF(IFERROR(FIND("a.", VLOOKUP(BH5,Svar, 8, FALSE)), 0), 0.625, 0), "")</f>
        <v>0</v>
      </c>
      <c r="CA5" s="11">
        <f t="shared" ref="CA5:CA22" si="67">IF(LEN(BI5) &gt; 0, IF(IFERROR(FIND("b.", VLOOKUP(BH5,Svar, 8, FALSE)), 0), 0.625, 0), "")</f>
        <v>0</v>
      </c>
      <c r="CB5" s="11">
        <f t="shared" ref="CB5:CB22" si="68">IF(LEN(BI5) &gt; 0, IF(IFERROR(FIND("c.", VLOOKUP(BH5,Svar, 8, FALSE)), 0), 0.625, 0), "")</f>
        <v>0</v>
      </c>
      <c r="CC5" s="11">
        <f t="shared" ref="CC5:CC22" si="69">IF(LEN(BI5) &gt; 0, IF(IFERROR(FIND("d.", VLOOKUP(BH5,Svar, 8, FALSE)), 0), 0.625, 0), "")</f>
        <v>0</v>
      </c>
      <c r="CD5" s="11">
        <f t="shared" ref="CD5:CD22" si="70">IF(LEN(BI5) &gt; 0, IF(IFERROR(FIND("e.", VLOOKUP(BH5,Svar, 8, FALSE)), 0), 0.625, 0), "")</f>
        <v>0</v>
      </c>
      <c r="CE5" s="11">
        <f t="shared" ref="CE5:CE22" si="71">IF(LEN(BI5) &gt; 0, IF(IFERROR(FIND("f.", VLOOKUP(BH5,Svar, 8, FALSE)), 0), 0.625, 0), "")</f>
        <v>0.625</v>
      </c>
      <c r="CF5" s="11">
        <f t="shared" ref="CF5:CF22" si="72">IF(LEN(BI5) &gt; 0, IF(IFERROR(FIND("g.", VLOOKUP(BH5,Svar, 8, FALSE)), 0), 0.625, 0), "")</f>
        <v>0.625</v>
      </c>
      <c r="CG5" s="11">
        <f t="shared" ref="CG5:CG22" si="73">IF(LEN(BI5) &gt; 0, IF(IFERROR(FIND("h.", VLOOKUP(BH5,Svar, 8, FALSE)), 0), 0.625, 0), "")</f>
        <v>0.625</v>
      </c>
      <c r="CH5" s="11">
        <f t="shared" ref="CH5:CH22" si="74">IF(LEN(BI5) &gt; 0, 0, "")</f>
        <v>0</v>
      </c>
      <c r="CI5" s="17">
        <f t="shared" ref="CI5:CI22" si="75">IF(LEN(BI5) &gt; 0, SUM(BZ5:CH5), "")</f>
        <v>1.875</v>
      </c>
      <c r="CJ5" s="11">
        <f t="shared" ref="CJ5:CJ22" si="76">IF(LEN(BI5) &gt; 0, IF(IFERROR(FIND("a.", VLOOKUP(BH5,Svar, 9, FALSE)), 0), 1, 0), "")</f>
        <v>1</v>
      </c>
      <c r="CK5" s="11">
        <f t="shared" ref="CK5:CK22" si="77">IF(LEN(BI5) &gt; 0, IF(IFERROR(FIND("b.", VLOOKUP(BH5,Svar, 9, FALSE)), 0), 2, 0), "")</f>
        <v>0</v>
      </c>
      <c r="CL5" s="11">
        <f t="shared" ref="CL5:CL22" si="78">IF(LEN(BI5) &gt; 0, IF(IFERROR(FIND("c.", VLOOKUP(BH5,Svar, 9, FALSE)), 0), 1, 0), "")</f>
        <v>1</v>
      </c>
      <c r="CM5" s="11">
        <f t="shared" ref="CM5:CM22" si="79">IF(LEN(BI5) &gt; 0, IF(IFERROR(FIND("d.", VLOOKUP(BH5,Svar, 9, FALSE)), 0), 2, 0), "")</f>
        <v>0</v>
      </c>
      <c r="CN5" s="11">
        <f t="shared" ref="CN5:CN22" si="80">IF(LEN(BI5) &gt; 0, IF(IFERROR(FIND("e.", VLOOKUP(BH5,Svar, 9, FALSE)), 0), 1, 0), "")</f>
        <v>0</v>
      </c>
      <c r="CO5" s="11">
        <f t="shared" ref="CO5:CO22" si="81">IF(LEN(BI5) &gt; 0, 0, "")</f>
        <v>0</v>
      </c>
      <c r="CP5" s="17">
        <f t="shared" ref="CP5:CP22" si="82">IF(LEN(BI5) &gt; 0, IF(SUM(CJ5:CO5) &gt; 5, 5, SUM(CJ5:CO5)), "")</f>
        <v>2</v>
      </c>
      <c r="CQ5" s="11">
        <f t="shared" ref="CQ5:CQ22" si="83">IF(LEN(BI5) &gt; 0, IF(IFERROR(FIND("a.", VLOOKUP(BH5,Svar, 10, FALSE)), 0), 1, 0), "")</f>
        <v>0</v>
      </c>
      <c r="CR5" s="11">
        <f t="shared" ref="CR5:CR22" si="84">IF(LEN(BI5) &gt; 0, IF(IFERROR(FIND("b.", VLOOKUP(BH5,Svar, 10, FALSE)), 0), 1, 0), "")</f>
        <v>1</v>
      </c>
      <c r="CS5" s="11">
        <f t="shared" ref="CS5:CS22" si="85">IF(LEN(BI5) &gt; 0, IF(IFERROR(FIND("c.", VLOOKUP(BH5,Svar, 10, FALSE)), 0), 1, 0), "")</f>
        <v>1</v>
      </c>
      <c r="CT5" s="11">
        <f t="shared" ref="CT5:CT22" si="86">IF(LEN(BI5) &gt; 0, IF(IFERROR(FIND("d.", VLOOKUP(BH5,Svar, 10, FALSE)), 0), 1, 0), "")</f>
        <v>1</v>
      </c>
      <c r="CU5" s="11">
        <f t="shared" ref="CU5:CU22" si="87">IF(LEN(BI5) &gt; 0, IF(IFERROR(FIND("e.", VLOOKUP(BH5,Svar, 10, FALSE)), 0), 1, 0), "")</f>
        <v>0</v>
      </c>
      <c r="CV5" s="11">
        <f t="shared" ref="CV5:CV22" si="88">IF(LEN(BI5) &gt; 0, 0, "")</f>
        <v>0</v>
      </c>
      <c r="CW5" s="17">
        <f t="shared" ref="CW5:CW22" si="89">IF(LEN(BI5) &gt; 0, SUM(CQ5:CV5), "")</f>
        <v>3</v>
      </c>
      <c r="CX5" s="11">
        <f t="shared" ref="CX5:CX22" si="90">IF(LEN(BI5) &gt; 0, IF(IFERROR(FIND("a.", VLOOKUP(BH5,Svar, 11, FALSE)), 0), 1, 0), "")</f>
        <v>0</v>
      </c>
      <c r="CY5" s="11">
        <f t="shared" ref="CY5:CY22" si="91">IF(LEN(BI5) &gt; 0, IF(IFERROR(FIND("b.", VLOOKUP(BH5,Svar, 11, FALSE)), 0), 1, 0), "")</f>
        <v>0</v>
      </c>
      <c r="CZ5" s="11">
        <f t="shared" ref="CZ5:CZ22" si="92">IF(LEN(BI5) &gt; 0, IF(IFERROR(FIND("c.", VLOOKUP(BH5,Svar, 11, FALSE)), 0), 1, 0), "")</f>
        <v>0</v>
      </c>
      <c r="DA5" s="11">
        <f t="shared" ref="DA5:DA22" si="93">IF(LEN(BI5) &gt; 0, IF(IFERROR(FIND("d.", VLOOKUP(BH5,Svar, 11, FALSE)), 0), 1, 0), "")</f>
        <v>0</v>
      </c>
      <c r="DB5" s="11">
        <f t="shared" ref="DB5:DB22" si="94">IF(LEN(BI5) &gt; 0, IF(IFERROR(FIND("e.", VLOOKUP(BH5,Svar, 11, FALSE)), 0), 1, 0), "")</f>
        <v>0</v>
      </c>
      <c r="DC5" s="11">
        <f t="shared" ref="DC5:DC22" si="95">IF(LEN(BI5) &gt; 0, 0, "")</f>
        <v>0</v>
      </c>
      <c r="DD5" s="17">
        <f t="shared" ref="DD5:DD22" si="96">IF(LEN(BI5) &gt; 0, SUM(CX5:DC5), "")</f>
        <v>0</v>
      </c>
      <c r="DE5" s="12" t="s">
        <v>1406</v>
      </c>
      <c r="DF5" s="12" t="s">
        <v>1407</v>
      </c>
      <c r="DG5" s="13">
        <v>2831</v>
      </c>
      <c r="DH5" s="17">
        <f t="shared" ref="DH5:DH22" si="97">IF(DG5 &gt; 3099, 5, IF(DG5 &gt; 2799, 4, IF(DG5&gt; 2499, 3, IF(DG5&gt; 2299, 2, IF(DG5 &gt; 1999, 1, IF(DG5&gt;0, 0))))))</f>
        <v>4</v>
      </c>
      <c r="DI5" s="17">
        <f t="shared" ref="DI5:DI22" si="98">IF(LEN(BI5) &gt; 0, ROUND((BR5+BY5+CI5+CP5+CW5+DD5+DH5)/7, 1), "")</f>
        <v>2</v>
      </c>
      <c r="DJ5" s="10" t="str">
        <f t="shared" ref="DJ5:DJ22" si="99">IF(LEN(BI5) &gt; 0, VLOOKUP(BH5,Svar, 12, FALSE), "")</f>
        <v>Varken eller</v>
      </c>
    </row>
    <row r="6" spans="1:114" ht="15" x14ac:dyDescent="0.25">
      <c r="A6" s="6" t="s">
        <v>359</v>
      </c>
      <c r="B6" s="7">
        <v>881</v>
      </c>
      <c r="C6" s="6" t="s">
        <v>376</v>
      </c>
      <c r="D6" s="9" t="str">
        <f t="shared" si="0"/>
        <v>Anders Svensson</v>
      </c>
      <c r="E6" s="10" t="str">
        <f t="shared" si="1"/>
        <v>anders.svensson@nybro.se</v>
      </c>
      <c r="F6" s="10" t="str">
        <f t="shared" si="2"/>
        <v>Fritidsass.</v>
      </c>
      <c r="G6" s="11">
        <f t="shared" si="3"/>
        <v>0</v>
      </c>
      <c r="H6" s="11">
        <f t="shared" si="4"/>
        <v>0</v>
      </c>
      <c r="I6" s="11">
        <f t="shared" si="5"/>
        <v>1.25</v>
      </c>
      <c r="J6" s="11">
        <f t="shared" si="6"/>
        <v>0</v>
      </c>
      <c r="K6" s="11">
        <f t="shared" si="7"/>
        <v>0</v>
      </c>
      <c r="L6" s="10">
        <f t="shared" si="8"/>
        <v>1.25</v>
      </c>
      <c r="M6" s="11">
        <f t="shared" si="9"/>
        <v>0</v>
      </c>
      <c r="N6" s="11">
        <f t="shared" si="10"/>
        <v>0</v>
      </c>
      <c r="O6" s="11">
        <f t="shared" si="11"/>
        <v>1</v>
      </c>
      <c r="P6" s="11">
        <f t="shared" si="12"/>
        <v>0</v>
      </c>
      <c r="Q6" s="11">
        <f t="shared" si="13"/>
        <v>0</v>
      </c>
      <c r="R6" s="11">
        <f t="shared" si="14"/>
        <v>0</v>
      </c>
      <c r="S6" s="10">
        <f t="shared" si="15"/>
        <v>1</v>
      </c>
      <c r="T6" s="11">
        <f t="shared" si="16"/>
        <v>0</v>
      </c>
      <c r="U6" s="11">
        <f t="shared" si="17"/>
        <v>0</v>
      </c>
      <c r="V6" s="11">
        <f t="shared" si="18"/>
        <v>0</v>
      </c>
      <c r="W6" s="11">
        <f t="shared" si="19"/>
        <v>0</v>
      </c>
      <c r="X6" s="11">
        <f t="shared" si="20"/>
        <v>0</v>
      </c>
      <c r="Y6" s="11">
        <f t="shared" si="21"/>
        <v>0.625</v>
      </c>
      <c r="Z6" s="11">
        <f t="shared" si="22"/>
        <v>0</v>
      </c>
      <c r="AA6" s="11">
        <f t="shared" si="23"/>
        <v>0.625</v>
      </c>
      <c r="AB6" s="11">
        <f t="shared" si="24"/>
        <v>0</v>
      </c>
      <c r="AC6" s="10">
        <f t="shared" si="25"/>
        <v>1.25</v>
      </c>
      <c r="AD6" s="11">
        <f t="shared" si="26"/>
        <v>1</v>
      </c>
      <c r="AE6" s="11">
        <f t="shared" si="27"/>
        <v>0</v>
      </c>
      <c r="AF6" s="11">
        <f t="shared" si="28"/>
        <v>0</v>
      </c>
      <c r="AG6" s="11">
        <f t="shared" si="29"/>
        <v>2</v>
      </c>
      <c r="AH6" s="11">
        <f t="shared" si="30"/>
        <v>0</v>
      </c>
      <c r="AI6" s="11">
        <f t="shared" si="31"/>
        <v>0</v>
      </c>
      <c r="AJ6" s="10">
        <f t="shared" si="32"/>
        <v>3</v>
      </c>
      <c r="AK6" s="11">
        <f t="shared" si="33"/>
        <v>1</v>
      </c>
      <c r="AL6" s="11">
        <f t="shared" si="34"/>
        <v>1</v>
      </c>
      <c r="AM6" s="11">
        <f t="shared" si="35"/>
        <v>1</v>
      </c>
      <c r="AN6" s="11">
        <f t="shared" si="36"/>
        <v>0</v>
      </c>
      <c r="AO6" s="11">
        <f t="shared" si="37"/>
        <v>0</v>
      </c>
      <c r="AP6" s="11">
        <f t="shared" si="38"/>
        <v>0</v>
      </c>
      <c r="AQ6" s="10">
        <f t="shared" si="39"/>
        <v>3</v>
      </c>
      <c r="AR6" s="11">
        <f t="shared" si="40"/>
        <v>1</v>
      </c>
      <c r="AS6" s="11">
        <f t="shared" si="41"/>
        <v>0</v>
      </c>
      <c r="AT6" s="11">
        <f t="shared" si="42"/>
        <v>0</v>
      </c>
      <c r="AU6" s="11">
        <f t="shared" si="43"/>
        <v>1</v>
      </c>
      <c r="AV6" s="11">
        <f t="shared" si="44"/>
        <v>0</v>
      </c>
      <c r="AW6" s="11">
        <f t="shared" si="45"/>
        <v>0</v>
      </c>
      <c r="AX6" s="10">
        <f t="shared" si="46"/>
        <v>2</v>
      </c>
      <c r="AY6" s="12" t="s">
        <v>1408</v>
      </c>
      <c r="AZ6" s="12" t="s">
        <v>1409</v>
      </c>
      <c r="BA6" s="13">
        <v>2896</v>
      </c>
      <c r="BB6" s="10">
        <f t="shared" si="47"/>
        <v>4</v>
      </c>
      <c r="BC6" s="17">
        <f t="shared" si="48"/>
        <v>2.2000000000000002</v>
      </c>
      <c r="BD6" s="35" t="s">
        <v>1785</v>
      </c>
      <c r="BE6" s="10" t="str">
        <f t="shared" si="49"/>
        <v>Varken eller</v>
      </c>
      <c r="BF6" s="6" t="s">
        <v>359</v>
      </c>
      <c r="BG6" s="7">
        <v>881</v>
      </c>
      <c r="BH6" s="6" t="s">
        <v>376</v>
      </c>
      <c r="BI6" s="9" t="str">
        <f t="shared" si="50"/>
        <v>Anders Svensson</v>
      </c>
      <c r="BJ6" s="10" t="str">
        <f t="shared" si="51"/>
        <v>anders.svensson@nybro.se</v>
      </c>
      <c r="BK6" s="10" t="str">
        <f t="shared" si="52"/>
        <v>Fritidsass.</v>
      </c>
      <c r="BL6" s="10"/>
      <c r="BM6" s="11">
        <f t="shared" si="53"/>
        <v>0</v>
      </c>
      <c r="BN6" s="11">
        <f t="shared" si="54"/>
        <v>0</v>
      </c>
      <c r="BO6" s="11">
        <f t="shared" si="55"/>
        <v>1.25</v>
      </c>
      <c r="BP6" s="11">
        <f t="shared" si="56"/>
        <v>0</v>
      </c>
      <c r="BQ6" s="11">
        <f t="shared" si="57"/>
        <v>0</v>
      </c>
      <c r="BR6" s="17">
        <f t="shared" si="58"/>
        <v>1.25</v>
      </c>
      <c r="BS6" s="11">
        <f t="shared" si="59"/>
        <v>0</v>
      </c>
      <c r="BT6" s="11">
        <f t="shared" si="60"/>
        <v>0</v>
      </c>
      <c r="BU6" s="11">
        <f t="shared" si="61"/>
        <v>1</v>
      </c>
      <c r="BV6" s="11">
        <f t="shared" si="62"/>
        <v>0</v>
      </c>
      <c r="BW6" s="11">
        <f t="shared" si="63"/>
        <v>0</v>
      </c>
      <c r="BX6" s="11">
        <f t="shared" si="64"/>
        <v>0</v>
      </c>
      <c r="BY6" s="17">
        <f t="shared" si="65"/>
        <v>1</v>
      </c>
      <c r="BZ6" s="11">
        <f t="shared" si="66"/>
        <v>0</v>
      </c>
      <c r="CA6" s="11">
        <f t="shared" si="67"/>
        <v>0</v>
      </c>
      <c r="CB6" s="11">
        <f t="shared" si="68"/>
        <v>0</v>
      </c>
      <c r="CC6" s="11">
        <f t="shared" si="69"/>
        <v>0</v>
      </c>
      <c r="CD6" s="11">
        <f t="shared" si="70"/>
        <v>0</v>
      </c>
      <c r="CE6" s="11">
        <f t="shared" si="71"/>
        <v>0.625</v>
      </c>
      <c r="CF6" s="11">
        <f t="shared" si="72"/>
        <v>0</v>
      </c>
      <c r="CG6" s="11">
        <f t="shared" si="73"/>
        <v>0.625</v>
      </c>
      <c r="CH6" s="11">
        <f t="shared" si="74"/>
        <v>0</v>
      </c>
      <c r="CI6" s="17">
        <f t="shared" si="75"/>
        <v>1.25</v>
      </c>
      <c r="CJ6" s="11">
        <f t="shared" si="76"/>
        <v>1</v>
      </c>
      <c r="CK6" s="11">
        <f t="shared" si="77"/>
        <v>0</v>
      </c>
      <c r="CL6" s="11">
        <f t="shared" si="78"/>
        <v>0</v>
      </c>
      <c r="CM6" s="11">
        <f t="shared" si="79"/>
        <v>2</v>
      </c>
      <c r="CN6" s="11">
        <f t="shared" si="80"/>
        <v>0</v>
      </c>
      <c r="CO6" s="11">
        <f t="shared" si="81"/>
        <v>0</v>
      </c>
      <c r="CP6" s="17">
        <f t="shared" si="82"/>
        <v>3</v>
      </c>
      <c r="CQ6" s="11">
        <f t="shared" si="83"/>
        <v>1</v>
      </c>
      <c r="CR6" s="11">
        <f t="shared" si="84"/>
        <v>1</v>
      </c>
      <c r="CS6" s="11">
        <f t="shared" si="85"/>
        <v>1</v>
      </c>
      <c r="CT6" s="11">
        <f t="shared" si="86"/>
        <v>0</v>
      </c>
      <c r="CU6" s="11">
        <f t="shared" si="87"/>
        <v>0</v>
      </c>
      <c r="CV6" s="11">
        <f t="shared" si="88"/>
        <v>0</v>
      </c>
      <c r="CW6" s="17">
        <f t="shared" si="89"/>
        <v>3</v>
      </c>
      <c r="CX6" s="11">
        <f t="shared" si="90"/>
        <v>1</v>
      </c>
      <c r="CY6" s="11">
        <f t="shared" si="91"/>
        <v>0</v>
      </c>
      <c r="CZ6" s="11">
        <f t="shared" si="92"/>
        <v>0</v>
      </c>
      <c r="DA6" s="11">
        <f t="shared" si="93"/>
        <v>1</v>
      </c>
      <c r="DB6" s="11">
        <f t="shared" si="94"/>
        <v>0</v>
      </c>
      <c r="DC6" s="11">
        <f t="shared" si="95"/>
        <v>0</v>
      </c>
      <c r="DD6" s="17">
        <f t="shared" si="96"/>
        <v>2</v>
      </c>
      <c r="DE6" s="12" t="s">
        <v>1408</v>
      </c>
      <c r="DF6" s="12" t="s">
        <v>1409</v>
      </c>
      <c r="DG6" s="13">
        <v>2896</v>
      </c>
      <c r="DH6" s="17">
        <f t="shared" si="97"/>
        <v>4</v>
      </c>
      <c r="DI6" s="17">
        <f t="shared" si="98"/>
        <v>2.2000000000000002</v>
      </c>
      <c r="DJ6" s="10" t="str">
        <f t="shared" si="99"/>
        <v>Varken eller</v>
      </c>
    </row>
    <row r="7" spans="1:114" ht="15" x14ac:dyDescent="0.25">
      <c r="A7" s="6" t="s">
        <v>359</v>
      </c>
      <c r="B7" s="7">
        <v>840</v>
      </c>
      <c r="C7" s="6" t="s">
        <v>372</v>
      </c>
      <c r="D7" s="9" t="str">
        <f t="shared" si="0"/>
        <v>Lena Petersén</v>
      </c>
      <c r="E7" s="10" t="str">
        <f t="shared" si="1"/>
        <v>lena.petersen@morbylanga.se</v>
      </c>
      <c r="F7" s="10" t="str">
        <f t="shared" si="2"/>
        <v>Fritidskonsulent</v>
      </c>
      <c r="G7" s="11">
        <f t="shared" si="3"/>
        <v>0</v>
      </c>
      <c r="H7" s="11">
        <f t="shared" si="4"/>
        <v>0</v>
      </c>
      <c r="I7" s="11">
        <f t="shared" si="5"/>
        <v>0</v>
      </c>
      <c r="J7" s="11">
        <f t="shared" si="6"/>
        <v>0</v>
      </c>
      <c r="K7" s="11">
        <f t="shared" si="7"/>
        <v>0</v>
      </c>
      <c r="L7" s="10">
        <f t="shared" si="8"/>
        <v>0</v>
      </c>
      <c r="M7" s="11">
        <f t="shared" si="9"/>
        <v>0</v>
      </c>
      <c r="N7" s="11">
        <f t="shared" si="10"/>
        <v>0</v>
      </c>
      <c r="O7" s="11">
        <f t="shared" si="11"/>
        <v>0</v>
      </c>
      <c r="P7" s="11">
        <f t="shared" si="12"/>
        <v>1</v>
      </c>
      <c r="Q7" s="11">
        <f t="shared" si="13"/>
        <v>0</v>
      </c>
      <c r="R7" s="11">
        <f t="shared" si="14"/>
        <v>0</v>
      </c>
      <c r="S7" s="10">
        <f t="shared" si="15"/>
        <v>1</v>
      </c>
      <c r="T7" s="11">
        <f t="shared" si="16"/>
        <v>0.625</v>
      </c>
      <c r="U7" s="11">
        <f t="shared" si="17"/>
        <v>0.625</v>
      </c>
      <c r="V7" s="11">
        <f t="shared" si="18"/>
        <v>0.625</v>
      </c>
      <c r="W7" s="11">
        <f t="shared" si="19"/>
        <v>0</v>
      </c>
      <c r="X7" s="11">
        <f t="shared" si="20"/>
        <v>0</v>
      </c>
      <c r="Y7" s="11">
        <f t="shared" si="21"/>
        <v>0.625</v>
      </c>
      <c r="Z7" s="11">
        <f t="shared" si="22"/>
        <v>0.625</v>
      </c>
      <c r="AA7" s="11">
        <f t="shared" si="23"/>
        <v>0.625</v>
      </c>
      <c r="AB7" s="11">
        <f t="shared" si="24"/>
        <v>0</v>
      </c>
      <c r="AC7" s="10">
        <f t="shared" si="25"/>
        <v>3.75</v>
      </c>
      <c r="AD7" s="11">
        <f t="shared" si="26"/>
        <v>0</v>
      </c>
      <c r="AE7" s="11">
        <f t="shared" si="27"/>
        <v>2</v>
      </c>
      <c r="AF7" s="11">
        <f t="shared" si="28"/>
        <v>1</v>
      </c>
      <c r="AG7" s="11">
        <f t="shared" si="29"/>
        <v>0</v>
      </c>
      <c r="AH7" s="11">
        <f t="shared" si="30"/>
        <v>0</v>
      </c>
      <c r="AI7" s="11">
        <f t="shared" si="31"/>
        <v>0</v>
      </c>
      <c r="AJ7" s="10">
        <f t="shared" si="32"/>
        <v>3</v>
      </c>
      <c r="AK7" s="11">
        <f t="shared" si="33"/>
        <v>1</v>
      </c>
      <c r="AL7" s="11">
        <f t="shared" si="34"/>
        <v>1</v>
      </c>
      <c r="AM7" s="11">
        <f t="shared" si="35"/>
        <v>1</v>
      </c>
      <c r="AN7" s="11">
        <f t="shared" si="36"/>
        <v>0</v>
      </c>
      <c r="AO7" s="11">
        <f t="shared" si="37"/>
        <v>0</v>
      </c>
      <c r="AP7" s="11">
        <f t="shared" si="38"/>
        <v>0</v>
      </c>
      <c r="AQ7" s="10">
        <f t="shared" si="39"/>
        <v>3</v>
      </c>
      <c r="AR7" s="11">
        <f t="shared" si="40"/>
        <v>1</v>
      </c>
      <c r="AS7" s="11">
        <f t="shared" si="41"/>
        <v>1</v>
      </c>
      <c r="AT7" s="11">
        <f t="shared" si="42"/>
        <v>0</v>
      </c>
      <c r="AU7" s="11">
        <f t="shared" si="43"/>
        <v>0</v>
      </c>
      <c r="AV7" s="11">
        <f t="shared" si="44"/>
        <v>0</v>
      </c>
      <c r="AW7" s="11">
        <f t="shared" si="45"/>
        <v>0</v>
      </c>
      <c r="AX7" s="10">
        <f t="shared" si="46"/>
        <v>2</v>
      </c>
      <c r="AY7" s="12">
        <v>789</v>
      </c>
      <c r="AZ7" s="12" t="s">
        <v>1385</v>
      </c>
      <c r="BA7" s="13">
        <v>1913</v>
      </c>
      <c r="BB7" s="10">
        <f t="shared" si="47"/>
        <v>0</v>
      </c>
      <c r="BC7" s="17">
        <f t="shared" si="48"/>
        <v>1.8</v>
      </c>
      <c r="BD7" s="35" t="s">
        <v>1785</v>
      </c>
      <c r="BE7" s="10" t="str">
        <f t="shared" si="49"/>
        <v>Bra</v>
      </c>
      <c r="BF7" s="6" t="s">
        <v>359</v>
      </c>
      <c r="BG7" s="7">
        <v>840</v>
      </c>
      <c r="BH7" s="6" t="s">
        <v>372</v>
      </c>
      <c r="BI7" s="9" t="str">
        <f t="shared" si="50"/>
        <v>Lena Petersén</v>
      </c>
      <c r="BJ7" s="10" t="str">
        <f t="shared" si="51"/>
        <v>lena.petersen@morbylanga.se</v>
      </c>
      <c r="BK7" s="10" t="str">
        <f t="shared" si="52"/>
        <v>Fritidskonsulent</v>
      </c>
      <c r="BL7" s="10"/>
      <c r="BM7" s="11">
        <f t="shared" si="53"/>
        <v>0</v>
      </c>
      <c r="BN7" s="11">
        <f t="shared" si="54"/>
        <v>0</v>
      </c>
      <c r="BO7" s="11">
        <f t="shared" si="55"/>
        <v>0</v>
      </c>
      <c r="BP7" s="11">
        <f t="shared" si="56"/>
        <v>0</v>
      </c>
      <c r="BQ7" s="11">
        <f t="shared" si="57"/>
        <v>0</v>
      </c>
      <c r="BR7" s="17">
        <f t="shared" si="58"/>
        <v>0</v>
      </c>
      <c r="BS7" s="11">
        <f t="shared" si="59"/>
        <v>0</v>
      </c>
      <c r="BT7" s="11">
        <f t="shared" si="60"/>
        <v>0</v>
      </c>
      <c r="BU7" s="11">
        <f t="shared" si="61"/>
        <v>0</v>
      </c>
      <c r="BV7" s="11">
        <f t="shared" si="62"/>
        <v>1</v>
      </c>
      <c r="BW7" s="11">
        <f t="shared" si="63"/>
        <v>0</v>
      </c>
      <c r="BX7" s="11">
        <f t="shared" si="64"/>
        <v>0</v>
      </c>
      <c r="BY7" s="17">
        <f t="shared" si="65"/>
        <v>1</v>
      </c>
      <c r="BZ7" s="11">
        <f t="shared" si="66"/>
        <v>0.625</v>
      </c>
      <c r="CA7" s="11">
        <f t="shared" si="67"/>
        <v>0.625</v>
      </c>
      <c r="CB7" s="11">
        <f t="shared" si="68"/>
        <v>0.625</v>
      </c>
      <c r="CC7" s="11">
        <f t="shared" si="69"/>
        <v>0</v>
      </c>
      <c r="CD7" s="11">
        <f t="shared" si="70"/>
        <v>0</v>
      </c>
      <c r="CE7" s="11">
        <f t="shared" si="71"/>
        <v>0.625</v>
      </c>
      <c r="CF7" s="11">
        <f t="shared" si="72"/>
        <v>0.625</v>
      </c>
      <c r="CG7" s="11">
        <f t="shared" si="73"/>
        <v>0.625</v>
      </c>
      <c r="CH7" s="11">
        <f t="shared" si="74"/>
        <v>0</v>
      </c>
      <c r="CI7" s="17">
        <f t="shared" si="75"/>
        <v>3.75</v>
      </c>
      <c r="CJ7" s="11">
        <f t="shared" si="76"/>
        <v>0</v>
      </c>
      <c r="CK7" s="11">
        <f t="shared" si="77"/>
        <v>2</v>
      </c>
      <c r="CL7" s="11">
        <f t="shared" si="78"/>
        <v>1</v>
      </c>
      <c r="CM7" s="11">
        <f t="shared" si="79"/>
        <v>0</v>
      </c>
      <c r="CN7" s="11">
        <f t="shared" si="80"/>
        <v>0</v>
      </c>
      <c r="CO7" s="11">
        <f t="shared" si="81"/>
        <v>0</v>
      </c>
      <c r="CP7" s="17">
        <f t="shared" si="82"/>
        <v>3</v>
      </c>
      <c r="CQ7" s="11">
        <f t="shared" si="83"/>
        <v>1</v>
      </c>
      <c r="CR7" s="11">
        <f t="shared" si="84"/>
        <v>1</v>
      </c>
      <c r="CS7" s="11">
        <f t="shared" si="85"/>
        <v>1</v>
      </c>
      <c r="CT7" s="11">
        <f t="shared" si="86"/>
        <v>0</v>
      </c>
      <c r="CU7" s="11">
        <f t="shared" si="87"/>
        <v>0</v>
      </c>
      <c r="CV7" s="11">
        <f t="shared" si="88"/>
        <v>0</v>
      </c>
      <c r="CW7" s="17">
        <f t="shared" si="89"/>
        <v>3</v>
      </c>
      <c r="CX7" s="11">
        <f t="shared" si="90"/>
        <v>1</v>
      </c>
      <c r="CY7" s="11">
        <f t="shared" si="91"/>
        <v>1</v>
      </c>
      <c r="CZ7" s="11">
        <f t="shared" si="92"/>
        <v>0</v>
      </c>
      <c r="DA7" s="11">
        <f t="shared" si="93"/>
        <v>0</v>
      </c>
      <c r="DB7" s="11">
        <f t="shared" si="94"/>
        <v>0</v>
      </c>
      <c r="DC7" s="11">
        <f t="shared" si="95"/>
        <v>0</v>
      </c>
      <c r="DD7" s="17">
        <f t="shared" si="96"/>
        <v>2</v>
      </c>
      <c r="DE7" s="12">
        <v>789</v>
      </c>
      <c r="DF7" s="12" t="s">
        <v>1385</v>
      </c>
      <c r="DG7" s="13">
        <v>1913</v>
      </c>
      <c r="DH7" s="17">
        <f t="shared" si="97"/>
        <v>0</v>
      </c>
      <c r="DI7" s="17">
        <f t="shared" si="98"/>
        <v>1.8</v>
      </c>
      <c r="DJ7" s="10" t="str">
        <f t="shared" si="99"/>
        <v>Bra</v>
      </c>
    </row>
    <row r="8" spans="1:114" ht="15" x14ac:dyDescent="0.25">
      <c r="A8" s="6" t="s">
        <v>359</v>
      </c>
      <c r="B8" s="7">
        <v>860</v>
      </c>
      <c r="C8" s="6" t="s">
        <v>364</v>
      </c>
      <c r="D8" s="9" t="str">
        <f t="shared" si="0"/>
        <v>Tommy Svensson Pöder</v>
      </c>
      <c r="E8" s="10" t="str">
        <f t="shared" si="1"/>
        <v>tommy.svensson-poder@hultsfred.se</v>
      </c>
      <c r="F8" s="10" t="str">
        <f t="shared" si="2"/>
        <v>Verksamhetschef Ungdomsenheten</v>
      </c>
      <c r="G8" s="11">
        <f t="shared" si="3"/>
        <v>1.25</v>
      </c>
      <c r="H8" s="11">
        <f t="shared" si="4"/>
        <v>1.25</v>
      </c>
      <c r="I8" s="11">
        <f t="shared" si="5"/>
        <v>0</v>
      </c>
      <c r="J8" s="11">
        <f t="shared" si="6"/>
        <v>1.25</v>
      </c>
      <c r="K8" s="11">
        <f t="shared" si="7"/>
        <v>0</v>
      </c>
      <c r="L8" s="10">
        <f t="shared" si="8"/>
        <v>3.75</v>
      </c>
      <c r="M8" s="11">
        <f t="shared" si="9"/>
        <v>1</v>
      </c>
      <c r="N8" s="11">
        <f t="shared" si="10"/>
        <v>0</v>
      </c>
      <c r="O8" s="11">
        <f t="shared" si="11"/>
        <v>1</v>
      </c>
      <c r="P8" s="11">
        <f t="shared" si="12"/>
        <v>0</v>
      </c>
      <c r="Q8" s="11">
        <f t="shared" si="13"/>
        <v>0</v>
      </c>
      <c r="R8" s="11">
        <f t="shared" si="14"/>
        <v>0</v>
      </c>
      <c r="S8" s="10">
        <f t="shared" si="15"/>
        <v>2</v>
      </c>
      <c r="T8" s="11">
        <f t="shared" si="16"/>
        <v>0</v>
      </c>
      <c r="U8" s="11">
        <f t="shared" si="17"/>
        <v>0</v>
      </c>
      <c r="V8" s="11">
        <f t="shared" si="18"/>
        <v>0.625</v>
      </c>
      <c r="W8" s="11">
        <f t="shared" si="19"/>
        <v>0</v>
      </c>
      <c r="X8" s="11">
        <f t="shared" si="20"/>
        <v>0.625</v>
      </c>
      <c r="Y8" s="11">
        <f t="shared" si="21"/>
        <v>0.625</v>
      </c>
      <c r="Z8" s="11">
        <f t="shared" si="22"/>
        <v>0.625</v>
      </c>
      <c r="AA8" s="11">
        <f t="shared" si="23"/>
        <v>0.625</v>
      </c>
      <c r="AB8" s="11">
        <f t="shared" si="24"/>
        <v>0</v>
      </c>
      <c r="AC8" s="10">
        <f t="shared" si="25"/>
        <v>3.125</v>
      </c>
      <c r="AD8" s="11">
        <f t="shared" si="26"/>
        <v>0</v>
      </c>
      <c r="AE8" s="11">
        <f t="shared" si="27"/>
        <v>2</v>
      </c>
      <c r="AF8" s="11">
        <f t="shared" si="28"/>
        <v>0</v>
      </c>
      <c r="AG8" s="11">
        <f t="shared" si="29"/>
        <v>2</v>
      </c>
      <c r="AH8" s="11">
        <f t="shared" si="30"/>
        <v>0</v>
      </c>
      <c r="AI8" s="11">
        <f t="shared" si="31"/>
        <v>0</v>
      </c>
      <c r="AJ8" s="10">
        <f t="shared" si="32"/>
        <v>4</v>
      </c>
      <c r="AK8" s="11">
        <f t="shared" si="33"/>
        <v>1</v>
      </c>
      <c r="AL8" s="11">
        <f t="shared" si="34"/>
        <v>1</v>
      </c>
      <c r="AM8" s="11">
        <f t="shared" si="35"/>
        <v>1</v>
      </c>
      <c r="AN8" s="11">
        <f t="shared" si="36"/>
        <v>1</v>
      </c>
      <c r="AO8" s="11">
        <f t="shared" si="37"/>
        <v>0</v>
      </c>
      <c r="AP8" s="11">
        <f t="shared" si="38"/>
        <v>0</v>
      </c>
      <c r="AQ8" s="10">
        <f t="shared" si="39"/>
        <v>4</v>
      </c>
      <c r="AR8" s="11">
        <f t="shared" si="40"/>
        <v>1</v>
      </c>
      <c r="AS8" s="11">
        <f t="shared" si="41"/>
        <v>0</v>
      </c>
      <c r="AT8" s="11">
        <f t="shared" si="42"/>
        <v>1</v>
      </c>
      <c r="AU8" s="11">
        <f t="shared" si="43"/>
        <v>0</v>
      </c>
      <c r="AV8" s="11">
        <f t="shared" si="44"/>
        <v>0</v>
      </c>
      <c r="AW8" s="11">
        <f t="shared" si="45"/>
        <v>0</v>
      </c>
      <c r="AX8" s="10">
        <f t="shared" si="46"/>
        <v>2</v>
      </c>
      <c r="AY8" s="12" t="s">
        <v>1410</v>
      </c>
      <c r="AZ8" s="12" t="s">
        <v>1411</v>
      </c>
      <c r="BA8" s="13">
        <v>2967</v>
      </c>
      <c r="BB8" s="10">
        <f t="shared" si="47"/>
        <v>4</v>
      </c>
      <c r="BC8" s="17">
        <f t="shared" si="48"/>
        <v>3.3</v>
      </c>
      <c r="BD8" s="36" t="s">
        <v>1786</v>
      </c>
      <c r="BE8" s="10" t="str">
        <f t="shared" si="49"/>
        <v>Bra</v>
      </c>
      <c r="BF8" s="6" t="s">
        <v>359</v>
      </c>
      <c r="BG8" s="7">
        <v>860</v>
      </c>
      <c r="BH8" s="6" t="s">
        <v>364</v>
      </c>
      <c r="BI8" s="9" t="str">
        <f t="shared" si="50"/>
        <v>Tommy Svensson Pöder</v>
      </c>
      <c r="BJ8" s="10" t="str">
        <f t="shared" si="51"/>
        <v>tommy.svensson-poder@hultsfred.se</v>
      </c>
      <c r="BK8" s="10" t="str">
        <f t="shared" si="52"/>
        <v>Verksamhetschef Ungdomsenheten</v>
      </c>
      <c r="BL8" s="10"/>
      <c r="BM8" s="11">
        <f t="shared" si="53"/>
        <v>1.25</v>
      </c>
      <c r="BN8" s="11">
        <f t="shared" si="54"/>
        <v>1.25</v>
      </c>
      <c r="BO8" s="11">
        <f t="shared" si="55"/>
        <v>0</v>
      </c>
      <c r="BP8" s="11">
        <f t="shared" si="56"/>
        <v>1.25</v>
      </c>
      <c r="BQ8" s="11">
        <f t="shared" si="57"/>
        <v>0</v>
      </c>
      <c r="BR8" s="17">
        <f t="shared" si="58"/>
        <v>3.75</v>
      </c>
      <c r="BS8" s="11">
        <f t="shared" si="59"/>
        <v>1</v>
      </c>
      <c r="BT8" s="11">
        <f t="shared" si="60"/>
        <v>0</v>
      </c>
      <c r="BU8" s="11">
        <f t="shared" si="61"/>
        <v>1</v>
      </c>
      <c r="BV8" s="11">
        <f t="shared" si="62"/>
        <v>0</v>
      </c>
      <c r="BW8" s="11">
        <f t="shared" si="63"/>
        <v>0</v>
      </c>
      <c r="BX8" s="11">
        <f t="shared" si="64"/>
        <v>0</v>
      </c>
      <c r="BY8" s="17">
        <f t="shared" si="65"/>
        <v>2</v>
      </c>
      <c r="BZ8" s="11">
        <f t="shared" si="66"/>
        <v>0</v>
      </c>
      <c r="CA8" s="11">
        <f t="shared" si="67"/>
        <v>0</v>
      </c>
      <c r="CB8" s="11">
        <f t="shared" si="68"/>
        <v>0.625</v>
      </c>
      <c r="CC8" s="11">
        <f t="shared" si="69"/>
        <v>0</v>
      </c>
      <c r="CD8" s="11">
        <f t="shared" si="70"/>
        <v>0.625</v>
      </c>
      <c r="CE8" s="11">
        <f t="shared" si="71"/>
        <v>0.625</v>
      </c>
      <c r="CF8" s="11">
        <f t="shared" si="72"/>
        <v>0.625</v>
      </c>
      <c r="CG8" s="11">
        <f t="shared" si="73"/>
        <v>0.625</v>
      </c>
      <c r="CH8" s="11">
        <f t="shared" si="74"/>
        <v>0</v>
      </c>
      <c r="CI8" s="17">
        <f t="shared" si="75"/>
        <v>3.125</v>
      </c>
      <c r="CJ8" s="11">
        <f t="shared" si="76"/>
        <v>0</v>
      </c>
      <c r="CK8" s="11">
        <f t="shared" si="77"/>
        <v>2</v>
      </c>
      <c r="CL8" s="11">
        <f t="shared" si="78"/>
        <v>0</v>
      </c>
      <c r="CM8" s="11">
        <f t="shared" si="79"/>
        <v>2</v>
      </c>
      <c r="CN8" s="11">
        <f t="shared" si="80"/>
        <v>0</v>
      </c>
      <c r="CO8" s="11">
        <f t="shared" si="81"/>
        <v>0</v>
      </c>
      <c r="CP8" s="17">
        <f t="shared" si="82"/>
        <v>4</v>
      </c>
      <c r="CQ8" s="11">
        <f t="shared" si="83"/>
        <v>1</v>
      </c>
      <c r="CR8" s="11">
        <f t="shared" si="84"/>
        <v>1</v>
      </c>
      <c r="CS8" s="11">
        <f t="shared" si="85"/>
        <v>1</v>
      </c>
      <c r="CT8" s="11">
        <f t="shared" si="86"/>
        <v>1</v>
      </c>
      <c r="CU8" s="11">
        <f t="shared" si="87"/>
        <v>0</v>
      </c>
      <c r="CV8" s="11">
        <f t="shared" si="88"/>
        <v>0</v>
      </c>
      <c r="CW8" s="17">
        <f t="shared" si="89"/>
        <v>4</v>
      </c>
      <c r="CX8" s="11">
        <f t="shared" si="90"/>
        <v>1</v>
      </c>
      <c r="CY8" s="11">
        <f t="shared" si="91"/>
        <v>0</v>
      </c>
      <c r="CZ8" s="11">
        <f t="shared" si="92"/>
        <v>1</v>
      </c>
      <c r="DA8" s="11">
        <f t="shared" si="93"/>
        <v>0</v>
      </c>
      <c r="DB8" s="11">
        <f t="shared" si="94"/>
        <v>0</v>
      </c>
      <c r="DC8" s="11">
        <f t="shared" si="95"/>
        <v>0</v>
      </c>
      <c r="DD8" s="17">
        <f t="shared" si="96"/>
        <v>2</v>
      </c>
      <c r="DE8" s="12" t="s">
        <v>1410</v>
      </c>
      <c r="DF8" s="12" t="s">
        <v>1411</v>
      </c>
      <c r="DG8" s="13">
        <v>2967</v>
      </c>
      <c r="DH8" s="17">
        <f t="shared" si="97"/>
        <v>4</v>
      </c>
      <c r="DI8" s="17">
        <f t="shared" si="98"/>
        <v>3.3</v>
      </c>
      <c r="DJ8" s="10" t="str">
        <f t="shared" si="99"/>
        <v>Bra</v>
      </c>
    </row>
    <row r="9" spans="1:114" ht="15" x14ac:dyDescent="0.25">
      <c r="A9" s="6" t="s">
        <v>359</v>
      </c>
      <c r="B9" s="7">
        <v>884</v>
      </c>
      <c r="C9" s="6" t="s">
        <v>297</v>
      </c>
      <c r="D9" s="9" t="str">
        <f t="shared" si="0"/>
        <v>anders Degerman</v>
      </c>
      <c r="E9" s="10" t="str">
        <f t="shared" si="1"/>
        <v>anders.degerman@vimmerby.se</v>
      </c>
      <c r="F9" s="10" t="str">
        <f t="shared" si="2"/>
        <v>Enhetschef för folkhälsa och ungdomsverksamhet</v>
      </c>
      <c r="G9" s="11">
        <f t="shared" si="3"/>
        <v>1.25</v>
      </c>
      <c r="H9" s="11">
        <f t="shared" si="4"/>
        <v>0</v>
      </c>
      <c r="I9" s="11">
        <f t="shared" si="5"/>
        <v>1.25</v>
      </c>
      <c r="J9" s="11">
        <f t="shared" si="6"/>
        <v>1.25</v>
      </c>
      <c r="K9" s="11">
        <f t="shared" si="7"/>
        <v>0</v>
      </c>
      <c r="L9" s="10">
        <f t="shared" si="8"/>
        <v>3.75</v>
      </c>
      <c r="M9" s="11">
        <f t="shared" si="9"/>
        <v>1</v>
      </c>
      <c r="N9" s="11">
        <f t="shared" si="10"/>
        <v>1</v>
      </c>
      <c r="O9" s="11">
        <f t="shared" si="11"/>
        <v>1</v>
      </c>
      <c r="P9" s="11">
        <f t="shared" si="12"/>
        <v>0</v>
      </c>
      <c r="Q9" s="11">
        <f t="shared" si="13"/>
        <v>0</v>
      </c>
      <c r="R9" s="11">
        <f t="shared" si="14"/>
        <v>0</v>
      </c>
      <c r="S9" s="10">
        <f t="shared" si="15"/>
        <v>3</v>
      </c>
      <c r="T9" s="11">
        <f t="shared" si="16"/>
        <v>0</v>
      </c>
      <c r="U9" s="11">
        <f t="shared" si="17"/>
        <v>0</v>
      </c>
      <c r="V9" s="11">
        <f t="shared" si="18"/>
        <v>0.625</v>
      </c>
      <c r="W9" s="11">
        <f t="shared" si="19"/>
        <v>0.625</v>
      </c>
      <c r="X9" s="11">
        <f t="shared" si="20"/>
        <v>0.625</v>
      </c>
      <c r="Y9" s="11">
        <f t="shared" si="21"/>
        <v>0.625</v>
      </c>
      <c r="Z9" s="11">
        <f t="shared" si="22"/>
        <v>0.625</v>
      </c>
      <c r="AA9" s="11">
        <f t="shared" si="23"/>
        <v>0</v>
      </c>
      <c r="AB9" s="11">
        <f t="shared" si="24"/>
        <v>0</v>
      </c>
      <c r="AC9" s="10">
        <f t="shared" si="25"/>
        <v>3.125</v>
      </c>
      <c r="AD9" s="11">
        <f t="shared" si="26"/>
        <v>0</v>
      </c>
      <c r="AE9" s="11">
        <f t="shared" si="27"/>
        <v>2</v>
      </c>
      <c r="AF9" s="11">
        <f t="shared" si="28"/>
        <v>1</v>
      </c>
      <c r="AG9" s="11">
        <f t="shared" si="29"/>
        <v>0</v>
      </c>
      <c r="AH9" s="11">
        <f t="shared" si="30"/>
        <v>0</v>
      </c>
      <c r="AI9" s="11">
        <f t="shared" si="31"/>
        <v>0</v>
      </c>
      <c r="AJ9" s="10">
        <f t="shared" si="32"/>
        <v>3</v>
      </c>
      <c r="AK9" s="11">
        <f t="shared" si="33"/>
        <v>1</v>
      </c>
      <c r="AL9" s="11">
        <f t="shared" si="34"/>
        <v>1</v>
      </c>
      <c r="AM9" s="11">
        <f t="shared" si="35"/>
        <v>1</v>
      </c>
      <c r="AN9" s="11">
        <f t="shared" si="36"/>
        <v>1</v>
      </c>
      <c r="AO9" s="11">
        <f t="shared" si="37"/>
        <v>0</v>
      </c>
      <c r="AP9" s="11">
        <f t="shared" si="38"/>
        <v>0</v>
      </c>
      <c r="AQ9" s="10">
        <f t="shared" si="39"/>
        <v>4</v>
      </c>
      <c r="AR9" s="11">
        <f t="shared" si="40"/>
        <v>1</v>
      </c>
      <c r="AS9" s="11">
        <f t="shared" si="41"/>
        <v>1</v>
      </c>
      <c r="AT9" s="11">
        <f t="shared" si="42"/>
        <v>1</v>
      </c>
      <c r="AU9" s="11">
        <f t="shared" si="43"/>
        <v>1</v>
      </c>
      <c r="AV9" s="11">
        <f t="shared" si="44"/>
        <v>0</v>
      </c>
      <c r="AW9" s="11">
        <f t="shared" si="45"/>
        <v>0</v>
      </c>
      <c r="AX9" s="10">
        <f t="shared" si="46"/>
        <v>4</v>
      </c>
      <c r="AY9" s="12" t="s">
        <v>1412</v>
      </c>
      <c r="AZ9" s="12" t="s">
        <v>1413</v>
      </c>
      <c r="BA9" s="13">
        <v>2849</v>
      </c>
      <c r="BB9" s="10">
        <f t="shared" si="47"/>
        <v>4</v>
      </c>
      <c r="BC9" s="17">
        <f t="shared" si="48"/>
        <v>3.6</v>
      </c>
      <c r="BD9" s="36" t="s">
        <v>1786</v>
      </c>
      <c r="BE9" s="10" t="str">
        <f t="shared" si="49"/>
        <v>Bra</v>
      </c>
      <c r="BF9" s="6" t="s">
        <v>359</v>
      </c>
      <c r="BG9" s="7">
        <v>884</v>
      </c>
      <c r="BH9" s="6" t="s">
        <v>297</v>
      </c>
      <c r="BI9" s="9" t="str">
        <f t="shared" si="50"/>
        <v>anders Degerman</v>
      </c>
      <c r="BJ9" s="10" t="str">
        <f t="shared" si="51"/>
        <v>anders.degerman@vimmerby.se</v>
      </c>
      <c r="BK9" s="10" t="str">
        <f t="shared" si="52"/>
        <v>Enhetschef för folkhälsa och ungdomsverksamhet</v>
      </c>
      <c r="BL9" s="10"/>
      <c r="BM9" s="11">
        <f t="shared" si="53"/>
        <v>1.25</v>
      </c>
      <c r="BN9" s="11">
        <f t="shared" si="54"/>
        <v>0</v>
      </c>
      <c r="BO9" s="11">
        <f t="shared" si="55"/>
        <v>1.25</v>
      </c>
      <c r="BP9" s="11">
        <f t="shared" si="56"/>
        <v>1.25</v>
      </c>
      <c r="BQ9" s="11">
        <f t="shared" si="57"/>
        <v>0</v>
      </c>
      <c r="BR9" s="17">
        <f t="shared" si="58"/>
        <v>3.75</v>
      </c>
      <c r="BS9" s="11">
        <f t="shared" si="59"/>
        <v>1</v>
      </c>
      <c r="BT9" s="11">
        <f t="shared" si="60"/>
        <v>1</v>
      </c>
      <c r="BU9" s="11">
        <f t="shared" si="61"/>
        <v>1</v>
      </c>
      <c r="BV9" s="11">
        <f t="shared" si="62"/>
        <v>0</v>
      </c>
      <c r="BW9" s="11">
        <f t="shared" si="63"/>
        <v>0</v>
      </c>
      <c r="BX9" s="11">
        <f t="shared" si="64"/>
        <v>0</v>
      </c>
      <c r="BY9" s="17">
        <f t="shared" si="65"/>
        <v>3</v>
      </c>
      <c r="BZ9" s="11">
        <f t="shared" si="66"/>
        <v>0</v>
      </c>
      <c r="CA9" s="11">
        <f t="shared" si="67"/>
        <v>0</v>
      </c>
      <c r="CB9" s="11">
        <f t="shared" si="68"/>
        <v>0.625</v>
      </c>
      <c r="CC9" s="11">
        <f t="shared" si="69"/>
        <v>0.625</v>
      </c>
      <c r="CD9" s="11">
        <f t="shared" si="70"/>
        <v>0.625</v>
      </c>
      <c r="CE9" s="11">
        <f t="shared" si="71"/>
        <v>0.625</v>
      </c>
      <c r="CF9" s="11">
        <f t="shared" si="72"/>
        <v>0.625</v>
      </c>
      <c r="CG9" s="11">
        <f t="shared" si="73"/>
        <v>0</v>
      </c>
      <c r="CH9" s="11">
        <f t="shared" si="74"/>
        <v>0</v>
      </c>
      <c r="CI9" s="17">
        <f t="shared" si="75"/>
        <v>3.125</v>
      </c>
      <c r="CJ9" s="11">
        <f t="shared" si="76"/>
        <v>0</v>
      </c>
      <c r="CK9" s="11">
        <f t="shared" si="77"/>
        <v>2</v>
      </c>
      <c r="CL9" s="11">
        <f t="shared" si="78"/>
        <v>1</v>
      </c>
      <c r="CM9" s="11">
        <f t="shared" si="79"/>
        <v>0</v>
      </c>
      <c r="CN9" s="11">
        <f t="shared" si="80"/>
        <v>0</v>
      </c>
      <c r="CO9" s="11">
        <f t="shared" si="81"/>
        <v>0</v>
      </c>
      <c r="CP9" s="17">
        <f t="shared" si="82"/>
        <v>3</v>
      </c>
      <c r="CQ9" s="11">
        <f t="shared" si="83"/>
        <v>1</v>
      </c>
      <c r="CR9" s="11">
        <f t="shared" si="84"/>
        <v>1</v>
      </c>
      <c r="CS9" s="11">
        <f t="shared" si="85"/>
        <v>1</v>
      </c>
      <c r="CT9" s="11">
        <f t="shared" si="86"/>
        <v>1</v>
      </c>
      <c r="CU9" s="11">
        <f t="shared" si="87"/>
        <v>0</v>
      </c>
      <c r="CV9" s="11">
        <f t="shared" si="88"/>
        <v>0</v>
      </c>
      <c r="CW9" s="17">
        <f t="shared" si="89"/>
        <v>4</v>
      </c>
      <c r="CX9" s="11">
        <f t="shared" si="90"/>
        <v>1</v>
      </c>
      <c r="CY9" s="11">
        <f t="shared" si="91"/>
        <v>1</v>
      </c>
      <c r="CZ9" s="11">
        <f t="shared" si="92"/>
        <v>1</v>
      </c>
      <c r="DA9" s="11">
        <f t="shared" si="93"/>
        <v>1</v>
      </c>
      <c r="DB9" s="11">
        <f t="shared" si="94"/>
        <v>0</v>
      </c>
      <c r="DC9" s="11">
        <f t="shared" si="95"/>
        <v>0</v>
      </c>
      <c r="DD9" s="17">
        <f t="shared" si="96"/>
        <v>4</v>
      </c>
      <c r="DE9" s="12" t="s">
        <v>1412</v>
      </c>
      <c r="DF9" s="12" t="s">
        <v>1413</v>
      </c>
      <c r="DG9" s="13">
        <v>2849</v>
      </c>
      <c r="DH9" s="17">
        <f t="shared" si="97"/>
        <v>4</v>
      </c>
      <c r="DI9" s="17">
        <f t="shared" si="98"/>
        <v>3.6</v>
      </c>
      <c r="DJ9" s="10" t="str">
        <f t="shared" si="99"/>
        <v>Bra</v>
      </c>
    </row>
    <row r="10" spans="1:114" ht="15" x14ac:dyDescent="0.25">
      <c r="A10" s="6" t="s">
        <v>359</v>
      </c>
      <c r="B10" s="7">
        <v>882</v>
      </c>
      <c r="C10" s="6" t="s">
        <v>383</v>
      </c>
      <c r="D10" s="9" t="str">
        <f t="shared" si="0"/>
        <v>Martina Berggren</v>
      </c>
      <c r="E10" s="10" t="str">
        <f t="shared" si="1"/>
        <v>martina.berggren@oskarshamn.se</v>
      </c>
      <c r="F10" s="10" t="str">
        <f t="shared" si="2"/>
        <v>Ungdomssamordnare</v>
      </c>
      <c r="G10" s="11">
        <f t="shared" si="3"/>
        <v>0</v>
      </c>
      <c r="H10" s="11">
        <f t="shared" si="4"/>
        <v>0</v>
      </c>
      <c r="I10" s="11">
        <f t="shared" si="5"/>
        <v>1.25</v>
      </c>
      <c r="J10" s="11">
        <f t="shared" si="6"/>
        <v>1.25</v>
      </c>
      <c r="K10" s="11">
        <f t="shared" si="7"/>
        <v>0</v>
      </c>
      <c r="L10" s="10">
        <f t="shared" si="8"/>
        <v>2.5</v>
      </c>
      <c r="M10" s="11">
        <f t="shared" si="9"/>
        <v>1</v>
      </c>
      <c r="N10" s="11">
        <f t="shared" si="10"/>
        <v>1</v>
      </c>
      <c r="O10" s="11">
        <f t="shared" si="11"/>
        <v>1</v>
      </c>
      <c r="P10" s="11">
        <f t="shared" si="12"/>
        <v>1</v>
      </c>
      <c r="Q10" s="11">
        <f t="shared" si="13"/>
        <v>0</v>
      </c>
      <c r="R10" s="11">
        <f t="shared" si="14"/>
        <v>0</v>
      </c>
      <c r="S10" s="10">
        <f t="shared" si="15"/>
        <v>4</v>
      </c>
      <c r="T10" s="11">
        <f t="shared" si="16"/>
        <v>0.625</v>
      </c>
      <c r="U10" s="11">
        <f t="shared" si="17"/>
        <v>0.625</v>
      </c>
      <c r="V10" s="11">
        <f t="shared" si="18"/>
        <v>0.625</v>
      </c>
      <c r="W10" s="11">
        <f t="shared" si="19"/>
        <v>0.625</v>
      </c>
      <c r="X10" s="11">
        <f t="shared" si="20"/>
        <v>0</v>
      </c>
      <c r="Y10" s="11">
        <f t="shared" si="21"/>
        <v>0.625</v>
      </c>
      <c r="Z10" s="11">
        <f t="shared" si="22"/>
        <v>0.625</v>
      </c>
      <c r="AA10" s="11">
        <f t="shared" si="23"/>
        <v>0.625</v>
      </c>
      <c r="AB10" s="11">
        <f t="shared" si="24"/>
        <v>0</v>
      </c>
      <c r="AC10" s="10">
        <f t="shared" si="25"/>
        <v>4.375</v>
      </c>
      <c r="AD10" s="11">
        <f t="shared" si="26"/>
        <v>0</v>
      </c>
      <c r="AE10" s="11">
        <f t="shared" si="27"/>
        <v>2</v>
      </c>
      <c r="AF10" s="11">
        <f t="shared" si="28"/>
        <v>0</v>
      </c>
      <c r="AG10" s="11">
        <f t="shared" si="29"/>
        <v>2</v>
      </c>
      <c r="AH10" s="11">
        <f t="shared" si="30"/>
        <v>0</v>
      </c>
      <c r="AI10" s="11">
        <f t="shared" si="31"/>
        <v>0</v>
      </c>
      <c r="AJ10" s="10">
        <f t="shared" si="32"/>
        <v>4</v>
      </c>
      <c r="AK10" s="11">
        <f t="shared" si="33"/>
        <v>1</v>
      </c>
      <c r="AL10" s="11">
        <f t="shared" si="34"/>
        <v>1</v>
      </c>
      <c r="AM10" s="11">
        <f t="shared" si="35"/>
        <v>1</v>
      </c>
      <c r="AN10" s="11">
        <f t="shared" si="36"/>
        <v>1</v>
      </c>
      <c r="AO10" s="11">
        <f t="shared" si="37"/>
        <v>0</v>
      </c>
      <c r="AP10" s="11">
        <f t="shared" si="38"/>
        <v>0</v>
      </c>
      <c r="AQ10" s="10">
        <f t="shared" si="39"/>
        <v>4</v>
      </c>
      <c r="AR10" s="11">
        <f t="shared" si="40"/>
        <v>1</v>
      </c>
      <c r="AS10" s="11">
        <f t="shared" si="41"/>
        <v>1</v>
      </c>
      <c r="AT10" s="11">
        <f t="shared" si="42"/>
        <v>1</v>
      </c>
      <c r="AU10" s="11">
        <f t="shared" si="43"/>
        <v>0</v>
      </c>
      <c r="AV10" s="11">
        <f t="shared" si="44"/>
        <v>1</v>
      </c>
      <c r="AW10" s="11">
        <f t="shared" si="45"/>
        <v>0</v>
      </c>
      <c r="AX10" s="10">
        <f t="shared" si="46"/>
        <v>4</v>
      </c>
      <c r="AY10" s="12" t="s">
        <v>1414</v>
      </c>
      <c r="AZ10" s="12" t="s">
        <v>1415</v>
      </c>
      <c r="BA10" s="13">
        <v>3305</v>
      </c>
      <c r="BB10" s="10">
        <f t="shared" si="47"/>
        <v>5</v>
      </c>
      <c r="BC10" s="17">
        <f t="shared" si="48"/>
        <v>4</v>
      </c>
      <c r="BD10" s="37" t="s">
        <v>1795</v>
      </c>
      <c r="BE10" s="10" t="str">
        <f t="shared" si="49"/>
        <v>Bra</v>
      </c>
      <c r="BF10" s="6" t="s">
        <v>359</v>
      </c>
      <c r="BG10" s="7">
        <v>882</v>
      </c>
      <c r="BH10" s="6" t="s">
        <v>383</v>
      </c>
      <c r="BI10" s="9" t="str">
        <f t="shared" si="50"/>
        <v>Martina Berggren</v>
      </c>
      <c r="BJ10" s="10" t="str">
        <f t="shared" si="51"/>
        <v>martina.berggren@oskarshamn.se</v>
      </c>
      <c r="BK10" s="10" t="str">
        <f t="shared" si="52"/>
        <v>Ungdomssamordnare</v>
      </c>
      <c r="BL10" s="10"/>
      <c r="BM10" s="11">
        <f t="shared" si="53"/>
        <v>0</v>
      </c>
      <c r="BN10" s="11">
        <f t="shared" si="54"/>
        <v>0</v>
      </c>
      <c r="BO10" s="11">
        <f t="shared" si="55"/>
        <v>1.25</v>
      </c>
      <c r="BP10" s="11">
        <f t="shared" si="56"/>
        <v>1.25</v>
      </c>
      <c r="BQ10" s="11">
        <f t="shared" si="57"/>
        <v>0</v>
      </c>
      <c r="BR10" s="17">
        <f t="shared" si="58"/>
        <v>2.5</v>
      </c>
      <c r="BS10" s="11">
        <f t="shared" si="59"/>
        <v>1</v>
      </c>
      <c r="BT10" s="11">
        <f t="shared" si="60"/>
        <v>1</v>
      </c>
      <c r="BU10" s="11">
        <f t="shared" si="61"/>
        <v>1</v>
      </c>
      <c r="BV10" s="11">
        <f t="shared" si="62"/>
        <v>1</v>
      </c>
      <c r="BW10" s="11">
        <f t="shared" si="63"/>
        <v>0</v>
      </c>
      <c r="BX10" s="11">
        <f t="shared" si="64"/>
        <v>0</v>
      </c>
      <c r="BY10" s="17">
        <f t="shared" si="65"/>
        <v>4</v>
      </c>
      <c r="BZ10" s="11">
        <f t="shared" si="66"/>
        <v>0.625</v>
      </c>
      <c r="CA10" s="11">
        <f t="shared" si="67"/>
        <v>0.625</v>
      </c>
      <c r="CB10" s="11">
        <f t="shared" si="68"/>
        <v>0.625</v>
      </c>
      <c r="CC10" s="11">
        <f t="shared" si="69"/>
        <v>0.625</v>
      </c>
      <c r="CD10" s="11">
        <f t="shared" si="70"/>
        <v>0</v>
      </c>
      <c r="CE10" s="11">
        <f t="shared" si="71"/>
        <v>0.625</v>
      </c>
      <c r="CF10" s="11">
        <f t="shared" si="72"/>
        <v>0.625</v>
      </c>
      <c r="CG10" s="11">
        <f t="shared" si="73"/>
        <v>0.625</v>
      </c>
      <c r="CH10" s="11">
        <f t="shared" si="74"/>
        <v>0</v>
      </c>
      <c r="CI10" s="17">
        <f t="shared" si="75"/>
        <v>4.375</v>
      </c>
      <c r="CJ10" s="11">
        <f t="shared" si="76"/>
        <v>0</v>
      </c>
      <c r="CK10" s="11">
        <f t="shared" si="77"/>
        <v>2</v>
      </c>
      <c r="CL10" s="11">
        <f t="shared" si="78"/>
        <v>0</v>
      </c>
      <c r="CM10" s="11">
        <f t="shared" si="79"/>
        <v>2</v>
      </c>
      <c r="CN10" s="11">
        <f t="shared" si="80"/>
        <v>0</v>
      </c>
      <c r="CO10" s="11">
        <f t="shared" si="81"/>
        <v>0</v>
      </c>
      <c r="CP10" s="17">
        <f t="shared" si="82"/>
        <v>4</v>
      </c>
      <c r="CQ10" s="11">
        <f t="shared" si="83"/>
        <v>1</v>
      </c>
      <c r="CR10" s="11">
        <f t="shared" si="84"/>
        <v>1</v>
      </c>
      <c r="CS10" s="11">
        <f t="shared" si="85"/>
        <v>1</v>
      </c>
      <c r="CT10" s="11">
        <f t="shared" si="86"/>
        <v>1</v>
      </c>
      <c r="CU10" s="11">
        <f t="shared" si="87"/>
        <v>0</v>
      </c>
      <c r="CV10" s="11">
        <f t="shared" si="88"/>
        <v>0</v>
      </c>
      <c r="CW10" s="17">
        <f t="shared" si="89"/>
        <v>4</v>
      </c>
      <c r="CX10" s="11">
        <f t="shared" si="90"/>
        <v>1</v>
      </c>
      <c r="CY10" s="11">
        <f t="shared" si="91"/>
        <v>1</v>
      </c>
      <c r="CZ10" s="11">
        <f t="shared" si="92"/>
        <v>1</v>
      </c>
      <c r="DA10" s="11">
        <f t="shared" si="93"/>
        <v>0</v>
      </c>
      <c r="DB10" s="11">
        <f t="shared" si="94"/>
        <v>1</v>
      </c>
      <c r="DC10" s="11">
        <f t="shared" si="95"/>
        <v>0</v>
      </c>
      <c r="DD10" s="17">
        <f t="shared" si="96"/>
        <v>4</v>
      </c>
      <c r="DE10" s="12" t="s">
        <v>1414</v>
      </c>
      <c r="DF10" s="12" t="s">
        <v>1415</v>
      </c>
      <c r="DG10" s="13">
        <v>3305</v>
      </c>
      <c r="DH10" s="17">
        <f t="shared" si="97"/>
        <v>5</v>
      </c>
      <c r="DI10" s="17">
        <f t="shared" si="98"/>
        <v>4</v>
      </c>
      <c r="DJ10" s="10" t="str">
        <f t="shared" si="99"/>
        <v>Bra</v>
      </c>
    </row>
    <row r="11" spans="1:114" ht="15" x14ac:dyDescent="0.25">
      <c r="A11" s="6" t="s">
        <v>359</v>
      </c>
      <c r="B11" s="7">
        <v>880</v>
      </c>
      <c r="C11" s="6" t="s">
        <v>46</v>
      </c>
      <c r="D11" s="9" t="str">
        <f t="shared" si="0"/>
        <v>Kjell Lindberg</v>
      </c>
      <c r="E11" s="10" t="str">
        <f t="shared" si="1"/>
        <v>kjell.lindberg@kalmar.se</v>
      </c>
      <c r="F11" s="10" t="str">
        <f t="shared" si="2"/>
        <v>Drogförebyggare</v>
      </c>
      <c r="G11" s="11">
        <f t="shared" si="3"/>
        <v>1.25</v>
      </c>
      <c r="H11" s="11">
        <f t="shared" si="4"/>
        <v>1.25</v>
      </c>
      <c r="I11" s="11">
        <f t="shared" si="5"/>
        <v>1.25</v>
      </c>
      <c r="J11" s="11">
        <f t="shared" si="6"/>
        <v>0</v>
      </c>
      <c r="K11" s="11">
        <f t="shared" si="7"/>
        <v>0</v>
      </c>
      <c r="L11" s="10">
        <f t="shared" si="8"/>
        <v>3.75</v>
      </c>
      <c r="M11" s="11">
        <f t="shared" si="9"/>
        <v>1</v>
      </c>
      <c r="N11" s="11">
        <f t="shared" si="10"/>
        <v>1</v>
      </c>
      <c r="O11" s="11">
        <f t="shared" si="11"/>
        <v>1</v>
      </c>
      <c r="P11" s="11">
        <f t="shared" si="12"/>
        <v>1</v>
      </c>
      <c r="Q11" s="11">
        <f t="shared" si="13"/>
        <v>1</v>
      </c>
      <c r="R11" s="11">
        <f t="shared" si="14"/>
        <v>0</v>
      </c>
      <c r="S11" s="10">
        <f t="shared" si="15"/>
        <v>5</v>
      </c>
      <c r="T11" s="11">
        <f t="shared" si="16"/>
        <v>0.625</v>
      </c>
      <c r="U11" s="11">
        <f t="shared" si="17"/>
        <v>0.625</v>
      </c>
      <c r="V11" s="11">
        <f t="shared" si="18"/>
        <v>0.625</v>
      </c>
      <c r="W11" s="11">
        <f t="shared" si="19"/>
        <v>0</v>
      </c>
      <c r="X11" s="11">
        <f t="shared" si="20"/>
        <v>0</v>
      </c>
      <c r="Y11" s="11">
        <f t="shared" si="21"/>
        <v>0.625</v>
      </c>
      <c r="Z11" s="11">
        <f t="shared" si="22"/>
        <v>0.625</v>
      </c>
      <c r="AA11" s="11">
        <f t="shared" si="23"/>
        <v>0.625</v>
      </c>
      <c r="AB11" s="11">
        <f t="shared" si="24"/>
        <v>0</v>
      </c>
      <c r="AC11" s="10">
        <f t="shared" si="25"/>
        <v>3.75</v>
      </c>
      <c r="AD11" s="11">
        <f t="shared" si="26"/>
        <v>0</v>
      </c>
      <c r="AE11" s="11">
        <f t="shared" si="27"/>
        <v>2</v>
      </c>
      <c r="AF11" s="11">
        <f t="shared" si="28"/>
        <v>0</v>
      </c>
      <c r="AG11" s="11">
        <f t="shared" si="29"/>
        <v>2</v>
      </c>
      <c r="AH11" s="11">
        <f t="shared" si="30"/>
        <v>1</v>
      </c>
      <c r="AI11" s="11">
        <f t="shared" si="31"/>
        <v>0</v>
      </c>
      <c r="AJ11" s="10">
        <f t="shared" si="32"/>
        <v>5</v>
      </c>
      <c r="AK11" s="11">
        <f t="shared" si="33"/>
        <v>1</v>
      </c>
      <c r="AL11" s="11">
        <f t="shared" si="34"/>
        <v>1</v>
      </c>
      <c r="AM11" s="11">
        <f t="shared" si="35"/>
        <v>1</v>
      </c>
      <c r="AN11" s="11">
        <f t="shared" si="36"/>
        <v>1</v>
      </c>
      <c r="AO11" s="11">
        <f t="shared" si="37"/>
        <v>1</v>
      </c>
      <c r="AP11" s="11">
        <f t="shared" si="38"/>
        <v>0</v>
      </c>
      <c r="AQ11" s="10">
        <f t="shared" si="39"/>
        <v>5</v>
      </c>
      <c r="AR11" s="11">
        <f t="shared" si="40"/>
        <v>1</v>
      </c>
      <c r="AS11" s="11">
        <f t="shared" si="41"/>
        <v>1</v>
      </c>
      <c r="AT11" s="11">
        <f t="shared" si="42"/>
        <v>1</v>
      </c>
      <c r="AU11" s="11">
        <f t="shared" si="43"/>
        <v>0</v>
      </c>
      <c r="AV11" s="11">
        <f t="shared" si="44"/>
        <v>1</v>
      </c>
      <c r="AW11" s="11">
        <f t="shared" si="45"/>
        <v>0</v>
      </c>
      <c r="AX11" s="10">
        <f t="shared" si="46"/>
        <v>4</v>
      </c>
      <c r="AY11" s="12" t="s">
        <v>1416</v>
      </c>
      <c r="AZ11" s="12" t="s">
        <v>1333</v>
      </c>
      <c r="BA11" s="13">
        <v>2843</v>
      </c>
      <c r="BB11" s="10">
        <f t="shared" si="47"/>
        <v>4</v>
      </c>
      <c r="BC11" s="17">
        <f t="shared" si="48"/>
        <v>4.4000000000000004</v>
      </c>
      <c r="BD11" s="37" t="s">
        <v>1795</v>
      </c>
      <c r="BE11" s="10" t="str">
        <f t="shared" si="49"/>
        <v>Mycket bra</v>
      </c>
      <c r="BF11" s="6" t="s">
        <v>359</v>
      </c>
      <c r="BG11" s="7">
        <v>880</v>
      </c>
      <c r="BH11" s="6" t="s">
        <v>46</v>
      </c>
      <c r="BI11" s="9" t="str">
        <f t="shared" si="50"/>
        <v>Kjell Lindberg</v>
      </c>
      <c r="BJ11" s="10" t="str">
        <f t="shared" si="51"/>
        <v>kjell.lindberg@kalmar.se</v>
      </c>
      <c r="BK11" s="10" t="str">
        <f t="shared" si="52"/>
        <v>Drogförebyggare</v>
      </c>
      <c r="BL11" s="10"/>
      <c r="BM11" s="11">
        <f t="shared" si="53"/>
        <v>1.25</v>
      </c>
      <c r="BN11" s="11">
        <f t="shared" si="54"/>
        <v>1.25</v>
      </c>
      <c r="BO11" s="11">
        <f t="shared" si="55"/>
        <v>1.25</v>
      </c>
      <c r="BP11" s="11">
        <f t="shared" si="56"/>
        <v>0</v>
      </c>
      <c r="BQ11" s="11">
        <f t="shared" si="57"/>
        <v>0</v>
      </c>
      <c r="BR11" s="17">
        <f t="shared" si="58"/>
        <v>3.75</v>
      </c>
      <c r="BS11" s="11">
        <f t="shared" si="59"/>
        <v>1</v>
      </c>
      <c r="BT11" s="11">
        <f t="shared" si="60"/>
        <v>1</v>
      </c>
      <c r="BU11" s="11">
        <f t="shared" si="61"/>
        <v>1</v>
      </c>
      <c r="BV11" s="11">
        <f t="shared" si="62"/>
        <v>1</v>
      </c>
      <c r="BW11" s="11">
        <f t="shared" si="63"/>
        <v>1</v>
      </c>
      <c r="BX11" s="11">
        <f t="shared" si="64"/>
        <v>0</v>
      </c>
      <c r="BY11" s="17">
        <f t="shared" si="65"/>
        <v>5</v>
      </c>
      <c r="BZ11" s="11">
        <f t="shared" si="66"/>
        <v>0.625</v>
      </c>
      <c r="CA11" s="11">
        <f t="shared" si="67"/>
        <v>0.625</v>
      </c>
      <c r="CB11" s="11">
        <f t="shared" si="68"/>
        <v>0.625</v>
      </c>
      <c r="CC11" s="11">
        <f t="shared" si="69"/>
        <v>0</v>
      </c>
      <c r="CD11" s="11">
        <f t="shared" si="70"/>
        <v>0</v>
      </c>
      <c r="CE11" s="11">
        <f t="shared" si="71"/>
        <v>0.625</v>
      </c>
      <c r="CF11" s="11">
        <f t="shared" si="72"/>
        <v>0.625</v>
      </c>
      <c r="CG11" s="11">
        <f t="shared" si="73"/>
        <v>0.625</v>
      </c>
      <c r="CH11" s="11">
        <f t="shared" si="74"/>
        <v>0</v>
      </c>
      <c r="CI11" s="17">
        <f t="shared" si="75"/>
        <v>3.75</v>
      </c>
      <c r="CJ11" s="11">
        <f t="shared" si="76"/>
        <v>0</v>
      </c>
      <c r="CK11" s="11">
        <f t="shared" si="77"/>
        <v>2</v>
      </c>
      <c r="CL11" s="11">
        <f t="shared" si="78"/>
        <v>0</v>
      </c>
      <c r="CM11" s="11">
        <f t="shared" si="79"/>
        <v>2</v>
      </c>
      <c r="CN11" s="11">
        <f t="shared" si="80"/>
        <v>1</v>
      </c>
      <c r="CO11" s="11">
        <f t="shared" si="81"/>
        <v>0</v>
      </c>
      <c r="CP11" s="17">
        <f t="shared" si="82"/>
        <v>5</v>
      </c>
      <c r="CQ11" s="11">
        <f t="shared" si="83"/>
        <v>1</v>
      </c>
      <c r="CR11" s="11">
        <f t="shared" si="84"/>
        <v>1</v>
      </c>
      <c r="CS11" s="11">
        <f t="shared" si="85"/>
        <v>1</v>
      </c>
      <c r="CT11" s="11">
        <f t="shared" si="86"/>
        <v>1</v>
      </c>
      <c r="CU11" s="11">
        <f t="shared" si="87"/>
        <v>1</v>
      </c>
      <c r="CV11" s="11">
        <f t="shared" si="88"/>
        <v>0</v>
      </c>
      <c r="CW11" s="17">
        <f t="shared" si="89"/>
        <v>5</v>
      </c>
      <c r="CX11" s="11">
        <f t="shared" si="90"/>
        <v>1</v>
      </c>
      <c r="CY11" s="11">
        <f t="shared" si="91"/>
        <v>1</v>
      </c>
      <c r="CZ11" s="11">
        <f t="shared" si="92"/>
        <v>1</v>
      </c>
      <c r="DA11" s="11">
        <f t="shared" si="93"/>
        <v>0</v>
      </c>
      <c r="DB11" s="11">
        <f t="shared" si="94"/>
        <v>1</v>
      </c>
      <c r="DC11" s="11">
        <f t="shared" si="95"/>
        <v>0</v>
      </c>
      <c r="DD11" s="17">
        <f t="shared" si="96"/>
        <v>4</v>
      </c>
      <c r="DE11" s="12" t="s">
        <v>1416</v>
      </c>
      <c r="DF11" s="12" t="s">
        <v>1333</v>
      </c>
      <c r="DG11" s="13">
        <v>2843</v>
      </c>
      <c r="DH11" s="17">
        <f t="shared" si="97"/>
        <v>4</v>
      </c>
      <c r="DI11" s="17">
        <f t="shared" si="98"/>
        <v>4.4000000000000004</v>
      </c>
      <c r="DJ11" s="10" t="str">
        <f t="shared" si="99"/>
        <v>Mycket bra</v>
      </c>
    </row>
    <row r="12" spans="1:114" ht="14.25" x14ac:dyDescent="0.2">
      <c r="A12" s="6"/>
      <c r="B12" s="7"/>
      <c r="C12" s="6"/>
      <c r="D12" s="9"/>
      <c r="E12" s="10"/>
      <c r="F12" s="10"/>
      <c r="G12" s="11"/>
      <c r="H12" s="11"/>
      <c r="I12" s="11"/>
      <c r="J12" s="11"/>
      <c r="K12" s="11"/>
      <c r="L12" s="10"/>
      <c r="M12" s="11"/>
      <c r="N12" s="11"/>
      <c r="O12" s="11"/>
      <c r="P12" s="11"/>
      <c r="Q12" s="11"/>
      <c r="R12" s="11"/>
      <c r="S12" s="10"/>
      <c r="T12" s="11"/>
      <c r="U12" s="11"/>
      <c r="V12" s="11"/>
      <c r="W12" s="11"/>
      <c r="X12" s="11"/>
      <c r="Y12" s="11"/>
      <c r="Z12" s="11"/>
      <c r="AA12" s="11"/>
      <c r="AB12" s="11"/>
      <c r="AC12" s="10"/>
      <c r="AD12" s="11"/>
      <c r="AE12" s="11"/>
      <c r="AF12" s="11"/>
      <c r="AG12" s="11"/>
      <c r="AH12" s="11"/>
      <c r="AI12" s="11"/>
      <c r="AJ12" s="10"/>
      <c r="AK12" s="11"/>
      <c r="AL12" s="11"/>
      <c r="AM12" s="11"/>
      <c r="AN12" s="11"/>
      <c r="AO12" s="11"/>
      <c r="AP12" s="11"/>
      <c r="AQ12" s="10"/>
      <c r="AR12" s="11"/>
      <c r="AS12" s="11"/>
      <c r="AT12" s="11"/>
      <c r="AU12" s="11"/>
      <c r="AV12" s="11"/>
      <c r="AW12" s="11"/>
      <c r="AX12" s="10"/>
      <c r="AY12" s="12"/>
      <c r="AZ12" s="12"/>
      <c r="BA12" s="13"/>
      <c r="BB12" s="10"/>
      <c r="BC12" s="17"/>
      <c r="BD12" s="17"/>
      <c r="BE12" s="10"/>
      <c r="BF12" s="6"/>
      <c r="BG12" s="7"/>
      <c r="BH12" s="6"/>
      <c r="BI12" s="9"/>
      <c r="BJ12" s="10"/>
      <c r="BK12" s="10"/>
      <c r="BL12" s="10"/>
      <c r="BM12" s="11"/>
      <c r="BN12" s="11"/>
      <c r="BO12" s="11"/>
      <c r="BP12" s="11"/>
      <c r="BQ12" s="11"/>
      <c r="BR12" s="17"/>
      <c r="BS12" s="11"/>
      <c r="BT12" s="11"/>
      <c r="BU12" s="11"/>
      <c r="BV12" s="11"/>
      <c r="BW12" s="11"/>
      <c r="BX12" s="11"/>
      <c r="BY12" s="17"/>
      <c r="BZ12" s="11"/>
      <c r="CA12" s="11"/>
      <c r="CB12" s="11"/>
      <c r="CC12" s="11"/>
      <c r="CD12" s="11"/>
      <c r="CE12" s="11"/>
      <c r="CF12" s="11"/>
      <c r="CG12" s="11"/>
      <c r="CH12" s="11"/>
      <c r="CI12" s="17"/>
      <c r="CJ12" s="11"/>
      <c r="CK12" s="11"/>
      <c r="CL12" s="11"/>
      <c r="CM12" s="11"/>
      <c r="CN12" s="11"/>
      <c r="CO12" s="11"/>
      <c r="CP12" s="17"/>
      <c r="CQ12" s="11"/>
      <c r="CR12" s="11"/>
      <c r="CS12" s="11"/>
      <c r="CT12" s="11"/>
      <c r="CU12" s="11"/>
      <c r="CV12" s="11"/>
      <c r="CW12" s="17"/>
      <c r="CX12" s="11"/>
      <c r="CY12" s="11"/>
      <c r="CZ12" s="11"/>
      <c r="DA12" s="11"/>
      <c r="DB12" s="11"/>
      <c r="DC12" s="11"/>
      <c r="DD12" s="17"/>
      <c r="DE12" s="12"/>
      <c r="DF12" s="12"/>
      <c r="DG12" s="13"/>
      <c r="DH12" s="17"/>
      <c r="DI12" s="17"/>
      <c r="DJ12" s="10"/>
    </row>
    <row r="13" spans="1:114" ht="15" x14ac:dyDescent="0.25">
      <c r="A13" s="6"/>
      <c r="B13" s="7"/>
      <c r="C13" s="19" t="s">
        <v>1726</v>
      </c>
      <c r="D13" s="9"/>
      <c r="E13" s="10"/>
      <c r="F13" s="10"/>
      <c r="G13" s="11"/>
      <c r="H13" s="11"/>
      <c r="I13" s="11"/>
      <c r="J13" s="11"/>
      <c r="K13" s="11"/>
      <c r="L13" s="10"/>
      <c r="M13" s="11"/>
      <c r="N13" s="11"/>
      <c r="O13" s="11"/>
      <c r="P13" s="11"/>
      <c r="Q13" s="11"/>
      <c r="R13" s="11"/>
      <c r="S13" s="10"/>
      <c r="T13" s="11"/>
      <c r="U13" s="11"/>
      <c r="V13" s="11"/>
      <c r="W13" s="11"/>
      <c r="X13" s="11"/>
      <c r="Y13" s="11"/>
      <c r="Z13" s="11"/>
      <c r="AA13" s="11"/>
      <c r="AB13" s="11"/>
      <c r="AC13" s="10"/>
      <c r="AD13" s="11"/>
      <c r="AE13" s="11"/>
      <c r="AF13" s="11"/>
      <c r="AG13" s="11"/>
      <c r="AH13" s="11"/>
      <c r="AI13" s="11"/>
      <c r="AJ13" s="10"/>
      <c r="AK13" s="11"/>
      <c r="AL13" s="11"/>
      <c r="AM13" s="11"/>
      <c r="AN13" s="11"/>
      <c r="AO13" s="11"/>
      <c r="AP13" s="11"/>
      <c r="AQ13" s="10"/>
      <c r="AR13" s="11"/>
      <c r="AS13" s="11"/>
      <c r="AT13" s="11"/>
      <c r="AU13" s="11"/>
      <c r="AV13" s="11"/>
      <c r="AW13" s="11"/>
      <c r="AX13" s="10"/>
      <c r="AY13" s="12"/>
      <c r="AZ13" s="12"/>
      <c r="BA13" s="13"/>
      <c r="BB13" s="10"/>
      <c r="BC13" s="54">
        <f>SUM(BC5:BC11)/COUNT(BC5:BC11)</f>
        <v>3.0428571428571423</v>
      </c>
      <c r="BD13" s="36" t="s">
        <v>1786</v>
      </c>
      <c r="BE13" s="10"/>
      <c r="BF13" s="6"/>
      <c r="BG13" s="7"/>
      <c r="BH13" s="6"/>
      <c r="BI13" s="9"/>
      <c r="BJ13" s="10"/>
      <c r="BK13" s="10"/>
      <c r="BL13" s="10"/>
      <c r="BM13" s="11"/>
      <c r="BN13" s="11"/>
      <c r="BO13" s="11"/>
      <c r="BP13" s="11"/>
      <c r="BQ13" s="11"/>
      <c r="BR13" s="17"/>
      <c r="BS13" s="11"/>
      <c r="BT13" s="11"/>
      <c r="BU13" s="11"/>
      <c r="BV13" s="11"/>
      <c r="BW13" s="11"/>
      <c r="BX13" s="11"/>
      <c r="BY13" s="17"/>
      <c r="BZ13" s="11"/>
      <c r="CA13" s="11"/>
      <c r="CB13" s="11"/>
      <c r="CC13" s="11"/>
      <c r="CD13" s="11"/>
      <c r="CE13" s="11"/>
      <c r="CF13" s="11"/>
      <c r="CG13" s="11"/>
      <c r="CH13" s="11"/>
      <c r="CI13" s="17"/>
      <c r="CJ13" s="11"/>
      <c r="CK13" s="11"/>
      <c r="CL13" s="11"/>
      <c r="CM13" s="11"/>
      <c r="CN13" s="11"/>
      <c r="CO13" s="11"/>
      <c r="CP13" s="17"/>
      <c r="CQ13" s="11"/>
      <c r="CR13" s="11"/>
      <c r="CS13" s="11"/>
      <c r="CT13" s="11"/>
      <c r="CU13" s="11"/>
      <c r="CV13" s="11"/>
      <c r="CW13" s="17"/>
      <c r="CX13" s="11"/>
      <c r="CY13" s="11"/>
      <c r="CZ13" s="11"/>
      <c r="DA13" s="11"/>
      <c r="DB13" s="11"/>
      <c r="DC13" s="11"/>
      <c r="DD13" s="17"/>
      <c r="DE13" s="12"/>
      <c r="DF13" s="12"/>
      <c r="DG13" s="13"/>
      <c r="DH13" s="17"/>
      <c r="DI13" s="17"/>
      <c r="DJ13" s="10"/>
    </row>
    <row r="14" spans="1:114" ht="14.25" x14ac:dyDescent="0.2">
      <c r="A14" s="6"/>
      <c r="B14" s="7"/>
      <c r="C14" s="6"/>
      <c r="D14" s="9"/>
      <c r="E14" s="10"/>
      <c r="F14" s="10"/>
      <c r="G14" s="11"/>
      <c r="H14" s="11"/>
      <c r="I14" s="11"/>
      <c r="J14" s="11"/>
      <c r="K14" s="11"/>
      <c r="L14" s="10"/>
      <c r="M14" s="11"/>
      <c r="N14" s="11"/>
      <c r="O14" s="11"/>
      <c r="P14" s="11"/>
      <c r="Q14" s="11"/>
      <c r="R14" s="11"/>
      <c r="S14" s="10"/>
      <c r="T14" s="11"/>
      <c r="U14" s="11"/>
      <c r="V14" s="11"/>
      <c r="W14" s="11"/>
      <c r="X14" s="11"/>
      <c r="Y14" s="11"/>
      <c r="Z14" s="11"/>
      <c r="AA14" s="11"/>
      <c r="AB14" s="11"/>
      <c r="AC14" s="10"/>
      <c r="AD14" s="11"/>
      <c r="AE14" s="11"/>
      <c r="AF14" s="11"/>
      <c r="AG14" s="11"/>
      <c r="AH14" s="11"/>
      <c r="AI14" s="11"/>
      <c r="AJ14" s="10"/>
      <c r="AK14" s="11"/>
      <c r="AL14" s="11"/>
      <c r="AM14" s="11"/>
      <c r="AN14" s="11"/>
      <c r="AO14" s="11"/>
      <c r="AP14" s="11"/>
      <c r="AQ14" s="10"/>
      <c r="AR14" s="11"/>
      <c r="AS14" s="11"/>
      <c r="AT14" s="11"/>
      <c r="AU14" s="11"/>
      <c r="AV14" s="11"/>
      <c r="AW14" s="11"/>
      <c r="AX14" s="10"/>
      <c r="AY14" s="12"/>
      <c r="AZ14" s="12"/>
      <c r="BA14" s="13"/>
      <c r="BB14" s="10"/>
      <c r="BC14" s="17"/>
      <c r="BD14" s="17"/>
      <c r="BE14" s="10"/>
      <c r="BF14" s="6"/>
      <c r="BG14" s="7"/>
      <c r="BH14" s="6"/>
      <c r="BI14" s="9"/>
      <c r="BJ14" s="10"/>
      <c r="BK14" s="10"/>
      <c r="BL14" s="10"/>
      <c r="BM14" s="11"/>
      <c r="BN14" s="11"/>
      <c r="BO14" s="11"/>
      <c r="BP14" s="11"/>
      <c r="BQ14" s="11"/>
      <c r="BR14" s="17"/>
      <c r="BS14" s="11"/>
      <c r="BT14" s="11"/>
      <c r="BU14" s="11"/>
      <c r="BV14" s="11"/>
      <c r="BW14" s="11"/>
      <c r="BX14" s="11"/>
      <c r="BY14" s="17"/>
      <c r="BZ14" s="11"/>
      <c r="CA14" s="11"/>
      <c r="CB14" s="11"/>
      <c r="CC14" s="11"/>
      <c r="CD14" s="11"/>
      <c r="CE14" s="11"/>
      <c r="CF14" s="11"/>
      <c r="CG14" s="11"/>
      <c r="CH14" s="11"/>
      <c r="CI14" s="17"/>
      <c r="CJ14" s="11"/>
      <c r="CK14" s="11"/>
      <c r="CL14" s="11"/>
      <c r="CM14" s="11"/>
      <c r="CN14" s="11"/>
      <c r="CO14" s="11"/>
      <c r="CP14" s="17"/>
      <c r="CQ14" s="11"/>
      <c r="CR14" s="11"/>
      <c r="CS14" s="11"/>
      <c r="CT14" s="11"/>
      <c r="CU14" s="11"/>
      <c r="CV14" s="11"/>
      <c r="CW14" s="17"/>
      <c r="CX14" s="11"/>
      <c r="CY14" s="11"/>
      <c r="CZ14" s="11"/>
      <c r="DA14" s="11"/>
      <c r="DB14" s="11"/>
      <c r="DC14" s="11"/>
      <c r="DD14" s="17"/>
      <c r="DE14" s="12"/>
      <c r="DF14" s="12"/>
      <c r="DG14" s="13"/>
      <c r="DH14" s="17"/>
      <c r="DI14" s="17"/>
      <c r="DJ14" s="10"/>
    </row>
    <row r="15" spans="1:114" ht="14.25" x14ac:dyDescent="0.2">
      <c r="A15" s="6"/>
      <c r="B15" s="7"/>
      <c r="C15" s="6"/>
      <c r="D15" s="9"/>
      <c r="E15" s="10"/>
      <c r="F15" s="10"/>
      <c r="G15" s="11"/>
      <c r="H15" s="11"/>
      <c r="I15" s="11"/>
      <c r="J15" s="11"/>
      <c r="K15" s="11"/>
      <c r="L15" s="10"/>
      <c r="M15" s="11"/>
      <c r="N15" s="11"/>
      <c r="O15" s="11"/>
      <c r="P15" s="11"/>
      <c r="Q15" s="11"/>
      <c r="R15" s="11"/>
      <c r="S15" s="10"/>
      <c r="T15" s="11"/>
      <c r="U15" s="11"/>
      <c r="V15" s="11"/>
      <c r="W15" s="11"/>
      <c r="X15" s="11"/>
      <c r="Y15" s="11"/>
      <c r="Z15" s="11"/>
      <c r="AA15" s="11"/>
      <c r="AB15" s="11"/>
      <c r="AC15" s="10"/>
      <c r="AD15" s="11"/>
      <c r="AE15" s="11"/>
      <c r="AF15" s="11"/>
      <c r="AG15" s="11"/>
      <c r="AH15" s="11"/>
      <c r="AI15" s="11"/>
      <c r="AJ15" s="10"/>
      <c r="AK15" s="11"/>
      <c r="AL15" s="11"/>
      <c r="AM15" s="11"/>
      <c r="AN15" s="11"/>
      <c r="AO15" s="11"/>
      <c r="AP15" s="11"/>
      <c r="AQ15" s="10"/>
      <c r="AR15" s="11"/>
      <c r="AS15" s="11"/>
      <c r="AT15" s="11"/>
      <c r="AU15" s="11"/>
      <c r="AV15" s="11"/>
      <c r="AW15" s="11"/>
      <c r="AX15" s="10"/>
      <c r="AY15" s="12"/>
      <c r="AZ15" s="12"/>
      <c r="BA15" s="13"/>
      <c r="BB15" s="10"/>
      <c r="BC15" s="17"/>
      <c r="BD15" s="17"/>
      <c r="BE15" s="10"/>
      <c r="BF15" s="6"/>
      <c r="BG15" s="7"/>
      <c r="BH15" s="6"/>
      <c r="BI15" s="9"/>
      <c r="BJ15" s="10"/>
      <c r="BK15" s="10"/>
      <c r="BL15" s="10"/>
      <c r="BM15" s="11"/>
      <c r="BN15" s="11"/>
      <c r="BO15" s="11"/>
      <c r="BP15" s="11"/>
      <c r="BQ15" s="11"/>
      <c r="BR15" s="17"/>
      <c r="BS15" s="11"/>
      <c r="BT15" s="11"/>
      <c r="BU15" s="11"/>
      <c r="BV15" s="11"/>
      <c r="BW15" s="11"/>
      <c r="BX15" s="11"/>
      <c r="BY15" s="17"/>
      <c r="BZ15" s="11"/>
      <c r="CA15" s="11"/>
      <c r="CB15" s="11"/>
      <c r="CC15" s="11"/>
      <c r="CD15" s="11"/>
      <c r="CE15" s="11"/>
      <c r="CF15" s="11"/>
      <c r="CG15" s="11"/>
      <c r="CH15" s="11"/>
      <c r="CI15" s="17"/>
      <c r="CJ15" s="11"/>
      <c r="CK15" s="11"/>
      <c r="CL15" s="11"/>
      <c r="CM15" s="11"/>
      <c r="CN15" s="11"/>
      <c r="CO15" s="11"/>
      <c r="CP15" s="17"/>
      <c r="CQ15" s="11"/>
      <c r="CR15" s="11"/>
      <c r="CS15" s="11"/>
      <c r="CT15" s="11"/>
      <c r="CU15" s="11"/>
      <c r="CV15" s="11"/>
      <c r="CW15" s="17"/>
      <c r="CX15" s="11"/>
      <c r="CY15" s="11"/>
      <c r="CZ15" s="11"/>
      <c r="DA15" s="11"/>
      <c r="DB15" s="11"/>
      <c r="DC15" s="11"/>
      <c r="DD15" s="17"/>
      <c r="DE15" s="12"/>
      <c r="DF15" s="12"/>
      <c r="DG15" s="13"/>
      <c r="DH15" s="17"/>
      <c r="DI15" s="17"/>
      <c r="DJ15" s="10"/>
    </row>
    <row r="16" spans="1:114" ht="14.25" x14ac:dyDescent="0.2">
      <c r="A16" s="6"/>
      <c r="B16" s="7"/>
      <c r="C16" s="6"/>
      <c r="D16" s="9"/>
      <c r="E16" s="10"/>
      <c r="F16" s="10"/>
      <c r="G16" s="11"/>
      <c r="H16" s="11"/>
      <c r="I16" s="11"/>
      <c r="J16" s="11"/>
      <c r="K16" s="11"/>
      <c r="L16" s="10"/>
      <c r="M16" s="11"/>
      <c r="N16" s="11"/>
      <c r="O16" s="11"/>
      <c r="P16" s="11"/>
      <c r="Q16" s="11"/>
      <c r="R16" s="11"/>
      <c r="S16" s="10"/>
      <c r="T16" s="11"/>
      <c r="U16" s="11"/>
      <c r="V16" s="11"/>
      <c r="W16" s="11"/>
      <c r="X16" s="11"/>
      <c r="Y16" s="11"/>
      <c r="Z16" s="11"/>
      <c r="AA16" s="11"/>
      <c r="AB16" s="11"/>
      <c r="AC16" s="10"/>
      <c r="AD16" s="11"/>
      <c r="AE16" s="11"/>
      <c r="AF16" s="11"/>
      <c r="AG16" s="11"/>
      <c r="AH16" s="11"/>
      <c r="AI16" s="11"/>
      <c r="AJ16" s="10"/>
      <c r="AK16" s="11"/>
      <c r="AL16" s="11"/>
      <c r="AM16" s="11"/>
      <c r="AN16" s="11"/>
      <c r="AO16" s="11"/>
      <c r="AP16" s="11"/>
      <c r="AQ16" s="10"/>
      <c r="AR16" s="11"/>
      <c r="AS16" s="11"/>
      <c r="AT16" s="11"/>
      <c r="AU16" s="11"/>
      <c r="AV16" s="11"/>
      <c r="AW16" s="11"/>
      <c r="AX16" s="10"/>
      <c r="AY16" s="12"/>
      <c r="AZ16" s="12"/>
      <c r="BA16" s="13"/>
      <c r="BB16" s="10"/>
      <c r="BC16" s="17"/>
      <c r="BD16" s="17"/>
      <c r="BE16" s="10"/>
      <c r="BF16" s="6"/>
      <c r="BG16" s="7"/>
      <c r="BH16" s="6"/>
      <c r="BI16" s="9"/>
      <c r="BJ16" s="10"/>
      <c r="BK16" s="10"/>
      <c r="BL16" s="10"/>
      <c r="BM16" s="11"/>
      <c r="BN16" s="11"/>
      <c r="BO16" s="11"/>
      <c r="BP16" s="11"/>
      <c r="BQ16" s="11"/>
      <c r="BR16" s="17"/>
      <c r="BS16" s="11"/>
      <c r="BT16" s="11"/>
      <c r="BU16" s="11"/>
      <c r="BV16" s="11"/>
      <c r="BW16" s="11"/>
      <c r="BX16" s="11"/>
      <c r="BY16" s="17"/>
      <c r="BZ16" s="11"/>
      <c r="CA16" s="11"/>
      <c r="CB16" s="11"/>
      <c r="CC16" s="11"/>
      <c r="CD16" s="11"/>
      <c r="CE16" s="11"/>
      <c r="CF16" s="11"/>
      <c r="CG16" s="11"/>
      <c r="CH16" s="11"/>
      <c r="CI16" s="17"/>
      <c r="CJ16" s="11"/>
      <c r="CK16" s="11"/>
      <c r="CL16" s="11"/>
      <c r="CM16" s="11"/>
      <c r="CN16" s="11"/>
      <c r="CO16" s="11"/>
      <c r="CP16" s="17"/>
      <c r="CQ16" s="11"/>
      <c r="CR16" s="11"/>
      <c r="CS16" s="11"/>
      <c r="CT16" s="11"/>
      <c r="CU16" s="11"/>
      <c r="CV16" s="11"/>
      <c r="CW16" s="17"/>
      <c r="CX16" s="11"/>
      <c r="CY16" s="11"/>
      <c r="CZ16" s="11"/>
      <c r="DA16" s="11"/>
      <c r="DB16" s="11"/>
      <c r="DC16" s="11"/>
      <c r="DD16" s="17"/>
      <c r="DE16" s="12"/>
      <c r="DF16" s="12"/>
      <c r="DG16" s="13"/>
      <c r="DH16" s="17"/>
      <c r="DI16" s="17"/>
      <c r="DJ16" s="10"/>
    </row>
    <row r="17" spans="1:114" ht="14.25" x14ac:dyDescent="0.2">
      <c r="A17" s="6"/>
      <c r="B17" s="7"/>
      <c r="C17" s="19" t="s">
        <v>1789</v>
      </c>
      <c r="D17" s="9"/>
      <c r="E17" s="10"/>
      <c r="F17" s="10"/>
      <c r="G17" s="11"/>
      <c r="H17" s="11"/>
      <c r="I17" s="11"/>
      <c r="J17" s="11"/>
      <c r="K17" s="11"/>
      <c r="L17" s="10"/>
      <c r="M17" s="11"/>
      <c r="N17" s="11"/>
      <c r="O17" s="11"/>
      <c r="P17" s="11"/>
      <c r="Q17" s="11"/>
      <c r="R17" s="11"/>
      <c r="S17" s="10"/>
      <c r="T17" s="11"/>
      <c r="U17" s="11"/>
      <c r="V17" s="11"/>
      <c r="W17" s="11"/>
      <c r="X17" s="11"/>
      <c r="Y17" s="11"/>
      <c r="Z17" s="11"/>
      <c r="AA17" s="11"/>
      <c r="AB17" s="11"/>
      <c r="AC17" s="10"/>
      <c r="AD17" s="11"/>
      <c r="AE17" s="11"/>
      <c r="AF17" s="11"/>
      <c r="AG17" s="11"/>
      <c r="AH17" s="11"/>
      <c r="AI17" s="11"/>
      <c r="AJ17" s="10"/>
      <c r="AK17" s="11"/>
      <c r="AL17" s="11"/>
      <c r="AM17" s="11"/>
      <c r="AN17" s="11"/>
      <c r="AO17" s="11"/>
      <c r="AP17" s="11"/>
      <c r="AQ17" s="10"/>
      <c r="AR17" s="11"/>
      <c r="AS17" s="11"/>
      <c r="AT17" s="11"/>
      <c r="AU17" s="11"/>
      <c r="AV17" s="11"/>
      <c r="AW17" s="11"/>
      <c r="AX17" s="10"/>
      <c r="AY17" s="12"/>
      <c r="AZ17" s="12"/>
      <c r="BA17" s="13"/>
      <c r="BB17" s="10"/>
      <c r="BC17" s="17"/>
      <c r="BD17" s="17"/>
      <c r="BE17" s="10"/>
      <c r="BF17" s="6"/>
      <c r="BG17" s="7"/>
      <c r="BH17" s="6"/>
      <c r="BI17" s="9"/>
      <c r="BJ17" s="10"/>
      <c r="BK17" s="10"/>
      <c r="BL17" s="10"/>
      <c r="BM17" s="11"/>
      <c r="BN17" s="11"/>
      <c r="BO17" s="11"/>
      <c r="BP17" s="11"/>
      <c r="BQ17" s="11"/>
      <c r="BR17" s="17"/>
      <c r="BS17" s="11"/>
      <c r="BT17" s="11"/>
      <c r="BU17" s="11"/>
      <c r="BV17" s="11"/>
      <c r="BW17" s="11"/>
      <c r="BX17" s="11"/>
      <c r="BY17" s="17"/>
      <c r="BZ17" s="11"/>
      <c r="CA17" s="11"/>
      <c r="CB17" s="11"/>
      <c r="CC17" s="11"/>
      <c r="CD17" s="11"/>
      <c r="CE17" s="11"/>
      <c r="CF17" s="11"/>
      <c r="CG17" s="11"/>
      <c r="CH17" s="11"/>
      <c r="CI17" s="17"/>
      <c r="CJ17" s="11"/>
      <c r="CK17" s="11"/>
      <c r="CL17" s="11"/>
      <c r="CM17" s="11"/>
      <c r="CN17" s="11"/>
      <c r="CO17" s="11"/>
      <c r="CP17" s="17"/>
      <c r="CQ17" s="11"/>
      <c r="CR17" s="11"/>
      <c r="CS17" s="11"/>
      <c r="CT17" s="11"/>
      <c r="CU17" s="11"/>
      <c r="CV17" s="11"/>
      <c r="CW17" s="17"/>
      <c r="CX17" s="11"/>
      <c r="CY17" s="11"/>
      <c r="CZ17" s="11"/>
      <c r="DA17" s="11"/>
      <c r="DB17" s="11"/>
      <c r="DC17" s="11"/>
      <c r="DD17" s="17"/>
      <c r="DE17" s="12"/>
      <c r="DF17" s="12"/>
      <c r="DG17" s="13"/>
      <c r="DH17" s="17"/>
      <c r="DI17" s="17"/>
      <c r="DJ17" s="10"/>
    </row>
    <row r="18" spans="1:114" ht="14.25" x14ac:dyDescent="0.2">
      <c r="A18" s="6" t="s">
        <v>359</v>
      </c>
      <c r="B18" s="7">
        <v>862</v>
      </c>
      <c r="C18" s="6" t="s">
        <v>1062</v>
      </c>
      <c r="D18" s="9" t="str">
        <f t="shared" si="0"/>
        <v/>
      </c>
      <c r="E18" s="10" t="str">
        <f t="shared" si="1"/>
        <v/>
      </c>
      <c r="F18" s="10" t="str">
        <f t="shared" si="2"/>
        <v/>
      </c>
      <c r="G18" s="11" t="str">
        <f t="shared" si="3"/>
        <v/>
      </c>
      <c r="H18" s="11" t="str">
        <f t="shared" si="4"/>
        <v/>
      </c>
      <c r="I18" s="11" t="str">
        <f t="shared" si="5"/>
        <v/>
      </c>
      <c r="J18" s="11" t="str">
        <f t="shared" si="6"/>
        <v/>
      </c>
      <c r="K18" s="11" t="str">
        <f t="shared" si="7"/>
        <v/>
      </c>
      <c r="L18" s="10" t="str">
        <f t="shared" si="8"/>
        <v/>
      </c>
      <c r="M18" s="11" t="str">
        <f t="shared" si="9"/>
        <v/>
      </c>
      <c r="N18" s="11" t="str">
        <f t="shared" si="10"/>
        <v/>
      </c>
      <c r="O18" s="11" t="str">
        <f t="shared" si="11"/>
        <v/>
      </c>
      <c r="P18" s="11" t="str">
        <f t="shared" si="12"/>
        <v/>
      </c>
      <c r="Q18" s="11" t="str">
        <f t="shared" si="13"/>
        <v/>
      </c>
      <c r="R18" s="11" t="str">
        <f t="shared" si="14"/>
        <v/>
      </c>
      <c r="S18" s="10" t="str">
        <f t="shared" si="15"/>
        <v/>
      </c>
      <c r="T18" s="11" t="str">
        <f t="shared" si="16"/>
        <v/>
      </c>
      <c r="U18" s="11" t="str">
        <f t="shared" si="17"/>
        <v/>
      </c>
      <c r="V18" s="11" t="str">
        <f t="shared" si="18"/>
        <v/>
      </c>
      <c r="W18" s="11" t="str">
        <f t="shared" si="19"/>
        <v/>
      </c>
      <c r="X18" s="11" t="str">
        <f t="shared" si="20"/>
        <v/>
      </c>
      <c r="Y18" s="11" t="str">
        <f t="shared" si="21"/>
        <v/>
      </c>
      <c r="Z18" s="11" t="str">
        <f t="shared" si="22"/>
        <v/>
      </c>
      <c r="AA18" s="11" t="str">
        <f t="shared" si="23"/>
        <v/>
      </c>
      <c r="AB18" s="11" t="str">
        <f t="shared" si="24"/>
        <v/>
      </c>
      <c r="AC18" s="10" t="str">
        <f t="shared" si="25"/>
        <v/>
      </c>
      <c r="AD18" s="11" t="str">
        <f t="shared" si="26"/>
        <v/>
      </c>
      <c r="AE18" s="11" t="str">
        <f t="shared" si="27"/>
        <v/>
      </c>
      <c r="AF18" s="11" t="str">
        <f t="shared" si="28"/>
        <v/>
      </c>
      <c r="AG18" s="11" t="str">
        <f t="shared" si="29"/>
        <v/>
      </c>
      <c r="AH18" s="11" t="str">
        <f t="shared" si="30"/>
        <v/>
      </c>
      <c r="AI18" s="11" t="str">
        <f t="shared" si="31"/>
        <v/>
      </c>
      <c r="AJ18" s="10" t="str">
        <f t="shared" si="32"/>
        <v/>
      </c>
      <c r="AK18" s="11" t="str">
        <f t="shared" si="33"/>
        <v/>
      </c>
      <c r="AL18" s="11" t="str">
        <f t="shared" si="34"/>
        <v/>
      </c>
      <c r="AM18" s="11" t="str">
        <f t="shared" si="35"/>
        <v/>
      </c>
      <c r="AN18" s="11" t="str">
        <f t="shared" si="36"/>
        <v/>
      </c>
      <c r="AO18" s="11" t="str">
        <f t="shared" si="37"/>
        <v/>
      </c>
      <c r="AP18" s="11" t="str">
        <f t="shared" si="38"/>
        <v/>
      </c>
      <c r="AQ18" s="10" t="str">
        <f t="shared" si="39"/>
        <v/>
      </c>
      <c r="AR18" s="11" t="str">
        <f t="shared" si="40"/>
        <v/>
      </c>
      <c r="AS18" s="11" t="str">
        <f t="shared" si="41"/>
        <v/>
      </c>
      <c r="AT18" s="11" t="str">
        <f t="shared" si="42"/>
        <v/>
      </c>
      <c r="AU18" s="11" t="str">
        <f t="shared" si="43"/>
        <v/>
      </c>
      <c r="AV18" s="11" t="str">
        <f t="shared" si="44"/>
        <v/>
      </c>
      <c r="AW18" s="11" t="str">
        <f t="shared" si="45"/>
        <v/>
      </c>
      <c r="AX18" s="10" t="str">
        <f t="shared" si="46"/>
        <v/>
      </c>
      <c r="AY18" s="12" t="s">
        <v>1417</v>
      </c>
      <c r="AZ18" s="12" t="s">
        <v>1418</v>
      </c>
      <c r="BA18" s="13">
        <v>4656</v>
      </c>
      <c r="BB18" s="10">
        <f t="shared" si="47"/>
        <v>5</v>
      </c>
      <c r="BC18" s="17" t="str">
        <f t="shared" si="48"/>
        <v/>
      </c>
      <c r="BD18" s="17"/>
      <c r="BE18" s="10" t="str">
        <f t="shared" si="49"/>
        <v/>
      </c>
      <c r="BF18" s="6" t="s">
        <v>359</v>
      </c>
      <c r="BG18" s="7">
        <v>862</v>
      </c>
      <c r="BH18" s="6" t="s">
        <v>1062</v>
      </c>
      <c r="BI18" s="9" t="str">
        <f t="shared" si="50"/>
        <v/>
      </c>
      <c r="BJ18" s="10" t="str">
        <f t="shared" si="51"/>
        <v/>
      </c>
      <c r="BK18" s="10" t="str">
        <f t="shared" si="52"/>
        <v/>
      </c>
      <c r="BL18" s="10"/>
      <c r="BM18" s="11" t="str">
        <f t="shared" si="53"/>
        <v/>
      </c>
      <c r="BN18" s="11" t="str">
        <f t="shared" si="54"/>
        <v/>
      </c>
      <c r="BO18" s="11" t="str">
        <f t="shared" si="55"/>
        <v/>
      </c>
      <c r="BP18" s="11" t="str">
        <f t="shared" si="56"/>
        <v/>
      </c>
      <c r="BQ18" s="11" t="str">
        <f t="shared" si="57"/>
        <v/>
      </c>
      <c r="BR18" s="17" t="str">
        <f t="shared" si="58"/>
        <v/>
      </c>
      <c r="BS18" s="11" t="str">
        <f t="shared" si="59"/>
        <v/>
      </c>
      <c r="BT18" s="11" t="str">
        <f t="shared" si="60"/>
        <v/>
      </c>
      <c r="BU18" s="11" t="str">
        <f t="shared" si="61"/>
        <v/>
      </c>
      <c r="BV18" s="11" t="str">
        <f t="shared" si="62"/>
        <v/>
      </c>
      <c r="BW18" s="11" t="str">
        <f t="shared" si="63"/>
        <v/>
      </c>
      <c r="BX18" s="11" t="str">
        <f t="shared" si="64"/>
        <v/>
      </c>
      <c r="BY18" s="17" t="str">
        <f t="shared" si="65"/>
        <v/>
      </c>
      <c r="BZ18" s="11" t="str">
        <f t="shared" si="66"/>
        <v/>
      </c>
      <c r="CA18" s="11" t="str">
        <f t="shared" si="67"/>
        <v/>
      </c>
      <c r="CB18" s="11" t="str">
        <f t="shared" si="68"/>
        <v/>
      </c>
      <c r="CC18" s="11" t="str">
        <f t="shared" si="69"/>
        <v/>
      </c>
      <c r="CD18" s="11" t="str">
        <f t="shared" si="70"/>
        <v/>
      </c>
      <c r="CE18" s="11" t="str">
        <f t="shared" si="71"/>
        <v/>
      </c>
      <c r="CF18" s="11" t="str">
        <f t="shared" si="72"/>
        <v/>
      </c>
      <c r="CG18" s="11" t="str">
        <f t="shared" si="73"/>
        <v/>
      </c>
      <c r="CH18" s="11" t="str">
        <f t="shared" si="74"/>
        <v/>
      </c>
      <c r="CI18" s="17" t="str">
        <f t="shared" si="75"/>
        <v/>
      </c>
      <c r="CJ18" s="11" t="str">
        <f t="shared" si="76"/>
        <v/>
      </c>
      <c r="CK18" s="11" t="str">
        <f t="shared" si="77"/>
        <v/>
      </c>
      <c r="CL18" s="11" t="str">
        <f t="shared" si="78"/>
        <v/>
      </c>
      <c r="CM18" s="11" t="str">
        <f t="shared" si="79"/>
        <v/>
      </c>
      <c r="CN18" s="11" t="str">
        <f t="shared" si="80"/>
        <v/>
      </c>
      <c r="CO18" s="11" t="str">
        <f t="shared" si="81"/>
        <v/>
      </c>
      <c r="CP18" s="17" t="str">
        <f t="shared" si="82"/>
        <v/>
      </c>
      <c r="CQ18" s="11" t="str">
        <f t="shared" si="83"/>
        <v/>
      </c>
      <c r="CR18" s="11" t="str">
        <f t="shared" si="84"/>
        <v/>
      </c>
      <c r="CS18" s="11" t="str">
        <f t="shared" si="85"/>
        <v/>
      </c>
      <c r="CT18" s="11" t="str">
        <f t="shared" si="86"/>
        <v/>
      </c>
      <c r="CU18" s="11" t="str">
        <f t="shared" si="87"/>
        <v/>
      </c>
      <c r="CV18" s="11" t="str">
        <f t="shared" si="88"/>
        <v/>
      </c>
      <c r="CW18" s="17" t="str">
        <f t="shared" si="89"/>
        <v/>
      </c>
      <c r="CX18" s="11" t="str">
        <f t="shared" si="90"/>
        <v/>
      </c>
      <c r="CY18" s="11" t="str">
        <f t="shared" si="91"/>
        <v/>
      </c>
      <c r="CZ18" s="11" t="str">
        <f t="shared" si="92"/>
        <v/>
      </c>
      <c r="DA18" s="11" t="str">
        <f t="shared" si="93"/>
        <v/>
      </c>
      <c r="DB18" s="11" t="str">
        <f t="shared" si="94"/>
        <v/>
      </c>
      <c r="DC18" s="11" t="str">
        <f t="shared" si="95"/>
        <v/>
      </c>
      <c r="DD18" s="17" t="str">
        <f t="shared" si="96"/>
        <v/>
      </c>
      <c r="DE18" s="12" t="s">
        <v>1417</v>
      </c>
      <c r="DF18" s="12" t="s">
        <v>1418</v>
      </c>
      <c r="DG18" s="13">
        <v>4656</v>
      </c>
      <c r="DH18" s="17">
        <f t="shared" si="97"/>
        <v>5</v>
      </c>
      <c r="DI18" s="17" t="str">
        <f t="shared" si="98"/>
        <v/>
      </c>
      <c r="DJ18" s="10" t="str">
        <f t="shared" si="99"/>
        <v/>
      </c>
    </row>
    <row r="19" spans="1:114" ht="14.25" x14ac:dyDescent="0.2">
      <c r="A19" s="6" t="s">
        <v>359</v>
      </c>
      <c r="B19" s="7">
        <v>821</v>
      </c>
      <c r="C19" s="6" t="s">
        <v>1064</v>
      </c>
      <c r="D19" s="9" t="str">
        <f t="shared" si="0"/>
        <v/>
      </c>
      <c r="E19" s="10" t="str">
        <f t="shared" si="1"/>
        <v/>
      </c>
      <c r="F19" s="10" t="str">
        <f t="shared" si="2"/>
        <v/>
      </c>
      <c r="G19" s="11" t="str">
        <f t="shared" si="3"/>
        <v/>
      </c>
      <c r="H19" s="11" t="str">
        <f t="shared" si="4"/>
        <v/>
      </c>
      <c r="I19" s="11" t="str">
        <f t="shared" si="5"/>
        <v/>
      </c>
      <c r="J19" s="11" t="str">
        <f t="shared" si="6"/>
        <v/>
      </c>
      <c r="K19" s="11" t="str">
        <f t="shared" si="7"/>
        <v/>
      </c>
      <c r="L19" s="10" t="str">
        <f t="shared" si="8"/>
        <v/>
      </c>
      <c r="M19" s="11" t="str">
        <f t="shared" si="9"/>
        <v/>
      </c>
      <c r="N19" s="11" t="str">
        <f t="shared" si="10"/>
        <v/>
      </c>
      <c r="O19" s="11" t="str">
        <f t="shared" si="11"/>
        <v/>
      </c>
      <c r="P19" s="11" t="str">
        <f t="shared" si="12"/>
        <v/>
      </c>
      <c r="Q19" s="11" t="str">
        <f t="shared" si="13"/>
        <v/>
      </c>
      <c r="R19" s="11" t="str">
        <f t="shared" si="14"/>
        <v/>
      </c>
      <c r="S19" s="10" t="str">
        <f t="shared" si="15"/>
        <v/>
      </c>
      <c r="T19" s="11" t="str">
        <f t="shared" si="16"/>
        <v/>
      </c>
      <c r="U19" s="11" t="str">
        <f t="shared" si="17"/>
        <v/>
      </c>
      <c r="V19" s="11" t="str">
        <f t="shared" si="18"/>
        <v/>
      </c>
      <c r="W19" s="11" t="str">
        <f t="shared" si="19"/>
        <v/>
      </c>
      <c r="X19" s="11" t="str">
        <f t="shared" si="20"/>
        <v/>
      </c>
      <c r="Y19" s="11" t="str">
        <f t="shared" si="21"/>
        <v/>
      </c>
      <c r="Z19" s="11" t="str">
        <f t="shared" si="22"/>
        <v/>
      </c>
      <c r="AA19" s="11" t="str">
        <f t="shared" si="23"/>
        <v/>
      </c>
      <c r="AB19" s="11" t="str">
        <f t="shared" si="24"/>
        <v/>
      </c>
      <c r="AC19" s="10" t="str">
        <f t="shared" si="25"/>
        <v/>
      </c>
      <c r="AD19" s="11" t="str">
        <f t="shared" si="26"/>
        <v/>
      </c>
      <c r="AE19" s="11" t="str">
        <f t="shared" si="27"/>
        <v/>
      </c>
      <c r="AF19" s="11" t="str">
        <f t="shared" si="28"/>
        <v/>
      </c>
      <c r="AG19" s="11" t="str">
        <f t="shared" si="29"/>
        <v/>
      </c>
      <c r="AH19" s="11" t="str">
        <f t="shared" si="30"/>
        <v/>
      </c>
      <c r="AI19" s="11" t="str">
        <f t="shared" si="31"/>
        <v/>
      </c>
      <c r="AJ19" s="10" t="str">
        <f t="shared" si="32"/>
        <v/>
      </c>
      <c r="AK19" s="11" t="str">
        <f t="shared" si="33"/>
        <v/>
      </c>
      <c r="AL19" s="11" t="str">
        <f t="shared" si="34"/>
        <v/>
      </c>
      <c r="AM19" s="11" t="str">
        <f t="shared" si="35"/>
        <v/>
      </c>
      <c r="AN19" s="11" t="str">
        <f t="shared" si="36"/>
        <v/>
      </c>
      <c r="AO19" s="11" t="str">
        <f t="shared" si="37"/>
        <v/>
      </c>
      <c r="AP19" s="11" t="str">
        <f t="shared" si="38"/>
        <v/>
      </c>
      <c r="AQ19" s="10" t="str">
        <f t="shared" si="39"/>
        <v/>
      </c>
      <c r="AR19" s="11" t="str">
        <f t="shared" si="40"/>
        <v/>
      </c>
      <c r="AS19" s="11" t="str">
        <f t="shared" si="41"/>
        <v/>
      </c>
      <c r="AT19" s="11" t="str">
        <f t="shared" si="42"/>
        <v/>
      </c>
      <c r="AU19" s="11" t="str">
        <f t="shared" si="43"/>
        <v/>
      </c>
      <c r="AV19" s="11" t="str">
        <f t="shared" si="44"/>
        <v/>
      </c>
      <c r="AW19" s="11" t="str">
        <f t="shared" si="45"/>
        <v/>
      </c>
      <c r="AX19" s="10" t="str">
        <f t="shared" si="46"/>
        <v/>
      </c>
      <c r="AY19" s="12" t="s">
        <v>1419</v>
      </c>
      <c r="AZ19" s="12">
        <v>566</v>
      </c>
      <c r="BA19" s="13">
        <v>1989</v>
      </c>
      <c r="BB19" s="10">
        <f t="shared" si="47"/>
        <v>0</v>
      </c>
      <c r="BC19" s="17" t="str">
        <f t="shared" si="48"/>
        <v/>
      </c>
      <c r="BD19" s="17"/>
      <c r="BE19" s="10" t="str">
        <f t="shared" si="49"/>
        <v/>
      </c>
      <c r="BF19" s="6" t="s">
        <v>359</v>
      </c>
      <c r="BG19" s="7">
        <v>821</v>
      </c>
      <c r="BH19" s="6" t="s">
        <v>1064</v>
      </c>
      <c r="BI19" s="9" t="str">
        <f t="shared" si="50"/>
        <v/>
      </c>
      <c r="BJ19" s="10" t="str">
        <f t="shared" si="51"/>
        <v/>
      </c>
      <c r="BK19" s="10" t="str">
        <f t="shared" si="52"/>
        <v/>
      </c>
      <c r="BL19" s="10"/>
      <c r="BM19" s="11" t="str">
        <f t="shared" si="53"/>
        <v/>
      </c>
      <c r="BN19" s="11" t="str">
        <f t="shared" si="54"/>
        <v/>
      </c>
      <c r="BO19" s="11" t="str">
        <f t="shared" si="55"/>
        <v/>
      </c>
      <c r="BP19" s="11" t="str">
        <f t="shared" si="56"/>
        <v/>
      </c>
      <c r="BQ19" s="11" t="str">
        <f t="shared" si="57"/>
        <v/>
      </c>
      <c r="BR19" s="17" t="str">
        <f t="shared" si="58"/>
        <v/>
      </c>
      <c r="BS19" s="11" t="str">
        <f t="shared" si="59"/>
        <v/>
      </c>
      <c r="BT19" s="11" t="str">
        <f t="shared" si="60"/>
        <v/>
      </c>
      <c r="BU19" s="11" t="str">
        <f t="shared" si="61"/>
        <v/>
      </c>
      <c r="BV19" s="11" t="str">
        <f t="shared" si="62"/>
        <v/>
      </c>
      <c r="BW19" s="11" t="str">
        <f t="shared" si="63"/>
        <v/>
      </c>
      <c r="BX19" s="11" t="str">
        <f t="shared" si="64"/>
        <v/>
      </c>
      <c r="BY19" s="17" t="str">
        <f t="shared" si="65"/>
        <v/>
      </c>
      <c r="BZ19" s="11" t="str">
        <f t="shared" si="66"/>
        <v/>
      </c>
      <c r="CA19" s="11" t="str">
        <f t="shared" si="67"/>
        <v/>
      </c>
      <c r="CB19" s="11" t="str">
        <f t="shared" si="68"/>
        <v/>
      </c>
      <c r="CC19" s="11" t="str">
        <f t="shared" si="69"/>
        <v/>
      </c>
      <c r="CD19" s="11" t="str">
        <f t="shared" si="70"/>
        <v/>
      </c>
      <c r="CE19" s="11" t="str">
        <f t="shared" si="71"/>
        <v/>
      </c>
      <c r="CF19" s="11" t="str">
        <f t="shared" si="72"/>
        <v/>
      </c>
      <c r="CG19" s="11" t="str">
        <f t="shared" si="73"/>
        <v/>
      </c>
      <c r="CH19" s="11" t="str">
        <f t="shared" si="74"/>
        <v/>
      </c>
      <c r="CI19" s="17" t="str">
        <f t="shared" si="75"/>
        <v/>
      </c>
      <c r="CJ19" s="11" t="str">
        <f t="shared" si="76"/>
        <v/>
      </c>
      <c r="CK19" s="11" t="str">
        <f t="shared" si="77"/>
        <v/>
      </c>
      <c r="CL19" s="11" t="str">
        <f t="shared" si="78"/>
        <v/>
      </c>
      <c r="CM19" s="11" t="str">
        <f t="shared" si="79"/>
        <v/>
      </c>
      <c r="CN19" s="11" t="str">
        <f t="shared" si="80"/>
        <v/>
      </c>
      <c r="CO19" s="11" t="str">
        <f t="shared" si="81"/>
        <v/>
      </c>
      <c r="CP19" s="17" t="str">
        <f t="shared" si="82"/>
        <v/>
      </c>
      <c r="CQ19" s="11" t="str">
        <f t="shared" si="83"/>
        <v/>
      </c>
      <c r="CR19" s="11" t="str">
        <f t="shared" si="84"/>
        <v/>
      </c>
      <c r="CS19" s="11" t="str">
        <f t="shared" si="85"/>
        <v/>
      </c>
      <c r="CT19" s="11" t="str">
        <f t="shared" si="86"/>
        <v/>
      </c>
      <c r="CU19" s="11" t="str">
        <f t="shared" si="87"/>
        <v/>
      </c>
      <c r="CV19" s="11" t="str">
        <f t="shared" si="88"/>
        <v/>
      </c>
      <c r="CW19" s="17" t="str">
        <f t="shared" si="89"/>
        <v/>
      </c>
      <c r="CX19" s="11" t="str">
        <f t="shared" si="90"/>
        <v/>
      </c>
      <c r="CY19" s="11" t="str">
        <f t="shared" si="91"/>
        <v/>
      </c>
      <c r="CZ19" s="11" t="str">
        <f t="shared" si="92"/>
        <v/>
      </c>
      <c r="DA19" s="11" t="str">
        <f t="shared" si="93"/>
        <v/>
      </c>
      <c r="DB19" s="11" t="str">
        <f t="shared" si="94"/>
        <v/>
      </c>
      <c r="DC19" s="11" t="str">
        <f t="shared" si="95"/>
        <v/>
      </c>
      <c r="DD19" s="17" t="str">
        <f t="shared" si="96"/>
        <v/>
      </c>
      <c r="DE19" s="12" t="s">
        <v>1419</v>
      </c>
      <c r="DF19" s="12">
        <v>566</v>
      </c>
      <c r="DG19" s="13">
        <v>1989</v>
      </c>
      <c r="DH19" s="17">
        <f t="shared" si="97"/>
        <v>0</v>
      </c>
      <c r="DI19" s="17" t="str">
        <f t="shared" si="98"/>
        <v/>
      </c>
      <c r="DJ19" s="10" t="str">
        <f t="shared" si="99"/>
        <v/>
      </c>
    </row>
    <row r="20" spans="1:114" ht="14.25" x14ac:dyDescent="0.2">
      <c r="A20" s="6" t="s">
        <v>359</v>
      </c>
      <c r="B20" s="7">
        <v>861</v>
      </c>
      <c r="C20" s="6" t="s">
        <v>1065</v>
      </c>
      <c r="D20" s="9" t="str">
        <f t="shared" si="0"/>
        <v/>
      </c>
      <c r="E20" s="10" t="str">
        <f t="shared" si="1"/>
        <v/>
      </c>
      <c r="F20" s="10" t="str">
        <f t="shared" si="2"/>
        <v/>
      </c>
      <c r="G20" s="11" t="str">
        <f t="shared" si="3"/>
        <v/>
      </c>
      <c r="H20" s="11" t="str">
        <f t="shared" si="4"/>
        <v/>
      </c>
      <c r="I20" s="11" t="str">
        <f t="shared" si="5"/>
        <v/>
      </c>
      <c r="J20" s="11" t="str">
        <f t="shared" si="6"/>
        <v/>
      </c>
      <c r="K20" s="11" t="str">
        <f t="shared" si="7"/>
        <v/>
      </c>
      <c r="L20" s="10" t="str">
        <f t="shared" si="8"/>
        <v/>
      </c>
      <c r="M20" s="11" t="str">
        <f t="shared" si="9"/>
        <v/>
      </c>
      <c r="N20" s="11" t="str">
        <f t="shared" si="10"/>
        <v/>
      </c>
      <c r="O20" s="11" t="str">
        <f t="shared" si="11"/>
        <v/>
      </c>
      <c r="P20" s="11" t="str">
        <f t="shared" si="12"/>
        <v/>
      </c>
      <c r="Q20" s="11" t="str">
        <f t="shared" si="13"/>
        <v/>
      </c>
      <c r="R20" s="11" t="str">
        <f t="shared" si="14"/>
        <v/>
      </c>
      <c r="S20" s="10" t="str">
        <f t="shared" si="15"/>
        <v/>
      </c>
      <c r="T20" s="11" t="str">
        <f t="shared" si="16"/>
        <v/>
      </c>
      <c r="U20" s="11" t="str">
        <f t="shared" si="17"/>
        <v/>
      </c>
      <c r="V20" s="11" t="str">
        <f t="shared" si="18"/>
        <v/>
      </c>
      <c r="W20" s="11" t="str">
        <f t="shared" si="19"/>
        <v/>
      </c>
      <c r="X20" s="11" t="str">
        <f t="shared" si="20"/>
        <v/>
      </c>
      <c r="Y20" s="11" t="str">
        <f t="shared" si="21"/>
        <v/>
      </c>
      <c r="Z20" s="11" t="str">
        <f t="shared" si="22"/>
        <v/>
      </c>
      <c r="AA20" s="11" t="str">
        <f t="shared" si="23"/>
        <v/>
      </c>
      <c r="AB20" s="11" t="str">
        <f t="shared" si="24"/>
        <v/>
      </c>
      <c r="AC20" s="10" t="str">
        <f t="shared" si="25"/>
        <v/>
      </c>
      <c r="AD20" s="11" t="str">
        <f t="shared" si="26"/>
        <v/>
      </c>
      <c r="AE20" s="11" t="str">
        <f t="shared" si="27"/>
        <v/>
      </c>
      <c r="AF20" s="11" t="str">
        <f t="shared" si="28"/>
        <v/>
      </c>
      <c r="AG20" s="11" t="str">
        <f t="shared" si="29"/>
        <v/>
      </c>
      <c r="AH20" s="11" t="str">
        <f t="shared" si="30"/>
        <v/>
      </c>
      <c r="AI20" s="11" t="str">
        <f t="shared" si="31"/>
        <v/>
      </c>
      <c r="AJ20" s="10" t="str">
        <f t="shared" si="32"/>
        <v/>
      </c>
      <c r="AK20" s="11" t="str">
        <f t="shared" si="33"/>
        <v/>
      </c>
      <c r="AL20" s="11" t="str">
        <f t="shared" si="34"/>
        <v/>
      </c>
      <c r="AM20" s="11" t="str">
        <f t="shared" si="35"/>
        <v/>
      </c>
      <c r="AN20" s="11" t="str">
        <f t="shared" si="36"/>
        <v/>
      </c>
      <c r="AO20" s="11" t="str">
        <f t="shared" si="37"/>
        <v/>
      </c>
      <c r="AP20" s="11" t="str">
        <f t="shared" si="38"/>
        <v/>
      </c>
      <c r="AQ20" s="10" t="str">
        <f t="shared" si="39"/>
        <v/>
      </c>
      <c r="AR20" s="11" t="str">
        <f t="shared" si="40"/>
        <v/>
      </c>
      <c r="AS20" s="11" t="str">
        <f t="shared" si="41"/>
        <v/>
      </c>
      <c r="AT20" s="11" t="str">
        <f t="shared" si="42"/>
        <v/>
      </c>
      <c r="AU20" s="11" t="str">
        <f t="shared" si="43"/>
        <v/>
      </c>
      <c r="AV20" s="11" t="str">
        <f t="shared" si="44"/>
        <v/>
      </c>
      <c r="AW20" s="11" t="str">
        <f t="shared" si="45"/>
        <v/>
      </c>
      <c r="AX20" s="10" t="str">
        <f t="shared" si="46"/>
        <v/>
      </c>
      <c r="AY20" s="12" t="s">
        <v>1420</v>
      </c>
      <c r="AZ20" s="12" t="s">
        <v>1421</v>
      </c>
      <c r="BA20" s="13">
        <v>2165</v>
      </c>
      <c r="BB20" s="10">
        <f t="shared" si="47"/>
        <v>1</v>
      </c>
      <c r="BC20" s="17" t="str">
        <f t="shared" si="48"/>
        <v/>
      </c>
      <c r="BD20" s="17"/>
      <c r="BE20" s="10" t="str">
        <f t="shared" si="49"/>
        <v/>
      </c>
      <c r="BF20" s="6" t="s">
        <v>359</v>
      </c>
      <c r="BG20" s="7">
        <v>861</v>
      </c>
      <c r="BH20" s="6" t="s">
        <v>1065</v>
      </c>
      <c r="BI20" s="9" t="str">
        <f t="shared" si="50"/>
        <v/>
      </c>
      <c r="BJ20" s="10" t="str">
        <f t="shared" si="51"/>
        <v/>
      </c>
      <c r="BK20" s="10" t="str">
        <f t="shared" si="52"/>
        <v/>
      </c>
      <c r="BL20" s="10"/>
      <c r="BM20" s="11" t="str">
        <f t="shared" si="53"/>
        <v/>
      </c>
      <c r="BN20" s="11" t="str">
        <f t="shared" si="54"/>
        <v/>
      </c>
      <c r="BO20" s="11" t="str">
        <f t="shared" si="55"/>
        <v/>
      </c>
      <c r="BP20" s="11" t="str">
        <f t="shared" si="56"/>
        <v/>
      </c>
      <c r="BQ20" s="11" t="str">
        <f t="shared" si="57"/>
        <v/>
      </c>
      <c r="BR20" s="17" t="str">
        <f t="shared" si="58"/>
        <v/>
      </c>
      <c r="BS20" s="11" t="str">
        <f t="shared" si="59"/>
        <v/>
      </c>
      <c r="BT20" s="11" t="str">
        <f t="shared" si="60"/>
        <v/>
      </c>
      <c r="BU20" s="11" t="str">
        <f t="shared" si="61"/>
        <v/>
      </c>
      <c r="BV20" s="11" t="str">
        <f t="shared" si="62"/>
        <v/>
      </c>
      <c r="BW20" s="11" t="str">
        <f t="shared" si="63"/>
        <v/>
      </c>
      <c r="BX20" s="11" t="str">
        <f t="shared" si="64"/>
        <v/>
      </c>
      <c r="BY20" s="17" t="str">
        <f t="shared" si="65"/>
        <v/>
      </c>
      <c r="BZ20" s="11" t="str">
        <f t="shared" si="66"/>
        <v/>
      </c>
      <c r="CA20" s="11" t="str">
        <f t="shared" si="67"/>
        <v/>
      </c>
      <c r="CB20" s="11" t="str">
        <f t="shared" si="68"/>
        <v/>
      </c>
      <c r="CC20" s="11" t="str">
        <f t="shared" si="69"/>
        <v/>
      </c>
      <c r="CD20" s="11" t="str">
        <f t="shared" si="70"/>
        <v/>
      </c>
      <c r="CE20" s="11" t="str">
        <f t="shared" si="71"/>
        <v/>
      </c>
      <c r="CF20" s="11" t="str">
        <f t="shared" si="72"/>
        <v/>
      </c>
      <c r="CG20" s="11" t="str">
        <f t="shared" si="73"/>
        <v/>
      </c>
      <c r="CH20" s="11" t="str">
        <f t="shared" si="74"/>
        <v/>
      </c>
      <c r="CI20" s="17" t="str">
        <f t="shared" si="75"/>
        <v/>
      </c>
      <c r="CJ20" s="11" t="str">
        <f t="shared" si="76"/>
        <v/>
      </c>
      <c r="CK20" s="11" t="str">
        <f t="shared" si="77"/>
        <v/>
      </c>
      <c r="CL20" s="11" t="str">
        <f t="shared" si="78"/>
        <v/>
      </c>
      <c r="CM20" s="11" t="str">
        <f t="shared" si="79"/>
        <v/>
      </c>
      <c r="CN20" s="11" t="str">
        <f t="shared" si="80"/>
        <v/>
      </c>
      <c r="CO20" s="11" t="str">
        <f t="shared" si="81"/>
        <v/>
      </c>
      <c r="CP20" s="17" t="str">
        <f t="shared" si="82"/>
        <v/>
      </c>
      <c r="CQ20" s="11" t="str">
        <f t="shared" si="83"/>
        <v/>
      </c>
      <c r="CR20" s="11" t="str">
        <f t="shared" si="84"/>
        <v/>
      </c>
      <c r="CS20" s="11" t="str">
        <f t="shared" si="85"/>
        <v/>
      </c>
      <c r="CT20" s="11" t="str">
        <f t="shared" si="86"/>
        <v/>
      </c>
      <c r="CU20" s="11" t="str">
        <f t="shared" si="87"/>
        <v/>
      </c>
      <c r="CV20" s="11" t="str">
        <f t="shared" si="88"/>
        <v/>
      </c>
      <c r="CW20" s="17" t="str">
        <f t="shared" si="89"/>
        <v/>
      </c>
      <c r="CX20" s="11" t="str">
        <f t="shared" si="90"/>
        <v/>
      </c>
      <c r="CY20" s="11" t="str">
        <f t="shared" si="91"/>
        <v/>
      </c>
      <c r="CZ20" s="11" t="str">
        <f t="shared" si="92"/>
        <v/>
      </c>
      <c r="DA20" s="11" t="str">
        <f t="shared" si="93"/>
        <v/>
      </c>
      <c r="DB20" s="11" t="str">
        <f t="shared" si="94"/>
        <v/>
      </c>
      <c r="DC20" s="11" t="str">
        <f t="shared" si="95"/>
        <v/>
      </c>
      <c r="DD20" s="17" t="str">
        <f t="shared" si="96"/>
        <v/>
      </c>
      <c r="DE20" s="12" t="s">
        <v>1420</v>
      </c>
      <c r="DF20" s="12" t="s">
        <v>1421</v>
      </c>
      <c r="DG20" s="13">
        <v>2165</v>
      </c>
      <c r="DH20" s="17">
        <f t="shared" si="97"/>
        <v>1</v>
      </c>
      <c r="DI20" s="17" t="str">
        <f t="shared" si="98"/>
        <v/>
      </c>
      <c r="DJ20" s="10" t="str">
        <f t="shared" si="99"/>
        <v/>
      </c>
    </row>
    <row r="21" spans="1:114" ht="14.25" x14ac:dyDescent="0.2">
      <c r="A21" s="6" t="s">
        <v>359</v>
      </c>
      <c r="B21" s="7">
        <v>834</v>
      </c>
      <c r="C21" s="6" t="s">
        <v>1069</v>
      </c>
      <c r="D21" s="9" t="str">
        <f t="shared" si="0"/>
        <v/>
      </c>
      <c r="E21" s="10" t="str">
        <f t="shared" si="1"/>
        <v/>
      </c>
      <c r="F21" s="10" t="str">
        <f t="shared" si="2"/>
        <v/>
      </c>
      <c r="G21" s="11" t="str">
        <f t="shared" si="3"/>
        <v/>
      </c>
      <c r="H21" s="11" t="str">
        <f t="shared" si="4"/>
        <v/>
      </c>
      <c r="I21" s="11" t="str">
        <f t="shared" si="5"/>
        <v/>
      </c>
      <c r="J21" s="11" t="str">
        <f t="shared" si="6"/>
        <v/>
      </c>
      <c r="K21" s="11" t="str">
        <f t="shared" si="7"/>
        <v/>
      </c>
      <c r="L21" s="10" t="str">
        <f t="shared" si="8"/>
        <v/>
      </c>
      <c r="M21" s="11" t="str">
        <f t="shared" si="9"/>
        <v/>
      </c>
      <c r="N21" s="11" t="str">
        <f t="shared" si="10"/>
        <v/>
      </c>
      <c r="O21" s="11" t="str">
        <f t="shared" si="11"/>
        <v/>
      </c>
      <c r="P21" s="11" t="str">
        <f t="shared" si="12"/>
        <v/>
      </c>
      <c r="Q21" s="11" t="str">
        <f t="shared" si="13"/>
        <v/>
      </c>
      <c r="R21" s="11" t="str">
        <f t="shared" si="14"/>
        <v/>
      </c>
      <c r="S21" s="10" t="str">
        <f t="shared" si="15"/>
        <v/>
      </c>
      <c r="T21" s="11" t="str">
        <f t="shared" si="16"/>
        <v/>
      </c>
      <c r="U21" s="11" t="str">
        <f t="shared" si="17"/>
        <v/>
      </c>
      <c r="V21" s="11" t="str">
        <f t="shared" si="18"/>
        <v/>
      </c>
      <c r="W21" s="11" t="str">
        <f t="shared" si="19"/>
        <v/>
      </c>
      <c r="X21" s="11" t="str">
        <f t="shared" si="20"/>
        <v/>
      </c>
      <c r="Y21" s="11" t="str">
        <f t="shared" si="21"/>
        <v/>
      </c>
      <c r="Z21" s="11" t="str">
        <f t="shared" si="22"/>
        <v/>
      </c>
      <c r="AA21" s="11" t="str">
        <f t="shared" si="23"/>
        <v/>
      </c>
      <c r="AB21" s="11" t="str">
        <f t="shared" si="24"/>
        <v/>
      </c>
      <c r="AC21" s="10" t="str">
        <f t="shared" si="25"/>
        <v/>
      </c>
      <c r="AD21" s="11" t="str">
        <f t="shared" si="26"/>
        <v/>
      </c>
      <c r="AE21" s="11" t="str">
        <f t="shared" si="27"/>
        <v/>
      </c>
      <c r="AF21" s="11" t="str">
        <f t="shared" si="28"/>
        <v/>
      </c>
      <c r="AG21" s="11" t="str">
        <f t="shared" si="29"/>
        <v/>
      </c>
      <c r="AH21" s="11" t="str">
        <f t="shared" si="30"/>
        <v/>
      </c>
      <c r="AI21" s="11" t="str">
        <f t="shared" si="31"/>
        <v/>
      </c>
      <c r="AJ21" s="10" t="str">
        <f t="shared" si="32"/>
        <v/>
      </c>
      <c r="AK21" s="11" t="str">
        <f t="shared" si="33"/>
        <v/>
      </c>
      <c r="AL21" s="11" t="str">
        <f t="shared" si="34"/>
        <v/>
      </c>
      <c r="AM21" s="11" t="str">
        <f t="shared" si="35"/>
        <v/>
      </c>
      <c r="AN21" s="11" t="str">
        <f t="shared" si="36"/>
        <v/>
      </c>
      <c r="AO21" s="11" t="str">
        <f t="shared" si="37"/>
        <v/>
      </c>
      <c r="AP21" s="11" t="str">
        <f t="shared" si="38"/>
        <v/>
      </c>
      <c r="AQ21" s="10" t="str">
        <f t="shared" si="39"/>
        <v/>
      </c>
      <c r="AR21" s="11" t="str">
        <f t="shared" si="40"/>
        <v/>
      </c>
      <c r="AS21" s="11" t="str">
        <f t="shared" si="41"/>
        <v/>
      </c>
      <c r="AT21" s="11" t="str">
        <f t="shared" si="42"/>
        <v/>
      </c>
      <c r="AU21" s="11" t="str">
        <f t="shared" si="43"/>
        <v/>
      </c>
      <c r="AV21" s="11" t="str">
        <f t="shared" si="44"/>
        <v/>
      </c>
      <c r="AW21" s="11" t="str">
        <f t="shared" si="45"/>
        <v/>
      </c>
      <c r="AX21" s="10" t="str">
        <f t="shared" si="46"/>
        <v/>
      </c>
      <c r="AY21" s="12" t="s">
        <v>1422</v>
      </c>
      <c r="AZ21" s="12">
        <v>606</v>
      </c>
      <c r="BA21" s="13">
        <v>1787</v>
      </c>
      <c r="BB21" s="10">
        <f t="shared" si="47"/>
        <v>0</v>
      </c>
      <c r="BC21" s="17" t="str">
        <f t="shared" si="48"/>
        <v/>
      </c>
      <c r="BD21" s="17"/>
      <c r="BE21" s="10" t="str">
        <f t="shared" si="49"/>
        <v/>
      </c>
      <c r="BF21" s="6" t="s">
        <v>359</v>
      </c>
      <c r="BG21" s="7">
        <v>834</v>
      </c>
      <c r="BH21" s="6" t="s">
        <v>1069</v>
      </c>
      <c r="BI21" s="9" t="str">
        <f t="shared" si="50"/>
        <v/>
      </c>
      <c r="BJ21" s="10" t="str">
        <f t="shared" si="51"/>
        <v/>
      </c>
      <c r="BK21" s="10" t="str">
        <f t="shared" si="52"/>
        <v/>
      </c>
      <c r="BL21" s="10"/>
      <c r="BM21" s="11" t="str">
        <f t="shared" si="53"/>
        <v/>
      </c>
      <c r="BN21" s="11" t="str">
        <f t="shared" si="54"/>
        <v/>
      </c>
      <c r="BO21" s="11" t="str">
        <f t="shared" si="55"/>
        <v/>
      </c>
      <c r="BP21" s="11" t="str">
        <f t="shared" si="56"/>
        <v/>
      </c>
      <c r="BQ21" s="11" t="str">
        <f t="shared" si="57"/>
        <v/>
      </c>
      <c r="BR21" s="17" t="str">
        <f t="shared" si="58"/>
        <v/>
      </c>
      <c r="BS21" s="11" t="str">
        <f t="shared" si="59"/>
        <v/>
      </c>
      <c r="BT21" s="11" t="str">
        <f t="shared" si="60"/>
        <v/>
      </c>
      <c r="BU21" s="11" t="str">
        <f t="shared" si="61"/>
        <v/>
      </c>
      <c r="BV21" s="11" t="str">
        <f t="shared" si="62"/>
        <v/>
      </c>
      <c r="BW21" s="11" t="str">
        <f t="shared" si="63"/>
        <v/>
      </c>
      <c r="BX21" s="11" t="str">
        <f t="shared" si="64"/>
        <v/>
      </c>
      <c r="BY21" s="17" t="str">
        <f t="shared" si="65"/>
        <v/>
      </c>
      <c r="BZ21" s="11" t="str">
        <f t="shared" si="66"/>
        <v/>
      </c>
      <c r="CA21" s="11" t="str">
        <f t="shared" si="67"/>
        <v/>
      </c>
      <c r="CB21" s="11" t="str">
        <f t="shared" si="68"/>
        <v/>
      </c>
      <c r="CC21" s="11" t="str">
        <f t="shared" si="69"/>
        <v/>
      </c>
      <c r="CD21" s="11" t="str">
        <f t="shared" si="70"/>
        <v/>
      </c>
      <c r="CE21" s="11" t="str">
        <f t="shared" si="71"/>
        <v/>
      </c>
      <c r="CF21" s="11" t="str">
        <f t="shared" si="72"/>
        <v/>
      </c>
      <c r="CG21" s="11" t="str">
        <f t="shared" si="73"/>
        <v/>
      </c>
      <c r="CH21" s="11" t="str">
        <f t="shared" si="74"/>
        <v/>
      </c>
      <c r="CI21" s="17" t="str">
        <f t="shared" si="75"/>
        <v/>
      </c>
      <c r="CJ21" s="11" t="str">
        <f t="shared" si="76"/>
        <v/>
      </c>
      <c r="CK21" s="11" t="str">
        <f t="shared" si="77"/>
        <v/>
      </c>
      <c r="CL21" s="11" t="str">
        <f t="shared" si="78"/>
        <v/>
      </c>
      <c r="CM21" s="11" t="str">
        <f t="shared" si="79"/>
        <v/>
      </c>
      <c r="CN21" s="11" t="str">
        <f t="shared" si="80"/>
        <v/>
      </c>
      <c r="CO21" s="11" t="str">
        <f t="shared" si="81"/>
        <v/>
      </c>
      <c r="CP21" s="17" t="str">
        <f t="shared" si="82"/>
        <v/>
      </c>
      <c r="CQ21" s="11" t="str">
        <f t="shared" si="83"/>
        <v/>
      </c>
      <c r="CR21" s="11" t="str">
        <f t="shared" si="84"/>
        <v/>
      </c>
      <c r="CS21" s="11" t="str">
        <f t="shared" si="85"/>
        <v/>
      </c>
      <c r="CT21" s="11" t="str">
        <f t="shared" si="86"/>
        <v/>
      </c>
      <c r="CU21" s="11" t="str">
        <f t="shared" si="87"/>
        <v/>
      </c>
      <c r="CV21" s="11" t="str">
        <f t="shared" si="88"/>
        <v/>
      </c>
      <c r="CW21" s="17" t="str">
        <f t="shared" si="89"/>
        <v/>
      </c>
      <c r="CX21" s="11" t="str">
        <f t="shared" si="90"/>
        <v/>
      </c>
      <c r="CY21" s="11" t="str">
        <f t="shared" si="91"/>
        <v/>
      </c>
      <c r="CZ21" s="11" t="str">
        <f t="shared" si="92"/>
        <v/>
      </c>
      <c r="DA21" s="11" t="str">
        <f t="shared" si="93"/>
        <v/>
      </c>
      <c r="DB21" s="11" t="str">
        <f t="shared" si="94"/>
        <v/>
      </c>
      <c r="DC21" s="11" t="str">
        <f t="shared" si="95"/>
        <v/>
      </c>
      <c r="DD21" s="17" t="str">
        <f t="shared" si="96"/>
        <v/>
      </c>
      <c r="DE21" s="12" t="s">
        <v>1422</v>
      </c>
      <c r="DF21" s="12">
        <v>606</v>
      </c>
      <c r="DG21" s="13">
        <v>1787</v>
      </c>
      <c r="DH21" s="17">
        <f t="shared" si="97"/>
        <v>0</v>
      </c>
      <c r="DI21" s="17" t="str">
        <f t="shared" si="98"/>
        <v/>
      </c>
      <c r="DJ21" s="10" t="str">
        <f t="shared" si="99"/>
        <v/>
      </c>
    </row>
    <row r="22" spans="1:114" ht="14.25" x14ac:dyDescent="0.2">
      <c r="A22" s="6" t="s">
        <v>359</v>
      </c>
      <c r="B22" s="7">
        <v>883</v>
      </c>
      <c r="C22" s="6" t="s">
        <v>1070</v>
      </c>
      <c r="D22" s="9" t="str">
        <f t="shared" si="0"/>
        <v/>
      </c>
      <c r="E22" s="10" t="str">
        <f t="shared" si="1"/>
        <v/>
      </c>
      <c r="F22" s="10" t="str">
        <f t="shared" si="2"/>
        <v/>
      </c>
      <c r="G22" s="11" t="str">
        <f t="shared" si="3"/>
        <v/>
      </c>
      <c r="H22" s="11" t="str">
        <f t="shared" si="4"/>
        <v/>
      </c>
      <c r="I22" s="11" t="str">
        <f t="shared" si="5"/>
        <v/>
      </c>
      <c r="J22" s="11" t="str">
        <f t="shared" si="6"/>
        <v/>
      </c>
      <c r="K22" s="11" t="str">
        <f t="shared" si="7"/>
        <v/>
      </c>
      <c r="L22" s="10" t="str">
        <f t="shared" si="8"/>
        <v/>
      </c>
      <c r="M22" s="11" t="str">
        <f t="shared" si="9"/>
        <v/>
      </c>
      <c r="N22" s="11" t="str">
        <f t="shared" si="10"/>
        <v/>
      </c>
      <c r="O22" s="11" t="str">
        <f t="shared" si="11"/>
        <v/>
      </c>
      <c r="P22" s="11" t="str">
        <f t="shared" si="12"/>
        <v/>
      </c>
      <c r="Q22" s="11" t="str">
        <f t="shared" si="13"/>
        <v/>
      </c>
      <c r="R22" s="11" t="str">
        <f t="shared" si="14"/>
        <v/>
      </c>
      <c r="S22" s="10" t="str">
        <f t="shared" si="15"/>
        <v/>
      </c>
      <c r="T22" s="11" t="str">
        <f t="shared" si="16"/>
        <v/>
      </c>
      <c r="U22" s="11" t="str">
        <f t="shared" si="17"/>
        <v/>
      </c>
      <c r="V22" s="11" t="str">
        <f t="shared" si="18"/>
        <v/>
      </c>
      <c r="W22" s="11" t="str">
        <f t="shared" si="19"/>
        <v/>
      </c>
      <c r="X22" s="11" t="str">
        <f t="shared" si="20"/>
        <v/>
      </c>
      <c r="Y22" s="11" t="str">
        <f t="shared" si="21"/>
        <v/>
      </c>
      <c r="Z22" s="11" t="str">
        <f t="shared" si="22"/>
        <v/>
      </c>
      <c r="AA22" s="11" t="str">
        <f t="shared" si="23"/>
        <v/>
      </c>
      <c r="AB22" s="11" t="str">
        <f t="shared" si="24"/>
        <v/>
      </c>
      <c r="AC22" s="10" t="str">
        <f t="shared" si="25"/>
        <v/>
      </c>
      <c r="AD22" s="11" t="str">
        <f t="shared" si="26"/>
        <v/>
      </c>
      <c r="AE22" s="11" t="str">
        <f t="shared" si="27"/>
        <v/>
      </c>
      <c r="AF22" s="11" t="str">
        <f t="shared" si="28"/>
        <v/>
      </c>
      <c r="AG22" s="11" t="str">
        <f t="shared" si="29"/>
        <v/>
      </c>
      <c r="AH22" s="11" t="str">
        <f t="shared" si="30"/>
        <v/>
      </c>
      <c r="AI22" s="11" t="str">
        <f t="shared" si="31"/>
        <v/>
      </c>
      <c r="AJ22" s="10" t="str">
        <f t="shared" si="32"/>
        <v/>
      </c>
      <c r="AK22" s="11" t="str">
        <f t="shared" si="33"/>
        <v/>
      </c>
      <c r="AL22" s="11" t="str">
        <f t="shared" si="34"/>
        <v/>
      </c>
      <c r="AM22" s="11" t="str">
        <f t="shared" si="35"/>
        <v/>
      </c>
      <c r="AN22" s="11" t="str">
        <f t="shared" si="36"/>
        <v/>
      </c>
      <c r="AO22" s="11" t="str">
        <f t="shared" si="37"/>
        <v/>
      </c>
      <c r="AP22" s="11" t="str">
        <f t="shared" si="38"/>
        <v/>
      </c>
      <c r="AQ22" s="10" t="str">
        <f t="shared" si="39"/>
        <v/>
      </c>
      <c r="AR22" s="11" t="str">
        <f t="shared" si="40"/>
        <v/>
      </c>
      <c r="AS22" s="11" t="str">
        <f t="shared" si="41"/>
        <v/>
      </c>
      <c r="AT22" s="11" t="str">
        <f t="shared" si="42"/>
        <v/>
      </c>
      <c r="AU22" s="11" t="str">
        <f t="shared" si="43"/>
        <v/>
      </c>
      <c r="AV22" s="11" t="str">
        <f t="shared" si="44"/>
        <v/>
      </c>
      <c r="AW22" s="11" t="str">
        <f t="shared" si="45"/>
        <v/>
      </c>
      <c r="AX22" s="10" t="str">
        <f t="shared" si="46"/>
        <v/>
      </c>
      <c r="AY22" s="12" t="s">
        <v>1423</v>
      </c>
      <c r="AZ22" s="12" t="s">
        <v>1386</v>
      </c>
      <c r="BA22" s="13">
        <v>3042</v>
      </c>
      <c r="BB22" s="10">
        <f t="shared" si="47"/>
        <v>4</v>
      </c>
      <c r="BC22" s="17" t="str">
        <f t="shared" si="48"/>
        <v/>
      </c>
      <c r="BD22" s="17"/>
      <c r="BE22" s="10" t="str">
        <f t="shared" si="49"/>
        <v/>
      </c>
      <c r="BF22" s="6" t="s">
        <v>359</v>
      </c>
      <c r="BG22" s="7">
        <v>883</v>
      </c>
      <c r="BH22" s="6" t="s">
        <v>1070</v>
      </c>
      <c r="BI22" s="9" t="str">
        <f t="shared" si="50"/>
        <v/>
      </c>
      <c r="BJ22" s="10" t="str">
        <f t="shared" si="51"/>
        <v/>
      </c>
      <c r="BK22" s="10" t="str">
        <f t="shared" si="52"/>
        <v/>
      </c>
      <c r="BL22" s="10"/>
      <c r="BM22" s="11" t="str">
        <f t="shared" si="53"/>
        <v/>
      </c>
      <c r="BN22" s="11" t="str">
        <f t="shared" si="54"/>
        <v/>
      </c>
      <c r="BO22" s="11" t="str">
        <f t="shared" si="55"/>
        <v/>
      </c>
      <c r="BP22" s="11" t="str">
        <f t="shared" si="56"/>
        <v/>
      </c>
      <c r="BQ22" s="11" t="str">
        <f t="shared" si="57"/>
        <v/>
      </c>
      <c r="BR22" s="17" t="str">
        <f t="shared" si="58"/>
        <v/>
      </c>
      <c r="BS22" s="11" t="str">
        <f t="shared" si="59"/>
        <v/>
      </c>
      <c r="BT22" s="11" t="str">
        <f t="shared" si="60"/>
        <v/>
      </c>
      <c r="BU22" s="11" t="str">
        <f t="shared" si="61"/>
        <v/>
      </c>
      <c r="BV22" s="11" t="str">
        <f t="shared" si="62"/>
        <v/>
      </c>
      <c r="BW22" s="11" t="str">
        <f t="shared" si="63"/>
        <v/>
      </c>
      <c r="BX22" s="11" t="str">
        <f t="shared" si="64"/>
        <v/>
      </c>
      <c r="BY22" s="17" t="str">
        <f t="shared" si="65"/>
        <v/>
      </c>
      <c r="BZ22" s="11" t="str">
        <f t="shared" si="66"/>
        <v/>
      </c>
      <c r="CA22" s="11" t="str">
        <f t="shared" si="67"/>
        <v/>
      </c>
      <c r="CB22" s="11" t="str">
        <f t="shared" si="68"/>
        <v/>
      </c>
      <c r="CC22" s="11" t="str">
        <f t="shared" si="69"/>
        <v/>
      </c>
      <c r="CD22" s="11" t="str">
        <f t="shared" si="70"/>
        <v/>
      </c>
      <c r="CE22" s="11" t="str">
        <f t="shared" si="71"/>
        <v/>
      </c>
      <c r="CF22" s="11" t="str">
        <f t="shared" si="72"/>
        <v/>
      </c>
      <c r="CG22" s="11" t="str">
        <f t="shared" si="73"/>
        <v/>
      </c>
      <c r="CH22" s="11" t="str">
        <f t="shared" si="74"/>
        <v/>
      </c>
      <c r="CI22" s="17" t="str">
        <f t="shared" si="75"/>
        <v/>
      </c>
      <c r="CJ22" s="11" t="str">
        <f t="shared" si="76"/>
        <v/>
      </c>
      <c r="CK22" s="11" t="str">
        <f t="shared" si="77"/>
        <v/>
      </c>
      <c r="CL22" s="11" t="str">
        <f t="shared" si="78"/>
        <v/>
      </c>
      <c r="CM22" s="11" t="str">
        <f t="shared" si="79"/>
        <v/>
      </c>
      <c r="CN22" s="11" t="str">
        <f t="shared" si="80"/>
        <v/>
      </c>
      <c r="CO22" s="11" t="str">
        <f t="shared" si="81"/>
        <v/>
      </c>
      <c r="CP22" s="17" t="str">
        <f t="shared" si="82"/>
        <v/>
      </c>
      <c r="CQ22" s="11" t="str">
        <f t="shared" si="83"/>
        <v/>
      </c>
      <c r="CR22" s="11" t="str">
        <f t="shared" si="84"/>
        <v/>
      </c>
      <c r="CS22" s="11" t="str">
        <f t="shared" si="85"/>
        <v/>
      </c>
      <c r="CT22" s="11" t="str">
        <f t="shared" si="86"/>
        <v/>
      </c>
      <c r="CU22" s="11" t="str">
        <f t="shared" si="87"/>
        <v/>
      </c>
      <c r="CV22" s="11" t="str">
        <f t="shared" si="88"/>
        <v/>
      </c>
      <c r="CW22" s="17" t="str">
        <f t="shared" si="89"/>
        <v/>
      </c>
      <c r="CX22" s="11" t="str">
        <f t="shared" si="90"/>
        <v/>
      </c>
      <c r="CY22" s="11" t="str">
        <f t="shared" si="91"/>
        <v/>
      </c>
      <c r="CZ22" s="11" t="str">
        <f t="shared" si="92"/>
        <v/>
      </c>
      <c r="DA22" s="11" t="str">
        <f t="shared" si="93"/>
        <v/>
      </c>
      <c r="DB22" s="11" t="str">
        <f t="shared" si="94"/>
        <v/>
      </c>
      <c r="DC22" s="11" t="str">
        <f t="shared" si="95"/>
        <v/>
      </c>
      <c r="DD22" s="17" t="str">
        <f t="shared" si="96"/>
        <v/>
      </c>
      <c r="DE22" s="12" t="s">
        <v>1423</v>
      </c>
      <c r="DF22" s="12" t="s">
        <v>1386</v>
      </c>
      <c r="DG22" s="13">
        <v>3042</v>
      </c>
      <c r="DH22" s="17">
        <f t="shared" si="97"/>
        <v>4</v>
      </c>
      <c r="DI22" s="17" t="str">
        <f t="shared" si="98"/>
        <v/>
      </c>
      <c r="DJ22" s="10" t="str">
        <f t="shared" si="99"/>
        <v/>
      </c>
    </row>
  </sheetData>
  <conditionalFormatting sqref="BE5:BE22">
    <cfRule type="cellIs" dxfId="285" priority="12" operator="equal">
      <formula>"Mycket bra"</formula>
    </cfRule>
  </conditionalFormatting>
  <conditionalFormatting sqref="BE5:BE22">
    <cfRule type="cellIs" dxfId="284" priority="13" operator="equal">
      <formula>"Bra"</formula>
    </cfRule>
  </conditionalFormatting>
  <conditionalFormatting sqref="BE5:BE22">
    <cfRule type="cellIs" dxfId="283" priority="14" operator="equal">
      <formula>"Varken eller"</formula>
    </cfRule>
  </conditionalFormatting>
  <conditionalFormatting sqref="BE5:BE22">
    <cfRule type="cellIs" dxfId="282" priority="15" operator="equal">
      <formula>"Dålig"</formula>
    </cfRule>
  </conditionalFormatting>
  <conditionalFormatting sqref="BE5:BE22">
    <cfRule type="cellIs" dxfId="281" priority="16" operator="equal">
      <formula>"Mycket dålig"</formula>
    </cfRule>
  </conditionalFormatting>
  <conditionalFormatting sqref="L5:L22 S5:S22 AC5:AC22 AJ5:AJ22 AQ5:AQ22 AX5:AX22 BB5:BD22">
    <cfRule type="cellIs" dxfId="280" priority="17" operator="lessThan">
      <formula>1</formula>
    </cfRule>
  </conditionalFormatting>
  <conditionalFormatting sqref="L5:L22 S5:S22 AC5:AC22 AJ5:AJ22 AQ5:AQ22 AX5:AX22 BB5:BD22">
    <cfRule type="cellIs" dxfId="279" priority="18" operator="lessThan">
      <formula>2</formula>
    </cfRule>
  </conditionalFormatting>
  <conditionalFormatting sqref="L5:L22 S5:S22 AC5:AC22 AJ5:AJ22 AQ5:AQ22 AX5:AX22 BB5:BD22">
    <cfRule type="cellIs" dxfId="278" priority="19" operator="lessThan">
      <formula>3</formula>
    </cfRule>
  </conditionalFormatting>
  <conditionalFormatting sqref="L5:L22 S5:S22 AC5:AC22 AJ5:AJ22 AQ5:AQ22 AX5:AX22 BB5:BD22">
    <cfRule type="cellIs" dxfId="277" priority="20" operator="lessThan">
      <formula>4</formula>
    </cfRule>
  </conditionalFormatting>
  <conditionalFormatting sqref="L5:L22 S5:S22 AC5:AC22 AJ5:AJ22 AQ5:AQ22 AX5:AX22 BB5:BD22">
    <cfRule type="cellIs" dxfId="276" priority="21" operator="lessThan">
      <formula>5</formula>
    </cfRule>
  </conditionalFormatting>
  <conditionalFormatting sqref="L5:L22 S5:S22 AC5:AC22 AJ5:AJ22 AQ5:AQ22 AX5:AX22 BB5:BD22">
    <cfRule type="cellIs" dxfId="275" priority="22" operator="lessThan">
      <formula>6</formula>
    </cfRule>
  </conditionalFormatting>
  <conditionalFormatting sqref="DJ5:DJ22">
    <cfRule type="cellIs" dxfId="274" priority="1" operator="equal">
      <formula>"Mycket bra"</formula>
    </cfRule>
  </conditionalFormatting>
  <conditionalFormatting sqref="DJ5:DJ22">
    <cfRule type="cellIs" dxfId="273" priority="2" operator="equal">
      <formula>"Bra"</formula>
    </cfRule>
  </conditionalFormatting>
  <conditionalFormatting sqref="DJ5:DJ22">
    <cfRule type="cellIs" dxfId="272" priority="3" operator="equal">
      <formula>"Varken eller"</formula>
    </cfRule>
  </conditionalFormatting>
  <conditionalFormatting sqref="DJ5:DJ22">
    <cfRule type="cellIs" dxfId="271" priority="4" operator="equal">
      <formula>"Dålig"</formula>
    </cfRule>
  </conditionalFormatting>
  <conditionalFormatting sqref="DJ5:DJ22">
    <cfRule type="cellIs" dxfId="270" priority="5" operator="equal">
      <formula>"Mycket dålig"</formula>
    </cfRule>
  </conditionalFormatting>
  <conditionalFormatting sqref="BR5:BR22 BY5:BY22 CI5:CI22 CP5:CP22 CW5:CW22 DD5:DD22 DH5:DI22">
    <cfRule type="cellIs" dxfId="269" priority="6" operator="lessThan">
      <formula>1</formula>
    </cfRule>
  </conditionalFormatting>
  <conditionalFormatting sqref="BR5:BR22 BY5:BY22 CI5:CI22 CP5:CP22 CW5:CW22 DD5:DD22 DH5:DI22">
    <cfRule type="cellIs" dxfId="268" priority="7" operator="lessThan">
      <formula>2</formula>
    </cfRule>
  </conditionalFormatting>
  <conditionalFormatting sqref="BR5:BR22 BY5:BY22 CI5:CI22 CP5:CP22 CW5:CW22 DD5:DD22 DH5:DI22">
    <cfRule type="cellIs" dxfId="267" priority="8" operator="lessThan">
      <formula>3</formula>
    </cfRule>
  </conditionalFormatting>
  <conditionalFormatting sqref="BR5:BR22 BY5:BY22 CI5:CI22 CP5:CP22 CW5:CW22 DD5:DD22 DH5:DI22">
    <cfRule type="cellIs" dxfId="266" priority="9" operator="lessThan">
      <formula>4</formula>
    </cfRule>
  </conditionalFormatting>
  <conditionalFormatting sqref="BR5:BR22 BY5:BY22 CI5:CI22 CP5:CP22 CW5:CW22 DD5:DD22 DH5:DI22">
    <cfRule type="cellIs" dxfId="265" priority="10" operator="lessThan">
      <formula>5</formula>
    </cfRule>
  </conditionalFormatting>
  <conditionalFormatting sqref="BR5:BR22 BY5:BY22 CI5:CI22 CP5:CP22 CW5:CW22 DD5:DD22 DH5:DI22">
    <cfRule type="cellIs" dxfId="264" priority="11" operator="lessThan">
      <formula>6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18"/>
  <sheetViews>
    <sheetView topLeftCell="C1" workbookViewId="0">
      <selection activeCell="C2" sqref="C2"/>
    </sheetView>
  </sheetViews>
  <sheetFormatPr defaultRowHeight="12.75" x14ac:dyDescent="0.2"/>
  <cols>
    <col min="1" max="2" width="0" hidden="1" customWidth="1"/>
    <col min="3" max="3" width="17.85546875" bestFit="1" customWidth="1"/>
    <col min="4" max="54" width="0" hidden="1" customWidth="1"/>
    <col min="58" max="63" width="0" hidden="1" customWidth="1"/>
    <col min="70" max="70" width="9.140625" style="18"/>
    <col min="77" max="77" width="9.140625" style="18"/>
    <col min="87" max="87" width="9.140625" style="18"/>
    <col min="94" max="94" width="9.140625" style="18"/>
    <col min="101" max="101" width="9.140625" style="18"/>
    <col min="108" max="108" width="9.140625" style="18"/>
    <col min="112" max="112" width="9.140625" style="18"/>
  </cols>
  <sheetData>
    <row r="1" spans="1:114" ht="37.5" x14ac:dyDescent="0.6">
      <c r="C1" s="21" t="s">
        <v>1797</v>
      </c>
    </row>
    <row r="2" spans="1:114" x14ac:dyDescent="0.2">
      <c r="C2" s="40" t="s">
        <v>1914</v>
      </c>
    </row>
    <row r="4" spans="1:114" ht="165.75" x14ac:dyDescent="0.2">
      <c r="C4" s="41" t="s">
        <v>3</v>
      </c>
      <c r="D4" s="41" t="s">
        <v>1735</v>
      </c>
      <c r="E4" s="53"/>
      <c r="F4" s="53"/>
      <c r="G4" s="42" t="s">
        <v>1744</v>
      </c>
      <c r="H4" s="42" t="s">
        <v>1745</v>
      </c>
      <c r="I4" s="42" t="s">
        <v>1746</v>
      </c>
      <c r="J4" s="42" t="s">
        <v>1748</v>
      </c>
      <c r="K4" s="42" t="s">
        <v>1749</v>
      </c>
      <c r="L4" s="49" t="s">
        <v>1747</v>
      </c>
      <c r="M4" s="43" t="s">
        <v>1775</v>
      </c>
      <c r="N4" s="43" t="s">
        <v>1776</v>
      </c>
      <c r="O4" s="43" t="s">
        <v>1777</v>
      </c>
      <c r="P4" s="43" t="s">
        <v>1778</v>
      </c>
      <c r="Q4" s="43" t="s">
        <v>1779</v>
      </c>
      <c r="R4" s="43" t="s">
        <v>1780</v>
      </c>
      <c r="S4" s="50" t="s">
        <v>1781</v>
      </c>
      <c r="T4" s="44" t="s">
        <v>1751</v>
      </c>
      <c r="U4" s="44" t="s">
        <v>1752</v>
      </c>
      <c r="V4" s="44" t="s">
        <v>1753</v>
      </c>
      <c r="W4" s="44" t="s">
        <v>1754</v>
      </c>
      <c r="X4" s="44" t="s">
        <v>1755</v>
      </c>
      <c r="Y4" s="44" t="s">
        <v>1756</v>
      </c>
      <c r="Z4" s="44" t="s">
        <v>1757</v>
      </c>
      <c r="AA4" s="44" t="s">
        <v>1758</v>
      </c>
      <c r="AB4" s="44" t="s">
        <v>1750</v>
      </c>
      <c r="AC4" s="50" t="s">
        <v>1782</v>
      </c>
      <c r="AD4" s="44" t="s">
        <v>1759</v>
      </c>
      <c r="AE4" s="44" t="s">
        <v>1760</v>
      </c>
      <c r="AF4" s="44" t="s">
        <v>1761</v>
      </c>
      <c r="AG4" s="44" t="s">
        <v>1762</v>
      </c>
      <c r="AH4" s="44" t="s">
        <v>1763</v>
      </c>
      <c r="AI4" s="44" t="s">
        <v>1750</v>
      </c>
      <c r="AJ4" s="50" t="s">
        <v>1783</v>
      </c>
      <c r="AK4" s="44" t="s">
        <v>1764</v>
      </c>
      <c r="AL4" s="44" t="s">
        <v>1765</v>
      </c>
      <c r="AM4" s="44" t="s">
        <v>1766</v>
      </c>
      <c r="AN4" s="44" t="s">
        <v>1767</v>
      </c>
      <c r="AO4" s="44" t="s">
        <v>1768</v>
      </c>
      <c r="AP4" s="44" t="s">
        <v>1769</v>
      </c>
      <c r="AQ4" s="51" t="s">
        <v>1721</v>
      </c>
      <c r="AR4" s="44" t="s">
        <v>1770</v>
      </c>
      <c r="AS4" s="44" t="s">
        <v>1771</v>
      </c>
      <c r="AT4" s="44" t="s">
        <v>1772</v>
      </c>
      <c r="AU4" s="44" t="s">
        <v>1773</v>
      </c>
      <c r="AV4" s="44" t="s">
        <v>1774</v>
      </c>
      <c r="AW4" s="44" t="s">
        <v>1750</v>
      </c>
      <c r="AX4" s="52" t="s">
        <v>1722</v>
      </c>
      <c r="AY4" s="47" t="s">
        <v>8</v>
      </c>
      <c r="AZ4" s="47" t="s">
        <v>22</v>
      </c>
      <c r="BA4" s="47" t="s">
        <v>23</v>
      </c>
      <c r="BB4" s="52" t="s">
        <v>1723</v>
      </c>
      <c r="BC4" s="55" t="s">
        <v>1725</v>
      </c>
      <c r="BD4" s="55" t="s">
        <v>1735</v>
      </c>
      <c r="BE4" s="57" t="s">
        <v>1724</v>
      </c>
      <c r="BF4" s="44" t="s">
        <v>1724</v>
      </c>
      <c r="BG4" s="48" t="s">
        <v>3</v>
      </c>
      <c r="BH4" s="41" t="s">
        <v>6</v>
      </c>
      <c r="BI4" s="41" t="s">
        <v>1735</v>
      </c>
      <c r="BJ4" s="42" t="s">
        <v>1744</v>
      </c>
      <c r="BK4" s="57" t="s">
        <v>1794</v>
      </c>
      <c r="BM4" s="42" t="s">
        <v>1744</v>
      </c>
      <c r="BN4" s="42" t="s">
        <v>1745</v>
      </c>
      <c r="BO4" s="42" t="s">
        <v>1746</v>
      </c>
      <c r="BP4" s="42" t="s">
        <v>1748</v>
      </c>
      <c r="BQ4" s="42" t="s">
        <v>1749</v>
      </c>
      <c r="BR4" s="67" t="s">
        <v>1747</v>
      </c>
      <c r="BS4" s="43" t="s">
        <v>1775</v>
      </c>
      <c r="BT4" s="43" t="s">
        <v>1776</v>
      </c>
      <c r="BU4" s="43" t="s">
        <v>1777</v>
      </c>
      <c r="BV4" s="43" t="s">
        <v>1778</v>
      </c>
      <c r="BW4" s="43" t="s">
        <v>1779</v>
      </c>
      <c r="BX4" s="43" t="s">
        <v>1780</v>
      </c>
      <c r="BY4" s="50" t="s">
        <v>1781</v>
      </c>
      <c r="BZ4" s="43" t="s">
        <v>1751</v>
      </c>
      <c r="CA4" s="43" t="s">
        <v>1752</v>
      </c>
      <c r="CB4" s="43" t="s">
        <v>1753</v>
      </c>
      <c r="CC4" s="43" t="s">
        <v>1754</v>
      </c>
      <c r="CD4" s="43" t="s">
        <v>1755</v>
      </c>
      <c r="CE4" s="43" t="s">
        <v>1756</v>
      </c>
      <c r="CF4" s="43" t="s">
        <v>1757</v>
      </c>
      <c r="CG4" s="43" t="s">
        <v>1758</v>
      </c>
      <c r="CH4" s="43" t="s">
        <v>1750</v>
      </c>
      <c r="CI4" s="50" t="s">
        <v>1782</v>
      </c>
      <c r="CJ4" s="43" t="s">
        <v>1759</v>
      </c>
      <c r="CK4" s="43" t="s">
        <v>1760</v>
      </c>
      <c r="CL4" s="43" t="s">
        <v>1761</v>
      </c>
      <c r="CM4" s="43" t="s">
        <v>1762</v>
      </c>
      <c r="CN4" s="43" t="s">
        <v>1763</v>
      </c>
      <c r="CO4" s="43" t="s">
        <v>1750</v>
      </c>
      <c r="CP4" s="50" t="s">
        <v>1783</v>
      </c>
      <c r="CQ4" s="43" t="s">
        <v>1764</v>
      </c>
      <c r="CR4" s="43" t="s">
        <v>1765</v>
      </c>
      <c r="CS4" s="43" t="s">
        <v>1766</v>
      </c>
      <c r="CT4" s="43" t="s">
        <v>1767</v>
      </c>
      <c r="CU4" s="43" t="s">
        <v>1768</v>
      </c>
      <c r="CV4" s="43" t="s">
        <v>1769</v>
      </c>
      <c r="CW4" s="50" t="s">
        <v>1721</v>
      </c>
      <c r="CX4" s="43" t="s">
        <v>1770</v>
      </c>
      <c r="CY4" s="43" t="s">
        <v>1771</v>
      </c>
      <c r="CZ4" s="43" t="s">
        <v>1772</v>
      </c>
      <c r="DA4" s="43" t="s">
        <v>1773</v>
      </c>
      <c r="DB4" s="43" t="s">
        <v>1774</v>
      </c>
      <c r="DC4" s="43" t="s">
        <v>1750</v>
      </c>
      <c r="DD4" s="50" t="s">
        <v>1722</v>
      </c>
      <c r="DE4" s="132" t="s">
        <v>8</v>
      </c>
      <c r="DF4" s="132" t="s">
        <v>22</v>
      </c>
      <c r="DG4" s="132" t="s">
        <v>23</v>
      </c>
      <c r="DH4" s="50" t="s">
        <v>1723</v>
      </c>
      <c r="DI4" s="133" t="s">
        <v>1725</v>
      </c>
      <c r="DJ4" s="134" t="s">
        <v>1724</v>
      </c>
    </row>
    <row r="5" spans="1:114" ht="15" x14ac:dyDescent="0.25">
      <c r="A5" s="19" t="s">
        <v>392</v>
      </c>
      <c r="B5" s="7">
        <v>761</v>
      </c>
      <c r="C5" s="6" t="s">
        <v>394</v>
      </c>
      <c r="D5" s="9" t="str">
        <f t="shared" ref="D5:D18" si="0">IFERROR(VLOOKUP(C5,Svar, 2, FALSE), "")</f>
        <v>Gunilla Aronsson</v>
      </c>
      <c r="E5" s="10" t="str">
        <f t="shared" ref="E5:E18" si="1">IFERROR(VLOOKUP(C5,Svar, 3, FALSE), "")</f>
        <v>gunilla.aronsson@lessebo.se</v>
      </c>
      <c r="F5" s="10" t="str">
        <f t="shared" ref="F5:F18" si="2">IFERROR(VLOOKUP(C5,Svar, 4, FALSE), "")</f>
        <v>Kultur- och fritidsassistent</v>
      </c>
      <c r="G5" s="11">
        <f t="shared" ref="G5:G18" si="3">IF(LEN(D5) &gt; 0, IF(IFERROR(FIND("a.", VLOOKUP(C5,Svar, 5, FALSE)), 0), 1.25, 0), "")</f>
        <v>0</v>
      </c>
      <c r="H5" s="11">
        <f t="shared" ref="H5:H18" si="4">IF(LEN(D5) &gt; 0, IF(IFERROR(FIND("b.", VLOOKUP(C5,Svar, 5, FALSE)), 0), 1.25, 0), "")</f>
        <v>0</v>
      </c>
      <c r="I5" s="11">
        <f t="shared" ref="I5:I18" si="5">IF(LEN(D5) &gt; 0, IF(IFERROR(FIND("c.", VLOOKUP(C5,Svar, 5, FALSE)), 0), 1.25, 0), "")</f>
        <v>0</v>
      </c>
      <c r="J5" s="11">
        <f t="shared" ref="J5:J18" si="6">IF(LEN(D5) &gt; 0, IF(IFERROR(FIND("d.", VLOOKUP(C5,Svar, 5, FALSE)), 0), 1.25, 0), "")</f>
        <v>0</v>
      </c>
      <c r="K5" s="11">
        <f t="shared" ref="K5:K18" si="7">IF(LEN(D5) &gt; 0, 0, "")</f>
        <v>0</v>
      </c>
      <c r="L5" s="10">
        <f t="shared" ref="L5:L18" si="8">IF(LEN(D5) &gt; 0, SUM(G5:K5), "")</f>
        <v>0</v>
      </c>
      <c r="M5" s="11">
        <f t="shared" ref="M5:M18" si="9">IF(LEN(D5) &gt; 0, IF(IFERROR(FIND("a.", VLOOKUP(C5,Svar, 7, FALSE)), 0), 1, 0), "")</f>
        <v>0</v>
      </c>
      <c r="N5" s="11">
        <f t="shared" ref="N5:N18" si="10">IF(LEN(D5) &gt; 0, IF(IFERROR(FIND("b.", VLOOKUP(C5,Svar, 7, FALSE)), 0), 1, 0), "")</f>
        <v>0</v>
      </c>
      <c r="O5" s="11">
        <f t="shared" ref="O5:O18" si="11">IF(LEN(D5) &gt; 0, IF(IFERROR(FIND("c.", VLOOKUP(C5,Svar, 7, FALSE)), 0), 1, 0), "")</f>
        <v>1</v>
      </c>
      <c r="P5" s="11">
        <f t="shared" ref="P5:P18" si="12">IF(LEN(D5) &gt; 0, IF(IFERROR(FIND("d.", VLOOKUP(C5,Svar, 7, FALSE)), 0), 1, 0), "")</f>
        <v>1</v>
      </c>
      <c r="Q5" s="11">
        <f t="shared" ref="Q5:Q18" si="13">IF(LEN(D5) &gt; 0, IF(IFERROR(FIND("e.", VLOOKUP(C5,Svar, 7, FALSE)), 0), 1, 0), "")</f>
        <v>0</v>
      </c>
      <c r="R5" s="11">
        <f t="shared" ref="R5:R18" si="14">IF(LEN(D5) &gt; 0, 0, "")</f>
        <v>0</v>
      </c>
      <c r="S5" s="10">
        <f t="shared" ref="S5:S18" si="15">IF(LEN(D5) &gt; 0, SUM(M5:R5), "")</f>
        <v>2</v>
      </c>
      <c r="T5" s="11">
        <f t="shared" ref="T5:T18" si="16">IF(LEN(D5) &gt; 0, IF(IFERROR(FIND("a.", VLOOKUP(C5,Svar, 8, FALSE)), 0), 0.625, 0), "")</f>
        <v>0</v>
      </c>
      <c r="U5" s="11">
        <f t="shared" ref="U5:U18" si="17">IF(LEN(D5) &gt; 0, IF(IFERROR(FIND("b.", VLOOKUP(C5,Svar, 8, FALSE)), 0), 0.625, 0), "")</f>
        <v>0.625</v>
      </c>
      <c r="V5" s="11">
        <f t="shared" ref="V5:V18" si="18">IF(LEN(D5) &gt; 0, IF(IFERROR(FIND("c.", VLOOKUP(C5,Svar, 8, FALSE)), 0), 0.625, 0), "")</f>
        <v>0.625</v>
      </c>
      <c r="W5" s="11">
        <f t="shared" ref="W5:W18" si="19">IF(LEN(D5) &gt; 0, IF(IFERROR(FIND("d.", VLOOKUP(C5,Svar, 8, FALSE)), 0), 0.625, 0), "")</f>
        <v>0</v>
      </c>
      <c r="X5" s="11">
        <f t="shared" ref="X5:X18" si="20">IF(LEN(D5) &gt; 0, IF(IFERROR(FIND("e.", VLOOKUP(C5,Svar, 8, FALSE)), 0), 0.625, 0), "")</f>
        <v>0</v>
      </c>
      <c r="Y5" s="11">
        <f t="shared" ref="Y5:Y18" si="21">IF(LEN(D5) &gt; 0, IF(IFERROR(FIND("f.", VLOOKUP(C5,Svar, 8, FALSE)), 0), 0.625, 0), "")</f>
        <v>0.625</v>
      </c>
      <c r="Z5" s="11">
        <f t="shared" ref="Z5:Z18" si="22">IF(LEN(D5) &gt; 0, IF(IFERROR(FIND("g.", VLOOKUP(C5,Svar, 8, FALSE)), 0), 0.625, 0), "")</f>
        <v>0</v>
      </c>
      <c r="AA5" s="11">
        <f t="shared" ref="AA5:AA18" si="23">IF(LEN(D5) &gt; 0, IF(IFERROR(FIND("h.", VLOOKUP(C5,Svar, 8, FALSE)), 0), 0.625, 0), "")</f>
        <v>0</v>
      </c>
      <c r="AB5" s="11">
        <f t="shared" ref="AB5:AB18" si="24">IF(LEN(D5) &gt; 0, 0, "")</f>
        <v>0</v>
      </c>
      <c r="AC5" s="10">
        <f t="shared" ref="AC5:AC18" si="25">IF(LEN(D5) &gt; 0, SUM(T5:AB5), "")</f>
        <v>1.875</v>
      </c>
      <c r="AD5" s="11">
        <f t="shared" ref="AD5:AD18" si="26">IF(LEN(D5) &gt; 0, IF(IFERROR(FIND("a.", VLOOKUP(C5,Svar, 9, FALSE)), 0), 1, 0), "")</f>
        <v>0</v>
      </c>
      <c r="AE5" s="11">
        <f t="shared" ref="AE5:AE18" si="27">IF(LEN(D5) &gt; 0, IF(IFERROR(FIND("b.", VLOOKUP(C5,Svar, 9, FALSE)), 0), 2, 0), "")</f>
        <v>0</v>
      </c>
      <c r="AF5" s="11">
        <f t="shared" ref="AF5:AF18" si="28">IF(LEN(D5) &gt; 0, IF(IFERROR(FIND("c.", VLOOKUP(C5,Svar, 9, FALSE)), 0), 1, 0), "")</f>
        <v>1</v>
      </c>
      <c r="AG5" s="11">
        <f t="shared" ref="AG5:AG18" si="29">IF(LEN(D5) &gt; 0, IF(IFERROR(FIND("d.", VLOOKUP(C5,Svar, 9, FALSE)), 0), 2, 0), "")</f>
        <v>0</v>
      </c>
      <c r="AH5" s="11">
        <f t="shared" ref="AH5:AH18" si="30">IF(LEN(D5) &gt; 0, IF(IFERROR(FIND("e.", VLOOKUP(C5,Svar, 9, FALSE)), 0), 1, 0), "")</f>
        <v>0</v>
      </c>
      <c r="AI5" s="11">
        <f t="shared" ref="AI5:AI18" si="31">IF(LEN(D5) &gt; 0, 0, "")</f>
        <v>0</v>
      </c>
      <c r="AJ5" s="10">
        <f t="shared" ref="AJ5:AJ18" si="32">IF(LEN(D5) &gt; 0, IF(SUM(AD5:AI5) &gt; 5, 5, SUM(AD5:AI5)), "")</f>
        <v>1</v>
      </c>
      <c r="AK5" s="11">
        <f t="shared" ref="AK5:AK18" si="33">IF(LEN(D5) &gt; 0, IF(IFERROR(FIND("a.", VLOOKUP(C5,Svar, 10, FALSE)), 0), 1, 0), "")</f>
        <v>1</v>
      </c>
      <c r="AL5" s="11">
        <f t="shared" ref="AL5:AL18" si="34">IF(LEN(D5) &gt; 0, IF(IFERROR(FIND("b.", VLOOKUP(C5,Svar, 10, FALSE)), 0), 1, 0), "")</f>
        <v>0</v>
      </c>
      <c r="AM5" s="11">
        <f t="shared" ref="AM5:AM18" si="35">IF(LEN(D5) &gt; 0, IF(IFERROR(FIND("c.", VLOOKUP(C5,Svar, 10, FALSE)), 0), 1, 0), "")</f>
        <v>1</v>
      </c>
      <c r="AN5" s="11">
        <f t="shared" ref="AN5:AN18" si="36">IF(LEN(D5) &gt; 0, IF(IFERROR(FIND("d.", VLOOKUP(C5,Svar, 10, FALSE)), 0), 1, 0), "")</f>
        <v>0</v>
      </c>
      <c r="AO5" s="11">
        <f t="shared" ref="AO5:AO18" si="37">IF(LEN(D5) &gt; 0, IF(IFERROR(FIND("e.", VLOOKUP(C5,Svar, 10, FALSE)), 0), 1, 0), "")</f>
        <v>0</v>
      </c>
      <c r="AP5" s="11">
        <f t="shared" ref="AP5:AP18" si="38">IF(LEN(D5) &gt; 0, 0, "")</f>
        <v>0</v>
      </c>
      <c r="AQ5" s="10">
        <f t="shared" ref="AQ5:AQ18" si="39">IF(LEN(D5) &gt; 0, SUM(AK5:AP5), "")</f>
        <v>2</v>
      </c>
      <c r="AR5" s="11">
        <f t="shared" ref="AR5:AR18" si="40">IF(LEN(D5) &gt; 0, IF(IFERROR(FIND("a.", VLOOKUP(C5,Svar, 11, FALSE)), 0), 1, 0), "")</f>
        <v>0</v>
      </c>
      <c r="AS5" s="11">
        <f t="shared" ref="AS5:AS18" si="41">IF(LEN(D5) &gt; 0, IF(IFERROR(FIND("b.", VLOOKUP(C5,Svar, 11, FALSE)), 0), 1, 0), "")</f>
        <v>0</v>
      </c>
      <c r="AT5" s="11">
        <f t="shared" ref="AT5:AT18" si="42">IF(LEN(D5) &gt; 0, IF(IFERROR(FIND("c.", VLOOKUP(C5,Svar, 11, FALSE)), 0), 1, 0), "")</f>
        <v>0</v>
      </c>
      <c r="AU5" s="11">
        <f t="shared" ref="AU5:AU18" si="43">IF(LEN(D5) &gt; 0, IF(IFERROR(FIND("d.", VLOOKUP(C5,Svar, 11, FALSE)), 0), 1, 0), "")</f>
        <v>0</v>
      </c>
      <c r="AV5" s="11">
        <f t="shared" ref="AV5:AV18" si="44">IF(LEN(D5) &gt; 0, IF(IFERROR(FIND("e.", VLOOKUP(C5,Svar, 11, FALSE)), 0), 1, 0), "")</f>
        <v>0</v>
      </c>
      <c r="AW5" s="11">
        <f t="shared" ref="AW5:AW18" si="45">IF(LEN(D5) &gt; 0, 0, "")</f>
        <v>0</v>
      </c>
      <c r="AX5" s="10">
        <f t="shared" ref="AX5:AX18" si="46">IF(LEN(D5) &gt; 0, SUM(AR5:AW5), "")</f>
        <v>0</v>
      </c>
      <c r="AY5" s="12">
        <v>953</v>
      </c>
      <c r="AZ5" s="12" t="s">
        <v>1424</v>
      </c>
      <c r="BA5" s="13">
        <v>2285</v>
      </c>
      <c r="BB5" s="10">
        <f t="shared" ref="BB5:BB18" si="47">IF(BA5 &gt; 3099, 5, IF(BA5 &gt; 2799, 4, IF(BA5&gt; 2499, 3, IF(BA5&gt; 2299, 2, IF(BA5 &gt; 1999, 1, IF(BA5&gt;0, 0))))))</f>
        <v>1</v>
      </c>
      <c r="BC5" s="17">
        <f t="shared" ref="BC5:BC18" si="48">IF(LEN(D5) &gt; 0, ROUND((L5+S5+AC5+AJ5+AQ5+AX5+BB5)/7, 1), "")</f>
        <v>1.1000000000000001</v>
      </c>
      <c r="BD5" s="35" t="s">
        <v>1785</v>
      </c>
      <c r="BE5" s="10" t="str">
        <f t="shared" ref="BE5:BE18" si="49">IF(LEN(D5) &gt; 0, VLOOKUP(C5,Svar, 12, FALSE), "")</f>
        <v>Dålig</v>
      </c>
      <c r="BF5" s="19" t="s">
        <v>392</v>
      </c>
      <c r="BG5" s="7">
        <v>761</v>
      </c>
      <c r="BH5" s="6" t="s">
        <v>394</v>
      </c>
      <c r="BI5" s="9" t="str">
        <f t="shared" ref="BI5:BI18" si="50">IFERROR(VLOOKUP(BH5,Svar, 2, FALSE), "")</f>
        <v>Gunilla Aronsson</v>
      </c>
      <c r="BJ5" s="10" t="str">
        <f t="shared" ref="BJ5:BJ18" si="51">IFERROR(VLOOKUP(BH5,Svar, 3, FALSE), "")</f>
        <v>gunilla.aronsson@lessebo.se</v>
      </c>
      <c r="BK5" s="10" t="str">
        <f t="shared" ref="BK5:BK18" si="52">IFERROR(VLOOKUP(BH5,Svar, 4, FALSE), "")</f>
        <v>Kultur- och fritidsassistent</v>
      </c>
      <c r="BL5" s="10"/>
      <c r="BM5" s="11">
        <f t="shared" ref="BM5:BM18" si="53">IF(LEN(BI5) &gt; 0, IF(IFERROR(FIND("a.", VLOOKUP(BH5,Svar, 5, FALSE)), 0), 1.25, 0), "")</f>
        <v>0</v>
      </c>
      <c r="BN5" s="11">
        <f t="shared" ref="BN5:BN18" si="54">IF(LEN(BI5) &gt; 0, IF(IFERROR(FIND("b.", VLOOKUP(BH5,Svar, 5, FALSE)), 0), 1.25, 0), "")</f>
        <v>0</v>
      </c>
      <c r="BO5" s="11">
        <f t="shared" ref="BO5:BO18" si="55">IF(LEN(BI5) &gt; 0, IF(IFERROR(FIND("c.", VLOOKUP(BH5,Svar, 5, FALSE)), 0), 1.25, 0), "")</f>
        <v>0</v>
      </c>
      <c r="BP5" s="11">
        <f t="shared" ref="BP5:BP18" si="56">IF(LEN(BI5) &gt; 0, IF(IFERROR(FIND("d.", VLOOKUP(BH5,Svar, 5, FALSE)), 0), 1.25, 0), "")</f>
        <v>0</v>
      </c>
      <c r="BQ5" s="11">
        <f t="shared" ref="BQ5:BQ18" si="57">IF(LEN(BI5) &gt; 0, 0, "")</f>
        <v>0</v>
      </c>
      <c r="BR5" s="17">
        <f t="shared" ref="BR5:BR18" si="58">IF(LEN(BI5) &gt; 0, SUM(BM5:BQ5), "")</f>
        <v>0</v>
      </c>
      <c r="BS5" s="11">
        <f t="shared" ref="BS5:BS18" si="59">IF(LEN(BI5) &gt; 0, IF(IFERROR(FIND("a.", VLOOKUP(BH5,Svar, 7, FALSE)), 0), 1, 0), "")</f>
        <v>0</v>
      </c>
      <c r="BT5" s="11">
        <f t="shared" ref="BT5:BT18" si="60">IF(LEN(BI5) &gt; 0, IF(IFERROR(FIND("b.", VLOOKUP(BH5,Svar, 7, FALSE)), 0), 1, 0), "")</f>
        <v>0</v>
      </c>
      <c r="BU5" s="11">
        <f t="shared" ref="BU5:BU18" si="61">IF(LEN(BI5) &gt; 0, IF(IFERROR(FIND("c.", VLOOKUP(BH5,Svar, 7, FALSE)), 0), 1, 0), "")</f>
        <v>1</v>
      </c>
      <c r="BV5" s="11">
        <f t="shared" ref="BV5:BV18" si="62">IF(LEN(BI5) &gt; 0, IF(IFERROR(FIND("d.", VLOOKUP(BH5,Svar, 7, FALSE)), 0), 1, 0), "")</f>
        <v>1</v>
      </c>
      <c r="BW5" s="11">
        <f t="shared" ref="BW5:BW18" si="63">IF(LEN(BI5) &gt; 0, IF(IFERROR(FIND("e.", VLOOKUP(BH5,Svar, 7, FALSE)), 0), 1, 0), "")</f>
        <v>0</v>
      </c>
      <c r="BX5" s="11">
        <f t="shared" ref="BX5:BX18" si="64">IF(LEN(BI5) &gt; 0, 0, "")</f>
        <v>0</v>
      </c>
      <c r="BY5" s="17">
        <f t="shared" ref="BY5:BY18" si="65">IF(LEN(BI5) &gt; 0, SUM(BS5:BX5), "")</f>
        <v>2</v>
      </c>
      <c r="BZ5" s="11">
        <f t="shared" ref="BZ5:BZ18" si="66">IF(LEN(BI5) &gt; 0, IF(IFERROR(FIND("a.", VLOOKUP(BH5,Svar, 8, FALSE)), 0), 0.625, 0), "")</f>
        <v>0</v>
      </c>
      <c r="CA5" s="11">
        <f t="shared" ref="CA5:CA18" si="67">IF(LEN(BI5) &gt; 0, IF(IFERROR(FIND("b.", VLOOKUP(BH5,Svar, 8, FALSE)), 0), 0.625, 0), "")</f>
        <v>0.625</v>
      </c>
      <c r="CB5" s="11">
        <f t="shared" ref="CB5:CB18" si="68">IF(LEN(BI5) &gt; 0, IF(IFERROR(FIND("c.", VLOOKUP(BH5,Svar, 8, FALSE)), 0), 0.625, 0), "")</f>
        <v>0.625</v>
      </c>
      <c r="CC5" s="11">
        <f t="shared" ref="CC5:CC18" si="69">IF(LEN(BI5) &gt; 0, IF(IFERROR(FIND("d.", VLOOKUP(BH5,Svar, 8, FALSE)), 0), 0.625, 0), "")</f>
        <v>0</v>
      </c>
      <c r="CD5" s="11">
        <f t="shared" ref="CD5:CD18" si="70">IF(LEN(BI5) &gt; 0, IF(IFERROR(FIND("e.", VLOOKUP(BH5,Svar, 8, FALSE)), 0), 0.625, 0), "")</f>
        <v>0</v>
      </c>
      <c r="CE5" s="11">
        <f t="shared" ref="CE5:CE18" si="71">IF(LEN(BI5) &gt; 0, IF(IFERROR(FIND("f.", VLOOKUP(BH5,Svar, 8, FALSE)), 0), 0.625, 0), "")</f>
        <v>0.625</v>
      </c>
      <c r="CF5" s="11">
        <f t="shared" ref="CF5:CF18" si="72">IF(LEN(BI5) &gt; 0, IF(IFERROR(FIND("g.", VLOOKUP(BH5,Svar, 8, FALSE)), 0), 0.625, 0), "")</f>
        <v>0</v>
      </c>
      <c r="CG5" s="11">
        <f t="shared" ref="CG5:CG18" si="73">IF(LEN(BI5) &gt; 0, IF(IFERROR(FIND("h.", VLOOKUP(BH5,Svar, 8, FALSE)), 0), 0.625, 0), "")</f>
        <v>0</v>
      </c>
      <c r="CH5" s="11">
        <f t="shared" ref="CH5:CH18" si="74">IF(LEN(BI5) &gt; 0, 0, "")</f>
        <v>0</v>
      </c>
      <c r="CI5" s="17">
        <f t="shared" ref="CI5:CI18" si="75">IF(LEN(BI5) &gt; 0, SUM(BZ5:CH5), "")</f>
        <v>1.875</v>
      </c>
      <c r="CJ5" s="11">
        <f t="shared" ref="CJ5:CJ18" si="76">IF(LEN(BI5) &gt; 0, IF(IFERROR(FIND("a.", VLOOKUP(BH5,Svar, 9, FALSE)), 0), 1, 0), "")</f>
        <v>0</v>
      </c>
      <c r="CK5" s="11">
        <f t="shared" ref="CK5:CK18" si="77">IF(LEN(BI5) &gt; 0, IF(IFERROR(FIND("b.", VLOOKUP(BH5,Svar, 9, FALSE)), 0), 2, 0), "")</f>
        <v>0</v>
      </c>
      <c r="CL5" s="11">
        <f t="shared" ref="CL5:CL18" si="78">IF(LEN(BI5) &gt; 0, IF(IFERROR(FIND("c.", VLOOKUP(BH5,Svar, 9, FALSE)), 0), 1, 0), "")</f>
        <v>1</v>
      </c>
      <c r="CM5" s="11">
        <f t="shared" ref="CM5:CM18" si="79">IF(LEN(BI5) &gt; 0, IF(IFERROR(FIND("d.", VLOOKUP(BH5,Svar, 9, FALSE)), 0), 2, 0), "")</f>
        <v>0</v>
      </c>
      <c r="CN5" s="11">
        <f t="shared" ref="CN5:CN18" si="80">IF(LEN(BI5) &gt; 0, IF(IFERROR(FIND("e.", VLOOKUP(BH5,Svar, 9, FALSE)), 0), 1, 0), "")</f>
        <v>0</v>
      </c>
      <c r="CO5" s="11">
        <f t="shared" ref="CO5:CO18" si="81">IF(LEN(BI5) &gt; 0, 0, "")</f>
        <v>0</v>
      </c>
      <c r="CP5" s="17">
        <f t="shared" ref="CP5:CP18" si="82">IF(LEN(BI5) &gt; 0, IF(SUM(CJ5:CO5) &gt; 5, 5, SUM(CJ5:CO5)), "")</f>
        <v>1</v>
      </c>
      <c r="CQ5" s="11">
        <f t="shared" ref="CQ5:CQ18" si="83">IF(LEN(BI5) &gt; 0, IF(IFERROR(FIND("a.", VLOOKUP(BH5,Svar, 10, FALSE)), 0), 1, 0), "")</f>
        <v>1</v>
      </c>
      <c r="CR5" s="11">
        <f t="shared" ref="CR5:CR18" si="84">IF(LEN(BI5) &gt; 0, IF(IFERROR(FIND("b.", VLOOKUP(BH5,Svar, 10, FALSE)), 0), 1, 0), "")</f>
        <v>0</v>
      </c>
      <c r="CS5" s="11">
        <f t="shared" ref="CS5:CS18" si="85">IF(LEN(BI5) &gt; 0, IF(IFERROR(FIND("c.", VLOOKUP(BH5,Svar, 10, FALSE)), 0), 1, 0), "")</f>
        <v>1</v>
      </c>
      <c r="CT5" s="11">
        <f t="shared" ref="CT5:CT18" si="86">IF(LEN(BI5) &gt; 0, IF(IFERROR(FIND("d.", VLOOKUP(BH5,Svar, 10, FALSE)), 0), 1, 0), "")</f>
        <v>0</v>
      </c>
      <c r="CU5" s="11">
        <f t="shared" ref="CU5:CU18" si="87">IF(LEN(BI5) &gt; 0, IF(IFERROR(FIND("e.", VLOOKUP(BH5,Svar, 10, FALSE)), 0), 1, 0), "")</f>
        <v>0</v>
      </c>
      <c r="CV5" s="11">
        <f t="shared" ref="CV5:CV18" si="88">IF(LEN(BI5) &gt; 0, 0, "")</f>
        <v>0</v>
      </c>
      <c r="CW5" s="17">
        <f t="shared" ref="CW5:CW18" si="89">IF(LEN(BI5) &gt; 0, SUM(CQ5:CV5), "")</f>
        <v>2</v>
      </c>
      <c r="CX5" s="11">
        <f t="shared" ref="CX5:CX18" si="90">IF(LEN(BI5) &gt; 0, IF(IFERROR(FIND("a.", VLOOKUP(BH5,Svar, 11, FALSE)), 0), 1, 0), "")</f>
        <v>0</v>
      </c>
      <c r="CY5" s="11">
        <f t="shared" ref="CY5:CY18" si="91">IF(LEN(BI5) &gt; 0, IF(IFERROR(FIND("b.", VLOOKUP(BH5,Svar, 11, FALSE)), 0), 1, 0), "")</f>
        <v>0</v>
      </c>
      <c r="CZ5" s="11">
        <f t="shared" ref="CZ5:CZ18" si="92">IF(LEN(BI5) &gt; 0, IF(IFERROR(FIND("c.", VLOOKUP(BH5,Svar, 11, FALSE)), 0), 1, 0), "")</f>
        <v>0</v>
      </c>
      <c r="DA5" s="11">
        <f t="shared" ref="DA5:DA18" si="93">IF(LEN(BI5) &gt; 0, IF(IFERROR(FIND("d.", VLOOKUP(BH5,Svar, 11, FALSE)), 0), 1, 0), "")</f>
        <v>0</v>
      </c>
      <c r="DB5" s="11">
        <f t="shared" ref="DB5:DB18" si="94">IF(LEN(BI5) &gt; 0, IF(IFERROR(FIND("e.", VLOOKUP(BH5,Svar, 11, FALSE)), 0), 1, 0), "")</f>
        <v>0</v>
      </c>
      <c r="DC5" s="11">
        <f t="shared" ref="DC5:DC18" si="95">IF(LEN(BI5) &gt; 0, 0, "")</f>
        <v>0</v>
      </c>
      <c r="DD5" s="17">
        <f t="shared" ref="DD5:DD18" si="96">IF(LEN(BI5) &gt; 0, SUM(CX5:DC5), "")</f>
        <v>0</v>
      </c>
      <c r="DE5" s="12">
        <v>953</v>
      </c>
      <c r="DF5" s="12" t="s">
        <v>1424</v>
      </c>
      <c r="DG5" s="13">
        <v>2285</v>
      </c>
      <c r="DH5" s="17">
        <f t="shared" ref="DH5:DH18" si="97">IF(DG5 &gt; 3099, 5, IF(DG5 &gt; 2799, 4, IF(DG5&gt; 2499, 3, IF(DG5&gt; 2299, 2, IF(DG5 &gt; 1999, 1, IF(DG5&gt;0, 0))))))</f>
        <v>1</v>
      </c>
      <c r="DI5" s="17">
        <f t="shared" ref="DI5:DI18" si="98">IF(LEN(BI5) &gt; 0, ROUND((BR5+BY5+CI5+CP5+CW5+DD5+DH5)/7, 1), "")</f>
        <v>1.1000000000000001</v>
      </c>
      <c r="DJ5" s="10" t="str">
        <f t="shared" ref="DJ5:DJ18" si="99">IF(LEN(BI5) &gt; 0, VLOOKUP(BH5,Svar, 12, FALSE), "")</f>
        <v>Dålig</v>
      </c>
    </row>
    <row r="6" spans="1:114" ht="15" x14ac:dyDescent="0.25">
      <c r="A6" s="6" t="s">
        <v>392</v>
      </c>
      <c r="B6" s="7">
        <v>763</v>
      </c>
      <c r="C6" s="6" t="s">
        <v>414</v>
      </c>
      <c r="D6" s="9" t="str">
        <f t="shared" si="0"/>
        <v>Jörgen Wijk</v>
      </c>
      <c r="E6" s="10" t="str">
        <f t="shared" si="1"/>
        <v>jorgen.wijk@tingsryd.se</v>
      </c>
      <c r="F6" s="10" t="str">
        <f t="shared" si="2"/>
        <v>Kommunsekreterare</v>
      </c>
      <c r="G6" s="11">
        <f t="shared" si="3"/>
        <v>1.25</v>
      </c>
      <c r="H6" s="11">
        <f t="shared" si="4"/>
        <v>0</v>
      </c>
      <c r="I6" s="11">
        <f t="shared" si="5"/>
        <v>0</v>
      </c>
      <c r="J6" s="11">
        <f t="shared" si="6"/>
        <v>0</v>
      </c>
      <c r="K6" s="11">
        <f t="shared" si="7"/>
        <v>0</v>
      </c>
      <c r="L6" s="10">
        <f t="shared" si="8"/>
        <v>1.25</v>
      </c>
      <c r="M6" s="11">
        <f t="shared" si="9"/>
        <v>1</v>
      </c>
      <c r="N6" s="11">
        <f t="shared" si="10"/>
        <v>0</v>
      </c>
      <c r="O6" s="11">
        <f t="shared" si="11"/>
        <v>1</v>
      </c>
      <c r="P6" s="11">
        <f t="shared" si="12"/>
        <v>1</v>
      </c>
      <c r="Q6" s="11">
        <f t="shared" si="13"/>
        <v>0</v>
      </c>
      <c r="R6" s="11">
        <f t="shared" si="14"/>
        <v>0</v>
      </c>
      <c r="S6" s="10">
        <f t="shared" si="15"/>
        <v>3</v>
      </c>
      <c r="T6" s="11">
        <f t="shared" si="16"/>
        <v>0</v>
      </c>
      <c r="U6" s="11">
        <f t="shared" si="17"/>
        <v>0</v>
      </c>
      <c r="V6" s="11">
        <f t="shared" si="18"/>
        <v>0</v>
      </c>
      <c r="W6" s="11">
        <f t="shared" si="19"/>
        <v>0</v>
      </c>
      <c r="X6" s="11">
        <f t="shared" si="20"/>
        <v>0</v>
      </c>
      <c r="Y6" s="11">
        <f t="shared" si="21"/>
        <v>0.625</v>
      </c>
      <c r="Z6" s="11">
        <f t="shared" si="22"/>
        <v>0</v>
      </c>
      <c r="AA6" s="11">
        <f t="shared" si="23"/>
        <v>0</v>
      </c>
      <c r="AB6" s="11">
        <f t="shared" si="24"/>
        <v>0</v>
      </c>
      <c r="AC6" s="10">
        <f t="shared" si="25"/>
        <v>0.625</v>
      </c>
      <c r="AD6" s="11">
        <f t="shared" si="26"/>
        <v>1</v>
      </c>
      <c r="AE6" s="11">
        <f t="shared" si="27"/>
        <v>0</v>
      </c>
      <c r="AF6" s="11">
        <f t="shared" si="28"/>
        <v>1</v>
      </c>
      <c r="AG6" s="11">
        <f t="shared" si="29"/>
        <v>0</v>
      </c>
      <c r="AH6" s="11">
        <f t="shared" si="30"/>
        <v>0</v>
      </c>
      <c r="AI6" s="11">
        <f t="shared" si="31"/>
        <v>0</v>
      </c>
      <c r="AJ6" s="10">
        <f t="shared" si="32"/>
        <v>2</v>
      </c>
      <c r="AK6" s="11">
        <f t="shared" si="33"/>
        <v>1</v>
      </c>
      <c r="AL6" s="11">
        <f t="shared" si="34"/>
        <v>1</v>
      </c>
      <c r="AM6" s="11">
        <f t="shared" si="35"/>
        <v>1</v>
      </c>
      <c r="AN6" s="11">
        <f t="shared" si="36"/>
        <v>1</v>
      </c>
      <c r="AO6" s="11">
        <f t="shared" si="37"/>
        <v>0</v>
      </c>
      <c r="AP6" s="11">
        <f t="shared" si="38"/>
        <v>0</v>
      </c>
      <c r="AQ6" s="10">
        <f t="shared" si="39"/>
        <v>4</v>
      </c>
      <c r="AR6" s="11">
        <f t="shared" si="40"/>
        <v>0</v>
      </c>
      <c r="AS6" s="11">
        <f t="shared" si="41"/>
        <v>1</v>
      </c>
      <c r="AT6" s="11">
        <f t="shared" si="42"/>
        <v>0</v>
      </c>
      <c r="AU6" s="11">
        <f t="shared" si="43"/>
        <v>0</v>
      </c>
      <c r="AV6" s="11">
        <f t="shared" si="44"/>
        <v>1</v>
      </c>
      <c r="AW6" s="11">
        <f t="shared" si="45"/>
        <v>0</v>
      </c>
      <c r="AX6" s="10">
        <f t="shared" si="46"/>
        <v>2</v>
      </c>
      <c r="AY6" s="12" t="s">
        <v>1329</v>
      </c>
      <c r="AZ6" s="12" t="s">
        <v>1425</v>
      </c>
      <c r="BA6" s="13">
        <v>3117</v>
      </c>
      <c r="BB6" s="10">
        <f t="shared" si="47"/>
        <v>5</v>
      </c>
      <c r="BC6" s="17">
        <f t="shared" si="48"/>
        <v>2.6</v>
      </c>
      <c r="BD6" s="35" t="s">
        <v>1785</v>
      </c>
      <c r="BE6" s="10" t="str">
        <f t="shared" si="49"/>
        <v>Varken eller</v>
      </c>
      <c r="BF6" s="6" t="s">
        <v>392</v>
      </c>
      <c r="BG6" s="7">
        <v>763</v>
      </c>
      <c r="BH6" s="6" t="s">
        <v>414</v>
      </c>
      <c r="BI6" s="9" t="str">
        <f t="shared" si="50"/>
        <v>Jörgen Wijk</v>
      </c>
      <c r="BJ6" s="10" t="str">
        <f t="shared" si="51"/>
        <v>jorgen.wijk@tingsryd.se</v>
      </c>
      <c r="BK6" s="10" t="str">
        <f t="shared" si="52"/>
        <v>Kommunsekreterare</v>
      </c>
      <c r="BL6" s="10"/>
      <c r="BM6" s="11">
        <f t="shared" si="53"/>
        <v>1.25</v>
      </c>
      <c r="BN6" s="11">
        <f t="shared" si="54"/>
        <v>0</v>
      </c>
      <c r="BO6" s="11">
        <f t="shared" si="55"/>
        <v>0</v>
      </c>
      <c r="BP6" s="11">
        <f t="shared" si="56"/>
        <v>0</v>
      </c>
      <c r="BQ6" s="11">
        <f t="shared" si="57"/>
        <v>0</v>
      </c>
      <c r="BR6" s="17">
        <f t="shared" si="58"/>
        <v>1.25</v>
      </c>
      <c r="BS6" s="11">
        <f t="shared" si="59"/>
        <v>1</v>
      </c>
      <c r="BT6" s="11">
        <f t="shared" si="60"/>
        <v>0</v>
      </c>
      <c r="BU6" s="11">
        <f t="shared" si="61"/>
        <v>1</v>
      </c>
      <c r="BV6" s="11">
        <f t="shared" si="62"/>
        <v>1</v>
      </c>
      <c r="BW6" s="11">
        <f t="shared" si="63"/>
        <v>0</v>
      </c>
      <c r="BX6" s="11">
        <f t="shared" si="64"/>
        <v>0</v>
      </c>
      <c r="BY6" s="17">
        <f t="shared" si="65"/>
        <v>3</v>
      </c>
      <c r="BZ6" s="11">
        <f t="shared" si="66"/>
        <v>0</v>
      </c>
      <c r="CA6" s="11">
        <f t="shared" si="67"/>
        <v>0</v>
      </c>
      <c r="CB6" s="11">
        <f t="shared" si="68"/>
        <v>0</v>
      </c>
      <c r="CC6" s="11">
        <f t="shared" si="69"/>
        <v>0</v>
      </c>
      <c r="CD6" s="11">
        <f t="shared" si="70"/>
        <v>0</v>
      </c>
      <c r="CE6" s="11">
        <f t="shared" si="71"/>
        <v>0.625</v>
      </c>
      <c r="CF6" s="11">
        <f t="shared" si="72"/>
        <v>0</v>
      </c>
      <c r="CG6" s="11">
        <f t="shared" si="73"/>
        <v>0</v>
      </c>
      <c r="CH6" s="11">
        <f t="shared" si="74"/>
        <v>0</v>
      </c>
      <c r="CI6" s="17">
        <f t="shared" si="75"/>
        <v>0.625</v>
      </c>
      <c r="CJ6" s="11">
        <f t="shared" si="76"/>
        <v>1</v>
      </c>
      <c r="CK6" s="11">
        <f t="shared" si="77"/>
        <v>0</v>
      </c>
      <c r="CL6" s="11">
        <f t="shared" si="78"/>
        <v>1</v>
      </c>
      <c r="CM6" s="11">
        <f t="shared" si="79"/>
        <v>0</v>
      </c>
      <c r="CN6" s="11">
        <f t="shared" si="80"/>
        <v>0</v>
      </c>
      <c r="CO6" s="11">
        <f t="shared" si="81"/>
        <v>0</v>
      </c>
      <c r="CP6" s="17">
        <f t="shared" si="82"/>
        <v>2</v>
      </c>
      <c r="CQ6" s="11">
        <f t="shared" si="83"/>
        <v>1</v>
      </c>
      <c r="CR6" s="11">
        <f t="shared" si="84"/>
        <v>1</v>
      </c>
      <c r="CS6" s="11">
        <f t="shared" si="85"/>
        <v>1</v>
      </c>
      <c r="CT6" s="11">
        <f t="shared" si="86"/>
        <v>1</v>
      </c>
      <c r="CU6" s="11">
        <f t="shared" si="87"/>
        <v>0</v>
      </c>
      <c r="CV6" s="11">
        <f t="shared" si="88"/>
        <v>0</v>
      </c>
      <c r="CW6" s="17">
        <f t="shared" si="89"/>
        <v>4</v>
      </c>
      <c r="CX6" s="11">
        <f t="shared" si="90"/>
        <v>0</v>
      </c>
      <c r="CY6" s="11">
        <f t="shared" si="91"/>
        <v>1</v>
      </c>
      <c r="CZ6" s="11">
        <f t="shared" si="92"/>
        <v>0</v>
      </c>
      <c r="DA6" s="11">
        <f t="shared" si="93"/>
        <v>0</v>
      </c>
      <c r="DB6" s="11">
        <f t="shared" si="94"/>
        <v>1</v>
      </c>
      <c r="DC6" s="11">
        <f t="shared" si="95"/>
        <v>0</v>
      </c>
      <c r="DD6" s="17">
        <f t="shared" si="96"/>
        <v>2</v>
      </c>
      <c r="DE6" s="12" t="s">
        <v>1329</v>
      </c>
      <c r="DF6" s="12" t="s">
        <v>1425</v>
      </c>
      <c r="DG6" s="13">
        <v>3117</v>
      </c>
      <c r="DH6" s="17">
        <f t="shared" si="97"/>
        <v>5</v>
      </c>
      <c r="DI6" s="17">
        <f t="shared" si="98"/>
        <v>2.6</v>
      </c>
      <c r="DJ6" s="10" t="str">
        <f t="shared" si="99"/>
        <v>Varken eller</v>
      </c>
    </row>
    <row r="7" spans="1:114" ht="15" x14ac:dyDescent="0.25">
      <c r="A7" s="6" t="s">
        <v>392</v>
      </c>
      <c r="B7" s="7">
        <v>760</v>
      </c>
      <c r="C7" s="6" t="s">
        <v>405</v>
      </c>
      <c r="D7" s="9" t="str">
        <f t="shared" si="0"/>
        <v>Ingela Olsson</v>
      </c>
      <c r="E7" s="10" t="str">
        <f t="shared" si="1"/>
        <v>ingela.olsson@uppvidinge.se</v>
      </c>
      <c r="F7" s="10" t="str">
        <f t="shared" si="2"/>
        <v>Kultur- och fritidskonsulent</v>
      </c>
      <c r="G7" s="11">
        <f t="shared" si="3"/>
        <v>0</v>
      </c>
      <c r="H7" s="11">
        <f t="shared" si="4"/>
        <v>0</v>
      </c>
      <c r="I7" s="11">
        <f t="shared" si="5"/>
        <v>0</v>
      </c>
      <c r="J7" s="11">
        <f t="shared" si="6"/>
        <v>0</v>
      </c>
      <c r="K7" s="11">
        <f t="shared" si="7"/>
        <v>0</v>
      </c>
      <c r="L7" s="10">
        <f t="shared" si="8"/>
        <v>0</v>
      </c>
      <c r="M7" s="11">
        <f t="shared" si="9"/>
        <v>1</v>
      </c>
      <c r="N7" s="11">
        <f t="shared" si="10"/>
        <v>0</v>
      </c>
      <c r="O7" s="11">
        <f t="shared" si="11"/>
        <v>1</v>
      </c>
      <c r="P7" s="11">
        <f t="shared" si="12"/>
        <v>1</v>
      </c>
      <c r="Q7" s="11">
        <f t="shared" si="13"/>
        <v>0</v>
      </c>
      <c r="R7" s="11">
        <f t="shared" si="14"/>
        <v>0</v>
      </c>
      <c r="S7" s="10">
        <f t="shared" si="15"/>
        <v>3</v>
      </c>
      <c r="T7" s="11">
        <f t="shared" si="16"/>
        <v>0</v>
      </c>
      <c r="U7" s="11">
        <f t="shared" si="17"/>
        <v>0</v>
      </c>
      <c r="V7" s="11">
        <f t="shared" si="18"/>
        <v>0.625</v>
      </c>
      <c r="W7" s="11">
        <f t="shared" si="19"/>
        <v>0</v>
      </c>
      <c r="X7" s="11">
        <f t="shared" si="20"/>
        <v>0</v>
      </c>
      <c r="Y7" s="11">
        <f t="shared" si="21"/>
        <v>0.625</v>
      </c>
      <c r="Z7" s="11">
        <f t="shared" si="22"/>
        <v>0</v>
      </c>
      <c r="AA7" s="11">
        <f t="shared" si="23"/>
        <v>0</v>
      </c>
      <c r="AB7" s="11">
        <f t="shared" si="24"/>
        <v>0</v>
      </c>
      <c r="AC7" s="10">
        <f t="shared" si="25"/>
        <v>1.25</v>
      </c>
      <c r="AD7" s="11">
        <f t="shared" si="26"/>
        <v>0</v>
      </c>
      <c r="AE7" s="11">
        <f t="shared" si="27"/>
        <v>2</v>
      </c>
      <c r="AF7" s="11">
        <f t="shared" si="28"/>
        <v>0</v>
      </c>
      <c r="AG7" s="11">
        <f t="shared" si="29"/>
        <v>0</v>
      </c>
      <c r="AH7" s="11">
        <f t="shared" si="30"/>
        <v>0</v>
      </c>
      <c r="AI7" s="11">
        <f t="shared" si="31"/>
        <v>0</v>
      </c>
      <c r="AJ7" s="10">
        <f t="shared" si="32"/>
        <v>2</v>
      </c>
      <c r="AK7" s="11">
        <f t="shared" si="33"/>
        <v>1</v>
      </c>
      <c r="AL7" s="11">
        <f t="shared" si="34"/>
        <v>0</v>
      </c>
      <c r="AM7" s="11">
        <f t="shared" si="35"/>
        <v>1</v>
      </c>
      <c r="AN7" s="11">
        <f t="shared" si="36"/>
        <v>1</v>
      </c>
      <c r="AO7" s="11">
        <f t="shared" si="37"/>
        <v>0</v>
      </c>
      <c r="AP7" s="11">
        <f t="shared" si="38"/>
        <v>0</v>
      </c>
      <c r="AQ7" s="10">
        <f t="shared" si="39"/>
        <v>3</v>
      </c>
      <c r="AR7" s="11">
        <f t="shared" si="40"/>
        <v>1</v>
      </c>
      <c r="AS7" s="11">
        <f t="shared" si="41"/>
        <v>1</v>
      </c>
      <c r="AT7" s="11">
        <f t="shared" si="42"/>
        <v>1</v>
      </c>
      <c r="AU7" s="11">
        <f t="shared" si="43"/>
        <v>1</v>
      </c>
      <c r="AV7" s="11">
        <f t="shared" si="44"/>
        <v>0</v>
      </c>
      <c r="AW7" s="11">
        <f t="shared" si="45"/>
        <v>0</v>
      </c>
      <c r="AX7" s="10">
        <f t="shared" si="46"/>
        <v>4</v>
      </c>
      <c r="AY7" s="12" t="s">
        <v>1426</v>
      </c>
      <c r="AZ7" s="12" t="s">
        <v>1364</v>
      </c>
      <c r="BA7" s="13">
        <v>2305</v>
      </c>
      <c r="BB7" s="10">
        <f t="shared" si="47"/>
        <v>2</v>
      </c>
      <c r="BC7" s="17">
        <f t="shared" si="48"/>
        <v>2.2000000000000002</v>
      </c>
      <c r="BD7" s="35" t="s">
        <v>1785</v>
      </c>
      <c r="BE7" s="10" t="str">
        <f t="shared" si="49"/>
        <v>Bra</v>
      </c>
      <c r="BF7" s="6" t="s">
        <v>392</v>
      </c>
      <c r="BG7" s="7">
        <v>760</v>
      </c>
      <c r="BH7" s="6" t="s">
        <v>405</v>
      </c>
      <c r="BI7" s="9" t="str">
        <f t="shared" si="50"/>
        <v>Ingela Olsson</v>
      </c>
      <c r="BJ7" s="10" t="str">
        <f t="shared" si="51"/>
        <v>ingela.olsson@uppvidinge.se</v>
      </c>
      <c r="BK7" s="10" t="str">
        <f t="shared" si="52"/>
        <v>Kultur- och fritidskonsulent</v>
      </c>
      <c r="BL7" s="10"/>
      <c r="BM7" s="11">
        <f t="shared" si="53"/>
        <v>0</v>
      </c>
      <c r="BN7" s="11">
        <f t="shared" si="54"/>
        <v>0</v>
      </c>
      <c r="BO7" s="11">
        <f t="shared" si="55"/>
        <v>0</v>
      </c>
      <c r="BP7" s="11">
        <f t="shared" si="56"/>
        <v>0</v>
      </c>
      <c r="BQ7" s="11">
        <f t="shared" si="57"/>
        <v>0</v>
      </c>
      <c r="BR7" s="17">
        <f t="shared" si="58"/>
        <v>0</v>
      </c>
      <c r="BS7" s="11">
        <f t="shared" si="59"/>
        <v>1</v>
      </c>
      <c r="BT7" s="11">
        <f t="shared" si="60"/>
        <v>0</v>
      </c>
      <c r="BU7" s="11">
        <f t="shared" si="61"/>
        <v>1</v>
      </c>
      <c r="BV7" s="11">
        <f t="shared" si="62"/>
        <v>1</v>
      </c>
      <c r="BW7" s="11">
        <f t="shared" si="63"/>
        <v>0</v>
      </c>
      <c r="BX7" s="11">
        <f t="shared" si="64"/>
        <v>0</v>
      </c>
      <c r="BY7" s="17">
        <f t="shared" si="65"/>
        <v>3</v>
      </c>
      <c r="BZ7" s="11">
        <f t="shared" si="66"/>
        <v>0</v>
      </c>
      <c r="CA7" s="11">
        <f t="shared" si="67"/>
        <v>0</v>
      </c>
      <c r="CB7" s="11">
        <f t="shared" si="68"/>
        <v>0.625</v>
      </c>
      <c r="CC7" s="11">
        <f t="shared" si="69"/>
        <v>0</v>
      </c>
      <c r="CD7" s="11">
        <f t="shared" si="70"/>
        <v>0</v>
      </c>
      <c r="CE7" s="11">
        <f t="shared" si="71"/>
        <v>0.625</v>
      </c>
      <c r="CF7" s="11">
        <f t="shared" si="72"/>
        <v>0</v>
      </c>
      <c r="CG7" s="11">
        <f t="shared" si="73"/>
        <v>0</v>
      </c>
      <c r="CH7" s="11">
        <f t="shared" si="74"/>
        <v>0</v>
      </c>
      <c r="CI7" s="17">
        <f t="shared" si="75"/>
        <v>1.25</v>
      </c>
      <c r="CJ7" s="11">
        <f t="shared" si="76"/>
        <v>0</v>
      </c>
      <c r="CK7" s="11">
        <f t="shared" si="77"/>
        <v>2</v>
      </c>
      <c r="CL7" s="11">
        <f t="shared" si="78"/>
        <v>0</v>
      </c>
      <c r="CM7" s="11">
        <f t="shared" si="79"/>
        <v>0</v>
      </c>
      <c r="CN7" s="11">
        <f t="shared" si="80"/>
        <v>0</v>
      </c>
      <c r="CO7" s="11">
        <f t="shared" si="81"/>
        <v>0</v>
      </c>
      <c r="CP7" s="17">
        <f t="shared" si="82"/>
        <v>2</v>
      </c>
      <c r="CQ7" s="11">
        <f t="shared" si="83"/>
        <v>1</v>
      </c>
      <c r="CR7" s="11">
        <f t="shared" si="84"/>
        <v>0</v>
      </c>
      <c r="CS7" s="11">
        <f t="shared" si="85"/>
        <v>1</v>
      </c>
      <c r="CT7" s="11">
        <f t="shared" si="86"/>
        <v>1</v>
      </c>
      <c r="CU7" s="11">
        <f t="shared" si="87"/>
        <v>0</v>
      </c>
      <c r="CV7" s="11">
        <f t="shared" si="88"/>
        <v>0</v>
      </c>
      <c r="CW7" s="17">
        <f t="shared" si="89"/>
        <v>3</v>
      </c>
      <c r="CX7" s="11">
        <f t="shared" si="90"/>
        <v>1</v>
      </c>
      <c r="CY7" s="11">
        <f t="shared" si="91"/>
        <v>1</v>
      </c>
      <c r="CZ7" s="11">
        <f t="shared" si="92"/>
        <v>1</v>
      </c>
      <c r="DA7" s="11">
        <f t="shared" si="93"/>
        <v>1</v>
      </c>
      <c r="DB7" s="11">
        <f t="shared" si="94"/>
        <v>0</v>
      </c>
      <c r="DC7" s="11">
        <f t="shared" si="95"/>
        <v>0</v>
      </c>
      <c r="DD7" s="17">
        <f t="shared" si="96"/>
        <v>4</v>
      </c>
      <c r="DE7" s="12" t="s">
        <v>1426</v>
      </c>
      <c r="DF7" s="12" t="s">
        <v>1364</v>
      </c>
      <c r="DG7" s="13">
        <v>2305</v>
      </c>
      <c r="DH7" s="17">
        <f t="shared" si="97"/>
        <v>2</v>
      </c>
      <c r="DI7" s="17">
        <f t="shared" si="98"/>
        <v>2.2000000000000002</v>
      </c>
      <c r="DJ7" s="10" t="str">
        <f t="shared" si="99"/>
        <v>Bra</v>
      </c>
    </row>
    <row r="8" spans="1:114" ht="15" x14ac:dyDescent="0.25">
      <c r="A8" s="6" t="s">
        <v>392</v>
      </c>
      <c r="B8" s="7">
        <v>767</v>
      </c>
      <c r="C8" s="6" t="s">
        <v>398</v>
      </c>
      <c r="D8" s="9" t="str">
        <f t="shared" si="0"/>
        <v>Arne Lindman</v>
      </c>
      <c r="E8" s="10" t="str">
        <f t="shared" si="1"/>
        <v>arne.lindman@markaryd.se</v>
      </c>
      <c r="F8" s="10" t="str">
        <f t="shared" si="2"/>
        <v>ungdomssamordnare</v>
      </c>
      <c r="G8" s="11">
        <f t="shared" si="3"/>
        <v>1.25</v>
      </c>
      <c r="H8" s="11">
        <f t="shared" si="4"/>
        <v>1.25</v>
      </c>
      <c r="I8" s="11">
        <f t="shared" si="5"/>
        <v>1.25</v>
      </c>
      <c r="J8" s="11">
        <f t="shared" si="6"/>
        <v>0</v>
      </c>
      <c r="K8" s="11">
        <f t="shared" si="7"/>
        <v>0</v>
      </c>
      <c r="L8" s="10">
        <f t="shared" si="8"/>
        <v>3.75</v>
      </c>
      <c r="M8" s="11">
        <f t="shared" si="9"/>
        <v>0</v>
      </c>
      <c r="N8" s="11">
        <f t="shared" si="10"/>
        <v>1</v>
      </c>
      <c r="O8" s="11">
        <f t="shared" si="11"/>
        <v>1</v>
      </c>
      <c r="P8" s="11">
        <f t="shared" si="12"/>
        <v>1</v>
      </c>
      <c r="Q8" s="11">
        <f t="shared" si="13"/>
        <v>0</v>
      </c>
      <c r="R8" s="11">
        <f t="shared" si="14"/>
        <v>0</v>
      </c>
      <c r="S8" s="10">
        <f t="shared" si="15"/>
        <v>3</v>
      </c>
      <c r="T8" s="11">
        <f t="shared" si="16"/>
        <v>0</v>
      </c>
      <c r="U8" s="11">
        <f t="shared" si="17"/>
        <v>0.625</v>
      </c>
      <c r="V8" s="11">
        <f t="shared" si="18"/>
        <v>0.625</v>
      </c>
      <c r="W8" s="11">
        <f t="shared" si="19"/>
        <v>0</v>
      </c>
      <c r="X8" s="11">
        <f t="shared" si="20"/>
        <v>0.625</v>
      </c>
      <c r="Y8" s="11">
        <f t="shared" si="21"/>
        <v>0.625</v>
      </c>
      <c r="Z8" s="11">
        <f t="shared" si="22"/>
        <v>0.625</v>
      </c>
      <c r="AA8" s="11">
        <f t="shared" si="23"/>
        <v>0.625</v>
      </c>
      <c r="AB8" s="11">
        <f t="shared" si="24"/>
        <v>0</v>
      </c>
      <c r="AC8" s="10">
        <f t="shared" si="25"/>
        <v>3.75</v>
      </c>
      <c r="AD8" s="11">
        <f t="shared" si="26"/>
        <v>0</v>
      </c>
      <c r="AE8" s="11">
        <f t="shared" si="27"/>
        <v>2</v>
      </c>
      <c r="AF8" s="11">
        <f t="shared" si="28"/>
        <v>1</v>
      </c>
      <c r="AG8" s="11">
        <f t="shared" si="29"/>
        <v>0</v>
      </c>
      <c r="AH8" s="11">
        <f t="shared" si="30"/>
        <v>0</v>
      </c>
      <c r="AI8" s="11">
        <f t="shared" si="31"/>
        <v>0</v>
      </c>
      <c r="AJ8" s="10">
        <f t="shared" si="32"/>
        <v>3</v>
      </c>
      <c r="AK8" s="11">
        <f t="shared" si="33"/>
        <v>1</v>
      </c>
      <c r="AL8" s="11">
        <f t="shared" si="34"/>
        <v>1</v>
      </c>
      <c r="AM8" s="11">
        <f t="shared" si="35"/>
        <v>1</v>
      </c>
      <c r="AN8" s="11">
        <f t="shared" si="36"/>
        <v>1</v>
      </c>
      <c r="AO8" s="11">
        <f t="shared" si="37"/>
        <v>0</v>
      </c>
      <c r="AP8" s="11">
        <f t="shared" si="38"/>
        <v>0</v>
      </c>
      <c r="AQ8" s="10">
        <f t="shared" si="39"/>
        <v>4</v>
      </c>
      <c r="AR8" s="11">
        <f t="shared" si="40"/>
        <v>1</v>
      </c>
      <c r="AS8" s="11">
        <f t="shared" si="41"/>
        <v>1</v>
      </c>
      <c r="AT8" s="11">
        <f t="shared" si="42"/>
        <v>0</v>
      </c>
      <c r="AU8" s="11">
        <f t="shared" si="43"/>
        <v>0</v>
      </c>
      <c r="AV8" s="11">
        <f t="shared" si="44"/>
        <v>0</v>
      </c>
      <c r="AW8" s="11">
        <f t="shared" si="45"/>
        <v>0</v>
      </c>
      <c r="AX8" s="10">
        <f t="shared" si="46"/>
        <v>2</v>
      </c>
      <c r="AY8" s="12" t="s">
        <v>1427</v>
      </c>
      <c r="AZ8" s="12">
        <v>908</v>
      </c>
      <c r="BA8" s="13">
        <v>2231</v>
      </c>
      <c r="BB8" s="10">
        <f t="shared" si="47"/>
        <v>1</v>
      </c>
      <c r="BC8" s="17">
        <f t="shared" si="48"/>
        <v>2.9</v>
      </c>
      <c r="BD8" s="35" t="s">
        <v>1785</v>
      </c>
      <c r="BE8" s="10" t="str">
        <f t="shared" si="49"/>
        <v>Bra</v>
      </c>
      <c r="BF8" s="6" t="s">
        <v>392</v>
      </c>
      <c r="BG8" s="7">
        <v>767</v>
      </c>
      <c r="BH8" s="6" t="s">
        <v>398</v>
      </c>
      <c r="BI8" s="9" t="str">
        <f t="shared" si="50"/>
        <v>Arne Lindman</v>
      </c>
      <c r="BJ8" s="10" t="str">
        <f t="shared" si="51"/>
        <v>arne.lindman@markaryd.se</v>
      </c>
      <c r="BK8" s="10" t="str">
        <f t="shared" si="52"/>
        <v>ungdomssamordnare</v>
      </c>
      <c r="BL8" s="10"/>
      <c r="BM8" s="11">
        <f t="shared" si="53"/>
        <v>1.25</v>
      </c>
      <c r="BN8" s="11">
        <f t="shared" si="54"/>
        <v>1.25</v>
      </c>
      <c r="BO8" s="11">
        <f t="shared" si="55"/>
        <v>1.25</v>
      </c>
      <c r="BP8" s="11">
        <f t="shared" si="56"/>
        <v>0</v>
      </c>
      <c r="BQ8" s="11">
        <f t="shared" si="57"/>
        <v>0</v>
      </c>
      <c r="BR8" s="17">
        <f t="shared" si="58"/>
        <v>3.75</v>
      </c>
      <c r="BS8" s="11">
        <f t="shared" si="59"/>
        <v>0</v>
      </c>
      <c r="BT8" s="11">
        <f t="shared" si="60"/>
        <v>1</v>
      </c>
      <c r="BU8" s="11">
        <f t="shared" si="61"/>
        <v>1</v>
      </c>
      <c r="BV8" s="11">
        <f t="shared" si="62"/>
        <v>1</v>
      </c>
      <c r="BW8" s="11">
        <f t="shared" si="63"/>
        <v>0</v>
      </c>
      <c r="BX8" s="11">
        <f t="shared" si="64"/>
        <v>0</v>
      </c>
      <c r="BY8" s="17">
        <f t="shared" si="65"/>
        <v>3</v>
      </c>
      <c r="BZ8" s="11">
        <f t="shared" si="66"/>
        <v>0</v>
      </c>
      <c r="CA8" s="11">
        <f t="shared" si="67"/>
        <v>0.625</v>
      </c>
      <c r="CB8" s="11">
        <f t="shared" si="68"/>
        <v>0.625</v>
      </c>
      <c r="CC8" s="11">
        <f t="shared" si="69"/>
        <v>0</v>
      </c>
      <c r="CD8" s="11">
        <f t="shared" si="70"/>
        <v>0.625</v>
      </c>
      <c r="CE8" s="11">
        <f t="shared" si="71"/>
        <v>0.625</v>
      </c>
      <c r="CF8" s="11">
        <f t="shared" si="72"/>
        <v>0.625</v>
      </c>
      <c r="CG8" s="11">
        <f t="shared" si="73"/>
        <v>0.625</v>
      </c>
      <c r="CH8" s="11">
        <f t="shared" si="74"/>
        <v>0</v>
      </c>
      <c r="CI8" s="17">
        <f t="shared" si="75"/>
        <v>3.75</v>
      </c>
      <c r="CJ8" s="11">
        <f t="shared" si="76"/>
        <v>0</v>
      </c>
      <c r="CK8" s="11">
        <f t="shared" si="77"/>
        <v>2</v>
      </c>
      <c r="CL8" s="11">
        <f t="shared" si="78"/>
        <v>1</v>
      </c>
      <c r="CM8" s="11">
        <f t="shared" si="79"/>
        <v>0</v>
      </c>
      <c r="CN8" s="11">
        <f t="shared" si="80"/>
        <v>0</v>
      </c>
      <c r="CO8" s="11">
        <f t="shared" si="81"/>
        <v>0</v>
      </c>
      <c r="CP8" s="17">
        <f t="shared" si="82"/>
        <v>3</v>
      </c>
      <c r="CQ8" s="11">
        <f t="shared" si="83"/>
        <v>1</v>
      </c>
      <c r="CR8" s="11">
        <f t="shared" si="84"/>
        <v>1</v>
      </c>
      <c r="CS8" s="11">
        <f t="shared" si="85"/>
        <v>1</v>
      </c>
      <c r="CT8" s="11">
        <f t="shared" si="86"/>
        <v>1</v>
      </c>
      <c r="CU8" s="11">
        <f t="shared" si="87"/>
        <v>0</v>
      </c>
      <c r="CV8" s="11">
        <f t="shared" si="88"/>
        <v>0</v>
      </c>
      <c r="CW8" s="17">
        <f t="shared" si="89"/>
        <v>4</v>
      </c>
      <c r="CX8" s="11">
        <f t="shared" si="90"/>
        <v>1</v>
      </c>
      <c r="CY8" s="11">
        <f t="shared" si="91"/>
        <v>1</v>
      </c>
      <c r="CZ8" s="11">
        <f t="shared" si="92"/>
        <v>0</v>
      </c>
      <c r="DA8" s="11">
        <f t="shared" si="93"/>
        <v>0</v>
      </c>
      <c r="DB8" s="11">
        <f t="shared" si="94"/>
        <v>0</v>
      </c>
      <c r="DC8" s="11">
        <f t="shared" si="95"/>
        <v>0</v>
      </c>
      <c r="DD8" s="17">
        <f t="shared" si="96"/>
        <v>2</v>
      </c>
      <c r="DE8" s="12" t="s">
        <v>1427</v>
      </c>
      <c r="DF8" s="12">
        <v>908</v>
      </c>
      <c r="DG8" s="13">
        <v>2231</v>
      </c>
      <c r="DH8" s="17">
        <f t="shared" si="97"/>
        <v>1</v>
      </c>
      <c r="DI8" s="17">
        <f t="shared" si="98"/>
        <v>2.9</v>
      </c>
      <c r="DJ8" s="10" t="str">
        <f t="shared" si="99"/>
        <v>Bra</v>
      </c>
    </row>
    <row r="9" spans="1:114" ht="15" x14ac:dyDescent="0.25">
      <c r="A9" s="6" t="s">
        <v>392</v>
      </c>
      <c r="B9" s="7">
        <v>764</v>
      </c>
      <c r="C9" s="6" t="s">
        <v>1074</v>
      </c>
      <c r="D9" s="9" t="str">
        <f t="shared" si="0"/>
        <v>Rose-Marie Larsson</v>
      </c>
      <c r="E9" s="10" t="str">
        <f t="shared" si="1"/>
        <v>rose.marie.larsson@alvesta.se</v>
      </c>
      <c r="F9" s="10" t="str">
        <f t="shared" si="2"/>
        <v>Chef musik/fritid</v>
      </c>
      <c r="G9" s="11">
        <f t="shared" si="3"/>
        <v>0</v>
      </c>
      <c r="H9" s="11">
        <f t="shared" si="4"/>
        <v>1.25</v>
      </c>
      <c r="I9" s="11">
        <f t="shared" si="5"/>
        <v>1.25</v>
      </c>
      <c r="J9" s="11">
        <f t="shared" si="6"/>
        <v>0</v>
      </c>
      <c r="K9" s="11">
        <f t="shared" si="7"/>
        <v>0</v>
      </c>
      <c r="L9" s="10">
        <f t="shared" si="8"/>
        <v>2.5</v>
      </c>
      <c r="M9" s="11">
        <f t="shared" si="9"/>
        <v>1</v>
      </c>
      <c r="N9" s="11">
        <f t="shared" si="10"/>
        <v>1</v>
      </c>
      <c r="O9" s="11">
        <f t="shared" si="11"/>
        <v>1</v>
      </c>
      <c r="P9" s="11">
        <f t="shared" si="12"/>
        <v>1</v>
      </c>
      <c r="Q9" s="11">
        <f t="shared" si="13"/>
        <v>0</v>
      </c>
      <c r="R9" s="11">
        <f t="shared" si="14"/>
        <v>0</v>
      </c>
      <c r="S9" s="10">
        <f t="shared" si="15"/>
        <v>4</v>
      </c>
      <c r="T9" s="11">
        <f t="shared" si="16"/>
        <v>0</v>
      </c>
      <c r="U9" s="11">
        <f t="shared" si="17"/>
        <v>0.625</v>
      </c>
      <c r="V9" s="11">
        <f t="shared" si="18"/>
        <v>0.625</v>
      </c>
      <c r="W9" s="11">
        <f t="shared" si="19"/>
        <v>0</v>
      </c>
      <c r="X9" s="11">
        <f t="shared" si="20"/>
        <v>0</v>
      </c>
      <c r="Y9" s="11">
        <f t="shared" si="21"/>
        <v>0.625</v>
      </c>
      <c r="Z9" s="11">
        <f t="shared" si="22"/>
        <v>0.625</v>
      </c>
      <c r="AA9" s="11">
        <f t="shared" si="23"/>
        <v>0.625</v>
      </c>
      <c r="AB9" s="11">
        <f t="shared" si="24"/>
        <v>0</v>
      </c>
      <c r="AC9" s="10">
        <f t="shared" si="25"/>
        <v>3.125</v>
      </c>
      <c r="AD9" s="11">
        <f t="shared" si="26"/>
        <v>1</v>
      </c>
      <c r="AE9" s="11">
        <f t="shared" si="27"/>
        <v>0</v>
      </c>
      <c r="AF9" s="11">
        <f t="shared" si="28"/>
        <v>0</v>
      </c>
      <c r="AG9" s="11">
        <f t="shared" si="29"/>
        <v>2</v>
      </c>
      <c r="AH9" s="11">
        <f t="shared" si="30"/>
        <v>0</v>
      </c>
      <c r="AI9" s="11">
        <f t="shared" si="31"/>
        <v>0</v>
      </c>
      <c r="AJ9" s="10">
        <f t="shared" si="32"/>
        <v>3</v>
      </c>
      <c r="AK9" s="11">
        <f t="shared" si="33"/>
        <v>1</v>
      </c>
      <c r="AL9" s="11">
        <f t="shared" si="34"/>
        <v>1</v>
      </c>
      <c r="AM9" s="11">
        <f t="shared" si="35"/>
        <v>1</v>
      </c>
      <c r="AN9" s="11">
        <f t="shared" si="36"/>
        <v>1</v>
      </c>
      <c r="AO9" s="11">
        <f t="shared" si="37"/>
        <v>0</v>
      </c>
      <c r="AP9" s="11">
        <f t="shared" si="38"/>
        <v>0</v>
      </c>
      <c r="AQ9" s="10">
        <f t="shared" si="39"/>
        <v>4</v>
      </c>
      <c r="AR9" s="11">
        <f t="shared" si="40"/>
        <v>1</v>
      </c>
      <c r="AS9" s="11">
        <f t="shared" si="41"/>
        <v>1</v>
      </c>
      <c r="AT9" s="11">
        <f t="shared" si="42"/>
        <v>1</v>
      </c>
      <c r="AU9" s="11">
        <f t="shared" si="43"/>
        <v>0</v>
      </c>
      <c r="AV9" s="11">
        <f t="shared" si="44"/>
        <v>1</v>
      </c>
      <c r="AW9" s="11">
        <f t="shared" si="45"/>
        <v>0</v>
      </c>
      <c r="AX9" s="10">
        <f t="shared" si="46"/>
        <v>4</v>
      </c>
      <c r="AY9" s="12" t="s">
        <v>1428</v>
      </c>
      <c r="AZ9" s="12">
        <v>845</v>
      </c>
      <c r="BA9" s="13">
        <v>2181</v>
      </c>
      <c r="BB9" s="10">
        <f t="shared" si="47"/>
        <v>1</v>
      </c>
      <c r="BC9" s="17">
        <f t="shared" si="48"/>
        <v>3.1</v>
      </c>
      <c r="BD9" s="36" t="s">
        <v>1786</v>
      </c>
      <c r="BE9" s="10" t="str">
        <f t="shared" si="49"/>
        <v>Varken eller</v>
      </c>
      <c r="BF9" s="6" t="s">
        <v>392</v>
      </c>
      <c r="BG9" s="7">
        <v>764</v>
      </c>
      <c r="BH9" s="6" t="s">
        <v>1074</v>
      </c>
      <c r="BI9" s="9" t="str">
        <f t="shared" si="50"/>
        <v>Rose-Marie Larsson</v>
      </c>
      <c r="BJ9" s="10" t="str">
        <f t="shared" si="51"/>
        <v>rose.marie.larsson@alvesta.se</v>
      </c>
      <c r="BK9" s="10" t="str">
        <f t="shared" si="52"/>
        <v>Chef musik/fritid</v>
      </c>
      <c r="BL9" s="10"/>
      <c r="BM9" s="11">
        <f t="shared" si="53"/>
        <v>0</v>
      </c>
      <c r="BN9" s="11">
        <f t="shared" si="54"/>
        <v>1.25</v>
      </c>
      <c r="BO9" s="11">
        <f t="shared" si="55"/>
        <v>1.25</v>
      </c>
      <c r="BP9" s="11">
        <f t="shared" si="56"/>
        <v>0</v>
      </c>
      <c r="BQ9" s="11">
        <f t="shared" si="57"/>
        <v>0</v>
      </c>
      <c r="BR9" s="17">
        <f t="shared" si="58"/>
        <v>2.5</v>
      </c>
      <c r="BS9" s="11">
        <f t="shared" si="59"/>
        <v>1</v>
      </c>
      <c r="BT9" s="11">
        <f t="shared" si="60"/>
        <v>1</v>
      </c>
      <c r="BU9" s="11">
        <f t="shared" si="61"/>
        <v>1</v>
      </c>
      <c r="BV9" s="11">
        <f t="shared" si="62"/>
        <v>1</v>
      </c>
      <c r="BW9" s="11">
        <f t="shared" si="63"/>
        <v>0</v>
      </c>
      <c r="BX9" s="11">
        <f t="shared" si="64"/>
        <v>0</v>
      </c>
      <c r="BY9" s="17">
        <f t="shared" si="65"/>
        <v>4</v>
      </c>
      <c r="BZ9" s="11">
        <f t="shared" si="66"/>
        <v>0</v>
      </c>
      <c r="CA9" s="11">
        <f t="shared" si="67"/>
        <v>0.625</v>
      </c>
      <c r="CB9" s="11">
        <f t="shared" si="68"/>
        <v>0.625</v>
      </c>
      <c r="CC9" s="11">
        <f t="shared" si="69"/>
        <v>0</v>
      </c>
      <c r="CD9" s="11">
        <f t="shared" si="70"/>
        <v>0</v>
      </c>
      <c r="CE9" s="11">
        <f t="shared" si="71"/>
        <v>0.625</v>
      </c>
      <c r="CF9" s="11">
        <f t="shared" si="72"/>
        <v>0.625</v>
      </c>
      <c r="CG9" s="11">
        <f t="shared" si="73"/>
        <v>0.625</v>
      </c>
      <c r="CH9" s="11">
        <f t="shared" si="74"/>
        <v>0</v>
      </c>
      <c r="CI9" s="17">
        <f t="shared" si="75"/>
        <v>3.125</v>
      </c>
      <c r="CJ9" s="11">
        <f t="shared" si="76"/>
        <v>1</v>
      </c>
      <c r="CK9" s="11">
        <f t="shared" si="77"/>
        <v>0</v>
      </c>
      <c r="CL9" s="11">
        <f t="shared" si="78"/>
        <v>0</v>
      </c>
      <c r="CM9" s="11">
        <f t="shared" si="79"/>
        <v>2</v>
      </c>
      <c r="CN9" s="11">
        <f t="shared" si="80"/>
        <v>0</v>
      </c>
      <c r="CO9" s="11">
        <f t="shared" si="81"/>
        <v>0</v>
      </c>
      <c r="CP9" s="17">
        <f t="shared" si="82"/>
        <v>3</v>
      </c>
      <c r="CQ9" s="11">
        <f t="shared" si="83"/>
        <v>1</v>
      </c>
      <c r="CR9" s="11">
        <f t="shared" si="84"/>
        <v>1</v>
      </c>
      <c r="CS9" s="11">
        <f t="shared" si="85"/>
        <v>1</v>
      </c>
      <c r="CT9" s="11">
        <f t="shared" si="86"/>
        <v>1</v>
      </c>
      <c r="CU9" s="11">
        <f t="shared" si="87"/>
        <v>0</v>
      </c>
      <c r="CV9" s="11">
        <f t="shared" si="88"/>
        <v>0</v>
      </c>
      <c r="CW9" s="17">
        <f t="shared" si="89"/>
        <v>4</v>
      </c>
      <c r="CX9" s="11">
        <f t="shared" si="90"/>
        <v>1</v>
      </c>
      <c r="CY9" s="11">
        <f t="shared" si="91"/>
        <v>1</v>
      </c>
      <c r="CZ9" s="11">
        <f t="shared" si="92"/>
        <v>1</v>
      </c>
      <c r="DA9" s="11">
        <f t="shared" si="93"/>
        <v>0</v>
      </c>
      <c r="DB9" s="11">
        <f t="shared" si="94"/>
        <v>1</v>
      </c>
      <c r="DC9" s="11">
        <f t="shared" si="95"/>
        <v>0</v>
      </c>
      <c r="DD9" s="17">
        <f t="shared" si="96"/>
        <v>4</v>
      </c>
      <c r="DE9" s="12" t="s">
        <v>1428</v>
      </c>
      <c r="DF9" s="12">
        <v>845</v>
      </c>
      <c r="DG9" s="13">
        <v>2181</v>
      </c>
      <c r="DH9" s="17">
        <f t="shared" si="97"/>
        <v>1</v>
      </c>
      <c r="DI9" s="17">
        <f t="shared" si="98"/>
        <v>3.1</v>
      </c>
      <c r="DJ9" s="10" t="str">
        <f t="shared" si="99"/>
        <v>Varken eller</v>
      </c>
    </row>
    <row r="10" spans="1:114" ht="15" x14ac:dyDescent="0.25">
      <c r="A10" s="6" t="s">
        <v>392</v>
      </c>
      <c r="B10" s="7">
        <v>781</v>
      </c>
      <c r="C10" s="6" t="s">
        <v>395</v>
      </c>
      <c r="D10" s="9" t="str">
        <f t="shared" si="0"/>
        <v>Jennie Ronefors</v>
      </c>
      <c r="E10" s="10" t="str">
        <f t="shared" si="1"/>
        <v>jennie.ronefors@ljungby.se</v>
      </c>
      <c r="F10" s="10" t="str">
        <f t="shared" si="2"/>
        <v>Folkhhälso- och friskvårdssamordnare</v>
      </c>
      <c r="G10" s="11">
        <f t="shared" si="3"/>
        <v>0</v>
      </c>
      <c r="H10" s="11">
        <f t="shared" si="4"/>
        <v>0</v>
      </c>
      <c r="I10" s="11">
        <f t="shared" si="5"/>
        <v>1.25</v>
      </c>
      <c r="J10" s="11">
        <f t="shared" si="6"/>
        <v>0</v>
      </c>
      <c r="K10" s="11">
        <f t="shared" si="7"/>
        <v>0</v>
      </c>
      <c r="L10" s="10">
        <f t="shared" si="8"/>
        <v>1.25</v>
      </c>
      <c r="M10" s="11">
        <f t="shared" si="9"/>
        <v>1</v>
      </c>
      <c r="N10" s="11">
        <f t="shared" si="10"/>
        <v>1</v>
      </c>
      <c r="O10" s="11">
        <f t="shared" si="11"/>
        <v>1</v>
      </c>
      <c r="P10" s="11">
        <f t="shared" si="12"/>
        <v>1</v>
      </c>
      <c r="Q10" s="11">
        <f t="shared" si="13"/>
        <v>0</v>
      </c>
      <c r="R10" s="11">
        <f t="shared" si="14"/>
        <v>0</v>
      </c>
      <c r="S10" s="10">
        <f t="shared" si="15"/>
        <v>4</v>
      </c>
      <c r="T10" s="11">
        <f t="shared" si="16"/>
        <v>0.625</v>
      </c>
      <c r="U10" s="11">
        <f t="shared" si="17"/>
        <v>0</v>
      </c>
      <c r="V10" s="11">
        <f t="shared" si="18"/>
        <v>0</v>
      </c>
      <c r="W10" s="11">
        <f t="shared" si="19"/>
        <v>0</v>
      </c>
      <c r="X10" s="11">
        <f t="shared" si="20"/>
        <v>0</v>
      </c>
      <c r="Y10" s="11">
        <f t="shared" si="21"/>
        <v>0.625</v>
      </c>
      <c r="Z10" s="11">
        <f t="shared" si="22"/>
        <v>0.625</v>
      </c>
      <c r="AA10" s="11">
        <f t="shared" si="23"/>
        <v>0</v>
      </c>
      <c r="AB10" s="11">
        <f t="shared" si="24"/>
        <v>0</v>
      </c>
      <c r="AC10" s="10">
        <f t="shared" si="25"/>
        <v>1.875</v>
      </c>
      <c r="AD10" s="11">
        <f t="shared" si="26"/>
        <v>0</v>
      </c>
      <c r="AE10" s="11">
        <f t="shared" si="27"/>
        <v>2</v>
      </c>
      <c r="AF10" s="11">
        <f t="shared" si="28"/>
        <v>0</v>
      </c>
      <c r="AG10" s="11">
        <f t="shared" si="29"/>
        <v>2</v>
      </c>
      <c r="AH10" s="11">
        <f t="shared" si="30"/>
        <v>0</v>
      </c>
      <c r="AI10" s="11">
        <f t="shared" si="31"/>
        <v>0</v>
      </c>
      <c r="AJ10" s="10">
        <f t="shared" si="32"/>
        <v>4</v>
      </c>
      <c r="AK10" s="11">
        <f t="shared" si="33"/>
        <v>1</v>
      </c>
      <c r="AL10" s="11">
        <f t="shared" si="34"/>
        <v>1</v>
      </c>
      <c r="AM10" s="11">
        <f t="shared" si="35"/>
        <v>1</v>
      </c>
      <c r="AN10" s="11">
        <f t="shared" si="36"/>
        <v>0</v>
      </c>
      <c r="AO10" s="11">
        <f t="shared" si="37"/>
        <v>0</v>
      </c>
      <c r="AP10" s="11">
        <f t="shared" si="38"/>
        <v>0</v>
      </c>
      <c r="AQ10" s="10">
        <f t="shared" si="39"/>
        <v>3</v>
      </c>
      <c r="AR10" s="11">
        <f t="shared" si="40"/>
        <v>1</v>
      </c>
      <c r="AS10" s="11">
        <f t="shared" si="41"/>
        <v>1</v>
      </c>
      <c r="AT10" s="11">
        <f t="shared" si="42"/>
        <v>1</v>
      </c>
      <c r="AU10" s="11">
        <f t="shared" si="43"/>
        <v>0</v>
      </c>
      <c r="AV10" s="11">
        <f t="shared" si="44"/>
        <v>0</v>
      </c>
      <c r="AW10" s="11">
        <f t="shared" si="45"/>
        <v>0</v>
      </c>
      <c r="AX10" s="10">
        <f t="shared" si="46"/>
        <v>3</v>
      </c>
      <c r="AY10" s="12" t="s">
        <v>1429</v>
      </c>
      <c r="AZ10" s="12" t="s">
        <v>1430</v>
      </c>
      <c r="BA10" s="13">
        <v>2472</v>
      </c>
      <c r="BB10" s="10">
        <f t="shared" si="47"/>
        <v>2</v>
      </c>
      <c r="BC10" s="17">
        <f t="shared" si="48"/>
        <v>2.7</v>
      </c>
      <c r="BD10" s="35" t="s">
        <v>1785</v>
      </c>
      <c r="BE10" s="10" t="str">
        <f t="shared" si="49"/>
        <v>Bra</v>
      </c>
      <c r="BF10" s="6" t="s">
        <v>392</v>
      </c>
      <c r="BG10" s="7">
        <v>781</v>
      </c>
      <c r="BH10" s="6" t="s">
        <v>395</v>
      </c>
      <c r="BI10" s="9" t="str">
        <f t="shared" si="50"/>
        <v>Jennie Ronefors</v>
      </c>
      <c r="BJ10" s="10" t="str">
        <f t="shared" si="51"/>
        <v>jennie.ronefors@ljungby.se</v>
      </c>
      <c r="BK10" s="10" t="str">
        <f t="shared" si="52"/>
        <v>Folkhhälso- och friskvårdssamordnare</v>
      </c>
      <c r="BL10" s="10"/>
      <c r="BM10" s="11">
        <f t="shared" si="53"/>
        <v>0</v>
      </c>
      <c r="BN10" s="11">
        <f t="shared" si="54"/>
        <v>0</v>
      </c>
      <c r="BO10" s="11">
        <f t="shared" si="55"/>
        <v>1.25</v>
      </c>
      <c r="BP10" s="11">
        <f t="shared" si="56"/>
        <v>0</v>
      </c>
      <c r="BQ10" s="11">
        <f t="shared" si="57"/>
        <v>0</v>
      </c>
      <c r="BR10" s="17">
        <f t="shared" si="58"/>
        <v>1.25</v>
      </c>
      <c r="BS10" s="11">
        <f t="shared" si="59"/>
        <v>1</v>
      </c>
      <c r="BT10" s="11">
        <f t="shared" si="60"/>
        <v>1</v>
      </c>
      <c r="BU10" s="11">
        <f t="shared" si="61"/>
        <v>1</v>
      </c>
      <c r="BV10" s="11">
        <f t="shared" si="62"/>
        <v>1</v>
      </c>
      <c r="BW10" s="11">
        <f t="shared" si="63"/>
        <v>0</v>
      </c>
      <c r="BX10" s="11">
        <f t="shared" si="64"/>
        <v>0</v>
      </c>
      <c r="BY10" s="17">
        <f t="shared" si="65"/>
        <v>4</v>
      </c>
      <c r="BZ10" s="11">
        <f t="shared" si="66"/>
        <v>0.625</v>
      </c>
      <c r="CA10" s="11">
        <f t="shared" si="67"/>
        <v>0</v>
      </c>
      <c r="CB10" s="11">
        <f t="shared" si="68"/>
        <v>0</v>
      </c>
      <c r="CC10" s="11">
        <f t="shared" si="69"/>
        <v>0</v>
      </c>
      <c r="CD10" s="11">
        <f t="shared" si="70"/>
        <v>0</v>
      </c>
      <c r="CE10" s="11">
        <f t="shared" si="71"/>
        <v>0.625</v>
      </c>
      <c r="CF10" s="11">
        <f t="shared" si="72"/>
        <v>0.625</v>
      </c>
      <c r="CG10" s="11">
        <f t="shared" si="73"/>
        <v>0</v>
      </c>
      <c r="CH10" s="11">
        <f t="shared" si="74"/>
        <v>0</v>
      </c>
      <c r="CI10" s="17">
        <f t="shared" si="75"/>
        <v>1.875</v>
      </c>
      <c r="CJ10" s="11">
        <f t="shared" si="76"/>
        <v>0</v>
      </c>
      <c r="CK10" s="11">
        <f t="shared" si="77"/>
        <v>2</v>
      </c>
      <c r="CL10" s="11">
        <f t="shared" si="78"/>
        <v>0</v>
      </c>
      <c r="CM10" s="11">
        <f t="shared" si="79"/>
        <v>2</v>
      </c>
      <c r="CN10" s="11">
        <f t="shared" si="80"/>
        <v>0</v>
      </c>
      <c r="CO10" s="11">
        <f t="shared" si="81"/>
        <v>0</v>
      </c>
      <c r="CP10" s="17">
        <f t="shared" si="82"/>
        <v>4</v>
      </c>
      <c r="CQ10" s="11">
        <f t="shared" si="83"/>
        <v>1</v>
      </c>
      <c r="CR10" s="11">
        <f t="shared" si="84"/>
        <v>1</v>
      </c>
      <c r="CS10" s="11">
        <f t="shared" si="85"/>
        <v>1</v>
      </c>
      <c r="CT10" s="11">
        <f t="shared" si="86"/>
        <v>0</v>
      </c>
      <c r="CU10" s="11">
        <f t="shared" si="87"/>
        <v>0</v>
      </c>
      <c r="CV10" s="11">
        <f t="shared" si="88"/>
        <v>0</v>
      </c>
      <c r="CW10" s="17">
        <f t="shared" si="89"/>
        <v>3</v>
      </c>
      <c r="CX10" s="11">
        <f t="shared" si="90"/>
        <v>1</v>
      </c>
      <c r="CY10" s="11">
        <f t="shared" si="91"/>
        <v>1</v>
      </c>
      <c r="CZ10" s="11">
        <f t="shared" si="92"/>
        <v>1</v>
      </c>
      <c r="DA10" s="11">
        <f t="shared" si="93"/>
        <v>0</v>
      </c>
      <c r="DB10" s="11">
        <f t="shared" si="94"/>
        <v>0</v>
      </c>
      <c r="DC10" s="11">
        <f t="shared" si="95"/>
        <v>0</v>
      </c>
      <c r="DD10" s="17">
        <f t="shared" si="96"/>
        <v>3</v>
      </c>
      <c r="DE10" s="12" t="s">
        <v>1429</v>
      </c>
      <c r="DF10" s="12" t="s">
        <v>1430</v>
      </c>
      <c r="DG10" s="13">
        <v>2472</v>
      </c>
      <c r="DH10" s="17">
        <f t="shared" si="97"/>
        <v>2</v>
      </c>
      <c r="DI10" s="17">
        <f t="shared" si="98"/>
        <v>2.7</v>
      </c>
      <c r="DJ10" s="10" t="str">
        <f t="shared" si="99"/>
        <v>Bra</v>
      </c>
    </row>
    <row r="11" spans="1:114" ht="15" x14ac:dyDescent="0.25">
      <c r="A11" s="6" t="s">
        <v>392</v>
      </c>
      <c r="B11" s="7">
        <v>780</v>
      </c>
      <c r="C11" s="6" t="s">
        <v>410</v>
      </c>
      <c r="D11" s="9" t="str">
        <f t="shared" si="0"/>
        <v>Louise Nygren</v>
      </c>
      <c r="E11" s="10" t="str">
        <f t="shared" si="1"/>
        <v>louise.nygren@vaxjo.se</v>
      </c>
      <c r="F11" s="10" t="str">
        <f t="shared" si="2"/>
        <v>Fritidsgårdschef</v>
      </c>
      <c r="G11" s="11">
        <f t="shared" si="3"/>
        <v>1.25</v>
      </c>
      <c r="H11" s="11">
        <f t="shared" si="4"/>
        <v>1.25</v>
      </c>
      <c r="I11" s="11">
        <f t="shared" si="5"/>
        <v>0</v>
      </c>
      <c r="J11" s="11">
        <f t="shared" si="6"/>
        <v>1.25</v>
      </c>
      <c r="K11" s="11">
        <f t="shared" si="7"/>
        <v>0</v>
      </c>
      <c r="L11" s="10">
        <f t="shared" si="8"/>
        <v>3.75</v>
      </c>
      <c r="M11" s="11">
        <f t="shared" si="9"/>
        <v>0</v>
      </c>
      <c r="N11" s="11">
        <f t="shared" si="10"/>
        <v>1</v>
      </c>
      <c r="O11" s="11">
        <f t="shared" si="11"/>
        <v>1</v>
      </c>
      <c r="P11" s="11">
        <f t="shared" si="12"/>
        <v>1</v>
      </c>
      <c r="Q11" s="11">
        <f t="shared" si="13"/>
        <v>0</v>
      </c>
      <c r="R11" s="11">
        <f t="shared" si="14"/>
        <v>0</v>
      </c>
      <c r="S11" s="10">
        <f t="shared" si="15"/>
        <v>3</v>
      </c>
      <c r="T11" s="11">
        <f t="shared" si="16"/>
        <v>0.625</v>
      </c>
      <c r="U11" s="11">
        <f t="shared" si="17"/>
        <v>0.625</v>
      </c>
      <c r="V11" s="11">
        <f t="shared" si="18"/>
        <v>0.625</v>
      </c>
      <c r="W11" s="11">
        <f t="shared" si="19"/>
        <v>0.625</v>
      </c>
      <c r="X11" s="11">
        <f t="shared" si="20"/>
        <v>0.625</v>
      </c>
      <c r="Y11" s="11">
        <f t="shared" si="21"/>
        <v>0.625</v>
      </c>
      <c r="Z11" s="11">
        <f t="shared" si="22"/>
        <v>0.625</v>
      </c>
      <c r="AA11" s="11">
        <f t="shared" si="23"/>
        <v>0.625</v>
      </c>
      <c r="AB11" s="11">
        <f t="shared" si="24"/>
        <v>0</v>
      </c>
      <c r="AC11" s="10">
        <f t="shared" si="25"/>
        <v>5</v>
      </c>
      <c r="AD11" s="11">
        <f t="shared" si="26"/>
        <v>0</v>
      </c>
      <c r="AE11" s="11">
        <f t="shared" si="27"/>
        <v>2</v>
      </c>
      <c r="AF11" s="11">
        <f t="shared" si="28"/>
        <v>0</v>
      </c>
      <c r="AG11" s="11">
        <f t="shared" si="29"/>
        <v>2</v>
      </c>
      <c r="AH11" s="11">
        <f t="shared" si="30"/>
        <v>1</v>
      </c>
      <c r="AI11" s="11">
        <f t="shared" si="31"/>
        <v>0</v>
      </c>
      <c r="AJ11" s="10">
        <f t="shared" si="32"/>
        <v>5</v>
      </c>
      <c r="AK11" s="11">
        <f t="shared" si="33"/>
        <v>1</v>
      </c>
      <c r="AL11" s="11">
        <f t="shared" si="34"/>
        <v>1</v>
      </c>
      <c r="AM11" s="11">
        <f t="shared" si="35"/>
        <v>1</v>
      </c>
      <c r="AN11" s="11">
        <f t="shared" si="36"/>
        <v>1</v>
      </c>
      <c r="AO11" s="11">
        <f t="shared" si="37"/>
        <v>0</v>
      </c>
      <c r="AP11" s="11">
        <f t="shared" si="38"/>
        <v>0</v>
      </c>
      <c r="AQ11" s="10">
        <f t="shared" si="39"/>
        <v>4</v>
      </c>
      <c r="AR11" s="11">
        <f t="shared" si="40"/>
        <v>1</v>
      </c>
      <c r="AS11" s="11">
        <f t="shared" si="41"/>
        <v>1</v>
      </c>
      <c r="AT11" s="11">
        <f t="shared" si="42"/>
        <v>1</v>
      </c>
      <c r="AU11" s="11">
        <f t="shared" si="43"/>
        <v>0</v>
      </c>
      <c r="AV11" s="11">
        <f t="shared" si="44"/>
        <v>1</v>
      </c>
      <c r="AW11" s="11">
        <f t="shared" si="45"/>
        <v>0</v>
      </c>
      <c r="AX11" s="10">
        <f t="shared" si="46"/>
        <v>4</v>
      </c>
      <c r="AY11" s="12" t="s">
        <v>1431</v>
      </c>
      <c r="AZ11" s="12">
        <v>774</v>
      </c>
      <c r="BA11" s="13">
        <v>1778</v>
      </c>
      <c r="BB11" s="10">
        <f t="shared" si="47"/>
        <v>0</v>
      </c>
      <c r="BC11" s="17">
        <f t="shared" si="48"/>
        <v>3.5</v>
      </c>
      <c r="BD11" s="36" t="s">
        <v>1786</v>
      </c>
      <c r="BE11" s="10" t="str">
        <f t="shared" si="49"/>
        <v>Mycket bra</v>
      </c>
      <c r="BF11" s="6" t="s">
        <v>392</v>
      </c>
      <c r="BG11" s="7">
        <v>780</v>
      </c>
      <c r="BH11" s="6" t="s">
        <v>410</v>
      </c>
      <c r="BI11" s="9" t="str">
        <f t="shared" si="50"/>
        <v>Louise Nygren</v>
      </c>
      <c r="BJ11" s="10" t="str">
        <f t="shared" si="51"/>
        <v>louise.nygren@vaxjo.se</v>
      </c>
      <c r="BK11" s="10" t="str">
        <f t="shared" si="52"/>
        <v>Fritidsgårdschef</v>
      </c>
      <c r="BL11" s="10"/>
      <c r="BM11" s="11">
        <f t="shared" si="53"/>
        <v>1.25</v>
      </c>
      <c r="BN11" s="11">
        <f t="shared" si="54"/>
        <v>1.25</v>
      </c>
      <c r="BO11" s="11">
        <f t="shared" si="55"/>
        <v>0</v>
      </c>
      <c r="BP11" s="11">
        <f t="shared" si="56"/>
        <v>1.25</v>
      </c>
      <c r="BQ11" s="11">
        <f t="shared" si="57"/>
        <v>0</v>
      </c>
      <c r="BR11" s="17">
        <f t="shared" si="58"/>
        <v>3.75</v>
      </c>
      <c r="BS11" s="11">
        <f t="shared" si="59"/>
        <v>0</v>
      </c>
      <c r="BT11" s="11">
        <f t="shared" si="60"/>
        <v>1</v>
      </c>
      <c r="BU11" s="11">
        <f t="shared" si="61"/>
        <v>1</v>
      </c>
      <c r="BV11" s="11">
        <f t="shared" si="62"/>
        <v>1</v>
      </c>
      <c r="BW11" s="11">
        <f t="shared" si="63"/>
        <v>0</v>
      </c>
      <c r="BX11" s="11">
        <f t="shared" si="64"/>
        <v>0</v>
      </c>
      <c r="BY11" s="17">
        <f t="shared" si="65"/>
        <v>3</v>
      </c>
      <c r="BZ11" s="11">
        <f t="shared" si="66"/>
        <v>0.625</v>
      </c>
      <c r="CA11" s="11">
        <f t="shared" si="67"/>
        <v>0.625</v>
      </c>
      <c r="CB11" s="11">
        <f t="shared" si="68"/>
        <v>0.625</v>
      </c>
      <c r="CC11" s="11">
        <f t="shared" si="69"/>
        <v>0.625</v>
      </c>
      <c r="CD11" s="11">
        <f t="shared" si="70"/>
        <v>0.625</v>
      </c>
      <c r="CE11" s="11">
        <f t="shared" si="71"/>
        <v>0.625</v>
      </c>
      <c r="CF11" s="11">
        <f t="shared" si="72"/>
        <v>0.625</v>
      </c>
      <c r="CG11" s="11">
        <f t="shared" si="73"/>
        <v>0.625</v>
      </c>
      <c r="CH11" s="11">
        <f t="shared" si="74"/>
        <v>0</v>
      </c>
      <c r="CI11" s="17">
        <f t="shared" si="75"/>
        <v>5</v>
      </c>
      <c r="CJ11" s="11">
        <f t="shared" si="76"/>
        <v>0</v>
      </c>
      <c r="CK11" s="11">
        <f t="shared" si="77"/>
        <v>2</v>
      </c>
      <c r="CL11" s="11">
        <f t="shared" si="78"/>
        <v>0</v>
      </c>
      <c r="CM11" s="11">
        <f t="shared" si="79"/>
        <v>2</v>
      </c>
      <c r="CN11" s="11">
        <f t="shared" si="80"/>
        <v>1</v>
      </c>
      <c r="CO11" s="11">
        <f t="shared" si="81"/>
        <v>0</v>
      </c>
      <c r="CP11" s="17">
        <f t="shared" si="82"/>
        <v>5</v>
      </c>
      <c r="CQ11" s="11">
        <f t="shared" si="83"/>
        <v>1</v>
      </c>
      <c r="CR11" s="11">
        <f t="shared" si="84"/>
        <v>1</v>
      </c>
      <c r="CS11" s="11">
        <f t="shared" si="85"/>
        <v>1</v>
      </c>
      <c r="CT11" s="11">
        <f t="shared" si="86"/>
        <v>1</v>
      </c>
      <c r="CU11" s="11">
        <f t="shared" si="87"/>
        <v>0</v>
      </c>
      <c r="CV11" s="11">
        <f t="shared" si="88"/>
        <v>0</v>
      </c>
      <c r="CW11" s="17">
        <f t="shared" si="89"/>
        <v>4</v>
      </c>
      <c r="CX11" s="11">
        <f t="shared" si="90"/>
        <v>1</v>
      </c>
      <c r="CY11" s="11">
        <f t="shared" si="91"/>
        <v>1</v>
      </c>
      <c r="CZ11" s="11">
        <f t="shared" si="92"/>
        <v>1</v>
      </c>
      <c r="DA11" s="11">
        <f t="shared" si="93"/>
        <v>0</v>
      </c>
      <c r="DB11" s="11">
        <f t="shared" si="94"/>
        <v>1</v>
      </c>
      <c r="DC11" s="11">
        <f t="shared" si="95"/>
        <v>0</v>
      </c>
      <c r="DD11" s="17">
        <f t="shared" si="96"/>
        <v>4</v>
      </c>
      <c r="DE11" s="12" t="s">
        <v>1431</v>
      </c>
      <c r="DF11" s="12">
        <v>774</v>
      </c>
      <c r="DG11" s="13">
        <v>1778</v>
      </c>
      <c r="DH11" s="17">
        <f t="shared" si="97"/>
        <v>0</v>
      </c>
      <c r="DI11" s="17">
        <f t="shared" si="98"/>
        <v>3.5</v>
      </c>
      <c r="DJ11" s="10" t="str">
        <f t="shared" si="99"/>
        <v>Mycket bra</v>
      </c>
    </row>
    <row r="12" spans="1:114" ht="14.25" x14ac:dyDescent="0.2">
      <c r="A12" s="6"/>
      <c r="B12" s="7"/>
      <c r="C12" s="6"/>
      <c r="D12" s="9"/>
      <c r="E12" s="10"/>
      <c r="F12" s="10"/>
      <c r="G12" s="11"/>
      <c r="H12" s="11"/>
      <c r="I12" s="11"/>
      <c r="J12" s="11"/>
      <c r="K12" s="11"/>
      <c r="L12" s="10"/>
      <c r="M12" s="11"/>
      <c r="N12" s="11"/>
      <c r="O12" s="11"/>
      <c r="P12" s="11"/>
      <c r="Q12" s="11"/>
      <c r="R12" s="11"/>
      <c r="S12" s="10"/>
      <c r="T12" s="11"/>
      <c r="U12" s="11"/>
      <c r="V12" s="11"/>
      <c r="W12" s="11"/>
      <c r="X12" s="11"/>
      <c r="Y12" s="11"/>
      <c r="Z12" s="11"/>
      <c r="AA12" s="11"/>
      <c r="AB12" s="11"/>
      <c r="AC12" s="10"/>
      <c r="AD12" s="11"/>
      <c r="AE12" s="11"/>
      <c r="AF12" s="11"/>
      <c r="AG12" s="11"/>
      <c r="AH12" s="11"/>
      <c r="AI12" s="11"/>
      <c r="AJ12" s="10"/>
      <c r="AK12" s="11"/>
      <c r="AL12" s="11"/>
      <c r="AM12" s="11"/>
      <c r="AN12" s="11"/>
      <c r="AO12" s="11"/>
      <c r="AP12" s="11"/>
      <c r="AQ12" s="10"/>
      <c r="AR12" s="11"/>
      <c r="AS12" s="11"/>
      <c r="AT12" s="11"/>
      <c r="AU12" s="11"/>
      <c r="AV12" s="11"/>
      <c r="AW12" s="11"/>
      <c r="AX12" s="10"/>
      <c r="AY12" s="12"/>
      <c r="AZ12" s="12"/>
      <c r="BA12" s="13"/>
      <c r="BB12" s="10"/>
      <c r="BC12" s="17"/>
      <c r="BD12" s="17"/>
      <c r="BE12" s="10"/>
      <c r="BF12" s="6"/>
      <c r="BG12" s="7"/>
      <c r="BH12" s="6"/>
      <c r="BI12" s="9"/>
      <c r="BJ12" s="10"/>
      <c r="BK12" s="10"/>
      <c r="BL12" s="10"/>
      <c r="BM12" s="11"/>
      <c r="BN12" s="11"/>
      <c r="BO12" s="11"/>
      <c r="BP12" s="11"/>
      <c r="BQ12" s="11"/>
      <c r="BR12" s="17"/>
      <c r="BS12" s="11"/>
      <c r="BT12" s="11"/>
      <c r="BU12" s="11"/>
      <c r="BV12" s="11"/>
      <c r="BW12" s="11"/>
      <c r="BX12" s="11"/>
      <c r="BY12" s="17"/>
      <c r="BZ12" s="11"/>
      <c r="CA12" s="11"/>
      <c r="CB12" s="11"/>
      <c r="CC12" s="11"/>
      <c r="CD12" s="11"/>
      <c r="CE12" s="11"/>
      <c r="CF12" s="11"/>
      <c r="CG12" s="11"/>
      <c r="CH12" s="11"/>
      <c r="CI12" s="17"/>
      <c r="CJ12" s="11"/>
      <c r="CK12" s="11"/>
      <c r="CL12" s="11"/>
      <c r="CM12" s="11"/>
      <c r="CN12" s="11"/>
      <c r="CO12" s="11"/>
      <c r="CP12" s="17"/>
      <c r="CQ12" s="11"/>
      <c r="CR12" s="11"/>
      <c r="CS12" s="11"/>
      <c r="CT12" s="11"/>
      <c r="CU12" s="11"/>
      <c r="CV12" s="11"/>
      <c r="CW12" s="17"/>
      <c r="CX12" s="11"/>
      <c r="CY12" s="11"/>
      <c r="CZ12" s="11"/>
      <c r="DA12" s="11"/>
      <c r="DB12" s="11"/>
      <c r="DC12" s="11"/>
      <c r="DD12" s="17"/>
      <c r="DE12" s="12"/>
      <c r="DF12" s="12"/>
      <c r="DG12" s="13"/>
      <c r="DH12" s="17"/>
      <c r="DI12" s="17"/>
      <c r="DJ12" s="10"/>
    </row>
    <row r="13" spans="1:114" ht="15" x14ac:dyDescent="0.25">
      <c r="A13" s="6"/>
      <c r="B13" s="7"/>
      <c r="C13" s="19" t="s">
        <v>1726</v>
      </c>
      <c r="D13" s="9"/>
      <c r="E13" s="10"/>
      <c r="F13" s="10"/>
      <c r="G13" s="11"/>
      <c r="H13" s="11"/>
      <c r="I13" s="11"/>
      <c r="J13" s="11"/>
      <c r="K13" s="11"/>
      <c r="L13" s="10"/>
      <c r="M13" s="11"/>
      <c r="N13" s="11"/>
      <c r="O13" s="11"/>
      <c r="P13" s="11"/>
      <c r="Q13" s="11"/>
      <c r="R13" s="11"/>
      <c r="S13" s="10"/>
      <c r="T13" s="11"/>
      <c r="U13" s="11"/>
      <c r="V13" s="11"/>
      <c r="W13" s="11"/>
      <c r="X13" s="11"/>
      <c r="Y13" s="11"/>
      <c r="Z13" s="11"/>
      <c r="AA13" s="11"/>
      <c r="AB13" s="11"/>
      <c r="AC13" s="10"/>
      <c r="AD13" s="11"/>
      <c r="AE13" s="11"/>
      <c r="AF13" s="11"/>
      <c r="AG13" s="11"/>
      <c r="AH13" s="11"/>
      <c r="AI13" s="11"/>
      <c r="AJ13" s="10"/>
      <c r="AK13" s="11"/>
      <c r="AL13" s="11"/>
      <c r="AM13" s="11"/>
      <c r="AN13" s="11"/>
      <c r="AO13" s="11"/>
      <c r="AP13" s="11"/>
      <c r="AQ13" s="10"/>
      <c r="AR13" s="11"/>
      <c r="AS13" s="11"/>
      <c r="AT13" s="11"/>
      <c r="AU13" s="11"/>
      <c r="AV13" s="11"/>
      <c r="AW13" s="11"/>
      <c r="AX13" s="10"/>
      <c r="AY13" s="12"/>
      <c r="AZ13" s="12"/>
      <c r="BA13" s="13"/>
      <c r="BB13" s="10"/>
      <c r="BC13" s="54">
        <f>SUM(BC5:BC11)/COUNT(BC5:BC11)</f>
        <v>2.5857142857142859</v>
      </c>
      <c r="BD13" s="35" t="s">
        <v>1785</v>
      </c>
      <c r="BE13" s="10"/>
      <c r="BF13" s="6"/>
      <c r="BG13" s="7"/>
      <c r="BH13" s="6"/>
      <c r="BI13" s="9"/>
      <c r="BJ13" s="10"/>
      <c r="BK13" s="10"/>
      <c r="BL13" s="10"/>
      <c r="BM13" s="11"/>
      <c r="BN13" s="11"/>
      <c r="BO13" s="11"/>
      <c r="BP13" s="11"/>
      <c r="BQ13" s="11"/>
      <c r="BR13" s="17"/>
      <c r="BS13" s="11"/>
      <c r="BT13" s="11"/>
      <c r="BU13" s="11"/>
      <c r="BV13" s="11"/>
      <c r="BW13" s="11"/>
      <c r="BX13" s="11"/>
      <c r="BY13" s="17"/>
      <c r="BZ13" s="11"/>
      <c r="CA13" s="11"/>
      <c r="CB13" s="11"/>
      <c r="CC13" s="11"/>
      <c r="CD13" s="11"/>
      <c r="CE13" s="11"/>
      <c r="CF13" s="11"/>
      <c r="CG13" s="11"/>
      <c r="CH13" s="11"/>
      <c r="CI13" s="17"/>
      <c r="CJ13" s="11"/>
      <c r="CK13" s="11"/>
      <c r="CL13" s="11"/>
      <c r="CM13" s="11"/>
      <c r="CN13" s="11"/>
      <c r="CO13" s="11"/>
      <c r="CP13" s="17"/>
      <c r="CQ13" s="11"/>
      <c r="CR13" s="11"/>
      <c r="CS13" s="11"/>
      <c r="CT13" s="11"/>
      <c r="CU13" s="11"/>
      <c r="CV13" s="11"/>
      <c r="CW13" s="17"/>
      <c r="CX13" s="11"/>
      <c r="CY13" s="11"/>
      <c r="CZ13" s="11"/>
      <c r="DA13" s="11"/>
      <c r="DB13" s="11"/>
      <c r="DC13" s="11"/>
      <c r="DD13" s="17"/>
      <c r="DE13" s="12"/>
      <c r="DF13" s="12"/>
      <c r="DG13" s="13"/>
      <c r="DH13" s="17"/>
      <c r="DI13" s="17"/>
      <c r="DJ13" s="10"/>
    </row>
    <row r="14" spans="1:114" ht="14.25" x14ac:dyDescent="0.2">
      <c r="A14" s="6"/>
      <c r="B14" s="7"/>
      <c r="C14" s="6"/>
      <c r="D14" s="9"/>
      <c r="E14" s="10"/>
      <c r="F14" s="10"/>
      <c r="G14" s="11"/>
      <c r="H14" s="11"/>
      <c r="I14" s="11"/>
      <c r="J14" s="11"/>
      <c r="K14" s="11"/>
      <c r="L14" s="10"/>
      <c r="M14" s="11"/>
      <c r="N14" s="11"/>
      <c r="O14" s="11"/>
      <c r="P14" s="11"/>
      <c r="Q14" s="11"/>
      <c r="R14" s="11"/>
      <c r="S14" s="10"/>
      <c r="T14" s="11"/>
      <c r="U14" s="11"/>
      <c r="V14" s="11"/>
      <c r="W14" s="11"/>
      <c r="X14" s="11"/>
      <c r="Y14" s="11"/>
      <c r="Z14" s="11"/>
      <c r="AA14" s="11"/>
      <c r="AB14" s="11"/>
      <c r="AC14" s="10"/>
      <c r="AD14" s="11"/>
      <c r="AE14" s="11"/>
      <c r="AF14" s="11"/>
      <c r="AG14" s="11"/>
      <c r="AH14" s="11"/>
      <c r="AI14" s="11"/>
      <c r="AJ14" s="10"/>
      <c r="AK14" s="11"/>
      <c r="AL14" s="11"/>
      <c r="AM14" s="11"/>
      <c r="AN14" s="11"/>
      <c r="AO14" s="11"/>
      <c r="AP14" s="11"/>
      <c r="AQ14" s="10"/>
      <c r="AR14" s="11"/>
      <c r="AS14" s="11"/>
      <c r="AT14" s="11"/>
      <c r="AU14" s="11"/>
      <c r="AV14" s="11"/>
      <c r="AW14" s="11"/>
      <c r="AX14" s="10"/>
      <c r="AY14" s="12"/>
      <c r="AZ14" s="12"/>
      <c r="BA14" s="13"/>
      <c r="BB14" s="10"/>
      <c r="BC14" s="17"/>
      <c r="BD14" s="17"/>
      <c r="BE14" s="10"/>
      <c r="BF14" s="6"/>
      <c r="BG14" s="7"/>
      <c r="BH14" s="6"/>
      <c r="BI14" s="9"/>
      <c r="BJ14" s="10"/>
      <c r="BK14" s="10"/>
      <c r="BL14" s="10"/>
      <c r="BM14" s="11"/>
      <c r="BN14" s="11"/>
      <c r="BO14" s="11"/>
      <c r="BP14" s="11"/>
      <c r="BQ14" s="11"/>
      <c r="BR14" s="17"/>
      <c r="BS14" s="11"/>
      <c r="BT14" s="11"/>
      <c r="BU14" s="11"/>
      <c r="BV14" s="11"/>
      <c r="BW14" s="11"/>
      <c r="BX14" s="11"/>
      <c r="BY14" s="17"/>
      <c r="BZ14" s="11"/>
      <c r="CA14" s="11"/>
      <c r="CB14" s="11"/>
      <c r="CC14" s="11"/>
      <c r="CD14" s="11"/>
      <c r="CE14" s="11"/>
      <c r="CF14" s="11"/>
      <c r="CG14" s="11"/>
      <c r="CH14" s="11"/>
      <c r="CI14" s="17"/>
      <c r="CJ14" s="11"/>
      <c r="CK14" s="11"/>
      <c r="CL14" s="11"/>
      <c r="CM14" s="11"/>
      <c r="CN14" s="11"/>
      <c r="CO14" s="11"/>
      <c r="CP14" s="17"/>
      <c r="CQ14" s="11"/>
      <c r="CR14" s="11"/>
      <c r="CS14" s="11"/>
      <c r="CT14" s="11"/>
      <c r="CU14" s="11"/>
      <c r="CV14" s="11"/>
      <c r="CW14" s="17"/>
      <c r="CX14" s="11"/>
      <c r="CY14" s="11"/>
      <c r="CZ14" s="11"/>
      <c r="DA14" s="11"/>
      <c r="DB14" s="11"/>
      <c r="DC14" s="11"/>
      <c r="DD14" s="17"/>
      <c r="DE14" s="12"/>
      <c r="DF14" s="12"/>
      <c r="DG14" s="13"/>
      <c r="DH14" s="17"/>
      <c r="DI14" s="17"/>
      <c r="DJ14" s="10"/>
    </row>
    <row r="15" spans="1:114" ht="14.25" x14ac:dyDescent="0.2">
      <c r="A15" s="6"/>
      <c r="B15" s="7"/>
      <c r="C15" s="6"/>
      <c r="D15" s="9"/>
      <c r="E15" s="10"/>
      <c r="F15" s="10"/>
      <c r="G15" s="11"/>
      <c r="H15" s="11"/>
      <c r="I15" s="11"/>
      <c r="J15" s="11"/>
      <c r="K15" s="11"/>
      <c r="L15" s="10"/>
      <c r="M15" s="11"/>
      <c r="N15" s="11"/>
      <c r="O15" s="11"/>
      <c r="P15" s="11"/>
      <c r="Q15" s="11"/>
      <c r="R15" s="11"/>
      <c r="S15" s="10"/>
      <c r="T15" s="11"/>
      <c r="U15" s="11"/>
      <c r="V15" s="11"/>
      <c r="W15" s="11"/>
      <c r="X15" s="11"/>
      <c r="Y15" s="11"/>
      <c r="Z15" s="11"/>
      <c r="AA15" s="11"/>
      <c r="AB15" s="11"/>
      <c r="AC15" s="10"/>
      <c r="AD15" s="11"/>
      <c r="AE15" s="11"/>
      <c r="AF15" s="11"/>
      <c r="AG15" s="11"/>
      <c r="AH15" s="11"/>
      <c r="AI15" s="11"/>
      <c r="AJ15" s="10"/>
      <c r="AK15" s="11"/>
      <c r="AL15" s="11"/>
      <c r="AM15" s="11"/>
      <c r="AN15" s="11"/>
      <c r="AO15" s="11"/>
      <c r="AP15" s="11"/>
      <c r="AQ15" s="10"/>
      <c r="AR15" s="11"/>
      <c r="AS15" s="11"/>
      <c r="AT15" s="11"/>
      <c r="AU15" s="11"/>
      <c r="AV15" s="11"/>
      <c r="AW15" s="11"/>
      <c r="AX15" s="10"/>
      <c r="AY15" s="12"/>
      <c r="AZ15" s="12"/>
      <c r="BA15" s="13"/>
      <c r="BB15" s="10"/>
      <c r="BC15" s="17"/>
      <c r="BD15" s="17"/>
      <c r="BE15" s="10"/>
      <c r="BF15" s="6"/>
      <c r="BG15" s="7"/>
      <c r="BH15" s="6"/>
      <c r="BI15" s="9"/>
      <c r="BJ15" s="10"/>
      <c r="BK15" s="10"/>
      <c r="BL15" s="10"/>
      <c r="BM15" s="11"/>
      <c r="BN15" s="11"/>
      <c r="BO15" s="11"/>
      <c r="BP15" s="11"/>
      <c r="BQ15" s="11"/>
      <c r="BR15" s="17"/>
      <c r="BS15" s="11"/>
      <c r="BT15" s="11"/>
      <c r="BU15" s="11"/>
      <c r="BV15" s="11"/>
      <c r="BW15" s="11"/>
      <c r="BX15" s="11"/>
      <c r="BY15" s="17"/>
      <c r="BZ15" s="11"/>
      <c r="CA15" s="11"/>
      <c r="CB15" s="11"/>
      <c r="CC15" s="11"/>
      <c r="CD15" s="11"/>
      <c r="CE15" s="11"/>
      <c r="CF15" s="11"/>
      <c r="CG15" s="11"/>
      <c r="CH15" s="11"/>
      <c r="CI15" s="17"/>
      <c r="CJ15" s="11"/>
      <c r="CK15" s="11"/>
      <c r="CL15" s="11"/>
      <c r="CM15" s="11"/>
      <c r="CN15" s="11"/>
      <c r="CO15" s="11"/>
      <c r="CP15" s="17"/>
      <c r="CQ15" s="11"/>
      <c r="CR15" s="11"/>
      <c r="CS15" s="11"/>
      <c r="CT15" s="11"/>
      <c r="CU15" s="11"/>
      <c r="CV15" s="11"/>
      <c r="CW15" s="17"/>
      <c r="CX15" s="11"/>
      <c r="CY15" s="11"/>
      <c r="CZ15" s="11"/>
      <c r="DA15" s="11"/>
      <c r="DB15" s="11"/>
      <c r="DC15" s="11"/>
      <c r="DD15" s="17"/>
      <c r="DE15" s="12"/>
      <c r="DF15" s="12"/>
      <c r="DG15" s="13"/>
      <c r="DH15" s="17"/>
      <c r="DI15" s="17"/>
      <c r="DJ15" s="10"/>
    </row>
    <row r="16" spans="1:114" ht="14.25" x14ac:dyDescent="0.2">
      <c r="A16" s="6"/>
      <c r="B16" s="7"/>
      <c r="C16" s="6"/>
      <c r="D16" s="9"/>
      <c r="E16" s="10"/>
      <c r="F16" s="10"/>
      <c r="G16" s="11"/>
      <c r="H16" s="11"/>
      <c r="I16" s="11"/>
      <c r="J16" s="11"/>
      <c r="K16" s="11"/>
      <c r="L16" s="10"/>
      <c r="M16" s="11"/>
      <c r="N16" s="11"/>
      <c r="O16" s="11"/>
      <c r="P16" s="11"/>
      <c r="Q16" s="11"/>
      <c r="R16" s="11"/>
      <c r="S16" s="10"/>
      <c r="T16" s="11"/>
      <c r="U16" s="11"/>
      <c r="V16" s="11"/>
      <c r="W16" s="11"/>
      <c r="X16" s="11"/>
      <c r="Y16" s="11"/>
      <c r="Z16" s="11"/>
      <c r="AA16" s="11"/>
      <c r="AB16" s="11"/>
      <c r="AC16" s="10"/>
      <c r="AD16" s="11"/>
      <c r="AE16" s="11"/>
      <c r="AF16" s="11"/>
      <c r="AG16" s="11"/>
      <c r="AH16" s="11"/>
      <c r="AI16" s="11"/>
      <c r="AJ16" s="10"/>
      <c r="AK16" s="11"/>
      <c r="AL16" s="11"/>
      <c r="AM16" s="11"/>
      <c r="AN16" s="11"/>
      <c r="AO16" s="11"/>
      <c r="AP16" s="11"/>
      <c r="AQ16" s="10"/>
      <c r="AR16" s="11"/>
      <c r="AS16" s="11"/>
      <c r="AT16" s="11"/>
      <c r="AU16" s="11"/>
      <c r="AV16" s="11"/>
      <c r="AW16" s="11"/>
      <c r="AX16" s="10"/>
      <c r="AY16" s="12"/>
      <c r="AZ16" s="12"/>
      <c r="BA16" s="13"/>
      <c r="BB16" s="10"/>
      <c r="BC16" s="17"/>
      <c r="BD16" s="17"/>
      <c r="BE16" s="10"/>
      <c r="BF16" s="6"/>
      <c r="BG16" s="7"/>
      <c r="BH16" s="6"/>
      <c r="BI16" s="9"/>
      <c r="BJ16" s="10"/>
      <c r="BK16" s="10"/>
      <c r="BL16" s="10"/>
      <c r="BM16" s="11"/>
      <c r="BN16" s="11"/>
      <c r="BO16" s="11"/>
      <c r="BP16" s="11"/>
      <c r="BQ16" s="11"/>
      <c r="BR16" s="17"/>
      <c r="BS16" s="11"/>
      <c r="BT16" s="11"/>
      <c r="BU16" s="11"/>
      <c r="BV16" s="11"/>
      <c r="BW16" s="11"/>
      <c r="BX16" s="11"/>
      <c r="BY16" s="17"/>
      <c r="BZ16" s="11"/>
      <c r="CA16" s="11"/>
      <c r="CB16" s="11"/>
      <c r="CC16" s="11"/>
      <c r="CD16" s="11"/>
      <c r="CE16" s="11"/>
      <c r="CF16" s="11"/>
      <c r="CG16" s="11"/>
      <c r="CH16" s="11"/>
      <c r="CI16" s="17"/>
      <c r="CJ16" s="11"/>
      <c r="CK16" s="11"/>
      <c r="CL16" s="11"/>
      <c r="CM16" s="11"/>
      <c r="CN16" s="11"/>
      <c r="CO16" s="11"/>
      <c r="CP16" s="17"/>
      <c r="CQ16" s="11"/>
      <c r="CR16" s="11"/>
      <c r="CS16" s="11"/>
      <c r="CT16" s="11"/>
      <c r="CU16" s="11"/>
      <c r="CV16" s="11"/>
      <c r="CW16" s="17"/>
      <c r="CX16" s="11"/>
      <c r="CY16" s="11"/>
      <c r="CZ16" s="11"/>
      <c r="DA16" s="11"/>
      <c r="DB16" s="11"/>
      <c r="DC16" s="11"/>
      <c r="DD16" s="17"/>
      <c r="DE16" s="12"/>
      <c r="DF16" s="12"/>
      <c r="DG16" s="13"/>
      <c r="DH16" s="17"/>
      <c r="DI16" s="17"/>
      <c r="DJ16" s="10"/>
    </row>
    <row r="17" spans="1:114" ht="14.25" x14ac:dyDescent="0.2">
      <c r="A17" s="6"/>
      <c r="B17" s="7"/>
      <c r="C17" s="19" t="s">
        <v>1796</v>
      </c>
      <c r="D17" s="9"/>
      <c r="E17" s="10"/>
      <c r="F17" s="10"/>
      <c r="G17" s="11"/>
      <c r="H17" s="11"/>
      <c r="I17" s="11"/>
      <c r="J17" s="11"/>
      <c r="K17" s="11"/>
      <c r="L17" s="10"/>
      <c r="M17" s="11"/>
      <c r="N17" s="11"/>
      <c r="O17" s="11"/>
      <c r="P17" s="11"/>
      <c r="Q17" s="11"/>
      <c r="R17" s="11"/>
      <c r="S17" s="10"/>
      <c r="T17" s="11"/>
      <c r="U17" s="11"/>
      <c r="V17" s="11"/>
      <c r="W17" s="11"/>
      <c r="X17" s="11"/>
      <c r="Y17" s="11"/>
      <c r="Z17" s="11"/>
      <c r="AA17" s="11"/>
      <c r="AB17" s="11"/>
      <c r="AC17" s="10"/>
      <c r="AD17" s="11"/>
      <c r="AE17" s="11"/>
      <c r="AF17" s="11"/>
      <c r="AG17" s="11"/>
      <c r="AH17" s="11"/>
      <c r="AI17" s="11"/>
      <c r="AJ17" s="10"/>
      <c r="AK17" s="11"/>
      <c r="AL17" s="11"/>
      <c r="AM17" s="11"/>
      <c r="AN17" s="11"/>
      <c r="AO17" s="11"/>
      <c r="AP17" s="11"/>
      <c r="AQ17" s="10"/>
      <c r="AR17" s="11"/>
      <c r="AS17" s="11"/>
      <c r="AT17" s="11"/>
      <c r="AU17" s="11"/>
      <c r="AV17" s="11"/>
      <c r="AW17" s="11"/>
      <c r="AX17" s="10"/>
      <c r="AY17" s="12"/>
      <c r="AZ17" s="12"/>
      <c r="BA17" s="13"/>
      <c r="BB17" s="10"/>
      <c r="BC17" s="17"/>
      <c r="BD17" s="17"/>
      <c r="BE17" s="10"/>
      <c r="BF17" s="6"/>
      <c r="BG17" s="7"/>
      <c r="BH17" s="6"/>
      <c r="BI17" s="9"/>
      <c r="BJ17" s="10"/>
      <c r="BK17" s="10"/>
      <c r="BL17" s="10"/>
      <c r="BM17" s="11"/>
      <c r="BN17" s="11"/>
      <c r="BO17" s="11"/>
      <c r="BP17" s="11"/>
      <c r="BQ17" s="11"/>
      <c r="BR17" s="17"/>
      <c r="BS17" s="11"/>
      <c r="BT17" s="11"/>
      <c r="BU17" s="11"/>
      <c r="BV17" s="11"/>
      <c r="BW17" s="11"/>
      <c r="BX17" s="11"/>
      <c r="BY17" s="17"/>
      <c r="BZ17" s="11"/>
      <c r="CA17" s="11"/>
      <c r="CB17" s="11"/>
      <c r="CC17" s="11"/>
      <c r="CD17" s="11"/>
      <c r="CE17" s="11"/>
      <c r="CF17" s="11"/>
      <c r="CG17" s="11"/>
      <c r="CH17" s="11"/>
      <c r="CI17" s="17"/>
      <c r="CJ17" s="11"/>
      <c r="CK17" s="11"/>
      <c r="CL17" s="11"/>
      <c r="CM17" s="11"/>
      <c r="CN17" s="11"/>
      <c r="CO17" s="11"/>
      <c r="CP17" s="17"/>
      <c r="CQ17" s="11"/>
      <c r="CR17" s="11"/>
      <c r="CS17" s="11"/>
      <c r="CT17" s="11"/>
      <c r="CU17" s="11"/>
      <c r="CV17" s="11"/>
      <c r="CW17" s="17"/>
      <c r="CX17" s="11"/>
      <c r="CY17" s="11"/>
      <c r="CZ17" s="11"/>
      <c r="DA17" s="11"/>
      <c r="DB17" s="11"/>
      <c r="DC17" s="11"/>
      <c r="DD17" s="17"/>
      <c r="DE17" s="12"/>
      <c r="DF17" s="12"/>
      <c r="DG17" s="13"/>
      <c r="DH17" s="17"/>
      <c r="DI17" s="17"/>
      <c r="DJ17" s="10"/>
    </row>
    <row r="18" spans="1:114" ht="14.25" x14ac:dyDescent="0.2">
      <c r="A18" s="6" t="s">
        <v>392</v>
      </c>
      <c r="B18" s="7">
        <v>765</v>
      </c>
      <c r="C18" s="6" t="s">
        <v>1071</v>
      </c>
      <c r="D18" s="9" t="str">
        <f t="shared" si="0"/>
        <v/>
      </c>
      <c r="E18" s="10" t="str">
        <f t="shared" si="1"/>
        <v/>
      </c>
      <c r="F18" s="10" t="str">
        <f t="shared" si="2"/>
        <v/>
      </c>
      <c r="G18" s="11" t="str">
        <f t="shared" si="3"/>
        <v/>
      </c>
      <c r="H18" s="11" t="str">
        <f t="shared" si="4"/>
        <v/>
      </c>
      <c r="I18" s="11" t="str">
        <f t="shared" si="5"/>
        <v/>
      </c>
      <c r="J18" s="11" t="str">
        <f t="shared" si="6"/>
        <v/>
      </c>
      <c r="K18" s="11" t="str">
        <f t="shared" si="7"/>
        <v/>
      </c>
      <c r="L18" s="10" t="str">
        <f t="shared" si="8"/>
        <v/>
      </c>
      <c r="M18" s="11" t="str">
        <f t="shared" si="9"/>
        <v/>
      </c>
      <c r="N18" s="11" t="str">
        <f t="shared" si="10"/>
        <v/>
      </c>
      <c r="O18" s="11" t="str">
        <f t="shared" si="11"/>
        <v/>
      </c>
      <c r="P18" s="11" t="str">
        <f t="shared" si="12"/>
        <v/>
      </c>
      <c r="Q18" s="11" t="str">
        <f t="shared" si="13"/>
        <v/>
      </c>
      <c r="R18" s="11" t="str">
        <f t="shared" si="14"/>
        <v/>
      </c>
      <c r="S18" s="10" t="str">
        <f t="shared" si="15"/>
        <v/>
      </c>
      <c r="T18" s="11" t="str">
        <f t="shared" si="16"/>
        <v/>
      </c>
      <c r="U18" s="11" t="str">
        <f t="shared" si="17"/>
        <v/>
      </c>
      <c r="V18" s="11" t="str">
        <f t="shared" si="18"/>
        <v/>
      </c>
      <c r="W18" s="11" t="str">
        <f t="shared" si="19"/>
        <v/>
      </c>
      <c r="X18" s="11" t="str">
        <f t="shared" si="20"/>
        <v/>
      </c>
      <c r="Y18" s="11" t="str">
        <f t="shared" si="21"/>
        <v/>
      </c>
      <c r="Z18" s="11" t="str">
        <f t="shared" si="22"/>
        <v/>
      </c>
      <c r="AA18" s="11" t="str">
        <f t="shared" si="23"/>
        <v/>
      </c>
      <c r="AB18" s="11" t="str">
        <f t="shared" si="24"/>
        <v/>
      </c>
      <c r="AC18" s="10" t="str">
        <f t="shared" si="25"/>
        <v/>
      </c>
      <c r="AD18" s="11" t="str">
        <f t="shared" si="26"/>
        <v/>
      </c>
      <c r="AE18" s="11" t="str">
        <f t="shared" si="27"/>
        <v/>
      </c>
      <c r="AF18" s="11" t="str">
        <f t="shared" si="28"/>
        <v/>
      </c>
      <c r="AG18" s="11" t="str">
        <f t="shared" si="29"/>
        <v/>
      </c>
      <c r="AH18" s="11" t="str">
        <f t="shared" si="30"/>
        <v/>
      </c>
      <c r="AI18" s="11" t="str">
        <f t="shared" si="31"/>
        <v/>
      </c>
      <c r="AJ18" s="10" t="str">
        <f t="shared" si="32"/>
        <v/>
      </c>
      <c r="AK18" s="11" t="str">
        <f t="shared" si="33"/>
        <v/>
      </c>
      <c r="AL18" s="11" t="str">
        <f t="shared" si="34"/>
        <v/>
      </c>
      <c r="AM18" s="11" t="str">
        <f t="shared" si="35"/>
        <v/>
      </c>
      <c r="AN18" s="11" t="str">
        <f t="shared" si="36"/>
        <v/>
      </c>
      <c r="AO18" s="11" t="str">
        <f t="shared" si="37"/>
        <v/>
      </c>
      <c r="AP18" s="11" t="str">
        <f t="shared" si="38"/>
        <v/>
      </c>
      <c r="AQ18" s="10" t="str">
        <f t="shared" si="39"/>
        <v/>
      </c>
      <c r="AR18" s="11" t="str">
        <f t="shared" si="40"/>
        <v/>
      </c>
      <c r="AS18" s="11" t="str">
        <f t="shared" si="41"/>
        <v/>
      </c>
      <c r="AT18" s="11" t="str">
        <f t="shared" si="42"/>
        <v/>
      </c>
      <c r="AU18" s="11" t="str">
        <f t="shared" si="43"/>
        <v/>
      </c>
      <c r="AV18" s="11" t="str">
        <f t="shared" si="44"/>
        <v/>
      </c>
      <c r="AW18" s="11" t="str">
        <f t="shared" si="45"/>
        <v/>
      </c>
      <c r="AX18" s="10" t="str">
        <f t="shared" si="46"/>
        <v/>
      </c>
      <c r="AY18" s="12" t="s">
        <v>1432</v>
      </c>
      <c r="AZ18" s="12" t="s">
        <v>1433</v>
      </c>
      <c r="BA18" s="13">
        <v>2410</v>
      </c>
      <c r="BB18" s="10">
        <f t="shared" si="47"/>
        <v>2</v>
      </c>
      <c r="BC18" s="17" t="str">
        <f t="shared" si="48"/>
        <v/>
      </c>
      <c r="BD18" s="17"/>
      <c r="BE18" s="10" t="str">
        <f t="shared" si="49"/>
        <v/>
      </c>
      <c r="BF18" s="6" t="s">
        <v>392</v>
      </c>
      <c r="BG18" s="7">
        <v>765</v>
      </c>
      <c r="BH18" s="6" t="s">
        <v>1071</v>
      </c>
      <c r="BI18" s="9" t="str">
        <f t="shared" si="50"/>
        <v/>
      </c>
      <c r="BJ18" s="10" t="str">
        <f t="shared" si="51"/>
        <v/>
      </c>
      <c r="BK18" s="10" t="str">
        <f t="shared" si="52"/>
        <v/>
      </c>
      <c r="BL18" s="10"/>
      <c r="BM18" s="11" t="str">
        <f t="shared" si="53"/>
        <v/>
      </c>
      <c r="BN18" s="11" t="str">
        <f t="shared" si="54"/>
        <v/>
      </c>
      <c r="BO18" s="11" t="str">
        <f t="shared" si="55"/>
        <v/>
      </c>
      <c r="BP18" s="11" t="str">
        <f t="shared" si="56"/>
        <v/>
      </c>
      <c r="BQ18" s="11" t="str">
        <f t="shared" si="57"/>
        <v/>
      </c>
      <c r="BR18" s="17" t="str">
        <f t="shared" si="58"/>
        <v/>
      </c>
      <c r="BS18" s="11" t="str">
        <f t="shared" si="59"/>
        <v/>
      </c>
      <c r="BT18" s="11" t="str">
        <f t="shared" si="60"/>
        <v/>
      </c>
      <c r="BU18" s="11" t="str">
        <f t="shared" si="61"/>
        <v/>
      </c>
      <c r="BV18" s="11" t="str">
        <f t="shared" si="62"/>
        <v/>
      </c>
      <c r="BW18" s="11" t="str">
        <f t="shared" si="63"/>
        <v/>
      </c>
      <c r="BX18" s="11" t="str">
        <f t="shared" si="64"/>
        <v/>
      </c>
      <c r="BY18" s="17" t="str">
        <f t="shared" si="65"/>
        <v/>
      </c>
      <c r="BZ18" s="11" t="str">
        <f t="shared" si="66"/>
        <v/>
      </c>
      <c r="CA18" s="11" t="str">
        <f t="shared" si="67"/>
        <v/>
      </c>
      <c r="CB18" s="11" t="str">
        <f t="shared" si="68"/>
        <v/>
      </c>
      <c r="CC18" s="11" t="str">
        <f t="shared" si="69"/>
        <v/>
      </c>
      <c r="CD18" s="11" t="str">
        <f t="shared" si="70"/>
        <v/>
      </c>
      <c r="CE18" s="11" t="str">
        <f t="shared" si="71"/>
        <v/>
      </c>
      <c r="CF18" s="11" t="str">
        <f t="shared" si="72"/>
        <v/>
      </c>
      <c r="CG18" s="11" t="str">
        <f t="shared" si="73"/>
        <v/>
      </c>
      <c r="CH18" s="11" t="str">
        <f t="shared" si="74"/>
        <v/>
      </c>
      <c r="CI18" s="17" t="str">
        <f t="shared" si="75"/>
        <v/>
      </c>
      <c r="CJ18" s="11" t="str">
        <f t="shared" si="76"/>
        <v/>
      </c>
      <c r="CK18" s="11" t="str">
        <f t="shared" si="77"/>
        <v/>
      </c>
      <c r="CL18" s="11" t="str">
        <f t="shared" si="78"/>
        <v/>
      </c>
      <c r="CM18" s="11" t="str">
        <f t="shared" si="79"/>
        <v/>
      </c>
      <c r="CN18" s="11" t="str">
        <f t="shared" si="80"/>
        <v/>
      </c>
      <c r="CO18" s="11" t="str">
        <f t="shared" si="81"/>
        <v/>
      </c>
      <c r="CP18" s="17" t="str">
        <f t="shared" si="82"/>
        <v/>
      </c>
      <c r="CQ18" s="11" t="str">
        <f t="shared" si="83"/>
        <v/>
      </c>
      <c r="CR18" s="11" t="str">
        <f t="shared" si="84"/>
        <v/>
      </c>
      <c r="CS18" s="11" t="str">
        <f t="shared" si="85"/>
        <v/>
      </c>
      <c r="CT18" s="11" t="str">
        <f t="shared" si="86"/>
        <v/>
      </c>
      <c r="CU18" s="11" t="str">
        <f t="shared" si="87"/>
        <v/>
      </c>
      <c r="CV18" s="11" t="str">
        <f t="shared" si="88"/>
        <v/>
      </c>
      <c r="CW18" s="17" t="str">
        <f t="shared" si="89"/>
        <v/>
      </c>
      <c r="CX18" s="11" t="str">
        <f t="shared" si="90"/>
        <v/>
      </c>
      <c r="CY18" s="11" t="str">
        <f t="shared" si="91"/>
        <v/>
      </c>
      <c r="CZ18" s="11" t="str">
        <f t="shared" si="92"/>
        <v/>
      </c>
      <c r="DA18" s="11" t="str">
        <f t="shared" si="93"/>
        <v/>
      </c>
      <c r="DB18" s="11" t="str">
        <f t="shared" si="94"/>
        <v/>
      </c>
      <c r="DC18" s="11" t="str">
        <f t="shared" si="95"/>
        <v/>
      </c>
      <c r="DD18" s="17" t="str">
        <f t="shared" si="96"/>
        <v/>
      </c>
      <c r="DE18" s="12" t="s">
        <v>1432</v>
      </c>
      <c r="DF18" s="12" t="s">
        <v>1433</v>
      </c>
      <c r="DG18" s="13">
        <v>2410</v>
      </c>
      <c r="DH18" s="17">
        <f t="shared" si="97"/>
        <v>2</v>
      </c>
      <c r="DI18" s="17" t="str">
        <f t="shared" si="98"/>
        <v/>
      </c>
      <c r="DJ18" s="10" t="str">
        <f t="shared" si="99"/>
        <v/>
      </c>
    </row>
  </sheetData>
  <conditionalFormatting sqref="BE5:BE18">
    <cfRule type="cellIs" dxfId="263" priority="12" operator="equal">
      <formula>"Mycket bra"</formula>
    </cfRule>
  </conditionalFormatting>
  <conditionalFormatting sqref="BE5:BE18">
    <cfRule type="cellIs" dxfId="262" priority="13" operator="equal">
      <formula>"Bra"</formula>
    </cfRule>
  </conditionalFormatting>
  <conditionalFormatting sqref="BE5:BE18">
    <cfRule type="cellIs" dxfId="261" priority="14" operator="equal">
      <formula>"Varken eller"</formula>
    </cfRule>
  </conditionalFormatting>
  <conditionalFormatting sqref="BE5:BE18">
    <cfRule type="cellIs" dxfId="260" priority="15" operator="equal">
      <formula>"Dålig"</formula>
    </cfRule>
  </conditionalFormatting>
  <conditionalFormatting sqref="BE5:BE18">
    <cfRule type="cellIs" dxfId="259" priority="16" operator="equal">
      <formula>"Mycket dålig"</formula>
    </cfRule>
  </conditionalFormatting>
  <conditionalFormatting sqref="L5:L18 S5:S18 AC5:AC18 AJ5:AJ18 AQ5:AQ18 AX5:AX18 BB5:BD18">
    <cfRule type="cellIs" dxfId="258" priority="17" operator="lessThan">
      <formula>1</formula>
    </cfRule>
  </conditionalFormatting>
  <conditionalFormatting sqref="L5:L18 S5:S18 AC5:AC18 AJ5:AJ18 AQ5:AQ18 AX5:AX18 BB5:BD18">
    <cfRule type="cellIs" dxfId="257" priority="18" operator="lessThan">
      <formula>2</formula>
    </cfRule>
  </conditionalFormatting>
  <conditionalFormatting sqref="L5:L18 S5:S18 AC5:AC18 AJ5:AJ18 AQ5:AQ18 AX5:AX18 BB5:BD18">
    <cfRule type="cellIs" dxfId="256" priority="19" operator="lessThan">
      <formula>3</formula>
    </cfRule>
  </conditionalFormatting>
  <conditionalFormatting sqref="L5:L18 S5:S18 AC5:AC18 AJ5:AJ18 AQ5:AQ18 AX5:AX18 BB5:BD18">
    <cfRule type="cellIs" dxfId="255" priority="20" operator="lessThan">
      <formula>4</formula>
    </cfRule>
  </conditionalFormatting>
  <conditionalFormatting sqref="L5:L18 S5:S18 AC5:AC18 AJ5:AJ18 AQ5:AQ18 AX5:AX18 BB5:BD18">
    <cfRule type="cellIs" dxfId="254" priority="21" operator="lessThan">
      <formula>5</formula>
    </cfRule>
  </conditionalFormatting>
  <conditionalFormatting sqref="L5:L18 S5:S18 AC5:AC18 AJ5:AJ18 AQ5:AQ18 AX5:AX18 BB5:BD18">
    <cfRule type="cellIs" dxfId="253" priority="22" operator="lessThan">
      <formula>6</formula>
    </cfRule>
  </conditionalFormatting>
  <conditionalFormatting sqref="DJ5:DJ18">
    <cfRule type="cellIs" dxfId="252" priority="1" operator="equal">
      <formula>"Mycket bra"</formula>
    </cfRule>
  </conditionalFormatting>
  <conditionalFormatting sqref="DJ5:DJ18">
    <cfRule type="cellIs" dxfId="251" priority="2" operator="equal">
      <formula>"Bra"</formula>
    </cfRule>
  </conditionalFormatting>
  <conditionalFormatting sqref="DJ5:DJ18">
    <cfRule type="cellIs" dxfId="250" priority="3" operator="equal">
      <formula>"Varken eller"</formula>
    </cfRule>
  </conditionalFormatting>
  <conditionalFormatting sqref="DJ5:DJ18">
    <cfRule type="cellIs" dxfId="249" priority="4" operator="equal">
      <formula>"Dålig"</formula>
    </cfRule>
  </conditionalFormatting>
  <conditionalFormatting sqref="DJ5:DJ18">
    <cfRule type="cellIs" dxfId="248" priority="5" operator="equal">
      <formula>"Mycket dålig"</formula>
    </cfRule>
  </conditionalFormatting>
  <conditionalFormatting sqref="BR5:BR18 BY5:BY18 CI5:CI18 CP5:CP18 CW5:CW18 DD5:DD18 DH5:DI18">
    <cfRule type="cellIs" dxfId="247" priority="6" operator="lessThan">
      <formula>1</formula>
    </cfRule>
  </conditionalFormatting>
  <conditionalFormatting sqref="BR5:BR18 BY5:BY18 CI5:CI18 CP5:CP18 CW5:CW18 DD5:DD18 DH5:DI18">
    <cfRule type="cellIs" dxfId="246" priority="7" operator="lessThan">
      <formula>2</formula>
    </cfRule>
  </conditionalFormatting>
  <conditionalFormatting sqref="BR5:BR18 BY5:BY18 CI5:CI18 CP5:CP18 CW5:CW18 DD5:DD18 DH5:DI18">
    <cfRule type="cellIs" dxfId="245" priority="8" operator="lessThan">
      <formula>3</formula>
    </cfRule>
  </conditionalFormatting>
  <conditionalFormatting sqref="BR5:BR18 BY5:BY18 CI5:CI18 CP5:CP18 CW5:CW18 DD5:DD18 DH5:DI18">
    <cfRule type="cellIs" dxfId="244" priority="9" operator="lessThan">
      <formula>4</formula>
    </cfRule>
  </conditionalFormatting>
  <conditionalFormatting sqref="BR5:BR18 BY5:BY18 CI5:CI18 CP5:CP18 CW5:CW18 DD5:DD18 DH5:DI18">
    <cfRule type="cellIs" dxfId="243" priority="10" operator="lessThan">
      <formula>5</formula>
    </cfRule>
  </conditionalFormatting>
  <conditionalFormatting sqref="BR5:BR18 BY5:BY18 CI5:CI18 CP5:CP18 CW5:CW18 DD5:DD18 DH5:DI18">
    <cfRule type="cellIs" dxfId="242" priority="11" operator="lessThan">
      <formula>6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2"/>
  <sheetViews>
    <sheetView topLeftCell="C1" workbookViewId="0">
      <selection activeCell="C2" sqref="C2"/>
    </sheetView>
  </sheetViews>
  <sheetFormatPr defaultRowHeight="12.75" x14ac:dyDescent="0.2"/>
  <cols>
    <col min="1" max="2" width="0" hidden="1" customWidth="1"/>
    <col min="3" max="3" width="18.42578125" bestFit="1" customWidth="1"/>
    <col min="4" max="54" width="0" hidden="1" customWidth="1"/>
    <col min="58" max="63" width="0" hidden="1" customWidth="1"/>
    <col min="70" max="70" width="9.140625" style="18"/>
    <col min="77" max="77" width="9.140625" style="18"/>
    <col min="87" max="87" width="9.140625" style="18"/>
    <col min="94" max="94" width="9.140625" style="18"/>
    <col min="101" max="101" width="9.140625" style="18"/>
    <col min="108" max="108" width="13.7109375" style="18" customWidth="1"/>
    <col min="112" max="112" width="9.140625" style="18"/>
  </cols>
  <sheetData>
    <row r="1" spans="1:114" ht="37.5" x14ac:dyDescent="0.6">
      <c r="C1" s="21" t="s">
        <v>1798</v>
      </c>
    </row>
    <row r="2" spans="1:114" x14ac:dyDescent="0.2">
      <c r="C2" s="40" t="s">
        <v>1914</v>
      </c>
    </row>
    <row r="4" spans="1:114" ht="165.75" x14ac:dyDescent="0.2">
      <c r="C4" s="41" t="s">
        <v>3</v>
      </c>
      <c r="D4" s="41" t="s">
        <v>1735</v>
      </c>
      <c r="E4" s="53"/>
      <c r="F4" s="53"/>
      <c r="G4" s="42" t="s">
        <v>1744</v>
      </c>
      <c r="H4" s="42" t="s">
        <v>1745</v>
      </c>
      <c r="I4" s="42" t="s">
        <v>1746</v>
      </c>
      <c r="J4" s="42" t="s">
        <v>1748</v>
      </c>
      <c r="K4" s="42" t="s">
        <v>1749</v>
      </c>
      <c r="L4" s="49" t="s">
        <v>1747</v>
      </c>
      <c r="M4" s="43" t="s">
        <v>1775</v>
      </c>
      <c r="N4" s="43" t="s">
        <v>1776</v>
      </c>
      <c r="O4" s="43" t="s">
        <v>1777</v>
      </c>
      <c r="P4" s="43" t="s">
        <v>1778</v>
      </c>
      <c r="Q4" s="43" t="s">
        <v>1779</v>
      </c>
      <c r="R4" s="43" t="s">
        <v>1780</v>
      </c>
      <c r="S4" s="50" t="s">
        <v>1781</v>
      </c>
      <c r="T4" s="44" t="s">
        <v>1751</v>
      </c>
      <c r="U4" s="44" t="s">
        <v>1752</v>
      </c>
      <c r="V4" s="44" t="s">
        <v>1753</v>
      </c>
      <c r="W4" s="44" t="s">
        <v>1754</v>
      </c>
      <c r="X4" s="44" t="s">
        <v>1755</v>
      </c>
      <c r="Y4" s="44" t="s">
        <v>1756</v>
      </c>
      <c r="Z4" s="44" t="s">
        <v>1757</v>
      </c>
      <c r="AA4" s="44" t="s">
        <v>1758</v>
      </c>
      <c r="AB4" s="44" t="s">
        <v>1750</v>
      </c>
      <c r="AC4" s="50" t="s">
        <v>1782</v>
      </c>
      <c r="AD4" s="44" t="s">
        <v>1759</v>
      </c>
      <c r="AE4" s="44" t="s">
        <v>1760</v>
      </c>
      <c r="AF4" s="44" t="s">
        <v>1761</v>
      </c>
      <c r="AG4" s="44" t="s">
        <v>1762</v>
      </c>
      <c r="AH4" s="44" t="s">
        <v>1763</v>
      </c>
      <c r="AI4" s="44" t="s">
        <v>1750</v>
      </c>
      <c r="AJ4" s="50" t="s">
        <v>1783</v>
      </c>
      <c r="AK4" s="44" t="s">
        <v>1764</v>
      </c>
      <c r="AL4" s="44" t="s">
        <v>1765</v>
      </c>
      <c r="AM4" s="44" t="s">
        <v>1766</v>
      </c>
      <c r="AN4" s="44" t="s">
        <v>1767</v>
      </c>
      <c r="AO4" s="44" t="s">
        <v>1768</v>
      </c>
      <c r="AP4" s="44" t="s">
        <v>1769</v>
      </c>
      <c r="AQ4" s="51" t="s">
        <v>1721</v>
      </c>
      <c r="AR4" s="44" t="s">
        <v>1770</v>
      </c>
      <c r="AS4" s="44" t="s">
        <v>1771</v>
      </c>
      <c r="AT4" s="44" t="s">
        <v>1772</v>
      </c>
      <c r="AU4" s="44" t="s">
        <v>1773</v>
      </c>
      <c r="AV4" s="44" t="s">
        <v>1774</v>
      </c>
      <c r="AW4" s="44" t="s">
        <v>1750</v>
      </c>
      <c r="AX4" s="52" t="s">
        <v>1722</v>
      </c>
      <c r="AY4" s="47" t="s">
        <v>8</v>
      </c>
      <c r="AZ4" s="47" t="s">
        <v>22</v>
      </c>
      <c r="BA4" s="47" t="s">
        <v>23</v>
      </c>
      <c r="BB4" s="52" t="s">
        <v>1723</v>
      </c>
      <c r="BC4" s="55" t="s">
        <v>1725</v>
      </c>
      <c r="BD4" s="55" t="s">
        <v>1735</v>
      </c>
      <c r="BE4" s="57" t="s">
        <v>1724</v>
      </c>
      <c r="BF4" s="44" t="s">
        <v>1724</v>
      </c>
      <c r="BG4" s="48" t="s">
        <v>3</v>
      </c>
      <c r="BH4" s="41" t="s">
        <v>6</v>
      </c>
      <c r="BI4" s="41" t="s">
        <v>1735</v>
      </c>
      <c r="BJ4" s="42" t="s">
        <v>1744</v>
      </c>
      <c r="BK4" s="57" t="s">
        <v>1794</v>
      </c>
      <c r="BM4" s="42" t="s">
        <v>1744</v>
      </c>
      <c r="BN4" s="42" t="s">
        <v>1745</v>
      </c>
      <c r="BO4" s="42" t="s">
        <v>1746</v>
      </c>
      <c r="BP4" s="42" t="s">
        <v>1748</v>
      </c>
      <c r="BQ4" s="42" t="s">
        <v>1749</v>
      </c>
      <c r="BR4" s="67" t="s">
        <v>1747</v>
      </c>
      <c r="BS4" s="43" t="s">
        <v>1775</v>
      </c>
      <c r="BT4" s="43" t="s">
        <v>1776</v>
      </c>
      <c r="BU4" s="43" t="s">
        <v>1777</v>
      </c>
      <c r="BV4" s="43" t="s">
        <v>1778</v>
      </c>
      <c r="BW4" s="43" t="s">
        <v>1779</v>
      </c>
      <c r="BX4" s="43" t="s">
        <v>1780</v>
      </c>
      <c r="BY4" s="50" t="s">
        <v>1781</v>
      </c>
      <c r="BZ4" s="43" t="s">
        <v>1751</v>
      </c>
      <c r="CA4" s="43" t="s">
        <v>1752</v>
      </c>
      <c r="CB4" s="43" t="s">
        <v>1753</v>
      </c>
      <c r="CC4" s="43" t="s">
        <v>1754</v>
      </c>
      <c r="CD4" s="43" t="s">
        <v>1755</v>
      </c>
      <c r="CE4" s="43" t="s">
        <v>1756</v>
      </c>
      <c r="CF4" s="43" t="s">
        <v>1757</v>
      </c>
      <c r="CG4" s="43" t="s">
        <v>1758</v>
      </c>
      <c r="CH4" s="43" t="s">
        <v>1750</v>
      </c>
      <c r="CI4" s="50" t="s">
        <v>1782</v>
      </c>
      <c r="CJ4" s="43" t="s">
        <v>1759</v>
      </c>
      <c r="CK4" s="43" t="s">
        <v>1760</v>
      </c>
      <c r="CL4" s="43" t="s">
        <v>1761</v>
      </c>
      <c r="CM4" s="43" t="s">
        <v>1762</v>
      </c>
      <c r="CN4" s="43" t="s">
        <v>1763</v>
      </c>
      <c r="CO4" s="43" t="s">
        <v>1750</v>
      </c>
      <c r="CP4" s="50" t="s">
        <v>1783</v>
      </c>
      <c r="CQ4" s="43" t="s">
        <v>1764</v>
      </c>
      <c r="CR4" s="43" t="s">
        <v>1765</v>
      </c>
      <c r="CS4" s="43" t="s">
        <v>1766</v>
      </c>
      <c r="CT4" s="43" t="s">
        <v>1767</v>
      </c>
      <c r="CU4" s="43" t="s">
        <v>1768</v>
      </c>
      <c r="CV4" s="43" t="s">
        <v>1769</v>
      </c>
      <c r="CW4" s="50" t="s">
        <v>1721</v>
      </c>
      <c r="CX4" s="43" t="s">
        <v>1770</v>
      </c>
      <c r="CY4" s="43" t="s">
        <v>1771</v>
      </c>
      <c r="CZ4" s="43" t="s">
        <v>1772</v>
      </c>
      <c r="DA4" s="43" t="s">
        <v>1773</v>
      </c>
      <c r="DB4" s="43" t="s">
        <v>1774</v>
      </c>
      <c r="DC4" s="43" t="s">
        <v>1750</v>
      </c>
      <c r="DD4" s="50" t="s">
        <v>1722</v>
      </c>
      <c r="DE4" s="132" t="s">
        <v>8</v>
      </c>
      <c r="DF4" s="132" t="s">
        <v>22</v>
      </c>
      <c r="DG4" s="132" t="s">
        <v>23</v>
      </c>
      <c r="DH4" s="50" t="s">
        <v>1723</v>
      </c>
      <c r="DI4" s="133" t="s">
        <v>1725</v>
      </c>
      <c r="DJ4" s="134" t="s">
        <v>1724</v>
      </c>
    </row>
    <row r="5" spans="1:114" ht="15" x14ac:dyDescent="0.25">
      <c r="A5" s="19" t="s">
        <v>419</v>
      </c>
      <c r="B5" s="7">
        <v>2521</v>
      </c>
      <c r="C5" s="6" t="s">
        <v>460</v>
      </c>
      <c r="D5" s="9" t="str">
        <f t="shared" ref="D5:D22" si="0">IFERROR(VLOOKUP(C5,Svar, 2, FALSE), "")</f>
        <v>Hans Ylipää</v>
      </c>
      <c r="E5" s="10" t="str">
        <f t="shared" ref="E5:E22" si="1">IFERROR(VLOOKUP(C5,Svar, 3, FALSE), "")</f>
        <v>hans.ylipaa@kommun.pajala.se</v>
      </c>
      <c r="F5" s="10" t="str">
        <f t="shared" ref="F5:F22" si="2">IFERROR(VLOOKUP(C5,Svar, 4, FALSE), "")</f>
        <v>Avdelningschef fritid</v>
      </c>
      <c r="G5" s="11">
        <f t="shared" ref="G5:G22" si="3">IF(LEN(D5) &gt; 0, IF(IFERROR(FIND("a.", VLOOKUP(C5,Svar, 5, FALSE)), 0), 1.25, 0), "")</f>
        <v>0</v>
      </c>
      <c r="H5" s="11">
        <f t="shared" ref="H5:H22" si="4">IF(LEN(D5) &gt; 0, IF(IFERROR(FIND("b.", VLOOKUP(C5,Svar, 5, FALSE)), 0), 1.25, 0), "")</f>
        <v>0</v>
      </c>
      <c r="I5" s="11">
        <f t="shared" ref="I5:I22" si="5">IF(LEN(D5) &gt; 0, IF(IFERROR(FIND("c.", VLOOKUP(C5,Svar, 5, FALSE)), 0), 1.25, 0), "")</f>
        <v>0</v>
      </c>
      <c r="J5" s="11">
        <f t="shared" ref="J5:J22" si="6">IF(LEN(D5) &gt; 0, IF(IFERROR(FIND("d.", VLOOKUP(C5,Svar, 5, FALSE)), 0), 1.25, 0), "")</f>
        <v>0</v>
      </c>
      <c r="K5" s="11">
        <f t="shared" ref="K5:K22" si="7">IF(LEN(D5) &gt; 0, 0, "")</f>
        <v>0</v>
      </c>
      <c r="L5" s="10">
        <f t="shared" ref="L5:L22" si="8">IF(LEN(D5) &gt; 0, SUM(G5:K5), "")</f>
        <v>0</v>
      </c>
      <c r="M5" s="11">
        <f t="shared" ref="M5:M22" si="9">IF(LEN(D5) &gt; 0, IF(IFERROR(FIND("a.", VLOOKUP(C5,Svar, 7, FALSE)), 0), 1, 0), "")</f>
        <v>0</v>
      </c>
      <c r="N5" s="11">
        <f t="shared" ref="N5:N22" si="10">IF(LEN(D5) &gt; 0, IF(IFERROR(FIND("b.", VLOOKUP(C5,Svar, 7, FALSE)), 0), 1, 0), "")</f>
        <v>1</v>
      </c>
      <c r="O5" s="11">
        <f t="shared" ref="O5:O22" si="11">IF(LEN(D5) &gt; 0, IF(IFERROR(FIND("c.", VLOOKUP(C5,Svar, 7, FALSE)), 0), 1, 0), "")</f>
        <v>1</v>
      </c>
      <c r="P5" s="11">
        <f t="shared" ref="P5:P22" si="12">IF(LEN(D5) &gt; 0, IF(IFERROR(FIND("d.", VLOOKUP(C5,Svar, 7, FALSE)), 0), 1, 0), "")</f>
        <v>0</v>
      </c>
      <c r="Q5" s="11">
        <f t="shared" ref="Q5:Q22" si="13">IF(LEN(D5) &gt; 0, IF(IFERROR(FIND("e.", VLOOKUP(C5,Svar, 7, FALSE)), 0), 1, 0), "")</f>
        <v>0</v>
      </c>
      <c r="R5" s="11">
        <f t="shared" ref="R5:R22" si="14">IF(LEN(D5) &gt; 0, 0, "")</f>
        <v>0</v>
      </c>
      <c r="S5" s="10">
        <f t="shared" ref="S5:S22" si="15">IF(LEN(D5) &gt; 0, SUM(M5:R5), "")</f>
        <v>2</v>
      </c>
      <c r="T5" s="11">
        <f t="shared" ref="T5:T22" si="16">IF(LEN(D5) &gt; 0, IF(IFERROR(FIND("a.", VLOOKUP(C5,Svar, 8, FALSE)), 0), 0.625, 0), "")</f>
        <v>0</v>
      </c>
      <c r="U5" s="11">
        <f t="shared" ref="U5:U22" si="17">IF(LEN(D5) &gt; 0, IF(IFERROR(FIND("b.", VLOOKUP(C5,Svar, 8, FALSE)), 0), 0.625, 0), "")</f>
        <v>0</v>
      </c>
      <c r="V5" s="11">
        <f t="shared" ref="V5:V22" si="18">IF(LEN(D5) &gt; 0, IF(IFERROR(FIND("c.", VLOOKUP(C5,Svar, 8, FALSE)), 0), 0.625, 0), "")</f>
        <v>0.625</v>
      </c>
      <c r="W5" s="11">
        <f t="shared" ref="W5:W22" si="19">IF(LEN(D5) &gt; 0, IF(IFERROR(FIND("d.", VLOOKUP(C5,Svar, 8, FALSE)), 0), 0.625, 0), "")</f>
        <v>0</v>
      </c>
      <c r="X5" s="11">
        <f t="shared" ref="X5:X22" si="20">IF(LEN(D5) &gt; 0, IF(IFERROR(FIND("e.", VLOOKUP(C5,Svar, 8, FALSE)), 0), 0.625, 0), "")</f>
        <v>0</v>
      </c>
      <c r="Y5" s="11">
        <f t="shared" ref="Y5:Y22" si="21">IF(LEN(D5) &gt; 0, IF(IFERROR(FIND("f.", VLOOKUP(C5,Svar, 8, FALSE)), 0), 0.625, 0), "")</f>
        <v>0.625</v>
      </c>
      <c r="Z5" s="11">
        <f t="shared" ref="Z5:Z22" si="22">IF(LEN(D5) &gt; 0, IF(IFERROR(FIND("g.", VLOOKUP(C5,Svar, 8, FALSE)), 0), 0.625, 0), "")</f>
        <v>0</v>
      </c>
      <c r="AA5" s="11">
        <f t="shared" ref="AA5:AA22" si="23">IF(LEN(D5) &gt; 0, IF(IFERROR(FIND("h.", VLOOKUP(C5,Svar, 8, FALSE)), 0), 0.625, 0), "")</f>
        <v>0</v>
      </c>
      <c r="AB5" s="11">
        <f t="shared" ref="AB5:AB22" si="24">IF(LEN(D5) &gt; 0, 0, "")</f>
        <v>0</v>
      </c>
      <c r="AC5" s="10">
        <f t="shared" ref="AC5:AC22" si="25">IF(LEN(D5) &gt; 0, SUM(T5:AB5), "")</f>
        <v>1.25</v>
      </c>
      <c r="AD5" s="11">
        <f t="shared" ref="AD5:AD22" si="26">IF(LEN(D5) &gt; 0, IF(IFERROR(FIND("a.", VLOOKUP(C5,Svar, 9, FALSE)), 0), 1, 0), "")</f>
        <v>0</v>
      </c>
      <c r="AE5" s="11">
        <f t="shared" ref="AE5:AE22" si="27">IF(LEN(D5) &gt; 0, IF(IFERROR(FIND("b.", VLOOKUP(C5,Svar, 9, FALSE)), 0), 2, 0), "")</f>
        <v>2</v>
      </c>
      <c r="AF5" s="11">
        <f t="shared" ref="AF5:AF22" si="28">IF(LEN(D5) &gt; 0, IF(IFERROR(FIND("c.", VLOOKUP(C5,Svar, 9, FALSE)), 0), 1, 0), "")</f>
        <v>1</v>
      </c>
      <c r="AG5" s="11">
        <f t="shared" ref="AG5:AG22" si="29">IF(LEN(D5) &gt; 0, IF(IFERROR(FIND("d.", VLOOKUP(C5,Svar, 9, FALSE)), 0), 2, 0), "")</f>
        <v>0</v>
      </c>
      <c r="AH5" s="11">
        <f t="shared" ref="AH5:AH22" si="30">IF(LEN(D5) &gt; 0, IF(IFERROR(FIND("e.", VLOOKUP(C5,Svar, 9, FALSE)), 0), 1, 0), "")</f>
        <v>0</v>
      </c>
      <c r="AI5" s="11">
        <f t="shared" ref="AI5:AI22" si="31">IF(LEN(D5) &gt; 0, 0, "")</f>
        <v>0</v>
      </c>
      <c r="AJ5" s="10">
        <f t="shared" ref="AJ5:AJ22" si="32">IF(LEN(D5) &gt; 0, IF(SUM(AD5:AI5) &gt; 5, 5, SUM(AD5:AI5)), "")</f>
        <v>3</v>
      </c>
      <c r="AK5" s="11">
        <f t="shared" ref="AK5:AK22" si="33">IF(LEN(D5) &gt; 0, IF(IFERROR(FIND("a.", VLOOKUP(C5,Svar, 10, FALSE)), 0), 1, 0), "")</f>
        <v>0</v>
      </c>
      <c r="AL5" s="11">
        <f t="shared" ref="AL5:AL22" si="34">IF(LEN(D5) &gt; 0, IF(IFERROR(FIND("b.", VLOOKUP(C5,Svar, 10, FALSE)), 0), 1, 0), "")</f>
        <v>1</v>
      </c>
      <c r="AM5" s="11">
        <f t="shared" ref="AM5:AM22" si="35">IF(LEN(D5) &gt; 0, IF(IFERROR(FIND("c.", VLOOKUP(C5,Svar, 10, FALSE)), 0), 1, 0), "")</f>
        <v>1</v>
      </c>
      <c r="AN5" s="11">
        <f t="shared" ref="AN5:AN22" si="36">IF(LEN(D5) &gt; 0, IF(IFERROR(FIND("d.", VLOOKUP(C5,Svar, 10, FALSE)), 0), 1, 0), "")</f>
        <v>1</v>
      </c>
      <c r="AO5" s="11">
        <f t="shared" ref="AO5:AO22" si="37">IF(LEN(D5) &gt; 0, IF(IFERROR(FIND("e.", VLOOKUP(C5,Svar, 10, FALSE)), 0), 1, 0), "")</f>
        <v>0</v>
      </c>
      <c r="AP5" s="11">
        <f t="shared" ref="AP5:AP22" si="38">IF(LEN(D5) &gt; 0, 0, "")</f>
        <v>0</v>
      </c>
      <c r="AQ5" s="10">
        <f t="shared" ref="AQ5:AQ22" si="39">IF(LEN(D5) &gt; 0, SUM(AK5:AP5), "")</f>
        <v>3</v>
      </c>
      <c r="AR5" s="11">
        <f t="shared" ref="AR5:AR22" si="40">IF(LEN(D5) &gt; 0, IF(IFERROR(FIND("a.", VLOOKUP(C5,Svar, 11, FALSE)), 0), 1, 0), "")</f>
        <v>1</v>
      </c>
      <c r="AS5" s="11">
        <f t="shared" ref="AS5:AS22" si="41">IF(LEN(D5) &gt; 0, IF(IFERROR(FIND("b.", VLOOKUP(C5,Svar, 11, FALSE)), 0), 1, 0), "")</f>
        <v>0</v>
      </c>
      <c r="AT5" s="11">
        <f t="shared" ref="AT5:AT22" si="42">IF(LEN(D5) &gt; 0, IF(IFERROR(FIND("c.", VLOOKUP(C5,Svar, 11, FALSE)), 0), 1, 0), "")</f>
        <v>0</v>
      </c>
      <c r="AU5" s="11">
        <f t="shared" ref="AU5:AU22" si="43">IF(LEN(D5) &gt; 0, IF(IFERROR(FIND("d.", VLOOKUP(C5,Svar, 11, FALSE)), 0), 1, 0), "")</f>
        <v>0</v>
      </c>
      <c r="AV5" s="11">
        <f t="shared" ref="AV5:AV22" si="44">IF(LEN(D5) &gt; 0, IF(IFERROR(FIND("e.", VLOOKUP(C5,Svar, 11, FALSE)), 0), 1, 0), "")</f>
        <v>0</v>
      </c>
      <c r="AW5" s="11">
        <f t="shared" ref="AW5:AW22" si="45">IF(LEN(D5) &gt; 0, 0, "")</f>
        <v>0</v>
      </c>
      <c r="AX5" s="10">
        <f t="shared" ref="AX5:AX22" si="46">IF(LEN(D5) &gt; 0, SUM(AR5:AW5), "")</f>
        <v>1</v>
      </c>
      <c r="AY5" s="12" t="s">
        <v>1434</v>
      </c>
      <c r="AZ5" s="12" t="s">
        <v>1435</v>
      </c>
      <c r="BA5" s="13">
        <v>2954</v>
      </c>
      <c r="BB5" s="10">
        <f t="shared" ref="BB5:BB22" si="47">IF(BA5 &gt; 3099, 5, IF(BA5 &gt; 2799, 4, IF(BA5&gt; 2499, 3, IF(BA5&gt; 2299, 2, IF(BA5 &gt; 1999, 1, IF(BA5&gt;0, 0))))))</f>
        <v>4</v>
      </c>
      <c r="BC5" s="17">
        <f t="shared" ref="BC5:BC22" si="48">IF(LEN(D5) &gt; 0, ROUND((L5+S5+AC5+AJ5+AQ5+AX5+BB5)/7, 1), "")</f>
        <v>2</v>
      </c>
      <c r="BD5" s="35" t="s">
        <v>1785</v>
      </c>
      <c r="BE5" s="10" t="str">
        <f t="shared" ref="BE5:BE22" si="49">IF(LEN(D5) &gt; 0, VLOOKUP(C5,Svar, 12, FALSE), "")</f>
        <v>Dålig</v>
      </c>
      <c r="BF5" s="19" t="s">
        <v>419</v>
      </c>
      <c r="BG5" s="7">
        <v>2521</v>
      </c>
      <c r="BH5" s="6" t="s">
        <v>460</v>
      </c>
      <c r="BI5" s="9" t="str">
        <f t="shared" ref="BI5:BI22" si="50">IFERROR(VLOOKUP(BH5,Svar, 2, FALSE), "")</f>
        <v>Hans Ylipää</v>
      </c>
      <c r="BJ5" s="10" t="str">
        <f t="shared" ref="BJ5:BJ22" si="51">IFERROR(VLOOKUP(BH5,Svar, 3, FALSE), "")</f>
        <v>hans.ylipaa@kommun.pajala.se</v>
      </c>
      <c r="BK5" s="10" t="str">
        <f t="shared" ref="BK5:BK22" si="52">IFERROR(VLOOKUP(BH5,Svar, 4, FALSE), "")</f>
        <v>Avdelningschef fritid</v>
      </c>
      <c r="BL5" s="10"/>
      <c r="BM5" s="11">
        <f t="shared" ref="BM5:BM22" si="53">IF(LEN(BI5) &gt; 0, IF(IFERROR(FIND("a.", VLOOKUP(BH5,Svar, 5, FALSE)), 0), 1.25, 0), "")</f>
        <v>0</v>
      </c>
      <c r="BN5" s="11">
        <f t="shared" ref="BN5:BN22" si="54">IF(LEN(BI5) &gt; 0, IF(IFERROR(FIND("b.", VLOOKUP(BH5,Svar, 5, FALSE)), 0), 1.25, 0), "")</f>
        <v>0</v>
      </c>
      <c r="BO5" s="11">
        <f t="shared" ref="BO5:BO22" si="55">IF(LEN(BI5) &gt; 0, IF(IFERROR(FIND("c.", VLOOKUP(BH5,Svar, 5, FALSE)), 0), 1.25, 0), "")</f>
        <v>0</v>
      </c>
      <c r="BP5" s="11">
        <f t="shared" ref="BP5:BP22" si="56">IF(LEN(BI5) &gt; 0, IF(IFERROR(FIND("d.", VLOOKUP(BH5,Svar, 5, FALSE)), 0), 1.25, 0), "")</f>
        <v>0</v>
      </c>
      <c r="BQ5" s="11">
        <f t="shared" ref="BQ5:BQ22" si="57">IF(LEN(BI5) &gt; 0, 0, "")</f>
        <v>0</v>
      </c>
      <c r="BR5" s="17">
        <f t="shared" ref="BR5:BR22" si="58">IF(LEN(BI5) &gt; 0, SUM(BM5:BQ5), "")</f>
        <v>0</v>
      </c>
      <c r="BS5" s="11">
        <f t="shared" ref="BS5:BS22" si="59">IF(LEN(BI5) &gt; 0, IF(IFERROR(FIND("a.", VLOOKUP(BH5,Svar, 7, FALSE)), 0), 1, 0), "")</f>
        <v>0</v>
      </c>
      <c r="BT5" s="11">
        <f t="shared" ref="BT5:BT22" si="60">IF(LEN(BI5) &gt; 0, IF(IFERROR(FIND("b.", VLOOKUP(BH5,Svar, 7, FALSE)), 0), 1, 0), "")</f>
        <v>1</v>
      </c>
      <c r="BU5" s="11">
        <f t="shared" ref="BU5:BU22" si="61">IF(LEN(BI5) &gt; 0, IF(IFERROR(FIND("c.", VLOOKUP(BH5,Svar, 7, FALSE)), 0), 1, 0), "")</f>
        <v>1</v>
      </c>
      <c r="BV5" s="11">
        <f t="shared" ref="BV5:BV22" si="62">IF(LEN(BI5) &gt; 0, IF(IFERROR(FIND("d.", VLOOKUP(BH5,Svar, 7, FALSE)), 0), 1, 0), "")</f>
        <v>0</v>
      </c>
      <c r="BW5" s="11">
        <f t="shared" ref="BW5:BW22" si="63">IF(LEN(BI5) &gt; 0, IF(IFERROR(FIND("e.", VLOOKUP(BH5,Svar, 7, FALSE)), 0), 1, 0), "")</f>
        <v>0</v>
      </c>
      <c r="BX5" s="11">
        <f t="shared" ref="BX5:BX22" si="64">IF(LEN(BI5) &gt; 0, 0, "")</f>
        <v>0</v>
      </c>
      <c r="BY5" s="17">
        <f t="shared" ref="BY5:BY22" si="65">IF(LEN(BI5) &gt; 0, SUM(BS5:BX5), "")</f>
        <v>2</v>
      </c>
      <c r="BZ5" s="11">
        <f t="shared" ref="BZ5:BZ22" si="66">IF(LEN(BI5) &gt; 0, IF(IFERROR(FIND("a.", VLOOKUP(BH5,Svar, 8, FALSE)), 0), 0.625, 0), "")</f>
        <v>0</v>
      </c>
      <c r="CA5" s="11">
        <f t="shared" ref="CA5:CA22" si="67">IF(LEN(BI5) &gt; 0, IF(IFERROR(FIND("b.", VLOOKUP(BH5,Svar, 8, FALSE)), 0), 0.625, 0), "")</f>
        <v>0</v>
      </c>
      <c r="CB5" s="11">
        <f t="shared" ref="CB5:CB22" si="68">IF(LEN(BI5) &gt; 0, IF(IFERROR(FIND("c.", VLOOKUP(BH5,Svar, 8, FALSE)), 0), 0.625, 0), "")</f>
        <v>0.625</v>
      </c>
      <c r="CC5" s="11">
        <f t="shared" ref="CC5:CC22" si="69">IF(LEN(BI5) &gt; 0, IF(IFERROR(FIND("d.", VLOOKUP(BH5,Svar, 8, FALSE)), 0), 0.625, 0), "")</f>
        <v>0</v>
      </c>
      <c r="CD5" s="11">
        <f t="shared" ref="CD5:CD22" si="70">IF(LEN(BI5) &gt; 0, IF(IFERROR(FIND("e.", VLOOKUP(BH5,Svar, 8, FALSE)), 0), 0.625, 0), "")</f>
        <v>0</v>
      </c>
      <c r="CE5" s="11">
        <f t="shared" ref="CE5:CE22" si="71">IF(LEN(BI5) &gt; 0, IF(IFERROR(FIND("f.", VLOOKUP(BH5,Svar, 8, FALSE)), 0), 0.625, 0), "")</f>
        <v>0.625</v>
      </c>
      <c r="CF5" s="11">
        <f t="shared" ref="CF5:CF22" si="72">IF(LEN(BI5) &gt; 0, IF(IFERROR(FIND("g.", VLOOKUP(BH5,Svar, 8, FALSE)), 0), 0.625, 0), "")</f>
        <v>0</v>
      </c>
      <c r="CG5" s="11">
        <f t="shared" ref="CG5:CG22" si="73">IF(LEN(BI5) &gt; 0, IF(IFERROR(FIND("h.", VLOOKUP(BH5,Svar, 8, FALSE)), 0), 0.625, 0), "")</f>
        <v>0</v>
      </c>
      <c r="CH5" s="11">
        <f t="shared" ref="CH5:CH22" si="74">IF(LEN(BI5) &gt; 0, 0, "")</f>
        <v>0</v>
      </c>
      <c r="CI5" s="17">
        <v>3</v>
      </c>
      <c r="CJ5" s="11">
        <f t="shared" ref="CJ5:CJ22" si="75">IF(LEN(BI5) &gt; 0, IF(IFERROR(FIND("a.", VLOOKUP(BH5,Svar, 9, FALSE)), 0), 1, 0), "")</f>
        <v>0</v>
      </c>
      <c r="CK5" s="11">
        <f t="shared" ref="CK5:CK22" si="76">IF(LEN(BI5) &gt; 0, IF(IFERROR(FIND("b.", VLOOKUP(BH5,Svar, 9, FALSE)), 0), 2, 0), "")</f>
        <v>2</v>
      </c>
      <c r="CL5" s="11">
        <f t="shared" ref="CL5:CL22" si="77">IF(LEN(BI5) &gt; 0, IF(IFERROR(FIND("c.", VLOOKUP(BH5,Svar, 9, FALSE)), 0), 1, 0), "")</f>
        <v>1</v>
      </c>
      <c r="CM5" s="11">
        <f t="shared" ref="CM5:CM22" si="78">IF(LEN(BI5) &gt; 0, IF(IFERROR(FIND("d.", VLOOKUP(BH5,Svar, 9, FALSE)), 0), 2, 0), "")</f>
        <v>0</v>
      </c>
      <c r="CN5" s="11">
        <f t="shared" ref="CN5:CN22" si="79">IF(LEN(BI5) &gt; 0, IF(IFERROR(FIND("e.", VLOOKUP(BH5,Svar, 9, FALSE)), 0), 1, 0), "")</f>
        <v>0</v>
      </c>
      <c r="CO5" s="11">
        <f t="shared" ref="CO5:CO22" si="80">IF(LEN(BI5) &gt; 0, 0, "")</f>
        <v>0</v>
      </c>
      <c r="CP5" s="17">
        <f t="shared" ref="CP5:CP22" si="81">IF(LEN(BI5) &gt; 0, IF(SUM(CJ5:CO5) &gt; 5, 5, SUM(CJ5:CO5)), "")</f>
        <v>3</v>
      </c>
      <c r="CQ5" s="11">
        <f t="shared" ref="CQ5:CQ22" si="82">IF(LEN(BI5) &gt; 0, IF(IFERROR(FIND("a.", VLOOKUP(BH5,Svar, 10, FALSE)), 0), 1, 0), "")</f>
        <v>0</v>
      </c>
      <c r="CR5" s="11">
        <f t="shared" ref="CR5:CR22" si="83">IF(LEN(BI5) &gt; 0, IF(IFERROR(FIND("b.", VLOOKUP(BH5,Svar, 10, FALSE)), 0), 1, 0), "")</f>
        <v>1</v>
      </c>
      <c r="CS5" s="11">
        <f t="shared" ref="CS5:CS22" si="84">IF(LEN(BI5) &gt; 0, IF(IFERROR(FIND("c.", VLOOKUP(BH5,Svar, 10, FALSE)), 0), 1, 0), "")</f>
        <v>1</v>
      </c>
      <c r="CT5" s="11">
        <f t="shared" ref="CT5:CT22" si="85">IF(LEN(BI5) &gt; 0, IF(IFERROR(FIND("d.", VLOOKUP(BH5,Svar, 10, FALSE)), 0), 1, 0), "")</f>
        <v>1</v>
      </c>
      <c r="CU5" s="11">
        <f t="shared" ref="CU5:CU22" si="86">IF(LEN(BI5) &gt; 0, IF(IFERROR(FIND("e.", VLOOKUP(BH5,Svar, 10, FALSE)), 0), 1, 0), "")</f>
        <v>0</v>
      </c>
      <c r="CV5" s="11">
        <f t="shared" ref="CV5:CV22" si="87">IF(LEN(BI5) &gt; 0, 0, "")</f>
        <v>0</v>
      </c>
      <c r="CW5" s="17">
        <f t="shared" ref="CW5:CW22" si="88">IF(LEN(BI5) &gt; 0, SUM(CQ5:CV5), "")</f>
        <v>3</v>
      </c>
      <c r="CX5" s="11">
        <f t="shared" ref="CX5:CX22" si="89">IF(LEN(BI5) &gt; 0, IF(IFERROR(FIND("a.", VLOOKUP(BH5,Svar, 11, FALSE)), 0), 1, 0), "")</f>
        <v>1</v>
      </c>
      <c r="CY5" s="11">
        <f t="shared" ref="CY5:CY22" si="90">IF(LEN(BI5) &gt; 0, IF(IFERROR(FIND("b.", VLOOKUP(BH5,Svar, 11, FALSE)), 0), 1, 0), "")</f>
        <v>0</v>
      </c>
      <c r="CZ5" s="11">
        <f t="shared" ref="CZ5:CZ22" si="91">IF(LEN(BI5) &gt; 0, IF(IFERROR(FIND("c.", VLOOKUP(BH5,Svar, 11, FALSE)), 0), 1, 0), "")</f>
        <v>0</v>
      </c>
      <c r="DA5" s="11">
        <f t="shared" ref="DA5:DA22" si="92">IF(LEN(BI5) &gt; 0, IF(IFERROR(FIND("d.", VLOOKUP(BH5,Svar, 11, FALSE)), 0), 1, 0), "")</f>
        <v>0</v>
      </c>
      <c r="DB5" s="11">
        <f t="shared" ref="DB5:DB22" si="93">IF(LEN(BI5) &gt; 0, IF(IFERROR(FIND("e.", VLOOKUP(BH5,Svar, 11, FALSE)), 0), 1, 0), "")</f>
        <v>0</v>
      </c>
      <c r="DC5" s="11">
        <f t="shared" ref="DC5:DC22" si="94">IF(LEN(BI5) &gt; 0, 0, "")</f>
        <v>0</v>
      </c>
      <c r="DD5" s="17">
        <f t="shared" ref="DD5:DD22" si="95">IF(LEN(BI5) &gt; 0, SUM(CX5:DC5), "")</f>
        <v>1</v>
      </c>
      <c r="DE5" s="12" t="s">
        <v>1434</v>
      </c>
      <c r="DF5" s="12" t="s">
        <v>1435</v>
      </c>
      <c r="DG5" s="13">
        <v>2954</v>
      </c>
      <c r="DH5" s="17">
        <f t="shared" ref="DH5:DH22" si="96">IF(DG5 &gt; 3099, 5, IF(DG5 &gt; 2799, 4, IF(DG5&gt; 2499, 3, IF(DG5&gt; 2299, 2, IF(DG5 &gt; 1999, 1, IF(DG5&gt;0, 0))))))</f>
        <v>4</v>
      </c>
      <c r="DI5" s="17">
        <f t="shared" ref="DI5:DI22" si="97">IF(LEN(BI5) &gt; 0, ROUND((BR5+BY5+CI5+CP5+CW5+DD5+DH5)/7, 1), "")</f>
        <v>2.2999999999999998</v>
      </c>
      <c r="DJ5" s="10" t="str">
        <f t="shared" ref="DJ5:DJ22" si="98">IF(LEN(BI5) &gt; 0, VLOOKUP(BH5,Svar, 12, FALSE), "")</f>
        <v>Dålig</v>
      </c>
    </row>
    <row r="6" spans="1:114" ht="15" x14ac:dyDescent="0.25">
      <c r="A6" s="6" t="s">
        <v>419</v>
      </c>
      <c r="B6" s="7">
        <v>2523</v>
      </c>
      <c r="C6" s="6" t="s">
        <v>432</v>
      </c>
      <c r="D6" s="9" t="str">
        <f t="shared" si="0"/>
        <v>eva spets</v>
      </c>
      <c r="E6" s="10" t="str">
        <f t="shared" si="1"/>
        <v>eva.spets@gallivare.se</v>
      </c>
      <c r="F6" s="10" t="str">
        <f t="shared" si="2"/>
        <v>fritidsgårdschef</v>
      </c>
      <c r="G6" s="11">
        <f t="shared" si="3"/>
        <v>0</v>
      </c>
      <c r="H6" s="11">
        <f t="shared" si="4"/>
        <v>0</v>
      </c>
      <c r="I6" s="11">
        <f t="shared" si="5"/>
        <v>1.25</v>
      </c>
      <c r="J6" s="11">
        <f t="shared" si="6"/>
        <v>1.25</v>
      </c>
      <c r="K6" s="11">
        <f t="shared" si="7"/>
        <v>0</v>
      </c>
      <c r="L6" s="10">
        <f t="shared" si="8"/>
        <v>2.5</v>
      </c>
      <c r="M6" s="11">
        <f t="shared" si="9"/>
        <v>0</v>
      </c>
      <c r="N6" s="11">
        <f t="shared" si="10"/>
        <v>0</v>
      </c>
      <c r="O6" s="11">
        <f t="shared" si="11"/>
        <v>0</v>
      </c>
      <c r="P6" s="11">
        <f t="shared" si="12"/>
        <v>0</v>
      </c>
      <c r="Q6" s="11">
        <f t="shared" si="13"/>
        <v>0</v>
      </c>
      <c r="R6" s="11">
        <f t="shared" si="14"/>
        <v>0</v>
      </c>
      <c r="S6" s="10">
        <f t="shared" si="15"/>
        <v>0</v>
      </c>
      <c r="T6" s="11">
        <f t="shared" si="16"/>
        <v>0</v>
      </c>
      <c r="U6" s="11">
        <f t="shared" si="17"/>
        <v>0</v>
      </c>
      <c r="V6" s="11">
        <f t="shared" si="18"/>
        <v>0</v>
      </c>
      <c r="W6" s="11">
        <f t="shared" si="19"/>
        <v>0</v>
      </c>
      <c r="X6" s="11">
        <f t="shared" si="20"/>
        <v>0</v>
      </c>
      <c r="Y6" s="11">
        <f t="shared" si="21"/>
        <v>0.625</v>
      </c>
      <c r="Z6" s="11">
        <f t="shared" si="22"/>
        <v>0.625</v>
      </c>
      <c r="AA6" s="11">
        <f t="shared" si="23"/>
        <v>0.625</v>
      </c>
      <c r="AB6" s="11">
        <f t="shared" si="24"/>
        <v>0</v>
      </c>
      <c r="AC6" s="10">
        <f t="shared" si="25"/>
        <v>1.875</v>
      </c>
      <c r="AD6" s="11">
        <f t="shared" si="26"/>
        <v>1</v>
      </c>
      <c r="AE6" s="11">
        <f t="shared" si="27"/>
        <v>0</v>
      </c>
      <c r="AF6" s="11">
        <f t="shared" si="28"/>
        <v>0</v>
      </c>
      <c r="AG6" s="11">
        <f t="shared" si="29"/>
        <v>2</v>
      </c>
      <c r="AH6" s="11">
        <f t="shared" si="30"/>
        <v>0</v>
      </c>
      <c r="AI6" s="11">
        <f t="shared" si="31"/>
        <v>0</v>
      </c>
      <c r="AJ6" s="10">
        <f t="shared" si="32"/>
        <v>3</v>
      </c>
      <c r="AK6" s="11">
        <f t="shared" si="33"/>
        <v>1</v>
      </c>
      <c r="AL6" s="11">
        <f t="shared" si="34"/>
        <v>1</v>
      </c>
      <c r="AM6" s="11">
        <f t="shared" si="35"/>
        <v>1</v>
      </c>
      <c r="AN6" s="11">
        <f t="shared" si="36"/>
        <v>1</v>
      </c>
      <c r="AO6" s="11">
        <f t="shared" si="37"/>
        <v>0</v>
      </c>
      <c r="AP6" s="11">
        <f t="shared" si="38"/>
        <v>0</v>
      </c>
      <c r="AQ6" s="10">
        <f t="shared" si="39"/>
        <v>4</v>
      </c>
      <c r="AR6" s="11">
        <f t="shared" si="40"/>
        <v>1</v>
      </c>
      <c r="AS6" s="11">
        <f t="shared" si="41"/>
        <v>0</v>
      </c>
      <c r="AT6" s="11">
        <f t="shared" si="42"/>
        <v>0</v>
      </c>
      <c r="AU6" s="11">
        <f t="shared" si="43"/>
        <v>0</v>
      </c>
      <c r="AV6" s="11">
        <f t="shared" si="44"/>
        <v>0</v>
      </c>
      <c r="AW6" s="11">
        <f t="shared" si="45"/>
        <v>0</v>
      </c>
      <c r="AX6" s="10">
        <f t="shared" si="46"/>
        <v>1</v>
      </c>
      <c r="AY6" s="12" t="s">
        <v>1436</v>
      </c>
      <c r="AZ6" s="12" t="s">
        <v>1437</v>
      </c>
      <c r="BA6" s="13">
        <v>2935</v>
      </c>
      <c r="BB6" s="10">
        <f t="shared" si="47"/>
        <v>4</v>
      </c>
      <c r="BC6" s="17">
        <f t="shared" si="48"/>
        <v>2.2999999999999998</v>
      </c>
      <c r="BD6" s="35" t="s">
        <v>1785</v>
      </c>
      <c r="BE6" s="10" t="str">
        <f t="shared" si="49"/>
        <v>Bra</v>
      </c>
      <c r="BF6" s="6" t="s">
        <v>419</v>
      </c>
      <c r="BG6" s="7">
        <v>2523</v>
      </c>
      <c r="BH6" s="6" t="s">
        <v>432</v>
      </c>
      <c r="BI6" s="9" t="str">
        <f t="shared" si="50"/>
        <v>eva spets</v>
      </c>
      <c r="BJ6" s="10" t="str">
        <f t="shared" si="51"/>
        <v>eva.spets@gallivare.se</v>
      </c>
      <c r="BK6" s="10" t="str">
        <f t="shared" si="52"/>
        <v>fritidsgårdschef</v>
      </c>
      <c r="BL6" s="10"/>
      <c r="BM6" s="11">
        <f t="shared" si="53"/>
        <v>0</v>
      </c>
      <c r="BN6" s="11">
        <f t="shared" si="54"/>
        <v>0</v>
      </c>
      <c r="BO6" s="11">
        <f t="shared" si="55"/>
        <v>1.25</v>
      </c>
      <c r="BP6" s="11">
        <f t="shared" si="56"/>
        <v>1.25</v>
      </c>
      <c r="BQ6" s="11">
        <f t="shared" si="57"/>
        <v>0</v>
      </c>
      <c r="BR6" s="17">
        <f t="shared" si="58"/>
        <v>2.5</v>
      </c>
      <c r="BS6" s="11">
        <f t="shared" si="59"/>
        <v>0</v>
      </c>
      <c r="BT6" s="11">
        <f t="shared" si="60"/>
        <v>0</v>
      </c>
      <c r="BU6" s="11">
        <f t="shared" si="61"/>
        <v>0</v>
      </c>
      <c r="BV6" s="11">
        <f t="shared" si="62"/>
        <v>0</v>
      </c>
      <c r="BW6" s="11">
        <f t="shared" si="63"/>
        <v>0</v>
      </c>
      <c r="BX6" s="11">
        <f t="shared" si="64"/>
        <v>0</v>
      </c>
      <c r="BY6" s="17">
        <f t="shared" si="65"/>
        <v>0</v>
      </c>
      <c r="BZ6" s="11">
        <f t="shared" si="66"/>
        <v>0</v>
      </c>
      <c r="CA6" s="11">
        <f t="shared" si="67"/>
        <v>0</v>
      </c>
      <c r="CB6" s="11">
        <f t="shared" si="68"/>
        <v>0</v>
      </c>
      <c r="CC6" s="11">
        <f t="shared" si="69"/>
        <v>0</v>
      </c>
      <c r="CD6" s="11">
        <f t="shared" si="70"/>
        <v>0</v>
      </c>
      <c r="CE6" s="11">
        <f t="shared" si="71"/>
        <v>0.625</v>
      </c>
      <c r="CF6" s="11">
        <f t="shared" si="72"/>
        <v>0.625</v>
      </c>
      <c r="CG6" s="11">
        <f t="shared" si="73"/>
        <v>0.625</v>
      </c>
      <c r="CH6" s="11">
        <f t="shared" si="74"/>
        <v>0</v>
      </c>
      <c r="CI6" s="17">
        <f t="shared" ref="CI6:CI22" si="99">IF(LEN(BI6) &gt; 0, SUM(BZ6:CH6), "")</f>
        <v>1.875</v>
      </c>
      <c r="CJ6" s="11">
        <f t="shared" si="75"/>
        <v>1</v>
      </c>
      <c r="CK6" s="11">
        <f t="shared" si="76"/>
        <v>0</v>
      </c>
      <c r="CL6" s="11">
        <f t="shared" si="77"/>
        <v>0</v>
      </c>
      <c r="CM6" s="11">
        <f t="shared" si="78"/>
        <v>2</v>
      </c>
      <c r="CN6" s="11">
        <f t="shared" si="79"/>
        <v>0</v>
      </c>
      <c r="CO6" s="11">
        <f t="shared" si="80"/>
        <v>0</v>
      </c>
      <c r="CP6" s="17">
        <f t="shared" si="81"/>
        <v>3</v>
      </c>
      <c r="CQ6" s="11">
        <f t="shared" si="82"/>
        <v>1</v>
      </c>
      <c r="CR6" s="11">
        <f t="shared" si="83"/>
        <v>1</v>
      </c>
      <c r="CS6" s="11">
        <f t="shared" si="84"/>
        <v>1</v>
      </c>
      <c r="CT6" s="11">
        <f t="shared" si="85"/>
        <v>1</v>
      </c>
      <c r="CU6" s="11">
        <f t="shared" si="86"/>
        <v>0</v>
      </c>
      <c r="CV6" s="11">
        <f t="shared" si="87"/>
        <v>0</v>
      </c>
      <c r="CW6" s="17">
        <f t="shared" si="88"/>
        <v>4</v>
      </c>
      <c r="CX6" s="11">
        <f t="shared" si="89"/>
        <v>1</v>
      </c>
      <c r="CY6" s="11">
        <f t="shared" si="90"/>
        <v>0</v>
      </c>
      <c r="CZ6" s="11">
        <f t="shared" si="91"/>
        <v>0</v>
      </c>
      <c r="DA6" s="11">
        <f t="shared" si="92"/>
        <v>0</v>
      </c>
      <c r="DB6" s="11">
        <f t="shared" si="93"/>
        <v>0</v>
      </c>
      <c r="DC6" s="11">
        <f t="shared" si="94"/>
        <v>0</v>
      </c>
      <c r="DD6" s="17">
        <f t="shared" si="95"/>
        <v>1</v>
      </c>
      <c r="DE6" s="12" t="s">
        <v>1436</v>
      </c>
      <c r="DF6" s="12" t="s">
        <v>1437</v>
      </c>
      <c r="DG6" s="13">
        <v>2935</v>
      </c>
      <c r="DH6" s="17">
        <f t="shared" si="96"/>
        <v>4</v>
      </c>
      <c r="DI6" s="17">
        <f t="shared" si="97"/>
        <v>2.2999999999999998</v>
      </c>
      <c r="DJ6" s="10" t="str">
        <f t="shared" si="98"/>
        <v>Bra</v>
      </c>
    </row>
    <row r="7" spans="1:114" ht="15" x14ac:dyDescent="0.25">
      <c r="A7" s="6" t="s">
        <v>419</v>
      </c>
      <c r="B7" s="7">
        <v>2584</v>
      </c>
      <c r="C7" s="6" t="s">
        <v>446</v>
      </c>
      <c r="D7" s="9" t="str">
        <f t="shared" si="0"/>
        <v>Heidi Kari</v>
      </c>
      <c r="E7" s="10" t="str">
        <f t="shared" si="1"/>
        <v>heidi.kari@kommun.kiruna.se</v>
      </c>
      <c r="F7" s="10" t="str">
        <f t="shared" si="2"/>
        <v>Folkhälsostrateg</v>
      </c>
      <c r="G7" s="11">
        <f t="shared" si="3"/>
        <v>1.25</v>
      </c>
      <c r="H7" s="11">
        <f t="shared" si="4"/>
        <v>0</v>
      </c>
      <c r="I7" s="11">
        <f t="shared" si="5"/>
        <v>0</v>
      </c>
      <c r="J7" s="11">
        <f t="shared" si="6"/>
        <v>0</v>
      </c>
      <c r="K7" s="11">
        <f t="shared" si="7"/>
        <v>0</v>
      </c>
      <c r="L7" s="10">
        <f t="shared" si="8"/>
        <v>1.25</v>
      </c>
      <c r="M7" s="11">
        <f t="shared" si="9"/>
        <v>1</v>
      </c>
      <c r="N7" s="11">
        <f t="shared" si="10"/>
        <v>1</v>
      </c>
      <c r="O7" s="11">
        <f t="shared" si="11"/>
        <v>0</v>
      </c>
      <c r="P7" s="11">
        <f t="shared" si="12"/>
        <v>1</v>
      </c>
      <c r="Q7" s="11">
        <f t="shared" si="13"/>
        <v>0</v>
      </c>
      <c r="R7" s="11">
        <f t="shared" si="14"/>
        <v>0</v>
      </c>
      <c r="S7" s="10">
        <f t="shared" si="15"/>
        <v>3</v>
      </c>
      <c r="T7" s="11">
        <f t="shared" si="16"/>
        <v>0</v>
      </c>
      <c r="U7" s="11">
        <f t="shared" si="17"/>
        <v>0</v>
      </c>
      <c r="V7" s="11">
        <f t="shared" si="18"/>
        <v>0.625</v>
      </c>
      <c r="W7" s="11">
        <f t="shared" si="19"/>
        <v>0</v>
      </c>
      <c r="X7" s="11">
        <f t="shared" si="20"/>
        <v>0</v>
      </c>
      <c r="Y7" s="11">
        <f t="shared" si="21"/>
        <v>0.625</v>
      </c>
      <c r="Z7" s="11">
        <f t="shared" si="22"/>
        <v>0</v>
      </c>
      <c r="AA7" s="11">
        <f t="shared" si="23"/>
        <v>0.625</v>
      </c>
      <c r="AB7" s="11">
        <f t="shared" si="24"/>
        <v>0</v>
      </c>
      <c r="AC7" s="10">
        <f t="shared" si="25"/>
        <v>1.875</v>
      </c>
      <c r="AD7" s="11">
        <f t="shared" si="26"/>
        <v>1</v>
      </c>
      <c r="AE7" s="11">
        <f t="shared" si="27"/>
        <v>0</v>
      </c>
      <c r="AF7" s="11">
        <f t="shared" si="28"/>
        <v>0</v>
      </c>
      <c r="AG7" s="11">
        <f t="shared" si="29"/>
        <v>0</v>
      </c>
      <c r="AH7" s="11">
        <f t="shared" si="30"/>
        <v>1</v>
      </c>
      <c r="AI7" s="11">
        <f t="shared" si="31"/>
        <v>0</v>
      </c>
      <c r="AJ7" s="10">
        <f t="shared" si="32"/>
        <v>2</v>
      </c>
      <c r="AK7" s="11">
        <f t="shared" si="33"/>
        <v>1</v>
      </c>
      <c r="AL7" s="11">
        <f t="shared" si="34"/>
        <v>0</v>
      </c>
      <c r="AM7" s="11">
        <f t="shared" si="35"/>
        <v>1</v>
      </c>
      <c r="AN7" s="11">
        <f t="shared" si="36"/>
        <v>1</v>
      </c>
      <c r="AO7" s="11">
        <f t="shared" si="37"/>
        <v>0</v>
      </c>
      <c r="AP7" s="11">
        <f t="shared" si="38"/>
        <v>0</v>
      </c>
      <c r="AQ7" s="10">
        <f t="shared" si="39"/>
        <v>3</v>
      </c>
      <c r="AR7" s="11">
        <f t="shared" si="40"/>
        <v>1</v>
      </c>
      <c r="AS7" s="11">
        <f t="shared" si="41"/>
        <v>0</v>
      </c>
      <c r="AT7" s="11">
        <f t="shared" si="42"/>
        <v>0</v>
      </c>
      <c r="AU7" s="11">
        <f t="shared" si="43"/>
        <v>0</v>
      </c>
      <c r="AV7" s="11">
        <f t="shared" si="44"/>
        <v>1</v>
      </c>
      <c r="AW7" s="11">
        <f t="shared" si="45"/>
        <v>0</v>
      </c>
      <c r="AX7" s="10">
        <f t="shared" si="46"/>
        <v>2</v>
      </c>
      <c r="AY7" s="12" t="s">
        <v>1438</v>
      </c>
      <c r="AZ7" s="12" t="s">
        <v>1439</v>
      </c>
      <c r="BA7" s="13">
        <v>3385</v>
      </c>
      <c r="BB7" s="10">
        <f t="shared" si="47"/>
        <v>5</v>
      </c>
      <c r="BC7" s="17">
        <f t="shared" si="48"/>
        <v>2.6</v>
      </c>
      <c r="BD7" s="35" t="s">
        <v>1785</v>
      </c>
      <c r="BE7" s="10" t="str">
        <f t="shared" si="49"/>
        <v>Varken eller</v>
      </c>
      <c r="BF7" s="6" t="s">
        <v>419</v>
      </c>
      <c r="BG7" s="7">
        <v>2584</v>
      </c>
      <c r="BH7" s="6" t="s">
        <v>446</v>
      </c>
      <c r="BI7" s="9" t="str">
        <f t="shared" si="50"/>
        <v>Heidi Kari</v>
      </c>
      <c r="BJ7" s="10" t="str">
        <f t="shared" si="51"/>
        <v>heidi.kari@kommun.kiruna.se</v>
      </c>
      <c r="BK7" s="10" t="str">
        <f t="shared" si="52"/>
        <v>Folkhälsostrateg</v>
      </c>
      <c r="BL7" s="10"/>
      <c r="BM7" s="11">
        <f t="shared" si="53"/>
        <v>1.25</v>
      </c>
      <c r="BN7" s="11">
        <f t="shared" si="54"/>
        <v>0</v>
      </c>
      <c r="BO7" s="11">
        <f t="shared" si="55"/>
        <v>0</v>
      </c>
      <c r="BP7" s="11">
        <f t="shared" si="56"/>
        <v>0</v>
      </c>
      <c r="BQ7" s="11">
        <f t="shared" si="57"/>
        <v>0</v>
      </c>
      <c r="BR7" s="17">
        <f t="shared" si="58"/>
        <v>1.25</v>
      </c>
      <c r="BS7" s="11">
        <f t="shared" si="59"/>
        <v>1</v>
      </c>
      <c r="BT7" s="11">
        <f t="shared" si="60"/>
        <v>1</v>
      </c>
      <c r="BU7" s="11">
        <f t="shared" si="61"/>
        <v>0</v>
      </c>
      <c r="BV7" s="11">
        <f t="shared" si="62"/>
        <v>1</v>
      </c>
      <c r="BW7" s="11">
        <f t="shared" si="63"/>
        <v>0</v>
      </c>
      <c r="BX7" s="11">
        <f t="shared" si="64"/>
        <v>0</v>
      </c>
      <c r="BY7" s="17">
        <f t="shared" si="65"/>
        <v>3</v>
      </c>
      <c r="BZ7" s="11">
        <f t="shared" si="66"/>
        <v>0</v>
      </c>
      <c r="CA7" s="11">
        <f t="shared" si="67"/>
        <v>0</v>
      </c>
      <c r="CB7" s="11">
        <f t="shared" si="68"/>
        <v>0.625</v>
      </c>
      <c r="CC7" s="11">
        <f t="shared" si="69"/>
        <v>0</v>
      </c>
      <c r="CD7" s="11">
        <f t="shared" si="70"/>
        <v>0</v>
      </c>
      <c r="CE7" s="11">
        <f t="shared" si="71"/>
        <v>0.625</v>
      </c>
      <c r="CF7" s="11">
        <f t="shared" si="72"/>
        <v>0</v>
      </c>
      <c r="CG7" s="11">
        <f t="shared" si="73"/>
        <v>0.625</v>
      </c>
      <c r="CH7" s="11">
        <f t="shared" si="74"/>
        <v>0</v>
      </c>
      <c r="CI7" s="17">
        <f t="shared" si="99"/>
        <v>1.875</v>
      </c>
      <c r="CJ7" s="11">
        <f t="shared" si="75"/>
        <v>1</v>
      </c>
      <c r="CK7" s="11">
        <f t="shared" si="76"/>
        <v>0</v>
      </c>
      <c r="CL7" s="11">
        <f t="shared" si="77"/>
        <v>0</v>
      </c>
      <c r="CM7" s="11">
        <f t="shared" si="78"/>
        <v>0</v>
      </c>
      <c r="CN7" s="11">
        <f t="shared" si="79"/>
        <v>1</v>
      </c>
      <c r="CO7" s="11">
        <f t="shared" si="80"/>
        <v>0</v>
      </c>
      <c r="CP7" s="17">
        <f t="shared" si="81"/>
        <v>2</v>
      </c>
      <c r="CQ7" s="11">
        <f t="shared" si="82"/>
        <v>1</v>
      </c>
      <c r="CR7" s="11">
        <f t="shared" si="83"/>
        <v>0</v>
      </c>
      <c r="CS7" s="11">
        <f t="shared" si="84"/>
        <v>1</v>
      </c>
      <c r="CT7" s="11">
        <f t="shared" si="85"/>
        <v>1</v>
      </c>
      <c r="CU7" s="11">
        <f t="shared" si="86"/>
        <v>0</v>
      </c>
      <c r="CV7" s="11">
        <f t="shared" si="87"/>
        <v>0</v>
      </c>
      <c r="CW7" s="17">
        <f t="shared" si="88"/>
        <v>3</v>
      </c>
      <c r="CX7" s="11">
        <f t="shared" si="89"/>
        <v>1</v>
      </c>
      <c r="CY7" s="11">
        <f t="shared" si="90"/>
        <v>0</v>
      </c>
      <c r="CZ7" s="11">
        <f t="shared" si="91"/>
        <v>0</v>
      </c>
      <c r="DA7" s="11">
        <f t="shared" si="92"/>
        <v>0</v>
      </c>
      <c r="DB7" s="11">
        <f t="shared" si="93"/>
        <v>1</v>
      </c>
      <c r="DC7" s="11">
        <f t="shared" si="94"/>
        <v>0</v>
      </c>
      <c r="DD7" s="17">
        <f t="shared" si="95"/>
        <v>2</v>
      </c>
      <c r="DE7" s="12" t="s">
        <v>1438</v>
      </c>
      <c r="DF7" s="12" t="s">
        <v>1439</v>
      </c>
      <c r="DG7" s="13">
        <v>3385</v>
      </c>
      <c r="DH7" s="17">
        <f t="shared" si="96"/>
        <v>5</v>
      </c>
      <c r="DI7" s="17">
        <f t="shared" si="97"/>
        <v>2.6</v>
      </c>
      <c r="DJ7" s="10" t="str">
        <f t="shared" si="98"/>
        <v>Varken eller</v>
      </c>
    </row>
    <row r="8" spans="1:114" ht="15" x14ac:dyDescent="0.25">
      <c r="A8" s="6" t="s">
        <v>419</v>
      </c>
      <c r="B8" s="7">
        <v>2582</v>
      </c>
      <c r="C8" s="6" t="s">
        <v>427</v>
      </c>
      <c r="D8" s="9" t="str">
        <f t="shared" si="0"/>
        <v>Roger Arespång</v>
      </c>
      <c r="E8" s="10" t="str">
        <f t="shared" si="1"/>
        <v>roger.arespang@boden.se</v>
      </c>
      <c r="F8" s="10" t="str">
        <f t="shared" si="2"/>
        <v>Verksamhetschef unga</v>
      </c>
      <c r="G8" s="11">
        <f t="shared" si="3"/>
        <v>0</v>
      </c>
      <c r="H8" s="11">
        <f t="shared" si="4"/>
        <v>0</v>
      </c>
      <c r="I8" s="11">
        <f t="shared" si="5"/>
        <v>1.25</v>
      </c>
      <c r="J8" s="11">
        <f t="shared" si="6"/>
        <v>0</v>
      </c>
      <c r="K8" s="11">
        <f t="shared" si="7"/>
        <v>0</v>
      </c>
      <c r="L8" s="10">
        <f t="shared" si="8"/>
        <v>1.25</v>
      </c>
      <c r="M8" s="11">
        <f t="shared" si="9"/>
        <v>1</v>
      </c>
      <c r="N8" s="11">
        <f t="shared" si="10"/>
        <v>0</v>
      </c>
      <c r="O8" s="11">
        <f t="shared" si="11"/>
        <v>1</v>
      </c>
      <c r="P8" s="11">
        <f t="shared" si="12"/>
        <v>1</v>
      </c>
      <c r="Q8" s="11">
        <f t="shared" si="13"/>
        <v>0</v>
      </c>
      <c r="R8" s="11">
        <f t="shared" si="14"/>
        <v>0</v>
      </c>
      <c r="S8" s="10">
        <f t="shared" si="15"/>
        <v>3</v>
      </c>
      <c r="T8" s="11">
        <f t="shared" si="16"/>
        <v>0.625</v>
      </c>
      <c r="U8" s="11">
        <f t="shared" si="17"/>
        <v>0</v>
      </c>
      <c r="V8" s="11">
        <f t="shared" si="18"/>
        <v>0</v>
      </c>
      <c r="W8" s="11">
        <f t="shared" si="19"/>
        <v>0</v>
      </c>
      <c r="X8" s="11">
        <f t="shared" si="20"/>
        <v>0.625</v>
      </c>
      <c r="Y8" s="11">
        <f t="shared" si="21"/>
        <v>0.625</v>
      </c>
      <c r="Z8" s="11">
        <f t="shared" si="22"/>
        <v>0</v>
      </c>
      <c r="AA8" s="11">
        <f t="shared" si="23"/>
        <v>0.625</v>
      </c>
      <c r="AB8" s="11">
        <f t="shared" si="24"/>
        <v>0</v>
      </c>
      <c r="AC8" s="10">
        <f t="shared" si="25"/>
        <v>2.5</v>
      </c>
      <c r="AD8" s="11">
        <f t="shared" si="26"/>
        <v>0</v>
      </c>
      <c r="AE8" s="11">
        <f t="shared" si="27"/>
        <v>2</v>
      </c>
      <c r="AF8" s="11">
        <f t="shared" si="28"/>
        <v>0</v>
      </c>
      <c r="AG8" s="11">
        <f t="shared" si="29"/>
        <v>2</v>
      </c>
      <c r="AH8" s="11">
        <f t="shared" si="30"/>
        <v>0</v>
      </c>
      <c r="AI8" s="11">
        <f t="shared" si="31"/>
        <v>0</v>
      </c>
      <c r="AJ8" s="10">
        <f t="shared" si="32"/>
        <v>4</v>
      </c>
      <c r="AK8" s="11">
        <f t="shared" si="33"/>
        <v>1</v>
      </c>
      <c r="AL8" s="11">
        <f t="shared" si="34"/>
        <v>1</v>
      </c>
      <c r="AM8" s="11">
        <f t="shared" si="35"/>
        <v>1</v>
      </c>
      <c r="AN8" s="11">
        <f t="shared" si="36"/>
        <v>0</v>
      </c>
      <c r="AO8" s="11">
        <f t="shared" si="37"/>
        <v>0</v>
      </c>
      <c r="AP8" s="11">
        <f t="shared" si="38"/>
        <v>0</v>
      </c>
      <c r="AQ8" s="10">
        <f t="shared" si="39"/>
        <v>3</v>
      </c>
      <c r="AR8" s="11">
        <f t="shared" si="40"/>
        <v>0</v>
      </c>
      <c r="AS8" s="11">
        <f t="shared" si="41"/>
        <v>0</v>
      </c>
      <c r="AT8" s="11">
        <f t="shared" si="42"/>
        <v>0</v>
      </c>
      <c r="AU8" s="11">
        <f t="shared" si="43"/>
        <v>0</v>
      </c>
      <c r="AV8" s="11">
        <f t="shared" si="44"/>
        <v>0</v>
      </c>
      <c r="AW8" s="11">
        <f t="shared" si="45"/>
        <v>0</v>
      </c>
      <c r="AX8" s="10">
        <f t="shared" si="46"/>
        <v>0</v>
      </c>
      <c r="AY8" s="12" t="s">
        <v>1440</v>
      </c>
      <c r="AZ8" s="12">
        <v>833</v>
      </c>
      <c r="BA8" s="13">
        <v>3711</v>
      </c>
      <c r="BB8" s="10">
        <f t="shared" si="47"/>
        <v>5</v>
      </c>
      <c r="BC8" s="17">
        <f t="shared" si="48"/>
        <v>2.7</v>
      </c>
      <c r="BD8" s="35" t="s">
        <v>1785</v>
      </c>
      <c r="BE8" s="10" t="str">
        <f t="shared" si="49"/>
        <v>Varken eller</v>
      </c>
      <c r="BF8" s="6" t="s">
        <v>419</v>
      </c>
      <c r="BG8" s="7">
        <v>2582</v>
      </c>
      <c r="BH8" s="6" t="s">
        <v>427</v>
      </c>
      <c r="BI8" s="9" t="str">
        <f t="shared" si="50"/>
        <v>Roger Arespång</v>
      </c>
      <c r="BJ8" s="10" t="str">
        <f t="shared" si="51"/>
        <v>roger.arespang@boden.se</v>
      </c>
      <c r="BK8" s="10" t="str">
        <f t="shared" si="52"/>
        <v>Verksamhetschef unga</v>
      </c>
      <c r="BL8" s="10"/>
      <c r="BM8" s="11">
        <f t="shared" si="53"/>
        <v>0</v>
      </c>
      <c r="BN8" s="11">
        <f t="shared" si="54"/>
        <v>0</v>
      </c>
      <c r="BO8" s="11">
        <f t="shared" si="55"/>
        <v>1.25</v>
      </c>
      <c r="BP8" s="11">
        <f t="shared" si="56"/>
        <v>0</v>
      </c>
      <c r="BQ8" s="11">
        <f t="shared" si="57"/>
        <v>0</v>
      </c>
      <c r="BR8" s="17">
        <f t="shared" si="58"/>
        <v>1.25</v>
      </c>
      <c r="BS8" s="11">
        <f t="shared" si="59"/>
        <v>1</v>
      </c>
      <c r="BT8" s="11">
        <f t="shared" si="60"/>
        <v>0</v>
      </c>
      <c r="BU8" s="11">
        <f t="shared" si="61"/>
        <v>1</v>
      </c>
      <c r="BV8" s="11">
        <f t="shared" si="62"/>
        <v>1</v>
      </c>
      <c r="BW8" s="11">
        <f t="shared" si="63"/>
        <v>0</v>
      </c>
      <c r="BX8" s="11">
        <f t="shared" si="64"/>
        <v>0</v>
      </c>
      <c r="BY8" s="17">
        <f t="shared" si="65"/>
        <v>3</v>
      </c>
      <c r="BZ8" s="11">
        <f t="shared" si="66"/>
        <v>0.625</v>
      </c>
      <c r="CA8" s="11">
        <f t="shared" si="67"/>
        <v>0</v>
      </c>
      <c r="CB8" s="11">
        <f t="shared" si="68"/>
        <v>0</v>
      </c>
      <c r="CC8" s="11">
        <f t="shared" si="69"/>
        <v>0</v>
      </c>
      <c r="CD8" s="11">
        <f t="shared" si="70"/>
        <v>0.625</v>
      </c>
      <c r="CE8" s="11">
        <f t="shared" si="71"/>
        <v>0.625</v>
      </c>
      <c r="CF8" s="11">
        <f t="shared" si="72"/>
        <v>0</v>
      </c>
      <c r="CG8" s="11">
        <f t="shared" si="73"/>
        <v>0.625</v>
      </c>
      <c r="CH8" s="11">
        <f t="shared" si="74"/>
        <v>0</v>
      </c>
      <c r="CI8" s="17">
        <f t="shared" si="99"/>
        <v>2.5</v>
      </c>
      <c r="CJ8" s="11">
        <f t="shared" si="75"/>
        <v>0</v>
      </c>
      <c r="CK8" s="11">
        <f t="shared" si="76"/>
        <v>2</v>
      </c>
      <c r="CL8" s="11">
        <f t="shared" si="77"/>
        <v>0</v>
      </c>
      <c r="CM8" s="11">
        <f t="shared" si="78"/>
        <v>2</v>
      </c>
      <c r="CN8" s="11">
        <f t="shared" si="79"/>
        <v>0</v>
      </c>
      <c r="CO8" s="11">
        <f t="shared" si="80"/>
        <v>0</v>
      </c>
      <c r="CP8" s="17">
        <f t="shared" si="81"/>
        <v>4</v>
      </c>
      <c r="CQ8" s="11">
        <f t="shared" si="82"/>
        <v>1</v>
      </c>
      <c r="CR8" s="11">
        <f t="shared" si="83"/>
        <v>1</v>
      </c>
      <c r="CS8" s="11">
        <f t="shared" si="84"/>
        <v>1</v>
      </c>
      <c r="CT8" s="11">
        <f t="shared" si="85"/>
        <v>0</v>
      </c>
      <c r="CU8" s="11">
        <f t="shared" si="86"/>
        <v>0</v>
      </c>
      <c r="CV8" s="11">
        <f t="shared" si="87"/>
        <v>0</v>
      </c>
      <c r="CW8" s="17">
        <f t="shared" si="88"/>
        <v>3</v>
      </c>
      <c r="CX8" s="11">
        <f t="shared" si="89"/>
        <v>0</v>
      </c>
      <c r="CY8" s="11">
        <f t="shared" si="90"/>
        <v>0</v>
      </c>
      <c r="CZ8" s="11">
        <f t="shared" si="91"/>
        <v>0</v>
      </c>
      <c r="DA8" s="11">
        <f t="shared" si="92"/>
        <v>0</v>
      </c>
      <c r="DB8" s="11">
        <f t="shared" si="93"/>
        <v>0</v>
      </c>
      <c r="DC8" s="11">
        <f t="shared" si="94"/>
        <v>0</v>
      </c>
      <c r="DD8" s="17">
        <f t="shared" si="95"/>
        <v>0</v>
      </c>
      <c r="DE8" s="12" t="s">
        <v>1440</v>
      </c>
      <c r="DF8" s="12">
        <v>833</v>
      </c>
      <c r="DG8" s="13">
        <v>3711</v>
      </c>
      <c r="DH8" s="17">
        <f t="shared" si="96"/>
        <v>5</v>
      </c>
      <c r="DI8" s="17">
        <f t="shared" si="97"/>
        <v>2.7</v>
      </c>
      <c r="DJ8" s="10" t="str">
        <f t="shared" si="98"/>
        <v>Varken eller</v>
      </c>
    </row>
    <row r="9" spans="1:114" ht="15" x14ac:dyDescent="0.25">
      <c r="A9" s="6" t="s">
        <v>419</v>
      </c>
      <c r="B9" s="7">
        <v>2510</v>
      </c>
      <c r="C9" s="6" t="s">
        <v>437</v>
      </c>
      <c r="D9" s="9" t="str">
        <f t="shared" si="0"/>
        <v>Thomas Bäckman</v>
      </c>
      <c r="E9" s="10" t="str">
        <f t="shared" si="1"/>
        <v>thomas.backman@jokkmokk.se</v>
      </c>
      <c r="F9" s="10" t="str">
        <f t="shared" si="2"/>
        <v>Fältarbete</v>
      </c>
      <c r="G9" s="11">
        <f t="shared" si="3"/>
        <v>0</v>
      </c>
      <c r="H9" s="11">
        <f t="shared" si="4"/>
        <v>0</v>
      </c>
      <c r="I9" s="11">
        <f t="shared" si="5"/>
        <v>1.25</v>
      </c>
      <c r="J9" s="11">
        <f t="shared" si="6"/>
        <v>0</v>
      </c>
      <c r="K9" s="11">
        <f t="shared" si="7"/>
        <v>0</v>
      </c>
      <c r="L9" s="10">
        <f t="shared" si="8"/>
        <v>1.25</v>
      </c>
      <c r="M9" s="11">
        <f t="shared" si="9"/>
        <v>1</v>
      </c>
      <c r="N9" s="11">
        <f t="shared" si="10"/>
        <v>0</v>
      </c>
      <c r="O9" s="11">
        <f t="shared" si="11"/>
        <v>0</v>
      </c>
      <c r="P9" s="11">
        <f t="shared" si="12"/>
        <v>1</v>
      </c>
      <c r="Q9" s="11">
        <f t="shared" si="13"/>
        <v>1</v>
      </c>
      <c r="R9" s="11">
        <f t="shared" si="14"/>
        <v>0</v>
      </c>
      <c r="S9" s="10">
        <f t="shared" si="15"/>
        <v>3</v>
      </c>
      <c r="T9" s="11">
        <f t="shared" si="16"/>
        <v>0</v>
      </c>
      <c r="U9" s="11">
        <f t="shared" si="17"/>
        <v>0.625</v>
      </c>
      <c r="V9" s="11">
        <f t="shared" si="18"/>
        <v>0.625</v>
      </c>
      <c r="W9" s="11">
        <f t="shared" si="19"/>
        <v>0</v>
      </c>
      <c r="X9" s="11">
        <f t="shared" si="20"/>
        <v>0</v>
      </c>
      <c r="Y9" s="11">
        <f t="shared" si="21"/>
        <v>0.625</v>
      </c>
      <c r="Z9" s="11">
        <f t="shared" si="22"/>
        <v>0</v>
      </c>
      <c r="AA9" s="11">
        <f t="shared" si="23"/>
        <v>0.625</v>
      </c>
      <c r="AB9" s="11">
        <f t="shared" si="24"/>
        <v>0</v>
      </c>
      <c r="AC9" s="10">
        <f t="shared" si="25"/>
        <v>2.5</v>
      </c>
      <c r="AD9" s="11">
        <f t="shared" si="26"/>
        <v>1</v>
      </c>
      <c r="AE9" s="11">
        <f t="shared" si="27"/>
        <v>0</v>
      </c>
      <c r="AF9" s="11">
        <f t="shared" si="28"/>
        <v>0</v>
      </c>
      <c r="AG9" s="11">
        <f t="shared" si="29"/>
        <v>2</v>
      </c>
      <c r="AH9" s="11">
        <f t="shared" si="30"/>
        <v>0</v>
      </c>
      <c r="AI9" s="11">
        <f t="shared" si="31"/>
        <v>0</v>
      </c>
      <c r="AJ9" s="10">
        <f t="shared" si="32"/>
        <v>3</v>
      </c>
      <c r="AK9" s="11">
        <f t="shared" si="33"/>
        <v>0</v>
      </c>
      <c r="AL9" s="11">
        <f t="shared" si="34"/>
        <v>1</v>
      </c>
      <c r="AM9" s="11">
        <f t="shared" si="35"/>
        <v>1</v>
      </c>
      <c r="AN9" s="11">
        <f t="shared" si="36"/>
        <v>0</v>
      </c>
      <c r="AO9" s="11">
        <f t="shared" si="37"/>
        <v>0</v>
      </c>
      <c r="AP9" s="11">
        <f t="shared" si="38"/>
        <v>0</v>
      </c>
      <c r="AQ9" s="10">
        <f t="shared" si="39"/>
        <v>2</v>
      </c>
      <c r="AR9" s="11">
        <f t="shared" si="40"/>
        <v>1</v>
      </c>
      <c r="AS9" s="11">
        <f t="shared" si="41"/>
        <v>0</v>
      </c>
      <c r="AT9" s="11">
        <f t="shared" si="42"/>
        <v>1</v>
      </c>
      <c r="AU9" s="11">
        <f t="shared" si="43"/>
        <v>0</v>
      </c>
      <c r="AV9" s="11">
        <f t="shared" si="44"/>
        <v>0</v>
      </c>
      <c r="AW9" s="11">
        <f t="shared" si="45"/>
        <v>0</v>
      </c>
      <c r="AX9" s="10">
        <f t="shared" si="46"/>
        <v>2</v>
      </c>
      <c r="AY9" s="12" t="s">
        <v>1441</v>
      </c>
      <c r="AZ9" s="12" t="s">
        <v>1442</v>
      </c>
      <c r="BA9" s="13">
        <v>2926</v>
      </c>
      <c r="BB9" s="10">
        <f t="shared" si="47"/>
        <v>4</v>
      </c>
      <c r="BC9" s="17">
        <f t="shared" si="48"/>
        <v>2.5</v>
      </c>
      <c r="BD9" s="35" t="s">
        <v>1785</v>
      </c>
      <c r="BE9" s="10" t="str">
        <f t="shared" si="49"/>
        <v>Varken eller</v>
      </c>
      <c r="BF9" s="6" t="s">
        <v>419</v>
      </c>
      <c r="BG9" s="7">
        <v>2510</v>
      </c>
      <c r="BH9" s="6" t="s">
        <v>437</v>
      </c>
      <c r="BI9" s="9" t="str">
        <f t="shared" si="50"/>
        <v>Thomas Bäckman</v>
      </c>
      <c r="BJ9" s="10" t="str">
        <f t="shared" si="51"/>
        <v>thomas.backman@jokkmokk.se</v>
      </c>
      <c r="BK9" s="10" t="str">
        <f t="shared" si="52"/>
        <v>Fältarbete</v>
      </c>
      <c r="BL9" s="10"/>
      <c r="BM9" s="11">
        <f t="shared" si="53"/>
        <v>0</v>
      </c>
      <c r="BN9" s="11">
        <f t="shared" si="54"/>
        <v>0</v>
      </c>
      <c r="BO9" s="11">
        <f t="shared" si="55"/>
        <v>1.25</v>
      </c>
      <c r="BP9" s="11">
        <f t="shared" si="56"/>
        <v>0</v>
      </c>
      <c r="BQ9" s="11">
        <f t="shared" si="57"/>
        <v>0</v>
      </c>
      <c r="BR9" s="17">
        <f t="shared" si="58"/>
        <v>1.25</v>
      </c>
      <c r="BS9" s="11">
        <f t="shared" si="59"/>
        <v>1</v>
      </c>
      <c r="BT9" s="11">
        <f t="shared" si="60"/>
        <v>0</v>
      </c>
      <c r="BU9" s="11">
        <f t="shared" si="61"/>
        <v>0</v>
      </c>
      <c r="BV9" s="11">
        <f t="shared" si="62"/>
        <v>1</v>
      </c>
      <c r="BW9" s="11">
        <f t="shared" si="63"/>
        <v>1</v>
      </c>
      <c r="BX9" s="11">
        <f t="shared" si="64"/>
        <v>0</v>
      </c>
      <c r="BY9" s="17">
        <f t="shared" si="65"/>
        <v>3</v>
      </c>
      <c r="BZ9" s="11">
        <f t="shared" si="66"/>
        <v>0</v>
      </c>
      <c r="CA9" s="11">
        <f t="shared" si="67"/>
        <v>0.625</v>
      </c>
      <c r="CB9" s="11">
        <f t="shared" si="68"/>
        <v>0.625</v>
      </c>
      <c r="CC9" s="11">
        <f t="shared" si="69"/>
        <v>0</v>
      </c>
      <c r="CD9" s="11">
        <f t="shared" si="70"/>
        <v>0</v>
      </c>
      <c r="CE9" s="11">
        <f t="shared" si="71"/>
        <v>0.625</v>
      </c>
      <c r="CF9" s="11">
        <f t="shared" si="72"/>
        <v>0</v>
      </c>
      <c r="CG9" s="11">
        <f t="shared" si="73"/>
        <v>0.625</v>
      </c>
      <c r="CH9" s="11">
        <f t="shared" si="74"/>
        <v>0</v>
      </c>
      <c r="CI9" s="17">
        <f t="shared" si="99"/>
        <v>2.5</v>
      </c>
      <c r="CJ9" s="11">
        <f t="shared" si="75"/>
        <v>1</v>
      </c>
      <c r="CK9" s="11">
        <f t="shared" si="76"/>
        <v>0</v>
      </c>
      <c r="CL9" s="11">
        <f t="shared" si="77"/>
        <v>0</v>
      </c>
      <c r="CM9" s="11">
        <f t="shared" si="78"/>
        <v>2</v>
      </c>
      <c r="CN9" s="11">
        <f t="shared" si="79"/>
        <v>0</v>
      </c>
      <c r="CO9" s="11">
        <f t="shared" si="80"/>
        <v>0</v>
      </c>
      <c r="CP9" s="17">
        <f t="shared" si="81"/>
        <v>3</v>
      </c>
      <c r="CQ9" s="11">
        <f t="shared" si="82"/>
        <v>0</v>
      </c>
      <c r="CR9" s="11">
        <f t="shared" si="83"/>
        <v>1</v>
      </c>
      <c r="CS9" s="11">
        <f t="shared" si="84"/>
        <v>1</v>
      </c>
      <c r="CT9" s="11">
        <f t="shared" si="85"/>
        <v>0</v>
      </c>
      <c r="CU9" s="11">
        <f t="shared" si="86"/>
        <v>0</v>
      </c>
      <c r="CV9" s="11">
        <f t="shared" si="87"/>
        <v>0</v>
      </c>
      <c r="CW9" s="17">
        <f t="shared" si="88"/>
        <v>2</v>
      </c>
      <c r="CX9" s="11">
        <f t="shared" si="89"/>
        <v>1</v>
      </c>
      <c r="CY9" s="11">
        <f t="shared" si="90"/>
        <v>0</v>
      </c>
      <c r="CZ9" s="11">
        <f t="shared" si="91"/>
        <v>1</v>
      </c>
      <c r="DA9" s="11">
        <f t="shared" si="92"/>
        <v>0</v>
      </c>
      <c r="DB9" s="11">
        <f t="shared" si="93"/>
        <v>0</v>
      </c>
      <c r="DC9" s="11">
        <f t="shared" si="94"/>
        <v>0</v>
      </c>
      <c r="DD9" s="17">
        <f t="shared" si="95"/>
        <v>2</v>
      </c>
      <c r="DE9" s="12" t="s">
        <v>1441</v>
      </c>
      <c r="DF9" s="12" t="s">
        <v>1442</v>
      </c>
      <c r="DG9" s="13">
        <v>2926</v>
      </c>
      <c r="DH9" s="17">
        <f t="shared" si="96"/>
        <v>4</v>
      </c>
      <c r="DI9" s="17">
        <f t="shared" si="97"/>
        <v>2.5</v>
      </c>
      <c r="DJ9" s="10" t="str">
        <f t="shared" si="98"/>
        <v>Varken eller</v>
      </c>
    </row>
    <row r="10" spans="1:114" ht="15" x14ac:dyDescent="0.25">
      <c r="A10" s="6" t="s">
        <v>419</v>
      </c>
      <c r="B10" s="7">
        <v>2506</v>
      </c>
      <c r="C10" s="6" t="s">
        <v>1083</v>
      </c>
      <c r="D10" s="9" t="str">
        <f t="shared" si="0"/>
        <v>Christina Sundqvist</v>
      </c>
      <c r="E10" s="10" t="str">
        <f t="shared" si="1"/>
        <v>christina.sundqvist@arjeplog.se</v>
      </c>
      <c r="F10" s="10" t="str">
        <f t="shared" si="2"/>
        <v>Kultur och Fritidansvarig</v>
      </c>
      <c r="G10" s="11">
        <f t="shared" si="3"/>
        <v>0</v>
      </c>
      <c r="H10" s="11">
        <f t="shared" si="4"/>
        <v>1.25</v>
      </c>
      <c r="I10" s="11">
        <f t="shared" si="5"/>
        <v>0</v>
      </c>
      <c r="J10" s="11">
        <f t="shared" si="6"/>
        <v>1.25</v>
      </c>
      <c r="K10" s="11">
        <f t="shared" si="7"/>
        <v>0</v>
      </c>
      <c r="L10" s="10">
        <f t="shared" si="8"/>
        <v>2.5</v>
      </c>
      <c r="M10" s="11">
        <f t="shared" si="9"/>
        <v>0</v>
      </c>
      <c r="N10" s="11">
        <f t="shared" si="10"/>
        <v>0</v>
      </c>
      <c r="O10" s="11">
        <f t="shared" si="11"/>
        <v>1</v>
      </c>
      <c r="P10" s="11">
        <f t="shared" si="12"/>
        <v>1</v>
      </c>
      <c r="Q10" s="11">
        <f t="shared" si="13"/>
        <v>0</v>
      </c>
      <c r="R10" s="11">
        <f t="shared" si="14"/>
        <v>0</v>
      </c>
      <c r="S10" s="10">
        <f t="shared" si="15"/>
        <v>2</v>
      </c>
      <c r="T10" s="11">
        <f t="shared" si="16"/>
        <v>0</v>
      </c>
      <c r="U10" s="11">
        <f t="shared" si="17"/>
        <v>0</v>
      </c>
      <c r="V10" s="11">
        <f t="shared" si="18"/>
        <v>0</v>
      </c>
      <c r="W10" s="11">
        <f t="shared" si="19"/>
        <v>0</v>
      </c>
      <c r="X10" s="11">
        <f t="shared" si="20"/>
        <v>0</v>
      </c>
      <c r="Y10" s="11">
        <f t="shared" si="21"/>
        <v>0.625</v>
      </c>
      <c r="Z10" s="11">
        <f t="shared" si="22"/>
        <v>0</v>
      </c>
      <c r="AA10" s="11">
        <f t="shared" si="23"/>
        <v>0.625</v>
      </c>
      <c r="AB10" s="11">
        <f t="shared" si="24"/>
        <v>0</v>
      </c>
      <c r="AC10" s="10">
        <f t="shared" si="25"/>
        <v>1.25</v>
      </c>
      <c r="AD10" s="11">
        <f t="shared" si="26"/>
        <v>0</v>
      </c>
      <c r="AE10" s="11">
        <f t="shared" si="27"/>
        <v>2</v>
      </c>
      <c r="AF10" s="11">
        <f t="shared" si="28"/>
        <v>1</v>
      </c>
      <c r="AG10" s="11">
        <f t="shared" si="29"/>
        <v>0</v>
      </c>
      <c r="AH10" s="11">
        <f t="shared" si="30"/>
        <v>0</v>
      </c>
      <c r="AI10" s="11">
        <f t="shared" si="31"/>
        <v>0</v>
      </c>
      <c r="AJ10" s="10">
        <f t="shared" si="32"/>
        <v>3</v>
      </c>
      <c r="AK10" s="11">
        <f t="shared" si="33"/>
        <v>1</v>
      </c>
      <c r="AL10" s="11">
        <f t="shared" si="34"/>
        <v>1</v>
      </c>
      <c r="AM10" s="11">
        <f t="shared" si="35"/>
        <v>1</v>
      </c>
      <c r="AN10" s="11">
        <f t="shared" si="36"/>
        <v>1</v>
      </c>
      <c r="AO10" s="11">
        <f t="shared" si="37"/>
        <v>0</v>
      </c>
      <c r="AP10" s="11">
        <f t="shared" si="38"/>
        <v>0</v>
      </c>
      <c r="AQ10" s="10">
        <f t="shared" si="39"/>
        <v>4</v>
      </c>
      <c r="AR10" s="11">
        <f t="shared" si="40"/>
        <v>0</v>
      </c>
      <c r="AS10" s="11">
        <f t="shared" si="41"/>
        <v>0</v>
      </c>
      <c r="AT10" s="11">
        <f t="shared" si="42"/>
        <v>1</v>
      </c>
      <c r="AU10" s="11">
        <f t="shared" si="43"/>
        <v>0</v>
      </c>
      <c r="AV10" s="11">
        <f t="shared" si="44"/>
        <v>1</v>
      </c>
      <c r="AW10" s="11">
        <f t="shared" si="45"/>
        <v>0</v>
      </c>
      <c r="AX10" s="10">
        <f t="shared" si="46"/>
        <v>2</v>
      </c>
      <c r="AY10" s="12" t="s">
        <v>1443</v>
      </c>
      <c r="AZ10" s="12" t="s">
        <v>1444</v>
      </c>
      <c r="BA10" s="13">
        <v>3839</v>
      </c>
      <c r="BB10" s="10">
        <f t="shared" si="47"/>
        <v>5</v>
      </c>
      <c r="BC10" s="17">
        <f t="shared" si="48"/>
        <v>2.8</v>
      </c>
      <c r="BD10" s="35" t="s">
        <v>1785</v>
      </c>
      <c r="BE10" s="10" t="str">
        <f t="shared" si="49"/>
        <v>Bra</v>
      </c>
      <c r="BF10" s="6" t="s">
        <v>419</v>
      </c>
      <c r="BG10" s="7">
        <v>2506</v>
      </c>
      <c r="BH10" s="6" t="s">
        <v>1083</v>
      </c>
      <c r="BI10" s="9" t="str">
        <f t="shared" si="50"/>
        <v>Christina Sundqvist</v>
      </c>
      <c r="BJ10" s="10" t="str">
        <f t="shared" si="51"/>
        <v>christina.sundqvist@arjeplog.se</v>
      </c>
      <c r="BK10" s="10" t="str">
        <f t="shared" si="52"/>
        <v>Kultur och Fritidansvarig</v>
      </c>
      <c r="BL10" s="10"/>
      <c r="BM10" s="11">
        <f t="shared" si="53"/>
        <v>0</v>
      </c>
      <c r="BN10" s="11">
        <f t="shared" si="54"/>
        <v>1.25</v>
      </c>
      <c r="BO10" s="11">
        <f t="shared" si="55"/>
        <v>0</v>
      </c>
      <c r="BP10" s="11">
        <f t="shared" si="56"/>
        <v>1.25</v>
      </c>
      <c r="BQ10" s="11">
        <f t="shared" si="57"/>
        <v>0</v>
      </c>
      <c r="BR10" s="17">
        <f t="shared" si="58"/>
        <v>2.5</v>
      </c>
      <c r="BS10" s="11">
        <f t="shared" si="59"/>
        <v>0</v>
      </c>
      <c r="BT10" s="11">
        <f t="shared" si="60"/>
        <v>0</v>
      </c>
      <c r="BU10" s="11">
        <f t="shared" si="61"/>
        <v>1</v>
      </c>
      <c r="BV10" s="11">
        <f t="shared" si="62"/>
        <v>1</v>
      </c>
      <c r="BW10" s="11">
        <f t="shared" si="63"/>
        <v>0</v>
      </c>
      <c r="BX10" s="11">
        <f t="shared" si="64"/>
        <v>0</v>
      </c>
      <c r="BY10" s="17">
        <f t="shared" si="65"/>
        <v>2</v>
      </c>
      <c r="BZ10" s="11">
        <f t="shared" si="66"/>
        <v>0</v>
      </c>
      <c r="CA10" s="11">
        <f t="shared" si="67"/>
        <v>0</v>
      </c>
      <c r="CB10" s="11">
        <f t="shared" si="68"/>
        <v>0</v>
      </c>
      <c r="CC10" s="11">
        <f t="shared" si="69"/>
        <v>0</v>
      </c>
      <c r="CD10" s="11">
        <f t="shared" si="70"/>
        <v>0</v>
      </c>
      <c r="CE10" s="11">
        <f t="shared" si="71"/>
        <v>0.625</v>
      </c>
      <c r="CF10" s="11">
        <f t="shared" si="72"/>
        <v>0</v>
      </c>
      <c r="CG10" s="11">
        <f t="shared" si="73"/>
        <v>0.625</v>
      </c>
      <c r="CH10" s="11">
        <f t="shared" si="74"/>
        <v>0</v>
      </c>
      <c r="CI10" s="17">
        <f t="shared" si="99"/>
        <v>1.25</v>
      </c>
      <c r="CJ10" s="11">
        <f t="shared" si="75"/>
        <v>0</v>
      </c>
      <c r="CK10" s="11">
        <f t="shared" si="76"/>
        <v>2</v>
      </c>
      <c r="CL10" s="11">
        <f t="shared" si="77"/>
        <v>1</v>
      </c>
      <c r="CM10" s="11">
        <f t="shared" si="78"/>
        <v>0</v>
      </c>
      <c r="CN10" s="11">
        <f t="shared" si="79"/>
        <v>0</v>
      </c>
      <c r="CO10" s="11">
        <f t="shared" si="80"/>
        <v>0</v>
      </c>
      <c r="CP10" s="17">
        <f t="shared" si="81"/>
        <v>3</v>
      </c>
      <c r="CQ10" s="11">
        <f t="shared" si="82"/>
        <v>1</v>
      </c>
      <c r="CR10" s="11">
        <f t="shared" si="83"/>
        <v>1</v>
      </c>
      <c r="CS10" s="11">
        <f t="shared" si="84"/>
        <v>1</v>
      </c>
      <c r="CT10" s="11">
        <f t="shared" si="85"/>
        <v>1</v>
      </c>
      <c r="CU10" s="11">
        <f t="shared" si="86"/>
        <v>0</v>
      </c>
      <c r="CV10" s="11">
        <f t="shared" si="87"/>
        <v>0</v>
      </c>
      <c r="CW10" s="17">
        <f t="shared" si="88"/>
        <v>4</v>
      </c>
      <c r="CX10" s="11">
        <f t="shared" si="89"/>
        <v>0</v>
      </c>
      <c r="CY10" s="11">
        <f t="shared" si="90"/>
        <v>0</v>
      </c>
      <c r="CZ10" s="11">
        <f t="shared" si="91"/>
        <v>1</v>
      </c>
      <c r="DA10" s="11">
        <f t="shared" si="92"/>
        <v>0</v>
      </c>
      <c r="DB10" s="11">
        <f t="shared" si="93"/>
        <v>1</v>
      </c>
      <c r="DC10" s="11">
        <f t="shared" si="94"/>
        <v>0</v>
      </c>
      <c r="DD10" s="17">
        <f t="shared" si="95"/>
        <v>2</v>
      </c>
      <c r="DE10" s="12" t="s">
        <v>1443</v>
      </c>
      <c r="DF10" s="12" t="s">
        <v>1444</v>
      </c>
      <c r="DG10" s="13">
        <v>3839</v>
      </c>
      <c r="DH10" s="17">
        <f t="shared" si="96"/>
        <v>5</v>
      </c>
      <c r="DI10" s="17">
        <f t="shared" si="97"/>
        <v>2.8</v>
      </c>
      <c r="DJ10" s="10" t="str">
        <f t="shared" si="98"/>
        <v>Bra</v>
      </c>
    </row>
    <row r="11" spans="1:114" ht="15" x14ac:dyDescent="0.25">
      <c r="A11" s="6" t="s">
        <v>419</v>
      </c>
      <c r="B11" s="7">
        <v>2514</v>
      </c>
      <c r="C11" s="6" t="s">
        <v>439</v>
      </c>
      <c r="D11" s="9" t="str">
        <f t="shared" si="0"/>
        <v>Karl-Göran Lindbäck</v>
      </c>
      <c r="E11" s="10" t="str">
        <f t="shared" si="1"/>
        <v>karl-goran.lindback@kalix.se</v>
      </c>
      <c r="F11" s="10" t="str">
        <f t="shared" si="2"/>
        <v>fritids- och kulturchef</v>
      </c>
      <c r="G11" s="11">
        <f t="shared" si="3"/>
        <v>1.25</v>
      </c>
      <c r="H11" s="11">
        <f t="shared" si="4"/>
        <v>1.25</v>
      </c>
      <c r="I11" s="11">
        <f t="shared" si="5"/>
        <v>0</v>
      </c>
      <c r="J11" s="11">
        <f t="shared" si="6"/>
        <v>1.25</v>
      </c>
      <c r="K11" s="11">
        <f t="shared" si="7"/>
        <v>0</v>
      </c>
      <c r="L11" s="10">
        <f t="shared" si="8"/>
        <v>3.75</v>
      </c>
      <c r="M11" s="11">
        <f t="shared" si="9"/>
        <v>1</v>
      </c>
      <c r="N11" s="11">
        <f t="shared" si="10"/>
        <v>1</v>
      </c>
      <c r="O11" s="11">
        <f t="shared" si="11"/>
        <v>1</v>
      </c>
      <c r="P11" s="11">
        <f t="shared" si="12"/>
        <v>1</v>
      </c>
      <c r="Q11" s="11">
        <f t="shared" si="13"/>
        <v>1</v>
      </c>
      <c r="R11" s="11">
        <f t="shared" si="14"/>
        <v>0</v>
      </c>
      <c r="S11" s="10">
        <f t="shared" si="15"/>
        <v>5</v>
      </c>
      <c r="T11" s="11">
        <f t="shared" si="16"/>
        <v>0</v>
      </c>
      <c r="U11" s="11">
        <f t="shared" si="17"/>
        <v>0.625</v>
      </c>
      <c r="V11" s="11">
        <f t="shared" si="18"/>
        <v>0.625</v>
      </c>
      <c r="W11" s="11">
        <f t="shared" si="19"/>
        <v>0.625</v>
      </c>
      <c r="X11" s="11">
        <f t="shared" si="20"/>
        <v>0</v>
      </c>
      <c r="Y11" s="11">
        <f t="shared" si="21"/>
        <v>0.625</v>
      </c>
      <c r="Z11" s="11">
        <f t="shared" si="22"/>
        <v>0</v>
      </c>
      <c r="AA11" s="11">
        <f t="shared" si="23"/>
        <v>0.625</v>
      </c>
      <c r="AB11" s="11">
        <f t="shared" si="24"/>
        <v>0</v>
      </c>
      <c r="AC11" s="10">
        <f t="shared" si="25"/>
        <v>3.125</v>
      </c>
      <c r="AD11" s="11">
        <f t="shared" si="26"/>
        <v>1</v>
      </c>
      <c r="AE11" s="11">
        <f t="shared" si="27"/>
        <v>0</v>
      </c>
      <c r="AF11" s="11">
        <f t="shared" si="28"/>
        <v>0</v>
      </c>
      <c r="AG11" s="11">
        <f t="shared" si="29"/>
        <v>2</v>
      </c>
      <c r="AH11" s="11">
        <f t="shared" si="30"/>
        <v>1</v>
      </c>
      <c r="AI11" s="11">
        <f t="shared" si="31"/>
        <v>0</v>
      </c>
      <c r="AJ11" s="10">
        <f t="shared" si="32"/>
        <v>4</v>
      </c>
      <c r="AK11" s="11">
        <f t="shared" si="33"/>
        <v>0</v>
      </c>
      <c r="AL11" s="11">
        <f t="shared" si="34"/>
        <v>1</v>
      </c>
      <c r="AM11" s="11">
        <f t="shared" si="35"/>
        <v>1</v>
      </c>
      <c r="AN11" s="11">
        <f t="shared" si="36"/>
        <v>1</v>
      </c>
      <c r="AO11" s="11">
        <f t="shared" si="37"/>
        <v>0</v>
      </c>
      <c r="AP11" s="11">
        <f t="shared" si="38"/>
        <v>0</v>
      </c>
      <c r="AQ11" s="10">
        <f t="shared" si="39"/>
        <v>3</v>
      </c>
      <c r="AR11" s="11">
        <f t="shared" si="40"/>
        <v>1</v>
      </c>
      <c r="AS11" s="11">
        <f t="shared" si="41"/>
        <v>0</v>
      </c>
      <c r="AT11" s="11">
        <f t="shared" si="42"/>
        <v>1</v>
      </c>
      <c r="AU11" s="11">
        <f t="shared" si="43"/>
        <v>0</v>
      </c>
      <c r="AV11" s="11">
        <f t="shared" si="44"/>
        <v>0</v>
      </c>
      <c r="AW11" s="11">
        <f t="shared" si="45"/>
        <v>0</v>
      </c>
      <c r="AX11" s="10">
        <f t="shared" si="46"/>
        <v>2</v>
      </c>
      <c r="AY11" s="12" t="s">
        <v>1445</v>
      </c>
      <c r="AZ11" s="12" t="s">
        <v>1446</v>
      </c>
      <c r="BA11" s="13">
        <v>3630</v>
      </c>
      <c r="BB11" s="10">
        <f t="shared" si="47"/>
        <v>5</v>
      </c>
      <c r="BC11" s="17">
        <f t="shared" si="48"/>
        <v>3.7</v>
      </c>
      <c r="BD11" s="36" t="s">
        <v>1786</v>
      </c>
      <c r="BE11" s="10" t="str">
        <f t="shared" si="49"/>
        <v>Bra</v>
      </c>
      <c r="BF11" s="6" t="s">
        <v>419</v>
      </c>
      <c r="BG11" s="7">
        <v>2514</v>
      </c>
      <c r="BH11" s="6" t="s">
        <v>439</v>
      </c>
      <c r="BI11" s="9" t="str">
        <f t="shared" si="50"/>
        <v>Karl-Göran Lindbäck</v>
      </c>
      <c r="BJ11" s="10" t="str">
        <f t="shared" si="51"/>
        <v>karl-goran.lindback@kalix.se</v>
      </c>
      <c r="BK11" s="10" t="str">
        <f t="shared" si="52"/>
        <v>fritids- och kulturchef</v>
      </c>
      <c r="BL11" s="10"/>
      <c r="BM11" s="11">
        <f t="shared" si="53"/>
        <v>1.25</v>
      </c>
      <c r="BN11" s="11">
        <f t="shared" si="54"/>
        <v>1.25</v>
      </c>
      <c r="BO11" s="11">
        <f t="shared" si="55"/>
        <v>0</v>
      </c>
      <c r="BP11" s="11">
        <f t="shared" si="56"/>
        <v>1.25</v>
      </c>
      <c r="BQ11" s="11">
        <f t="shared" si="57"/>
        <v>0</v>
      </c>
      <c r="BR11" s="17">
        <f t="shared" si="58"/>
        <v>3.75</v>
      </c>
      <c r="BS11" s="11">
        <f t="shared" si="59"/>
        <v>1</v>
      </c>
      <c r="BT11" s="11">
        <f t="shared" si="60"/>
        <v>1</v>
      </c>
      <c r="BU11" s="11">
        <f t="shared" si="61"/>
        <v>1</v>
      </c>
      <c r="BV11" s="11">
        <f t="shared" si="62"/>
        <v>1</v>
      </c>
      <c r="BW11" s="11">
        <f t="shared" si="63"/>
        <v>1</v>
      </c>
      <c r="BX11" s="11">
        <f t="shared" si="64"/>
        <v>0</v>
      </c>
      <c r="BY11" s="17">
        <f t="shared" si="65"/>
        <v>5</v>
      </c>
      <c r="BZ11" s="11">
        <f t="shared" si="66"/>
        <v>0</v>
      </c>
      <c r="CA11" s="11">
        <f t="shared" si="67"/>
        <v>0.625</v>
      </c>
      <c r="CB11" s="11">
        <f t="shared" si="68"/>
        <v>0.625</v>
      </c>
      <c r="CC11" s="11">
        <f t="shared" si="69"/>
        <v>0.625</v>
      </c>
      <c r="CD11" s="11">
        <f t="shared" si="70"/>
        <v>0</v>
      </c>
      <c r="CE11" s="11">
        <f t="shared" si="71"/>
        <v>0.625</v>
      </c>
      <c r="CF11" s="11">
        <f t="shared" si="72"/>
        <v>0</v>
      </c>
      <c r="CG11" s="11">
        <f t="shared" si="73"/>
        <v>0.625</v>
      </c>
      <c r="CH11" s="11">
        <f t="shared" si="74"/>
        <v>0</v>
      </c>
      <c r="CI11" s="17">
        <f t="shared" si="99"/>
        <v>3.125</v>
      </c>
      <c r="CJ11" s="11">
        <f t="shared" si="75"/>
        <v>1</v>
      </c>
      <c r="CK11" s="11">
        <f t="shared" si="76"/>
        <v>0</v>
      </c>
      <c r="CL11" s="11">
        <f t="shared" si="77"/>
        <v>0</v>
      </c>
      <c r="CM11" s="11">
        <f t="shared" si="78"/>
        <v>2</v>
      </c>
      <c r="CN11" s="11">
        <f t="shared" si="79"/>
        <v>1</v>
      </c>
      <c r="CO11" s="11">
        <f t="shared" si="80"/>
        <v>0</v>
      </c>
      <c r="CP11" s="17">
        <f t="shared" si="81"/>
        <v>4</v>
      </c>
      <c r="CQ11" s="11">
        <f t="shared" si="82"/>
        <v>0</v>
      </c>
      <c r="CR11" s="11">
        <f t="shared" si="83"/>
        <v>1</v>
      </c>
      <c r="CS11" s="11">
        <f t="shared" si="84"/>
        <v>1</v>
      </c>
      <c r="CT11" s="11">
        <f t="shared" si="85"/>
        <v>1</v>
      </c>
      <c r="CU11" s="11">
        <f t="shared" si="86"/>
        <v>0</v>
      </c>
      <c r="CV11" s="11">
        <f t="shared" si="87"/>
        <v>0</v>
      </c>
      <c r="CW11" s="17">
        <f t="shared" si="88"/>
        <v>3</v>
      </c>
      <c r="CX11" s="11">
        <f t="shared" si="89"/>
        <v>1</v>
      </c>
      <c r="CY11" s="11">
        <f t="shared" si="90"/>
        <v>0</v>
      </c>
      <c r="CZ11" s="11">
        <f t="shared" si="91"/>
        <v>1</v>
      </c>
      <c r="DA11" s="11">
        <f t="shared" si="92"/>
        <v>0</v>
      </c>
      <c r="DB11" s="11">
        <f t="shared" si="93"/>
        <v>0</v>
      </c>
      <c r="DC11" s="11">
        <f t="shared" si="94"/>
        <v>0</v>
      </c>
      <c r="DD11" s="17">
        <f t="shared" si="95"/>
        <v>2</v>
      </c>
      <c r="DE11" s="12" t="s">
        <v>1445</v>
      </c>
      <c r="DF11" s="12" t="s">
        <v>1446</v>
      </c>
      <c r="DG11" s="13">
        <v>3630</v>
      </c>
      <c r="DH11" s="17">
        <f t="shared" si="96"/>
        <v>5</v>
      </c>
      <c r="DI11" s="17">
        <f t="shared" si="97"/>
        <v>3.7</v>
      </c>
      <c r="DJ11" s="10" t="str">
        <f t="shared" si="98"/>
        <v>Bra</v>
      </c>
    </row>
    <row r="12" spans="1:114" ht="15" x14ac:dyDescent="0.25">
      <c r="A12" s="6" t="s">
        <v>419</v>
      </c>
      <c r="B12" s="7">
        <v>2513</v>
      </c>
      <c r="C12" s="6" t="s">
        <v>449</v>
      </c>
      <c r="D12" s="9" t="str">
        <f t="shared" si="0"/>
        <v>Jonas Karlsson</v>
      </c>
      <c r="E12" s="10" t="str">
        <f t="shared" si="1"/>
        <v>jonas_k65@hotmail.com</v>
      </c>
      <c r="F12" s="10" t="str">
        <f t="shared" si="2"/>
        <v>ungdomssamordn</v>
      </c>
      <c r="G12" s="11">
        <f t="shared" si="3"/>
        <v>0</v>
      </c>
      <c r="H12" s="11">
        <f t="shared" si="4"/>
        <v>0</v>
      </c>
      <c r="I12" s="11">
        <f t="shared" si="5"/>
        <v>1.25</v>
      </c>
      <c r="J12" s="11">
        <f t="shared" si="6"/>
        <v>1.25</v>
      </c>
      <c r="K12" s="11">
        <f t="shared" si="7"/>
        <v>0</v>
      </c>
      <c r="L12" s="10">
        <f t="shared" si="8"/>
        <v>2.5</v>
      </c>
      <c r="M12" s="11">
        <f t="shared" si="9"/>
        <v>0</v>
      </c>
      <c r="N12" s="11">
        <f t="shared" si="10"/>
        <v>0</v>
      </c>
      <c r="O12" s="11">
        <f t="shared" si="11"/>
        <v>1</v>
      </c>
      <c r="P12" s="11">
        <f t="shared" si="12"/>
        <v>1</v>
      </c>
      <c r="Q12" s="11">
        <f t="shared" si="13"/>
        <v>1</v>
      </c>
      <c r="R12" s="11">
        <f t="shared" si="14"/>
        <v>0</v>
      </c>
      <c r="S12" s="10">
        <f t="shared" si="15"/>
        <v>3</v>
      </c>
      <c r="T12" s="11">
        <f t="shared" si="16"/>
        <v>0</v>
      </c>
      <c r="U12" s="11">
        <f t="shared" si="17"/>
        <v>0</v>
      </c>
      <c r="V12" s="11">
        <f t="shared" si="18"/>
        <v>0.625</v>
      </c>
      <c r="W12" s="11">
        <f t="shared" si="19"/>
        <v>0</v>
      </c>
      <c r="X12" s="11">
        <f t="shared" si="20"/>
        <v>0.625</v>
      </c>
      <c r="Y12" s="11">
        <f t="shared" si="21"/>
        <v>0.625</v>
      </c>
      <c r="Z12" s="11">
        <f t="shared" si="22"/>
        <v>0.625</v>
      </c>
      <c r="AA12" s="11">
        <f t="shared" si="23"/>
        <v>0</v>
      </c>
      <c r="AB12" s="11">
        <f t="shared" si="24"/>
        <v>0</v>
      </c>
      <c r="AC12" s="10">
        <f t="shared" si="25"/>
        <v>2.5</v>
      </c>
      <c r="AD12" s="11">
        <f t="shared" si="26"/>
        <v>0</v>
      </c>
      <c r="AE12" s="11">
        <f t="shared" si="27"/>
        <v>2</v>
      </c>
      <c r="AF12" s="11">
        <f t="shared" si="28"/>
        <v>0</v>
      </c>
      <c r="AG12" s="11">
        <f t="shared" si="29"/>
        <v>2</v>
      </c>
      <c r="AH12" s="11">
        <f t="shared" si="30"/>
        <v>0</v>
      </c>
      <c r="AI12" s="11">
        <f t="shared" si="31"/>
        <v>0</v>
      </c>
      <c r="AJ12" s="10">
        <f t="shared" si="32"/>
        <v>4</v>
      </c>
      <c r="AK12" s="11">
        <f t="shared" si="33"/>
        <v>1</v>
      </c>
      <c r="AL12" s="11">
        <f t="shared" si="34"/>
        <v>1</v>
      </c>
      <c r="AM12" s="11">
        <f t="shared" si="35"/>
        <v>1</v>
      </c>
      <c r="AN12" s="11">
        <f t="shared" si="36"/>
        <v>1</v>
      </c>
      <c r="AO12" s="11">
        <f t="shared" si="37"/>
        <v>0</v>
      </c>
      <c r="AP12" s="11">
        <f t="shared" si="38"/>
        <v>0</v>
      </c>
      <c r="AQ12" s="10">
        <f t="shared" si="39"/>
        <v>4</v>
      </c>
      <c r="AR12" s="11">
        <f t="shared" si="40"/>
        <v>1</v>
      </c>
      <c r="AS12" s="11">
        <f t="shared" si="41"/>
        <v>0</v>
      </c>
      <c r="AT12" s="11">
        <f t="shared" si="42"/>
        <v>0</v>
      </c>
      <c r="AU12" s="11">
        <f t="shared" si="43"/>
        <v>0</v>
      </c>
      <c r="AV12" s="11">
        <f t="shared" si="44"/>
        <v>0</v>
      </c>
      <c r="AW12" s="11">
        <f t="shared" si="45"/>
        <v>0</v>
      </c>
      <c r="AX12" s="10">
        <f t="shared" si="46"/>
        <v>1</v>
      </c>
      <c r="AY12" s="12" t="s">
        <v>1447</v>
      </c>
      <c r="AZ12" s="12">
        <v>662</v>
      </c>
      <c r="BA12" s="13">
        <v>2870</v>
      </c>
      <c r="BB12" s="10">
        <f t="shared" si="47"/>
        <v>4</v>
      </c>
      <c r="BC12" s="17">
        <f t="shared" si="48"/>
        <v>3</v>
      </c>
      <c r="BD12" s="36" t="s">
        <v>1786</v>
      </c>
      <c r="BE12" s="10" t="str">
        <f t="shared" si="49"/>
        <v>Mycket bra</v>
      </c>
      <c r="BF12" s="6" t="s">
        <v>419</v>
      </c>
      <c r="BG12" s="7">
        <v>2513</v>
      </c>
      <c r="BH12" s="6" t="s">
        <v>449</v>
      </c>
      <c r="BI12" s="9" t="str">
        <f t="shared" si="50"/>
        <v>Jonas Karlsson</v>
      </c>
      <c r="BJ12" s="10" t="str">
        <f t="shared" si="51"/>
        <v>jonas_k65@hotmail.com</v>
      </c>
      <c r="BK12" s="10" t="str">
        <f t="shared" si="52"/>
        <v>ungdomssamordn</v>
      </c>
      <c r="BL12" s="10"/>
      <c r="BM12" s="11">
        <f t="shared" si="53"/>
        <v>0</v>
      </c>
      <c r="BN12" s="11">
        <f t="shared" si="54"/>
        <v>0</v>
      </c>
      <c r="BO12" s="11">
        <f t="shared" si="55"/>
        <v>1.25</v>
      </c>
      <c r="BP12" s="11">
        <f t="shared" si="56"/>
        <v>1.25</v>
      </c>
      <c r="BQ12" s="11">
        <f t="shared" si="57"/>
        <v>0</v>
      </c>
      <c r="BR12" s="17">
        <f t="shared" si="58"/>
        <v>2.5</v>
      </c>
      <c r="BS12" s="11">
        <f t="shared" si="59"/>
        <v>0</v>
      </c>
      <c r="BT12" s="11">
        <f t="shared" si="60"/>
        <v>0</v>
      </c>
      <c r="BU12" s="11">
        <f t="shared" si="61"/>
        <v>1</v>
      </c>
      <c r="BV12" s="11">
        <f t="shared" si="62"/>
        <v>1</v>
      </c>
      <c r="BW12" s="11">
        <f t="shared" si="63"/>
        <v>1</v>
      </c>
      <c r="BX12" s="11">
        <f t="shared" si="64"/>
        <v>0</v>
      </c>
      <c r="BY12" s="17">
        <f t="shared" si="65"/>
        <v>3</v>
      </c>
      <c r="BZ12" s="11">
        <f t="shared" si="66"/>
        <v>0</v>
      </c>
      <c r="CA12" s="11">
        <f t="shared" si="67"/>
        <v>0</v>
      </c>
      <c r="CB12" s="11">
        <f t="shared" si="68"/>
        <v>0.625</v>
      </c>
      <c r="CC12" s="11">
        <f t="shared" si="69"/>
        <v>0</v>
      </c>
      <c r="CD12" s="11">
        <f t="shared" si="70"/>
        <v>0.625</v>
      </c>
      <c r="CE12" s="11">
        <f t="shared" si="71"/>
        <v>0.625</v>
      </c>
      <c r="CF12" s="11">
        <f t="shared" si="72"/>
        <v>0.625</v>
      </c>
      <c r="CG12" s="11">
        <f t="shared" si="73"/>
        <v>0</v>
      </c>
      <c r="CH12" s="11">
        <f t="shared" si="74"/>
        <v>0</v>
      </c>
      <c r="CI12" s="17">
        <f t="shared" si="99"/>
        <v>2.5</v>
      </c>
      <c r="CJ12" s="11">
        <f t="shared" si="75"/>
        <v>0</v>
      </c>
      <c r="CK12" s="11">
        <f t="shared" si="76"/>
        <v>2</v>
      </c>
      <c r="CL12" s="11">
        <f t="shared" si="77"/>
        <v>0</v>
      </c>
      <c r="CM12" s="11">
        <f t="shared" si="78"/>
        <v>2</v>
      </c>
      <c r="CN12" s="11">
        <f t="shared" si="79"/>
        <v>0</v>
      </c>
      <c r="CO12" s="11">
        <f t="shared" si="80"/>
        <v>0</v>
      </c>
      <c r="CP12" s="17">
        <f t="shared" si="81"/>
        <v>4</v>
      </c>
      <c r="CQ12" s="11">
        <f t="shared" si="82"/>
        <v>1</v>
      </c>
      <c r="CR12" s="11">
        <f t="shared" si="83"/>
        <v>1</v>
      </c>
      <c r="CS12" s="11">
        <f t="shared" si="84"/>
        <v>1</v>
      </c>
      <c r="CT12" s="11">
        <f t="shared" si="85"/>
        <v>1</v>
      </c>
      <c r="CU12" s="11">
        <f t="shared" si="86"/>
        <v>0</v>
      </c>
      <c r="CV12" s="11">
        <f t="shared" si="87"/>
        <v>0</v>
      </c>
      <c r="CW12" s="17">
        <f t="shared" si="88"/>
        <v>4</v>
      </c>
      <c r="CX12" s="11">
        <f t="shared" si="89"/>
        <v>1</v>
      </c>
      <c r="CY12" s="11">
        <f t="shared" si="90"/>
        <v>0</v>
      </c>
      <c r="CZ12" s="11">
        <f t="shared" si="91"/>
        <v>0</v>
      </c>
      <c r="DA12" s="11">
        <f t="shared" si="92"/>
        <v>0</v>
      </c>
      <c r="DB12" s="11">
        <f t="shared" si="93"/>
        <v>0</v>
      </c>
      <c r="DC12" s="11">
        <f t="shared" si="94"/>
        <v>0</v>
      </c>
      <c r="DD12" s="17">
        <f t="shared" si="95"/>
        <v>1</v>
      </c>
      <c r="DE12" s="12" t="s">
        <v>1447</v>
      </c>
      <c r="DF12" s="12">
        <v>662</v>
      </c>
      <c r="DG12" s="13">
        <v>2870</v>
      </c>
      <c r="DH12" s="17">
        <f t="shared" si="96"/>
        <v>4</v>
      </c>
      <c r="DI12" s="17">
        <f t="shared" si="97"/>
        <v>3</v>
      </c>
      <c r="DJ12" s="10" t="str">
        <f t="shared" si="98"/>
        <v>Mycket bra</v>
      </c>
    </row>
    <row r="13" spans="1:114" ht="15" x14ac:dyDescent="0.25">
      <c r="A13" s="6" t="s">
        <v>419</v>
      </c>
      <c r="B13" s="7">
        <v>2505</v>
      </c>
      <c r="C13" s="6" t="s">
        <v>420</v>
      </c>
      <c r="D13" s="9" t="str">
        <f t="shared" si="0"/>
        <v>Camilla Freedman</v>
      </c>
      <c r="E13" s="10" t="str">
        <f t="shared" si="1"/>
        <v>camilla.freedman@arvidsjaur.se</v>
      </c>
      <c r="F13" s="10" t="str">
        <f t="shared" si="2"/>
        <v>barn- och ungdomskulturchef</v>
      </c>
      <c r="G13" s="11">
        <f t="shared" si="3"/>
        <v>1.25</v>
      </c>
      <c r="H13" s="11">
        <f t="shared" si="4"/>
        <v>1.25</v>
      </c>
      <c r="I13" s="11">
        <f t="shared" si="5"/>
        <v>1.25</v>
      </c>
      <c r="J13" s="11">
        <f t="shared" si="6"/>
        <v>1.25</v>
      </c>
      <c r="K13" s="11">
        <f t="shared" si="7"/>
        <v>0</v>
      </c>
      <c r="L13" s="10">
        <f t="shared" si="8"/>
        <v>5</v>
      </c>
      <c r="M13" s="11">
        <f t="shared" si="9"/>
        <v>0</v>
      </c>
      <c r="N13" s="11">
        <f t="shared" si="10"/>
        <v>0</v>
      </c>
      <c r="O13" s="11">
        <f t="shared" si="11"/>
        <v>1</v>
      </c>
      <c r="P13" s="11">
        <f t="shared" si="12"/>
        <v>1</v>
      </c>
      <c r="Q13" s="11">
        <f t="shared" si="13"/>
        <v>0</v>
      </c>
      <c r="R13" s="11">
        <f t="shared" si="14"/>
        <v>0</v>
      </c>
      <c r="S13" s="10">
        <f t="shared" si="15"/>
        <v>2</v>
      </c>
      <c r="T13" s="11">
        <f t="shared" si="16"/>
        <v>0</v>
      </c>
      <c r="U13" s="11">
        <f t="shared" si="17"/>
        <v>0.625</v>
      </c>
      <c r="V13" s="11">
        <f t="shared" si="18"/>
        <v>0.625</v>
      </c>
      <c r="W13" s="11">
        <f t="shared" si="19"/>
        <v>0.625</v>
      </c>
      <c r="X13" s="11">
        <f t="shared" si="20"/>
        <v>0.625</v>
      </c>
      <c r="Y13" s="11">
        <f t="shared" si="21"/>
        <v>0.625</v>
      </c>
      <c r="Z13" s="11">
        <f t="shared" si="22"/>
        <v>0</v>
      </c>
      <c r="AA13" s="11">
        <f t="shared" si="23"/>
        <v>0.625</v>
      </c>
      <c r="AB13" s="11">
        <f t="shared" si="24"/>
        <v>0</v>
      </c>
      <c r="AC13" s="10">
        <f t="shared" si="25"/>
        <v>3.75</v>
      </c>
      <c r="AD13" s="11">
        <f t="shared" si="26"/>
        <v>0</v>
      </c>
      <c r="AE13" s="11">
        <f t="shared" si="27"/>
        <v>2</v>
      </c>
      <c r="AF13" s="11">
        <f t="shared" si="28"/>
        <v>0</v>
      </c>
      <c r="AG13" s="11">
        <f t="shared" si="29"/>
        <v>0</v>
      </c>
      <c r="AH13" s="11">
        <f t="shared" si="30"/>
        <v>0</v>
      </c>
      <c r="AI13" s="11">
        <f t="shared" si="31"/>
        <v>0</v>
      </c>
      <c r="AJ13" s="10">
        <f t="shared" si="32"/>
        <v>2</v>
      </c>
      <c r="AK13" s="11">
        <f t="shared" si="33"/>
        <v>1</v>
      </c>
      <c r="AL13" s="11">
        <f t="shared" si="34"/>
        <v>1</v>
      </c>
      <c r="AM13" s="11">
        <f t="shared" si="35"/>
        <v>1</v>
      </c>
      <c r="AN13" s="11">
        <f t="shared" si="36"/>
        <v>1</v>
      </c>
      <c r="AO13" s="11">
        <f t="shared" si="37"/>
        <v>1</v>
      </c>
      <c r="AP13" s="11">
        <f t="shared" si="38"/>
        <v>0</v>
      </c>
      <c r="AQ13" s="10">
        <f t="shared" si="39"/>
        <v>5</v>
      </c>
      <c r="AR13" s="11">
        <f t="shared" si="40"/>
        <v>0</v>
      </c>
      <c r="AS13" s="11">
        <f t="shared" si="41"/>
        <v>0</v>
      </c>
      <c r="AT13" s="11">
        <f t="shared" si="42"/>
        <v>1</v>
      </c>
      <c r="AU13" s="11">
        <f t="shared" si="43"/>
        <v>0</v>
      </c>
      <c r="AV13" s="11">
        <f t="shared" si="44"/>
        <v>0</v>
      </c>
      <c r="AW13" s="11">
        <f t="shared" si="45"/>
        <v>0</v>
      </c>
      <c r="AX13" s="10">
        <f t="shared" si="46"/>
        <v>1</v>
      </c>
      <c r="AY13" s="12" t="s">
        <v>1448</v>
      </c>
      <c r="AZ13" s="12" t="s">
        <v>1449</v>
      </c>
      <c r="BA13" s="13">
        <v>2868</v>
      </c>
      <c r="BB13" s="10">
        <f t="shared" si="47"/>
        <v>4</v>
      </c>
      <c r="BC13" s="17">
        <f t="shared" si="48"/>
        <v>3.3</v>
      </c>
      <c r="BD13" s="36" t="s">
        <v>1786</v>
      </c>
      <c r="BE13" s="10" t="str">
        <f t="shared" si="49"/>
        <v>Varken eller</v>
      </c>
      <c r="BF13" s="6" t="s">
        <v>419</v>
      </c>
      <c r="BG13" s="7">
        <v>2505</v>
      </c>
      <c r="BH13" s="6" t="s">
        <v>420</v>
      </c>
      <c r="BI13" s="9" t="str">
        <f t="shared" si="50"/>
        <v>Camilla Freedman</v>
      </c>
      <c r="BJ13" s="10" t="str">
        <f t="shared" si="51"/>
        <v>camilla.freedman@arvidsjaur.se</v>
      </c>
      <c r="BK13" s="10" t="str">
        <f t="shared" si="52"/>
        <v>barn- och ungdomskulturchef</v>
      </c>
      <c r="BL13" s="10"/>
      <c r="BM13" s="11">
        <f t="shared" si="53"/>
        <v>1.25</v>
      </c>
      <c r="BN13" s="11">
        <f t="shared" si="54"/>
        <v>1.25</v>
      </c>
      <c r="BO13" s="11">
        <f t="shared" si="55"/>
        <v>1.25</v>
      </c>
      <c r="BP13" s="11">
        <f t="shared" si="56"/>
        <v>1.25</v>
      </c>
      <c r="BQ13" s="11">
        <f t="shared" si="57"/>
        <v>0</v>
      </c>
      <c r="BR13" s="17">
        <f t="shared" si="58"/>
        <v>5</v>
      </c>
      <c r="BS13" s="11">
        <f t="shared" si="59"/>
        <v>0</v>
      </c>
      <c r="BT13" s="11">
        <f t="shared" si="60"/>
        <v>0</v>
      </c>
      <c r="BU13" s="11">
        <f t="shared" si="61"/>
        <v>1</v>
      </c>
      <c r="BV13" s="11">
        <f t="shared" si="62"/>
        <v>1</v>
      </c>
      <c r="BW13" s="11">
        <f t="shared" si="63"/>
        <v>0</v>
      </c>
      <c r="BX13" s="11">
        <f t="shared" si="64"/>
        <v>0</v>
      </c>
      <c r="BY13" s="17">
        <f t="shared" si="65"/>
        <v>2</v>
      </c>
      <c r="BZ13" s="11">
        <f t="shared" si="66"/>
        <v>0</v>
      </c>
      <c r="CA13" s="11">
        <f t="shared" si="67"/>
        <v>0.625</v>
      </c>
      <c r="CB13" s="11">
        <f t="shared" si="68"/>
        <v>0.625</v>
      </c>
      <c r="CC13" s="11">
        <f t="shared" si="69"/>
        <v>0.625</v>
      </c>
      <c r="CD13" s="11">
        <f t="shared" si="70"/>
        <v>0.625</v>
      </c>
      <c r="CE13" s="11">
        <f t="shared" si="71"/>
        <v>0.625</v>
      </c>
      <c r="CF13" s="11">
        <f t="shared" si="72"/>
        <v>0</v>
      </c>
      <c r="CG13" s="11">
        <f t="shared" si="73"/>
        <v>0.625</v>
      </c>
      <c r="CH13" s="11">
        <f t="shared" si="74"/>
        <v>0</v>
      </c>
      <c r="CI13" s="17">
        <f t="shared" si="99"/>
        <v>3.75</v>
      </c>
      <c r="CJ13" s="11">
        <f t="shared" si="75"/>
        <v>0</v>
      </c>
      <c r="CK13" s="11">
        <f t="shared" si="76"/>
        <v>2</v>
      </c>
      <c r="CL13" s="11">
        <f t="shared" si="77"/>
        <v>0</v>
      </c>
      <c r="CM13" s="11">
        <f t="shared" si="78"/>
        <v>0</v>
      </c>
      <c r="CN13" s="11">
        <f t="shared" si="79"/>
        <v>0</v>
      </c>
      <c r="CO13" s="11">
        <f t="shared" si="80"/>
        <v>0</v>
      </c>
      <c r="CP13" s="17">
        <f t="shared" si="81"/>
        <v>2</v>
      </c>
      <c r="CQ13" s="11">
        <f t="shared" si="82"/>
        <v>1</v>
      </c>
      <c r="CR13" s="11">
        <f t="shared" si="83"/>
        <v>1</v>
      </c>
      <c r="CS13" s="11">
        <f t="shared" si="84"/>
        <v>1</v>
      </c>
      <c r="CT13" s="11">
        <f t="shared" si="85"/>
        <v>1</v>
      </c>
      <c r="CU13" s="11">
        <f t="shared" si="86"/>
        <v>1</v>
      </c>
      <c r="CV13" s="11">
        <f t="shared" si="87"/>
        <v>0</v>
      </c>
      <c r="CW13" s="17">
        <f t="shared" si="88"/>
        <v>5</v>
      </c>
      <c r="CX13" s="11">
        <f t="shared" si="89"/>
        <v>0</v>
      </c>
      <c r="CY13" s="11">
        <f t="shared" si="90"/>
        <v>0</v>
      </c>
      <c r="CZ13" s="11">
        <f t="shared" si="91"/>
        <v>1</v>
      </c>
      <c r="DA13" s="11">
        <f t="shared" si="92"/>
        <v>0</v>
      </c>
      <c r="DB13" s="11">
        <f t="shared" si="93"/>
        <v>0</v>
      </c>
      <c r="DC13" s="11">
        <f t="shared" si="94"/>
        <v>0</v>
      </c>
      <c r="DD13" s="17">
        <f t="shared" si="95"/>
        <v>1</v>
      </c>
      <c r="DE13" s="12" t="s">
        <v>1448</v>
      </c>
      <c r="DF13" s="12" t="s">
        <v>1449</v>
      </c>
      <c r="DG13" s="13">
        <v>2868</v>
      </c>
      <c r="DH13" s="17">
        <f t="shared" si="96"/>
        <v>4</v>
      </c>
      <c r="DI13" s="17">
        <f t="shared" si="97"/>
        <v>3.3</v>
      </c>
      <c r="DJ13" s="10" t="str">
        <f t="shared" si="98"/>
        <v>Varken eller</v>
      </c>
    </row>
    <row r="14" spans="1:114" ht="15" x14ac:dyDescent="0.25">
      <c r="A14" s="6" t="s">
        <v>419</v>
      </c>
      <c r="B14" s="7">
        <v>2583</v>
      </c>
      <c r="C14" s="6" t="s">
        <v>182</v>
      </c>
      <c r="D14" s="9" t="str">
        <f t="shared" si="0"/>
        <v>Nina Harila</v>
      </c>
      <c r="E14" s="10" t="str">
        <f t="shared" si="1"/>
        <v>nina.harila@haparanda.se</v>
      </c>
      <c r="F14" s="10" t="str">
        <f t="shared" si="2"/>
        <v>Chef Ungdomens Hus</v>
      </c>
      <c r="G14" s="11">
        <f t="shared" si="3"/>
        <v>1.25</v>
      </c>
      <c r="H14" s="11">
        <f t="shared" si="4"/>
        <v>0</v>
      </c>
      <c r="I14" s="11">
        <f t="shared" si="5"/>
        <v>1.25</v>
      </c>
      <c r="J14" s="11">
        <f t="shared" si="6"/>
        <v>1.25</v>
      </c>
      <c r="K14" s="11">
        <f t="shared" si="7"/>
        <v>0</v>
      </c>
      <c r="L14" s="10">
        <f t="shared" si="8"/>
        <v>3.75</v>
      </c>
      <c r="M14" s="11">
        <f t="shared" si="9"/>
        <v>1</v>
      </c>
      <c r="N14" s="11">
        <f t="shared" si="10"/>
        <v>1</v>
      </c>
      <c r="O14" s="11">
        <f t="shared" si="11"/>
        <v>1</v>
      </c>
      <c r="P14" s="11">
        <f t="shared" si="12"/>
        <v>1</v>
      </c>
      <c r="Q14" s="11">
        <f t="shared" si="13"/>
        <v>0</v>
      </c>
      <c r="R14" s="11">
        <f t="shared" si="14"/>
        <v>0</v>
      </c>
      <c r="S14" s="10">
        <f t="shared" si="15"/>
        <v>4</v>
      </c>
      <c r="T14" s="11">
        <f t="shared" si="16"/>
        <v>0</v>
      </c>
      <c r="U14" s="11">
        <f t="shared" si="17"/>
        <v>0.625</v>
      </c>
      <c r="V14" s="11">
        <f t="shared" si="18"/>
        <v>0</v>
      </c>
      <c r="W14" s="11">
        <f t="shared" si="19"/>
        <v>0</v>
      </c>
      <c r="X14" s="11">
        <f t="shared" si="20"/>
        <v>0.625</v>
      </c>
      <c r="Y14" s="11">
        <f t="shared" si="21"/>
        <v>0.625</v>
      </c>
      <c r="Z14" s="11">
        <f t="shared" si="22"/>
        <v>0.625</v>
      </c>
      <c r="AA14" s="11">
        <f t="shared" si="23"/>
        <v>0.625</v>
      </c>
      <c r="AB14" s="11">
        <f t="shared" si="24"/>
        <v>0</v>
      </c>
      <c r="AC14" s="10">
        <f t="shared" si="25"/>
        <v>3.125</v>
      </c>
      <c r="AD14" s="11">
        <f t="shared" si="26"/>
        <v>0</v>
      </c>
      <c r="AE14" s="11">
        <f t="shared" si="27"/>
        <v>2</v>
      </c>
      <c r="AF14" s="11">
        <f t="shared" si="28"/>
        <v>0</v>
      </c>
      <c r="AG14" s="11">
        <f t="shared" si="29"/>
        <v>2</v>
      </c>
      <c r="AH14" s="11">
        <f t="shared" si="30"/>
        <v>0</v>
      </c>
      <c r="AI14" s="11">
        <f t="shared" si="31"/>
        <v>0</v>
      </c>
      <c r="AJ14" s="10">
        <f t="shared" si="32"/>
        <v>4</v>
      </c>
      <c r="AK14" s="11">
        <f t="shared" si="33"/>
        <v>1</v>
      </c>
      <c r="AL14" s="11">
        <f t="shared" si="34"/>
        <v>1</v>
      </c>
      <c r="AM14" s="11">
        <f t="shared" si="35"/>
        <v>1</v>
      </c>
      <c r="AN14" s="11">
        <f t="shared" si="36"/>
        <v>1</v>
      </c>
      <c r="AO14" s="11">
        <f t="shared" si="37"/>
        <v>0</v>
      </c>
      <c r="AP14" s="11">
        <f t="shared" si="38"/>
        <v>0</v>
      </c>
      <c r="AQ14" s="10">
        <f t="shared" si="39"/>
        <v>4</v>
      </c>
      <c r="AR14" s="11">
        <f t="shared" si="40"/>
        <v>0</v>
      </c>
      <c r="AS14" s="11">
        <f t="shared" si="41"/>
        <v>0</v>
      </c>
      <c r="AT14" s="11">
        <f t="shared" si="42"/>
        <v>0</v>
      </c>
      <c r="AU14" s="11">
        <f t="shared" si="43"/>
        <v>0</v>
      </c>
      <c r="AV14" s="11">
        <f t="shared" si="44"/>
        <v>0</v>
      </c>
      <c r="AW14" s="11">
        <f t="shared" si="45"/>
        <v>0</v>
      </c>
      <c r="AX14" s="10">
        <f t="shared" si="46"/>
        <v>0</v>
      </c>
      <c r="AY14" s="12" t="s">
        <v>1450</v>
      </c>
      <c r="AZ14" s="12" t="s">
        <v>1451</v>
      </c>
      <c r="BA14" s="13">
        <v>4023</v>
      </c>
      <c r="BB14" s="10">
        <f t="shared" si="47"/>
        <v>5</v>
      </c>
      <c r="BC14" s="17">
        <f t="shared" si="48"/>
        <v>3.4</v>
      </c>
      <c r="BD14" s="36" t="s">
        <v>1786</v>
      </c>
      <c r="BE14" s="10" t="str">
        <f t="shared" si="49"/>
        <v>Bra</v>
      </c>
      <c r="BF14" s="6" t="s">
        <v>419</v>
      </c>
      <c r="BG14" s="7">
        <v>2583</v>
      </c>
      <c r="BH14" s="6" t="s">
        <v>182</v>
      </c>
      <c r="BI14" s="9" t="str">
        <f t="shared" si="50"/>
        <v>Nina Harila</v>
      </c>
      <c r="BJ14" s="10" t="str">
        <f t="shared" si="51"/>
        <v>nina.harila@haparanda.se</v>
      </c>
      <c r="BK14" s="10" t="str">
        <f t="shared" si="52"/>
        <v>Chef Ungdomens Hus</v>
      </c>
      <c r="BL14" s="10"/>
      <c r="BM14" s="11">
        <f t="shared" si="53"/>
        <v>1.25</v>
      </c>
      <c r="BN14" s="11">
        <f t="shared" si="54"/>
        <v>0</v>
      </c>
      <c r="BO14" s="11">
        <f t="shared" si="55"/>
        <v>1.25</v>
      </c>
      <c r="BP14" s="11">
        <f t="shared" si="56"/>
        <v>1.25</v>
      </c>
      <c r="BQ14" s="11">
        <f t="shared" si="57"/>
        <v>0</v>
      </c>
      <c r="BR14" s="17">
        <f t="shared" si="58"/>
        <v>3.75</v>
      </c>
      <c r="BS14" s="11">
        <f t="shared" si="59"/>
        <v>1</v>
      </c>
      <c r="BT14" s="11">
        <f t="shared" si="60"/>
        <v>1</v>
      </c>
      <c r="BU14" s="11">
        <f t="shared" si="61"/>
        <v>1</v>
      </c>
      <c r="BV14" s="11">
        <f t="shared" si="62"/>
        <v>1</v>
      </c>
      <c r="BW14" s="11">
        <f t="shared" si="63"/>
        <v>0</v>
      </c>
      <c r="BX14" s="11">
        <f t="shared" si="64"/>
        <v>0</v>
      </c>
      <c r="BY14" s="17">
        <f t="shared" si="65"/>
        <v>4</v>
      </c>
      <c r="BZ14" s="11">
        <f t="shared" si="66"/>
        <v>0</v>
      </c>
      <c r="CA14" s="11">
        <f t="shared" si="67"/>
        <v>0.625</v>
      </c>
      <c r="CB14" s="11">
        <f t="shared" si="68"/>
        <v>0</v>
      </c>
      <c r="CC14" s="11">
        <f t="shared" si="69"/>
        <v>0</v>
      </c>
      <c r="CD14" s="11">
        <f t="shared" si="70"/>
        <v>0.625</v>
      </c>
      <c r="CE14" s="11">
        <f t="shared" si="71"/>
        <v>0.625</v>
      </c>
      <c r="CF14" s="11">
        <f t="shared" si="72"/>
        <v>0.625</v>
      </c>
      <c r="CG14" s="11">
        <f t="shared" si="73"/>
        <v>0.625</v>
      </c>
      <c r="CH14" s="11">
        <f t="shared" si="74"/>
        <v>0</v>
      </c>
      <c r="CI14" s="17">
        <f t="shared" si="99"/>
        <v>3.125</v>
      </c>
      <c r="CJ14" s="11">
        <f t="shared" si="75"/>
        <v>0</v>
      </c>
      <c r="CK14" s="11">
        <f t="shared" si="76"/>
        <v>2</v>
      </c>
      <c r="CL14" s="11">
        <f t="shared" si="77"/>
        <v>0</v>
      </c>
      <c r="CM14" s="11">
        <f t="shared" si="78"/>
        <v>2</v>
      </c>
      <c r="CN14" s="11">
        <f t="shared" si="79"/>
        <v>0</v>
      </c>
      <c r="CO14" s="11">
        <f t="shared" si="80"/>
        <v>0</v>
      </c>
      <c r="CP14" s="17">
        <f t="shared" si="81"/>
        <v>4</v>
      </c>
      <c r="CQ14" s="11">
        <f t="shared" si="82"/>
        <v>1</v>
      </c>
      <c r="CR14" s="11">
        <f t="shared" si="83"/>
        <v>1</v>
      </c>
      <c r="CS14" s="11">
        <f t="shared" si="84"/>
        <v>1</v>
      </c>
      <c r="CT14" s="11">
        <f t="shared" si="85"/>
        <v>1</v>
      </c>
      <c r="CU14" s="11">
        <f t="shared" si="86"/>
        <v>0</v>
      </c>
      <c r="CV14" s="11">
        <f t="shared" si="87"/>
        <v>0</v>
      </c>
      <c r="CW14" s="17">
        <f t="shared" si="88"/>
        <v>4</v>
      </c>
      <c r="CX14" s="11">
        <f t="shared" si="89"/>
        <v>0</v>
      </c>
      <c r="CY14" s="11">
        <f t="shared" si="90"/>
        <v>0</v>
      </c>
      <c r="CZ14" s="11">
        <f t="shared" si="91"/>
        <v>0</v>
      </c>
      <c r="DA14" s="11">
        <f t="shared" si="92"/>
        <v>0</v>
      </c>
      <c r="DB14" s="11">
        <f t="shared" si="93"/>
        <v>0</v>
      </c>
      <c r="DC14" s="11">
        <f t="shared" si="94"/>
        <v>0</v>
      </c>
      <c r="DD14" s="17">
        <f t="shared" si="95"/>
        <v>0</v>
      </c>
      <c r="DE14" s="12" t="s">
        <v>1450</v>
      </c>
      <c r="DF14" s="12" t="s">
        <v>1451</v>
      </c>
      <c r="DG14" s="13">
        <v>4023</v>
      </c>
      <c r="DH14" s="17">
        <f t="shared" si="96"/>
        <v>5</v>
      </c>
      <c r="DI14" s="17">
        <f t="shared" si="97"/>
        <v>3.4</v>
      </c>
      <c r="DJ14" s="10" t="str">
        <f t="shared" si="98"/>
        <v>Bra</v>
      </c>
    </row>
    <row r="15" spans="1:114" ht="15" x14ac:dyDescent="0.25">
      <c r="A15" s="6" t="s">
        <v>419</v>
      </c>
      <c r="B15" s="7">
        <v>2518</v>
      </c>
      <c r="C15" s="6" t="s">
        <v>455</v>
      </c>
      <c r="D15" s="9" t="str">
        <f t="shared" si="0"/>
        <v>Henry Barsk</v>
      </c>
      <c r="E15" s="10" t="str">
        <f t="shared" si="1"/>
        <v>henry.barsk@overtornea.se</v>
      </c>
      <c r="F15" s="10" t="str">
        <f t="shared" si="2"/>
        <v>Kultur- och fritidssamordnare</v>
      </c>
      <c r="G15" s="11">
        <f t="shared" si="3"/>
        <v>1.25</v>
      </c>
      <c r="H15" s="11">
        <f t="shared" si="4"/>
        <v>0</v>
      </c>
      <c r="I15" s="11">
        <f t="shared" si="5"/>
        <v>1.25</v>
      </c>
      <c r="J15" s="11">
        <f t="shared" si="6"/>
        <v>1.25</v>
      </c>
      <c r="K15" s="11">
        <f t="shared" si="7"/>
        <v>0</v>
      </c>
      <c r="L15" s="10">
        <f t="shared" si="8"/>
        <v>3.75</v>
      </c>
      <c r="M15" s="11">
        <f t="shared" si="9"/>
        <v>0</v>
      </c>
      <c r="N15" s="11">
        <f t="shared" si="10"/>
        <v>1</v>
      </c>
      <c r="O15" s="11">
        <f t="shared" si="11"/>
        <v>1</v>
      </c>
      <c r="P15" s="11">
        <f t="shared" si="12"/>
        <v>1</v>
      </c>
      <c r="Q15" s="11">
        <f t="shared" si="13"/>
        <v>0</v>
      </c>
      <c r="R15" s="11">
        <f t="shared" si="14"/>
        <v>0</v>
      </c>
      <c r="S15" s="10">
        <f t="shared" si="15"/>
        <v>3</v>
      </c>
      <c r="T15" s="11">
        <f t="shared" si="16"/>
        <v>0</v>
      </c>
      <c r="U15" s="11">
        <f t="shared" si="17"/>
        <v>0</v>
      </c>
      <c r="V15" s="11">
        <f t="shared" si="18"/>
        <v>0.625</v>
      </c>
      <c r="W15" s="11">
        <f t="shared" si="19"/>
        <v>0.625</v>
      </c>
      <c r="X15" s="11">
        <f t="shared" si="20"/>
        <v>0.625</v>
      </c>
      <c r="Y15" s="11">
        <f t="shared" si="21"/>
        <v>0.625</v>
      </c>
      <c r="Z15" s="11">
        <f t="shared" si="22"/>
        <v>0</v>
      </c>
      <c r="AA15" s="11">
        <f t="shared" si="23"/>
        <v>0.625</v>
      </c>
      <c r="AB15" s="11">
        <f t="shared" si="24"/>
        <v>0</v>
      </c>
      <c r="AC15" s="10">
        <f t="shared" si="25"/>
        <v>3.125</v>
      </c>
      <c r="AD15" s="11">
        <f t="shared" si="26"/>
        <v>0</v>
      </c>
      <c r="AE15" s="11">
        <f t="shared" si="27"/>
        <v>2</v>
      </c>
      <c r="AF15" s="11">
        <f t="shared" si="28"/>
        <v>0</v>
      </c>
      <c r="AG15" s="11">
        <f t="shared" si="29"/>
        <v>2</v>
      </c>
      <c r="AH15" s="11">
        <f t="shared" si="30"/>
        <v>0</v>
      </c>
      <c r="AI15" s="11">
        <f t="shared" si="31"/>
        <v>0</v>
      </c>
      <c r="AJ15" s="10">
        <f t="shared" si="32"/>
        <v>4</v>
      </c>
      <c r="AK15" s="11">
        <f t="shared" si="33"/>
        <v>1</v>
      </c>
      <c r="AL15" s="11">
        <f t="shared" si="34"/>
        <v>1</v>
      </c>
      <c r="AM15" s="11">
        <f t="shared" si="35"/>
        <v>1</v>
      </c>
      <c r="AN15" s="11">
        <f t="shared" si="36"/>
        <v>0</v>
      </c>
      <c r="AO15" s="11">
        <f t="shared" si="37"/>
        <v>0</v>
      </c>
      <c r="AP15" s="11">
        <f t="shared" si="38"/>
        <v>0</v>
      </c>
      <c r="AQ15" s="10">
        <f t="shared" si="39"/>
        <v>3</v>
      </c>
      <c r="AR15" s="11">
        <f t="shared" si="40"/>
        <v>0</v>
      </c>
      <c r="AS15" s="11">
        <f t="shared" si="41"/>
        <v>0</v>
      </c>
      <c r="AT15" s="11">
        <f t="shared" si="42"/>
        <v>1</v>
      </c>
      <c r="AU15" s="11">
        <f t="shared" si="43"/>
        <v>0</v>
      </c>
      <c r="AV15" s="11">
        <f t="shared" si="44"/>
        <v>0</v>
      </c>
      <c r="AW15" s="11">
        <f t="shared" si="45"/>
        <v>0</v>
      </c>
      <c r="AX15" s="10">
        <f t="shared" si="46"/>
        <v>1</v>
      </c>
      <c r="AY15" s="12" t="s">
        <v>1452</v>
      </c>
      <c r="AZ15" s="12" t="s">
        <v>1453</v>
      </c>
      <c r="BA15" s="13">
        <v>3717</v>
      </c>
      <c r="BB15" s="10">
        <f t="shared" si="47"/>
        <v>5</v>
      </c>
      <c r="BC15" s="17">
        <f t="shared" si="48"/>
        <v>3.3</v>
      </c>
      <c r="BD15" s="36" t="s">
        <v>1786</v>
      </c>
      <c r="BE15" s="10" t="str">
        <f t="shared" si="49"/>
        <v>Bra</v>
      </c>
      <c r="BF15" s="6" t="s">
        <v>419</v>
      </c>
      <c r="BG15" s="7">
        <v>2518</v>
      </c>
      <c r="BH15" s="6" t="s">
        <v>455</v>
      </c>
      <c r="BI15" s="9" t="str">
        <f t="shared" si="50"/>
        <v>Henry Barsk</v>
      </c>
      <c r="BJ15" s="10" t="str">
        <f t="shared" si="51"/>
        <v>henry.barsk@overtornea.se</v>
      </c>
      <c r="BK15" s="10" t="str">
        <f t="shared" si="52"/>
        <v>Kultur- och fritidssamordnare</v>
      </c>
      <c r="BL15" s="10"/>
      <c r="BM15" s="11">
        <f t="shared" si="53"/>
        <v>1.25</v>
      </c>
      <c r="BN15" s="11">
        <f t="shared" si="54"/>
        <v>0</v>
      </c>
      <c r="BO15" s="11">
        <f t="shared" si="55"/>
        <v>1.25</v>
      </c>
      <c r="BP15" s="11">
        <f t="shared" si="56"/>
        <v>1.25</v>
      </c>
      <c r="BQ15" s="11">
        <f t="shared" si="57"/>
        <v>0</v>
      </c>
      <c r="BR15" s="17">
        <f t="shared" si="58"/>
        <v>3.75</v>
      </c>
      <c r="BS15" s="11">
        <f t="shared" si="59"/>
        <v>0</v>
      </c>
      <c r="BT15" s="11">
        <f t="shared" si="60"/>
        <v>1</v>
      </c>
      <c r="BU15" s="11">
        <f t="shared" si="61"/>
        <v>1</v>
      </c>
      <c r="BV15" s="11">
        <f t="shared" si="62"/>
        <v>1</v>
      </c>
      <c r="BW15" s="11">
        <f t="shared" si="63"/>
        <v>0</v>
      </c>
      <c r="BX15" s="11">
        <f t="shared" si="64"/>
        <v>0</v>
      </c>
      <c r="BY15" s="17">
        <f t="shared" si="65"/>
        <v>3</v>
      </c>
      <c r="BZ15" s="11">
        <f t="shared" si="66"/>
        <v>0</v>
      </c>
      <c r="CA15" s="11">
        <f t="shared" si="67"/>
        <v>0</v>
      </c>
      <c r="CB15" s="11">
        <f t="shared" si="68"/>
        <v>0.625</v>
      </c>
      <c r="CC15" s="11">
        <f t="shared" si="69"/>
        <v>0.625</v>
      </c>
      <c r="CD15" s="11">
        <f t="shared" si="70"/>
        <v>0.625</v>
      </c>
      <c r="CE15" s="11">
        <f t="shared" si="71"/>
        <v>0.625</v>
      </c>
      <c r="CF15" s="11">
        <f t="shared" si="72"/>
        <v>0</v>
      </c>
      <c r="CG15" s="11">
        <f t="shared" si="73"/>
        <v>0.625</v>
      </c>
      <c r="CH15" s="11">
        <f t="shared" si="74"/>
        <v>0</v>
      </c>
      <c r="CI15" s="17">
        <f t="shared" si="99"/>
        <v>3.125</v>
      </c>
      <c r="CJ15" s="11">
        <f t="shared" si="75"/>
        <v>0</v>
      </c>
      <c r="CK15" s="11">
        <f t="shared" si="76"/>
        <v>2</v>
      </c>
      <c r="CL15" s="11">
        <f t="shared" si="77"/>
        <v>0</v>
      </c>
      <c r="CM15" s="11">
        <f t="shared" si="78"/>
        <v>2</v>
      </c>
      <c r="CN15" s="11">
        <f t="shared" si="79"/>
        <v>0</v>
      </c>
      <c r="CO15" s="11">
        <f t="shared" si="80"/>
        <v>0</v>
      </c>
      <c r="CP15" s="17">
        <f t="shared" si="81"/>
        <v>4</v>
      </c>
      <c r="CQ15" s="11">
        <f t="shared" si="82"/>
        <v>1</v>
      </c>
      <c r="CR15" s="11">
        <f t="shared" si="83"/>
        <v>1</v>
      </c>
      <c r="CS15" s="11">
        <f t="shared" si="84"/>
        <v>1</v>
      </c>
      <c r="CT15" s="11">
        <f t="shared" si="85"/>
        <v>0</v>
      </c>
      <c r="CU15" s="11">
        <f t="shared" si="86"/>
        <v>0</v>
      </c>
      <c r="CV15" s="11">
        <f t="shared" si="87"/>
        <v>0</v>
      </c>
      <c r="CW15" s="17">
        <f t="shared" si="88"/>
        <v>3</v>
      </c>
      <c r="CX15" s="11">
        <f t="shared" si="89"/>
        <v>0</v>
      </c>
      <c r="CY15" s="11">
        <f t="shared" si="90"/>
        <v>0</v>
      </c>
      <c r="CZ15" s="11">
        <f t="shared" si="91"/>
        <v>1</v>
      </c>
      <c r="DA15" s="11">
        <f t="shared" si="92"/>
        <v>0</v>
      </c>
      <c r="DB15" s="11">
        <f t="shared" si="93"/>
        <v>0</v>
      </c>
      <c r="DC15" s="11">
        <f t="shared" si="94"/>
        <v>0</v>
      </c>
      <c r="DD15" s="17">
        <f t="shared" si="95"/>
        <v>1</v>
      </c>
      <c r="DE15" s="12" t="s">
        <v>1452</v>
      </c>
      <c r="DF15" s="12" t="s">
        <v>1453</v>
      </c>
      <c r="DG15" s="13">
        <v>3717</v>
      </c>
      <c r="DH15" s="17">
        <f t="shared" si="96"/>
        <v>5</v>
      </c>
      <c r="DI15" s="17">
        <f t="shared" si="97"/>
        <v>3.3</v>
      </c>
      <c r="DJ15" s="10" t="str">
        <f t="shared" si="98"/>
        <v>Bra</v>
      </c>
    </row>
    <row r="16" spans="1:114" ht="15" x14ac:dyDescent="0.25">
      <c r="A16" s="6" t="s">
        <v>419</v>
      </c>
      <c r="B16" s="7">
        <v>2580</v>
      </c>
      <c r="C16" s="6" t="s">
        <v>467</v>
      </c>
      <c r="D16" s="9" t="str">
        <f t="shared" si="0"/>
        <v>Liselotte Wallin</v>
      </c>
      <c r="E16" s="10" t="str">
        <f t="shared" si="1"/>
        <v>liselotte.wallin@fritid.lulea.se</v>
      </c>
      <c r="F16" s="10" t="str">
        <f t="shared" si="2"/>
        <v>enhetschef, ung i luleå, fritidsförvaltningen</v>
      </c>
      <c r="G16" s="11">
        <f t="shared" si="3"/>
        <v>0</v>
      </c>
      <c r="H16" s="11">
        <f t="shared" si="4"/>
        <v>1.25</v>
      </c>
      <c r="I16" s="11">
        <f t="shared" si="5"/>
        <v>0</v>
      </c>
      <c r="J16" s="11">
        <f t="shared" si="6"/>
        <v>1.25</v>
      </c>
      <c r="K16" s="11">
        <f t="shared" si="7"/>
        <v>0</v>
      </c>
      <c r="L16" s="10">
        <f t="shared" si="8"/>
        <v>2.5</v>
      </c>
      <c r="M16" s="11">
        <f t="shared" si="9"/>
        <v>1</v>
      </c>
      <c r="N16" s="11">
        <f t="shared" si="10"/>
        <v>1</v>
      </c>
      <c r="O16" s="11">
        <f t="shared" si="11"/>
        <v>1</v>
      </c>
      <c r="P16" s="11">
        <f t="shared" si="12"/>
        <v>1</v>
      </c>
      <c r="Q16" s="11">
        <f t="shared" si="13"/>
        <v>0</v>
      </c>
      <c r="R16" s="11">
        <f t="shared" si="14"/>
        <v>0</v>
      </c>
      <c r="S16" s="10">
        <f t="shared" si="15"/>
        <v>4</v>
      </c>
      <c r="T16" s="11">
        <f t="shared" si="16"/>
        <v>0.625</v>
      </c>
      <c r="U16" s="11">
        <f t="shared" si="17"/>
        <v>0.625</v>
      </c>
      <c r="V16" s="11">
        <f t="shared" si="18"/>
        <v>0.625</v>
      </c>
      <c r="W16" s="11">
        <f t="shared" si="19"/>
        <v>0.625</v>
      </c>
      <c r="X16" s="11">
        <f t="shared" si="20"/>
        <v>0.625</v>
      </c>
      <c r="Y16" s="11">
        <f t="shared" si="21"/>
        <v>0.625</v>
      </c>
      <c r="Z16" s="11">
        <f t="shared" si="22"/>
        <v>0.625</v>
      </c>
      <c r="AA16" s="11">
        <f t="shared" si="23"/>
        <v>0.625</v>
      </c>
      <c r="AB16" s="11">
        <f t="shared" si="24"/>
        <v>0</v>
      </c>
      <c r="AC16" s="10">
        <f t="shared" si="25"/>
        <v>5</v>
      </c>
      <c r="AD16" s="11">
        <f t="shared" si="26"/>
        <v>0</v>
      </c>
      <c r="AE16" s="11">
        <f t="shared" si="27"/>
        <v>2</v>
      </c>
      <c r="AF16" s="11">
        <f t="shared" si="28"/>
        <v>0</v>
      </c>
      <c r="AG16" s="11">
        <f t="shared" si="29"/>
        <v>2</v>
      </c>
      <c r="AH16" s="11">
        <f t="shared" si="30"/>
        <v>0</v>
      </c>
      <c r="AI16" s="11">
        <f t="shared" si="31"/>
        <v>0</v>
      </c>
      <c r="AJ16" s="10">
        <f t="shared" si="32"/>
        <v>4</v>
      </c>
      <c r="AK16" s="11">
        <f t="shared" si="33"/>
        <v>1</v>
      </c>
      <c r="AL16" s="11">
        <f t="shared" si="34"/>
        <v>1</v>
      </c>
      <c r="AM16" s="11">
        <f t="shared" si="35"/>
        <v>1</v>
      </c>
      <c r="AN16" s="11">
        <f t="shared" si="36"/>
        <v>1</v>
      </c>
      <c r="AO16" s="11">
        <f t="shared" si="37"/>
        <v>0</v>
      </c>
      <c r="AP16" s="11">
        <f t="shared" si="38"/>
        <v>0</v>
      </c>
      <c r="AQ16" s="10">
        <f t="shared" si="39"/>
        <v>4</v>
      </c>
      <c r="AR16" s="11">
        <f t="shared" si="40"/>
        <v>1</v>
      </c>
      <c r="AS16" s="11">
        <f t="shared" si="41"/>
        <v>1</v>
      </c>
      <c r="AT16" s="11">
        <f t="shared" si="42"/>
        <v>0</v>
      </c>
      <c r="AU16" s="11">
        <f t="shared" si="43"/>
        <v>0</v>
      </c>
      <c r="AV16" s="11">
        <f t="shared" si="44"/>
        <v>0</v>
      </c>
      <c r="AW16" s="11">
        <f t="shared" si="45"/>
        <v>0</v>
      </c>
      <c r="AX16" s="10">
        <f t="shared" si="46"/>
        <v>2</v>
      </c>
      <c r="AY16" s="12" t="s">
        <v>1454</v>
      </c>
      <c r="AZ16" s="12" t="s">
        <v>1455</v>
      </c>
      <c r="BA16" s="13">
        <v>4143</v>
      </c>
      <c r="BB16" s="10">
        <f t="shared" si="47"/>
        <v>5</v>
      </c>
      <c r="BC16" s="17">
        <f t="shared" si="48"/>
        <v>3.8</v>
      </c>
      <c r="BD16" s="36" t="s">
        <v>1786</v>
      </c>
      <c r="BE16" s="10" t="str">
        <f t="shared" si="49"/>
        <v>Bra</v>
      </c>
      <c r="BF16" s="6" t="s">
        <v>419</v>
      </c>
      <c r="BG16" s="7">
        <v>2580</v>
      </c>
      <c r="BH16" s="6" t="s">
        <v>467</v>
      </c>
      <c r="BI16" s="9" t="str">
        <f t="shared" si="50"/>
        <v>Liselotte Wallin</v>
      </c>
      <c r="BJ16" s="10" t="str">
        <f t="shared" si="51"/>
        <v>liselotte.wallin@fritid.lulea.se</v>
      </c>
      <c r="BK16" s="10" t="str">
        <f t="shared" si="52"/>
        <v>enhetschef, ung i luleå, fritidsförvaltningen</v>
      </c>
      <c r="BL16" s="10"/>
      <c r="BM16" s="11">
        <f t="shared" si="53"/>
        <v>0</v>
      </c>
      <c r="BN16" s="11">
        <f t="shared" si="54"/>
        <v>1.25</v>
      </c>
      <c r="BO16" s="11">
        <f t="shared" si="55"/>
        <v>0</v>
      </c>
      <c r="BP16" s="11">
        <f t="shared" si="56"/>
        <v>1.25</v>
      </c>
      <c r="BQ16" s="11">
        <f t="shared" si="57"/>
        <v>0</v>
      </c>
      <c r="BR16" s="17">
        <f t="shared" si="58"/>
        <v>2.5</v>
      </c>
      <c r="BS16" s="11">
        <f t="shared" si="59"/>
        <v>1</v>
      </c>
      <c r="BT16" s="11">
        <f t="shared" si="60"/>
        <v>1</v>
      </c>
      <c r="BU16" s="11">
        <f t="shared" si="61"/>
        <v>1</v>
      </c>
      <c r="BV16" s="11">
        <f t="shared" si="62"/>
        <v>1</v>
      </c>
      <c r="BW16" s="11">
        <f t="shared" si="63"/>
        <v>0</v>
      </c>
      <c r="BX16" s="11">
        <f t="shared" si="64"/>
        <v>0</v>
      </c>
      <c r="BY16" s="17">
        <f t="shared" si="65"/>
        <v>4</v>
      </c>
      <c r="BZ16" s="11">
        <f t="shared" si="66"/>
        <v>0.625</v>
      </c>
      <c r="CA16" s="11">
        <f t="shared" si="67"/>
        <v>0.625</v>
      </c>
      <c r="CB16" s="11">
        <f t="shared" si="68"/>
        <v>0.625</v>
      </c>
      <c r="CC16" s="11">
        <f t="shared" si="69"/>
        <v>0.625</v>
      </c>
      <c r="CD16" s="11">
        <f t="shared" si="70"/>
        <v>0.625</v>
      </c>
      <c r="CE16" s="11">
        <f t="shared" si="71"/>
        <v>0.625</v>
      </c>
      <c r="CF16" s="11">
        <f t="shared" si="72"/>
        <v>0.625</v>
      </c>
      <c r="CG16" s="11">
        <f t="shared" si="73"/>
        <v>0.625</v>
      </c>
      <c r="CH16" s="11">
        <f t="shared" si="74"/>
        <v>0</v>
      </c>
      <c r="CI16" s="17">
        <f t="shared" si="99"/>
        <v>5</v>
      </c>
      <c r="CJ16" s="11">
        <f t="shared" si="75"/>
        <v>0</v>
      </c>
      <c r="CK16" s="11">
        <f t="shared" si="76"/>
        <v>2</v>
      </c>
      <c r="CL16" s="11">
        <f t="shared" si="77"/>
        <v>0</v>
      </c>
      <c r="CM16" s="11">
        <f t="shared" si="78"/>
        <v>2</v>
      </c>
      <c r="CN16" s="11">
        <f t="shared" si="79"/>
        <v>0</v>
      </c>
      <c r="CO16" s="11">
        <f t="shared" si="80"/>
        <v>0</v>
      </c>
      <c r="CP16" s="17">
        <f t="shared" si="81"/>
        <v>4</v>
      </c>
      <c r="CQ16" s="11">
        <f t="shared" si="82"/>
        <v>1</v>
      </c>
      <c r="CR16" s="11">
        <f t="shared" si="83"/>
        <v>1</v>
      </c>
      <c r="CS16" s="11">
        <f t="shared" si="84"/>
        <v>1</v>
      </c>
      <c r="CT16" s="11">
        <f t="shared" si="85"/>
        <v>1</v>
      </c>
      <c r="CU16" s="11">
        <f t="shared" si="86"/>
        <v>0</v>
      </c>
      <c r="CV16" s="11">
        <f t="shared" si="87"/>
        <v>0</v>
      </c>
      <c r="CW16" s="17">
        <f t="shared" si="88"/>
        <v>4</v>
      </c>
      <c r="CX16" s="11">
        <f t="shared" si="89"/>
        <v>1</v>
      </c>
      <c r="CY16" s="11">
        <f t="shared" si="90"/>
        <v>1</v>
      </c>
      <c r="CZ16" s="11">
        <f t="shared" si="91"/>
        <v>0</v>
      </c>
      <c r="DA16" s="11">
        <f t="shared" si="92"/>
        <v>0</v>
      </c>
      <c r="DB16" s="11">
        <f t="shared" si="93"/>
        <v>0</v>
      </c>
      <c r="DC16" s="11">
        <f t="shared" si="94"/>
        <v>0</v>
      </c>
      <c r="DD16" s="17">
        <f t="shared" si="95"/>
        <v>2</v>
      </c>
      <c r="DE16" s="12" t="s">
        <v>1454</v>
      </c>
      <c r="DF16" s="12" t="s">
        <v>1455</v>
      </c>
      <c r="DG16" s="13">
        <v>4143</v>
      </c>
      <c r="DH16" s="17">
        <f t="shared" si="96"/>
        <v>5</v>
      </c>
      <c r="DI16" s="17">
        <f t="shared" si="97"/>
        <v>3.8</v>
      </c>
      <c r="DJ16" s="10" t="str">
        <f t="shared" si="98"/>
        <v>Bra</v>
      </c>
    </row>
    <row r="17" spans="1:114" ht="15" x14ac:dyDescent="0.25">
      <c r="A17" s="6" t="s">
        <v>419</v>
      </c>
      <c r="B17" s="7">
        <v>2581</v>
      </c>
      <c r="C17" s="6" t="s">
        <v>473</v>
      </c>
      <c r="D17" s="9" t="str">
        <f t="shared" si="0"/>
        <v>Riitta Hovinen</v>
      </c>
      <c r="E17" s="10" t="str">
        <f t="shared" si="1"/>
        <v>riitta.hovinen@pitea.se</v>
      </c>
      <c r="F17" s="10" t="str">
        <f t="shared" si="2"/>
        <v>Enhetschef Fritid</v>
      </c>
      <c r="G17" s="11">
        <f t="shared" si="3"/>
        <v>1.25</v>
      </c>
      <c r="H17" s="11">
        <f t="shared" si="4"/>
        <v>0</v>
      </c>
      <c r="I17" s="11">
        <f t="shared" si="5"/>
        <v>0</v>
      </c>
      <c r="J17" s="11">
        <f t="shared" si="6"/>
        <v>1.25</v>
      </c>
      <c r="K17" s="11">
        <f t="shared" si="7"/>
        <v>0</v>
      </c>
      <c r="L17" s="10">
        <f t="shared" si="8"/>
        <v>2.5</v>
      </c>
      <c r="M17" s="11">
        <f t="shared" si="9"/>
        <v>1</v>
      </c>
      <c r="N17" s="11">
        <f t="shared" si="10"/>
        <v>1</v>
      </c>
      <c r="O17" s="11">
        <f t="shared" si="11"/>
        <v>1</v>
      </c>
      <c r="P17" s="11">
        <f t="shared" si="12"/>
        <v>1</v>
      </c>
      <c r="Q17" s="11">
        <f t="shared" si="13"/>
        <v>0</v>
      </c>
      <c r="R17" s="11">
        <f t="shared" si="14"/>
        <v>0</v>
      </c>
      <c r="S17" s="10">
        <f t="shared" si="15"/>
        <v>4</v>
      </c>
      <c r="T17" s="11">
        <f t="shared" si="16"/>
        <v>0</v>
      </c>
      <c r="U17" s="11">
        <f t="shared" si="17"/>
        <v>0</v>
      </c>
      <c r="V17" s="11">
        <f t="shared" si="18"/>
        <v>0.625</v>
      </c>
      <c r="W17" s="11">
        <f t="shared" si="19"/>
        <v>0</v>
      </c>
      <c r="X17" s="11">
        <f t="shared" si="20"/>
        <v>0</v>
      </c>
      <c r="Y17" s="11">
        <f t="shared" si="21"/>
        <v>0.625</v>
      </c>
      <c r="Z17" s="11">
        <f t="shared" si="22"/>
        <v>0.625</v>
      </c>
      <c r="AA17" s="11">
        <f t="shared" si="23"/>
        <v>0.625</v>
      </c>
      <c r="AB17" s="11">
        <f t="shared" si="24"/>
        <v>0</v>
      </c>
      <c r="AC17" s="10">
        <f t="shared" si="25"/>
        <v>2.5</v>
      </c>
      <c r="AD17" s="11">
        <f t="shared" si="26"/>
        <v>0</v>
      </c>
      <c r="AE17" s="11">
        <f t="shared" si="27"/>
        <v>2</v>
      </c>
      <c r="AF17" s="11">
        <f t="shared" si="28"/>
        <v>1</v>
      </c>
      <c r="AG17" s="11">
        <f t="shared" si="29"/>
        <v>2</v>
      </c>
      <c r="AH17" s="11">
        <f t="shared" si="30"/>
        <v>1</v>
      </c>
      <c r="AI17" s="11">
        <f t="shared" si="31"/>
        <v>0</v>
      </c>
      <c r="AJ17" s="10">
        <f t="shared" si="32"/>
        <v>5</v>
      </c>
      <c r="AK17" s="11">
        <f t="shared" si="33"/>
        <v>1</v>
      </c>
      <c r="AL17" s="11">
        <f t="shared" si="34"/>
        <v>1</v>
      </c>
      <c r="AM17" s="11">
        <f t="shared" si="35"/>
        <v>1</v>
      </c>
      <c r="AN17" s="11">
        <f t="shared" si="36"/>
        <v>1</v>
      </c>
      <c r="AO17" s="11">
        <f t="shared" si="37"/>
        <v>1</v>
      </c>
      <c r="AP17" s="11">
        <f t="shared" si="38"/>
        <v>0</v>
      </c>
      <c r="AQ17" s="10">
        <f t="shared" si="39"/>
        <v>5</v>
      </c>
      <c r="AR17" s="11">
        <f t="shared" si="40"/>
        <v>0</v>
      </c>
      <c r="AS17" s="11">
        <f t="shared" si="41"/>
        <v>1</v>
      </c>
      <c r="AT17" s="11">
        <f t="shared" si="42"/>
        <v>1</v>
      </c>
      <c r="AU17" s="11">
        <f t="shared" si="43"/>
        <v>0</v>
      </c>
      <c r="AV17" s="11">
        <f t="shared" si="44"/>
        <v>0</v>
      </c>
      <c r="AW17" s="11">
        <f t="shared" si="45"/>
        <v>0</v>
      </c>
      <c r="AX17" s="10">
        <f t="shared" si="46"/>
        <v>2</v>
      </c>
      <c r="AY17" s="12" t="s">
        <v>1456</v>
      </c>
      <c r="AZ17" s="12" t="s">
        <v>1457</v>
      </c>
      <c r="BA17" s="13">
        <v>3378</v>
      </c>
      <c r="BB17" s="10">
        <f t="shared" si="47"/>
        <v>5</v>
      </c>
      <c r="BC17" s="17">
        <f t="shared" si="48"/>
        <v>3.7</v>
      </c>
      <c r="BD17" s="36" t="s">
        <v>1786</v>
      </c>
      <c r="BE17" s="10" t="str">
        <f t="shared" si="49"/>
        <v>Bra</v>
      </c>
      <c r="BF17" s="6" t="s">
        <v>419</v>
      </c>
      <c r="BG17" s="7">
        <v>2581</v>
      </c>
      <c r="BH17" s="6" t="s">
        <v>473</v>
      </c>
      <c r="BI17" s="9" t="str">
        <f t="shared" si="50"/>
        <v>Riitta Hovinen</v>
      </c>
      <c r="BJ17" s="10" t="str">
        <f t="shared" si="51"/>
        <v>riitta.hovinen@pitea.se</v>
      </c>
      <c r="BK17" s="10" t="str">
        <f t="shared" si="52"/>
        <v>Enhetschef Fritid</v>
      </c>
      <c r="BL17" s="10"/>
      <c r="BM17" s="11">
        <f t="shared" si="53"/>
        <v>1.25</v>
      </c>
      <c r="BN17" s="11">
        <f t="shared" si="54"/>
        <v>0</v>
      </c>
      <c r="BO17" s="11">
        <f t="shared" si="55"/>
        <v>0</v>
      </c>
      <c r="BP17" s="11">
        <f t="shared" si="56"/>
        <v>1.25</v>
      </c>
      <c r="BQ17" s="11">
        <f t="shared" si="57"/>
        <v>0</v>
      </c>
      <c r="BR17" s="17">
        <f t="shared" si="58"/>
        <v>2.5</v>
      </c>
      <c r="BS17" s="11">
        <f t="shared" si="59"/>
        <v>1</v>
      </c>
      <c r="BT17" s="11">
        <f t="shared" si="60"/>
        <v>1</v>
      </c>
      <c r="BU17" s="11">
        <f t="shared" si="61"/>
        <v>1</v>
      </c>
      <c r="BV17" s="11">
        <f t="shared" si="62"/>
        <v>1</v>
      </c>
      <c r="BW17" s="11">
        <f t="shared" si="63"/>
        <v>0</v>
      </c>
      <c r="BX17" s="11">
        <f t="shared" si="64"/>
        <v>0</v>
      </c>
      <c r="BY17" s="17">
        <f t="shared" si="65"/>
        <v>4</v>
      </c>
      <c r="BZ17" s="11">
        <f t="shared" si="66"/>
        <v>0</v>
      </c>
      <c r="CA17" s="11">
        <f t="shared" si="67"/>
        <v>0</v>
      </c>
      <c r="CB17" s="11">
        <f t="shared" si="68"/>
        <v>0.625</v>
      </c>
      <c r="CC17" s="11">
        <f t="shared" si="69"/>
        <v>0</v>
      </c>
      <c r="CD17" s="11">
        <f t="shared" si="70"/>
        <v>0</v>
      </c>
      <c r="CE17" s="11">
        <f t="shared" si="71"/>
        <v>0.625</v>
      </c>
      <c r="CF17" s="11">
        <f t="shared" si="72"/>
        <v>0.625</v>
      </c>
      <c r="CG17" s="11">
        <f t="shared" si="73"/>
        <v>0.625</v>
      </c>
      <c r="CH17" s="11">
        <f t="shared" si="74"/>
        <v>0</v>
      </c>
      <c r="CI17" s="17">
        <f t="shared" si="99"/>
        <v>2.5</v>
      </c>
      <c r="CJ17" s="11">
        <f t="shared" si="75"/>
        <v>0</v>
      </c>
      <c r="CK17" s="11">
        <f t="shared" si="76"/>
        <v>2</v>
      </c>
      <c r="CL17" s="11">
        <f t="shared" si="77"/>
        <v>1</v>
      </c>
      <c r="CM17" s="11">
        <f t="shared" si="78"/>
        <v>2</v>
      </c>
      <c r="CN17" s="11">
        <f t="shared" si="79"/>
        <v>1</v>
      </c>
      <c r="CO17" s="11">
        <f t="shared" si="80"/>
        <v>0</v>
      </c>
      <c r="CP17" s="17">
        <f t="shared" si="81"/>
        <v>5</v>
      </c>
      <c r="CQ17" s="11">
        <f t="shared" si="82"/>
        <v>1</v>
      </c>
      <c r="CR17" s="11">
        <f t="shared" si="83"/>
        <v>1</v>
      </c>
      <c r="CS17" s="11">
        <f t="shared" si="84"/>
        <v>1</v>
      </c>
      <c r="CT17" s="11">
        <f t="shared" si="85"/>
        <v>1</v>
      </c>
      <c r="CU17" s="11">
        <f t="shared" si="86"/>
        <v>1</v>
      </c>
      <c r="CV17" s="11">
        <f t="shared" si="87"/>
        <v>0</v>
      </c>
      <c r="CW17" s="17">
        <f t="shared" si="88"/>
        <v>5</v>
      </c>
      <c r="CX17" s="11">
        <f t="shared" si="89"/>
        <v>0</v>
      </c>
      <c r="CY17" s="11">
        <f t="shared" si="90"/>
        <v>1</v>
      </c>
      <c r="CZ17" s="11">
        <f t="shared" si="91"/>
        <v>1</v>
      </c>
      <c r="DA17" s="11">
        <f t="shared" si="92"/>
        <v>0</v>
      </c>
      <c r="DB17" s="11">
        <f t="shared" si="93"/>
        <v>0</v>
      </c>
      <c r="DC17" s="11">
        <f t="shared" si="94"/>
        <v>0</v>
      </c>
      <c r="DD17" s="17">
        <f t="shared" si="95"/>
        <v>2</v>
      </c>
      <c r="DE17" s="12" t="s">
        <v>1456</v>
      </c>
      <c r="DF17" s="12" t="s">
        <v>1457</v>
      </c>
      <c r="DG17" s="13">
        <v>3378</v>
      </c>
      <c r="DH17" s="17">
        <f t="shared" si="96"/>
        <v>5</v>
      </c>
      <c r="DI17" s="17">
        <f t="shared" si="97"/>
        <v>3.7</v>
      </c>
      <c r="DJ17" s="10" t="str">
        <f t="shared" si="98"/>
        <v>Bra</v>
      </c>
    </row>
    <row r="18" spans="1:114" ht="14.25" x14ac:dyDescent="0.2">
      <c r="A18" s="6"/>
      <c r="B18" s="7"/>
      <c r="C18" s="6"/>
      <c r="D18" s="9"/>
      <c r="E18" s="10"/>
      <c r="F18" s="10"/>
      <c r="G18" s="11"/>
      <c r="H18" s="11"/>
      <c r="I18" s="11"/>
      <c r="J18" s="11"/>
      <c r="K18" s="11"/>
      <c r="L18" s="10"/>
      <c r="M18" s="11"/>
      <c r="N18" s="11"/>
      <c r="O18" s="11"/>
      <c r="P18" s="11"/>
      <c r="Q18" s="11"/>
      <c r="R18" s="11"/>
      <c r="S18" s="10"/>
      <c r="T18" s="11"/>
      <c r="U18" s="11"/>
      <c r="V18" s="11"/>
      <c r="W18" s="11"/>
      <c r="X18" s="11"/>
      <c r="Y18" s="11"/>
      <c r="Z18" s="11"/>
      <c r="AA18" s="11"/>
      <c r="AB18" s="11"/>
      <c r="AC18" s="10"/>
      <c r="AD18" s="11"/>
      <c r="AE18" s="11"/>
      <c r="AF18" s="11"/>
      <c r="AG18" s="11"/>
      <c r="AH18" s="11"/>
      <c r="AI18" s="11"/>
      <c r="AJ18" s="10"/>
      <c r="AK18" s="11"/>
      <c r="AL18" s="11"/>
      <c r="AM18" s="11"/>
      <c r="AN18" s="11"/>
      <c r="AO18" s="11"/>
      <c r="AP18" s="11"/>
      <c r="AQ18" s="10"/>
      <c r="AR18" s="11"/>
      <c r="AS18" s="11"/>
      <c r="AT18" s="11"/>
      <c r="AU18" s="11"/>
      <c r="AV18" s="11"/>
      <c r="AW18" s="11"/>
      <c r="AX18" s="10"/>
      <c r="AY18" s="12"/>
      <c r="AZ18" s="12"/>
      <c r="BA18" s="13"/>
      <c r="BB18" s="10"/>
      <c r="BC18" s="17"/>
      <c r="BD18" s="17"/>
      <c r="BE18" s="10"/>
      <c r="BF18" s="6"/>
      <c r="BG18" s="7"/>
      <c r="BH18" s="6"/>
      <c r="BI18" s="9"/>
      <c r="BJ18" s="10"/>
      <c r="BK18" s="10"/>
      <c r="BL18" s="10"/>
      <c r="BM18" s="11"/>
      <c r="BN18" s="11"/>
      <c r="BO18" s="11"/>
      <c r="BP18" s="11"/>
      <c r="BQ18" s="11"/>
      <c r="BR18" s="17"/>
      <c r="BS18" s="11"/>
      <c r="BT18" s="11"/>
      <c r="BU18" s="11"/>
      <c r="BV18" s="11"/>
      <c r="BW18" s="11"/>
      <c r="BX18" s="11"/>
      <c r="BY18" s="17"/>
      <c r="BZ18" s="11"/>
      <c r="CA18" s="11"/>
      <c r="CB18" s="11"/>
      <c r="CC18" s="11"/>
      <c r="CD18" s="11"/>
      <c r="CE18" s="11"/>
      <c r="CF18" s="11"/>
      <c r="CG18" s="11"/>
      <c r="CH18" s="11"/>
      <c r="CI18" s="17"/>
      <c r="CJ18" s="11"/>
      <c r="CK18" s="11"/>
      <c r="CL18" s="11"/>
      <c r="CM18" s="11"/>
      <c r="CN18" s="11"/>
      <c r="CO18" s="11"/>
      <c r="CP18" s="17"/>
      <c r="CQ18" s="11"/>
      <c r="CR18" s="11"/>
      <c r="CS18" s="11"/>
      <c r="CT18" s="11"/>
      <c r="CU18" s="11"/>
      <c r="CV18" s="11"/>
      <c r="CW18" s="17"/>
      <c r="CX18" s="11"/>
      <c r="CY18" s="11"/>
      <c r="CZ18" s="11"/>
      <c r="DA18" s="11"/>
      <c r="DB18" s="11"/>
      <c r="DC18" s="11"/>
      <c r="DD18" s="17"/>
      <c r="DE18" s="12"/>
      <c r="DF18" s="12"/>
      <c r="DG18" s="13"/>
      <c r="DH18" s="17"/>
      <c r="DI18" s="17"/>
      <c r="DJ18" s="10"/>
    </row>
    <row r="19" spans="1:114" ht="15" x14ac:dyDescent="0.25">
      <c r="A19" s="6"/>
      <c r="B19" s="7"/>
      <c r="C19" s="19" t="s">
        <v>1726</v>
      </c>
      <c r="D19" s="9"/>
      <c r="E19" s="10"/>
      <c r="F19" s="10"/>
      <c r="G19" s="11"/>
      <c r="H19" s="11"/>
      <c r="I19" s="11"/>
      <c r="J19" s="11"/>
      <c r="K19" s="11"/>
      <c r="L19" s="10"/>
      <c r="M19" s="11"/>
      <c r="N19" s="11"/>
      <c r="O19" s="11"/>
      <c r="P19" s="11"/>
      <c r="Q19" s="11"/>
      <c r="R19" s="11"/>
      <c r="S19" s="10"/>
      <c r="T19" s="11"/>
      <c r="U19" s="11"/>
      <c r="V19" s="11"/>
      <c r="W19" s="11"/>
      <c r="X19" s="11"/>
      <c r="Y19" s="11"/>
      <c r="Z19" s="11"/>
      <c r="AA19" s="11"/>
      <c r="AB19" s="11"/>
      <c r="AC19" s="10"/>
      <c r="AD19" s="11"/>
      <c r="AE19" s="11"/>
      <c r="AF19" s="11"/>
      <c r="AG19" s="11"/>
      <c r="AH19" s="11"/>
      <c r="AI19" s="11"/>
      <c r="AJ19" s="10"/>
      <c r="AK19" s="11"/>
      <c r="AL19" s="11"/>
      <c r="AM19" s="11"/>
      <c r="AN19" s="11"/>
      <c r="AO19" s="11"/>
      <c r="AP19" s="11"/>
      <c r="AQ19" s="10"/>
      <c r="AR19" s="11"/>
      <c r="AS19" s="11"/>
      <c r="AT19" s="11"/>
      <c r="AU19" s="11"/>
      <c r="AV19" s="11"/>
      <c r="AW19" s="11"/>
      <c r="AX19" s="10"/>
      <c r="AY19" s="12"/>
      <c r="AZ19" s="12"/>
      <c r="BA19" s="13"/>
      <c r="BB19" s="10"/>
      <c r="BC19" s="54">
        <f>SUM(BC5:BC17)/COUNT(BC5:BC17)</f>
        <v>3.0076923076923077</v>
      </c>
      <c r="BD19" s="36" t="s">
        <v>1786</v>
      </c>
      <c r="BE19" s="10"/>
      <c r="BF19" s="6"/>
      <c r="BG19" s="7"/>
      <c r="BH19" s="6"/>
      <c r="BI19" s="9"/>
      <c r="BJ19" s="10"/>
      <c r="BK19" s="10"/>
      <c r="BL19" s="10"/>
      <c r="BM19" s="11"/>
      <c r="BN19" s="11"/>
      <c r="BO19" s="11"/>
      <c r="BP19" s="11"/>
      <c r="BQ19" s="11"/>
      <c r="BR19" s="17"/>
      <c r="BS19" s="11"/>
      <c r="BT19" s="11"/>
      <c r="BU19" s="11"/>
      <c r="BV19" s="11"/>
      <c r="BW19" s="11"/>
      <c r="BX19" s="11"/>
      <c r="BY19" s="17"/>
      <c r="BZ19" s="11"/>
      <c r="CA19" s="11"/>
      <c r="CB19" s="11"/>
      <c r="CC19" s="11"/>
      <c r="CD19" s="11"/>
      <c r="CE19" s="11"/>
      <c r="CF19" s="11"/>
      <c r="CG19" s="11"/>
      <c r="CH19" s="11"/>
      <c r="CI19" s="17"/>
      <c r="CJ19" s="11"/>
      <c r="CK19" s="11"/>
      <c r="CL19" s="11"/>
      <c r="CM19" s="11"/>
      <c r="CN19" s="11"/>
      <c r="CO19" s="11"/>
      <c r="CP19" s="17"/>
      <c r="CQ19" s="11"/>
      <c r="CR19" s="11"/>
      <c r="CS19" s="11"/>
      <c r="CT19" s="11"/>
      <c r="CU19" s="11"/>
      <c r="CV19" s="11"/>
      <c r="CW19" s="17"/>
      <c r="CX19" s="11"/>
      <c r="CY19" s="11"/>
      <c r="CZ19" s="11"/>
      <c r="DA19" s="11"/>
      <c r="DB19" s="11"/>
      <c r="DC19" s="11"/>
      <c r="DD19" s="17"/>
      <c r="DE19" s="12"/>
      <c r="DF19" s="12"/>
      <c r="DG19" s="13"/>
      <c r="DH19" s="17"/>
      <c r="DI19" s="17"/>
      <c r="DJ19" s="10"/>
    </row>
    <row r="20" spans="1:114" ht="14.25" x14ac:dyDescent="0.2">
      <c r="A20" s="6"/>
      <c r="B20" s="7"/>
      <c r="C20" s="6"/>
      <c r="D20" s="9"/>
      <c r="E20" s="10"/>
      <c r="F20" s="10"/>
      <c r="G20" s="11"/>
      <c r="H20" s="11"/>
      <c r="I20" s="11"/>
      <c r="J20" s="11"/>
      <c r="K20" s="11"/>
      <c r="L20" s="10"/>
      <c r="M20" s="11"/>
      <c r="N20" s="11"/>
      <c r="O20" s="11"/>
      <c r="P20" s="11"/>
      <c r="Q20" s="11"/>
      <c r="R20" s="11"/>
      <c r="S20" s="10"/>
      <c r="T20" s="11"/>
      <c r="U20" s="11"/>
      <c r="V20" s="11"/>
      <c r="W20" s="11"/>
      <c r="X20" s="11"/>
      <c r="Y20" s="11"/>
      <c r="Z20" s="11"/>
      <c r="AA20" s="11"/>
      <c r="AB20" s="11"/>
      <c r="AC20" s="10"/>
      <c r="AD20" s="11"/>
      <c r="AE20" s="11"/>
      <c r="AF20" s="11"/>
      <c r="AG20" s="11"/>
      <c r="AH20" s="11"/>
      <c r="AI20" s="11"/>
      <c r="AJ20" s="10"/>
      <c r="AK20" s="11"/>
      <c r="AL20" s="11"/>
      <c r="AM20" s="11"/>
      <c r="AN20" s="11"/>
      <c r="AO20" s="11"/>
      <c r="AP20" s="11"/>
      <c r="AQ20" s="10"/>
      <c r="AR20" s="11"/>
      <c r="AS20" s="11"/>
      <c r="AT20" s="11"/>
      <c r="AU20" s="11"/>
      <c r="AV20" s="11"/>
      <c r="AW20" s="11"/>
      <c r="AX20" s="10"/>
      <c r="AY20" s="12"/>
      <c r="AZ20" s="12"/>
      <c r="BA20" s="13"/>
      <c r="BB20" s="10"/>
      <c r="BC20" s="17"/>
      <c r="BD20" s="17"/>
      <c r="BE20" s="10"/>
      <c r="BF20" s="6"/>
      <c r="BG20" s="7"/>
      <c r="BH20" s="6"/>
      <c r="BI20" s="9"/>
      <c r="BJ20" s="10"/>
      <c r="BK20" s="10"/>
      <c r="BL20" s="10"/>
      <c r="BM20" s="11"/>
      <c r="BN20" s="11"/>
      <c r="BO20" s="11"/>
      <c r="BP20" s="11"/>
      <c r="BQ20" s="11"/>
      <c r="BR20" s="17"/>
      <c r="BS20" s="11"/>
      <c r="BT20" s="11"/>
      <c r="BU20" s="11"/>
      <c r="BV20" s="11"/>
      <c r="BW20" s="11"/>
      <c r="BX20" s="11"/>
      <c r="BY20" s="17"/>
      <c r="BZ20" s="11"/>
      <c r="CA20" s="11"/>
      <c r="CB20" s="11"/>
      <c r="CC20" s="11"/>
      <c r="CD20" s="11"/>
      <c r="CE20" s="11"/>
      <c r="CF20" s="11"/>
      <c r="CG20" s="11"/>
      <c r="CH20" s="11"/>
      <c r="CI20" s="17"/>
      <c r="CJ20" s="11"/>
      <c r="CK20" s="11"/>
      <c r="CL20" s="11"/>
      <c r="CM20" s="11"/>
      <c r="CN20" s="11"/>
      <c r="CO20" s="11"/>
      <c r="CP20" s="17"/>
      <c r="CQ20" s="11"/>
      <c r="CR20" s="11"/>
      <c r="CS20" s="11"/>
      <c r="CT20" s="11"/>
      <c r="CU20" s="11"/>
      <c r="CV20" s="11"/>
      <c r="CW20" s="17"/>
      <c r="CX20" s="11"/>
      <c r="CY20" s="11"/>
      <c r="CZ20" s="11"/>
      <c r="DA20" s="11"/>
      <c r="DB20" s="11"/>
      <c r="DC20" s="11"/>
      <c r="DD20" s="17"/>
      <c r="DE20" s="12"/>
      <c r="DF20" s="12"/>
      <c r="DG20" s="13"/>
      <c r="DH20" s="17"/>
      <c r="DI20" s="17"/>
      <c r="DJ20" s="10"/>
    </row>
    <row r="21" spans="1:114" ht="14.25" x14ac:dyDescent="0.2">
      <c r="A21" s="6"/>
      <c r="B21" s="7"/>
      <c r="C21" s="19" t="s">
        <v>1789</v>
      </c>
      <c r="D21" s="9"/>
      <c r="E21" s="10"/>
      <c r="F21" s="10"/>
      <c r="G21" s="11"/>
      <c r="H21" s="11"/>
      <c r="I21" s="11"/>
      <c r="J21" s="11"/>
      <c r="K21" s="11"/>
      <c r="L21" s="10"/>
      <c r="M21" s="11"/>
      <c r="N21" s="11"/>
      <c r="O21" s="11"/>
      <c r="P21" s="11"/>
      <c r="Q21" s="11"/>
      <c r="R21" s="11"/>
      <c r="S21" s="10"/>
      <c r="T21" s="11"/>
      <c r="U21" s="11"/>
      <c r="V21" s="11"/>
      <c r="W21" s="11"/>
      <c r="X21" s="11"/>
      <c r="Y21" s="11"/>
      <c r="Z21" s="11"/>
      <c r="AA21" s="11"/>
      <c r="AB21" s="11"/>
      <c r="AC21" s="10"/>
      <c r="AD21" s="11"/>
      <c r="AE21" s="11"/>
      <c r="AF21" s="11"/>
      <c r="AG21" s="11"/>
      <c r="AH21" s="11"/>
      <c r="AI21" s="11"/>
      <c r="AJ21" s="10"/>
      <c r="AK21" s="11"/>
      <c r="AL21" s="11"/>
      <c r="AM21" s="11"/>
      <c r="AN21" s="11"/>
      <c r="AO21" s="11"/>
      <c r="AP21" s="11"/>
      <c r="AQ21" s="10"/>
      <c r="AR21" s="11"/>
      <c r="AS21" s="11"/>
      <c r="AT21" s="11"/>
      <c r="AU21" s="11"/>
      <c r="AV21" s="11"/>
      <c r="AW21" s="11"/>
      <c r="AX21" s="10"/>
      <c r="AY21" s="12"/>
      <c r="AZ21" s="12"/>
      <c r="BA21" s="13"/>
      <c r="BB21" s="10"/>
      <c r="BC21" s="17"/>
      <c r="BD21" s="17"/>
      <c r="BE21" s="10"/>
      <c r="BF21" s="6"/>
      <c r="BG21" s="7"/>
      <c r="BH21" s="6"/>
      <c r="BI21" s="9"/>
      <c r="BJ21" s="10"/>
      <c r="BK21" s="10"/>
      <c r="BL21" s="10"/>
      <c r="BM21" s="11"/>
      <c r="BN21" s="11"/>
      <c r="BO21" s="11"/>
      <c r="BP21" s="11"/>
      <c r="BQ21" s="11"/>
      <c r="BR21" s="17"/>
      <c r="BS21" s="11"/>
      <c r="BT21" s="11"/>
      <c r="BU21" s="11"/>
      <c r="BV21" s="11"/>
      <c r="BW21" s="11"/>
      <c r="BX21" s="11"/>
      <c r="BY21" s="17"/>
      <c r="BZ21" s="11"/>
      <c r="CA21" s="11"/>
      <c r="CB21" s="11"/>
      <c r="CC21" s="11"/>
      <c r="CD21" s="11"/>
      <c r="CE21" s="11"/>
      <c r="CF21" s="11"/>
      <c r="CG21" s="11"/>
      <c r="CH21" s="11"/>
      <c r="CI21" s="17"/>
      <c r="CJ21" s="11"/>
      <c r="CK21" s="11"/>
      <c r="CL21" s="11"/>
      <c r="CM21" s="11"/>
      <c r="CN21" s="11"/>
      <c r="CO21" s="11"/>
      <c r="CP21" s="17"/>
      <c r="CQ21" s="11"/>
      <c r="CR21" s="11"/>
      <c r="CS21" s="11"/>
      <c r="CT21" s="11"/>
      <c r="CU21" s="11"/>
      <c r="CV21" s="11"/>
      <c r="CW21" s="17"/>
      <c r="CX21" s="11"/>
      <c r="CY21" s="11"/>
      <c r="CZ21" s="11"/>
      <c r="DA21" s="11"/>
      <c r="DB21" s="11"/>
      <c r="DC21" s="11"/>
      <c r="DD21" s="17"/>
      <c r="DE21" s="12"/>
      <c r="DF21" s="12"/>
      <c r="DG21" s="13"/>
      <c r="DH21" s="17"/>
      <c r="DI21" s="17"/>
      <c r="DJ21" s="10"/>
    </row>
    <row r="22" spans="1:114" ht="14.25" x14ac:dyDescent="0.2">
      <c r="A22" s="6" t="s">
        <v>419</v>
      </c>
      <c r="B22" s="7">
        <v>2560</v>
      </c>
      <c r="C22" s="6" t="s">
        <v>1075</v>
      </c>
      <c r="D22" s="9" t="str">
        <f t="shared" si="0"/>
        <v/>
      </c>
      <c r="E22" s="10" t="str">
        <f t="shared" si="1"/>
        <v/>
      </c>
      <c r="F22" s="10" t="str">
        <f t="shared" si="2"/>
        <v/>
      </c>
      <c r="G22" s="11" t="str">
        <f t="shared" si="3"/>
        <v/>
      </c>
      <c r="H22" s="11" t="str">
        <f t="shared" si="4"/>
        <v/>
      </c>
      <c r="I22" s="11" t="str">
        <f t="shared" si="5"/>
        <v/>
      </c>
      <c r="J22" s="11" t="str">
        <f t="shared" si="6"/>
        <v/>
      </c>
      <c r="K22" s="11" t="str">
        <f t="shared" si="7"/>
        <v/>
      </c>
      <c r="L22" s="10" t="str">
        <f t="shared" si="8"/>
        <v/>
      </c>
      <c r="M22" s="11" t="str">
        <f t="shared" si="9"/>
        <v/>
      </c>
      <c r="N22" s="11" t="str">
        <f t="shared" si="10"/>
        <v/>
      </c>
      <c r="O22" s="11" t="str">
        <f t="shared" si="11"/>
        <v/>
      </c>
      <c r="P22" s="11" t="str">
        <f t="shared" si="12"/>
        <v/>
      </c>
      <c r="Q22" s="11" t="str">
        <f t="shared" si="13"/>
        <v/>
      </c>
      <c r="R22" s="11" t="str">
        <f t="shared" si="14"/>
        <v/>
      </c>
      <c r="S22" s="10" t="str">
        <f t="shared" si="15"/>
        <v/>
      </c>
      <c r="T22" s="11" t="str">
        <f t="shared" si="16"/>
        <v/>
      </c>
      <c r="U22" s="11" t="str">
        <f t="shared" si="17"/>
        <v/>
      </c>
      <c r="V22" s="11" t="str">
        <f t="shared" si="18"/>
        <v/>
      </c>
      <c r="W22" s="11" t="str">
        <f t="shared" si="19"/>
        <v/>
      </c>
      <c r="X22" s="11" t="str">
        <f t="shared" si="20"/>
        <v/>
      </c>
      <c r="Y22" s="11" t="str">
        <f t="shared" si="21"/>
        <v/>
      </c>
      <c r="Z22" s="11" t="str">
        <f t="shared" si="22"/>
        <v/>
      </c>
      <c r="AA22" s="11" t="str">
        <f t="shared" si="23"/>
        <v/>
      </c>
      <c r="AB22" s="11" t="str">
        <f t="shared" si="24"/>
        <v/>
      </c>
      <c r="AC22" s="10" t="str">
        <f t="shared" si="25"/>
        <v/>
      </c>
      <c r="AD22" s="11" t="str">
        <f t="shared" si="26"/>
        <v/>
      </c>
      <c r="AE22" s="11" t="str">
        <f t="shared" si="27"/>
        <v/>
      </c>
      <c r="AF22" s="11" t="str">
        <f t="shared" si="28"/>
        <v/>
      </c>
      <c r="AG22" s="11" t="str">
        <f t="shared" si="29"/>
        <v/>
      </c>
      <c r="AH22" s="11" t="str">
        <f t="shared" si="30"/>
        <v/>
      </c>
      <c r="AI22" s="11" t="str">
        <f t="shared" si="31"/>
        <v/>
      </c>
      <c r="AJ22" s="10" t="str">
        <f t="shared" si="32"/>
        <v/>
      </c>
      <c r="AK22" s="11" t="str">
        <f t="shared" si="33"/>
        <v/>
      </c>
      <c r="AL22" s="11" t="str">
        <f t="shared" si="34"/>
        <v/>
      </c>
      <c r="AM22" s="11" t="str">
        <f t="shared" si="35"/>
        <v/>
      </c>
      <c r="AN22" s="11" t="str">
        <f t="shared" si="36"/>
        <v/>
      </c>
      <c r="AO22" s="11" t="str">
        <f t="shared" si="37"/>
        <v/>
      </c>
      <c r="AP22" s="11" t="str">
        <f t="shared" si="38"/>
        <v/>
      </c>
      <c r="AQ22" s="10" t="str">
        <f t="shared" si="39"/>
        <v/>
      </c>
      <c r="AR22" s="11" t="str">
        <f t="shared" si="40"/>
        <v/>
      </c>
      <c r="AS22" s="11" t="str">
        <f t="shared" si="41"/>
        <v/>
      </c>
      <c r="AT22" s="11" t="str">
        <f t="shared" si="42"/>
        <v/>
      </c>
      <c r="AU22" s="11" t="str">
        <f t="shared" si="43"/>
        <v/>
      </c>
      <c r="AV22" s="11" t="str">
        <f t="shared" si="44"/>
        <v/>
      </c>
      <c r="AW22" s="11" t="str">
        <f t="shared" si="45"/>
        <v/>
      </c>
      <c r="AX22" s="10" t="str">
        <f t="shared" si="46"/>
        <v/>
      </c>
      <c r="AY22" s="12" t="s">
        <v>1458</v>
      </c>
      <c r="AZ22" s="12" t="s">
        <v>1459</v>
      </c>
      <c r="BA22" s="13">
        <v>2542</v>
      </c>
      <c r="BB22" s="10">
        <f t="shared" si="47"/>
        <v>3</v>
      </c>
      <c r="BC22" s="17" t="str">
        <f t="shared" si="48"/>
        <v/>
      </c>
      <c r="BD22" s="17"/>
      <c r="BE22" s="10" t="str">
        <f t="shared" si="49"/>
        <v/>
      </c>
      <c r="BF22" s="6" t="s">
        <v>419</v>
      </c>
      <c r="BG22" s="7">
        <v>2560</v>
      </c>
      <c r="BH22" s="6" t="s">
        <v>1075</v>
      </c>
      <c r="BI22" s="9" t="str">
        <f t="shared" si="50"/>
        <v/>
      </c>
      <c r="BJ22" s="10" t="str">
        <f t="shared" si="51"/>
        <v/>
      </c>
      <c r="BK22" s="10" t="str">
        <f t="shared" si="52"/>
        <v/>
      </c>
      <c r="BL22" s="10"/>
      <c r="BM22" s="11" t="str">
        <f t="shared" si="53"/>
        <v/>
      </c>
      <c r="BN22" s="11" t="str">
        <f t="shared" si="54"/>
        <v/>
      </c>
      <c r="BO22" s="11" t="str">
        <f t="shared" si="55"/>
        <v/>
      </c>
      <c r="BP22" s="11" t="str">
        <f t="shared" si="56"/>
        <v/>
      </c>
      <c r="BQ22" s="11" t="str">
        <f t="shared" si="57"/>
        <v/>
      </c>
      <c r="BR22" s="17" t="str">
        <f t="shared" si="58"/>
        <v/>
      </c>
      <c r="BS22" s="11" t="str">
        <f t="shared" si="59"/>
        <v/>
      </c>
      <c r="BT22" s="11" t="str">
        <f t="shared" si="60"/>
        <v/>
      </c>
      <c r="BU22" s="11" t="str">
        <f t="shared" si="61"/>
        <v/>
      </c>
      <c r="BV22" s="11" t="str">
        <f t="shared" si="62"/>
        <v/>
      </c>
      <c r="BW22" s="11" t="str">
        <f t="shared" si="63"/>
        <v/>
      </c>
      <c r="BX22" s="11" t="str">
        <f t="shared" si="64"/>
        <v/>
      </c>
      <c r="BY22" s="17" t="str">
        <f t="shared" si="65"/>
        <v/>
      </c>
      <c r="BZ22" s="11" t="str">
        <f t="shared" si="66"/>
        <v/>
      </c>
      <c r="CA22" s="11" t="str">
        <f t="shared" si="67"/>
        <v/>
      </c>
      <c r="CB22" s="11" t="str">
        <f t="shared" si="68"/>
        <v/>
      </c>
      <c r="CC22" s="11" t="str">
        <f t="shared" si="69"/>
        <v/>
      </c>
      <c r="CD22" s="11" t="str">
        <f t="shared" si="70"/>
        <v/>
      </c>
      <c r="CE22" s="11" t="str">
        <f t="shared" si="71"/>
        <v/>
      </c>
      <c r="CF22" s="11" t="str">
        <f t="shared" si="72"/>
        <v/>
      </c>
      <c r="CG22" s="11" t="str">
        <f t="shared" si="73"/>
        <v/>
      </c>
      <c r="CH22" s="11" t="str">
        <f t="shared" si="74"/>
        <v/>
      </c>
      <c r="CI22" s="17" t="str">
        <f t="shared" si="99"/>
        <v/>
      </c>
      <c r="CJ22" s="11" t="str">
        <f t="shared" si="75"/>
        <v/>
      </c>
      <c r="CK22" s="11" t="str">
        <f t="shared" si="76"/>
        <v/>
      </c>
      <c r="CL22" s="11" t="str">
        <f t="shared" si="77"/>
        <v/>
      </c>
      <c r="CM22" s="11" t="str">
        <f t="shared" si="78"/>
        <v/>
      </c>
      <c r="CN22" s="11" t="str">
        <f t="shared" si="79"/>
        <v/>
      </c>
      <c r="CO22" s="11" t="str">
        <f t="shared" si="80"/>
        <v/>
      </c>
      <c r="CP22" s="17" t="str">
        <f t="shared" si="81"/>
        <v/>
      </c>
      <c r="CQ22" s="11" t="str">
        <f t="shared" si="82"/>
        <v/>
      </c>
      <c r="CR22" s="11" t="str">
        <f t="shared" si="83"/>
        <v/>
      </c>
      <c r="CS22" s="11" t="str">
        <f t="shared" si="84"/>
        <v/>
      </c>
      <c r="CT22" s="11" t="str">
        <f t="shared" si="85"/>
        <v/>
      </c>
      <c r="CU22" s="11" t="str">
        <f t="shared" si="86"/>
        <v/>
      </c>
      <c r="CV22" s="11" t="str">
        <f t="shared" si="87"/>
        <v/>
      </c>
      <c r="CW22" s="17" t="str">
        <f t="shared" si="88"/>
        <v/>
      </c>
      <c r="CX22" s="11" t="str">
        <f t="shared" si="89"/>
        <v/>
      </c>
      <c r="CY22" s="11" t="str">
        <f t="shared" si="90"/>
        <v/>
      </c>
      <c r="CZ22" s="11" t="str">
        <f t="shared" si="91"/>
        <v/>
      </c>
      <c r="DA22" s="11" t="str">
        <f t="shared" si="92"/>
        <v/>
      </c>
      <c r="DB22" s="11" t="str">
        <f t="shared" si="93"/>
        <v/>
      </c>
      <c r="DC22" s="11" t="str">
        <f t="shared" si="94"/>
        <v/>
      </c>
      <c r="DD22" s="17" t="str">
        <f t="shared" si="95"/>
        <v/>
      </c>
      <c r="DE22" s="12" t="s">
        <v>1458</v>
      </c>
      <c r="DF22" s="12" t="s">
        <v>1459</v>
      </c>
      <c r="DG22" s="13">
        <v>2542</v>
      </c>
      <c r="DH22" s="17">
        <f t="shared" si="96"/>
        <v>3</v>
      </c>
      <c r="DI22" s="17" t="str">
        <f t="shared" si="97"/>
        <v/>
      </c>
      <c r="DJ22" s="10" t="str">
        <f t="shared" si="98"/>
        <v/>
      </c>
    </row>
  </sheetData>
  <conditionalFormatting sqref="BE5:BE22">
    <cfRule type="cellIs" dxfId="241" priority="12" operator="equal">
      <formula>"Mycket bra"</formula>
    </cfRule>
  </conditionalFormatting>
  <conditionalFormatting sqref="BE5:BE22">
    <cfRule type="cellIs" dxfId="240" priority="13" operator="equal">
      <formula>"Bra"</formula>
    </cfRule>
  </conditionalFormatting>
  <conditionalFormatting sqref="BE5:BE22">
    <cfRule type="cellIs" dxfId="239" priority="14" operator="equal">
      <formula>"Varken eller"</formula>
    </cfRule>
  </conditionalFormatting>
  <conditionalFormatting sqref="BE5:BE22">
    <cfRule type="cellIs" dxfId="238" priority="15" operator="equal">
      <formula>"Dålig"</formula>
    </cfRule>
  </conditionalFormatting>
  <conditionalFormatting sqref="BE5:BE22">
    <cfRule type="cellIs" dxfId="237" priority="16" operator="equal">
      <formula>"Mycket dålig"</formula>
    </cfRule>
  </conditionalFormatting>
  <conditionalFormatting sqref="L5:L22 S5:S22 AC5:AC22 AJ5:AJ22 AQ5:AQ22 AX5:AX22 BB5:BD22">
    <cfRule type="cellIs" dxfId="236" priority="17" operator="lessThan">
      <formula>1</formula>
    </cfRule>
  </conditionalFormatting>
  <conditionalFormatting sqref="L5:L22 S5:S22 AC5:AC22 AJ5:AJ22 AQ5:AQ22 AX5:AX22 BB5:BD22">
    <cfRule type="cellIs" dxfId="235" priority="18" operator="lessThan">
      <formula>2</formula>
    </cfRule>
  </conditionalFormatting>
  <conditionalFormatting sqref="L5:L22 S5:S22 AC5:AC22 AJ5:AJ22 AQ5:AQ22 AX5:AX22 BB5:BD22">
    <cfRule type="cellIs" dxfId="234" priority="19" operator="lessThan">
      <formula>3</formula>
    </cfRule>
  </conditionalFormatting>
  <conditionalFormatting sqref="L5:L22 S5:S22 AC5:AC22 AJ5:AJ22 AQ5:AQ22 AX5:AX22 BB5:BD22">
    <cfRule type="cellIs" dxfId="233" priority="20" operator="lessThan">
      <formula>4</formula>
    </cfRule>
  </conditionalFormatting>
  <conditionalFormatting sqref="L5:L22 S5:S22 AC5:AC22 AJ5:AJ22 AQ5:AQ22 AX5:AX22 BB5:BD22">
    <cfRule type="cellIs" dxfId="232" priority="21" operator="lessThan">
      <formula>5</formula>
    </cfRule>
  </conditionalFormatting>
  <conditionalFormatting sqref="L5:L22 S5:S22 AC5:AC22 AJ5:AJ22 AQ5:AQ22 AX5:AX22 BB5:BD22">
    <cfRule type="cellIs" dxfId="231" priority="22" operator="lessThan">
      <formula>6</formula>
    </cfRule>
  </conditionalFormatting>
  <conditionalFormatting sqref="DJ5:DJ22">
    <cfRule type="cellIs" dxfId="230" priority="1" operator="equal">
      <formula>"Mycket bra"</formula>
    </cfRule>
  </conditionalFormatting>
  <conditionalFormatting sqref="DJ5:DJ22">
    <cfRule type="cellIs" dxfId="229" priority="2" operator="equal">
      <formula>"Bra"</formula>
    </cfRule>
  </conditionalFormatting>
  <conditionalFormatting sqref="DJ5:DJ22">
    <cfRule type="cellIs" dxfId="228" priority="3" operator="equal">
      <formula>"Varken eller"</formula>
    </cfRule>
  </conditionalFormatting>
  <conditionalFormatting sqref="DJ5:DJ22">
    <cfRule type="cellIs" dxfId="227" priority="4" operator="equal">
      <formula>"Dålig"</formula>
    </cfRule>
  </conditionalFormatting>
  <conditionalFormatting sqref="DJ5:DJ22">
    <cfRule type="cellIs" dxfId="226" priority="5" operator="equal">
      <formula>"Mycket dålig"</formula>
    </cfRule>
  </conditionalFormatting>
  <conditionalFormatting sqref="BR5:BR22 BY5:BY22 CI5:CI22 CP5:CP22 CW5:CW22 DD5:DD22 DH5:DI22">
    <cfRule type="cellIs" dxfId="225" priority="6" operator="lessThan">
      <formula>1</formula>
    </cfRule>
  </conditionalFormatting>
  <conditionalFormatting sqref="BR5:BR22 BY5:BY22 CI5:CI22 CP5:CP22 CW5:CW22 DD5:DD22 DH5:DI22">
    <cfRule type="cellIs" dxfId="224" priority="7" operator="lessThan">
      <formula>2</formula>
    </cfRule>
  </conditionalFormatting>
  <conditionalFormatting sqref="BR5:BR22 BY5:BY22 CI5:CI22 CP5:CP22 CW5:CW22 DD5:DD22 DH5:DI22">
    <cfRule type="cellIs" dxfId="223" priority="8" operator="lessThan">
      <formula>3</formula>
    </cfRule>
  </conditionalFormatting>
  <conditionalFormatting sqref="BR5:BR22 BY5:BY22 CI5:CI22 CP5:CP22 CW5:CW22 DD5:DD22 DH5:DI22">
    <cfRule type="cellIs" dxfId="222" priority="9" operator="lessThan">
      <formula>4</formula>
    </cfRule>
  </conditionalFormatting>
  <conditionalFormatting sqref="BR5:BR22 BY5:BY22 CI5:CI22 CP5:CP22 CW5:CW22 DD5:DD22 DH5:DI22">
    <cfRule type="cellIs" dxfId="221" priority="10" operator="lessThan">
      <formula>5</formula>
    </cfRule>
  </conditionalFormatting>
  <conditionalFormatting sqref="BR5:BR22 BY5:BY22 CI5:CI22 CP5:CP22 CW5:CW22 DD5:DD22 DH5:DI22">
    <cfRule type="cellIs" dxfId="220" priority="11" operator="lessThan">
      <formula>6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50"/>
  <sheetViews>
    <sheetView topLeftCell="C1" workbookViewId="0">
      <selection activeCell="C2" sqref="C2"/>
    </sheetView>
  </sheetViews>
  <sheetFormatPr defaultRowHeight="12.75" x14ac:dyDescent="0.2"/>
  <cols>
    <col min="1" max="2" width="0" hidden="1" customWidth="1"/>
    <col min="3" max="3" width="25.5703125" bestFit="1" customWidth="1"/>
    <col min="4" max="54" width="0" hidden="1" customWidth="1"/>
    <col min="58" max="63" width="0" hidden="1" customWidth="1"/>
    <col min="70" max="70" width="9.140625" style="18"/>
    <col min="77" max="77" width="9.140625" style="18"/>
    <col min="87" max="87" width="9.140625" style="18"/>
    <col min="94" max="94" width="9.140625" style="18"/>
    <col min="101" max="101" width="9.140625" style="18"/>
    <col min="108" max="108" width="9.140625" style="18"/>
    <col min="112" max="112" width="9.140625" style="18"/>
  </cols>
  <sheetData>
    <row r="1" spans="1:114" ht="37.5" x14ac:dyDescent="0.6">
      <c r="C1" s="21" t="s">
        <v>1800</v>
      </c>
    </row>
    <row r="2" spans="1:114" x14ac:dyDescent="0.2">
      <c r="C2" s="40" t="s">
        <v>1914</v>
      </c>
    </row>
    <row r="3" spans="1:114" x14ac:dyDescent="0.2">
      <c r="C3" s="40"/>
    </row>
    <row r="4" spans="1:114" ht="165.75" x14ac:dyDescent="0.2">
      <c r="C4" s="41" t="s">
        <v>3</v>
      </c>
      <c r="D4" s="41" t="s">
        <v>1735</v>
      </c>
      <c r="E4" s="53"/>
      <c r="F4" s="53"/>
      <c r="G4" s="42" t="s">
        <v>1744</v>
      </c>
      <c r="H4" s="42" t="s">
        <v>1745</v>
      </c>
      <c r="I4" s="42" t="s">
        <v>1746</v>
      </c>
      <c r="J4" s="42" t="s">
        <v>1748</v>
      </c>
      <c r="K4" s="42" t="s">
        <v>1749</v>
      </c>
      <c r="L4" s="49" t="s">
        <v>1747</v>
      </c>
      <c r="M4" s="43" t="s">
        <v>1775</v>
      </c>
      <c r="N4" s="43" t="s">
        <v>1776</v>
      </c>
      <c r="O4" s="43" t="s">
        <v>1777</v>
      </c>
      <c r="P4" s="43" t="s">
        <v>1778</v>
      </c>
      <c r="Q4" s="43" t="s">
        <v>1779</v>
      </c>
      <c r="R4" s="43" t="s">
        <v>1780</v>
      </c>
      <c r="S4" s="50" t="s">
        <v>1781</v>
      </c>
      <c r="T4" s="44" t="s">
        <v>1751</v>
      </c>
      <c r="U4" s="44" t="s">
        <v>1752</v>
      </c>
      <c r="V4" s="44" t="s">
        <v>1753</v>
      </c>
      <c r="W4" s="44" t="s">
        <v>1754</v>
      </c>
      <c r="X4" s="44" t="s">
        <v>1755</v>
      </c>
      <c r="Y4" s="44" t="s">
        <v>1756</v>
      </c>
      <c r="Z4" s="44" t="s">
        <v>1757</v>
      </c>
      <c r="AA4" s="44" t="s">
        <v>1758</v>
      </c>
      <c r="AB4" s="44" t="s">
        <v>1750</v>
      </c>
      <c r="AC4" s="50" t="s">
        <v>1782</v>
      </c>
      <c r="AD4" s="44" t="s">
        <v>1759</v>
      </c>
      <c r="AE4" s="44" t="s">
        <v>1760</v>
      </c>
      <c r="AF4" s="44" t="s">
        <v>1761</v>
      </c>
      <c r="AG4" s="44" t="s">
        <v>1762</v>
      </c>
      <c r="AH4" s="44" t="s">
        <v>1763</v>
      </c>
      <c r="AI4" s="44" t="s">
        <v>1750</v>
      </c>
      <c r="AJ4" s="50" t="s">
        <v>1783</v>
      </c>
      <c r="AK4" s="44" t="s">
        <v>1764</v>
      </c>
      <c r="AL4" s="44" t="s">
        <v>1765</v>
      </c>
      <c r="AM4" s="44" t="s">
        <v>1766</v>
      </c>
      <c r="AN4" s="44" t="s">
        <v>1767</v>
      </c>
      <c r="AO4" s="44" t="s">
        <v>1768</v>
      </c>
      <c r="AP4" s="44" t="s">
        <v>1769</v>
      </c>
      <c r="AQ4" s="51" t="s">
        <v>1721</v>
      </c>
      <c r="AR4" s="44" t="s">
        <v>1770</v>
      </c>
      <c r="AS4" s="44" t="s">
        <v>1771</v>
      </c>
      <c r="AT4" s="44" t="s">
        <v>1772</v>
      </c>
      <c r="AU4" s="44" t="s">
        <v>1773</v>
      </c>
      <c r="AV4" s="44" t="s">
        <v>1774</v>
      </c>
      <c r="AW4" s="44" t="s">
        <v>1750</v>
      </c>
      <c r="AX4" s="52" t="s">
        <v>1722</v>
      </c>
      <c r="AY4" s="47" t="s">
        <v>8</v>
      </c>
      <c r="AZ4" s="47" t="s">
        <v>22</v>
      </c>
      <c r="BA4" s="47" t="s">
        <v>23</v>
      </c>
      <c r="BB4" s="52" t="s">
        <v>1723</v>
      </c>
      <c r="BC4" s="55" t="s">
        <v>1725</v>
      </c>
      <c r="BD4" s="55" t="s">
        <v>1735</v>
      </c>
      <c r="BE4" s="57" t="s">
        <v>1724</v>
      </c>
      <c r="BF4" s="44" t="s">
        <v>1724</v>
      </c>
      <c r="BG4" s="48" t="s">
        <v>3</v>
      </c>
      <c r="BH4" s="41" t="s">
        <v>6</v>
      </c>
      <c r="BI4" s="41" t="s">
        <v>1735</v>
      </c>
      <c r="BJ4" s="42" t="s">
        <v>1744</v>
      </c>
      <c r="BK4" s="57" t="s">
        <v>1794</v>
      </c>
      <c r="BM4" s="42" t="s">
        <v>1744</v>
      </c>
      <c r="BN4" s="42" t="s">
        <v>1745</v>
      </c>
      <c r="BO4" s="42" t="s">
        <v>1746</v>
      </c>
      <c r="BP4" s="42" t="s">
        <v>1748</v>
      </c>
      <c r="BQ4" s="42" t="s">
        <v>1749</v>
      </c>
      <c r="BR4" s="67" t="s">
        <v>1747</v>
      </c>
      <c r="BS4" s="43" t="s">
        <v>1775</v>
      </c>
      <c r="BT4" s="43" t="s">
        <v>1776</v>
      </c>
      <c r="BU4" s="43" t="s">
        <v>1777</v>
      </c>
      <c r="BV4" s="43" t="s">
        <v>1778</v>
      </c>
      <c r="BW4" s="43" t="s">
        <v>1779</v>
      </c>
      <c r="BX4" s="43" t="s">
        <v>1780</v>
      </c>
      <c r="BY4" s="50" t="s">
        <v>1781</v>
      </c>
      <c r="BZ4" s="43" t="s">
        <v>1751</v>
      </c>
      <c r="CA4" s="43" t="s">
        <v>1752</v>
      </c>
      <c r="CB4" s="43" t="s">
        <v>1753</v>
      </c>
      <c r="CC4" s="43" t="s">
        <v>1754</v>
      </c>
      <c r="CD4" s="43" t="s">
        <v>1755</v>
      </c>
      <c r="CE4" s="43" t="s">
        <v>1756</v>
      </c>
      <c r="CF4" s="43" t="s">
        <v>1757</v>
      </c>
      <c r="CG4" s="43" t="s">
        <v>1758</v>
      </c>
      <c r="CH4" s="43" t="s">
        <v>1750</v>
      </c>
      <c r="CI4" s="50" t="s">
        <v>1782</v>
      </c>
      <c r="CJ4" s="43" t="s">
        <v>1759</v>
      </c>
      <c r="CK4" s="43" t="s">
        <v>1760</v>
      </c>
      <c r="CL4" s="43" t="s">
        <v>1761</v>
      </c>
      <c r="CM4" s="43" t="s">
        <v>1762</v>
      </c>
      <c r="CN4" s="43" t="s">
        <v>1763</v>
      </c>
      <c r="CO4" s="43" t="s">
        <v>1750</v>
      </c>
      <c r="CP4" s="50" t="s">
        <v>1783</v>
      </c>
      <c r="CQ4" s="43" t="s">
        <v>1764</v>
      </c>
      <c r="CR4" s="43" t="s">
        <v>1765</v>
      </c>
      <c r="CS4" s="43" t="s">
        <v>1766</v>
      </c>
      <c r="CT4" s="43" t="s">
        <v>1767</v>
      </c>
      <c r="CU4" s="43" t="s">
        <v>1768</v>
      </c>
      <c r="CV4" s="43" t="s">
        <v>1769</v>
      </c>
      <c r="CW4" s="50" t="s">
        <v>1721</v>
      </c>
      <c r="CX4" s="43" t="s">
        <v>1770</v>
      </c>
      <c r="CY4" s="43" t="s">
        <v>1771</v>
      </c>
      <c r="CZ4" s="43" t="s">
        <v>1772</v>
      </c>
      <c r="DA4" s="43" t="s">
        <v>1773</v>
      </c>
      <c r="DB4" s="43" t="s">
        <v>1774</v>
      </c>
      <c r="DC4" s="43" t="s">
        <v>1750</v>
      </c>
      <c r="DD4" s="50" t="s">
        <v>1722</v>
      </c>
      <c r="DE4" s="132" t="s">
        <v>8</v>
      </c>
      <c r="DF4" s="132" t="s">
        <v>22</v>
      </c>
      <c r="DG4" s="132" t="s">
        <v>23</v>
      </c>
      <c r="DH4" s="50" t="s">
        <v>1723</v>
      </c>
      <c r="DI4" s="133" t="s">
        <v>1725</v>
      </c>
      <c r="DJ4" s="134" t="s">
        <v>1724</v>
      </c>
    </row>
    <row r="5" spans="1:114" ht="15" x14ac:dyDescent="0.25">
      <c r="A5" s="19" t="s">
        <v>572</v>
      </c>
      <c r="B5" s="7">
        <v>1278</v>
      </c>
      <c r="C5" s="6" t="s">
        <v>190</v>
      </c>
      <c r="D5" s="9" t="str">
        <f t="shared" ref="D5:D41" si="0">IFERROR(VLOOKUP(C5,Svar, 2, FALSE), "")</f>
        <v>Kent Larsson</v>
      </c>
      <c r="E5" s="10" t="str">
        <f t="shared" ref="E5:E41" si="1">IFERROR(VLOOKUP(C5,Svar, 3, FALSE), "")</f>
        <v>kent.larsson@bastad.se</v>
      </c>
      <c r="F5" s="10" t="str">
        <f t="shared" ref="F5:F41" si="2">IFERROR(VLOOKUP(C5,Svar, 4, FALSE), "")</f>
        <v>Enhetschef Fritidsledare</v>
      </c>
      <c r="G5" s="11">
        <f t="shared" ref="G5:G41" si="3">IF(LEN(D5) &gt; 0, IF(IFERROR(FIND("a.", VLOOKUP(C5,Svar, 5, FALSE)), 0), 1.25, 0), "")</f>
        <v>0</v>
      </c>
      <c r="H5" s="11">
        <f t="shared" ref="H5:H41" si="4">IF(LEN(D5) &gt; 0, IF(IFERROR(FIND("b.", VLOOKUP(C5,Svar, 5, FALSE)), 0), 1.25, 0), "")</f>
        <v>0</v>
      </c>
      <c r="I5" s="11">
        <f t="shared" ref="I5:I41" si="5">IF(LEN(D5) &gt; 0, IF(IFERROR(FIND("c.", VLOOKUP(C5,Svar, 5, FALSE)), 0), 1.25, 0), "")</f>
        <v>0</v>
      </c>
      <c r="J5" s="11">
        <f t="shared" ref="J5:J41" si="6">IF(LEN(D5) &gt; 0, IF(IFERROR(FIND("d.", VLOOKUP(C5,Svar, 5, FALSE)), 0), 1.25, 0), "")</f>
        <v>0</v>
      </c>
      <c r="K5" s="11">
        <f t="shared" ref="K5:K41" si="7">IF(LEN(D5) &gt; 0, 0, "")</f>
        <v>0</v>
      </c>
      <c r="L5" s="10">
        <f t="shared" ref="L5:L41" si="8">IF(LEN(D5) &gt; 0, SUM(G5:K5), "")</f>
        <v>0</v>
      </c>
      <c r="M5" s="11">
        <f t="shared" ref="M5:M41" si="9">IF(LEN(D5) &gt; 0, IF(IFERROR(FIND("a.", VLOOKUP(C5,Svar, 7, FALSE)), 0), 1, 0), "")</f>
        <v>0</v>
      </c>
      <c r="N5" s="11">
        <f t="shared" ref="N5:N41" si="10">IF(LEN(D5) &gt; 0, IF(IFERROR(FIND("b.", VLOOKUP(C5,Svar, 7, FALSE)), 0), 1, 0), "")</f>
        <v>0</v>
      </c>
      <c r="O5" s="11">
        <f t="shared" ref="O5:O41" si="11">IF(LEN(D5) &gt; 0, IF(IFERROR(FIND("c.", VLOOKUP(C5,Svar, 7, FALSE)), 0), 1, 0), "")</f>
        <v>1</v>
      </c>
      <c r="P5" s="11">
        <f t="shared" ref="P5:P41" si="12">IF(LEN(D5) &gt; 0, IF(IFERROR(FIND("d.", VLOOKUP(C5,Svar, 7, FALSE)), 0), 1, 0), "")</f>
        <v>0</v>
      </c>
      <c r="Q5" s="11">
        <f t="shared" ref="Q5:Q41" si="13">IF(LEN(D5) &gt; 0, IF(IFERROR(FIND("e.", VLOOKUP(C5,Svar, 7, FALSE)), 0), 1, 0), "")</f>
        <v>1</v>
      </c>
      <c r="R5" s="11">
        <f t="shared" ref="R5:R41" si="14">IF(LEN(D5) &gt; 0, 0, "")</f>
        <v>0</v>
      </c>
      <c r="S5" s="10">
        <f t="shared" ref="S5:S41" si="15">IF(LEN(D5) &gt; 0, SUM(M5:R5), "")</f>
        <v>2</v>
      </c>
      <c r="T5" s="11">
        <f t="shared" ref="T5:T41" si="16">IF(LEN(D5) &gt; 0, IF(IFERROR(FIND("a.", VLOOKUP(C5,Svar, 8, FALSE)), 0), 0.625, 0), "")</f>
        <v>0</v>
      </c>
      <c r="U5" s="11">
        <f t="shared" ref="U5:U41" si="17">IF(LEN(D5) &gt; 0, IF(IFERROR(FIND("b.", VLOOKUP(C5,Svar, 8, FALSE)), 0), 0.625, 0), "")</f>
        <v>0</v>
      </c>
      <c r="V5" s="11">
        <f t="shared" ref="V5:V41" si="18">IF(LEN(D5) &gt; 0, IF(IFERROR(FIND("c.", VLOOKUP(C5,Svar, 8, FALSE)), 0), 0.625, 0), "")</f>
        <v>0</v>
      </c>
      <c r="W5" s="11">
        <f t="shared" ref="W5:W41" si="19">IF(LEN(D5) &gt; 0, IF(IFERROR(FIND("d.", VLOOKUP(C5,Svar, 8, FALSE)), 0), 0.625, 0), "")</f>
        <v>0</v>
      </c>
      <c r="X5" s="11">
        <f t="shared" ref="X5:X41" si="20">IF(LEN(D5) &gt; 0, IF(IFERROR(FIND("e.", VLOOKUP(C5,Svar, 8, FALSE)), 0), 0.625, 0), "")</f>
        <v>0</v>
      </c>
      <c r="Y5" s="11">
        <f t="shared" ref="Y5:Y41" si="21">IF(LEN(D5) &gt; 0, IF(IFERROR(FIND("f.", VLOOKUP(C5,Svar, 8, FALSE)), 0), 0.625, 0), "")</f>
        <v>0.625</v>
      </c>
      <c r="Z5" s="11">
        <f t="shared" ref="Z5:Z41" si="22">IF(LEN(D5) &gt; 0, IF(IFERROR(FIND("g.", VLOOKUP(C5,Svar, 8, FALSE)), 0), 0.625, 0), "")</f>
        <v>0</v>
      </c>
      <c r="AA5" s="11">
        <f t="shared" ref="AA5:AA41" si="23">IF(LEN(D5) &gt; 0, IF(IFERROR(FIND("h.", VLOOKUP(C5,Svar, 8, FALSE)), 0), 0.625, 0), "")</f>
        <v>0</v>
      </c>
      <c r="AB5" s="11">
        <f t="shared" ref="AB5:AB41" si="24">IF(LEN(D5) &gt; 0, 0, "")</f>
        <v>0</v>
      </c>
      <c r="AC5" s="10">
        <f t="shared" ref="AC5:AC41" si="25">IF(LEN(D5) &gt; 0, SUM(T5:AB5), "")</f>
        <v>0.625</v>
      </c>
      <c r="AD5" s="11">
        <f t="shared" ref="AD5:AD41" si="26">IF(LEN(D5) &gt; 0, IF(IFERROR(FIND("a.", VLOOKUP(C5,Svar, 9, FALSE)), 0), 1, 0), "")</f>
        <v>1</v>
      </c>
      <c r="AE5" s="11">
        <f t="shared" ref="AE5:AE41" si="27">IF(LEN(D5) &gt; 0, IF(IFERROR(FIND("b.", VLOOKUP(C5,Svar, 9, FALSE)), 0), 2, 0), "")</f>
        <v>0</v>
      </c>
      <c r="AF5" s="11">
        <f t="shared" ref="AF5:AF41" si="28">IF(LEN(D5) &gt; 0, IF(IFERROR(FIND("c.", VLOOKUP(C5,Svar, 9, FALSE)), 0), 1, 0), "")</f>
        <v>1</v>
      </c>
      <c r="AG5" s="11">
        <f t="shared" ref="AG5:AG41" si="29">IF(LEN(D5) &gt; 0, IF(IFERROR(FIND("d.", VLOOKUP(C5,Svar, 9, FALSE)), 0), 2, 0), "")</f>
        <v>0</v>
      </c>
      <c r="AH5" s="11">
        <f t="shared" ref="AH5:AH41" si="30">IF(LEN(D5) &gt; 0, IF(IFERROR(FIND("e.", VLOOKUP(C5,Svar, 9, FALSE)), 0), 1, 0), "")</f>
        <v>0</v>
      </c>
      <c r="AI5" s="11">
        <f t="shared" ref="AI5:AI41" si="31">IF(LEN(D5) &gt; 0, 0, "")</f>
        <v>0</v>
      </c>
      <c r="AJ5" s="10">
        <f t="shared" ref="AJ5:AJ41" si="32">IF(LEN(D5) &gt; 0, IF(SUM(AD5:AI5) &gt; 5, 5, SUM(AD5:AI5)), "")</f>
        <v>2</v>
      </c>
      <c r="AK5" s="11">
        <f t="shared" ref="AK5:AK41" si="33">IF(LEN(D5) &gt; 0, IF(IFERROR(FIND("a.", VLOOKUP(C5,Svar, 10, FALSE)), 0), 1, 0), "")</f>
        <v>1</v>
      </c>
      <c r="AL5" s="11">
        <f t="shared" ref="AL5:AL41" si="34">IF(LEN(D5) &gt; 0, IF(IFERROR(FIND("b.", VLOOKUP(C5,Svar, 10, FALSE)), 0), 1, 0), "")</f>
        <v>1</v>
      </c>
      <c r="AM5" s="11">
        <f t="shared" ref="AM5:AM41" si="35">IF(LEN(D5) &gt; 0, IF(IFERROR(FIND("c.", VLOOKUP(C5,Svar, 10, FALSE)), 0), 1, 0), "")</f>
        <v>1</v>
      </c>
      <c r="AN5" s="11">
        <f t="shared" ref="AN5:AN41" si="36">IF(LEN(D5) &gt; 0, IF(IFERROR(FIND("d.", VLOOKUP(C5,Svar, 10, FALSE)), 0), 1, 0), "")</f>
        <v>0</v>
      </c>
      <c r="AO5" s="11">
        <f t="shared" ref="AO5:AO41" si="37">IF(LEN(D5) &gt; 0, IF(IFERROR(FIND("e.", VLOOKUP(C5,Svar, 10, FALSE)), 0), 1, 0), "")</f>
        <v>0</v>
      </c>
      <c r="AP5" s="11">
        <f t="shared" ref="AP5:AP41" si="38">IF(LEN(D5) &gt; 0, 0, "")</f>
        <v>0</v>
      </c>
      <c r="AQ5" s="10">
        <f t="shared" ref="AQ5:AQ41" si="39">IF(LEN(D5) &gt; 0, SUM(AK5:AP5), "")</f>
        <v>3</v>
      </c>
      <c r="AR5" s="11">
        <f t="shared" ref="AR5:AR41" si="40">IF(LEN(D5) &gt; 0, IF(IFERROR(FIND("a.", VLOOKUP(C5,Svar, 11, FALSE)), 0), 1, 0), "")</f>
        <v>1</v>
      </c>
      <c r="AS5" s="11">
        <f t="shared" ref="AS5:AS41" si="41">IF(LEN(D5) &gt; 0, IF(IFERROR(FIND("b.", VLOOKUP(C5,Svar, 11, FALSE)), 0), 1, 0), "")</f>
        <v>0</v>
      </c>
      <c r="AT5" s="11">
        <f t="shared" ref="AT5:AT41" si="42">IF(LEN(D5) &gt; 0, IF(IFERROR(FIND("c.", VLOOKUP(C5,Svar, 11, FALSE)), 0), 1, 0), "")</f>
        <v>0</v>
      </c>
      <c r="AU5" s="11">
        <f t="shared" ref="AU5:AU41" si="43">IF(LEN(D5) &gt; 0, IF(IFERROR(FIND("d.", VLOOKUP(C5,Svar, 11, FALSE)), 0), 1, 0), "")</f>
        <v>0</v>
      </c>
      <c r="AV5" s="11">
        <f t="shared" ref="AV5:AV41" si="44">IF(LEN(D5) &gt; 0, IF(IFERROR(FIND("e.", VLOOKUP(C5,Svar, 11, FALSE)), 0), 1, 0), "")</f>
        <v>0</v>
      </c>
      <c r="AW5" s="11">
        <f t="shared" ref="AW5:AW41" si="45">IF(LEN(D5) &gt; 0, 0, "")</f>
        <v>0</v>
      </c>
      <c r="AX5" s="10">
        <f t="shared" ref="AX5:AX41" si="46">IF(LEN(D5) &gt; 0, SUM(AR5:AW5), "")</f>
        <v>1</v>
      </c>
      <c r="AY5" s="12">
        <v>948</v>
      </c>
      <c r="AZ5" s="12" t="s">
        <v>1460</v>
      </c>
      <c r="BA5" s="13">
        <v>2125</v>
      </c>
      <c r="BB5" s="10">
        <f t="shared" ref="BB5:BB41" si="47">IF(BA5 &gt; 3099, 5, IF(BA5 &gt; 2799, 4, IF(BA5&gt; 2499, 3, IF(BA5&gt; 2299, 2, IF(BA5 &gt; 1999, 1, IF(BA5&gt;0, 0))))))</f>
        <v>1</v>
      </c>
      <c r="BC5" s="17">
        <f t="shared" ref="BC5:BC41" si="48">IF(LEN(D5) &gt; 0, ROUND((L5+S5+AC5+AJ5+AQ5+AX5+BB5)/7, 1), "")</f>
        <v>1.4</v>
      </c>
      <c r="BD5" s="35" t="s">
        <v>1785</v>
      </c>
      <c r="BE5" s="10" t="str">
        <f t="shared" ref="BE5:BE41" si="49">IF(LEN(D5) &gt; 0, VLOOKUP(C5,Svar, 12, FALSE), "")</f>
        <v>Varken eller</v>
      </c>
      <c r="BF5" s="19" t="s">
        <v>572</v>
      </c>
      <c r="BG5" s="7">
        <v>1278</v>
      </c>
      <c r="BH5" s="6" t="s">
        <v>190</v>
      </c>
      <c r="BI5" s="9" t="str">
        <f t="shared" ref="BI5:BI41" si="50">IFERROR(VLOOKUP(BH5,Svar, 2, FALSE), "")</f>
        <v>Kent Larsson</v>
      </c>
      <c r="BJ5" s="10" t="str">
        <f t="shared" ref="BJ5:BJ41" si="51">IFERROR(VLOOKUP(BH5,Svar, 3, FALSE), "")</f>
        <v>kent.larsson@bastad.se</v>
      </c>
      <c r="BK5" s="10" t="str">
        <f t="shared" ref="BK5:BK41" si="52">IFERROR(VLOOKUP(BH5,Svar, 4, FALSE), "")</f>
        <v>Enhetschef Fritidsledare</v>
      </c>
      <c r="BL5" s="10"/>
      <c r="BM5" s="11">
        <f t="shared" ref="BM5:BM41" si="53">IF(LEN(BI5) &gt; 0, IF(IFERROR(FIND("a.", VLOOKUP(BH5,Svar, 5, FALSE)), 0), 1.25, 0), "")</f>
        <v>0</v>
      </c>
      <c r="BN5" s="11">
        <f t="shared" ref="BN5:BN41" si="54">IF(LEN(BI5) &gt; 0, IF(IFERROR(FIND("b.", VLOOKUP(BH5,Svar, 5, FALSE)), 0), 1.25, 0), "")</f>
        <v>0</v>
      </c>
      <c r="BO5" s="11">
        <f t="shared" ref="BO5:BO41" si="55">IF(LEN(BI5) &gt; 0, IF(IFERROR(FIND("c.", VLOOKUP(BH5,Svar, 5, FALSE)), 0), 1.25, 0), "")</f>
        <v>0</v>
      </c>
      <c r="BP5" s="11">
        <f t="shared" ref="BP5:BP41" si="56">IF(LEN(BI5) &gt; 0, IF(IFERROR(FIND("d.", VLOOKUP(BH5,Svar, 5, FALSE)), 0), 1.25, 0), "")</f>
        <v>0</v>
      </c>
      <c r="BQ5" s="11">
        <f t="shared" ref="BQ5:BQ41" si="57">IF(LEN(BI5) &gt; 0, 0, "")</f>
        <v>0</v>
      </c>
      <c r="BR5" s="17">
        <f t="shared" ref="BR5:BR41" si="58">IF(LEN(BI5) &gt; 0, SUM(BM5:BQ5), "")</f>
        <v>0</v>
      </c>
      <c r="BS5" s="11">
        <f t="shared" ref="BS5:BS41" si="59">IF(LEN(BI5) &gt; 0, IF(IFERROR(FIND("a.", VLOOKUP(BH5,Svar, 7, FALSE)), 0), 1, 0), "")</f>
        <v>0</v>
      </c>
      <c r="BT5" s="11">
        <f t="shared" ref="BT5:BT41" si="60">IF(LEN(BI5) &gt; 0, IF(IFERROR(FIND("b.", VLOOKUP(BH5,Svar, 7, FALSE)), 0), 1, 0), "")</f>
        <v>0</v>
      </c>
      <c r="BU5" s="11">
        <f t="shared" ref="BU5:BU41" si="61">IF(LEN(BI5) &gt; 0, IF(IFERROR(FIND("c.", VLOOKUP(BH5,Svar, 7, FALSE)), 0), 1, 0), "")</f>
        <v>1</v>
      </c>
      <c r="BV5" s="11">
        <f t="shared" ref="BV5:BV41" si="62">IF(LEN(BI5) &gt; 0, IF(IFERROR(FIND("d.", VLOOKUP(BH5,Svar, 7, FALSE)), 0), 1, 0), "")</f>
        <v>0</v>
      </c>
      <c r="BW5" s="11">
        <f t="shared" ref="BW5:BW41" si="63">IF(LEN(BI5) &gt; 0, IF(IFERROR(FIND("e.", VLOOKUP(BH5,Svar, 7, FALSE)), 0), 1, 0), "")</f>
        <v>1</v>
      </c>
      <c r="BX5" s="11">
        <f t="shared" ref="BX5:BX41" si="64">IF(LEN(BI5) &gt; 0, 0, "")</f>
        <v>0</v>
      </c>
      <c r="BY5" s="17">
        <f t="shared" ref="BY5:BY41" si="65">IF(LEN(BI5) &gt; 0, SUM(BS5:BX5), "")</f>
        <v>2</v>
      </c>
      <c r="BZ5" s="11">
        <f t="shared" ref="BZ5:BZ41" si="66">IF(LEN(BI5) &gt; 0, IF(IFERROR(FIND("a.", VLOOKUP(BH5,Svar, 8, FALSE)), 0), 0.625, 0), "")</f>
        <v>0</v>
      </c>
      <c r="CA5" s="11">
        <f t="shared" ref="CA5:CA41" si="67">IF(LEN(BI5) &gt; 0, IF(IFERROR(FIND("b.", VLOOKUP(BH5,Svar, 8, FALSE)), 0), 0.625, 0), "")</f>
        <v>0</v>
      </c>
      <c r="CB5" s="11">
        <f t="shared" ref="CB5:CB41" si="68">IF(LEN(BI5) &gt; 0, IF(IFERROR(FIND("c.", VLOOKUP(BH5,Svar, 8, FALSE)), 0), 0.625, 0), "")</f>
        <v>0</v>
      </c>
      <c r="CC5" s="11">
        <f t="shared" ref="CC5:CC41" si="69">IF(LEN(BI5) &gt; 0, IF(IFERROR(FIND("d.", VLOOKUP(BH5,Svar, 8, FALSE)), 0), 0.625, 0), "")</f>
        <v>0</v>
      </c>
      <c r="CD5" s="11">
        <f t="shared" ref="CD5:CD41" si="70">IF(LEN(BI5) &gt; 0, IF(IFERROR(FIND("e.", VLOOKUP(BH5,Svar, 8, FALSE)), 0), 0.625, 0), "")</f>
        <v>0</v>
      </c>
      <c r="CE5" s="11">
        <f t="shared" ref="CE5:CE41" si="71">IF(LEN(BI5) &gt; 0, IF(IFERROR(FIND("f.", VLOOKUP(BH5,Svar, 8, FALSE)), 0), 0.625, 0), "")</f>
        <v>0.625</v>
      </c>
      <c r="CF5" s="11">
        <f t="shared" ref="CF5:CF41" si="72">IF(LEN(BI5) &gt; 0, IF(IFERROR(FIND("g.", VLOOKUP(BH5,Svar, 8, FALSE)), 0), 0.625, 0), "")</f>
        <v>0</v>
      </c>
      <c r="CG5" s="11">
        <f t="shared" ref="CG5:CG41" si="73">IF(LEN(BI5) &gt; 0, IF(IFERROR(FIND("h.", VLOOKUP(BH5,Svar, 8, FALSE)), 0), 0.625, 0), "")</f>
        <v>0</v>
      </c>
      <c r="CH5" s="11">
        <f t="shared" ref="CH5:CH41" si="74">IF(LEN(BI5) &gt; 0, 0, "")</f>
        <v>0</v>
      </c>
      <c r="CI5" s="17">
        <f t="shared" ref="CI5:CI41" si="75">IF(LEN(BI5) &gt; 0, SUM(BZ5:CH5), "")</f>
        <v>0.625</v>
      </c>
      <c r="CJ5" s="11">
        <f t="shared" ref="CJ5:CJ41" si="76">IF(LEN(BI5) &gt; 0, IF(IFERROR(FIND("a.", VLOOKUP(BH5,Svar, 9, FALSE)), 0), 1, 0), "")</f>
        <v>1</v>
      </c>
      <c r="CK5" s="11">
        <f t="shared" ref="CK5:CK41" si="77">IF(LEN(BI5) &gt; 0, IF(IFERROR(FIND("b.", VLOOKUP(BH5,Svar, 9, FALSE)), 0), 2, 0), "")</f>
        <v>0</v>
      </c>
      <c r="CL5" s="11">
        <f t="shared" ref="CL5:CL41" si="78">IF(LEN(BI5) &gt; 0, IF(IFERROR(FIND("c.", VLOOKUP(BH5,Svar, 9, FALSE)), 0), 1, 0), "")</f>
        <v>1</v>
      </c>
      <c r="CM5" s="11">
        <f t="shared" ref="CM5:CM41" si="79">IF(LEN(BI5) &gt; 0, IF(IFERROR(FIND("d.", VLOOKUP(BH5,Svar, 9, FALSE)), 0), 2, 0), "")</f>
        <v>0</v>
      </c>
      <c r="CN5" s="11">
        <f t="shared" ref="CN5:CN41" si="80">IF(LEN(BI5) &gt; 0, IF(IFERROR(FIND("e.", VLOOKUP(BH5,Svar, 9, FALSE)), 0), 1, 0), "")</f>
        <v>0</v>
      </c>
      <c r="CO5" s="11">
        <f t="shared" ref="CO5:CO41" si="81">IF(LEN(BI5) &gt; 0, 0, "")</f>
        <v>0</v>
      </c>
      <c r="CP5" s="17">
        <f t="shared" ref="CP5:CP41" si="82">IF(LEN(BI5) &gt; 0, IF(SUM(CJ5:CO5) &gt; 5, 5, SUM(CJ5:CO5)), "")</f>
        <v>2</v>
      </c>
      <c r="CQ5" s="11">
        <f t="shared" ref="CQ5:CQ41" si="83">IF(LEN(BI5) &gt; 0, IF(IFERROR(FIND("a.", VLOOKUP(BH5,Svar, 10, FALSE)), 0), 1, 0), "")</f>
        <v>1</v>
      </c>
      <c r="CR5" s="11">
        <f t="shared" ref="CR5:CR41" si="84">IF(LEN(BI5) &gt; 0, IF(IFERROR(FIND("b.", VLOOKUP(BH5,Svar, 10, FALSE)), 0), 1, 0), "")</f>
        <v>1</v>
      </c>
      <c r="CS5" s="11">
        <f t="shared" ref="CS5:CS41" si="85">IF(LEN(BI5) &gt; 0, IF(IFERROR(FIND("c.", VLOOKUP(BH5,Svar, 10, FALSE)), 0), 1, 0), "")</f>
        <v>1</v>
      </c>
      <c r="CT5" s="11">
        <f t="shared" ref="CT5:CT41" si="86">IF(LEN(BI5) &gt; 0, IF(IFERROR(FIND("d.", VLOOKUP(BH5,Svar, 10, FALSE)), 0), 1, 0), "")</f>
        <v>0</v>
      </c>
      <c r="CU5" s="11">
        <f t="shared" ref="CU5:CU41" si="87">IF(LEN(BI5) &gt; 0, IF(IFERROR(FIND("e.", VLOOKUP(BH5,Svar, 10, FALSE)), 0), 1, 0), "")</f>
        <v>0</v>
      </c>
      <c r="CV5" s="11">
        <f t="shared" ref="CV5:CV41" si="88">IF(LEN(BI5) &gt; 0, 0, "")</f>
        <v>0</v>
      </c>
      <c r="CW5" s="17">
        <f t="shared" ref="CW5:CW41" si="89">IF(LEN(BI5) &gt; 0, SUM(CQ5:CV5), "")</f>
        <v>3</v>
      </c>
      <c r="CX5" s="11">
        <f t="shared" ref="CX5:CX41" si="90">IF(LEN(BI5) &gt; 0, IF(IFERROR(FIND("a.", VLOOKUP(BH5,Svar, 11, FALSE)), 0), 1, 0), "")</f>
        <v>1</v>
      </c>
      <c r="CY5" s="11">
        <f t="shared" ref="CY5:CY41" si="91">IF(LEN(BI5) &gt; 0, IF(IFERROR(FIND("b.", VLOOKUP(BH5,Svar, 11, FALSE)), 0), 1, 0), "")</f>
        <v>0</v>
      </c>
      <c r="CZ5" s="11">
        <f t="shared" ref="CZ5:CZ41" si="92">IF(LEN(BI5) &gt; 0, IF(IFERROR(FIND("c.", VLOOKUP(BH5,Svar, 11, FALSE)), 0), 1, 0), "")</f>
        <v>0</v>
      </c>
      <c r="DA5" s="11">
        <f t="shared" ref="DA5:DA41" si="93">IF(LEN(BI5) &gt; 0, IF(IFERROR(FIND("d.", VLOOKUP(BH5,Svar, 11, FALSE)), 0), 1, 0), "")</f>
        <v>0</v>
      </c>
      <c r="DB5" s="11">
        <f t="shared" ref="DB5:DB41" si="94">IF(LEN(BI5) &gt; 0, IF(IFERROR(FIND("e.", VLOOKUP(BH5,Svar, 11, FALSE)), 0), 1, 0), "")</f>
        <v>0</v>
      </c>
      <c r="DC5" s="11">
        <f t="shared" ref="DC5:DC41" si="95">IF(LEN(BI5) &gt; 0, 0, "")</f>
        <v>0</v>
      </c>
      <c r="DD5" s="17">
        <f t="shared" ref="DD5:DD41" si="96">IF(LEN(BI5) &gt; 0, SUM(CX5:DC5), "")</f>
        <v>1</v>
      </c>
      <c r="DE5" s="12">
        <v>948</v>
      </c>
      <c r="DF5" s="12" t="s">
        <v>1460</v>
      </c>
      <c r="DG5" s="13">
        <v>2125</v>
      </c>
      <c r="DH5" s="17">
        <f t="shared" ref="DH5:DH41" si="97">IF(DG5 &gt; 3099, 5, IF(DG5 &gt; 2799, 4, IF(DG5&gt; 2499, 3, IF(DG5&gt; 2299, 2, IF(DG5 &gt; 1999, 1, IF(DG5&gt;0, 0))))))</f>
        <v>1</v>
      </c>
      <c r="DI5" s="17">
        <f t="shared" ref="DI5:DI41" si="98">IF(LEN(BI5) &gt; 0, ROUND((BR5+BY5+CI5+CP5+CW5+DD5+DH5)/7, 1), "")</f>
        <v>1.4</v>
      </c>
      <c r="DJ5" s="10" t="str">
        <f t="shared" ref="DJ5:DJ41" si="99">IF(LEN(BI5) &gt; 0, VLOOKUP(BH5,Svar, 12, FALSE), "")</f>
        <v>Varken eller</v>
      </c>
    </row>
    <row r="6" spans="1:114" ht="15" x14ac:dyDescent="0.25">
      <c r="A6" s="6" t="s">
        <v>572</v>
      </c>
      <c r="B6" s="7">
        <v>1257</v>
      </c>
      <c r="C6" s="6" t="s">
        <v>1107</v>
      </c>
      <c r="D6" s="9" t="str">
        <f t="shared" si="0"/>
        <v>Johanna Häggberg</v>
      </c>
      <c r="E6" s="10" t="str">
        <f t="shared" si="1"/>
        <v>johanna.haggberg@orkelljunga.se</v>
      </c>
      <c r="F6" s="10" t="str">
        <f t="shared" si="2"/>
        <v>Folkhälsostrateg</v>
      </c>
      <c r="G6" s="11">
        <f t="shared" si="3"/>
        <v>0</v>
      </c>
      <c r="H6" s="11">
        <f t="shared" si="4"/>
        <v>0</v>
      </c>
      <c r="I6" s="11">
        <f t="shared" si="5"/>
        <v>0</v>
      </c>
      <c r="J6" s="11">
        <f t="shared" si="6"/>
        <v>1.25</v>
      </c>
      <c r="K6" s="11">
        <f t="shared" si="7"/>
        <v>0</v>
      </c>
      <c r="L6" s="10">
        <f t="shared" si="8"/>
        <v>1.25</v>
      </c>
      <c r="M6" s="11">
        <f t="shared" si="9"/>
        <v>0</v>
      </c>
      <c r="N6" s="11">
        <f t="shared" si="10"/>
        <v>1</v>
      </c>
      <c r="O6" s="11">
        <f t="shared" si="11"/>
        <v>1</v>
      </c>
      <c r="P6" s="11">
        <f t="shared" si="12"/>
        <v>1</v>
      </c>
      <c r="Q6" s="11">
        <f t="shared" si="13"/>
        <v>0</v>
      </c>
      <c r="R6" s="11">
        <f t="shared" si="14"/>
        <v>0</v>
      </c>
      <c r="S6" s="10">
        <f t="shared" si="15"/>
        <v>3</v>
      </c>
      <c r="T6" s="11">
        <f t="shared" si="16"/>
        <v>0</v>
      </c>
      <c r="U6" s="11">
        <f t="shared" si="17"/>
        <v>0</v>
      </c>
      <c r="V6" s="11">
        <f t="shared" si="18"/>
        <v>0</v>
      </c>
      <c r="W6" s="11">
        <f t="shared" si="19"/>
        <v>0.625</v>
      </c>
      <c r="X6" s="11">
        <f t="shared" si="20"/>
        <v>0</v>
      </c>
      <c r="Y6" s="11">
        <f t="shared" si="21"/>
        <v>0.625</v>
      </c>
      <c r="Z6" s="11">
        <f t="shared" si="22"/>
        <v>0.625</v>
      </c>
      <c r="AA6" s="11">
        <f t="shared" si="23"/>
        <v>0</v>
      </c>
      <c r="AB6" s="11">
        <f t="shared" si="24"/>
        <v>0</v>
      </c>
      <c r="AC6" s="10">
        <f t="shared" si="25"/>
        <v>1.875</v>
      </c>
      <c r="AD6" s="11">
        <f t="shared" si="26"/>
        <v>1</v>
      </c>
      <c r="AE6" s="11">
        <f t="shared" si="27"/>
        <v>0</v>
      </c>
      <c r="AF6" s="11">
        <f t="shared" si="28"/>
        <v>1</v>
      </c>
      <c r="AG6" s="11">
        <f t="shared" si="29"/>
        <v>0</v>
      </c>
      <c r="AH6" s="11">
        <f t="shared" si="30"/>
        <v>0</v>
      </c>
      <c r="AI6" s="11">
        <f t="shared" si="31"/>
        <v>0</v>
      </c>
      <c r="AJ6" s="10">
        <f t="shared" si="32"/>
        <v>2</v>
      </c>
      <c r="AK6" s="11">
        <f t="shared" si="33"/>
        <v>1</v>
      </c>
      <c r="AL6" s="11">
        <f t="shared" si="34"/>
        <v>1</v>
      </c>
      <c r="AM6" s="11">
        <f t="shared" si="35"/>
        <v>0</v>
      </c>
      <c r="AN6" s="11">
        <f t="shared" si="36"/>
        <v>1</v>
      </c>
      <c r="AO6" s="11">
        <f t="shared" si="37"/>
        <v>0</v>
      </c>
      <c r="AP6" s="11">
        <f t="shared" si="38"/>
        <v>0</v>
      </c>
      <c r="AQ6" s="10">
        <f t="shared" si="39"/>
        <v>3</v>
      </c>
      <c r="AR6" s="11">
        <f t="shared" si="40"/>
        <v>1</v>
      </c>
      <c r="AS6" s="11">
        <f t="shared" si="41"/>
        <v>0</v>
      </c>
      <c r="AT6" s="11">
        <f t="shared" si="42"/>
        <v>0</v>
      </c>
      <c r="AU6" s="11">
        <f t="shared" si="43"/>
        <v>0</v>
      </c>
      <c r="AV6" s="11">
        <f t="shared" si="44"/>
        <v>0</v>
      </c>
      <c r="AW6" s="11">
        <f t="shared" si="45"/>
        <v>0</v>
      </c>
      <c r="AX6" s="10">
        <f t="shared" si="46"/>
        <v>1</v>
      </c>
      <c r="AY6" s="12">
        <v>949</v>
      </c>
      <c r="AZ6" s="12">
        <v>878</v>
      </c>
      <c r="BA6" s="13">
        <v>1827</v>
      </c>
      <c r="BB6" s="10">
        <f t="shared" si="47"/>
        <v>0</v>
      </c>
      <c r="BC6" s="17">
        <f t="shared" si="48"/>
        <v>1.7</v>
      </c>
      <c r="BD6" s="35" t="s">
        <v>1785</v>
      </c>
      <c r="BE6" s="10" t="str">
        <f t="shared" si="49"/>
        <v>Varken eller</v>
      </c>
      <c r="BF6" s="6" t="s">
        <v>572</v>
      </c>
      <c r="BG6" s="7">
        <v>1257</v>
      </c>
      <c r="BH6" s="6" t="s">
        <v>1107</v>
      </c>
      <c r="BI6" s="9" t="str">
        <f t="shared" si="50"/>
        <v>Johanna Häggberg</v>
      </c>
      <c r="BJ6" s="10" t="str">
        <f t="shared" si="51"/>
        <v>johanna.haggberg@orkelljunga.se</v>
      </c>
      <c r="BK6" s="10" t="str">
        <f t="shared" si="52"/>
        <v>Folkhälsostrateg</v>
      </c>
      <c r="BL6" s="10"/>
      <c r="BM6" s="11">
        <f t="shared" si="53"/>
        <v>0</v>
      </c>
      <c r="BN6" s="11">
        <f t="shared" si="54"/>
        <v>0</v>
      </c>
      <c r="BO6" s="11">
        <f t="shared" si="55"/>
        <v>0</v>
      </c>
      <c r="BP6" s="11">
        <f t="shared" si="56"/>
        <v>1.25</v>
      </c>
      <c r="BQ6" s="11">
        <f t="shared" si="57"/>
        <v>0</v>
      </c>
      <c r="BR6" s="17">
        <f t="shared" si="58"/>
        <v>1.25</v>
      </c>
      <c r="BS6" s="11">
        <f t="shared" si="59"/>
        <v>0</v>
      </c>
      <c r="BT6" s="11">
        <f t="shared" si="60"/>
        <v>1</v>
      </c>
      <c r="BU6" s="11">
        <f t="shared" si="61"/>
        <v>1</v>
      </c>
      <c r="BV6" s="11">
        <f t="shared" si="62"/>
        <v>1</v>
      </c>
      <c r="BW6" s="11">
        <f t="shared" si="63"/>
        <v>0</v>
      </c>
      <c r="BX6" s="11">
        <f t="shared" si="64"/>
        <v>0</v>
      </c>
      <c r="BY6" s="17">
        <f t="shared" si="65"/>
        <v>3</v>
      </c>
      <c r="BZ6" s="11">
        <f t="shared" si="66"/>
        <v>0</v>
      </c>
      <c r="CA6" s="11">
        <f t="shared" si="67"/>
        <v>0</v>
      </c>
      <c r="CB6" s="11">
        <f t="shared" si="68"/>
        <v>0</v>
      </c>
      <c r="CC6" s="11">
        <f t="shared" si="69"/>
        <v>0.625</v>
      </c>
      <c r="CD6" s="11">
        <f t="shared" si="70"/>
        <v>0</v>
      </c>
      <c r="CE6" s="11">
        <f t="shared" si="71"/>
        <v>0.625</v>
      </c>
      <c r="CF6" s="11">
        <f t="shared" si="72"/>
        <v>0.625</v>
      </c>
      <c r="CG6" s="11">
        <f t="shared" si="73"/>
        <v>0</v>
      </c>
      <c r="CH6" s="11">
        <f t="shared" si="74"/>
        <v>0</v>
      </c>
      <c r="CI6" s="17">
        <f t="shared" si="75"/>
        <v>1.875</v>
      </c>
      <c r="CJ6" s="11">
        <f t="shared" si="76"/>
        <v>1</v>
      </c>
      <c r="CK6" s="11">
        <f t="shared" si="77"/>
        <v>0</v>
      </c>
      <c r="CL6" s="11">
        <f t="shared" si="78"/>
        <v>1</v>
      </c>
      <c r="CM6" s="11">
        <f t="shared" si="79"/>
        <v>0</v>
      </c>
      <c r="CN6" s="11">
        <f t="shared" si="80"/>
        <v>0</v>
      </c>
      <c r="CO6" s="11">
        <f t="shared" si="81"/>
        <v>0</v>
      </c>
      <c r="CP6" s="17">
        <f t="shared" si="82"/>
        <v>2</v>
      </c>
      <c r="CQ6" s="11">
        <f t="shared" si="83"/>
        <v>1</v>
      </c>
      <c r="CR6" s="11">
        <f t="shared" si="84"/>
        <v>1</v>
      </c>
      <c r="CS6" s="11">
        <f t="shared" si="85"/>
        <v>0</v>
      </c>
      <c r="CT6" s="11">
        <f t="shared" si="86"/>
        <v>1</v>
      </c>
      <c r="CU6" s="11">
        <f t="shared" si="87"/>
        <v>0</v>
      </c>
      <c r="CV6" s="11">
        <f t="shared" si="88"/>
        <v>0</v>
      </c>
      <c r="CW6" s="17">
        <f t="shared" si="89"/>
        <v>3</v>
      </c>
      <c r="CX6" s="11">
        <f t="shared" si="90"/>
        <v>1</v>
      </c>
      <c r="CY6" s="11">
        <f t="shared" si="91"/>
        <v>0</v>
      </c>
      <c r="CZ6" s="11">
        <f t="shared" si="92"/>
        <v>0</v>
      </c>
      <c r="DA6" s="11">
        <f t="shared" si="93"/>
        <v>0</v>
      </c>
      <c r="DB6" s="11">
        <f t="shared" si="94"/>
        <v>0</v>
      </c>
      <c r="DC6" s="11">
        <f t="shared" si="95"/>
        <v>0</v>
      </c>
      <c r="DD6" s="17">
        <f t="shared" si="96"/>
        <v>1</v>
      </c>
      <c r="DE6" s="12">
        <v>949</v>
      </c>
      <c r="DF6" s="12">
        <v>878</v>
      </c>
      <c r="DG6" s="13">
        <v>1827</v>
      </c>
      <c r="DH6" s="17">
        <f t="shared" si="97"/>
        <v>0</v>
      </c>
      <c r="DI6" s="17">
        <f t="shared" si="98"/>
        <v>1.7</v>
      </c>
      <c r="DJ6" s="10" t="str">
        <f t="shared" si="99"/>
        <v>Varken eller</v>
      </c>
    </row>
    <row r="7" spans="1:114" ht="15" x14ac:dyDescent="0.25">
      <c r="A7" s="6" t="s">
        <v>572</v>
      </c>
      <c r="B7" s="7">
        <v>1293</v>
      </c>
      <c r="C7" s="6" t="s">
        <v>326</v>
      </c>
      <c r="D7" s="9" t="str">
        <f t="shared" si="0"/>
        <v>Conny Jönsson</v>
      </c>
      <c r="E7" s="10" t="str">
        <f t="shared" si="1"/>
        <v>conny.jonsson@hassleholm.se</v>
      </c>
      <c r="F7" s="10" t="str">
        <f t="shared" si="2"/>
        <v>Avdelnings chef, Hässleholms Fritid</v>
      </c>
      <c r="G7" s="11">
        <f t="shared" si="3"/>
        <v>0</v>
      </c>
      <c r="H7" s="11">
        <f t="shared" si="4"/>
        <v>0</v>
      </c>
      <c r="I7" s="11">
        <f t="shared" si="5"/>
        <v>0</v>
      </c>
      <c r="J7" s="11">
        <f t="shared" si="6"/>
        <v>0</v>
      </c>
      <c r="K7" s="11">
        <f t="shared" si="7"/>
        <v>0</v>
      </c>
      <c r="L7" s="10">
        <f t="shared" si="8"/>
        <v>0</v>
      </c>
      <c r="M7" s="11">
        <f t="shared" si="9"/>
        <v>0</v>
      </c>
      <c r="N7" s="11">
        <f t="shared" si="10"/>
        <v>1</v>
      </c>
      <c r="O7" s="11">
        <f t="shared" si="11"/>
        <v>1</v>
      </c>
      <c r="P7" s="11">
        <f t="shared" si="12"/>
        <v>1</v>
      </c>
      <c r="Q7" s="11">
        <f t="shared" si="13"/>
        <v>1</v>
      </c>
      <c r="R7" s="11">
        <f t="shared" si="14"/>
        <v>0</v>
      </c>
      <c r="S7" s="10">
        <f t="shared" si="15"/>
        <v>4</v>
      </c>
      <c r="T7" s="11">
        <f t="shared" si="16"/>
        <v>0</v>
      </c>
      <c r="U7" s="11">
        <f t="shared" si="17"/>
        <v>0</v>
      </c>
      <c r="V7" s="11">
        <f t="shared" si="18"/>
        <v>0.625</v>
      </c>
      <c r="W7" s="11">
        <f t="shared" si="19"/>
        <v>0</v>
      </c>
      <c r="X7" s="11">
        <f t="shared" si="20"/>
        <v>0</v>
      </c>
      <c r="Y7" s="11">
        <f t="shared" si="21"/>
        <v>0.625</v>
      </c>
      <c r="Z7" s="11">
        <f t="shared" si="22"/>
        <v>0</v>
      </c>
      <c r="AA7" s="11">
        <f t="shared" si="23"/>
        <v>0</v>
      </c>
      <c r="AB7" s="11">
        <f t="shared" si="24"/>
        <v>0</v>
      </c>
      <c r="AC7" s="10">
        <f t="shared" si="25"/>
        <v>1.25</v>
      </c>
      <c r="AD7" s="11">
        <f t="shared" si="26"/>
        <v>1</v>
      </c>
      <c r="AE7" s="11">
        <f t="shared" si="27"/>
        <v>0</v>
      </c>
      <c r="AF7" s="11">
        <f t="shared" si="28"/>
        <v>0</v>
      </c>
      <c r="AG7" s="11">
        <f t="shared" si="29"/>
        <v>2</v>
      </c>
      <c r="AH7" s="11">
        <f t="shared" si="30"/>
        <v>0</v>
      </c>
      <c r="AI7" s="11">
        <f t="shared" si="31"/>
        <v>0</v>
      </c>
      <c r="AJ7" s="10">
        <f t="shared" si="32"/>
        <v>3</v>
      </c>
      <c r="AK7" s="11">
        <f t="shared" si="33"/>
        <v>1</v>
      </c>
      <c r="AL7" s="11">
        <f t="shared" si="34"/>
        <v>0</v>
      </c>
      <c r="AM7" s="11">
        <f t="shared" si="35"/>
        <v>0</v>
      </c>
      <c r="AN7" s="11">
        <f t="shared" si="36"/>
        <v>0</v>
      </c>
      <c r="AO7" s="11">
        <f t="shared" si="37"/>
        <v>0</v>
      </c>
      <c r="AP7" s="11">
        <f t="shared" si="38"/>
        <v>0</v>
      </c>
      <c r="AQ7" s="10">
        <f t="shared" si="39"/>
        <v>1</v>
      </c>
      <c r="AR7" s="11">
        <f t="shared" si="40"/>
        <v>0</v>
      </c>
      <c r="AS7" s="11">
        <f t="shared" si="41"/>
        <v>1</v>
      </c>
      <c r="AT7" s="11">
        <f t="shared" si="42"/>
        <v>0</v>
      </c>
      <c r="AU7" s="11">
        <f t="shared" si="43"/>
        <v>0</v>
      </c>
      <c r="AV7" s="11">
        <f t="shared" si="44"/>
        <v>0</v>
      </c>
      <c r="AW7" s="11">
        <f t="shared" si="45"/>
        <v>0</v>
      </c>
      <c r="AX7" s="10">
        <f t="shared" si="46"/>
        <v>1</v>
      </c>
      <c r="AY7" s="12" t="s">
        <v>1371</v>
      </c>
      <c r="AZ7" s="12">
        <v>763</v>
      </c>
      <c r="BA7" s="13">
        <v>2100</v>
      </c>
      <c r="BB7" s="10">
        <f t="shared" si="47"/>
        <v>1</v>
      </c>
      <c r="BC7" s="17">
        <f t="shared" si="48"/>
        <v>1.6</v>
      </c>
      <c r="BD7" s="35" t="s">
        <v>1785</v>
      </c>
      <c r="BE7" s="10" t="str">
        <f t="shared" si="49"/>
        <v>Bra</v>
      </c>
      <c r="BF7" s="6" t="s">
        <v>572</v>
      </c>
      <c r="BG7" s="7">
        <v>1293</v>
      </c>
      <c r="BH7" s="6" t="s">
        <v>326</v>
      </c>
      <c r="BI7" s="9" t="str">
        <f t="shared" si="50"/>
        <v>Conny Jönsson</v>
      </c>
      <c r="BJ7" s="10" t="str">
        <f t="shared" si="51"/>
        <v>conny.jonsson@hassleholm.se</v>
      </c>
      <c r="BK7" s="10" t="str">
        <f t="shared" si="52"/>
        <v>Avdelnings chef, Hässleholms Fritid</v>
      </c>
      <c r="BL7" s="10"/>
      <c r="BM7" s="11">
        <f t="shared" si="53"/>
        <v>0</v>
      </c>
      <c r="BN7" s="11">
        <f t="shared" si="54"/>
        <v>0</v>
      </c>
      <c r="BO7" s="11">
        <f t="shared" si="55"/>
        <v>0</v>
      </c>
      <c r="BP7" s="11">
        <f t="shared" si="56"/>
        <v>0</v>
      </c>
      <c r="BQ7" s="11">
        <f t="shared" si="57"/>
        <v>0</v>
      </c>
      <c r="BR7" s="17">
        <f t="shared" si="58"/>
        <v>0</v>
      </c>
      <c r="BS7" s="11">
        <f t="shared" si="59"/>
        <v>0</v>
      </c>
      <c r="BT7" s="11">
        <f t="shared" si="60"/>
        <v>1</v>
      </c>
      <c r="BU7" s="11">
        <f t="shared" si="61"/>
        <v>1</v>
      </c>
      <c r="BV7" s="11">
        <f t="shared" si="62"/>
        <v>1</v>
      </c>
      <c r="BW7" s="11">
        <f t="shared" si="63"/>
        <v>1</v>
      </c>
      <c r="BX7" s="11">
        <f t="shared" si="64"/>
        <v>0</v>
      </c>
      <c r="BY7" s="17">
        <f t="shared" si="65"/>
        <v>4</v>
      </c>
      <c r="BZ7" s="11">
        <f t="shared" si="66"/>
        <v>0</v>
      </c>
      <c r="CA7" s="11">
        <f t="shared" si="67"/>
        <v>0</v>
      </c>
      <c r="CB7" s="11">
        <f t="shared" si="68"/>
        <v>0.625</v>
      </c>
      <c r="CC7" s="11">
        <f t="shared" si="69"/>
        <v>0</v>
      </c>
      <c r="CD7" s="11">
        <f t="shared" si="70"/>
        <v>0</v>
      </c>
      <c r="CE7" s="11">
        <f t="shared" si="71"/>
        <v>0.625</v>
      </c>
      <c r="CF7" s="11">
        <f t="shared" si="72"/>
        <v>0</v>
      </c>
      <c r="CG7" s="11">
        <f t="shared" si="73"/>
        <v>0</v>
      </c>
      <c r="CH7" s="11">
        <f t="shared" si="74"/>
        <v>0</v>
      </c>
      <c r="CI7" s="17">
        <f t="shared" si="75"/>
        <v>1.25</v>
      </c>
      <c r="CJ7" s="11">
        <f t="shared" si="76"/>
        <v>1</v>
      </c>
      <c r="CK7" s="11">
        <f t="shared" si="77"/>
        <v>0</v>
      </c>
      <c r="CL7" s="11">
        <f t="shared" si="78"/>
        <v>0</v>
      </c>
      <c r="CM7" s="11">
        <f t="shared" si="79"/>
        <v>2</v>
      </c>
      <c r="CN7" s="11">
        <f t="shared" si="80"/>
        <v>0</v>
      </c>
      <c r="CO7" s="11">
        <f t="shared" si="81"/>
        <v>0</v>
      </c>
      <c r="CP7" s="17">
        <f t="shared" si="82"/>
        <v>3</v>
      </c>
      <c r="CQ7" s="11">
        <f t="shared" si="83"/>
        <v>1</v>
      </c>
      <c r="CR7" s="11">
        <f t="shared" si="84"/>
        <v>0</v>
      </c>
      <c r="CS7" s="11">
        <f t="shared" si="85"/>
        <v>0</v>
      </c>
      <c r="CT7" s="11">
        <f t="shared" si="86"/>
        <v>0</v>
      </c>
      <c r="CU7" s="11">
        <f t="shared" si="87"/>
        <v>0</v>
      </c>
      <c r="CV7" s="11">
        <f t="shared" si="88"/>
        <v>0</v>
      </c>
      <c r="CW7" s="17">
        <f t="shared" si="89"/>
        <v>1</v>
      </c>
      <c r="CX7" s="11">
        <f t="shared" si="90"/>
        <v>0</v>
      </c>
      <c r="CY7" s="11">
        <f t="shared" si="91"/>
        <v>1</v>
      </c>
      <c r="CZ7" s="11">
        <f t="shared" si="92"/>
        <v>0</v>
      </c>
      <c r="DA7" s="11">
        <f t="shared" si="93"/>
        <v>0</v>
      </c>
      <c r="DB7" s="11">
        <f t="shared" si="94"/>
        <v>0</v>
      </c>
      <c r="DC7" s="11">
        <f t="shared" si="95"/>
        <v>0</v>
      </c>
      <c r="DD7" s="17">
        <f t="shared" si="96"/>
        <v>1</v>
      </c>
      <c r="DE7" s="12" t="s">
        <v>1371</v>
      </c>
      <c r="DF7" s="12">
        <v>763</v>
      </c>
      <c r="DG7" s="13">
        <v>2100</v>
      </c>
      <c r="DH7" s="17">
        <f t="shared" si="97"/>
        <v>1</v>
      </c>
      <c r="DI7" s="17">
        <f t="shared" si="98"/>
        <v>1.6</v>
      </c>
      <c r="DJ7" s="10" t="str">
        <f t="shared" si="99"/>
        <v>Bra</v>
      </c>
    </row>
    <row r="8" spans="1:114" ht="15" x14ac:dyDescent="0.25">
      <c r="A8" s="6" t="s">
        <v>572</v>
      </c>
      <c r="B8" s="7">
        <v>1276</v>
      </c>
      <c r="C8" s="6" t="s">
        <v>617</v>
      </c>
      <c r="D8" s="9" t="str">
        <f t="shared" si="0"/>
        <v>Bert-Inge Kaqrlsson</v>
      </c>
      <c r="E8" s="10" t="str">
        <f t="shared" si="1"/>
        <v>bert-inge.karlsson@klippan.se</v>
      </c>
      <c r="F8" s="10" t="str">
        <f t="shared" si="2"/>
        <v>alkohol- o drogförebyggande samordnare</v>
      </c>
      <c r="G8" s="11">
        <f t="shared" si="3"/>
        <v>0</v>
      </c>
      <c r="H8" s="11">
        <f t="shared" si="4"/>
        <v>0</v>
      </c>
      <c r="I8" s="11">
        <f t="shared" si="5"/>
        <v>0</v>
      </c>
      <c r="J8" s="11">
        <f t="shared" si="6"/>
        <v>1.25</v>
      </c>
      <c r="K8" s="11">
        <f t="shared" si="7"/>
        <v>0</v>
      </c>
      <c r="L8" s="10">
        <f t="shared" si="8"/>
        <v>1.25</v>
      </c>
      <c r="M8" s="11">
        <f t="shared" si="9"/>
        <v>1</v>
      </c>
      <c r="N8" s="11">
        <f t="shared" si="10"/>
        <v>1</v>
      </c>
      <c r="O8" s="11">
        <f t="shared" si="11"/>
        <v>0</v>
      </c>
      <c r="P8" s="11">
        <f t="shared" si="12"/>
        <v>1</v>
      </c>
      <c r="Q8" s="11">
        <f t="shared" si="13"/>
        <v>0</v>
      </c>
      <c r="R8" s="11">
        <f t="shared" si="14"/>
        <v>0</v>
      </c>
      <c r="S8" s="10">
        <f t="shared" si="15"/>
        <v>3</v>
      </c>
      <c r="T8" s="11">
        <f t="shared" si="16"/>
        <v>0</v>
      </c>
      <c r="U8" s="11">
        <f t="shared" si="17"/>
        <v>0.625</v>
      </c>
      <c r="V8" s="11">
        <f t="shared" si="18"/>
        <v>0.625</v>
      </c>
      <c r="W8" s="11">
        <f t="shared" si="19"/>
        <v>0</v>
      </c>
      <c r="X8" s="11">
        <f t="shared" si="20"/>
        <v>0</v>
      </c>
      <c r="Y8" s="11">
        <f t="shared" si="21"/>
        <v>0.625</v>
      </c>
      <c r="Z8" s="11">
        <f t="shared" si="22"/>
        <v>0</v>
      </c>
      <c r="AA8" s="11">
        <f t="shared" si="23"/>
        <v>0</v>
      </c>
      <c r="AB8" s="11">
        <f t="shared" si="24"/>
        <v>0</v>
      </c>
      <c r="AC8" s="10">
        <f t="shared" si="25"/>
        <v>1.875</v>
      </c>
      <c r="AD8" s="11">
        <f t="shared" si="26"/>
        <v>1</v>
      </c>
      <c r="AE8" s="11">
        <f t="shared" si="27"/>
        <v>0</v>
      </c>
      <c r="AF8" s="11">
        <f t="shared" si="28"/>
        <v>0</v>
      </c>
      <c r="AG8" s="11">
        <f t="shared" si="29"/>
        <v>0</v>
      </c>
      <c r="AH8" s="11">
        <f t="shared" si="30"/>
        <v>0</v>
      </c>
      <c r="AI8" s="11">
        <f t="shared" si="31"/>
        <v>0</v>
      </c>
      <c r="AJ8" s="10">
        <f t="shared" si="32"/>
        <v>1</v>
      </c>
      <c r="AK8" s="11">
        <f t="shared" si="33"/>
        <v>1</v>
      </c>
      <c r="AL8" s="11">
        <f t="shared" si="34"/>
        <v>1</v>
      </c>
      <c r="AM8" s="11">
        <f t="shared" si="35"/>
        <v>1</v>
      </c>
      <c r="AN8" s="11">
        <f t="shared" si="36"/>
        <v>0</v>
      </c>
      <c r="AO8" s="11">
        <f t="shared" si="37"/>
        <v>0</v>
      </c>
      <c r="AP8" s="11">
        <f t="shared" si="38"/>
        <v>0</v>
      </c>
      <c r="AQ8" s="10">
        <f t="shared" si="39"/>
        <v>3</v>
      </c>
      <c r="AR8" s="11">
        <f t="shared" si="40"/>
        <v>1</v>
      </c>
      <c r="AS8" s="11">
        <f t="shared" si="41"/>
        <v>1</v>
      </c>
      <c r="AT8" s="11">
        <f t="shared" si="42"/>
        <v>0</v>
      </c>
      <c r="AU8" s="11">
        <f t="shared" si="43"/>
        <v>0</v>
      </c>
      <c r="AV8" s="11">
        <f t="shared" si="44"/>
        <v>0</v>
      </c>
      <c r="AW8" s="11">
        <f t="shared" si="45"/>
        <v>0</v>
      </c>
      <c r="AX8" s="10">
        <f t="shared" si="46"/>
        <v>2</v>
      </c>
      <c r="AY8" s="12" t="s">
        <v>1463</v>
      </c>
      <c r="AZ8" s="12">
        <v>702</v>
      </c>
      <c r="BA8" s="13">
        <v>2409</v>
      </c>
      <c r="BB8" s="10">
        <f t="shared" si="47"/>
        <v>2</v>
      </c>
      <c r="BC8" s="17">
        <f t="shared" si="48"/>
        <v>2</v>
      </c>
      <c r="BD8" s="35" t="s">
        <v>1785</v>
      </c>
      <c r="BE8" s="10" t="str">
        <f t="shared" si="49"/>
        <v>Varken eller</v>
      </c>
      <c r="BF8" s="6" t="s">
        <v>572</v>
      </c>
      <c r="BG8" s="7">
        <v>1276</v>
      </c>
      <c r="BH8" s="6" t="s">
        <v>617</v>
      </c>
      <c r="BI8" s="9" t="str">
        <f t="shared" si="50"/>
        <v>Bert-Inge Kaqrlsson</v>
      </c>
      <c r="BJ8" s="10" t="str">
        <f t="shared" si="51"/>
        <v>bert-inge.karlsson@klippan.se</v>
      </c>
      <c r="BK8" s="10" t="str">
        <f t="shared" si="52"/>
        <v>alkohol- o drogförebyggande samordnare</v>
      </c>
      <c r="BL8" s="10"/>
      <c r="BM8" s="11">
        <f t="shared" si="53"/>
        <v>0</v>
      </c>
      <c r="BN8" s="11">
        <f t="shared" si="54"/>
        <v>0</v>
      </c>
      <c r="BO8" s="11">
        <f t="shared" si="55"/>
        <v>0</v>
      </c>
      <c r="BP8" s="11">
        <f t="shared" si="56"/>
        <v>1.25</v>
      </c>
      <c r="BQ8" s="11">
        <f t="shared" si="57"/>
        <v>0</v>
      </c>
      <c r="BR8" s="17">
        <f t="shared" si="58"/>
        <v>1.25</v>
      </c>
      <c r="BS8" s="11">
        <f t="shared" si="59"/>
        <v>1</v>
      </c>
      <c r="BT8" s="11">
        <f t="shared" si="60"/>
        <v>1</v>
      </c>
      <c r="BU8" s="11">
        <f t="shared" si="61"/>
        <v>0</v>
      </c>
      <c r="BV8" s="11">
        <f t="shared" si="62"/>
        <v>1</v>
      </c>
      <c r="BW8" s="11">
        <f t="shared" si="63"/>
        <v>0</v>
      </c>
      <c r="BX8" s="11">
        <f t="shared" si="64"/>
        <v>0</v>
      </c>
      <c r="BY8" s="17">
        <f t="shared" si="65"/>
        <v>3</v>
      </c>
      <c r="BZ8" s="11">
        <f t="shared" si="66"/>
        <v>0</v>
      </c>
      <c r="CA8" s="11">
        <f t="shared" si="67"/>
        <v>0.625</v>
      </c>
      <c r="CB8" s="11">
        <f t="shared" si="68"/>
        <v>0.625</v>
      </c>
      <c r="CC8" s="11">
        <f t="shared" si="69"/>
        <v>0</v>
      </c>
      <c r="CD8" s="11">
        <f t="shared" si="70"/>
        <v>0</v>
      </c>
      <c r="CE8" s="11">
        <f t="shared" si="71"/>
        <v>0.625</v>
      </c>
      <c r="CF8" s="11">
        <f t="shared" si="72"/>
        <v>0</v>
      </c>
      <c r="CG8" s="11">
        <f t="shared" si="73"/>
        <v>0</v>
      </c>
      <c r="CH8" s="11">
        <f t="shared" si="74"/>
        <v>0</v>
      </c>
      <c r="CI8" s="17">
        <f t="shared" si="75"/>
        <v>1.875</v>
      </c>
      <c r="CJ8" s="11">
        <f t="shared" si="76"/>
        <v>1</v>
      </c>
      <c r="CK8" s="11">
        <f t="shared" si="77"/>
        <v>0</v>
      </c>
      <c r="CL8" s="11">
        <f t="shared" si="78"/>
        <v>0</v>
      </c>
      <c r="CM8" s="11">
        <f t="shared" si="79"/>
        <v>0</v>
      </c>
      <c r="CN8" s="11">
        <f t="shared" si="80"/>
        <v>0</v>
      </c>
      <c r="CO8" s="11">
        <f t="shared" si="81"/>
        <v>0</v>
      </c>
      <c r="CP8" s="17">
        <f t="shared" si="82"/>
        <v>1</v>
      </c>
      <c r="CQ8" s="11">
        <f t="shared" si="83"/>
        <v>1</v>
      </c>
      <c r="CR8" s="11">
        <f t="shared" si="84"/>
        <v>1</v>
      </c>
      <c r="CS8" s="11">
        <f t="shared" si="85"/>
        <v>1</v>
      </c>
      <c r="CT8" s="11">
        <f t="shared" si="86"/>
        <v>0</v>
      </c>
      <c r="CU8" s="11">
        <f t="shared" si="87"/>
        <v>0</v>
      </c>
      <c r="CV8" s="11">
        <f t="shared" si="88"/>
        <v>0</v>
      </c>
      <c r="CW8" s="17">
        <f t="shared" si="89"/>
        <v>3</v>
      </c>
      <c r="CX8" s="11">
        <f t="shared" si="90"/>
        <v>1</v>
      </c>
      <c r="CY8" s="11">
        <f t="shared" si="91"/>
        <v>1</v>
      </c>
      <c r="CZ8" s="11">
        <f t="shared" si="92"/>
        <v>0</v>
      </c>
      <c r="DA8" s="11">
        <f t="shared" si="93"/>
        <v>0</v>
      </c>
      <c r="DB8" s="11">
        <f t="shared" si="94"/>
        <v>0</v>
      </c>
      <c r="DC8" s="11">
        <f t="shared" si="95"/>
        <v>0</v>
      </c>
      <c r="DD8" s="17">
        <f t="shared" si="96"/>
        <v>2</v>
      </c>
      <c r="DE8" s="12" t="s">
        <v>1463</v>
      </c>
      <c r="DF8" s="12">
        <v>702</v>
      </c>
      <c r="DG8" s="13">
        <v>2409</v>
      </c>
      <c r="DH8" s="17">
        <f t="shared" si="97"/>
        <v>2</v>
      </c>
      <c r="DI8" s="17">
        <f t="shared" si="98"/>
        <v>2</v>
      </c>
      <c r="DJ8" s="10" t="str">
        <f t="shared" si="99"/>
        <v>Varken eller</v>
      </c>
    </row>
    <row r="9" spans="1:114" ht="15" x14ac:dyDescent="0.25">
      <c r="A9" s="6" t="s">
        <v>572</v>
      </c>
      <c r="B9" s="7">
        <v>1214</v>
      </c>
      <c r="C9" s="6" t="s">
        <v>696</v>
      </c>
      <c r="D9" s="9" t="str">
        <f t="shared" si="0"/>
        <v>Björn Svensson</v>
      </c>
      <c r="E9" s="10" t="str">
        <f t="shared" si="1"/>
        <v>bjorn.svensson@svalov.se</v>
      </c>
      <c r="F9" s="10" t="str">
        <f t="shared" si="2"/>
        <v>fritidschef</v>
      </c>
      <c r="G9" s="11">
        <f t="shared" si="3"/>
        <v>0</v>
      </c>
      <c r="H9" s="11">
        <f t="shared" si="4"/>
        <v>0</v>
      </c>
      <c r="I9" s="11">
        <f t="shared" si="5"/>
        <v>0</v>
      </c>
      <c r="J9" s="11">
        <f t="shared" si="6"/>
        <v>1.25</v>
      </c>
      <c r="K9" s="11">
        <f t="shared" si="7"/>
        <v>0</v>
      </c>
      <c r="L9" s="10">
        <f t="shared" si="8"/>
        <v>1.25</v>
      </c>
      <c r="M9" s="11">
        <f t="shared" si="9"/>
        <v>0</v>
      </c>
      <c r="N9" s="11">
        <f t="shared" si="10"/>
        <v>1</v>
      </c>
      <c r="O9" s="11">
        <f t="shared" si="11"/>
        <v>1</v>
      </c>
      <c r="P9" s="11">
        <f t="shared" si="12"/>
        <v>1</v>
      </c>
      <c r="Q9" s="11">
        <f t="shared" si="13"/>
        <v>0</v>
      </c>
      <c r="R9" s="11">
        <f t="shared" si="14"/>
        <v>0</v>
      </c>
      <c r="S9" s="10">
        <f t="shared" si="15"/>
        <v>3</v>
      </c>
      <c r="T9" s="11">
        <f t="shared" si="16"/>
        <v>0</v>
      </c>
      <c r="U9" s="11">
        <f t="shared" si="17"/>
        <v>0</v>
      </c>
      <c r="V9" s="11">
        <f t="shared" si="18"/>
        <v>0</v>
      </c>
      <c r="W9" s="11">
        <f t="shared" si="19"/>
        <v>0.625</v>
      </c>
      <c r="X9" s="11">
        <f t="shared" si="20"/>
        <v>0</v>
      </c>
      <c r="Y9" s="11">
        <f t="shared" si="21"/>
        <v>0.625</v>
      </c>
      <c r="Z9" s="11">
        <f t="shared" si="22"/>
        <v>0.625</v>
      </c>
      <c r="AA9" s="11">
        <f t="shared" si="23"/>
        <v>0</v>
      </c>
      <c r="AB9" s="11">
        <f t="shared" si="24"/>
        <v>0</v>
      </c>
      <c r="AC9" s="10">
        <f t="shared" si="25"/>
        <v>1.875</v>
      </c>
      <c r="AD9" s="11">
        <f t="shared" si="26"/>
        <v>1</v>
      </c>
      <c r="AE9" s="11">
        <f t="shared" si="27"/>
        <v>0</v>
      </c>
      <c r="AF9" s="11">
        <f t="shared" si="28"/>
        <v>0</v>
      </c>
      <c r="AG9" s="11">
        <f t="shared" si="29"/>
        <v>2</v>
      </c>
      <c r="AH9" s="11">
        <f t="shared" si="30"/>
        <v>0</v>
      </c>
      <c r="AI9" s="11">
        <f t="shared" si="31"/>
        <v>0</v>
      </c>
      <c r="AJ9" s="10">
        <f t="shared" si="32"/>
        <v>3</v>
      </c>
      <c r="AK9" s="11">
        <f t="shared" si="33"/>
        <v>1</v>
      </c>
      <c r="AL9" s="11">
        <f t="shared" si="34"/>
        <v>0</v>
      </c>
      <c r="AM9" s="11">
        <f t="shared" si="35"/>
        <v>1</v>
      </c>
      <c r="AN9" s="11">
        <f t="shared" si="36"/>
        <v>1</v>
      </c>
      <c r="AO9" s="11">
        <f t="shared" si="37"/>
        <v>0</v>
      </c>
      <c r="AP9" s="11">
        <f t="shared" si="38"/>
        <v>0</v>
      </c>
      <c r="AQ9" s="10">
        <f t="shared" si="39"/>
        <v>3</v>
      </c>
      <c r="AR9" s="11">
        <f t="shared" si="40"/>
        <v>0</v>
      </c>
      <c r="AS9" s="11">
        <f t="shared" si="41"/>
        <v>1</v>
      </c>
      <c r="AT9" s="11">
        <f t="shared" si="42"/>
        <v>0</v>
      </c>
      <c r="AU9" s="11">
        <f t="shared" si="43"/>
        <v>0</v>
      </c>
      <c r="AV9" s="11">
        <f t="shared" si="44"/>
        <v>0</v>
      </c>
      <c r="AW9" s="11">
        <f t="shared" si="45"/>
        <v>0</v>
      </c>
      <c r="AX9" s="10">
        <f t="shared" si="46"/>
        <v>1</v>
      </c>
      <c r="AY9" s="12">
        <v>859</v>
      </c>
      <c r="AZ9" s="12">
        <v>729</v>
      </c>
      <c r="BA9" s="13">
        <v>1588</v>
      </c>
      <c r="BB9" s="10">
        <f t="shared" si="47"/>
        <v>0</v>
      </c>
      <c r="BC9" s="17">
        <f t="shared" si="48"/>
        <v>1.9</v>
      </c>
      <c r="BD9" s="35" t="s">
        <v>1785</v>
      </c>
      <c r="BE9" s="10" t="str">
        <f t="shared" si="49"/>
        <v>Varken eller</v>
      </c>
      <c r="BF9" s="6" t="s">
        <v>572</v>
      </c>
      <c r="BG9" s="7">
        <v>1214</v>
      </c>
      <c r="BH9" s="6" t="s">
        <v>696</v>
      </c>
      <c r="BI9" s="9" t="str">
        <f t="shared" si="50"/>
        <v>Björn Svensson</v>
      </c>
      <c r="BJ9" s="10" t="str">
        <f t="shared" si="51"/>
        <v>bjorn.svensson@svalov.se</v>
      </c>
      <c r="BK9" s="10" t="str">
        <f t="shared" si="52"/>
        <v>fritidschef</v>
      </c>
      <c r="BL9" s="10"/>
      <c r="BM9" s="11">
        <f t="shared" si="53"/>
        <v>0</v>
      </c>
      <c r="BN9" s="11">
        <f t="shared" si="54"/>
        <v>0</v>
      </c>
      <c r="BO9" s="11">
        <f t="shared" si="55"/>
        <v>0</v>
      </c>
      <c r="BP9" s="11">
        <f t="shared" si="56"/>
        <v>1.25</v>
      </c>
      <c r="BQ9" s="11">
        <f t="shared" si="57"/>
        <v>0</v>
      </c>
      <c r="BR9" s="17">
        <f t="shared" si="58"/>
        <v>1.25</v>
      </c>
      <c r="BS9" s="11">
        <f t="shared" si="59"/>
        <v>0</v>
      </c>
      <c r="BT9" s="11">
        <f t="shared" si="60"/>
        <v>1</v>
      </c>
      <c r="BU9" s="11">
        <f t="shared" si="61"/>
        <v>1</v>
      </c>
      <c r="BV9" s="11">
        <f t="shared" si="62"/>
        <v>1</v>
      </c>
      <c r="BW9" s="11">
        <f t="shared" si="63"/>
        <v>0</v>
      </c>
      <c r="BX9" s="11">
        <f t="shared" si="64"/>
        <v>0</v>
      </c>
      <c r="BY9" s="17">
        <f t="shared" si="65"/>
        <v>3</v>
      </c>
      <c r="BZ9" s="11">
        <f t="shared" si="66"/>
        <v>0</v>
      </c>
      <c r="CA9" s="11">
        <f t="shared" si="67"/>
        <v>0</v>
      </c>
      <c r="CB9" s="11">
        <f t="shared" si="68"/>
        <v>0</v>
      </c>
      <c r="CC9" s="11">
        <f t="shared" si="69"/>
        <v>0.625</v>
      </c>
      <c r="CD9" s="11">
        <f t="shared" si="70"/>
        <v>0</v>
      </c>
      <c r="CE9" s="11">
        <f t="shared" si="71"/>
        <v>0.625</v>
      </c>
      <c r="CF9" s="11">
        <f t="shared" si="72"/>
        <v>0.625</v>
      </c>
      <c r="CG9" s="11">
        <f t="shared" si="73"/>
        <v>0</v>
      </c>
      <c r="CH9" s="11">
        <f t="shared" si="74"/>
        <v>0</v>
      </c>
      <c r="CI9" s="17">
        <f t="shared" si="75"/>
        <v>1.875</v>
      </c>
      <c r="CJ9" s="11">
        <f t="shared" si="76"/>
        <v>1</v>
      </c>
      <c r="CK9" s="11">
        <f t="shared" si="77"/>
        <v>0</v>
      </c>
      <c r="CL9" s="11">
        <f t="shared" si="78"/>
        <v>0</v>
      </c>
      <c r="CM9" s="11">
        <f t="shared" si="79"/>
        <v>2</v>
      </c>
      <c r="CN9" s="11">
        <f t="shared" si="80"/>
        <v>0</v>
      </c>
      <c r="CO9" s="11">
        <f t="shared" si="81"/>
        <v>0</v>
      </c>
      <c r="CP9" s="17">
        <f t="shared" si="82"/>
        <v>3</v>
      </c>
      <c r="CQ9" s="11">
        <f t="shared" si="83"/>
        <v>1</v>
      </c>
      <c r="CR9" s="11">
        <f t="shared" si="84"/>
        <v>0</v>
      </c>
      <c r="CS9" s="11">
        <f t="shared" si="85"/>
        <v>1</v>
      </c>
      <c r="CT9" s="11">
        <f t="shared" si="86"/>
        <v>1</v>
      </c>
      <c r="CU9" s="11">
        <f t="shared" si="87"/>
        <v>0</v>
      </c>
      <c r="CV9" s="11">
        <f t="shared" si="88"/>
        <v>0</v>
      </c>
      <c r="CW9" s="17">
        <f t="shared" si="89"/>
        <v>3</v>
      </c>
      <c r="CX9" s="11">
        <f t="shared" si="90"/>
        <v>0</v>
      </c>
      <c r="CY9" s="11">
        <f t="shared" si="91"/>
        <v>1</v>
      </c>
      <c r="CZ9" s="11">
        <f t="shared" si="92"/>
        <v>0</v>
      </c>
      <c r="DA9" s="11">
        <f t="shared" si="93"/>
        <v>0</v>
      </c>
      <c r="DB9" s="11">
        <f t="shared" si="94"/>
        <v>0</v>
      </c>
      <c r="DC9" s="11">
        <f t="shared" si="95"/>
        <v>0</v>
      </c>
      <c r="DD9" s="17">
        <f t="shared" si="96"/>
        <v>1</v>
      </c>
      <c r="DE9" s="12">
        <v>859</v>
      </c>
      <c r="DF9" s="12">
        <v>729</v>
      </c>
      <c r="DG9" s="13">
        <v>1588</v>
      </c>
      <c r="DH9" s="17">
        <f t="shared" si="97"/>
        <v>0</v>
      </c>
      <c r="DI9" s="17">
        <f t="shared" si="98"/>
        <v>1.9</v>
      </c>
      <c r="DJ9" s="10" t="str">
        <f t="shared" si="99"/>
        <v>Varken eller</v>
      </c>
    </row>
    <row r="10" spans="1:114" ht="15" x14ac:dyDescent="0.25">
      <c r="A10" s="6" t="s">
        <v>572</v>
      </c>
      <c r="B10" s="7">
        <v>1231</v>
      </c>
      <c r="C10" s="6" t="s">
        <v>474</v>
      </c>
      <c r="D10" s="9" t="str">
        <f t="shared" si="0"/>
        <v>Jane Andersson</v>
      </c>
      <c r="E10" s="10" t="str">
        <f t="shared" si="1"/>
        <v>jane.andersson@burlov.se</v>
      </c>
      <c r="F10" s="10" t="str">
        <f t="shared" si="2"/>
        <v>Kultur- och fritidschef</v>
      </c>
      <c r="G10" s="11">
        <f t="shared" si="3"/>
        <v>0</v>
      </c>
      <c r="H10" s="11">
        <f t="shared" si="4"/>
        <v>0</v>
      </c>
      <c r="I10" s="11">
        <f t="shared" si="5"/>
        <v>1.25</v>
      </c>
      <c r="J10" s="11">
        <f t="shared" si="6"/>
        <v>0</v>
      </c>
      <c r="K10" s="11">
        <f t="shared" si="7"/>
        <v>0</v>
      </c>
      <c r="L10" s="10">
        <f t="shared" si="8"/>
        <v>1.25</v>
      </c>
      <c r="M10" s="11">
        <f t="shared" si="9"/>
        <v>0</v>
      </c>
      <c r="N10" s="11">
        <f t="shared" si="10"/>
        <v>0</v>
      </c>
      <c r="O10" s="11">
        <f t="shared" si="11"/>
        <v>1</v>
      </c>
      <c r="P10" s="11">
        <f t="shared" si="12"/>
        <v>1</v>
      </c>
      <c r="Q10" s="11">
        <f t="shared" si="13"/>
        <v>0</v>
      </c>
      <c r="R10" s="11">
        <f t="shared" si="14"/>
        <v>0</v>
      </c>
      <c r="S10" s="10">
        <f t="shared" si="15"/>
        <v>2</v>
      </c>
      <c r="T10" s="11">
        <f t="shared" si="16"/>
        <v>0</v>
      </c>
      <c r="U10" s="11">
        <f t="shared" si="17"/>
        <v>0</v>
      </c>
      <c r="V10" s="11">
        <f t="shared" si="18"/>
        <v>0.625</v>
      </c>
      <c r="W10" s="11">
        <f t="shared" si="19"/>
        <v>0</v>
      </c>
      <c r="X10" s="11">
        <f t="shared" si="20"/>
        <v>0.625</v>
      </c>
      <c r="Y10" s="11">
        <f t="shared" si="21"/>
        <v>0.625</v>
      </c>
      <c r="Z10" s="11">
        <f t="shared" si="22"/>
        <v>0</v>
      </c>
      <c r="AA10" s="11">
        <f t="shared" si="23"/>
        <v>0.625</v>
      </c>
      <c r="AB10" s="11">
        <f t="shared" si="24"/>
        <v>0</v>
      </c>
      <c r="AC10" s="10">
        <f t="shared" si="25"/>
        <v>2.5</v>
      </c>
      <c r="AD10" s="11">
        <f t="shared" si="26"/>
        <v>0</v>
      </c>
      <c r="AE10" s="11">
        <f t="shared" si="27"/>
        <v>2</v>
      </c>
      <c r="AF10" s="11">
        <f t="shared" si="28"/>
        <v>0</v>
      </c>
      <c r="AG10" s="11">
        <f t="shared" si="29"/>
        <v>2</v>
      </c>
      <c r="AH10" s="11">
        <f t="shared" si="30"/>
        <v>0</v>
      </c>
      <c r="AI10" s="11">
        <f t="shared" si="31"/>
        <v>0</v>
      </c>
      <c r="AJ10" s="10">
        <f t="shared" si="32"/>
        <v>4</v>
      </c>
      <c r="AK10" s="11">
        <f t="shared" si="33"/>
        <v>1</v>
      </c>
      <c r="AL10" s="11">
        <f t="shared" si="34"/>
        <v>1</v>
      </c>
      <c r="AM10" s="11">
        <f t="shared" si="35"/>
        <v>0</v>
      </c>
      <c r="AN10" s="11">
        <f t="shared" si="36"/>
        <v>0</v>
      </c>
      <c r="AO10" s="11">
        <f t="shared" si="37"/>
        <v>0</v>
      </c>
      <c r="AP10" s="11">
        <f t="shared" si="38"/>
        <v>0</v>
      </c>
      <c r="AQ10" s="10">
        <f t="shared" si="39"/>
        <v>2</v>
      </c>
      <c r="AR10" s="11">
        <f t="shared" si="40"/>
        <v>0</v>
      </c>
      <c r="AS10" s="11">
        <f t="shared" si="41"/>
        <v>0</v>
      </c>
      <c r="AT10" s="11">
        <f t="shared" si="42"/>
        <v>0</v>
      </c>
      <c r="AU10" s="11">
        <f t="shared" si="43"/>
        <v>0</v>
      </c>
      <c r="AV10" s="11">
        <f t="shared" si="44"/>
        <v>0</v>
      </c>
      <c r="AW10" s="11">
        <f t="shared" si="45"/>
        <v>0</v>
      </c>
      <c r="AX10" s="10">
        <f t="shared" si="46"/>
        <v>0</v>
      </c>
      <c r="AY10" s="12" t="s">
        <v>1464</v>
      </c>
      <c r="AZ10" s="12" t="s">
        <v>1465</v>
      </c>
      <c r="BA10" s="13">
        <v>2966</v>
      </c>
      <c r="BB10" s="10">
        <f t="shared" si="47"/>
        <v>4</v>
      </c>
      <c r="BC10" s="17">
        <f t="shared" si="48"/>
        <v>2.2999999999999998</v>
      </c>
      <c r="BD10" s="35" t="s">
        <v>1785</v>
      </c>
      <c r="BE10" s="10" t="str">
        <f t="shared" si="49"/>
        <v>Varken eller</v>
      </c>
      <c r="BF10" s="6" t="s">
        <v>572</v>
      </c>
      <c r="BG10" s="7">
        <v>1231</v>
      </c>
      <c r="BH10" s="6" t="s">
        <v>474</v>
      </c>
      <c r="BI10" s="9" t="str">
        <f t="shared" si="50"/>
        <v>Jane Andersson</v>
      </c>
      <c r="BJ10" s="10" t="str">
        <f t="shared" si="51"/>
        <v>jane.andersson@burlov.se</v>
      </c>
      <c r="BK10" s="10" t="str">
        <f t="shared" si="52"/>
        <v>Kultur- och fritidschef</v>
      </c>
      <c r="BL10" s="10"/>
      <c r="BM10" s="11">
        <f t="shared" si="53"/>
        <v>0</v>
      </c>
      <c r="BN10" s="11">
        <f t="shared" si="54"/>
        <v>0</v>
      </c>
      <c r="BO10" s="11">
        <f t="shared" si="55"/>
        <v>1.25</v>
      </c>
      <c r="BP10" s="11">
        <f t="shared" si="56"/>
        <v>0</v>
      </c>
      <c r="BQ10" s="11">
        <f t="shared" si="57"/>
        <v>0</v>
      </c>
      <c r="BR10" s="17">
        <f t="shared" si="58"/>
        <v>1.25</v>
      </c>
      <c r="BS10" s="11">
        <f t="shared" si="59"/>
        <v>0</v>
      </c>
      <c r="BT10" s="11">
        <f t="shared" si="60"/>
        <v>0</v>
      </c>
      <c r="BU10" s="11">
        <f t="shared" si="61"/>
        <v>1</v>
      </c>
      <c r="BV10" s="11">
        <f t="shared" si="62"/>
        <v>1</v>
      </c>
      <c r="BW10" s="11">
        <f t="shared" si="63"/>
        <v>0</v>
      </c>
      <c r="BX10" s="11">
        <f t="shared" si="64"/>
        <v>0</v>
      </c>
      <c r="BY10" s="17">
        <f t="shared" si="65"/>
        <v>2</v>
      </c>
      <c r="BZ10" s="11">
        <f t="shared" si="66"/>
        <v>0</v>
      </c>
      <c r="CA10" s="11">
        <f t="shared" si="67"/>
        <v>0</v>
      </c>
      <c r="CB10" s="11">
        <f t="shared" si="68"/>
        <v>0.625</v>
      </c>
      <c r="CC10" s="11">
        <f t="shared" si="69"/>
        <v>0</v>
      </c>
      <c r="CD10" s="11">
        <f t="shared" si="70"/>
        <v>0.625</v>
      </c>
      <c r="CE10" s="11">
        <f t="shared" si="71"/>
        <v>0.625</v>
      </c>
      <c r="CF10" s="11">
        <f t="shared" si="72"/>
        <v>0</v>
      </c>
      <c r="CG10" s="11">
        <f t="shared" si="73"/>
        <v>0.625</v>
      </c>
      <c r="CH10" s="11">
        <f t="shared" si="74"/>
        <v>0</v>
      </c>
      <c r="CI10" s="17">
        <f t="shared" si="75"/>
        <v>2.5</v>
      </c>
      <c r="CJ10" s="11">
        <f t="shared" si="76"/>
        <v>0</v>
      </c>
      <c r="CK10" s="11">
        <f t="shared" si="77"/>
        <v>2</v>
      </c>
      <c r="CL10" s="11">
        <f t="shared" si="78"/>
        <v>0</v>
      </c>
      <c r="CM10" s="11">
        <f t="shared" si="79"/>
        <v>2</v>
      </c>
      <c r="CN10" s="11">
        <f t="shared" si="80"/>
        <v>0</v>
      </c>
      <c r="CO10" s="11">
        <f t="shared" si="81"/>
        <v>0</v>
      </c>
      <c r="CP10" s="17">
        <f t="shared" si="82"/>
        <v>4</v>
      </c>
      <c r="CQ10" s="11">
        <f t="shared" si="83"/>
        <v>1</v>
      </c>
      <c r="CR10" s="11">
        <f t="shared" si="84"/>
        <v>1</v>
      </c>
      <c r="CS10" s="11">
        <f t="shared" si="85"/>
        <v>0</v>
      </c>
      <c r="CT10" s="11">
        <f t="shared" si="86"/>
        <v>0</v>
      </c>
      <c r="CU10" s="11">
        <f t="shared" si="87"/>
        <v>0</v>
      </c>
      <c r="CV10" s="11">
        <f t="shared" si="88"/>
        <v>0</v>
      </c>
      <c r="CW10" s="17">
        <f t="shared" si="89"/>
        <v>2</v>
      </c>
      <c r="CX10" s="11">
        <f t="shared" si="90"/>
        <v>0</v>
      </c>
      <c r="CY10" s="11">
        <f t="shared" si="91"/>
        <v>0</v>
      </c>
      <c r="CZ10" s="11">
        <f t="shared" si="92"/>
        <v>0</v>
      </c>
      <c r="DA10" s="11">
        <f t="shared" si="93"/>
        <v>0</v>
      </c>
      <c r="DB10" s="11">
        <f t="shared" si="94"/>
        <v>0</v>
      </c>
      <c r="DC10" s="11">
        <f t="shared" si="95"/>
        <v>0</v>
      </c>
      <c r="DD10" s="17">
        <f t="shared" si="96"/>
        <v>0</v>
      </c>
      <c r="DE10" s="12" t="s">
        <v>1464</v>
      </c>
      <c r="DF10" s="12" t="s">
        <v>1465</v>
      </c>
      <c r="DG10" s="13">
        <v>2966</v>
      </c>
      <c r="DH10" s="17">
        <f t="shared" si="97"/>
        <v>4</v>
      </c>
      <c r="DI10" s="17">
        <f t="shared" si="98"/>
        <v>2.2999999999999998</v>
      </c>
      <c r="DJ10" s="10" t="str">
        <f t="shared" si="99"/>
        <v>Varken eller</v>
      </c>
    </row>
    <row r="11" spans="1:114" ht="15" x14ac:dyDescent="0.25">
      <c r="A11" s="6" t="s">
        <v>572</v>
      </c>
      <c r="B11" s="7">
        <v>1267</v>
      </c>
      <c r="C11" s="6" t="s">
        <v>1103</v>
      </c>
      <c r="D11" s="9" t="str">
        <f t="shared" si="0"/>
        <v>Nicklas Carlsson</v>
      </c>
      <c r="E11" s="10" t="str">
        <f t="shared" si="1"/>
        <v>nicklas.carlsson@hoor.se</v>
      </c>
      <c r="F11" s="10" t="str">
        <f t="shared" si="2"/>
        <v>Fältassistent</v>
      </c>
      <c r="G11" s="11">
        <f t="shared" si="3"/>
        <v>0</v>
      </c>
      <c r="H11" s="11">
        <f t="shared" si="4"/>
        <v>0</v>
      </c>
      <c r="I11" s="11">
        <f t="shared" si="5"/>
        <v>0</v>
      </c>
      <c r="J11" s="11">
        <f t="shared" si="6"/>
        <v>1.25</v>
      </c>
      <c r="K11" s="11">
        <f t="shared" si="7"/>
        <v>0</v>
      </c>
      <c r="L11" s="10">
        <f t="shared" si="8"/>
        <v>1.25</v>
      </c>
      <c r="M11" s="11">
        <f t="shared" si="9"/>
        <v>0</v>
      </c>
      <c r="N11" s="11">
        <f t="shared" si="10"/>
        <v>1</v>
      </c>
      <c r="O11" s="11">
        <f t="shared" si="11"/>
        <v>1</v>
      </c>
      <c r="P11" s="11">
        <f t="shared" si="12"/>
        <v>0</v>
      </c>
      <c r="Q11" s="11">
        <f t="shared" si="13"/>
        <v>0</v>
      </c>
      <c r="R11" s="11">
        <f t="shared" si="14"/>
        <v>0</v>
      </c>
      <c r="S11" s="10">
        <f t="shared" si="15"/>
        <v>2</v>
      </c>
      <c r="T11" s="11">
        <f t="shared" si="16"/>
        <v>0</v>
      </c>
      <c r="U11" s="11">
        <f t="shared" si="17"/>
        <v>0.625</v>
      </c>
      <c r="V11" s="11">
        <f t="shared" si="18"/>
        <v>0.625</v>
      </c>
      <c r="W11" s="11">
        <f t="shared" si="19"/>
        <v>0.625</v>
      </c>
      <c r="X11" s="11">
        <f t="shared" si="20"/>
        <v>0</v>
      </c>
      <c r="Y11" s="11">
        <f t="shared" si="21"/>
        <v>0.625</v>
      </c>
      <c r="Z11" s="11">
        <f t="shared" si="22"/>
        <v>0.625</v>
      </c>
      <c r="AA11" s="11">
        <f t="shared" si="23"/>
        <v>0</v>
      </c>
      <c r="AB11" s="11">
        <f t="shared" si="24"/>
        <v>0</v>
      </c>
      <c r="AC11" s="10">
        <f t="shared" si="25"/>
        <v>3.125</v>
      </c>
      <c r="AD11" s="11">
        <f t="shared" si="26"/>
        <v>0</v>
      </c>
      <c r="AE11" s="11">
        <f t="shared" si="27"/>
        <v>2</v>
      </c>
      <c r="AF11" s="11">
        <f t="shared" si="28"/>
        <v>1</v>
      </c>
      <c r="AG11" s="11">
        <f t="shared" si="29"/>
        <v>0</v>
      </c>
      <c r="AH11" s="11">
        <f t="shared" si="30"/>
        <v>0</v>
      </c>
      <c r="AI11" s="11">
        <f t="shared" si="31"/>
        <v>0</v>
      </c>
      <c r="AJ11" s="10">
        <f t="shared" si="32"/>
        <v>3</v>
      </c>
      <c r="AK11" s="11">
        <f t="shared" si="33"/>
        <v>1</v>
      </c>
      <c r="AL11" s="11">
        <f t="shared" si="34"/>
        <v>1</v>
      </c>
      <c r="AM11" s="11">
        <f t="shared" si="35"/>
        <v>1</v>
      </c>
      <c r="AN11" s="11">
        <f t="shared" si="36"/>
        <v>1</v>
      </c>
      <c r="AO11" s="11">
        <f t="shared" si="37"/>
        <v>0</v>
      </c>
      <c r="AP11" s="11">
        <f t="shared" si="38"/>
        <v>0</v>
      </c>
      <c r="AQ11" s="10">
        <f t="shared" si="39"/>
        <v>4</v>
      </c>
      <c r="AR11" s="11">
        <f t="shared" si="40"/>
        <v>1</v>
      </c>
      <c r="AS11" s="11">
        <f t="shared" si="41"/>
        <v>0</v>
      </c>
      <c r="AT11" s="11">
        <f t="shared" si="42"/>
        <v>1</v>
      </c>
      <c r="AU11" s="11">
        <f t="shared" si="43"/>
        <v>0</v>
      </c>
      <c r="AV11" s="11">
        <f t="shared" si="44"/>
        <v>0</v>
      </c>
      <c r="AW11" s="11">
        <f t="shared" si="45"/>
        <v>0</v>
      </c>
      <c r="AX11" s="10">
        <f t="shared" si="46"/>
        <v>2</v>
      </c>
      <c r="AY11" s="12" t="s">
        <v>1466</v>
      </c>
      <c r="AZ11" s="12">
        <v>926</v>
      </c>
      <c r="BA11" s="13">
        <v>2400</v>
      </c>
      <c r="BB11" s="10">
        <f t="shared" si="47"/>
        <v>2</v>
      </c>
      <c r="BC11" s="17">
        <f t="shared" si="48"/>
        <v>2.5</v>
      </c>
      <c r="BD11" s="35" t="s">
        <v>1785</v>
      </c>
      <c r="BE11" s="10" t="str">
        <f t="shared" si="49"/>
        <v>Mycket bra</v>
      </c>
      <c r="BF11" s="6" t="s">
        <v>572</v>
      </c>
      <c r="BG11" s="7">
        <v>1267</v>
      </c>
      <c r="BH11" s="6" t="s">
        <v>1103</v>
      </c>
      <c r="BI11" s="9" t="str">
        <f t="shared" si="50"/>
        <v>Nicklas Carlsson</v>
      </c>
      <c r="BJ11" s="10" t="str">
        <f t="shared" si="51"/>
        <v>nicklas.carlsson@hoor.se</v>
      </c>
      <c r="BK11" s="10" t="str">
        <f t="shared" si="52"/>
        <v>Fältassistent</v>
      </c>
      <c r="BL11" s="10"/>
      <c r="BM11" s="11">
        <f t="shared" si="53"/>
        <v>0</v>
      </c>
      <c r="BN11" s="11">
        <f t="shared" si="54"/>
        <v>0</v>
      </c>
      <c r="BO11" s="11">
        <f t="shared" si="55"/>
        <v>0</v>
      </c>
      <c r="BP11" s="11">
        <f t="shared" si="56"/>
        <v>1.25</v>
      </c>
      <c r="BQ11" s="11">
        <f t="shared" si="57"/>
        <v>0</v>
      </c>
      <c r="BR11" s="17">
        <f t="shared" si="58"/>
        <v>1.25</v>
      </c>
      <c r="BS11" s="11">
        <f t="shared" si="59"/>
        <v>0</v>
      </c>
      <c r="BT11" s="11">
        <f t="shared" si="60"/>
        <v>1</v>
      </c>
      <c r="BU11" s="11">
        <f t="shared" si="61"/>
        <v>1</v>
      </c>
      <c r="BV11" s="11">
        <f t="shared" si="62"/>
        <v>0</v>
      </c>
      <c r="BW11" s="11">
        <f t="shared" si="63"/>
        <v>0</v>
      </c>
      <c r="BX11" s="11">
        <f t="shared" si="64"/>
        <v>0</v>
      </c>
      <c r="BY11" s="17">
        <f t="shared" si="65"/>
        <v>2</v>
      </c>
      <c r="BZ11" s="11">
        <f t="shared" si="66"/>
        <v>0</v>
      </c>
      <c r="CA11" s="11">
        <f t="shared" si="67"/>
        <v>0.625</v>
      </c>
      <c r="CB11" s="11">
        <f t="shared" si="68"/>
        <v>0.625</v>
      </c>
      <c r="CC11" s="11">
        <f t="shared" si="69"/>
        <v>0.625</v>
      </c>
      <c r="CD11" s="11">
        <f t="shared" si="70"/>
        <v>0</v>
      </c>
      <c r="CE11" s="11">
        <f t="shared" si="71"/>
        <v>0.625</v>
      </c>
      <c r="CF11" s="11">
        <f t="shared" si="72"/>
        <v>0.625</v>
      </c>
      <c r="CG11" s="11">
        <f t="shared" si="73"/>
        <v>0</v>
      </c>
      <c r="CH11" s="11">
        <f t="shared" si="74"/>
        <v>0</v>
      </c>
      <c r="CI11" s="17">
        <f t="shared" si="75"/>
        <v>3.125</v>
      </c>
      <c r="CJ11" s="11">
        <f t="shared" si="76"/>
        <v>0</v>
      </c>
      <c r="CK11" s="11">
        <f t="shared" si="77"/>
        <v>2</v>
      </c>
      <c r="CL11" s="11">
        <f t="shared" si="78"/>
        <v>1</v>
      </c>
      <c r="CM11" s="11">
        <f t="shared" si="79"/>
        <v>0</v>
      </c>
      <c r="CN11" s="11">
        <f t="shared" si="80"/>
        <v>0</v>
      </c>
      <c r="CO11" s="11">
        <f t="shared" si="81"/>
        <v>0</v>
      </c>
      <c r="CP11" s="17">
        <f t="shared" si="82"/>
        <v>3</v>
      </c>
      <c r="CQ11" s="11">
        <f t="shared" si="83"/>
        <v>1</v>
      </c>
      <c r="CR11" s="11">
        <f t="shared" si="84"/>
        <v>1</v>
      </c>
      <c r="CS11" s="11">
        <f t="shared" si="85"/>
        <v>1</v>
      </c>
      <c r="CT11" s="11">
        <f t="shared" si="86"/>
        <v>1</v>
      </c>
      <c r="CU11" s="11">
        <f t="shared" si="87"/>
        <v>0</v>
      </c>
      <c r="CV11" s="11">
        <f t="shared" si="88"/>
        <v>0</v>
      </c>
      <c r="CW11" s="17">
        <f t="shared" si="89"/>
        <v>4</v>
      </c>
      <c r="CX11" s="11">
        <f t="shared" si="90"/>
        <v>1</v>
      </c>
      <c r="CY11" s="11">
        <f t="shared" si="91"/>
        <v>0</v>
      </c>
      <c r="CZ11" s="11">
        <f t="shared" si="92"/>
        <v>1</v>
      </c>
      <c r="DA11" s="11">
        <f t="shared" si="93"/>
        <v>0</v>
      </c>
      <c r="DB11" s="11">
        <f t="shared" si="94"/>
        <v>0</v>
      </c>
      <c r="DC11" s="11">
        <f t="shared" si="95"/>
        <v>0</v>
      </c>
      <c r="DD11" s="17">
        <f t="shared" si="96"/>
        <v>2</v>
      </c>
      <c r="DE11" s="12" t="s">
        <v>1466</v>
      </c>
      <c r="DF11" s="12">
        <v>926</v>
      </c>
      <c r="DG11" s="13">
        <v>2400</v>
      </c>
      <c r="DH11" s="17">
        <f t="shared" si="97"/>
        <v>2</v>
      </c>
      <c r="DI11" s="17">
        <f t="shared" si="98"/>
        <v>2.5</v>
      </c>
      <c r="DJ11" s="10" t="str">
        <f t="shared" si="99"/>
        <v>Mycket bra</v>
      </c>
    </row>
    <row r="12" spans="1:114" ht="15" x14ac:dyDescent="0.25">
      <c r="A12" s="6" t="s">
        <v>572</v>
      </c>
      <c r="B12" s="7">
        <v>1273</v>
      </c>
      <c r="C12" s="6" t="s">
        <v>305</v>
      </c>
      <c r="D12" s="9" t="str">
        <f t="shared" si="0"/>
        <v>Arne Grau Amnér</v>
      </c>
      <c r="E12" s="10" t="str">
        <f t="shared" si="1"/>
        <v>arne.grauamner@osby.se</v>
      </c>
      <c r="F12" s="10" t="str">
        <f t="shared" si="2"/>
        <v>Kultur och fritidschef</v>
      </c>
      <c r="G12" s="11">
        <f t="shared" si="3"/>
        <v>1.25</v>
      </c>
      <c r="H12" s="11">
        <f t="shared" si="4"/>
        <v>0</v>
      </c>
      <c r="I12" s="11">
        <f t="shared" si="5"/>
        <v>0</v>
      </c>
      <c r="J12" s="11">
        <f t="shared" si="6"/>
        <v>1.25</v>
      </c>
      <c r="K12" s="11">
        <f t="shared" si="7"/>
        <v>0</v>
      </c>
      <c r="L12" s="10">
        <f t="shared" si="8"/>
        <v>2.5</v>
      </c>
      <c r="M12" s="11">
        <f t="shared" si="9"/>
        <v>0</v>
      </c>
      <c r="N12" s="11">
        <f t="shared" si="10"/>
        <v>1</v>
      </c>
      <c r="O12" s="11">
        <f t="shared" si="11"/>
        <v>1</v>
      </c>
      <c r="P12" s="11">
        <f t="shared" si="12"/>
        <v>0</v>
      </c>
      <c r="Q12" s="11">
        <f t="shared" si="13"/>
        <v>0</v>
      </c>
      <c r="R12" s="11">
        <f t="shared" si="14"/>
        <v>0</v>
      </c>
      <c r="S12" s="10">
        <f t="shared" si="15"/>
        <v>2</v>
      </c>
      <c r="T12" s="11">
        <f t="shared" si="16"/>
        <v>0</v>
      </c>
      <c r="U12" s="11">
        <f t="shared" si="17"/>
        <v>0.625</v>
      </c>
      <c r="V12" s="11">
        <f t="shared" si="18"/>
        <v>0.625</v>
      </c>
      <c r="W12" s="11">
        <f t="shared" si="19"/>
        <v>0.625</v>
      </c>
      <c r="X12" s="11">
        <f t="shared" si="20"/>
        <v>0.625</v>
      </c>
      <c r="Y12" s="11">
        <f t="shared" si="21"/>
        <v>0.625</v>
      </c>
      <c r="Z12" s="11">
        <f t="shared" si="22"/>
        <v>0.625</v>
      </c>
      <c r="AA12" s="11">
        <f t="shared" si="23"/>
        <v>0</v>
      </c>
      <c r="AB12" s="11">
        <f t="shared" si="24"/>
        <v>0</v>
      </c>
      <c r="AC12" s="10">
        <f t="shared" si="25"/>
        <v>3.75</v>
      </c>
      <c r="AD12" s="11">
        <f t="shared" si="26"/>
        <v>1</v>
      </c>
      <c r="AE12" s="11">
        <f t="shared" si="27"/>
        <v>0</v>
      </c>
      <c r="AF12" s="11">
        <f t="shared" si="28"/>
        <v>1</v>
      </c>
      <c r="AG12" s="11">
        <f t="shared" si="29"/>
        <v>0</v>
      </c>
      <c r="AH12" s="11">
        <f t="shared" si="30"/>
        <v>0</v>
      </c>
      <c r="AI12" s="11">
        <f t="shared" si="31"/>
        <v>0</v>
      </c>
      <c r="AJ12" s="10">
        <f t="shared" si="32"/>
        <v>2</v>
      </c>
      <c r="AK12" s="11">
        <f t="shared" si="33"/>
        <v>1</v>
      </c>
      <c r="AL12" s="11">
        <f t="shared" si="34"/>
        <v>1</v>
      </c>
      <c r="AM12" s="11">
        <f t="shared" si="35"/>
        <v>1</v>
      </c>
      <c r="AN12" s="11">
        <f t="shared" si="36"/>
        <v>1</v>
      </c>
      <c r="AO12" s="11">
        <f t="shared" si="37"/>
        <v>1</v>
      </c>
      <c r="AP12" s="11">
        <f t="shared" si="38"/>
        <v>0</v>
      </c>
      <c r="AQ12" s="10">
        <f t="shared" si="39"/>
        <v>5</v>
      </c>
      <c r="AR12" s="11">
        <f t="shared" si="40"/>
        <v>1</v>
      </c>
      <c r="AS12" s="11">
        <f t="shared" si="41"/>
        <v>0</v>
      </c>
      <c r="AT12" s="11">
        <f t="shared" si="42"/>
        <v>1</v>
      </c>
      <c r="AU12" s="11">
        <f t="shared" si="43"/>
        <v>0</v>
      </c>
      <c r="AV12" s="11">
        <f t="shared" si="44"/>
        <v>0</v>
      </c>
      <c r="AW12" s="11">
        <f t="shared" si="45"/>
        <v>0</v>
      </c>
      <c r="AX12" s="10">
        <f t="shared" si="46"/>
        <v>2</v>
      </c>
      <c r="AY12" s="12" t="s">
        <v>1469</v>
      </c>
      <c r="AZ12" s="12" t="s">
        <v>1470</v>
      </c>
      <c r="BA12" s="13">
        <v>3094</v>
      </c>
      <c r="BB12" s="10">
        <f t="shared" si="47"/>
        <v>4</v>
      </c>
      <c r="BC12" s="17">
        <f t="shared" si="48"/>
        <v>3</v>
      </c>
      <c r="BD12" s="36" t="s">
        <v>1786</v>
      </c>
      <c r="BE12" s="10" t="str">
        <f t="shared" si="49"/>
        <v>Varken eller</v>
      </c>
      <c r="BF12" s="6" t="s">
        <v>572</v>
      </c>
      <c r="BG12" s="7">
        <v>1273</v>
      </c>
      <c r="BH12" s="6" t="s">
        <v>305</v>
      </c>
      <c r="BI12" s="9" t="str">
        <f t="shared" si="50"/>
        <v>Arne Grau Amnér</v>
      </c>
      <c r="BJ12" s="10" t="str">
        <f t="shared" si="51"/>
        <v>arne.grauamner@osby.se</v>
      </c>
      <c r="BK12" s="10" t="str">
        <f t="shared" si="52"/>
        <v>Kultur och fritidschef</v>
      </c>
      <c r="BL12" s="10"/>
      <c r="BM12" s="11">
        <f t="shared" si="53"/>
        <v>1.25</v>
      </c>
      <c r="BN12" s="11">
        <f t="shared" si="54"/>
        <v>0</v>
      </c>
      <c r="BO12" s="11">
        <f t="shared" si="55"/>
        <v>0</v>
      </c>
      <c r="BP12" s="11">
        <f t="shared" si="56"/>
        <v>1.25</v>
      </c>
      <c r="BQ12" s="11">
        <f t="shared" si="57"/>
        <v>0</v>
      </c>
      <c r="BR12" s="17">
        <f t="shared" si="58"/>
        <v>2.5</v>
      </c>
      <c r="BS12" s="11">
        <f t="shared" si="59"/>
        <v>0</v>
      </c>
      <c r="BT12" s="11">
        <f t="shared" si="60"/>
        <v>1</v>
      </c>
      <c r="BU12" s="11">
        <f t="shared" si="61"/>
        <v>1</v>
      </c>
      <c r="BV12" s="11">
        <f t="shared" si="62"/>
        <v>0</v>
      </c>
      <c r="BW12" s="11">
        <f t="shared" si="63"/>
        <v>0</v>
      </c>
      <c r="BX12" s="11">
        <f t="shared" si="64"/>
        <v>0</v>
      </c>
      <c r="BY12" s="17">
        <f t="shared" si="65"/>
        <v>2</v>
      </c>
      <c r="BZ12" s="11">
        <f t="shared" si="66"/>
        <v>0</v>
      </c>
      <c r="CA12" s="11">
        <f t="shared" si="67"/>
        <v>0.625</v>
      </c>
      <c r="CB12" s="11">
        <f t="shared" si="68"/>
        <v>0.625</v>
      </c>
      <c r="CC12" s="11">
        <f t="shared" si="69"/>
        <v>0.625</v>
      </c>
      <c r="CD12" s="11">
        <f t="shared" si="70"/>
        <v>0.625</v>
      </c>
      <c r="CE12" s="11">
        <f t="shared" si="71"/>
        <v>0.625</v>
      </c>
      <c r="CF12" s="11">
        <f t="shared" si="72"/>
        <v>0.625</v>
      </c>
      <c r="CG12" s="11">
        <f t="shared" si="73"/>
        <v>0</v>
      </c>
      <c r="CH12" s="11">
        <f t="shared" si="74"/>
        <v>0</v>
      </c>
      <c r="CI12" s="17">
        <f t="shared" si="75"/>
        <v>3.75</v>
      </c>
      <c r="CJ12" s="11">
        <f t="shared" si="76"/>
        <v>1</v>
      </c>
      <c r="CK12" s="11">
        <f t="shared" si="77"/>
        <v>0</v>
      </c>
      <c r="CL12" s="11">
        <f t="shared" si="78"/>
        <v>1</v>
      </c>
      <c r="CM12" s="11">
        <f t="shared" si="79"/>
        <v>0</v>
      </c>
      <c r="CN12" s="11">
        <f t="shared" si="80"/>
        <v>0</v>
      </c>
      <c r="CO12" s="11">
        <f t="shared" si="81"/>
        <v>0</v>
      </c>
      <c r="CP12" s="17">
        <f t="shared" si="82"/>
        <v>2</v>
      </c>
      <c r="CQ12" s="11">
        <f t="shared" si="83"/>
        <v>1</v>
      </c>
      <c r="CR12" s="11">
        <f t="shared" si="84"/>
        <v>1</v>
      </c>
      <c r="CS12" s="11">
        <f t="shared" si="85"/>
        <v>1</v>
      </c>
      <c r="CT12" s="11">
        <f t="shared" si="86"/>
        <v>1</v>
      </c>
      <c r="CU12" s="11">
        <f t="shared" si="87"/>
        <v>1</v>
      </c>
      <c r="CV12" s="11">
        <f t="shared" si="88"/>
        <v>0</v>
      </c>
      <c r="CW12" s="17">
        <f t="shared" si="89"/>
        <v>5</v>
      </c>
      <c r="CX12" s="11">
        <f t="shared" si="90"/>
        <v>1</v>
      </c>
      <c r="CY12" s="11">
        <f t="shared" si="91"/>
        <v>0</v>
      </c>
      <c r="CZ12" s="11">
        <f t="shared" si="92"/>
        <v>1</v>
      </c>
      <c r="DA12" s="11">
        <f t="shared" si="93"/>
        <v>0</v>
      </c>
      <c r="DB12" s="11">
        <f t="shared" si="94"/>
        <v>0</v>
      </c>
      <c r="DC12" s="11">
        <f t="shared" si="95"/>
        <v>0</v>
      </c>
      <c r="DD12" s="17">
        <f t="shared" si="96"/>
        <v>2</v>
      </c>
      <c r="DE12" s="12" t="s">
        <v>1469</v>
      </c>
      <c r="DF12" s="12" t="s">
        <v>1470</v>
      </c>
      <c r="DG12" s="13">
        <v>3094</v>
      </c>
      <c r="DH12" s="17">
        <f t="shared" si="97"/>
        <v>4</v>
      </c>
      <c r="DI12" s="17">
        <f t="shared" si="98"/>
        <v>3</v>
      </c>
      <c r="DJ12" s="10" t="str">
        <f t="shared" si="99"/>
        <v>Varken eller</v>
      </c>
    </row>
    <row r="13" spans="1:114" ht="15" x14ac:dyDescent="0.25">
      <c r="A13" s="6" t="s">
        <v>572</v>
      </c>
      <c r="B13" s="7">
        <v>1292</v>
      </c>
      <c r="C13" s="6" t="s">
        <v>573</v>
      </c>
      <c r="D13" s="9" t="str">
        <f t="shared" si="0"/>
        <v>Lars Persson</v>
      </c>
      <c r="E13" s="10" t="str">
        <f t="shared" si="1"/>
        <v>lars.persson@engelholm.se</v>
      </c>
      <c r="F13" s="10" t="str">
        <f t="shared" si="2"/>
        <v>Verksamhetschef/Ungdomssamordnare</v>
      </c>
      <c r="G13" s="11">
        <f t="shared" si="3"/>
        <v>1.25</v>
      </c>
      <c r="H13" s="11">
        <f t="shared" si="4"/>
        <v>0</v>
      </c>
      <c r="I13" s="11">
        <f t="shared" si="5"/>
        <v>1.25</v>
      </c>
      <c r="J13" s="11">
        <f t="shared" si="6"/>
        <v>0</v>
      </c>
      <c r="K13" s="11">
        <f t="shared" si="7"/>
        <v>0</v>
      </c>
      <c r="L13" s="10">
        <f t="shared" si="8"/>
        <v>2.5</v>
      </c>
      <c r="M13" s="11">
        <f t="shared" si="9"/>
        <v>1</v>
      </c>
      <c r="N13" s="11">
        <f t="shared" si="10"/>
        <v>1</v>
      </c>
      <c r="O13" s="11">
        <f t="shared" si="11"/>
        <v>1</v>
      </c>
      <c r="P13" s="11">
        <f t="shared" si="12"/>
        <v>1</v>
      </c>
      <c r="Q13" s="11">
        <f t="shared" si="13"/>
        <v>0</v>
      </c>
      <c r="R13" s="11">
        <f t="shared" si="14"/>
        <v>0</v>
      </c>
      <c r="S13" s="10">
        <f t="shared" si="15"/>
        <v>4</v>
      </c>
      <c r="T13" s="11">
        <f t="shared" si="16"/>
        <v>0</v>
      </c>
      <c r="U13" s="11">
        <f t="shared" si="17"/>
        <v>0</v>
      </c>
      <c r="V13" s="11">
        <f t="shared" si="18"/>
        <v>0.625</v>
      </c>
      <c r="W13" s="11">
        <f t="shared" si="19"/>
        <v>0</v>
      </c>
      <c r="X13" s="11">
        <f t="shared" si="20"/>
        <v>0</v>
      </c>
      <c r="Y13" s="11">
        <f t="shared" si="21"/>
        <v>0.625</v>
      </c>
      <c r="Z13" s="11">
        <f t="shared" si="22"/>
        <v>0.625</v>
      </c>
      <c r="AA13" s="11">
        <f t="shared" si="23"/>
        <v>0</v>
      </c>
      <c r="AB13" s="11">
        <f t="shared" si="24"/>
        <v>0</v>
      </c>
      <c r="AC13" s="10">
        <f t="shared" si="25"/>
        <v>1.875</v>
      </c>
      <c r="AD13" s="11">
        <f t="shared" si="26"/>
        <v>0</v>
      </c>
      <c r="AE13" s="11">
        <f t="shared" si="27"/>
        <v>2</v>
      </c>
      <c r="AF13" s="11">
        <f t="shared" si="28"/>
        <v>1</v>
      </c>
      <c r="AG13" s="11">
        <f t="shared" si="29"/>
        <v>0</v>
      </c>
      <c r="AH13" s="11">
        <f t="shared" si="30"/>
        <v>0</v>
      </c>
      <c r="AI13" s="11">
        <f t="shared" si="31"/>
        <v>0</v>
      </c>
      <c r="AJ13" s="10">
        <f t="shared" si="32"/>
        <v>3</v>
      </c>
      <c r="AK13" s="11">
        <f t="shared" si="33"/>
        <v>1</v>
      </c>
      <c r="AL13" s="11">
        <f t="shared" si="34"/>
        <v>1</v>
      </c>
      <c r="AM13" s="11">
        <f t="shared" si="35"/>
        <v>1</v>
      </c>
      <c r="AN13" s="11">
        <f t="shared" si="36"/>
        <v>1</v>
      </c>
      <c r="AO13" s="11">
        <f t="shared" si="37"/>
        <v>0</v>
      </c>
      <c r="AP13" s="11">
        <f t="shared" si="38"/>
        <v>0</v>
      </c>
      <c r="AQ13" s="10">
        <f t="shared" si="39"/>
        <v>4</v>
      </c>
      <c r="AR13" s="11">
        <f t="shared" si="40"/>
        <v>1</v>
      </c>
      <c r="AS13" s="11">
        <f t="shared" si="41"/>
        <v>1</v>
      </c>
      <c r="AT13" s="11">
        <f t="shared" si="42"/>
        <v>1</v>
      </c>
      <c r="AU13" s="11">
        <f t="shared" si="43"/>
        <v>0</v>
      </c>
      <c r="AV13" s="11">
        <f t="shared" si="44"/>
        <v>0</v>
      </c>
      <c r="AW13" s="11">
        <f t="shared" si="45"/>
        <v>0</v>
      </c>
      <c r="AX13" s="10">
        <f t="shared" si="46"/>
        <v>3</v>
      </c>
      <c r="AY13" s="12">
        <v>545</v>
      </c>
      <c r="AZ13" s="12">
        <v>794</v>
      </c>
      <c r="BA13" s="13">
        <v>1339</v>
      </c>
      <c r="BB13" s="10">
        <f t="shared" si="47"/>
        <v>0</v>
      </c>
      <c r="BC13" s="17">
        <f t="shared" si="48"/>
        <v>2.6</v>
      </c>
      <c r="BD13" s="35" t="s">
        <v>1785</v>
      </c>
      <c r="BE13" s="10" t="str">
        <f t="shared" si="49"/>
        <v>Varken eller</v>
      </c>
      <c r="BF13" s="6" t="s">
        <v>572</v>
      </c>
      <c r="BG13" s="7">
        <v>1292</v>
      </c>
      <c r="BH13" s="6" t="s">
        <v>573</v>
      </c>
      <c r="BI13" s="9" t="str">
        <f t="shared" si="50"/>
        <v>Lars Persson</v>
      </c>
      <c r="BJ13" s="10" t="str">
        <f t="shared" si="51"/>
        <v>lars.persson@engelholm.se</v>
      </c>
      <c r="BK13" s="10" t="str">
        <f t="shared" si="52"/>
        <v>Verksamhetschef/Ungdomssamordnare</v>
      </c>
      <c r="BL13" s="10"/>
      <c r="BM13" s="11">
        <f t="shared" si="53"/>
        <v>1.25</v>
      </c>
      <c r="BN13" s="11">
        <f t="shared" si="54"/>
        <v>0</v>
      </c>
      <c r="BO13" s="11">
        <f t="shared" si="55"/>
        <v>1.25</v>
      </c>
      <c r="BP13" s="11">
        <f t="shared" si="56"/>
        <v>0</v>
      </c>
      <c r="BQ13" s="11">
        <f t="shared" si="57"/>
        <v>0</v>
      </c>
      <c r="BR13" s="17">
        <f t="shared" si="58"/>
        <v>2.5</v>
      </c>
      <c r="BS13" s="11">
        <f t="shared" si="59"/>
        <v>1</v>
      </c>
      <c r="BT13" s="11">
        <f t="shared" si="60"/>
        <v>1</v>
      </c>
      <c r="BU13" s="11">
        <f t="shared" si="61"/>
        <v>1</v>
      </c>
      <c r="BV13" s="11">
        <f t="shared" si="62"/>
        <v>1</v>
      </c>
      <c r="BW13" s="11">
        <f t="shared" si="63"/>
        <v>0</v>
      </c>
      <c r="BX13" s="11">
        <f t="shared" si="64"/>
        <v>0</v>
      </c>
      <c r="BY13" s="17">
        <f t="shared" si="65"/>
        <v>4</v>
      </c>
      <c r="BZ13" s="11">
        <f t="shared" si="66"/>
        <v>0</v>
      </c>
      <c r="CA13" s="11">
        <f t="shared" si="67"/>
        <v>0</v>
      </c>
      <c r="CB13" s="11">
        <f t="shared" si="68"/>
        <v>0.625</v>
      </c>
      <c r="CC13" s="11">
        <f t="shared" si="69"/>
        <v>0</v>
      </c>
      <c r="CD13" s="11">
        <f t="shared" si="70"/>
        <v>0</v>
      </c>
      <c r="CE13" s="11">
        <f t="shared" si="71"/>
        <v>0.625</v>
      </c>
      <c r="CF13" s="11">
        <f t="shared" si="72"/>
        <v>0.625</v>
      </c>
      <c r="CG13" s="11">
        <f t="shared" si="73"/>
        <v>0</v>
      </c>
      <c r="CH13" s="11">
        <f t="shared" si="74"/>
        <v>0</v>
      </c>
      <c r="CI13" s="17">
        <f t="shared" si="75"/>
        <v>1.875</v>
      </c>
      <c r="CJ13" s="11">
        <f t="shared" si="76"/>
        <v>0</v>
      </c>
      <c r="CK13" s="11">
        <f t="shared" si="77"/>
        <v>2</v>
      </c>
      <c r="CL13" s="11">
        <f t="shared" si="78"/>
        <v>1</v>
      </c>
      <c r="CM13" s="11">
        <f t="shared" si="79"/>
        <v>0</v>
      </c>
      <c r="CN13" s="11">
        <f t="shared" si="80"/>
        <v>0</v>
      </c>
      <c r="CO13" s="11">
        <f t="shared" si="81"/>
        <v>0</v>
      </c>
      <c r="CP13" s="17">
        <f t="shared" si="82"/>
        <v>3</v>
      </c>
      <c r="CQ13" s="11">
        <f t="shared" si="83"/>
        <v>1</v>
      </c>
      <c r="CR13" s="11">
        <f t="shared" si="84"/>
        <v>1</v>
      </c>
      <c r="CS13" s="11">
        <f t="shared" si="85"/>
        <v>1</v>
      </c>
      <c r="CT13" s="11">
        <f t="shared" si="86"/>
        <v>1</v>
      </c>
      <c r="CU13" s="11">
        <f t="shared" si="87"/>
        <v>0</v>
      </c>
      <c r="CV13" s="11">
        <f t="shared" si="88"/>
        <v>0</v>
      </c>
      <c r="CW13" s="17">
        <f t="shared" si="89"/>
        <v>4</v>
      </c>
      <c r="CX13" s="11">
        <f t="shared" si="90"/>
        <v>1</v>
      </c>
      <c r="CY13" s="11">
        <f t="shared" si="91"/>
        <v>1</v>
      </c>
      <c r="CZ13" s="11">
        <f t="shared" si="92"/>
        <v>1</v>
      </c>
      <c r="DA13" s="11">
        <f t="shared" si="93"/>
        <v>0</v>
      </c>
      <c r="DB13" s="11">
        <f t="shared" si="94"/>
        <v>0</v>
      </c>
      <c r="DC13" s="11">
        <f t="shared" si="95"/>
        <v>0</v>
      </c>
      <c r="DD13" s="17">
        <f t="shared" si="96"/>
        <v>3</v>
      </c>
      <c r="DE13" s="12">
        <v>545</v>
      </c>
      <c r="DF13" s="12">
        <v>794</v>
      </c>
      <c r="DG13" s="13">
        <v>1339</v>
      </c>
      <c r="DH13" s="17">
        <f t="shared" si="97"/>
        <v>0</v>
      </c>
      <c r="DI13" s="17">
        <f t="shared" si="98"/>
        <v>2.6</v>
      </c>
      <c r="DJ13" s="10" t="str">
        <f t="shared" si="99"/>
        <v>Varken eller</v>
      </c>
    </row>
    <row r="14" spans="1:114" ht="15" x14ac:dyDescent="0.25">
      <c r="A14" s="6" t="s">
        <v>572</v>
      </c>
      <c r="B14" s="7">
        <v>1260</v>
      </c>
      <c r="C14" s="6" t="s">
        <v>689</v>
      </c>
      <c r="D14" s="9" t="str">
        <f t="shared" si="0"/>
        <v>Kent Andréasson</v>
      </c>
      <c r="E14" s="10" t="str">
        <f t="shared" si="1"/>
        <v>kent.andreasson@bjuv.se</v>
      </c>
      <c r="F14" s="10" t="str">
        <f t="shared" si="2"/>
        <v>Förvaltningschef</v>
      </c>
      <c r="G14" s="11">
        <f t="shared" si="3"/>
        <v>1.25</v>
      </c>
      <c r="H14" s="11">
        <f t="shared" si="4"/>
        <v>0</v>
      </c>
      <c r="I14" s="11">
        <f t="shared" si="5"/>
        <v>1.25</v>
      </c>
      <c r="J14" s="11">
        <f t="shared" si="6"/>
        <v>1.25</v>
      </c>
      <c r="K14" s="11">
        <f t="shared" si="7"/>
        <v>0</v>
      </c>
      <c r="L14" s="10">
        <f t="shared" si="8"/>
        <v>3.75</v>
      </c>
      <c r="M14" s="11">
        <f t="shared" si="9"/>
        <v>0</v>
      </c>
      <c r="N14" s="11">
        <f t="shared" si="10"/>
        <v>1</v>
      </c>
      <c r="O14" s="11">
        <f t="shared" si="11"/>
        <v>1</v>
      </c>
      <c r="P14" s="11">
        <f t="shared" si="12"/>
        <v>1</v>
      </c>
      <c r="Q14" s="11">
        <f t="shared" si="13"/>
        <v>0</v>
      </c>
      <c r="R14" s="11">
        <f t="shared" si="14"/>
        <v>0</v>
      </c>
      <c r="S14" s="10">
        <f t="shared" si="15"/>
        <v>3</v>
      </c>
      <c r="T14" s="11">
        <f t="shared" si="16"/>
        <v>0.625</v>
      </c>
      <c r="U14" s="11">
        <f t="shared" si="17"/>
        <v>0</v>
      </c>
      <c r="V14" s="11">
        <f t="shared" si="18"/>
        <v>0</v>
      </c>
      <c r="W14" s="11">
        <f t="shared" si="19"/>
        <v>0.625</v>
      </c>
      <c r="X14" s="11">
        <f t="shared" si="20"/>
        <v>0</v>
      </c>
      <c r="Y14" s="11">
        <f t="shared" si="21"/>
        <v>0.625</v>
      </c>
      <c r="Z14" s="11">
        <f t="shared" si="22"/>
        <v>0</v>
      </c>
      <c r="AA14" s="11">
        <f t="shared" si="23"/>
        <v>0</v>
      </c>
      <c r="AB14" s="11">
        <f t="shared" si="24"/>
        <v>0</v>
      </c>
      <c r="AC14" s="10">
        <f t="shared" si="25"/>
        <v>1.875</v>
      </c>
      <c r="AD14" s="11">
        <f t="shared" si="26"/>
        <v>0</v>
      </c>
      <c r="AE14" s="11">
        <f t="shared" si="27"/>
        <v>2</v>
      </c>
      <c r="AF14" s="11">
        <f t="shared" si="28"/>
        <v>1</v>
      </c>
      <c r="AG14" s="11">
        <f t="shared" si="29"/>
        <v>0</v>
      </c>
      <c r="AH14" s="11">
        <f t="shared" si="30"/>
        <v>0</v>
      </c>
      <c r="AI14" s="11">
        <f t="shared" si="31"/>
        <v>0</v>
      </c>
      <c r="AJ14" s="10">
        <f t="shared" si="32"/>
        <v>3</v>
      </c>
      <c r="AK14" s="11">
        <f t="shared" si="33"/>
        <v>1</v>
      </c>
      <c r="AL14" s="11">
        <f t="shared" si="34"/>
        <v>1</v>
      </c>
      <c r="AM14" s="11">
        <f t="shared" si="35"/>
        <v>1</v>
      </c>
      <c r="AN14" s="11">
        <f t="shared" si="36"/>
        <v>1</v>
      </c>
      <c r="AO14" s="11">
        <f t="shared" si="37"/>
        <v>0</v>
      </c>
      <c r="AP14" s="11">
        <f t="shared" si="38"/>
        <v>0</v>
      </c>
      <c r="AQ14" s="10">
        <f t="shared" si="39"/>
        <v>4</v>
      </c>
      <c r="AR14" s="11">
        <f t="shared" si="40"/>
        <v>1</v>
      </c>
      <c r="AS14" s="11">
        <f t="shared" si="41"/>
        <v>1</v>
      </c>
      <c r="AT14" s="11">
        <f t="shared" si="42"/>
        <v>1</v>
      </c>
      <c r="AU14" s="11">
        <f t="shared" si="43"/>
        <v>0</v>
      </c>
      <c r="AV14" s="11">
        <f t="shared" si="44"/>
        <v>0</v>
      </c>
      <c r="AW14" s="11">
        <f t="shared" si="45"/>
        <v>0</v>
      </c>
      <c r="AX14" s="10">
        <f t="shared" si="46"/>
        <v>3</v>
      </c>
      <c r="AY14" s="12" t="s">
        <v>1471</v>
      </c>
      <c r="AZ14" s="12">
        <v>821</v>
      </c>
      <c r="BA14" s="13">
        <v>1976</v>
      </c>
      <c r="BB14" s="10">
        <f t="shared" si="47"/>
        <v>0</v>
      </c>
      <c r="BC14" s="17">
        <f t="shared" si="48"/>
        <v>2.7</v>
      </c>
      <c r="BD14" s="35" t="s">
        <v>1785</v>
      </c>
      <c r="BE14" s="10" t="str">
        <f t="shared" si="49"/>
        <v>Varken eller</v>
      </c>
      <c r="BF14" s="6" t="s">
        <v>572</v>
      </c>
      <c r="BG14" s="7">
        <v>1260</v>
      </c>
      <c r="BH14" s="6" t="s">
        <v>689</v>
      </c>
      <c r="BI14" s="9" t="str">
        <f t="shared" si="50"/>
        <v>Kent Andréasson</v>
      </c>
      <c r="BJ14" s="10" t="str">
        <f t="shared" si="51"/>
        <v>kent.andreasson@bjuv.se</v>
      </c>
      <c r="BK14" s="10" t="str">
        <f t="shared" si="52"/>
        <v>Förvaltningschef</v>
      </c>
      <c r="BL14" s="10"/>
      <c r="BM14" s="11">
        <f t="shared" si="53"/>
        <v>1.25</v>
      </c>
      <c r="BN14" s="11">
        <f t="shared" si="54"/>
        <v>0</v>
      </c>
      <c r="BO14" s="11">
        <f t="shared" si="55"/>
        <v>1.25</v>
      </c>
      <c r="BP14" s="11">
        <f t="shared" si="56"/>
        <v>1.25</v>
      </c>
      <c r="BQ14" s="11">
        <f t="shared" si="57"/>
        <v>0</v>
      </c>
      <c r="BR14" s="17">
        <f t="shared" si="58"/>
        <v>3.75</v>
      </c>
      <c r="BS14" s="11">
        <f t="shared" si="59"/>
        <v>0</v>
      </c>
      <c r="BT14" s="11">
        <f t="shared" si="60"/>
        <v>1</v>
      </c>
      <c r="BU14" s="11">
        <f t="shared" si="61"/>
        <v>1</v>
      </c>
      <c r="BV14" s="11">
        <f t="shared" si="62"/>
        <v>1</v>
      </c>
      <c r="BW14" s="11">
        <f t="shared" si="63"/>
        <v>0</v>
      </c>
      <c r="BX14" s="11">
        <f t="shared" si="64"/>
        <v>0</v>
      </c>
      <c r="BY14" s="17">
        <f t="shared" si="65"/>
        <v>3</v>
      </c>
      <c r="BZ14" s="11">
        <f t="shared" si="66"/>
        <v>0.625</v>
      </c>
      <c r="CA14" s="11">
        <f t="shared" si="67"/>
        <v>0</v>
      </c>
      <c r="CB14" s="11">
        <f t="shared" si="68"/>
        <v>0</v>
      </c>
      <c r="CC14" s="11">
        <f t="shared" si="69"/>
        <v>0.625</v>
      </c>
      <c r="CD14" s="11">
        <f t="shared" si="70"/>
        <v>0</v>
      </c>
      <c r="CE14" s="11">
        <f t="shared" si="71"/>
        <v>0.625</v>
      </c>
      <c r="CF14" s="11">
        <f t="shared" si="72"/>
        <v>0</v>
      </c>
      <c r="CG14" s="11">
        <f t="shared" si="73"/>
        <v>0</v>
      </c>
      <c r="CH14" s="11">
        <f t="shared" si="74"/>
        <v>0</v>
      </c>
      <c r="CI14" s="17">
        <f t="shared" si="75"/>
        <v>1.875</v>
      </c>
      <c r="CJ14" s="11">
        <f t="shared" si="76"/>
        <v>0</v>
      </c>
      <c r="CK14" s="11">
        <f t="shared" si="77"/>
        <v>2</v>
      </c>
      <c r="CL14" s="11">
        <f t="shared" si="78"/>
        <v>1</v>
      </c>
      <c r="CM14" s="11">
        <f t="shared" si="79"/>
        <v>0</v>
      </c>
      <c r="CN14" s="11">
        <f t="shared" si="80"/>
        <v>0</v>
      </c>
      <c r="CO14" s="11">
        <f t="shared" si="81"/>
        <v>0</v>
      </c>
      <c r="CP14" s="17">
        <f t="shared" si="82"/>
        <v>3</v>
      </c>
      <c r="CQ14" s="11">
        <f t="shared" si="83"/>
        <v>1</v>
      </c>
      <c r="CR14" s="11">
        <f t="shared" si="84"/>
        <v>1</v>
      </c>
      <c r="CS14" s="11">
        <f t="shared" si="85"/>
        <v>1</v>
      </c>
      <c r="CT14" s="11">
        <f t="shared" si="86"/>
        <v>1</v>
      </c>
      <c r="CU14" s="11">
        <f t="shared" si="87"/>
        <v>0</v>
      </c>
      <c r="CV14" s="11">
        <f t="shared" si="88"/>
        <v>0</v>
      </c>
      <c r="CW14" s="17">
        <f t="shared" si="89"/>
        <v>4</v>
      </c>
      <c r="CX14" s="11">
        <f t="shared" si="90"/>
        <v>1</v>
      </c>
      <c r="CY14" s="11">
        <f t="shared" si="91"/>
        <v>1</v>
      </c>
      <c r="CZ14" s="11">
        <f t="shared" si="92"/>
        <v>1</v>
      </c>
      <c r="DA14" s="11">
        <f t="shared" si="93"/>
        <v>0</v>
      </c>
      <c r="DB14" s="11">
        <f t="shared" si="94"/>
        <v>0</v>
      </c>
      <c r="DC14" s="11">
        <f t="shared" si="95"/>
        <v>0</v>
      </c>
      <c r="DD14" s="17">
        <f t="shared" si="96"/>
        <v>3</v>
      </c>
      <c r="DE14" s="12" t="s">
        <v>1471</v>
      </c>
      <c r="DF14" s="12">
        <v>821</v>
      </c>
      <c r="DG14" s="13">
        <v>1976</v>
      </c>
      <c r="DH14" s="17">
        <f t="shared" si="97"/>
        <v>0</v>
      </c>
      <c r="DI14" s="17">
        <f t="shared" si="98"/>
        <v>2.7</v>
      </c>
      <c r="DJ14" s="10" t="str">
        <f t="shared" si="99"/>
        <v>Varken eller</v>
      </c>
    </row>
    <row r="15" spans="1:114" ht="15" x14ac:dyDescent="0.25">
      <c r="A15" s="6" t="s">
        <v>572</v>
      </c>
      <c r="B15" s="7">
        <v>1261</v>
      </c>
      <c r="C15" s="6" t="s">
        <v>669</v>
      </c>
      <c r="D15" s="9" t="str">
        <f t="shared" si="0"/>
        <v>Lena Nilsson</v>
      </c>
      <c r="E15" s="10" t="str">
        <f t="shared" si="1"/>
        <v>lena.nilsson@kavlinge.se</v>
      </c>
      <c r="F15" s="10" t="str">
        <f t="shared" si="2"/>
        <v>Fritid- och föreningssamordnare</v>
      </c>
      <c r="G15" s="11">
        <f t="shared" si="3"/>
        <v>0</v>
      </c>
      <c r="H15" s="11">
        <f t="shared" si="4"/>
        <v>0</v>
      </c>
      <c r="I15" s="11">
        <f t="shared" si="5"/>
        <v>1.25</v>
      </c>
      <c r="J15" s="11">
        <f t="shared" si="6"/>
        <v>0</v>
      </c>
      <c r="K15" s="11">
        <f t="shared" si="7"/>
        <v>0</v>
      </c>
      <c r="L15" s="10">
        <f t="shared" si="8"/>
        <v>1.25</v>
      </c>
      <c r="M15" s="11">
        <f t="shared" si="9"/>
        <v>0</v>
      </c>
      <c r="N15" s="11">
        <f t="shared" si="10"/>
        <v>0</v>
      </c>
      <c r="O15" s="11">
        <f t="shared" si="11"/>
        <v>1</v>
      </c>
      <c r="P15" s="11">
        <f t="shared" si="12"/>
        <v>1</v>
      </c>
      <c r="Q15" s="11">
        <f t="shared" si="13"/>
        <v>0</v>
      </c>
      <c r="R15" s="11">
        <f t="shared" si="14"/>
        <v>0</v>
      </c>
      <c r="S15" s="10">
        <f t="shared" si="15"/>
        <v>2</v>
      </c>
      <c r="T15" s="11">
        <f t="shared" si="16"/>
        <v>0</v>
      </c>
      <c r="U15" s="11">
        <f t="shared" si="17"/>
        <v>0.625</v>
      </c>
      <c r="V15" s="11">
        <f t="shared" si="18"/>
        <v>0</v>
      </c>
      <c r="W15" s="11">
        <f t="shared" si="19"/>
        <v>0</v>
      </c>
      <c r="X15" s="11">
        <f t="shared" si="20"/>
        <v>0</v>
      </c>
      <c r="Y15" s="11">
        <f t="shared" si="21"/>
        <v>0.625</v>
      </c>
      <c r="Z15" s="11">
        <f t="shared" si="22"/>
        <v>0</v>
      </c>
      <c r="AA15" s="11">
        <f t="shared" si="23"/>
        <v>0.625</v>
      </c>
      <c r="AB15" s="11">
        <f t="shared" si="24"/>
        <v>0</v>
      </c>
      <c r="AC15" s="10">
        <f t="shared" si="25"/>
        <v>1.875</v>
      </c>
      <c r="AD15" s="11">
        <f t="shared" si="26"/>
        <v>0</v>
      </c>
      <c r="AE15" s="11">
        <f t="shared" si="27"/>
        <v>2</v>
      </c>
      <c r="AF15" s="11">
        <f t="shared" si="28"/>
        <v>0</v>
      </c>
      <c r="AG15" s="11">
        <f t="shared" si="29"/>
        <v>2</v>
      </c>
      <c r="AH15" s="11">
        <f t="shared" si="30"/>
        <v>1</v>
      </c>
      <c r="AI15" s="11">
        <f t="shared" si="31"/>
        <v>0</v>
      </c>
      <c r="AJ15" s="10">
        <f t="shared" si="32"/>
        <v>5</v>
      </c>
      <c r="AK15" s="11">
        <f t="shared" si="33"/>
        <v>1</v>
      </c>
      <c r="AL15" s="11">
        <f t="shared" si="34"/>
        <v>1</v>
      </c>
      <c r="AM15" s="11">
        <f t="shared" si="35"/>
        <v>1</v>
      </c>
      <c r="AN15" s="11">
        <f t="shared" si="36"/>
        <v>1</v>
      </c>
      <c r="AO15" s="11">
        <f t="shared" si="37"/>
        <v>0</v>
      </c>
      <c r="AP15" s="11">
        <f t="shared" si="38"/>
        <v>0</v>
      </c>
      <c r="AQ15" s="10">
        <f t="shared" si="39"/>
        <v>4</v>
      </c>
      <c r="AR15" s="11">
        <f t="shared" si="40"/>
        <v>1</v>
      </c>
      <c r="AS15" s="11">
        <f t="shared" si="41"/>
        <v>1</v>
      </c>
      <c r="AT15" s="11">
        <f t="shared" si="42"/>
        <v>1</v>
      </c>
      <c r="AU15" s="11">
        <f t="shared" si="43"/>
        <v>0</v>
      </c>
      <c r="AV15" s="11">
        <f t="shared" si="44"/>
        <v>0</v>
      </c>
      <c r="AW15" s="11">
        <f t="shared" si="45"/>
        <v>0</v>
      </c>
      <c r="AX15" s="10">
        <f t="shared" si="46"/>
        <v>3</v>
      </c>
      <c r="AY15" s="12" t="s">
        <v>1472</v>
      </c>
      <c r="AZ15" s="12">
        <v>711</v>
      </c>
      <c r="BA15" s="13">
        <v>1849</v>
      </c>
      <c r="BB15" s="10">
        <f t="shared" si="47"/>
        <v>0</v>
      </c>
      <c r="BC15" s="17">
        <f t="shared" si="48"/>
        <v>2.4</v>
      </c>
      <c r="BD15" s="35" t="s">
        <v>1785</v>
      </c>
      <c r="BE15" s="10" t="str">
        <f t="shared" si="49"/>
        <v>Varken eller</v>
      </c>
      <c r="BF15" s="6" t="s">
        <v>572</v>
      </c>
      <c r="BG15" s="7">
        <v>1261</v>
      </c>
      <c r="BH15" s="6" t="s">
        <v>669</v>
      </c>
      <c r="BI15" s="9" t="str">
        <f t="shared" si="50"/>
        <v>Lena Nilsson</v>
      </c>
      <c r="BJ15" s="10" t="str">
        <f t="shared" si="51"/>
        <v>lena.nilsson@kavlinge.se</v>
      </c>
      <c r="BK15" s="10" t="str">
        <f t="shared" si="52"/>
        <v>Fritid- och föreningssamordnare</v>
      </c>
      <c r="BL15" s="10"/>
      <c r="BM15" s="11">
        <f t="shared" si="53"/>
        <v>0</v>
      </c>
      <c r="BN15" s="11">
        <f t="shared" si="54"/>
        <v>0</v>
      </c>
      <c r="BO15" s="11">
        <f t="shared" si="55"/>
        <v>1.25</v>
      </c>
      <c r="BP15" s="11">
        <f t="shared" si="56"/>
        <v>0</v>
      </c>
      <c r="BQ15" s="11">
        <f t="shared" si="57"/>
        <v>0</v>
      </c>
      <c r="BR15" s="17">
        <f t="shared" si="58"/>
        <v>1.25</v>
      </c>
      <c r="BS15" s="11">
        <f t="shared" si="59"/>
        <v>0</v>
      </c>
      <c r="BT15" s="11">
        <f t="shared" si="60"/>
        <v>0</v>
      </c>
      <c r="BU15" s="11">
        <f t="shared" si="61"/>
        <v>1</v>
      </c>
      <c r="BV15" s="11">
        <f t="shared" si="62"/>
        <v>1</v>
      </c>
      <c r="BW15" s="11">
        <f t="shared" si="63"/>
        <v>0</v>
      </c>
      <c r="BX15" s="11">
        <f t="shared" si="64"/>
        <v>0</v>
      </c>
      <c r="BY15" s="17">
        <f t="shared" si="65"/>
        <v>2</v>
      </c>
      <c r="BZ15" s="11">
        <f t="shared" si="66"/>
        <v>0</v>
      </c>
      <c r="CA15" s="11">
        <f t="shared" si="67"/>
        <v>0.625</v>
      </c>
      <c r="CB15" s="11">
        <f t="shared" si="68"/>
        <v>0</v>
      </c>
      <c r="CC15" s="11">
        <f t="shared" si="69"/>
        <v>0</v>
      </c>
      <c r="CD15" s="11">
        <f t="shared" si="70"/>
        <v>0</v>
      </c>
      <c r="CE15" s="11">
        <f t="shared" si="71"/>
        <v>0.625</v>
      </c>
      <c r="CF15" s="11">
        <f t="shared" si="72"/>
        <v>0</v>
      </c>
      <c r="CG15" s="11">
        <f t="shared" si="73"/>
        <v>0.625</v>
      </c>
      <c r="CH15" s="11">
        <f t="shared" si="74"/>
        <v>0</v>
      </c>
      <c r="CI15" s="17">
        <f t="shared" si="75"/>
        <v>1.875</v>
      </c>
      <c r="CJ15" s="11">
        <f t="shared" si="76"/>
        <v>0</v>
      </c>
      <c r="CK15" s="11">
        <f t="shared" si="77"/>
        <v>2</v>
      </c>
      <c r="CL15" s="11">
        <f t="shared" si="78"/>
        <v>0</v>
      </c>
      <c r="CM15" s="11">
        <f t="shared" si="79"/>
        <v>2</v>
      </c>
      <c r="CN15" s="11">
        <f t="shared" si="80"/>
        <v>1</v>
      </c>
      <c r="CO15" s="11">
        <f t="shared" si="81"/>
        <v>0</v>
      </c>
      <c r="CP15" s="17">
        <f t="shared" si="82"/>
        <v>5</v>
      </c>
      <c r="CQ15" s="11">
        <f t="shared" si="83"/>
        <v>1</v>
      </c>
      <c r="CR15" s="11">
        <f t="shared" si="84"/>
        <v>1</v>
      </c>
      <c r="CS15" s="11">
        <f t="shared" si="85"/>
        <v>1</v>
      </c>
      <c r="CT15" s="11">
        <f t="shared" si="86"/>
        <v>1</v>
      </c>
      <c r="CU15" s="11">
        <f t="shared" si="87"/>
        <v>0</v>
      </c>
      <c r="CV15" s="11">
        <f t="shared" si="88"/>
        <v>0</v>
      </c>
      <c r="CW15" s="17">
        <f t="shared" si="89"/>
        <v>4</v>
      </c>
      <c r="CX15" s="11">
        <f t="shared" si="90"/>
        <v>1</v>
      </c>
      <c r="CY15" s="11">
        <f t="shared" si="91"/>
        <v>1</v>
      </c>
      <c r="CZ15" s="11">
        <f t="shared" si="92"/>
        <v>1</v>
      </c>
      <c r="DA15" s="11">
        <f t="shared" si="93"/>
        <v>0</v>
      </c>
      <c r="DB15" s="11">
        <f t="shared" si="94"/>
        <v>0</v>
      </c>
      <c r="DC15" s="11">
        <f t="shared" si="95"/>
        <v>0</v>
      </c>
      <c r="DD15" s="17">
        <f t="shared" si="96"/>
        <v>3</v>
      </c>
      <c r="DE15" s="12" t="s">
        <v>1472</v>
      </c>
      <c r="DF15" s="12">
        <v>711</v>
      </c>
      <c r="DG15" s="13">
        <v>1849</v>
      </c>
      <c r="DH15" s="17">
        <f t="shared" si="97"/>
        <v>0</v>
      </c>
      <c r="DI15" s="17">
        <f t="shared" si="98"/>
        <v>2.4</v>
      </c>
      <c r="DJ15" s="10" t="str">
        <f t="shared" si="99"/>
        <v>Varken eller</v>
      </c>
    </row>
    <row r="16" spans="1:114" ht="15" x14ac:dyDescent="0.25">
      <c r="A16" s="6" t="s">
        <v>572</v>
      </c>
      <c r="B16" s="7">
        <v>1265</v>
      </c>
      <c r="C16" s="6" t="s">
        <v>31</v>
      </c>
      <c r="D16" s="9" t="str">
        <f t="shared" si="0"/>
        <v>Annika Kharraziha</v>
      </c>
      <c r="E16" s="10" t="str">
        <f t="shared" si="1"/>
        <v>annika.kharraziha@sjobo.se</v>
      </c>
      <c r="F16" s="10" t="str">
        <f t="shared" si="2"/>
        <v>Verksamhetschef</v>
      </c>
      <c r="G16" s="11">
        <f t="shared" si="3"/>
        <v>1.25</v>
      </c>
      <c r="H16" s="11">
        <f t="shared" si="4"/>
        <v>0</v>
      </c>
      <c r="I16" s="11">
        <f t="shared" si="5"/>
        <v>1.25</v>
      </c>
      <c r="J16" s="11">
        <f t="shared" si="6"/>
        <v>0</v>
      </c>
      <c r="K16" s="11">
        <f t="shared" si="7"/>
        <v>0</v>
      </c>
      <c r="L16" s="10">
        <f t="shared" si="8"/>
        <v>2.5</v>
      </c>
      <c r="M16" s="11">
        <f t="shared" si="9"/>
        <v>0</v>
      </c>
      <c r="N16" s="11">
        <f t="shared" si="10"/>
        <v>0</v>
      </c>
      <c r="O16" s="11">
        <f t="shared" si="11"/>
        <v>1</v>
      </c>
      <c r="P16" s="11">
        <f t="shared" si="12"/>
        <v>0</v>
      </c>
      <c r="Q16" s="11">
        <f t="shared" si="13"/>
        <v>0</v>
      </c>
      <c r="R16" s="11">
        <f t="shared" si="14"/>
        <v>0</v>
      </c>
      <c r="S16" s="10">
        <f t="shared" si="15"/>
        <v>1</v>
      </c>
      <c r="T16" s="11">
        <f t="shared" si="16"/>
        <v>0</v>
      </c>
      <c r="U16" s="11">
        <f t="shared" si="17"/>
        <v>0.625</v>
      </c>
      <c r="V16" s="11">
        <f t="shared" si="18"/>
        <v>0</v>
      </c>
      <c r="W16" s="11">
        <f t="shared" si="19"/>
        <v>0</v>
      </c>
      <c r="X16" s="11">
        <f t="shared" si="20"/>
        <v>0</v>
      </c>
      <c r="Y16" s="11">
        <f t="shared" si="21"/>
        <v>0.625</v>
      </c>
      <c r="Z16" s="11">
        <f t="shared" si="22"/>
        <v>0.625</v>
      </c>
      <c r="AA16" s="11">
        <f t="shared" si="23"/>
        <v>0.625</v>
      </c>
      <c r="AB16" s="11">
        <f t="shared" si="24"/>
        <v>0</v>
      </c>
      <c r="AC16" s="10">
        <f t="shared" si="25"/>
        <v>2.5</v>
      </c>
      <c r="AD16" s="11">
        <f t="shared" si="26"/>
        <v>0</v>
      </c>
      <c r="AE16" s="11">
        <f t="shared" si="27"/>
        <v>2</v>
      </c>
      <c r="AF16" s="11">
        <f t="shared" si="28"/>
        <v>1</v>
      </c>
      <c r="AG16" s="11">
        <f t="shared" si="29"/>
        <v>0</v>
      </c>
      <c r="AH16" s="11">
        <f t="shared" si="30"/>
        <v>0</v>
      </c>
      <c r="AI16" s="11">
        <f t="shared" si="31"/>
        <v>0</v>
      </c>
      <c r="AJ16" s="10">
        <f t="shared" si="32"/>
        <v>3</v>
      </c>
      <c r="AK16" s="11">
        <f t="shared" si="33"/>
        <v>1</v>
      </c>
      <c r="AL16" s="11">
        <f t="shared" si="34"/>
        <v>1</v>
      </c>
      <c r="AM16" s="11">
        <f t="shared" si="35"/>
        <v>1</v>
      </c>
      <c r="AN16" s="11">
        <f t="shared" si="36"/>
        <v>1</v>
      </c>
      <c r="AO16" s="11">
        <f t="shared" si="37"/>
        <v>0</v>
      </c>
      <c r="AP16" s="11">
        <f t="shared" si="38"/>
        <v>0</v>
      </c>
      <c r="AQ16" s="10">
        <f t="shared" si="39"/>
        <v>4</v>
      </c>
      <c r="AR16" s="11">
        <f t="shared" si="40"/>
        <v>1</v>
      </c>
      <c r="AS16" s="11">
        <f t="shared" si="41"/>
        <v>0</v>
      </c>
      <c r="AT16" s="11">
        <f t="shared" si="42"/>
        <v>1</v>
      </c>
      <c r="AU16" s="11">
        <f t="shared" si="43"/>
        <v>0</v>
      </c>
      <c r="AV16" s="11">
        <f t="shared" si="44"/>
        <v>1</v>
      </c>
      <c r="AW16" s="11">
        <f t="shared" si="45"/>
        <v>0</v>
      </c>
      <c r="AX16" s="10">
        <f t="shared" si="46"/>
        <v>3</v>
      </c>
      <c r="AY16" s="12" t="s">
        <v>1473</v>
      </c>
      <c r="AZ16" s="12">
        <v>911</v>
      </c>
      <c r="BA16" s="13">
        <v>2301</v>
      </c>
      <c r="BB16" s="10">
        <f t="shared" si="47"/>
        <v>2</v>
      </c>
      <c r="BC16" s="17">
        <f t="shared" si="48"/>
        <v>2.6</v>
      </c>
      <c r="BD16" s="35" t="s">
        <v>1785</v>
      </c>
      <c r="BE16" s="10" t="str">
        <f t="shared" si="49"/>
        <v>Bra</v>
      </c>
      <c r="BF16" s="6" t="s">
        <v>572</v>
      </c>
      <c r="BG16" s="7">
        <v>1265</v>
      </c>
      <c r="BH16" s="6" t="s">
        <v>31</v>
      </c>
      <c r="BI16" s="9" t="str">
        <f t="shared" si="50"/>
        <v>Annika Kharraziha</v>
      </c>
      <c r="BJ16" s="10" t="str">
        <f t="shared" si="51"/>
        <v>annika.kharraziha@sjobo.se</v>
      </c>
      <c r="BK16" s="10" t="str">
        <f t="shared" si="52"/>
        <v>Verksamhetschef</v>
      </c>
      <c r="BL16" s="10"/>
      <c r="BM16" s="11">
        <f t="shared" si="53"/>
        <v>1.25</v>
      </c>
      <c r="BN16" s="11">
        <f t="shared" si="54"/>
        <v>0</v>
      </c>
      <c r="BO16" s="11">
        <f t="shared" si="55"/>
        <v>1.25</v>
      </c>
      <c r="BP16" s="11">
        <f t="shared" si="56"/>
        <v>0</v>
      </c>
      <c r="BQ16" s="11">
        <f t="shared" si="57"/>
        <v>0</v>
      </c>
      <c r="BR16" s="17">
        <f t="shared" si="58"/>
        <v>2.5</v>
      </c>
      <c r="BS16" s="11">
        <f t="shared" si="59"/>
        <v>0</v>
      </c>
      <c r="BT16" s="11">
        <f t="shared" si="60"/>
        <v>0</v>
      </c>
      <c r="BU16" s="11">
        <f t="shared" si="61"/>
        <v>1</v>
      </c>
      <c r="BV16" s="11">
        <f t="shared" si="62"/>
        <v>0</v>
      </c>
      <c r="BW16" s="11">
        <f t="shared" si="63"/>
        <v>0</v>
      </c>
      <c r="BX16" s="11">
        <f t="shared" si="64"/>
        <v>0</v>
      </c>
      <c r="BY16" s="17">
        <f t="shared" si="65"/>
        <v>1</v>
      </c>
      <c r="BZ16" s="11">
        <f t="shared" si="66"/>
        <v>0</v>
      </c>
      <c r="CA16" s="11">
        <f t="shared" si="67"/>
        <v>0.625</v>
      </c>
      <c r="CB16" s="11">
        <f t="shared" si="68"/>
        <v>0</v>
      </c>
      <c r="CC16" s="11">
        <f t="shared" si="69"/>
        <v>0</v>
      </c>
      <c r="CD16" s="11">
        <f t="shared" si="70"/>
        <v>0</v>
      </c>
      <c r="CE16" s="11">
        <f t="shared" si="71"/>
        <v>0.625</v>
      </c>
      <c r="CF16" s="11">
        <f t="shared" si="72"/>
        <v>0.625</v>
      </c>
      <c r="CG16" s="11">
        <f t="shared" si="73"/>
        <v>0.625</v>
      </c>
      <c r="CH16" s="11">
        <f t="shared" si="74"/>
        <v>0</v>
      </c>
      <c r="CI16" s="17">
        <f t="shared" si="75"/>
        <v>2.5</v>
      </c>
      <c r="CJ16" s="11">
        <f t="shared" si="76"/>
        <v>0</v>
      </c>
      <c r="CK16" s="11">
        <f t="shared" si="77"/>
        <v>2</v>
      </c>
      <c r="CL16" s="11">
        <f t="shared" si="78"/>
        <v>1</v>
      </c>
      <c r="CM16" s="11">
        <f t="shared" si="79"/>
        <v>0</v>
      </c>
      <c r="CN16" s="11">
        <f t="shared" si="80"/>
        <v>0</v>
      </c>
      <c r="CO16" s="11">
        <f t="shared" si="81"/>
        <v>0</v>
      </c>
      <c r="CP16" s="17">
        <f t="shared" si="82"/>
        <v>3</v>
      </c>
      <c r="CQ16" s="11">
        <f t="shared" si="83"/>
        <v>1</v>
      </c>
      <c r="CR16" s="11">
        <f t="shared" si="84"/>
        <v>1</v>
      </c>
      <c r="CS16" s="11">
        <f t="shared" si="85"/>
        <v>1</v>
      </c>
      <c r="CT16" s="11">
        <f t="shared" si="86"/>
        <v>1</v>
      </c>
      <c r="CU16" s="11">
        <f t="shared" si="87"/>
        <v>0</v>
      </c>
      <c r="CV16" s="11">
        <f t="shared" si="88"/>
        <v>0</v>
      </c>
      <c r="CW16" s="17">
        <f t="shared" si="89"/>
        <v>4</v>
      </c>
      <c r="CX16" s="11">
        <f t="shared" si="90"/>
        <v>1</v>
      </c>
      <c r="CY16" s="11">
        <f t="shared" si="91"/>
        <v>0</v>
      </c>
      <c r="CZ16" s="11">
        <f t="shared" si="92"/>
        <v>1</v>
      </c>
      <c r="DA16" s="11">
        <f t="shared" si="93"/>
        <v>0</v>
      </c>
      <c r="DB16" s="11">
        <f t="shared" si="94"/>
        <v>1</v>
      </c>
      <c r="DC16" s="11">
        <f t="shared" si="95"/>
        <v>0</v>
      </c>
      <c r="DD16" s="17">
        <f t="shared" si="96"/>
        <v>3</v>
      </c>
      <c r="DE16" s="12" t="s">
        <v>1473</v>
      </c>
      <c r="DF16" s="12">
        <v>911</v>
      </c>
      <c r="DG16" s="13">
        <v>2301</v>
      </c>
      <c r="DH16" s="17">
        <f t="shared" si="97"/>
        <v>2</v>
      </c>
      <c r="DI16" s="17">
        <f t="shared" si="98"/>
        <v>2.6</v>
      </c>
      <c r="DJ16" s="10" t="str">
        <f t="shared" si="99"/>
        <v>Bra</v>
      </c>
    </row>
    <row r="17" spans="1:114" ht="15" x14ac:dyDescent="0.25">
      <c r="A17" s="6" t="s">
        <v>572</v>
      </c>
      <c r="B17" s="7">
        <v>1285</v>
      </c>
      <c r="C17" s="6" t="s">
        <v>597</v>
      </c>
      <c r="D17" s="9" t="str">
        <f t="shared" si="0"/>
        <v>Jula Hålansson</v>
      </c>
      <c r="E17" s="10" t="str">
        <f t="shared" si="1"/>
        <v>julia.hakansson@eslov.se</v>
      </c>
      <c r="F17" s="10" t="str">
        <f t="shared" si="2"/>
        <v xml:space="preserve">Fältsekreterare </v>
      </c>
      <c r="G17" s="11">
        <f t="shared" si="3"/>
        <v>0</v>
      </c>
      <c r="H17" s="11">
        <f t="shared" si="4"/>
        <v>0</v>
      </c>
      <c r="I17" s="11">
        <f t="shared" si="5"/>
        <v>0</v>
      </c>
      <c r="J17" s="11">
        <f t="shared" si="6"/>
        <v>0</v>
      </c>
      <c r="K17" s="11">
        <f t="shared" si="7"/>
        <v>0</v>
      </c>
      <c r="L17" s="10">
        <f t="shared" si="8"/>
        <v>0</v>
      </c>
      <c r="M17" s="11">
        <f t="shared" si="9"/>
        <v>1</v>
      </c>
      <c r="N17" s="11">
        <f t="shared" si="10"/>
        <v>1</v>
      </c>
      <c r="O17" s="11">
        <f t="shared" si="11"/>
        <v>0</v>
      </c>
      <c r="P17" s="11">
        <f t="shared" si="12"/>
        <v>1</v>
      </c>
      <c r="Q17" s="11">
        <f t="shared" si="13"/>
        <v>0</v>
      </c>
      <c r="R17" s="11">
        <f t="shared" si="14"/>
        <v>0</v>
      </c>
      <c r="S17" s="10">
        <f t="shared" si="15"/>
        <v>3</v>
      </c>
      <c r="T17" s="11">
        <f t="shared" si="16"/>
        <v>0</v>
      </c>
      <c r="U17" s="11">
        <f t="shared" si="17"/>
        <v>0.625</v>
      </c>
      <c r="V17" s="11">
        <f t="shared" si="18"/>
        <v>0.625</v>
      </c>
      <c r="W17" s="11">
        <f t="shared" si="19"/>
        <v>0</v>
      </c>
      <c r="X17" s="11">
        <f t="shared" si="20"/>
        <v>0</v>
      </c>
      <c r="Y17" s="11">
        <f t="shared" si="21"/>
        <v>0.625</v>
      </c>
      <c r="Z17" s="11">
        <f t="shared" si="22"/>
        <v>0.625</v>
      </c>
      <c r="AA17" s="11">
        <f t="shared" si="23"/>
        <v>0</v>
      </c>
      <c r="AB17" s="11">
        <f t="shared" si="24"/>
        <v>0</v>
      </c>
      <c r="AC17" s="10">
        <f t="shared" si="25"/>
        <v>2.5</v>
      </c>
      <c r="AD17" s="11">
        <f t="shared" si="26"/>
        <v>1</v>
      </c>
      <c r="AE17" s="11">
        <f t="shared" si="27"/>
        <v>0</v>
      </c>
      <c r="AF17" s="11">
        <f t="shared" si="28"/>
        <v>0</v>
      </c>
      <c r="AG17" s="11">
        <f t="shared" si="29"/>
        <v>2</v>
      </c>
      <c r="AH17" s="11">
        <f t="shared" si="30"/>
        <v>1</v>
      </c>
      <c r="AI17" s="11">
        <f t="shared" si="31"/>
        <v>0</v>
      </c>
      <c r="AJ17" s="10">
        <f t="shared" si="32"/>
        <v>4</v>
      </c>
      <c r="AK17" s="11">
        <f t="shared" si="33"/>
        <v>1</v>
      </c>
      <c r="AL17" s="11">
        <f t="shared" si="34"/>
        <v>1</v>
      </c>
      <c r="AM17" s="11">
        <f t="shared" si="35"/>
        <v>1</v>
      </c>
      <c r="AN17" s="11">
        <f t="shared" si="36"/>
        <v>1</v>
      </c>
      <c r="AO17" s="11">
        <f t="shared" si="37"/>
        <v>0</v>
      </c>
      <c r="AP17" s="11">
        <f t="shared" si="38"/>
        <v>0</v>
      </c>
      <c r="AQ17" s="10">
        <f t="shared" si="39"/>
        <v>4</v>
      </c>
      <c r="AR17" s="11">
        <f t="shared" si="40"/>
        <v>1</v>
      </c>
      <c r="AS17" s="11">
        <f t="shared" si="41"/>
        <v>1</v>
      </c>
      <c r="AT17" s="11">
        <f t="shared" si="42"/>
        <v>0</v>
      </c>
      <c r="AU17" s="11">
        <f t="shared" si="43"/>
        <v>0</v>
      </c>
      <c r="AV17" s="11">
        <f t="shared" si="44"/>
        <v>0</v>
      </c>
      <c r="AW17" s="11">
        <f t="shared" si="45"/>
        <v>0</v>
      </c>
      <c r="AX17" s="10">
        <f t="shared" si="46"/>
        <v>2</v>
      </c>
      <c r="AY17" s="12" t="s">
        <v>1474</v>
      </c>
      <c r="AZ17" s="12" t="s">
        <v>1475</v>
      </c>
      <c r="BA17" s="13">
        <v>3053</v>
      </c>
      <c r="BB17" s="10">
        <f t="shared" si="47"/>
        <v>4</v>
      </c>
      <c r="BC17" s="17">
        <f t="shared" si="48"/>
        <v>2.8</v>
      </c>
      <c r="BD17" s="35" t="s">
        <v>1785</v>
      </c>
      <c r="BE17" s="10" t="str">
        <f t="shared" si="49"/>
        <v>Bra</v>
      </c>
      <c r="BF17" s="6" t="s">
        <v>572</v>
      </c>
      <c r="BG17" s="7">
        <v>1285</v>
      </c>
      <c r="BH17" s="6" t="s">
        <v>597</v>
      </c>
      <c r="BI17" s="9" t="str">
        <f t="shared" si="50"/>
        <v>Jula Hålansson</v>
      </c>
      <c r="BJ17" s="10" t="str">
        <f t="shared" si="51"/>
        <v>julia.hakansson@eslov.se</v>
      </c>
      <c r="BK17" s="10" t="str">
        <f t="shared" si="52"/>
        <v xml:space="preserve">Fältsekreterare </v>
      </c>
      <c r="BL17" s="10"/>
      <c r="BM17" s="11">
        <f t="shared" si="53"/>
        <v>0</v>
      </c>
      <c r="BN17" s="11">
        <f t="shared" si="54"/>
        <v>0</v>
      </c>
      <c r="BO17" s="11">
        <f t="shared" si="55"/>
        <v>0</v>
      </c>
      <c r="BP17" s="11">
        <f t="shared" si="56"/>
        <v>0</v>
      </c>
      <c r="BQ17" s="11">
        <f t="shared" si="57"/>
        <v>0</v>
      </c>
      <c r="BR17" s="17">
        <f t="shared" si="58"/>
        <v>0</v>
      </c>
      <c r="BS17" s="11">
        <f t="shared" si="59"/>
        <v>1</v>
      </c>
      <c r="BT17" s="11">
        <f t="shared" si="60"/>
        <v>1</v>
      </c>
      <c r="BU17" s="11">
        <f t="shared" si="61"/>
        <v>0</v>
      </c>
      <c r="BV17" s="11">
        <f t="shared" si="62"/>
        <v>1</v>
      </c>
      <c r="BW17" s="11">
        <f t="shared" si="63"/>
        <v>0</v>
      </c>
      <c r="BX17" s="11">
        <f t="shared" si="64"/>
        <v>0</v>
      </c>
      <c r="BY17" s="17">
        <f t="shared" si="65"/>
        <v>3</v>
      </c>
      <c r="BZ17" s="11">
        <f t="shared" si="66"/>
        <v>0</v>
      </c>
      <c r="CA17" s="11">
        <f t="shared" si="67"/>
        <v>0.625</v>
      </c>
      <c r="CB17" s="11">
        <f t="shared" si="68"/>
        <v>0.625</v>
      </c>
      <c r="CC17" s="11">
        <f t="shared" si="69"/>
        <v>0</v>
      </c>
      <c r="CD17" s="11">
        <f t="shared" si="70"/>
        <v>0</v>
      </c>
      <c r="CE17" s="11">
        <f t="shared" si="71"/>
        <v>0.625</v>
      </c>
      <c r="CF17" s="11">
        <f t="shared" si="72"/>
        <v>0.625</v>
      </c>
      <c r="CG17" s="11">
        <f t="shared" si="73"/>
        <v>0</v>
      </c>
      <c r="CH17" s="11">
        <f t="shared" si="74"/>
        <v>0</v>
      </c>
      <c r="CI17" s="17">
        <f t="shared" si="75"/>
        <v>2.5</v>
      </c>
      <c r="CJ17" s="11">
        <f t="shared" si="76"/>
        <v>1</v>
      </c>
      <c r="CK17" s="11">
        <f t="shared" si="77"/>
        <v>0</v>
      </c>
      <c r="CL17" s="11">
        <f t="shared" si="78"/>
        <v>0</v>
      </c>
      <c r="CM17" s="11">
        <f t="shared" si="79"/>
        <v>2</v>
      </c>
      <c r="CN17" s="11">
        <f t="shared" si="80"/>
        <v>1</v>
      </c>
      <c r="CO17" s="11">
        <f t="shared" si="81"/>
        <v>0</v>
      </c>
      <c r="CP17" s="17">
        <f t="shared" si="82"/>
        <v>4</v>
      </c>
      <c r="CQ17" s="11">
        <f t="shared" si="83"/>
        <v>1</v>
      </c>
      <c r="CR17" s="11">
        <f t="shared" si="84"/>
        <v>1</v>
      </c>
      <c r="CS17" s="11">
        <f t="shared" si="85"/>
        <v>1</v>
      </c>
      <c r="CT17" s="11">
        <f t="shared" si="86"/>
        <v>1</v>
      </c>
      <c r="CU17" s="11">
        <f t="shared" si="87"/>
        <v>0</v>
      </c>
      <c r="CV17" s="11">
        <f t="shared" si="88"/>
        <v>0</v>
      </c>
      <c r="CW17" s="17">
        <f t="shared" si="89"/>
        <v>4</v>
      </c>
      <c r="CX17" s="11">
        <f t="shared" si="90"/>
        <v>1</v>
      </c>
      <c r="CY17" s="11">
        <f t="shared" si="91"/>
        <v>1</v>
      </c>
      <c r="CZ17" s="11">
        <f t="shared" si="92"/>
        <v>0</v>
      </c>
      <c r="DA17" s="11">
        <f t="shared" si="93"/>
        <v>0</v>
      </c>
      <c r="DB17" s="11">
        <f t="shared" si="94"/>
        <v>0</v>
      </c>
      <c r="DC17" s="11">
        <f t="shared" si="95"/>
        <v>0</v>
      </c>
      <c r="DD17" s="17">
        <f t="shared" si="96"/>
        <v>2</v>
      </c>
      <c r="DE17" s="12" t="s">
        <v>1474</v>
      </c>
      <c r="DF17" s="12" t="s">
        <v>1475</v>
      </c>
      <c r="DG17" s="13">
        <v>3053</v>
      </c>
      <c r="DH17" s="17">
        <f t="shared" si="97"/>
        <v>4</v>
      </c>
      <c r="DI17" s="17">
        <f t="shared" si="98"/>
        <v>2.8</v>
      </c>
      <c r="DJ17" s="10" t="str">
        <f t="shared" si="99"/>
        <v>Bra</v>
      </c>
    </row>
    <row r="18" spans="1:114" ht="15" x14ac:dyDescent="0.25">
      <c r="A18" s="6" t="s">
        <v>572</v>
      </c>
      <c r="B18" s="7">
        <v>1283</v>
      </c>
      <c r="C18" s="6" t="s">
        <v>604</v>
      </c>
      <c r="D18" s="9" t="str">
        <f t="shared" si="0"/>
        <v>Lars Olsson</v>
      </c>
      <c r="E18" s="10" t="str">
        <f t="shared" si="1"/>
        <v>lars.olsson@helsingborg.se</v>
      </c>
      <c r="F18" s="10" t="str">
        <f t="shared" si="2"/>
        <v>Strategisk utvecklare, Fritid</v>
      </c>
      <c r="G18" s="11">
        <f t="shared" si="3"/>
        <v>0</v>
      </c>
      <c r="H18" s="11">
        <f t="shared" si="4"/>
        <v>0</v>
      </c>
      <c r="I18" s="11">
        <f t="shared" si="5"/>
        <v>1.25</v>
      </c>
      <c r="J18" s="11">
        <f t="shared" si="6"/>
        <v>1.25</v>
      </c>
      <c r="K18" s="11">
        <f t="shared" si="7"/>
        <v>0</v>
      </c>
      <c r="L18" s="10">
        <f t="shared" si="8"/>
        <v>2.5</v>
      </c>
      <c r="M18" s="11">
        <f t="shared" si="9"/>
        <v>0</v>
      </c>
      <c r="N18" s="11">
        <f t="shared" si="10"/>
        <v>1</v>
      </c>
      <c r="O18" s="11">
        <f t="shared" si="11"/>
        <v>1</v>
      </c>
      <c r="P18" s="11">
        <f t="shared" si="12"/>
        <v>1</v>
      </c>
      <c r="Q18" s="11">
        <f t="shared" si="13"/>
        <v>0</v>
      </c>
      <c r="R18" s="11">
        <f t="shared" si="14"/>
        <v>0</v>
      </c>
      <c r="S18" s="10">
        <f t="shared" si="15"/>
        <v>3</v>
      </c>
      <c r="T18" s="11">
        <f t="shared" si="16"/>
        <v>0.625</v>
      </c>
      <c r="U18" s="11">
        <f t="shared" si="17"/>
        <v>0.625</v>
      </c>
      <c r="V18" s="11">
        <f t="shared" si="18"/>
        <v>0.625</v>
      </c>
      <c r="W18" s="11">
        <f t="shared" si="19"/>
        <v>0</v>
      </c>
      <c r="X18" s="11">
        <f t="shared" si="20"/>
        <v>0</v>
      </c>
      <c r="Y18" s="11">
        <f t="shared" si="21"/>
        <v>0.625</v>
      </c>
      <c r="Z18" s="11">
        <f t="shared" si="22"/>
        <v>0.625</v>
      </c>
      <c r="AA18" s="11">
        <f t="shared" si="23"/>
        <v>0</v>
      </c>
      <c r="AB18" s="11">
        <f t="shared" si="24"/>
        <v>0</v>
      </c>
      <c r="AC18" s="10">
        <f t="shared" si="25"/>
        <v>3.125</v>
      </c>
      <c r="AD18" s="11">
        <f t="shared" si="26"/>
        <v>0</v>
      </c>
      <c r="AE18" s="11">
        <f t="shared" si="27"/>
        <v>2</v>
      </c>
      <c r="AF18" s="11">
        <f t="shared" si="28"/>
        <v>0</v>
      </c>
      <c r="AG18" s="11">
        <f t="shared" si="29"/>
        <v>2</v>
      </c>
      <c r="AH18" s="11">
        <f t="shared" si="30"/>
        <v>0</v>
      </c>
      <c r="AI18" s="11">
        <f t="shared" si="31"/>
        <v>0</v>
      </c>
      <c r="AJ18" s="10">
        <f t="shared" si="32"/>
        <v>4</v>
      </c>
      <c r="AK18" s="11">
        <f t="shared" si="33"/>
        <v>1</v>
      </c>
      <c r="AL18" s="11">
        <f t="shared" si="34"/>
        <v>1</v>
      </c>
      <c r="AM18" s="11">
        <f t="shared" si="35"/>
        <v>0</v>
      </c>
      <c r="AN18" s="11">
        <f t="shared" si="36"/>
        <v>0</v>
      </c>
      <c r="AO18" s="11">
        <f t="shared" si="37"/>
        <v>0</v>
      </c>
      <c r="AP18" s="11">
        <f t="shared" si="38"/>
        <v>0</v>
      </c>
      <c r="AQ18" s="10">
        <f t="shared" si="39"/>
        <v>2</v>
      </c>
      <c r="AR18" s="11">
        <f t="shared" si="40"/>
        <v>0</v>
      </c>
      <c r="AS18" s="11">
        <f t="shared" si="41"/>
        <v>0</v>
      </c>
      <c r="AT18" s="11">
        <f t="shared" si="42"/>
        <v>1</v>
      </c>
      <c r="AU18" s="11">
        <f t="shared" si="43"/>
        <v>0</v>
      </c>
      <c r="AV18" s="11">
        <f t="shared" si="44"/>
        <v>0</v>
      </c>
      <c r="AW18" s="11">
        <f t="shared" si="45"/>
        <v>0</v>
      </c>
      <c r="AX18" s="10">
        <f t="shared" si="46"/>
        <v>1</v>
      </c>
      <c r="AY18" s="12" t="s">
        <v>1349</v>
      </c>
      <c r="AZ18" s="12" t="s">
        <v>1478</v>
      </c>
      <c r="BA18" s="13">
        <v>3043</v>
      </c>
      <c r="BB18" s="10">
        <f t="shared" si="47"/>
        <v>4</v>
      </c>
      <c r="BC18" s="17">
        <f t="shared" si="48"/>
        <v>2.8</v>
      </c>
      <c r="BD18" s="35" t="s">
        <v>1785</v>
      </c>
      <c r="BE18" s="10" t="str">
        <f t="shared" si="49"/>
        <v>Bra</v>
      </c>
      <c r="BF18" s="6" t="s">
        <v>572</v>
      </c>
      <c r="BG18" s="7">
        <v>1283</v>
      </c>
      <c r="BH18" s="6" t="s">
        <v>604</v>
      </c>
      <c r="BI18" s="9" t="str">
        <f t="shared" si="50"/>
        <v>Lars Olsson</v>
      </c>
      <c r="BJ18" s="10" t="str">
        <f t="shared" si="51"/>
        <v>lars.olsson@helsingborg.se</v>
      </c>
      <c r="BK18" s="10" t="str">
        <f t="shared" si="52"/>
        <v>Strategisk utvecklare, Fritid</v>
      </c>
      <c r="BL18" s="10"/>
      <c r="BM18" s="11">
        <f t="shared" si="53"/>
        <v>0</v>
      </c>
      <c r="BN18" s="11">
        <f t="shared" si="54"/>
        <v>0</v>
      </c>
      <c r="BO18" s="11">
        <f t="shared" si="55"/>
        <v>1.25</v>
      </c>
      <c r="BP18" s="11">
        <f t="shared" si="56"/>
        <v>1.25</v>
      </c>
      <c r="BQ18" s="11">
        <f t="shared" si="57"/>
        <v>0</v>
      </c>
      <c r="BR18" s="17">
        <f t="shared" si="58"/>
        <v>2.5</v>
      </c>
      <c r="BS18" s="11">
        <f t="shared" si="59"/>
        <v>0</v>
      </c>
      <c r="BT18" s="11">
        <f t="shared" si="60"/>
        <v>1</v>
      </c>
      <c r="BU18" s="11">
        <f t="shared" si="61"/>
        <v>1</v>
      </c>
      <c r="BV18" s="11">
        <f t="shared" si="62"/>
        <v>1</v>
      </c>
      <c r="BW18" s="11">
        <f t="shared" si="63"/>
        <v>0</v>
      </c>
      <c r="BX18" s="11">
        <f t="shared" si="64"/>
        <v>0</v>
      </c>
      <c r="BY18" s="17">
        <f t="shared" si="65"/>
        <v>3</v>
      </c>
      <c r="BZ18" s="11">
        <f t="shared" si="66"/>
        <v>0.625</v>
      </c>
      <c r="CA18" s="11">
        <f t="shared" si="67"/>
        <v>0.625</v>
      </c>
      <c r="CB18" s="11">
        <f t="shared" si="68"/>
        <v>0.625</v>
      </c>
      <c r="CC18" s="11">
        <f t="shared" si="69"/>
        <v>0</v>
      </c>
      <c r="CD18" s="11">
        <f t="shared" si="70"/>
        <v>0</v>
      </c>
      <c r="CE18" s="11">
        <f t="shared" si="71"/>
        <v>0.625</v>
      </c>
      <c r="CF18" s="11">
        <f t="shared" si="72"/>
        <v>0.625</v>
      </c>
      <c r="CG18" s="11">
        <f t="shared" si="73"/>
        <v>0</v>
      </c>
      <c r="CH18" s="11">
        <f t="shared" si="74"/>
        <v>0</v>
      </c>
      <c r="CI18" s="17">
        <f t="shared" si="75"/>
        <v>3.125</v>
      </c>
      <c r="CJ18" s="11">
        <f t="shared" si="76"/>
        <v>0</v>
      </c>
      <c r="CK18" s="11">
        <f t="shared" si="77"/>
        <v>2</v>
      </c>
      <c r="CL18" s="11">
        <f t="shared" si="78"/>
        <v>0</v>
      </c>
      <c r="CM18" s="11">
        <f t="shared" si="79"/>
        <v>2</v>
      </c>
      <c r="CN18" s="11">
        <f t="shared" si="80"/>
        <v>0</v>
      </c>
      <c r="CO18" s="11">
        <f t="shared" si="81"/>
        <v>0</v>
      </c>
      <c r="CP18" s="17">
        <f t="shared" si="82"/>
        <v>4</v>
      </c>
      <c r="CQ18" s="11">
        <f t="shared" si="83"/>
        <v>1</v>
      </c>
      <c r="CR18" s="11">
        <f t="shared" si="84"/>
        <v>1</v>
      </c>
      <c r="CS18" s="11">
        <f t="shared" si="85"/>
        <v>0</v>
      </c>
      <c r="CT18" s="11">
        <f t="shared" si="86"/>
        <v>0</v>
      </c>
      <c r="CU18" s="11">
        <f t="shared" si="87"/>
        <v>0</v>
      </c>
      <c r="CV18" s="11">
        <f t="shared" si="88"/>
        <v>0</v>
      </c>
      <c r="CW18" s="17">
        <f t="shared" si="89"/>
        <v>2</v>
      </c>
      <c r="CX18" s="11">
        <f t="shared" si="90"/>
        <v>0</v>
      </c>
      <c r="CY18" s="11">
        <f t="shared" si="91"/>
        <v>0</v>
      </c>
      <c r="CZ18" s="11">
        <f t="shared" si="92"/>
        <v>1</v>
      </c>
      <c r="DA18" s="11">
        <f t="shared" si="93"/>
        <v>0</v>
      </c>
      <c r="DB18" s="11">
        <f t="shared" si="94"/>
        <v>0</v>
      </c>
      <c r="DC18" s="11">
        <f t="shared" si="95"/>
        <v>0</v>
      </c>
      <c r="DD18" s="17">
        <f t="shared" si="96"/>
        <v>1</v>
      </c>
      <c r="DE18" s="12" t="s">
        <v>1349</v>
      </c>
      <c r="DF18" s="12" t="s">
        <v>1478</v>
      </c>
      <c r="DG18" s="13">
        <v>3043</v>
      </c>
      <c r="DH18" s="17">
        <f t="shared" si="97"/>
        <v>4</v>
      </c>
      <c r="DI18" s="17">
        <f t="shared" si="98"/>
        <v>2.8</v>
      </c>
      <c r="DJ18" s="10" t="str">
        <f t="shared" si="99"/>
        <v>Bra</v>
      </c>
    </row>
    <row r="19" spans="1:114" ht="15" x14ac:dyDescent="0.25">
      <c r="A19" s="6" t="s">
        <v>572</v>
      </c>
      <c r="B19" s="7">
        <v>1266</v>
      </c>
      <c r="C19" s="6" t="s">
        <v>611</v>
      </c>
      <c r="D19" s="9" t="str">
        <f t="shared" si="0"/>
        <v>Christian Håkansson</v>
      </c>
      <c r="E19" s="10" t="str">
        <f t="shared" si="1"/>
        <v>christian.hakansson@horby.se</v>
      </c>
      <c r="F19" s="10" t="str">
        <f t="shared" si="2"/>
        <v>Verksamhetsansvarig Fritid</v>
      </c>
      <c r="G19" s="11">
        <f t="shared" si="3"/>
        <v>0</v>
      </c>
      <c r="H19" s="11">
        <f t="shared" si="4"/>
        <v>0</v>
      </c>
      <c r="I19" s="11">
        <f t="shared" si="5"/>
        <v>1.25</v>
      </c>
      <c r="J19" s="11">
        <f t="shared" si="6"/>
        <v>0</v>
      </c>
      <c r="K19" s="11">
        <f t="shared" si="7"/>
        <v>0</v>
      </c>
      <c r="L19" s="10">
        <f t="shared" si="8"/>
        <v>1.25</v>
      </c>
      <c r="M19" s="11">
        <f t="shared" si="9"/>
        <v>1</v>
      </c>
      <c r="N19" s="11">
        <f t="shared" si="10"/>
        <v>0</v>
      </c>
      <c r="O19" s="11">
        <f t="shared" si="11"/>
        <v>0</v>
      </c>
      <c r="P19" s="11">
        <f t="shared" si="12"/>
        <v>1</v>
      </c>
      <c r="Q19" s="11">
        <f t="shared" si="13"/>
        <v>0</v>
      </c>
      <c r="R19" s="11">
        <f t="shared" si="14"/>
        <v>0</v>
      </c>
      <c r="S19" s="10">
        <f t="shared" si="15"/>
        <v>2</v>
      </c>
      <c r="T19" s="11">
        <f t="shared" si="16"/>
        <v>0</v>
      </c>
      <c r="U19" s="11">
        <f t="shared" si="17"/>
        <v>0.625</v>
      </c>
      <c r="V19" s="11">
        <f t="shared" si="18"/>
        <v>0</v>
      </c>
      <c r="W19" s="11">
        <f t="shared" si="19"/>
        <v>0.625</v>
      </c>
      <c r="X19" s="11">
        <f t="shared" si="20"/>
        <v>0</v>
      </c>
      <c r="Y19" s="11">
        <f t="shared" si="21"/>
        <v>0.625</v>
      </c>
      <c r="Z19" s="11">
        <f t="shared" si="22"/>
        <v>0.625</v>
      </c>
      <c r="AA19" s="11">
        <f t="shared" si="23"/>
        <v>0</v>
      </c>
      <c r="AB19" s="11">
        <f t="shared" si="24"/>
        <v>0</v>
      </c>
      <c r="AC19" s="10">
        <f t="shared" si="25"/>
        <v>2.5</v>
      </c>
      <c r="AD19" s="11">
        <f t="shared" si="26"/>
        <v>0</v>
      </c>
      <c r="AE19" s="11">
        <f t="shared" si="27"/>
        <v>2</v>
      </c>
      <c r="AF19" s="11">
        <f t="shared" si="28"/>
        <v>0</v>
      </c>
      <c r="AG19" s="11">
        <f t="shared" si="29"/>
        <v>2</v>
      </c>
      <c r="AH19" s="11">
        <f t="shared" si="30"/>
        <v>0</v>
      </c>
      <c r="AI19" s="11">
        <f t="shared" si="31"/>
        <v>0</v>
      </c>
      <c r="AJ19" s="10">
        <f t="shared" si="32"/>
        <v>4</v>
      </c>
      <c r="AK19" s="11">
        <f t="shared" si="33"/>
        <v>1</v>
      </c>
      <c r="AL19" s="11">
        <f t="shared" si="34"/>
        <v>1</v>
      </c>
      <c r="AM19" s="11">
        <f t="shared" si="35"/>
        <v>1</v>
      </c>
      <c r="AN19" s="11">
        <f t="shared" si="36"/>
        <v>1</v>
      </c>
      <c r="AO19" s="11">
        <f t="shared" si="37"/>
        <v>0</v>
      </c>
      <c r="AP19" s="11">
        <f t="shared" si="38"/>
        <v>0</v>
      </c>
      <c r="AQ19" s="10">
        <f t="shared" si="39"/>
        <v>4</v>
      </c>
      <c r="AR19" s="11">
        <f t="shared" si="40"/>
        <v>1</v>
      </c>
      <c r="AS19" s="11">
        <f t="shared" si="41"/>
        <v>1</v>
      </c>
      <c r="AT19" s="11">
        <f t="shared" si="42"/>
        <v>0</v>
      </c>
      <c r="AU19" s="11">
        <f t="shared" si="43"/>
        <v>0</v>
      </c>
      <c r="AV19" s="11">
        <f t="shared" si="44"/>
        <v>0</v>
      </c>
      <c r="AW19" s="11">
        <f t="shared" si="45"/>
        <v>0</v>
      </c>
      <c r="AX19" s="10">
        <f t="shared" si="46"/>
        <v>2</v>
      </c>
      <c r="AY19" s="12" t="s">
        <v>1480</v>
      </c>
      <c r="AZ19" s="12" t="s">
        <v>1481</v>
      </c>
      <c r="BA19" s="13">
        <v>2782</v>
      </c>
      <c r="BB19" s="10">
        <f t="shared" si="47"/>
        <v>3</v>
      </c>
      <c r="BC19" s="17">
        <f t="shared" si="48"/>
        <v>2.7</v>
      </c>
      <c r="BD19" s="35" t="s">
        <v>1785</v>
      </c>
      <c r="BE19" s="10" t="str">
        <f t="shared" si="49"/>
        <v>Varken eller</v>
      </c>
      <c r="BF19" s="6" t="s">
        <v>572</v>
      </c>
      <c r="BG19" s="7">
        <v>1266</v>
      </c>
      <c r="BH19" s="6" t="s">
        <v>611</v>
      </c>
      <c r="BI19" s="9" t="str">
        <f t="shared" si="50"/>
        <v>Christian Håkansson</v>
      </c>
      <c r="BJ19" s="10" t="str">
        <f t="shared" si="51"/>
        <v>christian.hakansson@horby.se</v>
      </c>
      <c r="BK19" s="10" t="str">
        <f t="shared" si="52"/>
        <v>Verksamhetsansvarig Fritid</v>
      </c>
      <c r="BL19" s="10"/>
      <c r="BM19" s="11">
        <f t="shared" si="53"/>
        <v>0</v>
      </c>
      <c r="BN19" s="11">
        <f t="shared" si="54"/>
        <v>0</v>
      </c>
      <c r="BO19" s="11">
        <f t="shared" si="55"/>
        <v>1.25</v>
      </c>
      <c r="BP19" s="11">
        <f t="shared" si="56"/>
        <v>0</v>
      </c>
      <c r="BQ19" s="11">
        <f t="shared" si="57"/>
        <v>0</v>
      </c>
      <c r="BR19" s="17">
        <f t="shared" si="58"/>
        <v>1.25</v>
      </c>
      <c r="BS19" s="11">
        <f t="shared" si="59"/>
        <v>1</v>
      </c>
      <c r="BT19" s="11">
        <f t="shared" si="60"/>
        <v>0</v>
      </c>
      <c r="BU19" s="11">
        <f t="shared" si="61"/>
        <v>0</v>
      </c>
      <c r="BV19" s="11">
        <f t="shared" si="62"/>
        <v>1</v>
      </c>
      <c r="BW19" s="11">
        <f t="shared" si="63"/>
        <v>0</v>
      </c>
      <c r="BX19" s="11">
        <f t="shared" si="64"/>
        <v>0</v>
      </c>
      <c r="BY19" s="17">
        <f t="shared" si="65"/>
        <v>2</v>
      </c>
      <c r="BZ19" s="11">
        <f t="shared" si="66"/>
        <v>0</v>
      </c>
      <c r="CA19" s="11">
        <f t="shared" si="67"/>
        <v>0.625</v>
      </c>
      <c r="CB19" s="11">
        <f t="shared" si="68"/>
        <v>0</v>
      </c>
      <c r="CC19" s="11">
        <f t="shared" si="69"/>
        <v>0.625</v>
      </c>
      <c r="CD19" s="11">
        <f t="shared" si="70"/>
        <v>0</v>
      </c>
      <c r="CE19" s="11">
        <f t="shared" si="71"/>
        <v>0.625</v>
      </c>
      <c r="CF19" s="11">
        <f t="shared" si="72"/>
        <v>0.625</v>
      </c>
      <c r="CG19" s="11">
        <f t="shared" si="73"/>
        <v>0</v>
      </c>
      <c r="CH19" s="11">
        <f t="shared" si="74"/>
        <v>0</v>
      </c>
      <c r="CI19" s="17">
        <f t="shared" si="75"/>
        <v>2.5</v>
      </c>
      <c r="CJ19" s="11">
        <f t="shared" si="76"/>
        <v>0</v>
      </c>
      <c r="CK19" s="11">
        <f t="shared" si="77"/>
        <v>2</v>
      </c>
      <c r="CL19" s="11">
        <f t="shared" si="78"/>
        <v>0</v>
      </c>
      <c r="CM19" s="11">
        <f t="shared" si="79"/>
        <v>2</v>
      </c>
      <c r="CN19" s="11">
        <f t="shared" si="80"/>
        <v>0</v>
      </c>
      <c r="CO19" s="11">
        <f t="shared" si="81"/>
        <v>0</v>
      </c>
      <c r="CP19" s="17">
        <f t="shared" si="82"/>
        <v>4</v>
      </c>
      <c r="CQ19" s="11">
        <f t="shared" si="83"/>
        <v>1</v>
      </c>
      <c r="CR19" s="11">
        <f t="shared" si="84"/>
        <v>1</v>
      </c>
      <c r="CS19" s="11">
        <f t="shared" si="85"/>
        <v>1</v>
      </c>
      <c r="CT19" s="11">
        <f t="shared" si="86"/>
        <v>1</v>
      </c>
      <c r="CU19" s="11">
        <f t="shared" si="87"/>
        <v>0</v>
      </c>
      <c r="CV19" s="11">
        <f t="shared" si="88"/>
        <v>0</v>
      </c>
      <c r="CW19" s="17">
        <f t="shared" si="89"/>
        <v>4</v>
      </c>
      <c r="CX19" s="11">
        <f t="shared" si="90"/>
        <v>1</v>
      </c>
      <c r="CY19" s="11">
        <f t="shared" si="91"/>
        <v>1</v>
      </c>
      <c r="CZ19" s="11">
        <f t="shared" si="92"/>
        <v>0</v>
      </c>
      <c r="DA19" s="11">
        <f t="shared" si="93"/>
        <v>0</v>
      </c>
      <c r="DB19" s="11">
        <f t="shared" si="94"/>
        <v>0</v>
      </c>
      <c r="DC19" s="11">
        <f t="shared" si="95"/>
        <v>0</v>
      </c>
      <c r="DD19" s="17">
        <f t="shared" si="96"/>
        <v>2</v>
      </c>
      <c r="DE19" s="12" t="s">
        <v>1480</v>
      </c>
      <c r="DF19" s="12" t="s">
        <v>1481</v>
      </c>
      <c r="DG19" s="13">
        <v>2782</v>
      </c>
      <c r="DH19" s="17">
        <f t="shared" si="97"/>
        <v>3</v>
      </c>
      <c r="DI19" s="17">
        <f t="shared" si="98"/>
        <v>2.7</v>
      </c>
      <c r="DJ19" s="10" t="str">
        <f t="shared" si="99"/>
        <v>Varken eller</v>
      </c>
    </row>
    <row r="20" spans="1:114" ht="15" x14ac:dyDescent="0.25">
      <c r="A20" s="6" t="s">
        <v>572</v>
      </c>
      <c r="B20" s="7">
        <v>1291</v>
      </c>
      <c r="C20" s="6" t="s">
        <v>386</v>
      </c>
      <c r="D20" s="9" t="str">
        <f t="shared" si="0"/>
        <v>Seth Selleck</v>
      </c>
      <c r="E20" s="10" t="str">
        <f t="shared" si="1"/>
        <v>seth.selleck@simrishamn.se</v>
      </c>
      <c r="F20" s="10" t="str">
        <f t="shared" si="2"/>
        <v>Ungdomssamordnare</v>
      </c>
      <c r="G20" s="11">
        <f t="shared" si="3"/>
        <v>1.25</v>
      </c>
      <c r="H20" s="11">
        <f t="shared" si="4"/>
        <v>1.25</v>
      </c>
      <c r="I20" s="11">
        <f t="shared" si="5"/>
        <v>1.25</v>
      </c>
      <c r="J20" s="11">
        <f t="shared" si="6"/>
        <v>1.25</v>
      </c>
      <c r="K20" s="11">
        <f t="shared" si="7"/>
        <v>0</v>
      </c>
      <c r="L20" s="10">
        <f t="shared" si="8"/>
        <v>5</v>
      </c>
      <c r="M20" s="11">
        <f t="shared" si="9"/>
        <v>0</v>
      </c>
      <c r="N20" s="11">
        <f t="shared" si="10"/>
        <v>1</v>
      </c>
      <c r="O20" s="11">
        <f t="shared" si="11"/>
        <v>1</v>
      </c>
      <c r="P20" s="11">
        <f t="shared" si="12"/>
        <v>1</v>
      </c>
      <c r="Q20" s="11">
        <f t="shared" si="13"/>
        <v>0</v>
      </c>
      <c r="R20" s="11">
        <f t="shared" si="14"/>
        <v>0</v>
      </c>
      <c r="S20" s="10">
        <f t="shared" si="15"/>
        <v>3</v>
      </c>
      <c r="T20" s="11">
        <f t="shared" si="16"/>
        <v>0.625</v>
      </c>
      <c r="U20" s="11">
        <f t="shared" si="17"/>
        <v>0.625</v>
      </c>
      <c r="V20" s="11">
        <f t="shared" si="18"/>
        <v>0.625</v>
      </c>
      <c r="W20" s="11">
        <f t="shared" si="19"/>
        <v>0.625</v>
      </c>
      <c r="X20" s="11">
        <f t="shared" si="20"/>
        <v>0</v>
      </c>
      <c r="Y20" s="11">
        <f t="shared" si="21"/>
        <v>0.625</v>
      </c>
      <c r="Z20" s="11">
        <f t="shared" si="22"/>
        <v>0</v>
      </c>
      <c r="AA20" s="11">
        <f t="shared" si="23"/>
        <v>0.625</v>
      </c>
      <c r="AB20" s="11">
        <f t="shared" si="24"/>
        <v>0</v>
      </c>
      <c r="AC20" s="10">
        <f t="shared" si="25"/>
        <v>3.75</v>
      </c>
      <c r="AD20" s="11">
        <f t="shared" si="26"/>
        <v>1</v>
      </c>
      <c r="AE20" s="11">
        <f t="shared" si="27"/>
        <v>0</v>
      </c>
      <c r="AF20" s="11">
        <f t="shared" si="28"/>
        <v>0</v>
      </c>
      <c r="AG20" s="11">
        <f t="shared" si="29"/>
        <v>2</v>
      </c>
      <c r="AH20" s="11">
        <f t="shared" si="30"/>
        <v>0</v>
      </c>
      <c r="AI20" s="11">
        <f t="shared" si="31"/>
        <v>0</v>
      </c>
      <c r="AJ20" s="10">
        <f t="shared" si="32"/>
        <v>3</v>
      </c>
      <c r="AK20" s="11">
        <f t="shared" si="33"/>
        <v>1</v>
      </c>
      <c r="AL20" s="11">
        <f t="shared" si="34"/>
        <v>1</v>
      </c>
      <c r="AM20" s="11">
        <f t="shared" si="35"/>
        <v>1</v>
      </c>
      <c r="AN20" s="11">
        <f t="shared" si="36"/>
        <v>1</v>
      </c>
      <c r="AO20" s="11">
        <f t="shared" si="37"/>
        <v>0</v>
      </c>
      <c r="AP20" s="11">
        <f t="shared" si="38"/>
        <v>0</v>
      </c>
      <c r="AQ20" s="10">
        <f t="shared" si="39"/>
        <v>4</v>
      </c>
      <c r="AR20" s="11">
        <f t="shared" si="40"/>
        <v>1</v>
      </c>
      <c r="AS20" s="11">
        <f t="shared" si="41"/>
        <v>0</v>
      </c>
      <c r="AT20" s="11">
        <f t="shared" si="42"/>
        <v>0</v>
      </c>
      <c r="AU20" s="11">
        <f t="shared" si="43"/>
        <v>0</v>
      </c>
      <c r="AV20" s="11">
        <f t="shared" si="44"/>
        <v>0</v>
      </c>
      <c r="AW20" s="11">
        <f t="shared" si="45"/>
        <v>0</v>
      </c>
      <c r="AX20" s="10">
        <f t="shared" si="46"/>
        <v>1</v>
      </c>
      <c r="AY20" s="12">
        <v>920</v>
      </c>
      <c r="AZ20" s="12" t="s">
        <v>1482</v>
      </c>
      <c r="BA20" s="13">
        <v>2355</v>
      </c>
      <c r="BB20" s="10">
        <f t="shared" si="47"/>
        <v>2</v>
      </c>
      <c r="BC20" s="17">
        <f t="shared" si="48"/>
        <v>3.1</v>
      </c>
      <c r="BD20" s="36" t="s">
        <v>1786</v>
      </c>
      <c r="BE20" s="10" t="str">
        <f t="shared" si="49"/>
        <v>Bra</v>
      </c>
      <c r="BF20" s="6" t="s">
        <v>572</v>
      </c>
      <c r="BG20" s="7">
        <v>1291</v>
      </c>
      <c r="BH20" s="6" t="s">
        <v>386</v>
      </c>
      <c r="BI20" s="9" t="str">
        <f t="shared" si="50"/>
        <v>Seth Selleck</v>
      </c>
      <c r="BJ20" s="10" t="str">
        <f t="shared" si="51"/>
        <v>seth.selleck@simrishamn.se</v>
      </c>
      <c r="BK20" s="10" t="str">
        <f t="shared" si="52"/>
        <v>Ungdomssamordnare</v>
      </c>
      <c r="BL20" s="10"/>
      <c r="BM20" s="11">
        <f t="shared" si="53"/>
        <v>1.25</v>
      </c>
      <c r="BN20" s="11">
        <f t="shared" si="54"/>
        <v>1.25</v>
      </c>
      <c r="BO20" s="11">
        <f t="shared" si="55"/>
        <v>1.25</v>
      </c>
      <c r="BP20" s="11">
        <f t="shared" si="56"/>
        <v>1.25</v>
      </c>
      <c r="BQ20" s="11">
        <f t="shared" si="57"/>
        <v>0</v>
      </c>
      <c r="BR20" s="17">
        <f t="shared" si="58"/>
        <v>5</v>
      </c>
      <c r="BS20" s="11">
        <f t="shared" si="59"/>
        <v>0</v>
      </c>
      <c r="BT20" s="11">
        <f t="shared" si="60"/>
        <v>1</v>
      </c>
      <c r="BU20" s="11">
        <f t="shared" si="61"/>
        <v>1</v>
      </c>
      <c r="BV20" s="11">
        <f t="shared" si="62"/>
        <v>1</v>
      </c>
      <c r="BW20" s="11">
        <f t="shared" si="63"/>
        <v>0</v>
      </c>
      <c r="BX20" s="11">
        <f t="shared" si="64"/>
        <v>0</v>
      </c>
      <c r="BY20" s="17">
        <f t="shared" si="65"/>
        <v>3</v>
      </c>
      <c r="BZ20" s="11">
        <f t="shared" si="66"/>
        <v>0.625</v>
      </c>
      <c r="CA20" s="11">
        <f t="shared" si="67"/>
        <v>0.625</v>
      </c>
      <c r="CB20" s="11">
        <f t="shared" si="68"/>
        <v>0.625</v>
      </c>
      <c r="CC20" s="11">
        <f t="shared" si="69"/>
        <v>0.625</v>
      </c>
      <c r="CD20" s="11">
        <f t="shared" si="70"/>
        <v>0</v>
      </c>
      <c r="CE20" s="11">
        <f t="shared" si="71"/>
        <v>0.625</v>
      </c>
      <c r="CF20" s="11">
        <f t="shared" si="72"/>
        <v>0</v>
      </c>
      <c r="CG20" s="11">
        <f t="shared" si="73"/>
        <v>0.625</v>
      </c>
      <c r="CH20" s="11">
        <f t="shared" si="74"/>
        <v>0</v>
      </c>
      <c r="CI20" s="17">
        <f t="shared" si="75"/>
        <v>3.75</v>
      </c>
      <c r="CJ20" s="11">
        <f t="shared" si="76"/>
        <v>1</v>
      </c>
      <c r="CK20" s="11">
        <f t="shared" si="77"/>
        <v>0</v>
      </c>
      <c r="CL20" s="11">
        <f t="shared" si="78"/>
        <v>0</v>
      </c>
      <c r="CM20" s="11">
        <f t="shared" si="79"/>
        <v>2</v>
      </c>
      <c r="CN20" s="11">
        <f t="shared" si="80"/>
        <v>0</v>
      </c>
      <c r="CO20" s="11">
        <f t="shared" si="81"/>
        <v>0</v>
      </c>
      <c r="CP20" s="17">
        <f t="shared" si="82"/>
        <v>3</v>
      </c>
      <c r="CQ20" s="11">
        <f t="shared" si="83"/>
        <v>1</v>
      </c>
      <c r="CR20" s="11">
        <f t="shared" si="84"/>
        <v>1</v>
      </c>
      <c r="CS20" s="11">
        <f t="shared" si="85"/>
        <v>1</v>
      </c>
      <c r="CT20" s="11">
        <f t="shared" si="86"/>
        <v>1</v>
      </c>
      <c r="CU20" s="11">
        <f t="shared" si="87"/>
        <v>0</v>
      </c>
      <c r="CV20" s="11">
        <f t="shared" si="88"/>
        <v>0</v>
      </c>
      <c r="CW20" s="17">
        <f t="shared" si="89"/>
        <v>4</v>
      </c>
      <c r="CX20" s="11">
        <f t="shared" si="90"/>
        <v>1</v>
      </c>
      <c r="CY20" s="11">
        <f t="shared" si="91"/>
        <v>0</v>
      </c>
      <c r="CZ20" s="11">
        <f t="shared" si="92"/>
        <v>0</v>
      </c>
      <c r="DA20" s="11">
        <f t="shared" si="93"/>
        <v>0</v>
      </c>
      <c r="DB20" s="11">
        <f t="shared" si="94"/>
        <v>0</v>
      </c>
      <c r="DC20" s="11">
        <f t="shared" si="95"/>
        <v>0</v>
      </c>
      <c r="DD20" s="17">
        <f t="shared" si="96"/>
        <v>1</v>
      </c>
      <c r="DE20" s="12">
        <v>920</v>
      </c>
      <c r="DF20" s="12" t="s">
        <v>1482</v>
      </c>
      <c r="DG20" s="13">
        <v>2355</v>
      </c>
      <c r="DH20" s="17">
        <f t="shared" si="97"/>
        <v>2</v>
      </c>
      <c r="DI20" s="17">
        <f t="shared" si="98"/>
        <v>3.1</v>
      </c>
      <c r="DJ20" s="10" t="str">
        <f t="shared" si="99"/>
        <v>Bra</v>
      </c>
    </row>
    <row r="21" spans="1:114" ht="15" x14ac:dyDescent="0.25">
      <c r="A21" s="6" t="s">
        <v>572</v>
      </c>
      <c r="B21" s="7">
        <v>1287</v>
      </c>
      <c r="C21" s="6" t="s">
        <v>661</v>
      </c>
      <c r="D21" s="9" t="str">
        <f t="shared" si="0"/>
        <v>Karin Jeppsson</v>
      </c>
      <c r="E21" s="10" t="str">
        <f t="shared" si="1"/>
        <v>karin.jeppsson@trelleborg.se</v>
      </c>
      <c r="F21" s="10" t="str">
        <f t="shared" si="2"/>
        <v>samordnare ANDT samt barnkonventionen</v>
      </c>
      <c r="G21" s="11">
        <f t="shared" si="3"/>
        <v>1.25</v>
      </c>
      <c r="H21" s="11">
        <f t="shared" si="4"/>
        <v>0</v>
      </c>
      <c r="I21" s="11">
        <f t="shared" si="5"/>
        <v>1.25</v>
      </c>
      <c r="J21" s="11">
        <f t="shared" si="6"/>
        <v>1.25</v>
      </c>
      <c r="K21" s="11">
        <f t="shared" si="7"/>
        <v>0</v>
      </c>
      <c r="L21" s="10">
        <f t="shared" si="8"/>
        <v>3.75</v>
      </c>
      <c r="M21" s="11">
        <f t="shared" si="9"/>
        <v>1</v>
      </c>
      <c r="N21" s="11">
        <f t="shared" si="10"/>
        <v>1</v>
      </c>
      <c r="O21" s="11">
        <f t="shared" si="11"/>
        <v>1</v>
      </c>
      <c r="P21" s="11">
        <f t="shared" si="12"/>
        <v>1</v>
      </c>
      <c r="Q21" s="11">
        <f t="shared" si="13"/>
        <v>0</v>
      </c>
      <c r="R21" s="11">
        <f t="shared" si="14"/>
        <v>0</v>
      </c>
      <c r="S21" s="10">
        <f t="shared" si="15"/>
        <v>4</v>
      </c>
      <c r="T21" s="11">
        <f t="shared" si="16"/>
        <v>0</v>
      </c>
      <c r="U21" s="11">
        <f t="shared" si="17"/>
        <v>0.625</v>
      </c>
      <c r="V21" s="11">
        <f t="shared" si="18"/>
        <v>0.625</v>
      </c>
      <c r="W21" s="11">
        <f t="shared" si="19"/>
        <v>0</v>
      </c>
      <c r="X21" s="11">
        <f t="shared" si="20"/>
        <v>0</v>
      </c>
      <c r="Y21" s="11">
        <f t="shared" si="21"/>
        <v>0.625</v>
      </c>
      <c r="Z21" s="11">
        <f t="shared" si="22"/>
        <v>0.625</v>
      </c>
      <c r="AA21" s="11">
        <f t="shared" si="23"/>
        <v>0</v>
      </c>
      <c r="AB21" s="11">
        <f t="shared" si="24"/>
        <v>0</v>
      </c>
      <c r="AC21" s="10">
        <f t="shared" si="25"/>
        <v>2.5</v>
      </c>
      <c r="AD21" s="11">
        <f t="shared" si="26"/>
        <v>0</v>
      </c>
      <c r="AE21" s="11">
        <f t="shared" si="27"/>
        <v>2</v>
      </c>
      <c r="AF21" s="11">
        <f t="shared" si="28"/>
        <v>0</v>
      </c>
      <c r="AG21" s="11">
        <f t="shared" si="29"/>
        <v>2</v>
      </c>
      <c r="AH21" s="11">
        <f t="shared" si="30"/>
        <v>1</v>
      </c>
      <c r="AI21" s="11">
        <f t="shared" si="31"/>
        <v>0</v>
      </c>
      <c r="AJ21" s="10">
        <f t="shared" si="32"/>
        <v>5</v>
      </c>
      <c r="AK21" s="11">
        <f t="shared" si="33"/>
        <v>1</v>
      </c>
      <c r="AL21" s="11">
        <f t="shared" si="34"/>
        <v>1</v>
      </c>
      <c r="AM21" s="11">
        <f t="shared" si="35"/>
        <v>0</v>
      </c>
      <c r="AN21" s="11">
        <f t="shared" si="36"/>
        <v>1</v>
      </c>
      <c r="AO21" s="11">
        <f t="shared" si="37"/>
        <v>0</v>
      </c>
      <c r="AP21" s="11">
        <f t="shared" si="38"/>
        <v>0</v>
      </c>
      <c r="AQ21" s="10">
        <f t="shared" si="39"/>
        <v>3</v>
      </c>
      <c r="AR21" s="11">
        <f t="shared" si="40"/>
        <v>0</v>
      </c>
      <c r="AS21" s="11">
        <f t="shared" si="41"/>
        <v>1</v>
      </c>
      <c r="AT21" s="11">
        <f t="shared" si="42"/>
        <v>1</v>
      </c>
      <c r="AU21" s="11">
        <f t="shared" si="43"/>
        <v>0</v>
      </c>
      <c r="AV21" s="11">
        <f t="shared" si="44"/>
        <v>0</v>
      </c>
      <c r="AW21" s="11">
        <f t="shared" si="45"/>
        <v>0</v>
      </c>
      <c r="AX21" s="10">
        <f t="shared" si="46"/>
        <v>2</v>
      </c>
      <c r="AY21" s="12" t="s">
        <v>1483</v>
      </c>
      <c r="AZ21" s="12" t="s">
        <v>1484</v>
      </c>
      <c r="BA21" s="13">
        <v>2683</v>
      </c>
      <c r="BB21" s="10">
        <f t="shared" si="47"/>
        <v>3</v>
      </c>
      <c r="BC21" s="17">
        <f t="shared" si="48"/>
        <v>3.3</v>
      </c>
      <c r="BD21" s="36" t="s">
        <v>1786</v>
      </c>
      <c r="BE21" s="10" t="str">
        <f t="shared" si="49"/>
        <v>Mycket bra</v>
      </c>
      <c r="BF21" s="6" t="s">
        <v>572</v>
      </c>
      <c r="BG21" s="7">
        <v>1287</v>
      </c>
      <c r="BH21" s="6" t="s">
        <v>661</v>
      </c>
      <c r="BI21" s="9" t="str">
        <f t="shared" si="50"/>
        <v>Karin Jeppsson</v>
      </c>
      <c r="BJ21" s="10" t="str">
        <f t="shared" si="51"/>
        <v>karin.jeppsson@trelleborg.se</v>
      </c>
      <c r="BK21" s="10" t="str">
        <f t="shared" si="52"/>
        <v>samordnare ANDT samt barnkonventionen</v>
      </c>
      <c r="BL21" s="10"/>
      <c r="BM21" s="11">
        <f t="shared" si="53"/>
        <v>1.25</v>
      </c>
      <c r="BN21" s="11">
        <f t="shared" si="54"/>
        <v>0</v>
      </c>
      <c r="BO21" s="11">
        <f t="shared" si="55"/>
        <v>1.25</v>
      </c>
      <c r="BP21" s="11">
        <f t="shared" si="56"/>
        <v>1.25</v>
      </c>
      <c r="BQ21" s="11">
        <f t="shared" si="57"/>
        <v>0</v>
      </c>
      <c r="BR21" s="17">
        <f t="shared" si="58"/>
        <v>3.75</v>
      </c>
      <c r="BS21" s="11">
        <f t="shared" si="59"/>
        <v>1</v>
      </c>
      <c r="BT21" s="11">
        <f t="shared" si="60"/>
        <v>1</v>
      </c>
      <c r="BU21" s="11">
        <f t="shared" si="61"/>
        <v>1</v>
      </c>
      <c r="BV21" s="11">
        <f t="shared" si="62"/>
        <v>1</v>
      </c>
      <c r="BW21" s="11">
        <f t="shared" si="63"/>
        <v>0</v>
      </c>
      <c r="BX21" s="11">
        <f t="shared" si="64"/>
        <v>0</v>
      </c>
      <c r="BY21" s="17">
        <f t="shared" si="65"/>
        <v>4</v>
      </c>
      <c r="BZ21" s="11">
        <f t="shared" si="66"/>
        <v>0</v>
      </c>
      <c r="CA21" s="11">
        <f t="shared" si="67"/>
        <v>0.625</v>
      </c>
      <c r="CB21" s="11">
        <f t="shared" si="68"/>
        <v>0.625</v>
      </c>
      <c r="CC21" s="11">
        <f t="shared" si="69"/>
        <v>0</v>
      </c>
      <c r="CD21" s="11">
        <f t="shared" si="70"/>
        <v>0</v>
      </c>
      <c r="CE21" s="11">
        <f t="shared" si="71"/>
        <v>0.625</v>
      </c>
      <c r="CF21" s="11">
        <f t="shared" si="72"/>
        <v>0.625</v>
      </c>
      <c r="CG21" s="11">
        <f t="shared" si="73"/>
        <v>0</v>
      </c>
      <c r="CH21" s="11">
        <f t="shared" si="74"/>
        <v>0</v>
      </c>
      <c r="CI21" s="17">
        <f t="shared" si="75"/>
        <v>2.5</v>
      </c>
      <c r="CJ21" s="11">
        <f t="shared" si="76"/>
        <v>0</v>
      </c>
      <c r="CK21" s="11">
        <f t="shared" si="77"/>
        <v>2</v>
      </c>
      <c r="CL21" s="11">
        <f t="shared" si="78"/>
        <v>0</v>
      </c>
      <c r="CM21" s="11">
        <f t="shared" si="79"/>
        <v>2</v>
      </c>
      <c r="CN21" s="11">
        <f t="shared" si="80"/>
        <v>1</v>
      </c>
      <c r="CO21" s="11">
        <f t="shared" si="81"/>
        <v>0</v>
      </c>
      <c r="CP21" s="17">
        <f t="shared" si="82"/>
        <v>5</v>
      </c>
      <c r="CQ21" s="11">
        <f t="shared" si="83"/>
        <v>1</v>
      </c>
      <c r="CR21" s="11">
        <f t="shared" si="84"/>
        <v>1</v>
      </c>
      <c r="CS21" s="11">
        <f t="shared" si="85"/>
        <v>0</v>
      </c>
      <c r="CT21" s="11">
        <f t="shared" si="86"/>
        <v>1</v>
      </c>
      <c r="CU21" s="11">
        <f t="shared" si="87"/>
        <v>0</v>
      </c>
      <c r="CV21" s="11">
        <f t="shared" si="88"/>
        <v>0</v>
      </c>
      <c r="CW21" s="17">
        <f t="shared" si="89"/>
        <v>3</v>
      </c>
      <c r="CX21" s="11">
        <f t="shared" si="90"/>
        <v>0</v>
      </c>
      <c r="CY21" s="11">
        <f t="shared" si="91"/>
        <v>1</v>
      </c>
      <c r="CZ21" s="11">
        <f t="shared" si="92"/>
        <v>1</v>
      </c>
      <c r="DA21" s="11">
        <f t="shared" si="93"/>
        <v>0</v>
      </c>
      <c r="DB21" s="11">
        <f t="shared" si="94"/>
        <v>0</v>
      </c>
      <c r="DC21" s="11">
        <f t="shared" si="95"/>
        <v>0</v>
      </c>
      <c r="DD21" s="17">
        <f t="shared" si="96"/>
        <v>2</v>
      </c>
      <c r="DE21" s="12" t="s">
        <v>1483</v>
      </c>
      <c r="DF21" s="12" t="s">
        <v>1484</v>
      </c>
      <c r="DG21" s="13">
        <v>2683</v>
      </c>
      <c r="DH21" s="17">
        <f t="shared" si="97"/>
        <v>3</v>
      </c>
      <c r="DI21" s="17">
        <f t="shared" si="98"/>
        <v>3.3</v>
      </c>
      <c r="DJ21" s="10" t="str">
        <f t="shared" si="99"/>
        <v>Mycket bra</v>
      </c>
    </row>
    <row r="22" spans="1:114" ht="15" x14ac:dyDescent="0.25">
      <c r="A22" s="6" t="s">
        <v>572</v>
      </c>
      <c r="B22" s="7">
        <v>1277</v>
      </c>
      <c r="C22" s="6" t="s">
        <v>683</v>
      </c>
      <c r="D22" s="9" t="str">
        <f t="shared" si="0"/>
        <v>Magnus Persson</v>
      </c>
      <c r="E22" s="10" t="str">
        <f t="shared" si="1"/>
        <v>magnus.persson@astorp.se</v>
      </c>
      <c r="F22" s="10" t="str">
        <f t="shared" si="2"/>
        <v>Fältsekreterare</v>
      </c>
      <c r="G22" s="11">
        <f t="shared" si="3"/>
        <v>0</v>
      </c>
      <c r="H22" s="11">
        <f t="shared" si="4"/>
        <v>0</v>
      </c>
      <c r="I22" s="11">
        <f t="shared" si="5"/>
        <v>0</v>
      </c>
      <c r="J22" s="11">
        <f t="shared" si="6"/>
        <v>1.25</v>
      </c>
      <c r="K22" s="11">
        <f t="shared" si="7"/>
        <v>0</v>
      </c>
      <c r="L22" s="10">
        <f t="shared" si="8"/>
        <v>1.25</v>
      </c>
      <c r="M22" s="11">
        <f t="shared" si="9"/>
        <v>1</v>
      </c>
      <c r="N22" s="11">
        <f t="shared" si="10"/>
        <v>0</v>
      </c>
      <c r="O22" s="11">
        <f t="shared" si="11"/>
        <v>1</v>
      </c>
      <c r="P22" s="11">
        <f t="shared" si="12"/>
        <v>1</v>
      </c>
      <c r="Q22" s="11">
        <f t="shared" si="13"/>
        <v>1</v>
      </c>
      <c r="R22" s="11">
        <f t="shared" si="14"/>
        <v>0</v>
      </c>
      <c r="S22" s="10">
        <f t="shared" si="15"/>
        <v>4</v>
      </c>
      <c r="T22" s="11">
        <f t="shared" si="16"/>
        <v>0</v>
      </c>
      <c r="U22" s="11">
        <f t="shared" si="17"/>
        <v>0</v>
      </c>
      <c r="V22" s="11">
        <f t="shared" si="18"/>
        <v>0.625</v>
      </c>
      <c r="W22" s="11">
        <f t="shared" si="19"/>
        <v>0.625</v>
      </c>
      <c r="X22" s="11">
        <f t="shared" si="20"/>
        <v>0</v>
      </c>
      <c r="Y22" s="11">
        <f t="shared" si="21"/>
        <v>0.625</v>
      </c>
      <c r="Z22" s="11">
        <f t="shared" si="22"/>
        <v>0.625</v>
      </c>
      <c r="AA22" s="11">
        <f t="shared" si="23"/>
        <v>0</v>
      </c>
      <c r="AB22" s="11">
        <f t="shared" si="24"/>
        <v>0</v>
      </c>
      <c r="AC22" s="10">
        <f t="shared" si="25"/>
        <v>2.5</v>
      </c>
      <c r="AD22" s="11">
        <f t="shared" si="26"/>
        <v>0</v>
      </c>
      <c r="AE22" s="11">
        <f t="shared" si="27"/>
        <v>2</v>
      </c>
      <c r="AF22" s="11">
        <f t="shared" si="28"/>
        <v>1</v>
      </c>
      <c r="AG22" s="11">
        <f t="shared" si="29"/>
        <v>0</v>
      </c>
      <c r="AH22" s="11">
        <f t="shared" si="30"/>
        <v>0</v>
      </c>
      <c r="AI22" s="11">
        <f t="shared" si="31"/>
        <v>0</v>
      </c>
      <c r="AJ22" s="10">
        <f t="shared" si="32"/>
        <v>3</v>
      </c>
      <c r="AK22" s="11">
        <f t="shared" si="33"/>
        <v>1</v>
      </c>
      <c r="AL22" s="11">
        <f t="shared" si="34"/>
        <v>1</v>
      </c>
      <c r="AM22" s="11">
        <f t="shared" si="35"/>
        <v>1</v>
      </c>
      <c r="AN22" s="11">
        <f t="shared" si="36"/>
        <v>1</v>
      </c>
      <c r="AO22" s="11">
        <f t="shared" si="37"/>
        <v>0</v>
      </c>
      <c r="AP22" s="11">
        <f t="shared" si="38"/>
        <v>0</v>
      </c>
      <c r="AQ22" s="10">
        <f t="shared" si="39"/>
        <v>4</v>
      </c>
      <c r="AR22" s="11">
        <f t="shared" si="40"/>
        <v>1</v>
      </c>
      <c r="AS22" s="11">
        <f t="shared" si="41"/>
        <v>0</v>
      </c>
      <c r="AT22" s="11">
        <f t="shared" si="42"/>
        <v>0</v>
      </c>
      <c r="AU22" s="11">
        <f t="shared" si="43"/>
        <v>0</v>
      </c>
      <c r="AV22" s="11">
        <f t="shared" si="44"/>
        <v>0</v>
      </c>
      <c r="AW22" s="11">
        <f t="shared" si="45"/>
        <v>0</v>
      </c>
      <c r="AX22" s="10">
        <f t="shared" si="46"/>
        <v>1</v>
      </c>
      <c r="AY22" s="12" t="s">
        <v>1485</v>
      </c>
      <c r="AZ22" s="12" t="s">
        <v>1486</v>
      </c>
      <c r="BA22" s="13">
        <v>2544</v>
      </c>
      <c r="BB22" s="10">
        <f t="shared" si="47"/>
        <v>3</v>
      </c>
      <c r="BC22" s="17">
        <f t="shared" si="48"/>
        <v>2.7</v>
      </c>
      <c r="BD22" s="35" t="s">
        <v>1785</v>
      </c>
      <c r="BE22" s="10" t="str">
        <f t="shared" si="49"/>
        <v>Bra</v>
      </c>
      <c r="BF22" s="6" t="s">
        <v>572</v>
      </c>
      <c r="BG22" s="7">
        <v>1277</v>
      </c>
      <c r="BH22" s="6" t="s">
        <v>683</v>
      </c>
      <c r="BI22" s="9" t="str">
        <f t="shared" si="50"/>
        <v>Magnus Persson</v>
      </c>
      <c r="BJ22" s="10" t="str">
        <f t="shared" si="51"/>
        <v>magnus.persson@astorp.se</v>
      </c>
      <c r="BK22" s="10" t="str">
        <f t="shared" si="52"/>
        <v>Fältsekreterare</v>
      </c>
      <c r="BL22" s="10"/>
      <c r="BM22" s="11">
        <f t="shared" si="53"/>
        <v>0</v>
      </c>
      <c r="BN22" s="11">
        <f t="shared" si="54"/>
        <v>0</v>
      </c>
      <c r="BO22" s="11">
        <f t="shared" si="55"/>
        <v>0</v>
      </c>
      <c r="BP22" s="11">
        <f t="shared" si="56"/>
        <v>1.25</v>
      </c>
      <c r="BQ22" s="11">
        <f t="shared" si="57"/>
        <v>0</v>
      </c>
      <c r="BR22" s="17">
        <f t="shared" si="58"/>
        <v>1.25</v>
      </c>
      <c r="BS22" s="11">
        <f t="shared" si="59"/>
        <v>1</v>
      </c>
      <c r="BT22" s="11">
        <f t="shared" si="60"/>
        <v>0</v>
      </c>
      <c r="BU22" s="11">
        <f t="shared" si="61"/>
        <v>1</v>
      </c>
      <c r="BV22" s="11">
        <f t="shared" si="62"/>
        <v>1</v>
      </c>
      <c r="BW22" s="11">
        <f t="shared" si="63"/>
        <v>1</v>
      </c>
      <c r="BX22" s="11">
        <f t="shared" si="64"/>
        <v>0</v>
      </c>
      <c r="BY22" s="17">
        <f t="shared" si="65"/>
        <v>4</v>
      </c>
      <c r="BZ22" s="11">
        <f t="shared" si="66"/>
        <v>0</v>
      </c>
      <c r="CA22" s="11">
        <f t="shared" si="67"/>
        <v>0</v>
      </c>
      <c r="CB22" s="11">
        <f t="shared" si="68"/>
        <v>0.625</v>
      </c>
      <c r="CC22" s="11">
        <f t="shared" si="69"/>
        <v>0.625</v>
      </c>
      <c r="CD22" s="11">
        <f t="shared" si="70"/>
        <v>0</v>
      </c>
      <c r="CE22" s="11">
        <f t="shared" si="71"/>
        <v>0.625</v>
      </c>
      <c r="CF22" s="11">
        <f t="shared" si="72"/>
        <v>0.625</v>
      </c>
      <c r="CG22" s="11">
        <f t="shared" si="73"/>
        <v>0</v>
      </c>
      <c r="CH22" s="11">
        <f t="shared" si="74"/>
        <v>0</v>
      </c>
      <c r="CI22" s="17">
        <f t="shared" si="75"/>
        <v>2.5</v>
      </c>
      <c r="CJ22" s="11">
        <f t="shared" si="76"/>
        <v>0</v>
      </c>
      <c r="CK22" s="11">
        <f t="shared" si="77"/>
        <v>2</v>
      </c>
      <c r="CL22" s="11">
        <f t="shared" si="78"/>
        <v>1</v>
      </c>
      <c r="CM22" s="11">
        <f t="shared" si="79"/>
        <v>0</v>
      </c>
      <c r="CN22" s="11">
        <f t="shared" si="80"/>
        <v>0</v>
      </c>
      <c r="CO22" s="11">
        <f t="shared" si="81"/>
        <v>0</v>
      </c>
      <c r="CP22" s="17">
        <f t="shared" si="82"/>
        <v>3</v>
      </c>
      <c r="CQ22" s="11">
        <f t="shared" si="83"/>
        <v>1</v>
      </c>
      <c r="CR22" s="11">
        <f t="shared" si="84"/>
        <v>1</v>
      </c>
      <c r="CS22" s="11">
        <f t="shared" si="85"/>
        <v>1</v>
      </c>
      <c r="CT22" s="11">
        <f t="shared" si="86"/>
        <v>1</v>
      </c>
      <c r="CU22" s="11">
        <f t="shared" si="87"/>
        <v>0</v>
      </c>
      <c r="CV22" s="11">
        <f t="shared" si="88"/>
        <v>0</v>
      </c>
      <c r="CW22" s="17">
        <f t="shared" si="89"/>
        <v>4</v>
      </c>
      <c r="CX22" s="11">
        <f t="shared" si="90"/>
        <v>1</v>
      </c>
      <c r="CY22" s="11">
        <f t="shared" si="91"/>
        <v>0</v>
      </c>
      <c r="CZ22" s="11">
        <f t="shared" si="92"/>
        <v>0</v>
      </c>
      <c r="DA22" s="11">
        <f t="shared" si="93"/>
        <v>0</v>
      </c>
      <c r="DB22" s="11">
        <f t="shared" si="94"/>
        <v>0</v>
      </c>
      <c r="DC22" s="11">
        <f t="shared" si="95"/>
        <v>0</v>
      </c>
      <c r="DD22" s="17">
        <f t="shared" si="96"/>
        <v>1</v>
      </c>
      <c r="DE22" s="12" t="s">
        <v>1485</v>
      </c>
      <c r="DF22" s="12" t="s">
        <v>1486</v>
      </c>
      <c r="DG22" s="13">
        <v>2544</v>
      </c>
      <c r="DH22" s="17">
        <f t="shared" si="97"/>
        <v>3</v>
      </c>
      <c r="DI22" s="17">
        <f t="shared" si="98"/>
        <v>2.7</v>
      </c>
      <c r="DJ22" s="10" t="str">
        <f t="shared" si="99"/>
        <v>Bra</v>
      </c>
    </row>
    <row r="23" spans="1:114" ht="15" x14ac:dyDescent="0.25">
      <c r="A23" s="6" t="s">
        <v>572</v>
      </c>
      <c r="B23" s="7">
        <v>1262</v>
      </c>
      <c r="C23" s="6" t="s">
        <v>620</v>
      </c>
      <c r="D23" s="9" t="str">
        <f t="shared" si="0"/>
        <v>Stefan Hansson</v>
      </c>
      <c r="E23" s="10" t="str">
        <f t="shared" si="1"/>
        <v>stefan.hansson@lomma.se</v>
      </c>
      <c r="F23" s="10" t="str">
        <f t="shared" si="2"/>
        <v>Områdeschef Fritid</v>
      </c>
      <c r="G23" s="11">
        <f t="shared" si="3"/>
        <v>1.25</v>
      </c>
      <c r="H23" s="11">
        <f t="shared" si="4"/>
        <v>0</v>
      </c>
      <c r="I23" s="11">
        <f t="shared" si="5"/>
        <v>0</v>
      </c>
      <c r="J23" s="11">
        <f t="shared" si="6"/>
        <v>1.25</v>
      </c>
      <c r="K23" s="11">
        <f t="shared" si="7"/>
        <v>0</v>
      </c>
      <c r="L23" s="10">
        <f t="shared" si="8"/>
        <v>2.5</v>
      </c>
      <c r="M23" s="11">
        <f t="shared" si="9"/>
        <v>1</v>
      </c>
      <c r="N23" s="11">
        <f t="shared" si="10"/>
        <v>1</v>
      </c>
      <c r="O23" s="11">
        <f t="shared" si="11"/>
        <v>1</v>
      </c>
      <c r="P23" s="11">
        <f t="shared" si="12"/>
        <v>1</v>
      </c>
      <c r="Q23" s="11">
        <f t="shared" si="13"/>
        <v>0</v>
      </c>
      <c r="R23" s="11">
        <f t="shared" si="14"/>
        <v>0</v>
      </c>
      <c r="S23" s="10">
        <f t="shared" si="15"/>
        <v>4</v>
      </c>
      <c r="T23" s="11">
        <f t="shared" si="16"/>
        <v>0</v>
      </c>
      <c r="U23" s="11">
        <f t="shared" si="17"/>
        <v>0.625</v>
      </c>
      <c r="V23" s="11">
        <f t="shared" si="18"/>
        <v>0.625</v>
      </c>
      <c r="W23" s="11">
        <f t="shared" si="19"/>
        <v>0.625</v>
      </c>
      <c r="X23" s="11">
        <f t="shared" si="20"/>
        <v>0.625</v>
      </c>
      <c r="Y23" s="11">
        <f t="shared" si="21"/>
        <v>0.625</v>
      </c>
      <c r="Z23" s="11">
        <f t="shared" si="22"/>
        <v>0.625</v>
      </c>
      <c r="AA23" s="11">
        <f t="shared" si="23"/>
        <v>0.625</v>
      </c>
      <c r="AB23" s="11">
        <f t="shared" si="24"/>
        <v>0</v>
      </c>
      <c r="AC23" s="10">
        <f t="shared" si="25"/>
        <v>4.375</v>
      </c>
      <c r="AD23" s="11">
        <f t="shared" si="26"/>
        <v>0</v>
      </c>
      <c r="AE23" s="11">
        <f t="shared" si="27"/>
        <v>2</v>
      </c>
      <c r="AF23" s="11">
        <f t="shared" si="28"/>
        <v>0</v>
      </c>
      <c r="AG23" s="11">
        <f t="shared" si="29"/>
        <v>2</v>
      </c>
      <c r="AH23" s="11">
        <f t="shared" si="30"/>
        <v>0</v>
      </c>
      <c r="AI23" s="11">
        <f t="shared" si="31"/>
        <v>0</v>
      </c>
      <c r="AJ23" s="10">
        <f t="shared" si="32"/>
        <v>4</v>
      </c>
      <c r="AK23" s="11">
        <f t="shared" si="33"/>
        <v>1</v>
      </c>
      <c r="AL23" s="11">
        <f t="shared" si="34"/>
        <v>1</v>
      </c>
      <c r="AM23" s="11">
        <f t="shared" si="35"/>
        <v>1</v>
      </c>
      <c r="AN23" s="11">
        <f t="shared" si="36"/>
        <v>1</v>
      </c>
      <c r="AO23" s="11">
        <f t="shared" si="37"/>
        <v>1</v>
      </c>
      <c r="AP23" s="11">
        <f t="shared" si="38"/>
        <v>0</v>
      </c>
      <c r="AQ23" s="10">
        <f t="shared" si="39"/>
        <v>5</v>
      </c>
      <c r="AR23" s="11">
        <f t="shared" si="40"/>
        <v>0</v>
      </c>
      <c r="AS23" s="11">
        <f t="shared" si="41"/>
        <v>1</v>
      </c>
      <c r="AT23" s="11">
        <f t="shared" si="42"/>
        <v>0</v>
      </c>
      <c r="AU23" s="11">
        <f t="shared" si="43"/>
        <v>0</v>
      </c>
      <c r="AV23" s="11">
        <f t="shared" si="44"/>
        <v>0</v>
      </c>
      <c r="AW23" s="11">
        <f t="shared" si="45"/>
        <v>0</v>
      </c>
      <c r="AX23" s="10">
        <f t="shared" si="46"/>
        <v>1</v>
      </c>
      <c r="AY23" s="12" t="s">
        <v>1487</v>
      </c>
      <c r="AZ23" s="12" t="s">
        <v>1379</v>
      </c>
      <c r="BA23" s="13">
        <v>2522</v>
      </c>
      <c r="BB23" s="10">
        <f t="shared" si="47"/>
        <v>3</v>
      </c>
      <c r="BC23" s="17">
        <f t="shared" si="48"/>
        <v>3.4</v>
      </c>
      <c r="BD23" s="36" t="s">
        <v>1786</v>
      </c>
      <c r="BE23" s="10" t="str">
        <f t="shared" si="49"/>
        <v>Bra</v>
      </c>
      <c r="BF23" s="6" t="s">
        <v>572</v>
      </c>
      <c r="BG23" s="7">
        <v>1262</v>
      </c>
      <c r="BH23" s="6" t="s">
        <v>620</v>
      </c>
      <c r="BI23" s="9" t="str">
        <f t="shared" si="50"/>
        <v>Stefan Hansson</v>
      </c>
      <c r="BJ23" s="10" t="str">
        <f t="shared" si="51"/>
        <v>stefan.hansson@lomma.se</v>
      </c>
      <c r="BK23" s="10" t="str">
        <f t="shared" si="52"/>
        <v>Områdeschef Fritid</v>
      </c>
      <c r="BL23" s="10"/>
      <c r="BM23" s="11">
        <f t="shared" si="53"/>
        <v>1.25</v>
      </c>
      <c r="BN23" s="11">
        <f t="shared" si="54"/>
        <v>0</v>
      </c>
      <c r="BO23" s="11">
        <f t="shared" si="55"/>
        <v>0</v>
      </c>
      <c r="BP23" s="11">
        <f t="shared" si="56"/>
        <v>1.25</v>
      </c>
      <c r="BQ23" s="11">
        <f t="shared" si="57"/>
        <v>0</v>
      </c>
      <c r="BR23" s="17">
        <f t="shared" si="58"/>
        <v>2.5</v>
      </c>
      <c r="BS23" s="11">
        <f t="shared" si="59"/>
        <v>1</v>
      </c>
      <c r="BT23" s="11">
        <f t="shared" si="60"/>
        <v>1</v>
      </c>
      <c r="BU23" s="11">
        <f t="shared" si="61"/>
        <v>1</v>
      </c>
      <c r="BV23" s="11">
        <f t="shared" si="62"/>
        <v>1</v>
      </c>
      <c r="BW23" s="11">
        <f t="shared" si="63"/>
        <v>0</v>
      </c>
      <c r="BX23" s="11">
        <f t="shared" si="64"/>
        <v>0</v>
      </c>
      <c r="BY23" s="17">
        <f t="shared" si="65"/>
        <v>4</v>
      </c>
      <c r="BZ23" s="11">
        <f t="shared" si="66"/>
        <v>0</v>
      </c>
      <c r="CA23" s="11">
        <f t="shared" si="67"/>
        <v>0.625</v>
      </c>
      <c r="CB23" s="11">
        <f t="shared" si="68"/>
        <v>0.625</v>
      </c>
      <c r="CC23" s="11">
        <f t="shared" si="69"/>
        <v>0.625</v>
      </c>
      <c r="CD23" s="11">
        <f t="shared" si="70"/>
        <v>0.625</v>
      </c>
      <c r="CE23" s="11">
        <f t="shared" si="71"/>
        <v>0.625</v>
      </c>
      <c r="CF23" s="11">
        <f t="shared" si="72"/>
        <v>0.625</v>
      </c>
      <c r="CG23" s="11">
        <f t="shared" si="73"/>
        <v>0.625</v>
      </c>
      <c r="CH23" s="11">
        <f t="shared" si="74"/>
        <v>0</v>
      </c>
      <c r="CI23" s="17">
        <f t="shared" si="75"/>
        <v>4.375</v>
      </c>
      <c r="CJ23" s="11">
        <f t="shared" si="76"/>
        <v>0</v>
      </c>
      <c r="CK23" s="11">
        <f t="shared" si="77"/>
        <v>2</v>
      </c>
      <c r="CL23" s="11">
        <f t="shared" si="78"/>
        <v>0</v>
      </c>
      <c r="CM23" s="11">
        <f t="shared" si="79"/>
        <v>2</v>
      </c>
      <c r="CN23" s="11">
        <f t="shared" si="80"/>
        <v>0</v>
      </c>
      <c r="CO23" s="11">
        <f t="shared" si="81"/>
        <v>0</v>
      </c>
      <c r="CP23" s="17">
        <f t="shared" si="82"/>
        <v>4</v>
      </c>
      <c r="CQ23" s="11">
        <f t="shared" si="83"/>
        <v>1</v>
      </c>
      <c r="CR23" s="11">
        <f t="shared" si="84"/>
        <v>1</v>
      </c>
      <c r="CS23" s="11">
        <f t="shared" si="85"/>
        <v>1</v>
      </c>
      <c r="CT23" s="11">
        <f t="shared" si="86"/>
        <v>1</v>
      </c>
      <c r="CU23" s="11">
        <f t="shared" si="87"/>
        <v>1</v>
      </c>
      <c r="CV23" s="11">
        <f t="shared" si="88"/>
        <v>0</v>
      </c>
      <c r="CW23" s="17">
        <f t="shared" si="89"/>
        <v>5</v>
      </c>
      <c r="CX23" s="11">
        <f t="shared" si="90"/>
        <v>0</v>
      </c>
      <c r="CY23" s="11">
        <f t="shared" si="91"/>
        <v>1</v>
      </c>
      <c r="CZ23" s="11">
        <f t="shared" si="92"/>
        <v>0</v>
      </c>
      <c r="DA23" s="11">
        <f t="shared" si="93"/>
        <v>0</v>
      </c>
      <c r="DB23" s="11">
        <f t="shared" si="94"/>
        <v>0</v>
      </c>
      <c r="DC23" s="11">
        <f t="shared" si="95"/>
        <v>0</v>
      </c>
      <c r="DD23" s="17">
        <f t="shared" si="96"/>
        <v>1</v>
      </c>
      <c r="DE23" s="12" t="s">
        <v>1487</v>
      </c>
      <c r="DF23" s="12" t="s">
        <v>1379</v>
      </c>
      <c r="DG23" s="13">
        <v>2522</v>
      </c>
      <c r="DH23" s="17">
        <f t="shared" si="97"/>
        <v>3</v>
      </c>
      <c r="DI23" s="17">
        <f t="shared" si="98"/>
        <v>3.4</v>
      </c>
      <c r="DJ23" s="10" t="str">
        <f t="shared" si="99"/>
        <v>Bra</v>
      </c>
    </row>
    <row r="24" spans="1:114" ht="15" x14ac:dyDescent="0.25">
      <c r="A24" s="6" t="s">
        <v>572</v>
      </c>
      <c r="B24" s="7">
        <v>1275</v>
      </c>
      <c r="C24" s="6" t="s">
        <v>674</v>
      </c>
      <c r="D24" s="9" t="str">
        <f t="shared" si="0"/>
        <v>Magnus Almström</v>
      </c>
      <c r="E24" s="10" t="str">
        <f t="shared" si="1"/>
        <v>magnus.almstrom@perstorp.se</v>
      </c>
      <c r="F24" s="10" t="str">
        <f t="shared" si="2"/>
        <v>Fritidschef</v>
      </c>
      <c r="G24" s="11">
        <f t="shared" si="3"/>
        <v>0</v>
      </c>
      <c r="H24" s="11">
        <f t="shared" si="4"/>
        <v>0</v>
      </c>
      <c r="I24" s="11">
        <f t="shared" si="5"/>
        <v>0</v>
      </c>
      <c r="J24" s="11">
        <f t="shared" si="6"/>
        <v>1.25</v>
      </c>
      <c r="K24" s="11">
        <f t="shared" si="7"/>
        <v>0</v>
      </c>
      <c r="L24" s="10">
        <f t="shared" si="8"/>
        <v>1.25</v>
      </c>
      <c r="M24" s="11">
        <f t="shared" si="9"/>
        <v>0</v>
      </c>
      <c r="N24" s="11">
        <f t="shared" si="10"/>
        <v>1</v>
      </c>
      <c r="O24" s="11">
        <f t="shared" si="11"/>
        <v>1</v>
      </c>
      <c r="P24" s="11">
        <f t="shared" si="12"/>
        <v>1</v>
      </c>
      <c r="Q24" s="11">
        <f t="shared" si="13"/>
        <v>0</v>
      </c>
      <c r="R24" s="11">
        <f t="shared" si="14"/>
        <v>0</v>
      </c>
      <c r="S24" s="10">
        <f t="shared" si="15"/>
        <v>3</v>
      </c>
      <c r="T24" s="11">
        <f t="shared" si="16"/>
        <v>0</v>
      </c>
      <c r="U24" s="11">
        <f t="shared" si="17"/>
        <v>0</v>
      </c>
      <c r="V24" s="11">
        <f t="shared" si="18"/>
        <v>0.625</v>
      </c>
      <c r="W24" s="11">
        <f t="shared" si="19"/>
        <v>0.625</v>
      </c>
      <c r="X24" s="11">
        <f t="shared" si="20"/>
        <v>0</v>
      </c>
      <c r="Y24" s="11">
        <f t="shared" si="21"/>
        <v>0.625</v>
      </c>
      <c r="Z24" s="11">
        <f t="shared" si="22"/>
        <v>0.625</v>
      </c>
      <c r="AA24" s="11">
        <f t="shared" si="23"/>
        <v>0</v>
      </c>
      <c r="AB24" s="11">
        <f t="shared" si="24"/>
        <v>0</v>
      </c>
      <c r="AC24" s="10">
        <f t="shared" si="25"/>
        <v>2.5</v>
      </c>
      <c r="AD24" s="11">
        <f t="shared" si="26"/>
        <v>0</v>
      </c>
      <c r="AE24" s="11">
        <f t="shared" si="27"/>
        <v>2</v>
      </c>
      <c r="AF24" s="11">
        <f t="shared" si="28"/>
        <v>0</v>
      </c>
      <c r="AG24" s="11">
        <f t="shared" si="29"/>
        <v>2</v>
      </c>
      <c r="AH24" s="11">
        <f t="shared" si="30"/>
        <v>0</v>
      </c>
      <c r="AI24" s="11">
        <f t="shared" si="31"/>
        <v>0</v>
      </c>
      <c r="AJ24" s="10">
        <f t="shared" si="32"/>
        <v>4</v>
      </c>
      <c r="AK24" s="11">
        <f t="shared" si="33"/>
        <v>1</v>
      </c>
      <c r="AL24" s="11">
        <f t="shared" si="34"/>
        <v>1</v>
      </c>
      <c r="AM24" s="11">
        <f t="shared" si="35"/>
        <v>1</v>
      </c>
      <c r="AN24" s="11">
        <f t="shared" si="36"/>
        <v>1</v>
      </c>
      <c r="AO24" s="11">
        <f t="shared" si="37"/>
        <v>0</v>
      </c>
      <c r="AP24" s="11">
        <f t="shared" si="38"/>
        <v>0</v>
      </c>
      <c r="AQ24" s="10">
        <f t="shared" si="39"/>
        <v>4</v>
      </c>
      <c r="AR24" s="11">
        <f t="shared" si="40"/>
        <v>0</v>
      </c>
      <c r="AS24" s="11">
        <f t="shared" si="41"/>
        <v>1</v>
      </c>
      <c r="AT24" s="11">
        <f t="shared" si="42"/>
        <v>1</v>
      </c>
      <c r="AU24" s="11">
        <f t="shared" si="43"/>
        <v>0</v>
      </c>
      <c r="AV24" s="11">
        <f t="shared" si="44"/>
        <v>0</v>
      </c>
      <c r="AW24" s="11">
        <f t="shared" si="45"/>
        <v>0</v>
      </c>
      <c r="AX24" s="10">
        <f t="shared" si="46"/>
        <v>2</v>
      </c>
      <c r="AY24" s="12" t="s">
        <v>1488</v>
      </c>
      <c r="AZ24" s="12">
        <v>817</v>
      </c>
      <c r="BA24" s="13">
        <v>3065</v>
      </c>
      <c r="BB24" s="10">
        <f t="shared" si="47"/>
        <v>4</v>
      </c>
      <c r="BC24" s="17">
        <f t="shared" si="48"/>
        <v>3</v>
      </c>
      <c r="BD24" s="36" t="s">
        <v>1786</v>
      </c>
      <c r="BE24" s="10" t="str">
        <f t="shared" si="49"/>
        <v>Varken eller</v>
      </c>
      <c r="BF24" s="6" t="s">
        <v>572</v>
      </c>
      <c r="BG24" s="7">
        <v>1275</v>
      </c>
      <c r="BH24" s="6" t="s">
        <v>674</v>
      </c>
      <c r="BI24" s="9" t="str">
        <f t="shared" si="50"/>
        <v>Magnus Almström</v>
      </c>
      <c r="BJ24" s="10" t="str">
        <f t="shared" si="51"/>
        <v>magnus.almstrom@perstorp.se</v>
      </c>
      <c r="BK24" s="10" t="str">
        <f t="shared" si="52"/>
        <v>Fritidschef</v>
      </c>
      <c r="BL24" s="10"/>
      <c r="BM24" s="11">
        <f t="shared" si="53"/>
        <v>0</v>
      </c>
      <c r="BN24" s="11">
        <f t="shared" si="54"/>
        <v>0</v>
      </c>
      <c r="BO24" s="11">
        <f t="shared" si="55"/>
        <v>0</v>
      </c>
      <c r="BP24" s="11">
        <f t="shared" si="56"/>
        <v>1.25</v>
      </c>
      <c r="BQ24" s="11">
        <f t="shared" si="57"/>
        <v>0</v>
      </c>
      <c r="BR24" s="17">
        <f t="shared" si="58"/>
        <v>1.25</v>
      </c>
      <c r="BS24" s="11">
        <f t="shared" si="59"/>
        <v>0</v>
      </c>
      <c r="BT24" s="11">
        <f t="shared" si="60"/>
        <v>1</v>
      </c>
      <c r="BU24" s="11">
        <f t="shared" si="61"/>
        <v>1</v>
      </c>
      <c r="BV24" s="11">
        <f t="shared" si="62"/>
        <v>1</v>
      </c>
      <c r="BW24" s="11">
        <f t="shared" si="63"/>
        <v>0</v>
      </c>
      <c r="BX24" s="11">
        <f t="shared" si="64"/>
        <v>0</v>
      </c>
      <c r="BY24" s="17">
        <f t="shared" si="65"/>
        <v>3</v>
      </c>
      <c r="BZ24" s="11">
        <f t="shared" si="66"/>
        <v>0</v>
      </c>
      <c r="CA24" s="11">
        <f t="shared" si="67"/>
        <v>0</v>
      </c>
      <c r="CB24" s="11">
        <f t="shared" si="68"/>
        <v>0.625</v>
      </c>
      <c r="CC24" s="11">
        <f t="shared" si="69"/>
        <v>0.625</v>
      </c>
      <c r="CD24" s="11">
        <f t="shared" si="70"/>
        <v>0</v>
      </c>
      <c r="CE24" s="11">
        <f t="shared" si="71"/>
        <v>0.625</v>
      </c>
      <c r="CF24" s="11">
        <f t="shared" si="72"/>
        <v>0.625</v>
      </c>
      <c r="CG24" s="11">
        <f t="shared" si="73"/>
        <v>0</v>
      </c>
      <c r="CH24" s="11">
        <f t="shared" si="74"/>
        <v>0</v>
      </c>
      <c r="CI24" s="17">
        <f t="shared" si="75"/>
        <v>2.5</v>
      </c>
      <c r="CJ24" s="11">
        <f t="shared" si="76"/>
        <v>0</v>
      </c>
      <c r="CK24" s="11">
        <f t="shared" si="77"/>
        <v>2</v>
      </c>
      <c r="CL24" s="11">
        <f t="shared" si="78"/>
        <v>0</v>
      </c>
      <c r="CM24" s="11">
        <f t="shared" si="79"/>
        <v>2</v>
      </c>
      <c r="CN24" s="11">
        <f t="shared" si="80"/>
        <v>0</v>
      </c>
      <c r="CO24" s="11">
        <f t="shared" si="81"/>
        <v>0</v>
      </c>
      <c r="CP24" s="17">
        <f t="shared" si="82"/>
        <v>4</v>
      </c>
      <c r="CQ24" s="11">
        <f t="shared" si="83"/>
        <v>1</v>
      </c>
      <c r="CR24" s="11">
        <f t="shared" si="84"/>
        <v>1</v>
      </c>
      <c r="CS24" s="11">
        <f t="shared" si="85"/>
        <v>1</v>
      </c>
      <c r="CT24" s="11">
        <f t="shared" si="86"/>
        <v>1</v>
      </c>
      <c r="CU24" s="11">
        <f t="shared" si="87"/>
        <v>0</v>
      </c>
      <c r="CV24" s="11">
        <f t="shared" si="88"/>
        <v>0</v>
      </c>
      <c r="CW24" s="17">
        <f t="shared" si="89"/>
        <v>4</v>
      </c>
      <c r="CX24" s="11">
        <f t="shared" si="90"/>
        <v>0</v>
      </c>
      <c r="CY24" s="11">
        <f t="shared" si="91"/>
        <v>1</v>
      </c>
      <c r="CZ24" s="11">
        <f t="shared" si="92"/>
        <v>1</v>
      </c>
      <c r="DA24" s="11">
        <f t="shared" si="93"/>
        <v>0</v>
      </c>
      <c r="DB24" s="11">
        <f t="shared" si="94"/>
        <v>0</v>
      </c>
      <c r="DC24" s="11">
        <f t="shared" si="95"/>
        <v>0</v>
      </c>
      <c r="DD24" s="17">
        <f t="shared" si="96"/>
        <v>2</v>
      </c>
      <c r="DE24" s="12" t="s">
        <v>1488</v>
      </c>
      <c r="DF24" s="12">
        <v>817</v>
      </c>
      <c r="DG24" s="13">
        <v>3065</v>
      </c>
      <c r="DH24" s="17">
        <f t="shared" si="97"/>
        <v>4</v>
      </c>
      <c r="DI24" s="17">
        <f t="shared" si="98"/>
        <v>3</v>
      </c>
      <c r="DJ24" s="10" t="str">
        <f t="shared" si="99"/>
        <v>Varken eller</v>
      </c>
    </row>
    <row r="25" spans="1:114" ht="15" x14ac:dyDescent="0.25">
      <c r="A25" s="6" t="s">
        <v>572</v>
      </c>
      <c r="B25" s="7">
        <v>1272</v>
      </c>
      <c r="C25" s="6" t="s">
        <v>586</v>
      </c>
      <c r="D25" s="9" t="str">
        <f t="shared" si="0"/>
        <v>Robert Sestrajcic</v>
      </c>
      <c r="E25" s="10" t="str">
        <f t="shared" si="1"/>
        <v>robert.sestrajcic@bromolla.se</v>
      </c>
      <c r="F25" s="10" t="str">
        <f t="shared" si="2"/>
        <v>Ungdomssekreterare</v>
      </c>
      <c r="G25" s="11">
        <f t="shared" si="3"/>
        <v>1.25</v>
      </c>
      <c r="H25" s="11">
        <f t="shared" si="4"/>
        <v>1.25</v>
      </c>
      <c r="I25" s="11">
        <f t="shared" si="5"/>
        <v>1.25</v>
      </c>
      <c r="J25" s="11">
        <f t="shared" si="6"/>
        <v>1.25</v>
      </c>
      <c r="K25" s="11">
        <f t="shared" si="7"/>
        <v>0</v>
      </c>
      <c r="L25" s="10">
        <f t="shared" si="8"/>
        <v>5</v>
      </c>
      <c r="M25" s="11">
        <f t="shared" si="9"/>
        <v>1</v>
      </c>
      <c r="N25" s="11">
        <f t="shared" si="10"/>
        <v>0</v>
      </c>
      <c r="O25" s="11">
        <f t="shared" si="11"/>
        <v>1</v>
      </c>
      <c r="P25" s="11">
        <f t="shared" si="12"/>
        <v>0</v>
      </c>
      <c r="Q25" s="11">
        <f t="shared" si="13"/>
        <v>0</v>
      </c>
      <c r="R25" s="11">
        <f t="shared" si="14"/>
        <v>0</v>
      </c>
      <c r="S25" s="10">
        <f t="shared" si="15"/>
        <v>2</v>
      </c>
      <c r="T25" s="11">
        <f t="shared" si="16"/>
        <v>0</v>
      </c>
      <c r="U25" s="11">
        <f t="shared" si="17"/>
        <v>0.625</v>
      </c>
      <c r="V25" s="11">
        <f t="shared" si="18"/>
        <v>0.625</v>
      </c>
      <c r="W25" s="11">
        <f t="shared" si="19"/>
        <v>0.625</v>
      </c>
      <c r="X25" s="11">
        <f t="shared" si="20"/>
        <v>0</v>
      </c>
      <c r="Y25" s="11">
        <f t="shared" si="21"/>
        <v>0.625</v>
      </c>
      <c r="Z25" s="11">
        <f t="shared" si="22"/>
        <v>0.625</v>
      </c>
      <c r="AA25" s="11">
        <f t="shared" si="23"/>
        <v>0.625</v>
      </c>
      <c r="AB25" s="11">
        <f t="shared" si="24"/>
        <v>0</v>
      </c>
      <c r="AC25" s="10">
        <f t="shared" si="25"/>
        <v>3.75</v>
      </c>
      <c r="AD25" s="11">
        <f t="shared" si="26"/>
        <v>0</v>
      </c>
      <c r="AE25" s="11">
        <f t="shared" si="27"/>
        <v>2</v>
      </c>
      <c r="AF25" s="11">
        <f t="shared" si="28"/>
        <v>1</v>
      </c>
      <c r="AG25" s="11">
        <f t="shared" si="29"/>
        <v>0</v>
      </c>
      <c r="AH25" s="11">
        <f t="shared" si="30"/>
        <v>0</v>
      </c>
      <c r="AI25" s="11">
        <f t="shared" si="31"/>
        <v>0</v>
      </c>
      <c r="AJ25" s="10">
        <f t="shared" si="32"/>
        <v>3</v>
      </c>
      <c r="AK25" s="11">
        <f t="shared" si="33"/>
        <v>1</v>
      </c>
      <c r="AL25" s="11">
        <f t="shared" si="34"/>
        <v>1</v>
      </c>
      <c r="AM25" s="11">
        <f t="shared" si="35"/>
        <v>1</v>
      </c>
      <c r="AN25" s="11">
        <f t="shared" si="36"/>
        <v>1</v>
      </c>
      <c r="AO25" s="11">
        <f t="shared" si="37"/>
        <v>0</v>
      </c>
      <c r="AP25" s="11">
        <f t="shared" si="38"/>
        <v>0</v>
      </c>
      <c r="AQ25" s="10">
        <f t="shared" si="39"/>
        <v>4</v>
      </c>
      <c r="AR25" s="11">
        <f t="shared" si="40"/>
        <v>1</v>
      </c>
      <c r="AS25" s="11">
        <f t="shared" si="41"/>
        <v>1</v>
      </c>
      <c r="AT25" s="11">
        <f t="shared" si="42"/>
        <v>1</v>
      </c>
      <c r="AU25" s="11">
        <f t="shared" si="43"/>
        <v>1</v>
      </c>
      <c r="AV25" s="11">
        <f t="shared" si="44"/>
        <v>0</v>
      </c>
      <c r="AW25" s="11">
        <f t="shared" si="45"/>
        <v>0</v>
      </c>
      <c r="AX25" s="10">
        <f t="shared" si="46"/>
        <v>4</v>
      </c>
      <c r="AY25" s="12">
        <v>955</v>
      </c>
      <c r="AZ25" s="12" t="s">
        <v>1489</v>
      </c>
      <c r="BA25" s="13">
        <v>2170</v>
      </c>
      <c r="BB25" s="10">
        <f t="shared" si="47"/>
        <v>1</v>
      </c>
      <c r="BC25" s="17">
        <f t="shared" si="48"/>
        <v>3.3</v>
      </c>
      <c r="BD25" s="36" t="s">
        <v>1786</v>
      </c>
      <c r="BE25" s="10" t="str">
        <f t="shared" si="49"/>
        <v>Bra</v>
      </c>
      <c r="BF25" s="6" t="s">
        <v>572</v>
      </c>
      <c r="BG25" s="7">
        <v>1272</v>
      </c>
      <c r="BH25" s="6" t="s">
        <v>586</v>
      </c>
      <c r="BI25" s="9" t="str">
        <f t="shared" si="50"/>
        <v>Robert Sestrajcic</v>
      </c>
      <c r="BJ25" s="10" t="str">
        <f t="shared" si="51"/>
        <v>robert.sestrajcic@bromolla.se</v>
      </c>
      <c r="BK25" s="10" t="str">
        <f t="shared" si="52"/>
        <v>Ungdomssekreterare</v>
      </c>
      <c r="BL25" s="10"/>
      <c r="BM25" s="11">
        <f t="shared" si="53"/>
        <v>1.25</v>
      </c>
      <c r="BN25" s="11">
        <f t="shared" si="54"/>
        <v>1.25</v>
      </c>
      <c r="BO25" s="11">
        <f t="shared" si="55"/>
        <v>1.25</v>
      </c>
      <c r="BP25" s="11">
        <f t="shared" si="56"/>
        <v>1.25</v>
      </c>
      <c r="BQ25" s="11">
        <f t="shared" si="57"/>
        <v>0</v>
      </c>
      <c r="BR25" s="17">
        <f t="shared" si="58"/>
        <v>5</v>
      </c>
      <c r="BS25" s="11">
        <f t="shared" si="59"/>
        <v>1</v>
      </c>
      <c r="BT25" s="11">
        <f t="shared" si="60"/>
        <v>0</v>
      </c>
      <c r="BU25" s="11">
        <f t="shared" si="61"/>
        <v>1</v>
      </c>
      <c r="BV25" s="11">
        <f t="shared" si="62"/>
        <v>0</v>
      </c>
      <c r="BW25" s="11">
        <f t="shared" si="63"/>
        <v>0</v>
      </c>
      <c r="BX25" s="11">
        <f t="shared" si="64"/>
        <v>0</v>
      </c>
      <c r="BY25" s="17">
        <f t="shared" si="65"/>
        <v>2</v>
      </c>
      <c r="BZ25" s="11">
        <f t="shared" si="66"/>
        <v>0</v>
      </c>
      <c r="CA25" s="11">
        <f t="shared" si="67"/>
        <v>0.625</v>
      </c>
      <c r="CB25" s="11">
        <f t="shared" si="68"/>
        <v>0.625</v>
      </c>
      <c r="CC25" s="11">
        <f t="shared" si="69"/>
        <v>0.625</v>
      </c>
      <c r="CD25" s="11">
        <f t="shared" si="70"/>
        <v>0</v>
      </c>
      <c r="CE25" s="11">
        <f t="shared" si="71"/>
        <v>0.625</v>
      </c>
      <c r="CF25" s="11">
        <f t="shared" si="72"/>
        <v>0.625</v>
      </c>
      <c r="CG25" s="11">
        <f t="shared" si="73"/>
        <v>0.625</v>
      </c>
      <c r="CH25" s="11">
        <f t="shared" si="74"/>
        <v>0</v>
      </c>
      <c r="CI25" s="17">
        <f t="shared" si="75"/>
        <v>3.75</v>
      </c>
      <c r="CJ25" s="11">
        <f t="shared" si="76"/>
        <v>0</v>
      </c>
      <c r="CK25" s="11">
        <f t="shared" si="77"/>
        <v>2</v>
      </c>
      <c r="CL25" s="11">
        <f t="shared" si="78"/>
        <v>1</v>
      </c>
      <c r="CM25" s="11">
        <f t="shared" si="79"/>
        <v>0</v>
      </c>
      <c r="CN25" s="11">
        <f t="shared" si="80"/>
        <v>0</v>
      </c>
      <c r="CO25" s="11">
        <f t="shared" si="81"/>
        <v>0</v>
      </c>
      <c r="CP25" s="17">
        <f t="shared" si="82"/>
        <v>3</v>
      </c>
      <c r="CQ25" s="11">
        <f t="shared" si="83"/>
        <v>1</v>
      </c>
      <c r="CR25" s="11">
        <f t="shared" si="84"/>
        <v>1</v>
      </c>
      <c r="CS25" s="11">
        <f t="shared" si="85"/>
        <v>1</v>
      </c>
      <c r="CT25" s="11">
        <f t="shared" si="86"/>
        <v>1</v>
      </c>
      <c r="CU25" s="11">
        <f t="shared" si="87"/>
        <v>0</v>
      </c>
      <c r="CV25" s="11">
        <f t="shared" si="88"/>
        <v>0</v>
      </c>
      <c r="CW25" s="17">
        <f t="shared" si="89"/>
        <v>4</v>
      </c>
      <c r="CX25" s="11">
        <f t="shared" si="90"/>
        <v>1</v>
      </c>
      <c r="CY25" s="11">
        <f t="shared" si="91"/>
        <v>1</v>
      </c>
      <c r="CZ25" s="11">
        <f t="shared" si="92"/>
        <v>1</v>
      </c>
      <c r="DA25" s="11">
        <f t="shared" si="93"/>
        <v>1</v>
      </c>
      <c r="DB25" s="11">
        <f t="shared" si="94"/>
        <v>0</v>
      </c>
      <c r="DC25" s="11">
        <f t="shared" si="95"/>
        <v>0</v>
      </c>
      <c r="DD25" s="17">
        <f t="shared" si="96"/>
        <v>4</v>
      </c>
      <c r="DE25" s="12">
        <v>955</v>
      </c>
      <c r="DF25" s="12" t="s">
        <v>1489</v>
      </c>
      <c r="DG25" s="13">
        <v>2170</v>
      </c>
      <c r="DH25" s="17">
        <f t="shared" si="97"/>
        <v>1</v>
      </c>
      <c r="DI25" s="17">
        <f t="shared" si="98"/>
        <v>3.3</v>
      </c>
      <c r="DJ25" s="10" t="str">
        <f t="shared" si="99"/>
        <v>Bra</v>
      </c>
    </row>
    <row r="26" spans="1:114" ht="15" x14ac:dyDescent="0.25">
      <c r="A26" s="6" t="s">
        <v>572</v>
      </c>
      <c r="B26" s="7">
        <v>1264</v>
      </c>
      <c r="C26" s="6" t="s">
        <v>679</v>
      </c>
      <c r="D26" s="9" t="str">
        <f t="shared" si="0"/>
        <v>Richard Andersson</v>
      </c>
      <c r="E26" s="10" t="str">
        <f t="shared" si="1"/>
        <v>richard.andersson@skurup.se</v>
      </c>
      <c r="F26" s="10" t="str">
        <f t="shared" si="2"/>
        <v>Verksamhetschef</v>
      </c>
      <c r="G26" s="11">
        <f t="shared" si="3"/>
        <v>1.25</v>
      </c>
      <c r="H26" s="11">
        <f t="shared" si="4"/>
        <v>0</v>
      </c>
      <c r="I26" s="11">
        <f t="shared" si="5"/>
        <v>1.25</v>
      </c>
      <c r="J26" s="11">
        <f t="shared" si="6"/>
        <v>0</v>
      </c>
      <c r="K26" s="11">
        <f t="shared" si="7"/>
        <v>0</v>
      </c>
      <c r="L26" s="10">
        <f t="shared" si="8"/>
        <v>2.5</v>
      </c>
      <c r="M26" s="11">
        <f t="shared" si="9"/>
        <v>1</v>
      </c>
      <c r="N26" s="11">
        <f t="shared" si="10"/>
        <v>1</v>
      </c>
      <c r="O26" s="11">
        <f t="shared" si="11"/>
        <v>1</v>
      </c>
      <c r="P26" s="11">
        <f t="shared" si="12"/>
        <v>1</v>
      </c>
      <c r="Q26" s="11">
        <f t="shared" si="13"/>
        <v>0</v>
      </c>
      <c r="R26" s="11">
        <f t="shared" si="14"/>
        <v>0</v>
      </c>
      <c r="S26" s="10">
        <f t="shared" si="15"/>
        <v>4</v>
      </c>
      <c r="T26" s="11">
        <f t="shared" si="16"/>
        <v>0.625</v>
      </c>
      <c r="U26" s="11">
        <f t="shared" si="17"/>
        <v>0.625</v>
      </c>
      <c r="V26" s="11">
        <f t="shared" si="18"/>
        <v>0.625</v>
      </c>
      <c r="W26" s="11">
        <f t="shared" si="19"/>
        <v>0.625</v>
      </c>
      <c r="X26" s="11">
        <f t="shared" si="20"/>
        <v>0</v>
      </c>
      <c r="Y26" s="11">
        <f t="shared" si="21"/>
        <v>0.625</v>
      </c>
      <c r="Z26" s="11">
        <f t="shared" si="22"/>
        <v>0.625</v>
      </c>
      <c r="AA26" s="11">
        <f t="shared" si="23"/>
        <v>0.625</v>
      </c>
      <c r="AB26" s="11">
        <f t="shared" si="24"/>
        <v>0</v>
      </c>
      <c r="AC26" s="10">
        <f t="shared" si="25"/>
        <v>4.375</v>
      </c>
      <c r="AD26" s="11">
        <f t="shared" si="26"/>
        <v>0</v>
      </c>
      <c r="AE26" s="11">
        <f t="shared" si="27"/>
        <v>2</v>
      </c>
      <c r="AF26" s="11">
        <f t="shared" si="28"/>
        <v>0</v>
      </c>
      <c r="AG26" s="11">
        <f t="shared" si="29"/>
        <v>0</v>
      </c>
      <c r="AH26" s="11">
        <f t="shared" si="30"/>
        <v>0</v>
      </c>
      <c r="AI26" s="11">
        <f t="shared" si="31"/>
        <v>0</v>
      </c>
      <c r="AJ26" s="10">
        <f t="shared" si="32"/>
        <v>2</v>
      </c>
      <c r="AK26" s="11">
        <f t="shared" si="33"/>
        <v>1</v>
      </c>
      <c r="AL26" s="11">
        <f t="shared" si="34"/>
        <v>1</v>
      </c>
      <c r="AM26" s="11">
        <f t="shared" si="35"/>
        <v>1</v>
      </c>
      <c r="AN26" s="11">
        <f t="shared" si="36"/>
        <v>1</v>
      </c>
      <c r="AO26" s="11">
        <f t="shared" si="37"/>
        <v>0</v>
      </c>
      <c r="AP26" s="11">
        <f t="shared" si="38"/>
        <v>0</v>
      </c>
      <c r="AQ26" s="10">
        <f t="shared" si="39"/>
        <v>4</v>
      </c>
      <c r="AR26" s="11">
        <f t="shared" si="40"/>
        <v>1</v>
      </c>
      <c r="AS26" s="11">
        <f t="shared" si="41"/>
        <v>1</v>
      </c>
      <c r="AT26" s="11">
        <f t="shared" si="42"/>
        <v>1</v>
      </c>
      <c r="AU26" s="11">
        <f t="shared" si="43"/>
        <v>0</v>
      </c>
      <c r="AV26" s="11">
        <f t="shared" si="44"/>
        <v>0</v>
      </c>
      <c r="AW26" s="11">
        <f t="shared" si="45"/>
        <v>0</v>
      </c>
      <c r="AX26" s="10">
        <f t="shared" si="46"/>
        <v>3</v>
      </c>
      <c r="AY26" s="12" t="s">
        <v>1490</v>
      </c>
      <c r="AZ26" s="12" t="s">
        <v>1491</v>
      </c>
      <c r="BA26" s="13">
        <v>2401</v>
      </c>
      <c r="BB26" s="10">
        <f t="shared" si="47"/>
        <v>2</v>
      </c>
      <c r="BC26" s="17">
        <f t="shared" si="48"/>
        <v>3.1</v>
      </c>
      <c r="BD26" s="36" t="s">
        <v>1786</v>
      </c>
      <c r="BE26" s="10" t="str">
        <f t="shared" si="49"/>
        <v>Bra</v>
      </c>
      <c r="BF26" s="6" t="s">
        <v>572</v>
      </c>
      <c r="BG26" s="7">
        <v>1264</v>
      </c>
      <c r="BH26" s="6" t="s">
        <v>679</v>
      </c>
      <c r="BI26" s="9" t="str">
        <f t="shared" si="50"/>
        <v>Richard Andersson</v>
      </c>
      <c r="BJ26" s="10" t="str">
        <f t="shared" si="51"/>
        <v>richard.andersson@skurup.se</v>
      </c>
      <c r="BK26" s="10" t="str">
        <f t="shared" si="52"/>
        <v>Verksamhetschef</v>
      </c>
      <c r="BL26" s="10"/>
      <c r="BM26" s="11">
        <f t="shared" si="53"/>
        <v>1.25</v>
      </c>
      <c r="BN26" s="11">
        <f t="shared" si="54"/>
        <v>0</v>
      </c>
      <c r="BO26" s="11">
        <f t="shared" si="55"/>
        <v>1.25</v>
      </c>
      <c r="BP26" s="11">
        <f t="shared" si="56"/>
        <v>0</v>
      </c>
      <c r="BQ26" s="11">
        <f t="shared" si="57"/>
        <v>0</v>
      </c>
      <c r="BR26" s="17">
        <f t="shared" si="58"/>
        <v>2.5</v>
      </c>
      <c r="BS26" s="11">
        <f t="shared" si="59"/>
        <v>1</v>
      </c>
      <c r="BT26" s="11">
        <f t="shared" si="60"/>
        <v>1</v>
      </c>
      <c r="BU26" s="11">
        <f t="shared" si="61"/>
        <v>1</v>
      </c>
      <c r="BV26" s="11">
        <f t="shared" si="62"/>
        <v>1</v>
      </c>
      <c r="BW26" s="11">
        <f t="shared" si="63"/>
        <v>0</v>
      </c>
      <c r="BX26" s="11">
        <f t="shared" si="64"/>
        <v>0</v>
      </c>
      <c r="BY26" s="17">
        <f t="shared" si="65"/>
        <v>4</v>
      </c>
      <c r="BZ26" s="11">
        <f t="shared" si="66"/>
        <v>0.625</v>
      </c>
      <c r="CA26" s="11">
        <f t="shared" si="67"/>
        <v>0.625</v>
      </c>
      <c r="CB26" s="11">
        <f t="shared" si="68"/>
        <v>0.625</v>
      </c>
      <c r="CC26" s="11">
        <f t="shared" si="69"/>
        <v>0.625</v>
      </c>
      <c r="CD26" s="11">
        <f t="shared" si="70"/>
        <v>0</v>
      </c>
      <c r="CE26" s="11">
        <f t="shared" si="71"/>
        <v>0.625</v>
      </c>
      <c r="CF26" s="11">
        <f t="shared" si="72"/>
        <v>0.625</v>
      </c>
      <c r="CG26" s="11">
        <f t="shared" si="73"/>
        <v>0.625</v>
      </c>
      <c r="CH26" s="11">
        <f t="shared" si="74"/>
        <v>0</v>
      </c>
      <c r="CI26" s="17">
        <f t="shared" si="75"/>
        <v>4.375</v>
      </c>
      <c r="CJ26" s="11">
        <f t="shared" si="76"/>
        <v>0</v>
      </c>
      <c r="CK26" s="11">
        <f t="shared" si="77"/>
        <v>2</v>
      </c>
      <c r="CL26" s="11">
        <f t="shared" si="78"/>
        <v>0</v>
      </c>
      <c r="CM26" s="11">
        <f t="shared" si="79"/>
        <v>0</v>
      </c>
      <c r="CN26" s="11">
        <f t="shared" si="80"/>
        <v>0</v>
      </c>
      <c r="CO26" s="11">
        <f t="shared" si="81"/>
        <v>0</v>
      </c>
      <c r="CP26" s="17">
        <f t="shared" si="82"/>
        <v>2</v>
      </c>
      <c r="CQ26" s="11">
        <f t="shared" si="83"/>
        <v>1</v>
      </c>
      <c r="CR26" s="11">
        <f t="shared" si="84"/>
        <v>1</v>
      </c>
      <c r="CS26" s="11">
        <f t="shared" si="85"/>
        <v>1</v>
      </c>
      <c r="CT26" s="11">
        <f t="shared" si="86"/>
        <v>1</v>
      </c>
      <c r="CU26" s="11">
        <f t="shared" si="87"/>
        <v>0</v>
      </c>
      <c r="CV26" s="11">
        <f t="shared" si="88"/>
        <v>0</v>
      </c>
      <c r="CW26" s="17">
        <f t="shared" si="89"/>
        <v>4</v>
      </c>
      <c r="CX26" s="11">
        <f t="shared" si="90"/>
        <v>1</v>
      </c>
      <c r="CY26" s="11">
        <f t="shared" si="91"/>
        <v>1</v>
      </c>
      <c r="CZ26" s="11">
        <f t="shared" si="92"/>
        <v>1</v>
      </c>
      <c r="DA26" s="11">
        <f t="shared" si="93"/>
        <v>0</v>
      </c>
      <c r="DB26" s="11">
        <f t="shared" si="94"/>
        <v>0</v>
      </c>
      <c r="DC26" s="11">
        <f t="shared" si="95"/>
        <v>0</v>
      </c>
      <c r="DD26" s="17">
        <f t="shared" si="96"/>
        <v>3</v>
      </c>
      <c r="DE26" s="12" t="s">
        <v>1490</v>
      </c>
      <c r="DF26" s="12" t="s">
        <v>1491</v>
      </c>
      <c r="DG26" s="13">
        <v>2401</v>
      </c>
      <c r="DH26" s="17">
        <f t="shared" si="97"/>
        <v>2</v>
      </c>
      <c r="DI26" s="17">
        <f t="shared" si="98"/>
        <v>3.1</v>
      </c>
      <c r="DJ26" s="10" t="str">
        <f t="shared" si="99"/>
        <v>Bra</v>
      </c>
    </row>
    <row r="27" spans="1:114" ht="15" x14ac:dyDescent="0.25">
      <c r="A27" s="6" t="s">
        <v>572</v>
      </c>
      <c r="B27" s="7">
        <v>1263</v>
      </c>
      <c r="C27" s="6" t="s">
        <v>655</v>
      </c>
      <c r="D27" s="9" t="str">
        <f t="shared" si="0"/>
        <v>Daniel Kåreda</v>
      </c>
      <c r="E27" s="10" t="str">
        <f t="shared" si="1"/>
        <v>daniel@kareda.se</v>
      </c>
      <c r="F27" s="10" t="str">
        <f t="shared" si="2"/>
        <v>Fritidschef</v>
      </c>
      <c r="G27" s="11">
        <f t="shared" si="3"/>
        <v>1.25</v>
      </c>
      <c r="H27" s="11">
        <f t="shared" si="4"/>
        <v>0</v>
      </c>
      <c r="I27" s="11">
        <f t="shared" si="5"/>
        <v>1.25</v>
      </c>
      <c r="J27" s="11">
        <f t="shared" si="6"/>
        <v>1.25</v>
      </c>
      <c r="K27" s="11">
        <f t="shared" si="7"/>
        <v>0</v>
      </c>
      <c r="L27" s="10">
        <f t="shared" si="8"/>
        <v>3.75</v>
      </c>
      <c r="M27" s="11">
        <f t="shared" si="9"/>
        <v>1</v>
      </c>
      <c r="N27" s="11">
        <f t="shared" si="10"/>
        <v>1</v>
      </c>
      <c r="O27" s="11">
        <f t="shared" si="11"/>
        <v>1</v>
      </c>
      <c r="P27" s="11">
        <f t="shared" si="12"/>
        <v>1</v>
      </c>
      <c r="Q27" s="11">
        <f t="shared" si="13"/>
        <v>1</v>
      </c>
      <c r="R27" s="11">
        <f t="shared" si="14"/>
        <v>0</v>
      </c>
      <c r="S27" s="10">
        <f t="shared" si="15"/>
        <v>5</v>
      </c>
      <c r="T27" s="11">
        <f t="shared" si="16"/>
        <v>0</v>
      </c>
      <c r="U27" s="11">
        <f t="shared" si="17"/>
        <v>0</v>
      </c>
      <c r="V27" s="11">
        <f t="shared" si="18"/>
        <v>0.625</v>
      </c>
      <c r="W27" s="11">
        <f t="shared" si="19"/>
        <v>0.625</v>
      </c>
      <c r="X27" s="11">
        <f t="shared" si="20"/>
        <v>0.625</v>
      </c>
      <c r="Y27" s="11">
        <f t="shared" si="21"/>
        <v>0.625</v>
      </c>
      <c r="Z27" s="11">
        <f t="shared" si="22"/>
        <v>0</v>
      </c>
      <c r="AA27" s="11">
        <f t="shared" si="23"/>
        <v>0.625</v>
      </c>
      <c r="AB27" s="11">
        <f t="shared" si="24"/>
        <v>0</v>
      </c>
      <c r="AC27" s="10">
        <f t="shared" si="25"/>
        <v>3.125</v>
      </c>
      <c r="AD27" s="11">
        <f t="shared" si="26"/>
        <v>1</v>
      </c>
      <c r="AE27" s="11">
        <f t="shared" si="27"/>
        <v>0</v>
      </c>
      <c r="AF27" s="11">
        <f t="shared" si="28"/>
        <v>0</v>
      </c>
      <c r="AG27" s="11">
        <f t="shared" si="29"/>
        <v>2</v>
      </c>
      <c r="AH27" s="11">
        <f t="shared" si="30"/>
        <v>0</v>
      </c>
      <c r="AI27" s="11">
        <f t="shared" si="31"/>
        <v>0</v>
      </c>
      <c r="AJ27" s="10">
        <f t="shared" si="32"/>
        <v>3</v>
      </c>
      <c r="AK27" s="11">
        <f t="shared" si="33"/>
        <v>1</v>
      </c>
      <c r="AL27" s="11">
        <f t="shared" si="34"/>
        <v>1</v>
      </c>
      <c r="AM27" s="11">
        <f t="shared" si="35"/>
        <v>1</v>
      </c>
      <c r="AN27" s="11">
        <f t="shared" si="36"/>
        <v>1</v>
      </c>
      <c r="AO27" s="11">
        <f t="shared" si="37"/>
        <v>0</v>
      </c>
      <c r="AP27" s="11">
        <f t="shared" si="38"/>
        <v>0</v>
      </c>
      <c r="AQ27" s="10">
        <f t="shared" si="39"/>
        <v>4</v>
      </c>
      <c r="AR27" s="11">
        <f t="shared" si="40"/>
        <v>1</v>
      </c>
      <c r="AS27" s="11">
        <f t="shared" si="41"/>
        <v>1</v>
      </c>
      <c r="AT27" s="11">
        <f t="shared" si="42"/>
        <v>1</v>
      </c>
      <c r="AU27" s="11">
        <f t="shared" si="43"/>
        <v>0</v>
      </c>
      <c r="AV27" s="11">
        <f t="shared" si="44"/>
        <v>1</v>
      </c>
      <c r="AW27" s="11">
        <f t="shared" si="45"/>
        <v>0</v>
      </c>
      <c r="AX27" s="10">
        <f t="shared" si="46"/>
        <v>4</v>
      </c>
      <c r="AY27" s="12" t="s">
        <v>1369</v>
      </c>
      <c r="AZ27" s="12">
        <v>909</v>
      </c>
      <c r="BA27" s="13">
        <v>2697</v>
      </c>
      <c r="BB27" s="10">
        <f t="shared" si="47"/>
        <v>3</v>
      </c>
      <c r="BC27" s="17">
        <f t="shared" si="48"/>
        <v>3.7</v>
      </c>
      <c r="BD27" s="36" t="s">
        <v>1786</v>
      </c>
      <c r="BE27" s="10" t="str">
        <f t="shared" si="49"/>
        <v>Bra</v>
      </c>
      <c r="BF27" s="6" t="s">
        <v>572</v>
      </c>
      <c r="BG27" s="7">
        <v>1263</v>
      </c>
      <c r="BH27" s="6" t="s">
        <v>655</v>
      </c>
      <c r="BI27" s="9" t="str">
        <f t="shared" si="50"/>
        <v>Daniel Kåreda</v>
      </c>
      <c r="BJ27" s="10" t="str">
        <f t="shared" si="51"/>
        <v>daniel@kareda.se</v>
      </c>
      <c r="BK27" s="10" t="str">
        <f t="shared" si="52"/>
        <v>Fritidschef</v>
      </c>
      <c r="BL27" s="10"/>
      <c r="BM27" s="11">
        <f t="shared" si="53"/>
        <v>1.25</v>
      </c>
      <c r="BN27" s="11">
        <f t="shared" si="54"/>
        <v>0</v>
      </c>
      <c r="BO27" s="11">
        <f t="shared" si="55"/>
        <v>1.25</v>
      </c>
      <c r="BP27" s="11">
        <f t="shared" si="56"/>
        <v>1.25</v>
      </c>
      <c r="BQ27" s="11">
        <f t="shared" si="57"/>
        <v>0</v>
      </c>
      <c r="BR27" s="17">
        <f t="shared" si="58"/>
        <v>3.75</v>
      </c>
      <c r="BS27" s="11">
        <f t="shared" si="59"/>
        <v>1</v>
      </c>
      <c r="BT27" s="11">
        <f t="shared" si="60"/>
        <v>1</v>
      </c>
      <c r="BU27" s="11">
        <f t="shared" si="61"/>
        <v>1</v>
      </c>
      <c r="BV27" s="11">
        <f t="shared" si="62"/>
        <v>1</v>
      </c>
      <c r="BW27" s="11">
        <f t="shared" si="63"/>
        <v>1</v>
      </c>
      <c r="BX27" s="11">
        <f t="shared" si="64"/>
        <v>0</v>
      </c>
      <c r="BY27" s="17">
        <f t="shared" si="65"/>
        <v>5</v>
      </c>
      <c r="BZ27" s="11">
        <f t="shared" si="66"/>
        <v>0</v>
      </c>
      <c r="CA27" s="11">
        <f t="shared" si="67"/>
        <v>0</v>
      </c>
      <c r="CB27" s="11">
        <f t="shared" si="68"/>
        <v>0.625</v>
      </c>
      <c r="CC27" s="11">
        <f t="shared" si="69"/>
        <v>0.625</v>
      </c>
      <c r="CD27" s="11">
        <f t="shared" si="70"/>
        <v>0.625</v>
      </c>
      <c r="CE27" s="11">
        <f t="shared" si="71"/>
        <v>0.625</v>
      </c>
      <c r="CF27" s="11">
        <f t="shared" si="72"/>
        <v>0</v>
      </c>
      <c r="CG27" s="11">
        <f t="shared" si="73"/>
        <v>0.625</v>
      </c>
      <c r="CH27" s="11">
        <f t="shared" si="74"/>
        <v>0</v>
      </c>
      <c r="CI27" s="17">
        <f t="shared" si="75"/>
        <v>3.125</v>
      </c>
      <c r="CJ27" s="11">
        <f t="shared" si="76"/>
        <v>1</v>
      </c>
      <c r="CK27" s="11">
        <f t="shared" si="77"/>
        <v>0</v>
      </c>
      <c r="CL27" s="11">
        <f t="shared" si="78"/>
        <v>0</v>
      </c>
      <c r="CM27" s="11">
        <f t="shared" si="79"/>
        <v>2</v>
      </c>
      <c r="CN27" s="11">
        <f t="shared" si="80"/>
        <v>0</v>
      </c>
      <c r="CO27" s="11">
        <f t="shared" si="81"/>
        <v>0</v>
      </c>
      <c r="CP27" s="17">
        <f t="shared" si="82"/>
        <v>3</v>
      </c>
      <c r="CQ27" s="11">
        <f t="shared" si="83"/>
        <v>1</v>
      </c>
      <c r="CR27" s="11">
        <f t="shared" si="84"/>
        <v>1</v>
      </c>
      <c r="CS27" s="11">
        <f t="shared" si="85"/>
        <v>1</v>
      </c>
      <c r="CT27" s="11">
        <f t="shared" si="86"/>
        <v>1</v>
      </c>
      <c r="CU27" s="11">
        <f t="shared" si="87"/>
        <v>0</v>
      </c>
      <c r="CV27" s="11">
        <f t="shared" si="88"/>
        <v>0</v>
      </c>
      <c r="CW27" s="17">
        <f t="shared" si="89"/>
        <v>4</v>
      </c>
      <c r="CX27" s="11">
        <f t="shared" si="90"/>
        <v>1</v>
      </c>
      <c r="CY27" s="11">
        <f t="shared" si="91"/>
        <v>1</v>
      </c>
      <c r="CZ27" s="11">
        <f t="shared" si="92"/>
        <v>1</v>
      </c>
      <c r="DA27" s="11">
        <f t="shared" si="93"/>
        <v>0</v>
      </c>
      <c r="DB27" s="11">
        <f t="shared" si="94"/>
        <v>1</v>
      </c>
      <c r="DC27" s="11">
        <f t="shared" si="95"/>
        <v>0</v>
      </c>
      <c r="DD27" s="17">
        <f t="shared" si="96"/>
        <v>4</v>
      </c>
      <c r="DE27" s="12" t="s">
        <v>1369</v>
      </c>
      <c r="DF27" s="12">
        <v>909</v>
      </c>
      <c r="DG27" s="13">
        <v>2697</v>
      </c>
      <c r="DH27" s="17">
        <f t="shared" si="97"/>
        <v>3</v>
      </c>
      <c r="DI27" s="17">
        <f t="shared" si="98"/>
        <v>3.7</v>
      </c>
      <c r="DJ27" s="10" t="str">
        <f t="shared" si="99"/>
        <v>Bra</v>
      </c>
    </row>
    <row r="28" spans="1:114" ht="15" x14ac:dyDescent="0.25">
      <c r="A28" s="6" t="s">
        <v>572</v>
      </c>
      <c r="B28" s="7">
        <v>1281</v>
      </c>
      <c r="C28" s="6" t="s">
        <v>694</v>
      </c>
      <c r="D28" s="9" t="str">
        <f t="shared" si="0"/>
        <v>Tor Olsson</v>
      </c>
      <c r="E28" s="10" t="str">
        <f t="shared" si="1"/>
        <v>tor.ohlsson@lund.se</v>
      </c>
      <c r="F28" s="10" t="str">
        <f t="shared" si="2"/>
        <v>Processchef</v>
      </c>
      <c r="G28" s="11">
        <f t="shared" si="3"/>
        <v>1.25</v>
      </c>
      <c r="H28" s="11">
        <f t="shared" si="4"/>
        <v>0</v>
      </c>
      <c r="I28" s="11">
        <f t="shared" si="5"/>
        <v>1.25</v>
      </c>
      <c r="J28" s="11">
        <f t="shared" si="6"/>
        <v>1.25</v>
      </c>
      <c r="K28" s="11">
        <f t="shared" si="7"/>
        <v>0</v>
      </c>
      <c r="L28" s="10">
        <f t="shared" si="8"/>
        <v>3.75</v>
      </c>
      <c r="M28" s="11">
        <f t="shared" si="9"/>
        <v>1</v>
      </c>
      <c r="N28" s="11">
        <f t="shared" si="10"/>
        <v>0</v>
      </c>
      <c r="O28" s="11">
        <f t="shared" si="11"/>
        <v>0</v>
      </c>
      <c r="P28" s="11">
        <f t="shared" si="12"/>
        <v>1</v>
      </c>
      <c r="Q28" s="11">
        <f t="shared" si="13"/>
        <v>0</v>
      </c>
      <c r="R28" s="11">
        <f t="shared" si="14"/>
        <v>0</v>
      </c>
      <c r="S28" s="10">
        <f t="shared" si="15"/>
        <v>2</v>
      </c>
      <c r="T28" s="11">
        <f t="shared" si="16"/>
        <v>0.625</v>
      </c>
      <c r="U28" s="11">
        <f t="shared" si="17"/>
        <v>0.625</v>
      </c>
      <c r="V28" s="11">
        <f t="shared" si="18"/>
        <v>0.625</v>
      </c>
      <c r="W28" s="11">
        <f t="shared" si="19"/>
        <v>0</v>
      </c>
      <c r="X28" s="11">
        <f t="shared" si="20"/>
        <v>0</v>
      </c>
      <c r="Y28" s="11">
        <f t="shared" si="21"/>
        <v>0.625</v>
      </c>
      <c r="Z28" s="11">
        <f t="shared" si="22"/>
        <v>0.625</v>
      </c>
      <c r="AA28" s="11">
        <f t="shared" si="23"/>
        <v>0.625</v>
      </c>
      <c r="AB28" s="11">
        <f t="shared" si="24"/>
        <v>0</v>
      </c>
      <c r="AC28" s="10">
        <f t="shared" si="25"/>
        <v>3.75</v>
      </c>
      <c r="AD28" s="11">
        <f t="shared" si="26"/>
        <v>0</v>
      </c>
      <c r="AE28" s="11">
        <f t="shared" si="27"/>
        <v>2</v>
      </c>
      <c r="AF28" s="11">
        <f t="shared" si="28"/>
        <v>0</v>
      </c>
      <c r="AG28" s="11">
        <f t="shared" si="29"/>
        <v>2</v>
      </c>
      <c r="AH28" s="11">
        <f t="shared" si="30"/>
        <v>0</v>
      </c>
      <c r="AI28" s="11">
        <f t="shared" si="31"/>
        <v>0</v>
      </c>
      <c r="AJ28" s="10">
        <f t="shared" si="32"/>
        <v>4</v>
      </c>
      <c r="AK28" s="11">
        <f t="shared" si="33"/>
        <v>1</v>
      </c>
      <c r="AL28" s="11">
        <f t="shared" si="34"/>
        <v>1</v>
      </c>
      <c r="AM28" s="11">
        <f t="shared" si="35"/>
        <v>1</v>
      </c>
      <c r="AN28" s="11">
        <f t="shared" si="36"/>
        <v>1</v>
      </c>
      <c r="AO28" s="11">
        <f t="shared" si="37"/>
        <v>0</v>
      </c>
      <c r="AP28" s="11">
        <f t="shared" si="38"/>
        <v>0</v>
      </c>
      <c r="AQ28" s="10">
        <f t="shared" si="39"/>
        <v>4</v>
      </c>
      <c r="AR28" s="11">
        <f t="shared" si="40"/>
        <v>0</v>
      </c>
      <c r="AS28" s="11">
        <f t="shared" si="41"/>
        <v>1</v>
      </c>
      <c r="AT28" s="11">
        <f t="shared" si="42"/>
        <v>1</v>
      </c>
      <c r="AU28" s="11">
        <f t="shared" si="43"/>
        <v>0</v>
      </c>
      <c r="AV28" s="11">
        <f t="shared" si="44"/>
        <v>0</v>
      </c>
      <c r="AW28" s="11">
        <f t="shared" si="45"/>
        <v>0</v>
      </c>
      <c r="AX28" s="10">
        <f t="shared" si="46"/>
        <v>2</v>
      </c>
      <c r="AY28" s="12" t="s">
        <v>1492</v>
      </c>
      <c r="AZ28" s="12" t="s">
        <v>1493</v>
      </c>
      <c r="BA28" s="13">
        <v>3032</v>
      </c>
      <c r="BB28" s="10">
        <f t="shared" si="47"/>
        <v>4</v>
      </c>
      <c r="BC28" s="17">
        <f t="shared" si="48"/>
        <v>3.4</v>
      </c>
      <c r="BD28" s="36" t="s">
        <v>1786</v>
      </c>
      <c r="BE28" s="10" t="str">
        <f t="shared" si="49"/>
        <v>Bra</v>
      </c>
      <c r="BF28" s="6" t="s">
        <v>572</v>
      </c>
      <c r="BG28" s="7">
        <v>1281</v>
      </c>
      <c r="BH28" s="6" t="s">
        <v>694</v>
      </c>
      <c r="BI28" s="9" t="str">
        <f t="shared" si="50"/>
        <v>Tor Olsson</v>
      </c>
      <c r="BJ28" s="10" t="str">
        <f t="shared" si="51"/>
        <v>tor.ohlsson@lund.se</v>
      </c>
      <c r="BK28" s="10" t="str">
        <f t="shared" si="52"/>
        <v>Processchef</v>
      </c>
      <c r="BL28" s="10"/>
      <c r="BM28" s="11">
        <f t="shared" si="53"/>
        <v>1.25</v>
      </c>
      <c r="BN28" s="11">
        <f t="shared" si="54"/>
        <v>0</v>
      </c>
      <c r="BO28" s="11">
        <f t="shared" si="55"/>
        <v>1.25</v>
      </c>
      <c r="BP28" s="11">
        <f t="shared" si="56"/>
        <v>1.25</v>
      </c>
      <c r="BQ28" s="11">
        <f t="shared" si="57"/>
        <v>0</v>
      </c>
      <c r="BR28" s="17">
        <f t="shared" si="58"/>
        <v>3.75</v>
      </c>
      <c r="BS28" s="11">
        <f t="shared" si="59"/>
        <v>1</v>
      </c>
      <c r="BT28" s="11">
        <f t="shared" si="60"/>
        <v>0</v>
      </c>
      <c r="BU28" s="11">
        <f t="shared" si="61"/>
        <v>0</v>
      </c>
      <c r="BV28" s="11">
        <f t="shared" si="62"/>
        <v>1</v>
      </c>
      <c r="BW28" s="11">
        <f t="shared" si="63"/>
        <v>0</v>
      </c>
      <c r="BX28" s="11">
        <f t="shared" si="64"/>
        <v>0</v>
      </c>
      <c r="BY28" s="17">
        <f t="shared" si="65"/>
        <v>2</v>
      </c>
      <c r="BZ28" s="11">
        <f t="shared" si="66"/>
        <v>0.625</v>
      </c>
      <c r="CA28" s="11">
        <f t="shared" si="67"/>
        <v>0.625</v>
      </c>
      <c r="CB28" s="11">
        <f t="shared" si="68"/>
        <v>0.625</v>
      </c>
      <c r="CC28" s="11">
        <f t="shared" si="69"/>
        <v>0</v>
      </c>
      <c r="CD28" s="11">
        <f t="shared" si="70"/>
        <v>0</v>
      </c>
      <c r="CE28" s="11">
        <f t="shared" si="71"/>
        <v>0.625</v>
      </c>
      <c r="CF28" s="11">
        <f t="shared" si="72"/>
        <v>0.625</v>
      </c>
      <c r="CG28" s="11">
        <f t="shared" si="73"/>
        <v>0.625</v>
      </c>
      <c r="CH28" s="11">
        <f t="shared" si="74"/>
        <v>0</v>
      </c>
      <c r="CI28" s="17">
        <f t="shared" si="75"/>
        <v>3.75</v>
      </c>
      <c r="CJ28" s="11">
        <f t="shared" si="76"/>
        <v>0</v>
      </c>
      <c r="CK28" s="11">
        <f t="shared" si="77"/>
        <v>2</v>
      </c>
      <c r="CL28" s="11">
        <f t="shared" si="78"/>
        <v>0</v>
      </c>
      <c r="CM28" s="11">
        <f t="shared" si="79"/>
        <v>2</v>
      </c>
      <c r="CN28" s="11">
        <f t="shared" si="80"/>
        <v>0</v>
      </c>
      <c r="CO28" s="11">
        <f t="shared" si="81"/>
        <v>0</v>
      </c>
      <c r="CP28" s="17">
        <f t="shared" si="82"/>
        <v>4</v>
      </c>
      <c r="CQ28" s="11">
        <f t="shared" si="83"/>
        <v>1</v>
      </c>
      <c r="CR28" s="11">
        <f t="shared" si="84"/>
        <v>1</v>
      </c>
      <c r="CS28" s="11">
        <f t="shared" si="85"/>
        <v>1</v>
      </c>
      <c r="CT28" s="11">
        <f t="shared" si="86"/>
        <v>1</v>
      </c>
      <c r="CU28" s="11">
        <f t="shared" si="87"/>
        <v>0</v>
      </c>
      <c r="CV28" s="11">
        <f t="shared" si="88"/>
        <v>0</v>
      </c>
      <c r="CW28" s="17">
        <f t="shared" si="89"/>
        <v>4</v>
      </c>
      <c r="CX28" s="11">
        <f t="shared" si="90"/>
        <v>0</v>
      </c>
      <c r="CY28" s="11">
        <f t="shared" si="91"/>
        <v>1</v>
      </c>
      <c r="CZ28" s="11">
        <f t="shared" si="92"/>
        <v>1</v>
      </c>
      <c r="DA28" s="11">
        <f t="shared" si="93"/>
        <v>0</v>
      </c>
      <c r="DB28" s="11">
        <f t="shared" si="94"/>
        <v>0</v>
      </c>
      <c r="DC28" s="11">
        <f t="shared" si="95"/>
        <v>0</v>
      </c>
      <c r="DD28" s="17">
        <f t="shared" si="96"/>
        <v>2</v>
      </c>
      <c r="DE28" s="12" t="s">
        <v>1492</v>
      </c>
      <c r="DF28" s="12" t="s">
        <v>1493</v>
      </c>
      <c r="DG28" s="13">
        <v>3032</v>
      </c>
      <c r="DH28" s="17">
        <f t="shared" si="97"/>
        <v>4</v>
      </c>
      <c r="DI28" s="17">
        <f t="shared" si="98"/>
        <v>3.4</v>
      </c>
      <c r="DJ28" s="10" t="str">
        <f t="shared" si="99"/>
        <v>Bra</v>
      </c>
    </row>
    <row r="29" spans="1:114" ht="15" x14ac:dyDescent="0.25">
      <c r="A29" s="6" t="s">
        <v>572</v>
      </c>
      <c r="B29" s="7">
        <v>1286</v>
      </c>
      <c r="C29" s="6" t="s">
        <v>360</v>
      </c>
      <c r="D29" s="9" t="str">
        <f t="shared" si="0"/>
        <v>Rickard Magnusson</v>
      </c>
      <c r="E29" s="10" t="str">
        <f t="shared" si="1"/>
        <v>richard.magnusson@ystad.se</v>
      </c>
      <c r="F29" s="10" t="str">
        <f t="shared" si="2"/>
        <v>Fältsekreterare</v>
      </c>
      <c r="G29" s="11">
        <f t="shared" si="3"/>
        <v>1.25</v>
      </c>
      <c r="H29" s="11">
        <f t="shared" si="4"/>
        <v>0</v>
      </c>
      <c r="I29" s="11">
        <f t="shared" si="5"/>
        <v>1.25</v>
      </c>
      <c r="J29" s="11">
        <f t="shared" si="6"/>
        <v>0</v>
      </c>
      <c r="K29" s="11">
        <f t="shared" si="7"/>
        <v>0</v>
      </c>
      <c r="L29" s="10">
        <f t="shared" si="8"/>
        <v>2.5</v>
      </c>
      <c r="M29" s="11">
        <f t="shared" si="9"/>
        <v>1</v>
      </c>
      <c r="N29" s="11">
        <f t="shared" si="10"/>
        <v>1</v>
      </c>
      <c r="O29" s="11">
        <f t="shared" si="11"/>
        <v>1</v>
      </c>
      <c r="P29" s="11">
        <f t="shared" si="12"/>
        <v>1</v>
      </c>
      <c r="Q29" s="11">
        <f t="shared" si="13"/>
        <v>0</v>
      </c>
      <c r="R29" s="11">
        <f t="shared" si="14"/>
        <v>0</v>
      </c>
      <c r="S29" s="10">
        <f t="shared" si="15"/>
        <v>4</v>
      </c>
      <c r="T29" s="11">
        <f t="shared" si="16"/>
        <v>0</v>
      </c>
      <c r="U29" s="11">
        <f t="shared" si="17"/>
        <v>0.625</v>
      </c>
      <c r="V29" s="11">
        <f t="shared" si="18"/>
        <v>0.625</v>
      </c>
      <c r="W29" s="11">
        <f t="shared" si="19"/>
        <v>0</v>
      </c>
      <c r="X29" s="11">
        <f t="shared" si="20"/>
        <v>0</v>
      </c>
      <c r="Y29" s="11">
        <f t="shared" si="21"/>
        <v>0.625</v>
      </c>
      <c r="Z29" s="11">
        <f t="shared" si="22"/>
        <v>0.625</v>
      </c>
      <c r="AA29" s="11">
        <f t="shared" si="23"/>
        <v>0.625</v>
      </c>
      <c r="AB29" s="11">
        <f t="shared" si="24"/>
        <v>0</v>
      </c>
      <c r="AC29" s="10">
        <f t="shared" si="25"/>
        <v>3.125</v>
      </c>
      <c r="AD29" s="11">
        <f t="shared" si="26"/>
        <v>0</v>
      </c>
      <c r="AE29" s="11">
        <f t="shared" si="27"/>
        <v>2</v>
      </c>
      <c r="AF29" s="11">
        <f t="shared" si="28"/>
        <v>1</v>
      </c>
      <c r="AG29" s="11">
        <f t="shared" si="29"/>
        <v>0</v>
      </c>
      <c r="AH29" s="11">
        <f t="shared" si="30"/>
        <v>0</v>
      </c>
      <c r="AI29" s="11">
        <f t="shared" si="31"/>
        <v>0</v>
      </c>
      <c r="AJ29" s="10">
        <f t="shared" si="32"/>
        <v>3</v>
      </c>
      <c r="AK29" s="11">
        <f t="shared" si="33"/>
        <v>1</v>
      </c>
      <c r="AL29" s="11">
        <f t="shared" si="34"/>
        <v>1</v>
      </c>
      <c r="AM29" s="11">
        <f t="shared" si="35"/>
        <v>1</v>
      </c>
      <c r="AN29" s="11">
        <f t="shared" si="36"/>
        <v>1</v>
      </c>
      <c r="AO29" s="11">
        <f t="shared" si="37"/>
        <v>0</v>
      </c>
      <c r="AP29" s="11">
        <f t="shared" si="38"/>
        <v>0</v>
      </c>
      <c r="AQ29" s="10">
        <f t="shared" si="39"/>
        <v>4</v>
      </c>
      <c r="AR29" s="11">
        <f t="shared" si="40"/>
        <v>1</v>
      </c>
      <c r="AS29" s="11">
        <f t="shared" si="41"/>
        <v>1</v>
      </c>
      <c r="AT29" s="11">
        <f t="shared" si="42"/>
        <v>1</v>
      </c>
      <c r="AU29" s="11">
        <f t="shared" si="43"/>
        <v>1</v>
      </c>
      <c r="AV29" s="11">
        <f t="shared" si="44"/>
        <v>0</v>
      </c>
      <c r="AW29" s="11">
        <f t="shared" si="45"/>
        <v>0</v>
      </c>
      <c r="AX29" s="10">
        <f t="shared" si="46"/>
        <v>4</v>
      </c>
      <c r="AY29" s="12" t="s">
        <v>1496</v>
      </c>
      <c r="AZ29" s="12" t="s">
        <v>1482</v>
      </c>
      <c r="BA29" s="13">
        <v>2918</v>
      </c>
      <c r="BB29" s="10">
        <f t="shared" si="47"/>
        <v>4</v>
      </c>
      <c r="BC29" s="17">
        <f t="shared" si="48"/>
        <v>3.5</v>
      </c>
      <c r="BD29" s="36" t="s">
        <v>1786</v>
      </c>
      <c r="BE29" s="10" t="str">
        <f t="shared" si="49"/>
        <v>Bra</v>
      </c>
      <c r="BF29" s="6" t="s">
        <v>572</v>
      </c>
      <c r="BG29" s="7">
        <v>1286</v>
      </c>
      <c r="BH29" s="6" t="s">
        <v>360</v>
      </c>
      <c r="BI29" s="9" t="str">
        <f t="shared" si="50"/>
        <v>Rickard Magnusson</v>
      </c>
      <c r="BJ29" s="10" t="str">
        <f t="shared" si="51"/>
        <v>richard.magnusson@ystad.se</v>
      </c>
      <c r="BK29" s="10" t="str">
        <f t="shared" si="52"/>
        <v>Fältsekreterare</v>
      </c>
      <c r="BL29" s="10"/>
      <c r="BM29" s="11">
        <f t="shared" si="53"/>
        <v>1.25</v>
      </c>
      <c r="BN29" s="11">
        <f t="shared" si="54"/>
        <v>0</v>
      </c>
      <c r="BO29" s="11">
        <f t="shared" si="55"/>
        <v>1.25</v>
      </c>
      <c r="BP29" s="11">
        <f t="shared" si="56"/>
        <v>0</v>
      </c>
      <c r="BQ29" s="11">
        <f t="shared" si="57"/>
        <v>0</v>
      </c>
      <c r="BR29" s="17">
        <f t="shared" si="58"/>
        <v>2.5</v>
      </c>
      <c r="BS29" s="11">
        <f t="shared" si="59"/>
        <v>1</v>
      </c>
      <c r="BT29" s="11">
        <f t="shared" si="60"/>
        <v>1</v>
      </c>
      <c r="BU29" s="11">
        <f t="shared" si="61"/>
        <v>1</v>
      </c>
      <c r="BV29" s="11">
        <f t="shared" si="62"/>
        <v>1</v>
      </c>
      <c r="BW29" s="11">
        <f t="shared" si="63"/>
        <v>0</v>
      </c>
      <c r="BX29" s="11">
        <f t="shared" si="64"/>
        <v>0</v>
      </c>
      <c r="BY29" s="17">
        <f t="shared" si="65"/>
        <v>4</v>
      </c>
      <c r="BZ29" s="11">
        <f t="shared" si="66"/>
        <v>0</v>
      </c>
      <c r="CA29" s="11">
        <f t="shared" si="67"/>
        <v>0.625</v>
      </c>
      <c r="CB29" s="11">
        <f t="shared" si="68"/>
        <v>0.625</v>
      </c>
      <c r="CC29" s="11">
        <f t="shared" si="69"/>
        <v>0</v>
      </c>
      <c r="CD29" s="11">
        <f t="shared" si="70"/>
        <v>0</v>
      </c>
      <c r="CE29" s="11">
        <f t="shared" si="71"/>
        <v>0.625</v>
      </c>
      <c r="CF29" s="11">
        <f t="shared" si="72"/>
        <v>0.625</v>
      </c>
      <c r="CG29" s="11">
        <f t="shared" si="73"/>
        <v>0.625</v>
      </c>
      <c r="CH29" s="11">
        <f t="shared" si="74"/>
        <v>0</v>
      </c>
      <c r="CI29" s="17">
        <f t="shared" si="75"/>
        <v>3.125</v>
      </c>
      <c r="CJ29" s="11">
        <f t="shared" si="76"/>
        <v>0</v>
      </c>
      <c r="CK29" s="11">
        <f t="shared" si="77"/>
        <v>2</v>
      </c>
      <c r="CL29" s="11">
        <f t="shared" si="78"/>
        <v>1</v>
      </c>
      <c r="CM29" s="11">
        <f t="shared" si="79"/>
        <v>0</v>
      </c>
      <c r="CN29" s="11">
        <f t="shared" si="80"/>
        <v>0</v>
      </c>
      <c r="CO29" s="11">
        <f t="shared" si="81"/>
        <v>0</v>
      </c>
      <c r="CP29" s="17">
        <f t="shared" si="82"/>
        <v>3</v>
      </c>
      <c r="CQ29" s="11">
        <f t="shared" si="83"/>
        <v>1</v>
      </c>
      <c r="CR29" s="11">
        <f t="shared" si="84"/>
        <v>1</v>
      </c>
      <c r="CS29" s="11">
        <f t="shared" si="85"/>
        <v>1</v>
      </c>
      <c r="CT29" s="11">
        <f t="shared" si="86"/>
        <v>1</v>
      </c>
      <c r="CU29" s="11">
        <f t="shared" si="87"/>
        <v>0</v>
      </c>
      <c r="CV29" s="11">
        <f t="shared" si="88"/>
        <v>0</v>
      </c>
      <c r="CW29" s="17">
        <f t="shared" si="89"/>
        <v>4</v>
      </c>
      <c r="CX29" s="11">
        <f t="shared" si="90"/>
        <v>1</v>
      </c>
      <c r="CY29" s="11">
        <f t="shared" si="91"/>
        <v>1</v>
      </c>
      <c r="CZ29" s="11">
        <f t="shared" si="92"/>
        <v>1</v>
      </c>
      <c r="DA29" s="11">
        <f t="shared" si="93"/>
        <v>1</v>
      </c>
      <c r="DB29" s="11">
        <f t="shared" si="94"/>
        <v>0</v>
      </c>
      <c r="DC29" s="11">
        <f t="shared" si="95"/>
        <v>0</v>
      </c>
      <c r="DD29" s="17">
        <f t="shared" si="96"/>
        <v>4</v>
      </c>
      <c r="DE29" s="12" t="s">
        <v>1496</v>
      </c>
      <c r="DF29" s="12" t="s">
        <v>1482</v>
      </c>
      <c r="DG29" s="13">
        <v>2918</v>
      </c>
      <c r="DH29" s="17">
        <f t="shared" si="97"/>
        <v>4</v>
      </c>
      <c r="DI29" s="17">
        <f t="shared" si="98"/>
        <v>3.5</v>
      </c>
      <c r="DJ29" s="10" t="str">
        <f t="shared" si="99"/>
        <v>Bra</v>
      </c>
    </row>
    <row r="30" spans="1:114" ht="15" x14ac:dyDescent="0.25">
      <c r="A30" s="6" t="s">
        <v>572</v>
      </c>
      <c r="B30" s="7">
        <v>1230</v>
      </c>
      <c r="C30" s="6" t="s">
        <v>651</v>
      </c>
      <c r="D30" s="9" t="str">
        <f t="shared" si="0"/>
        <v>Andreas Andersson</v>
      </c>
      <c r="E30" s="10" t="str">
        <f t="shared" si="1"/>
        <v>andreas.andersson@staffanstorp.se</v>
      </c>
      <c r="F30" s="10" t="str">
        <f t="shared" si="2"/>
        <v>Teamledare Öppen fritidsverksamhet</v>
      </c>
      <c r="G30" s="11">
        <f t="shared" si="3"/>
        <v>1.25</v>
      </c>
      <c r="H30" s="11">
        <f t="shared" si="4"/>
        <v>0</v>
      </c>
      <c r="I30" s="11">
        <f t="shared" si="5"/>
        <v>1.25</v>
      </c>
      <c r="J30" s="11">
        <f t="shared" si="6"/>
        <v>1.25</v>
      </c>
      <c r="K30" s="11">
        <f t="shared" si="7"/>
        <v>0</v>
      </c>
      <c r="L30" s="10">
        <f t="shared" si="8"/>
        <v>3.75</v>
      </c>
      <c r="M30" s="11">
        <f t="shared" si="9"/>
        <v>0</v>
      </c>
      <c r="N30" s="11">
        <f t="shared" si="10"/>
        <v>1</v>
      </c>
      <c r="O30" s="11">
        <f t="shared" si="11"/>
        <v>1</v>
      </c>
      <c r="P30" s="11">
        <f t="shared" si="12"/>
        <v>1</v>
      </c>
      <c r="Q30" s="11">
        <f t="shared" si="13"/>
        <v>1</v>
      </c>
      <c r="R30" s="11">
        <f t="shared" si="14"/>
        <v>0</v>
      </c>
      <c r="S30" s="10">
        <f t="shared" si="15"/>
        <v>4</v>
      </c>
      <c r="T30" s="11">
        <f t="shared" si="16"/>
        <v>0.625</v>
      </c>
      <c r="U30" s="11">
        <f t="shared" si="17"/>
        <v>0.625</v>
      </c>
      <c r="V30" s="11">
        <f t="shared" si="18"/>
        <v>0.625</v>
      </c>
      <c r="W30" s="11">
        <f t="shared" si="19"/>
        <v>0.625</v>
      </c>
      <c r="X30" s="11">
        <f t="shared" si="20"/>
        <v>0</v>
      </c>
      <c r="Y30" s="11">
        <f t="shared" si="21"/>
        <v>0.625</v>
      </c>
      <c r="Z30" s="11">
        <f t="shared" si="22"/>
        <v>0</v>
      </c>
      <c r="AA30" s="11">
        <f t="shared" si="23"/>
        <v>0.625</v>
      </c>
      <c r="AB30" s="11">
        <f t="shared" si="24"/>
        <v>0</v>
      </c>
      <c r="AC30" s="10">
        <f t="shared" si="25"/>
        <v>3.75</v>
      </c>
      <c r="AD30" s="11">
        <f t="shared" si="26"/>
        <v>0</v>
      </c>
      <c r="AE30" s="11">
        <f t="shared" si="27"/>
        <v>2</v>
      </c>
      <c r="AF30" s="11">
        <f t="shared" si="28"/>
        <v>0</v>
      </c>
      <c r="AG30" s="11">
        <f t="shared" si="29"/>
        <v>2</v>
      </c>
      <c r="AH30" s="11">
        <f t="shared" si="30"/>
        <v>0</v>
      </c>
      <c r="AI30" s="11">
        <f t="shared" si="31"/>
        <v>0</v>
      </c>
      <c r="AJ30" s="10">
        <f t="shared" si="32"/>
        <v>4</v>
      </c>
      <c r="AK30" s="11">
        <f t="shared" si="33"/>
        <v>1</v>
      </c>
      <c r="AL30" s="11">
        <f t="shared" si="34"/>
        <v>1</v>
      </c>
      <c r="AM30" s="11">
        <f t="shared" si="35"/>
        <v>1</v>
      </c>
      <c r="AN30" s="11">
        <f t="shared" si="36"/>
        <v>1</v>
      </c>
      <c r="AO30" s="11">
        <f t="shared" si="37"/>
        <v>0</v>
      </c>
      <c r="AP30" s="11">
        <f t="shared" si="38"/>
        <v>0</v>
      </c>
      <c r="AQ30" s="10">
        <f t="shared" si="39"/>
        <v>4</v>
      </c>
      <c r="AR30" s="11">
        <f t="shared" si="40"/>
        <v>1</v>
      </c>
      <c r="AS30" s="11">
        <f t="shared" si="41"/>
        <v>0</v>
      </c>
      <c r="AT30" s="11">
        <f t="shared" si="42"/>
        <v>1</v>
      </c>
      <c r="AU30" s="11">
        <f t="shared" si="43"/>
        <v>1</v>
      </c>
      <c r="AV30" s="11">
        <f t="shared" si="44"/>
        <v>0</v>
      </c>
      <c r="AW30" s="11">
        <f t="shared" si="45"/>
        <v>0</v>
      </c>
      <c r="AX30" s="10">
        <f t="shared" si="46"/>
        <v>3</v>
      </c>
      <c r="AY30" s="12" t="s">
        <v>1415</v>
      </c>
      <c r="AZ30" s="12">
        <v>842</v>
      </c>
      <c r="BA30" s="13">
        <v>2068</v>
      </c>
      <c r="BB30" s="10">
        <f t="shared" si="47"/>
        <v>1</v>
      </c>
      <c r="BC30" s="17">
        <f t="shared" si="48"/>
        <v>3.4</v>
      </c>
      <c r="BD30" s="36" t="s">
        <v>1786</v>
      </c>
      <c r="BE30" s="10" t="str">
        <f t="shared" si="49"/>
        <v>Bra</v>
      </c>
      <c r="BF30" s="6" t="s">
        <v>572</v>
      </c>
      <c r="BG30" s="7">
        <v>1230</v>
      </c>
      <c r="BH30" s="6" t="s">
        <v>651</v>
      </c>
      <c r="BI30" s="9" t="str">
        <f t="shared" si="50"/>
        <v>Andreas Andersson</v>
      </c>
      <c r="BJ30" s="10" t="str">
        <f t="shared" si="51"/>
        <v>andreas.andersson@staffanstorp.se</v>
      </c>
      <c r="BK30" s="10" t="str">
        <f t="shared" si="52"/>
        <v>Teamledare Öppen fritidsverksamhet</v>
      </c>
      <c r="BL30" s="10"/>
      <c r="BM30" s="11">
        <f t="shared" si="53"/>
        <v>1.25</v>
      </c>
      <c r="BN30" s="11">
        <f t="shared" si="54"/>
        <v>0</v>
      </c>
      <c r="BO30" s="11">
        <f t="shared" si="55"/>
        <v>1.25</v>
      </c>
      <c r="BP30" s="11">
        <f t="shared" si="56"/>
        <v>1.25</v>
      </c>
      <c r="BQ30" s="11">
        <f t="shared" si="57"/>
        <v>0</v>
      </c>
      <c r="BR30" s="17">
        <f t="shared" si="58"/>
        <v>3.75</v>
      </c>
      <c r="BS30" s="11">
        <f t="shared" si="59"/>
        <v>0</v>
      </c>
      <c r="BT30" s="11">
        <f t="shared" si="60"/>
        <v>1</v>
      </c>
      <c r="BU30" s="11">
        <f t="shared" si="61"/>
        <v>1</v>
      </c>
      <c r="BV30" s="11">
        <f t="shared" si="62"/>
        <v>1</v>
      </c>
      <c r="BW30" s="11">
        <f t="shared" si="63"/>
        <v>1</v>
      </c>
      <c r="BX30" s="11">
        <f t="shared" si="64"/>
        <v>0</v>
      </c>
      <c r="BY30" s="17">
        <f t="shared" si="65"/>
        <v>4</v>
      </c>
      <c r="BZ30" s="11">
        <f t="shared" si="66"/>
        <v>0.625</v>
      </c>
      <c r="CA30" s="11">
        <f t="shared" si="67"/>
        <v>0.625</v>
      </c>
      <c r="CB30" s="11">
        <f t="shared" si="68"/>
        <v>0.625</v>
      </c>
      <c r="CC30" s="11">
        <f t="shared" si="69"/>
        <v>0.625</v>
      </c>
      <c r="CD30" s="11">
        <f t="shared" si="70"/>
        <v>0</v>
      </c>
      <c r="CE30" s="11">
        <f t="shared" si="71"/>
        <v>0.625</v>
      </c>
      <c r="CF30" s="11">
        <f t="shared" si="72"/>
        <v>0</v>
      </c>
      <c r="CG30" s="11">
        <f t="shared" si="73"/>
        <v>0.625</v>
      </c>
      <c r="CH30" s="11">
        <f t="shared" si="74"/>
        <v>0</v>
      </c>
      <c r="CI30" s="17">
        <f t="shared" si="75"/>
        <v>3.75</v>
      </c>
      <c r="CJ30" s="11">
        <f t="shared" si="76"/>
        <v>0</v>
      </c>
      <c r="CK30" s="11">
        <f t="shared" si="77"/>
        <v>2</v>
      </c>
      <c r="CL30" s="11">
        <f t="shared" si="78"/>
        <v>0</v>
      </c>
      <c r="CM30" s="11">
        <f t="shared" si="79"/>
        <v>2</v>
      </c>
      <c r="CN30" s="11">
        <f t="shared" si="80"/>
        <v>0</v>
      </c>
      <c r="CO30" s="11">
        <f t="shared" si="81"/>
        <v>0</v>
      </c>
      <c r="CP30" s="17">
        <f t="shared" si="82"/>
        <v>4</v>
      </c>
      <c r="CQ30" s="11">
        <f t="shared" si="83"/>
        <v>1</v>
      </c>
      <c r="CR30" s="11">
        <f t="shared" si="84"/>
        <v>1</v>
      </c>
      <c r="CS30" s="11">
        <f t="shared" si="85"/>
        <v>1</v>
      </c>
      <c r="CT30" s="11">
        <f t="shared" si="86"/>
        <v>1</v>
      </c>
      <c r="CU30" s="11">
        <f t="shared" si="87"/>
        <v>0</v>
      </c>
      <c r="CV30" s="11">
        <f t="shared" si="88"/>
        <v>0</v>
      </c>
      <c r="CW30" s="17">
        <f t="shared" si="89"/>
        <v>4</v>
      </c>
      <c r="CX30" s="11">
        <f t="shared" si="90"/>
        <v>1</v>
      </c>
      <c r="CY30" s="11">
        <f t="shared" si="91"/>
        <v>0</v>
      </c>
      <c r="CZ30" s="11">
        <f t="shared" si="92"/>
        <v>1</v>
      </c>
      <c r="DA30" s="11">
        <f t="shared" si="93"/>
        <v>1</v>
      </c>
      <c r="DB30" s="11">
        <f t="shared" si="94"/>
        <v>0</v>
      </c>
      <c r="DC30" s="11">
        <f t="shared" si="95"/>
        <v>0</v>
      </c>
      <c r="DD30" s="17">
        <f t="shared" si="96"/>
        <v>3</v>
      </c>
      <c r="DE30" s="12" t="s">
        <v>1415</v>
      </c>
      <c r="DF30" s="12">
        <v>842</v>
      </c>
      <c r="DG30" s="13">
        <v>2068</v>
      </c>
      <c r="DH30" s="17">
        <f t="shared" si="97"/>
        <v>1</v>
      </c>
      <c r="DI30" s="17">
        <f t="shared" si="98"/>
        <v>3.4</v>
      </c>
      <c r="DJ30" s="10" t="str">
        <f t="shared" si="99"/>
        <v>Bra</v>
      </c>
    </row>
    <row r="31" spans="1:114" ht="15" x14ac:dyDescent="0.25">
      <c r="A31" s="6" t="s">
        <v>572</v>
      </c>
      <c r="B31" s="7">
        <v>1290</v>
      </c>
      <c r="C31" s="6" t="s">
        <v>619</v>
      </c>
      <c r="D31" s="9" t="str">
        <f t="shared" si="0"/>
        <v>Peter Isacson</v>
      </c>
      <c r="E31" s="10" t="str">
        <f t="shared" si="1"/>
        <v>peter.isacson@kristianstad.se</v>
      </c>
      <c r="F31" s="10" t="str">
        <f t="shared" si="2"/>
        <v>Fritidsintendent</v>
      </c>
      <c r="G31" s="11">
        <f t="shared" si="3"/>
        <v>1.25</v>
      </c>
      <c r="H31" s="11">
        <f t="shared" si="4"/>
        <v>1.25</v>
      </c>
      <c r="I31" s="11">
        <f t="shared" si="5"/>
        <v>0</v>
      </c>
      <c r="J31" s="11">
        <f t="shared" si="6"/>
        <v>1.25</v>
      </c>
      <c r="K31" s="11">
        <f t="shared" si="7"/>
        <v>0</v>
      </c>
      <c r="L31" s="10">
        <f t="shared" si="8"/>
        <v>3.75</v>
      </c>
      <c r="M31" s="11">
        <f t="shared" si="9"/>
        <v>1</v>
      </c>
      <c r="N31" s="11">
        <f t="shared" si="10"/>
        <v>1</v>
      </c>
      <c r="O31" s="11">
        <f t="shared" si="11"/>
        <v>1</v>
      </c>
      <c r="P31" s="11">
        <f t="shared" si="12"/>
        <v>1</v>
      </c>
      <c r="Q31" s="11">
        <f t="shared" si="13"/>
        <v>0</v>
      </c>
      <c r="R31" s="11">
        <f t="shared" si="14"/>
        <v>0</v>
      </c>
      <c r="S31" s="10">
        <f t="shared" si="15"/>
        <v>4</v>
      </c>
      <c r="T31" s="11">
        <f t="shared" si="16"/>
        <v>0.625</v>
      </c>
      <c r="U31" s="11">
        <f t="shared" si="17"/>
        <v>0.625</v>
      </c>
      <c r="V31" s="11">
        <f t="shared" si="18"/>
        <v>0.625</v>
      </c>
      <c r="W31" s="11">
        <f t="shared" si="19"/>
        <v>0.625</v>
      </c>
      <c r="X31" s="11">
        <f t="shared" si="20"/>
        <v>0</v>
      </c>
      <c r="Y31" s="11">
        <f t="shared" si="21"/>
        <v>0.625</v>
      </c>
      <c r="Z31" s="11">
        <f t="shared" si="22"/>
        <v>0.625</v>
      </c>
      <c r="AA31" s="11">
        <f t="shared" si="23"/>
        <v>0.625</v>
      </c>
      <c r="AB31" s="11">
        <f t="shared" si="24"/>
        <v>0</v>
      </c>
      <c r="AC31" s="10">
        <f t="shared" si="25"/>
        <v>4.375</v>
      </c>
      <c r="AD31" s="11">
        <f t="shared" si="26"/>
        <v>0</v>
      </c>
      <c r="AE31" s="11">
        <f t="shared" si="27"/>
        <v>2</v>
      </c>
      <c r="AF31" s="11">
        <f t="shared" si="28"/>
        <v>1</v>
      </c>
      <c r="AG31" s="11">
        <f t="shared" si="29"/>
        <v>0</v>
      </c>
      <c r="AH31" s="11">
        <f t="shared" si="30"/>
        <v>0</v>
      </c>
      <c r="AI31" s="11">
        <f t="shared" si="31"/>
        <v>0</v>
      </c>
      <c r="AJ31" s="10">
        <f t="shared" si="32"/>
        <v>3</v>
      </c>
      <c r="AK31" s="11">
        <f t="shared" si="33"/>
        <v>1</v>
      </c>
      <c r="AL31" s="11">
        <f t="shared" si="34"/>
        <v>1</v>
      </c>
      <c r="AM31" s="11">
        <f t="shared" si="35"/>
        <v>1</v>
      </c>
      <c r="AN31" s="11">
        <f t="shared" si="36"/>
        <v>1</v>
      </c>
      <c r="AO31" s="11">
        <f t="shared" si="37"/>
        <v>1</v>
      </c>
      <c r="AP31" s="11">
        <f t="shared" si="38"/>
        <v>0</v>
      </c>
      <c r="AQ31" s="10">
        <f t="shared" si="39"/>
        <v>5</v>
      </c>
      <c r="AR31" s="11">
        <f t="shared" si="40"/>
        <v>0</v>
      </c>
      <c r="AS31" s="11">
        <f t="shared" si="41"/>
        <v>1</v>
      </c>
      <c r="AT31" s="11">
        <f t="shared" si="42"/>
        <v>1</v>
      </c>
      <c r="AU31" s="11">
        <f t="shared" si="43"/>
        <v>1</v>
      </c>
      <c r="AV31" s="11">
        <f t="shared" si="44"/>
        <v>1</v>
      </c>
      <c r="AW31" s="11">
        <f t="shared" si="45"/>
        <v>0</v>
      </c>
      <c r="AX31" s="10">
        <f t="shared" si="46"/>
        <v>4</v>
      </c>
      <c r="AY31" s="12" t="s">
        <v>1448</v>
      </c>
      <c r="AZ31" s="12" t="s">
        <v>1497</v>
      </c>
      <c r="BA31" s="13">
        <v>2670</v>
      </c>
      <c r="BB31" s="10">
        <f t="shared" si="47"/>
        <v>3</v>
      </c>
      <c r="BC31" s="17">
        <f t="shared" si="48"/>
        <v>3.9</v>
      </c>
      <c r="BD31" s="36" t="s">
        <v>1786</v>
      </c>
      <c r="BE31" s="10" t="str">
        <f t="shared" si="49"/>
        <v>Bra</v>
      </c>
      <c r="BF31" s="6" t="s">
        <v>572</v>
      </c>
      <c r="BG31" s="7">
        <v>1290</v>
      </c>
      <c r="BH31" s="6" t="s">
        <v>619</v>
      </c>
      <c r="BI31" s="9" t="str">
        <f t="shared" si="50"/>
        <v>Peter Isacson</v>
      </c>
      <c r="BJ31" s="10" t="str">
        <f t="shared" si="51"/>
        <v>peter.isacson@kristianstad.se</v>
      </c>
      <c r="BK31" s="10" t="str">
        <f t="shared" si="52"/>
        <v>Fritidsintendent</v>
      </c>
      <c r="BL31" s="10"/>
      <c r="BM31" s="11">
        <f t="shared" si="53"/>
        <v>1.25</v>
      </c>
      <c r="BN31" s="11">
        <f t="shared" si="54"/>
        <v>1.25</v>
      </c>
      <c r="BO31" s="11">
        <f t="shared" si="55"/>
        <v>0</v>
      </c>
      <c r="BP31" s="11">
        <f t="shared" si="56"/>
        <v>1.25</v>
      </c>
      <c r="BQ31" s="11">
        <f t="shared" si="57"/>
        <v>0</v>
      </c>
      <c r="BR31" s="17">
        <f t="shared" si="58"/>
        <v>3.75</v>
      </c>
      <c r="BS31" s="11">
        <f t="shared" si="59"/>
        <v>1</v>
      </c>
      <c r="BT31" s="11">
        <f t="shared" si="60"/>
        <v>1</v>
      </c>
      <c r="BU31" s="11">
        <f t="shared" si="61"/>
        <v>1</v>
      </c>
      <c r="BV31" s="11">
        <f t="shared" si="62"/>
        <v>1</v>
      </c>
      <c r="BW31" s="11">
        <f t="shared" si="63"/>
        <v>0</v>
      </c>
      <c r="BX31" s="11">
        <f t="shared" si="64"/>
        <v>0</v>
      </c>
      <c r="BY31" s="17">
        <f t="shared" si="65"/>
        <v>4</v>
      </c>
      <c r="BZ31" s="11">
        <f t="shared" si="66"/>
        <v>0.625</v>
      </c>
      <c r="CA31" s="11">
        <f t="shared" si="67"/>
        <v>0.625</v>
      </c>
      <c r="CB31" s="11">
        <f t="shared" si="68"/>
        <v>0.625</v>
      </c>
      <c r="CC31" s="11">
        <f t="shared" si="69"/>
        <v>0.625</v>
      </c>
      <c r="CD31" s="11">
        <f t="shared" si="70"/>
        <v>0</v>
      </c>
      <c r="CE31" s="11">
        <f t="shared" si="71"/>
        <v>0.625</v>
      </c>
      <c r="CF31" s="11">
        <f t="shared" si="72"/>
        <v>0.625</v>
      </c>
      <c r="CG31" s="11">
        <f t="shared" si="73"/>
        <v>0.625</v>
      </c>
      <c r="CH31" s="11">
        <f t="shared" si="74"/>
        <v>0</v>
      </c>
      <c r="CI31" s="17">
        <f t="shared" si="75"/>
        <v>4.375</v>
      </c>
      <c r="CJ31" s="11">
        <f t="shared" si="76"/>
        <v>0</v>
      </c>
      <c r="CK31" s="11">
        <f t="shared" si="77"/>
        <v>2</v>
      </c>
      <c r="CL31" s="11">
        <f t="shared" si="78"/>
        <v>1</v>
      </c>
      <c r="CM31" s="11">
        <f t="shared" si="79"/>
        <v>0</v>
      </c>
      <c r="CN31" s="11">
        <f t="shared" si="80"/>
        <v>0</v>
      </c>
      <c r="CO31" s="11">
        <f t="shared" si="81"/>
        <v>0</v>
      </c>
      <c r="CP31" s="17">
        <f t="shared" si="82"/>
        <v>3</v>
      </c>
      <c r="CQ31" s="11">
        <f t="shared" si="83"/>
        <v>1</v>
      </c>
      <c r="CR31" s="11">
        <f t="shared" si="84"/>
        <v>1</v>
      </c>
      <c r="CS31" s="11">
        <f t="shared" si="85"/>
        <v>1</v>
      </c>
      <c r="CT31" s="11">
        <f t="shared" si="86"/>
        <v>1</v>
      </c>
      <c r="CU31" s="11">
        <f t="shared" si="87"/>
        <v>1</v>
      </c>
      <c r="CV31" s="11">
        <f t="shared" si="88"/>
        <v>0</v>
      </c>
      <c r="CW31" s="17">
        <f t="shared" si="89"/>
        <v>5</v>
      </c>
      <c r="CX31" s="11">
        <f t="shared" si="90"/>
        <v>0</v>
      </c>
      <c r="CY31" s="11">
        <f t="shared" si="91"/>
        <v>1</v>
      </c>
      <c r="CZ31" s="11">
        <f t="shared" si="92"/>
        <v>1</v>
      </c>
      <c r="DA31" s="11">
        <f t="shared" si="93"/>
        <v>1</v>
      </c>
      <c r="DB31" s="11">
        <f t="shared" si="94"/>
        <v>1</v>
      </c>
      <c r="DC31" s="11">
        <f t="shared" si="95"/>
        <v>0</v>
      </c>
      <c r="DD31" s="17">
        <f t="shared" si="96"/>
        <v>4</v>
      </c>
      <c r="DE31" s="12" t="s">
        <v>1448</v>
      </c>
      <c r="DF31" s="12" t="s">
        <v>1497</v>
      </c>
      <c r="DG31" s="13">
        <v>2670</v>
      </c>
      <c r="DH31" s="17">
        <f t="shared" si="97"/>
        <v>3</v>
      </c>
      <c r="DI31" s="17">
        <f t="shared" si="98"/>
        <v>3.9</v>
      </c>
      <c r="DJ31" s="10" t="str">
        <f t="shared" si="99"/>
        <v>Bra</v>
      </c>
    </row>
    <row r="32" spans="1:114" ht="15" x14ac:dyDescent="0.25">
      <c r="A32" s="6" t="s">
        <v>572</v>
      </c>
      <c r="B32" s="7">
        <v>1270</v>
      </c>
      <c r="C32" s="6" t="s">
        <v>582</v>
      </c>
      <c r="D32" s="9" t="str">
        <f t="shared" si="0"/>
        <v>Thomas haskel</v>
      </c>
      <c r="E32" s="10" t="str">
        <f t="shared" si="1"/>
        <v>thomas.haskel@tomelilla.se</v>
      </c>
      <c r="F32" s="10" t="str">
        <f t="shared" si="2"/>
        <v>Samordnare</v>
      </c>
      <c r="G32" s="11">
        <f t="shared" si="3"/>
        <v>1.25</v>
      </c>
      <c r="H32" s="11">
        <f t="shared" si="4"/>
        <v>0</v>
      </c>
      <c r="I32" s="11">
        <f t="shared" si="5"/>
        <v>1.25</v>
      </c>
      <c r="J32" s="11">
        <f t="shared" si="6"/>
        <v>1.25</v>
      </c>
      <c r="K32" s="11">
        <f t="shared" si="7"/>
        <v>0</v>
      </c>
      <c r="L32" s="10">
        <f t="shared" si="8"/>
        <v>3.75</v>
      </c>
      <c r="M32" s="11">
        <f t="shared" si="9"/>
        <v>1</v>
      </c>
      <c r="N32" s="11">
        <f t="shared" si="10"/>
        <v>1</v>
      </c>
      <c r="O32" s="11">
        <f t="shared" si="11"/>
        <v>0</v>
      </c>
      <c r="P32" s="11">
        <f t="shared" si="12"/>
        <v>1</v>
      </c>
      <c r="Q32" s="11">
        <f t="shared" si="13"/>
        <v>1</v>
      </c>
      <c r="R32" s="11">
        <f t="shared" si="14"/>
        <v>0</v>
      </c>
      <c r="S32" s="10">
        <f t="shared" si="15"/>
        <v>4</v>
      </c>
      <c r="T32" s="11">
        <f t="shared" si="16"/>
        <v>0.625</v>
      </c>
      <c r="U32" s="11">
        <f t="shared" si="17"/>
        <v>0.625</v>
      </c>
      <c r="V32" s="11">
        <f t="shared" si="18"/>
        <v>0.625</v>
      </c>
      <c r="W32" s="11">
        <f t="shared" si="19"/>
        <v>0</v>
      </c>
      <c r="X32" s="11">
        <f t="shared" si="20"/>
        <v>0</v>
      </c>
      <c r="Y32" s="11">
        <f t="shared" si="21"/>
        <v>0.625</v>
      </c>
      <c r="Z32" s="11">
        <f t="shared" si="22"/>
        <v>0</v>
      </c>
      <c r="AA32" s="11">
        <f t="shared" si="23"/>
        <v>0</v>
      </c>
      <c r="AB32" s="11">
        <f t="shared" si="24"/>
        <v>0</v>
      </c>
      <c r="AC32" s="10">
        <f t="shared" si="25"/>
        <v>2.5</v>
      </c>
      <c r="AD32" s="11">
        <f t="shared" si="26"/>
        <v>0</v>
      </c>
      <c r="AE32" s="11">
        <f t="shared" si="27"/>
        <v>2</v>
      </c>
      <c r="AF32" s="11">
        <f t="shared" si="28"/>
        <v>0</v>
      </c>
      <c r="AG32" s="11">
        <f t="shared" si="29"/>
        <v>2</v>
      </c>
      <c r="AH32" s="11">
        <f t="shared" si="30"/>
        <v>0</v>
      </c>
      <c r="AI32" s="11">
        <f t="shared" si="31"/>
        <v>0</v>
      </c>
      <c r="AJ32" s="10">
        <f t="shared" si="32"/>
        <v>4</v>
      </c>
      <c r="AK32" s="11">
        <f t="shared" si="33"/>
        <v>1</v>
      </c>
      <c r="AL32" s="11">
        <f t="shared" si="34"/>
        <v>1</v>
      </c>
      <c r="AM32" s="11">
        <f t="shared" si="35"/>
        <v>1</v>
      </c>
      <c r="AN32" s="11">
        <f t="shared" si="36"/>
        <v>1</v>
      </c>
      <c r="AO32" s="11">
        <f t="shared" si="37"/>
        <v>0</v>
      </c>
      <c r="AP32" s="11">
        <f t="shared" si="38"/>
        <v>0</v>
      </c>
      <c r="AQ32" s="10">
        <f t="shared" si="39"/>
        <v>4</v>
      </c>
      <c r="AR32" s="11">
        <f t="shared" si="40"/>
        <v>1</v>
      </c>
      <c r="AS32" s="11">
        <f t="shared" si="41"/>
        <v>1</v>
      </c>
      <c r="AT32" s="11">
        <f t="shared" si="42"/>
        <v>0</v>
      </c>
      <c r="AU32" s="11">
        <f t="shared" si="43"/>
        <v>1</v>
      </c>
      <c r="AV32" s="11">
        <f t="shared" si="44"/>
        <v>0</v>
      </c>
      <c r="AW32" s="11">
        <f t="shared" si="45"/>
        <v>0</v>
      </c>
      <c r="AX32" s="10">
        <f t="shared" si="46"/>
        <v>3</v>
      </c>
      <c r="AY32" s="12">
        <v>979</v>
      </c>
      <c r="AZ32" s="12" t="s">
        <v>1498</v>
      </c>
      <c r="BA32" s="13">
        <v>2046</v>
      </c>
      <c r="BB32" s="10">
        <f t="shared" si="47"/>
        <v>1</v>
      </c>
      <c r="BC32" s="17">
        <f t="shared" si="48"/>
        <v>3.2</v>
      </c>
      <c r="BD32" s="36" t="s">
        <v>1786</v>
      </c>
      <c r="BE32" s="10" t="str">
        <f t="shared" si="49"/>
        <v>Bra</v>
      </c>
      <c r="BF32" s="6" t="s">
        <v>572</v>
      </c>
      <c r="BG32" s="7">
        <v>1270</v>
      </c>
      <c r="BH32" s="6" t="s">
        <v>582</v>
      </c>
      <c r="BI32" s="9" t="str">
        <f t="shared" si="50"/>
        <v>Thomas haskel</v>
      </c>
      <c r="BJ32" s="10" t="str">
        <f t="shared" si="51"/>
        <v>thomas.haskel@tomelilla.se</v>
      </c>
      <c r="BK32" s="10" t="str">
        <f t="shared" si="52"/>
        <v>Samordnare</v>
      </c>
      <c r="BL32" s="10"/>
      <c r="BM32" s="11">
        <f t="shared" si="53"/>
        <v>1.25</v>
      </c>
      <c r="BN32" s="11">
        <f t="shared" si="54"/>
        <v>0</v>
      </c>
      <c r="BO32" s="11">
        <f t="shared" si="55"/>
        <v>1.25</v>
      </c>
      <c r="BP32" s="11">
        <f t="shared" si="56"/>
        <v>1.25</v>
      </c>
      <c r="BQ32" s="11">
        <f t="shared" si="57"/>
        <v>0</v>
      </c>
      <c r="BR32" s="17">
        <f t="shared" si="58"/>
        <v>3.75</v>
      </c>
      <c r="BS32" s="11">
        <f t="shared" si="59"/>
        <v>1</v>
      </c>
      <c r="BT32" s="11">
        <f t="shared" si="60"/>
        <v>1</v>
      </c>
      <c r="BU32" s="11">
        <f t="shared" si="61"/>
        <v>0</v>
      </c>
      <c r="BV32" s="11">
        <f t="shared" si="62"/>
        <v>1</v>
      </c>
      <c r="BW32" s="11">
        <f t="shared" si="63"/>
        <v>1</v>
      </c>
      <c r="BX32" s="11">
        <f t="shared" si="64"/>
        <v>0</v>
      </c>
      <c r="BY32" s="17">
        <f t="shared" si="65"/>
        <v>4</v>
      </c>
      <c r="BZ32" s="11">
        <f t="shared" si="66"/>
        <v>0.625</v>
      </c>
      <c r="CA32" s="11">
        <f t="shared" si="67"/>
        <v>0.625</v>
      </c>
      <c r="CB32" s="11">
        <f t="shared" si="68"/>
        <v>0.625</v>
      </c>
      <c r="CC32" s="11">
        <f t="shared" si="69"/>
        <v>0</v>
      </c>
      <c r="CD32" s="11">
        <f t="shared" si="70"/>
        <v>0</v>
      </c>
      <c r="CE32" s="11">
        <f t="shared" si="71"/>
        <v>0.625</v>
      </c>
      <c r="CF32" s="11">
        <f t="shared" si="72"/>
        <v>0</v>
      </c>
      <c r="CG32" s="11">
        <f t="shared" si="73"/>
        <v>0</v>
      </c>
      <c r="CH32" s="11">
        <f t="shared" si="74"/>
        <v>0</v>
      </c>
      <c r="CI32" s="17">
        <f t="shared" si="75"/>
        <v>2.5</v>
      </c>
      <c r="CJ32" s="11">
        <f t="shared" si="76"/>
        <v>0</v>
      </c>
      <c r="CK32" s="11">
        <f t="shared" si="77"/>
        <v>2</v>
      </c>
      <c r="CL32" s="11">
        <f t="shared" si="78"/>
        <v>0</v>
      </c>
      <c r="CM32" s="11">
        <f t="shared" si="79"/>
        <v>2</v>
      </c>
      <c r="CN32" s="11">
        <f t="shared" si="80"/>
        <v>0</v>
      </c>
      <c r="CO32" s="11">
        <f t="shared" si="81"/>
        <v>0</v>
      </c>
      <c r="CP32" s="17">
        <f t="shared" si="82"/>
        <v>4</v>
      </c>
      <c r="CQ32" s="11">
        <f t="shared" si="83"/>
        <v>1</v>
      </c>
      <c r="CR32" s="11">
        <f t="shared" si="84"/>
        <v>1</v>
      </c>
      <c r="CS32" s="11">
        <f t="shared" si="85"/>
        <v>1</v>
      </c>
      <c r="CT32" s="11">
        <f t="shared" si="86"/>
        <v>1</v>
      </c>
      <c r="CU32" s="11">
        <f t="shared" si="87"/>
        <v>0</v>
      </c>
      <c r="CV32" s="11">
        <f t="shared" si="88"/>
        <v>0</v>
      </c>
      <c r="CW32" s="17">
        <f t="shared" si="89"/>
        <v>4</v>
      </c>
      <c r="CX32" s="11">
        <f t="shared" si="90"/>
        <v>1</v>
      </c>
      <c r="CY32" s="11">
        <f t="shared" si="91"/>
        <v>1</v>
      </c>
      <c r="CZ32" s="11">
        <f t="shared" si="92"/>
        <v>0</v>
      </c>
      <c r="DA32" s="11">
        <f t="shared" si="93"/>
        <v>1</v>
      </c>
      <c r="DB32" s="11">
        <f t="shared" si="94"/>
        <v>0</v>
      </c>
      <c r="DC32" s="11">
        <f t="shared" si="95"/>
        <v>0</v>
      </c>
      <c r="DD32" s="17">
        <f t="shared" si="96"/>
        <v>3</v>
      </c>
      <c r="DE32" s="12">
        <v>979</v>
      </c>
      <c r="DF32" s="12" t="s">
        <v>1498</v>
      </c>
      <c r="DG32" s="13">
        <v>2046</v>
      </c>
      <c r="DH32" s="17">
        <f t="shared" si="97"/>
        <v>1</v>
      </c>
      <c r="DI32" s="17">
        <f t="shared" si="98"/>
        <v>3.2</v>
      </c>
      <c r="DJ32" s="10" t="str">
        <f t="shared" si="99"/>
        <v>Bra</v>
      </c>
    </row>
    <row r="33" spans="1:114" ht="15" x14ac:dyDescent="0.25">
      <c r="A33" s="6" t="s">
        <v>572</v>
      </c>
      <c r="B33" s="7">
        <v>1282</v>
      </c>
      <c r="C33" s="6" t="s">
        <v>1104</v>
      </c>
      <c r="D33" s="9" t="str">
        <f t="shared" si="0"/>
        <v>Patrik Hohmann</v>
      </c>
      <c r="E33" s="10" t="str">
        <f t="shared" si="1"/>
        <v>patrik.hohmann@landskrona.se</v>
      </c>
      <c r="F33" s="10" t="str">
        <f t="shared" si="2"/>
        <v>sektionschef</v>
      </c>
      <c r="G33" s="11">
        <f t="shared" si="3"/>
        <v>1.25</v>
      </c>
      <c r="H33" s="11">
        <f t="shared" si="4"/>
        <v>1.25</v>
      </c>
      <c r="I33" s="11">
        <f t="shared" si="5"/>
        <v>0</v>
      </c>
      <c r="J33" s="11">
        <f t="shared" si="6"/>
        <v>1.25</v>
      </c>
      <c r="K33" s="11">
        <f t="shared" si="7"/>
        <v>0</v>
      </c>
      <c r="L33" s="10">
        <f t="shared" si="8"/>
        <v>3.75</v>
      </c>
      <c r="M33" s="11">
        <f t="shared" si="9"/>
        <v>1</v>
      </c>
      <c r="N33" s="11">
        <f t="shared" si="10"/>
        <v>1</v>
      </c>
      <c r="O33" s="11">
        <f t="shared" si="11"/>
        <v>1</v>
      </c>
      <c r="P33" s="11">
        <f t="shared" si="12"/>
        <v>1</v>
      </c>
      <c r="Q33" s="11">
        <f t="shared" si="13"/>
        <v>1</v>
      </c>
      <c r="R33" s="11">
        <f t="shared" si="14"/>
        <v>0</v>
      </c>
      <c r="S33" s="10">
        <f t="shared" si="15"/>
        <v>5</v>
      </c>
      <c r="T33" s="11">
        <f t="shared" si="16"/>
        <v>0.625</v>
      </c>
      <c r="U33" s="11">
        <f t="shared" si="17"/>
        <v>0.625</v>
      </c>
      <c r="V33" s="11">
        <f t="shared" si="18"/>
        <v>0.625</v>
      </c>
      <c r="W33" s="11">
        <f t="shared" si="19"/>
        <v>0.625</v>
      </c>
      <c r="X33" s="11">
        <f t="shared" si="20"/>
        <v>0.625</v>
      </c>
      <c r="Y33" s="11">
        <f t="shared" si="21"/>
        <v>0.625</v>
      </c>
      <c r="Z33" s="11">
        <f t="shared" si="22"/>
        <v>0.625</v>
      </c>
      <c r="AA33" s="11">
        <f t="shared" si="23"/>
        <v>0.625</v>
      </c>
      <c r="AB33" s="11">
        <f t="shared" si="24"/>
        <v>0</v>
      </c>
      <c r="AC33" s="10">
        <f t="shared" si="25"/>
        <v>5</v>
      </c>
      <c r="AD33" s="11">
        <f t="shared" si="26"/>
        <v>0</v>
      </c>
      <c r="AE33" s="11">
        <f t="shared" si="27"/>
        <v>2</v>
      </c>
      <c r="AF33" s="11">
        <f t="shared" si="28"/>
        <v>0</v>
      </c>
      <c r="AG33" s="11">
        <f t="shared" si="29"/>
        <v>2</v>
      </c>
      <c r="AH33" s="11">
        <f t="shared" si="30"/>
        <v>0</v>
      </c>
      <c r="AI33" s="11">
        <f t="shared" si="31"/>
        <v>0</v>
      </c>
      <c r="AJ33" s="10">
        <f t="shared" si="32"/>
        <v>4</v>
      </c>
      <c r="AK33" s="11">
        <f t="shared" si="33"/>
        <v>1</v>
      </c>
      <c r="AL33" s="11">
        <f t="shared" si="34"/>
        <v>1</v>
      </c>
      <c r="AM33" s="11">
        <f t="shared" si="35"/>
        <v>0</v>
      </c>
      <c r="AN33" s="11">
        <f t="shared" si="36"/>
        <v>1</v>
      </c>
      <c r="AO33" s="11">
        <f t="shared" si="37"/>
        <v>1</v>
      </c>
      <c r="AP33" s="11">
        <f t="shared" si="38"/>
        <v>0</v>
      </c>
      <c r="AQ33" s="10">
        <f t="shared" si="39"/>
        <v>4</v>
      </c>
      <c r="AR33" s="11">
        <f t="shared" si="40"/>
        <v>1</v>
      </c>
      <c r="AS33" s="11">
        <f t="shared" si="41"/>
        <v>0</v>
      </c>
      <c r="AT33" s="11">
        <f t="shared" si="42"/>
        <v>1</v>
      </c>
      <c r="AU33" s="11">
        <f t="shared" si="43"/>
        <v>0</v>
      </c>
      <c r="AV33" s="11">
        <f t="shared" si="44"/>
        <v>0</v>
      </c>
      <c r="AW33" s="11">
        <f t="shared" si="45"/>
        <v>0</v>
      </c>
      <c r="AX33" s="10">
        <f t="shared" si="46"/>
        <v>2</v>
      </c>
      <c r="AY33" s="12" t="s">
        <v>1499</v>
      </c>
      <c r="AZ33" s="12" t="s">
        <v>1368</v>
      </c>
      <c r="BA33" s="13">
        <v>2933</v>
      </c>
      <c r="BB33" s="10">
        <f t="shared" si="47"/>
        <v>4</v>
      </c>
      <c r="BC33" s="17">
        <f t="shared" si="48"/>
        <v>4</v>
      </c>
      <c r="BD33" s="37" t="s">
        <v>1787</v>
      </c>
      <c r="BE33" s="10" t="str">
        <f t="shared" si="49"/>
        <v>Bra</v>
      </c>
      <c r="BF33" s="6" t="s">
        <v>572</v>
      </c>
      <c r="BG33" s="7">
        <v>1282</v>
      </c>
      <c r="BH33" s="6" t="s">
        <v>1104</v>
      </c>
      <c r="BI33" s="9" t="str">
        <f t="shared" si="50"/>
        <v>Patrik Hohmann</v>
      </c>
      <c r="BJ33" s="10" t="str">
        <f t="shared" si="51"/>
        <v>patrik.hohmann@landskrona.se</v>
      </c>
      <c r="BK33" s="10" t="str">
        <f t="shared" si="52"/>
        <v>sektionschef</v>
      </c>
      <c r="BL33" s="10"/>
      <c r="BM33" s="11">
        <f t="shared" si="53"/>
        <v>1.25</v>
      </c>
      <c r="BN33" s="11">
        <f t="shared" si="54"/>
        <v>1.25</v>
      </c>
      <c r="BO33" s="11">
        <f t="shared" si="55"/>
        <v>0</v>
      </c>
      <c r="BP33" s="11">
        <f t="shared" si="56"/>
        <v>1.25</v>
      </c>
      <c r="BQ33" s="11">
        <f t="shared" si="57"/>
        <v>0</v>
      </c>
      <c r="BR33" s="17">
        <f t="shared" si="58"/>
        <v>3.75</v>
      </c>
      <c r="BS33" s="11">
        <f t="shared" si="59"/>
        <v>1</v>
      </c>
      <c r="BT33" s="11">
        <f t="shared" si="60"/>
        <v>1</v>
      </c>
      <c r="BU33" s="11">
        <f t="shared" si="61"/>
        <v>1</v>
      </c>
      <c r="BV33" s="11">
        <f t="shared" si="62"/>
        <v>1</v>
      </c>
      <c r="BW33" s="11">
        <f t="shared" si="63"/>
        <v>1</v>
      </c>
      <c r="BX33" s="11">
        <f t="shared" si="64"/>
        <v>0</v>
      </c>
      <c r="BY33" s="17">
        <f t="shared" si="65"/>
        <v>5</v>
      </c>
      <c r="BZ33" s="11">
        <f t="shared" si="66"/>
        <v>0.625</v>
      </c>
      <c r="CA33" s="11">
        <f t="shared" si="67"/>
        <v>0.625</v>
      </c>
      <c r="CB33" s="11">
        <f t="shared" si="68"/>
        <v>0.625</v>
      </c>
      <c r="CC33" s="11">
        <f t="shared" si="69"/>
        <v>0.625</v>
      </c>
      <c r="CD33" s="11">
        <f t="shared" si="70"/>
        <v>0.625</v>
      </c>
      <c r="CE33" s="11">
        <f t="shared" si="71"/>
        <v>0.625</v>
      </c>
      <c r="CF33" s="11">
        <f t="shared" si="72"/>
        <v>0.625</v>
      </c>
      <c r="CG33" s="11">
        <f t="shared" si="73"/>
        <v>0.625</v>
      </c>
      <c r="CH33" s="11">
        <f t="shared" si="74"/>
        <v>0</v>
      </c>
      <c r="CI33" s="17">
        <f t="shared" si="75"/>
        <v>5</v>
      </c>
      <c r="CJ33" s="11">
        <f t="shared" si="76"/>
        <v>0</v>
      </c>
      <c r="CK33" s="11">
        <f t="shared" si="77"/>
        <v>2</v>
      </c>
      <c r="CL33" s="11">
        <f t="shared" si="78"/>
        <v>0</v>
      </c>
      <c r="CM33" s="11">
        <f t="shared" si="79"/>
        <v>2</v>
      </c>
      <c r="CN33" s="11">
        <f t="shared" si="80"/>
        <v>0</v>
      </c>
      <c r="CO33" s="11">
        <f t="shared" si="81"/>
        <v>0</v>
      </c>
      <c r="CP33" s="17">
        <f t="shared" si="82"/>
        <v>4</v>
      </c>
      <c r="CQ33" s="11">
        <f t="shared" si="83"/>
        <v>1</v>
      </c>
      <c r="CR33" s="11">
        <f t="shared" si="84"/>
        <v>1</v>
      </c>
      <c r="CS33" s="11">
        <f t="shared" si="85"/>
        <v>0</v>
      </c>
      <c r="CT33" s="11">
        <f t="shared" si="86"/>
        <v>1</v>
      </c>
      <c r="CU33" s="11">
        <f t="shared" si="87"/>
        <v>1</v>
      </c>
      <c r="CV33" s="11">
        <f t="shared" si="88"/>
        <v>0</v>
      </c>
      <c r="CW33" s="17">
        <f t="shared" si="89"/>
        <v>4</v>
      </c>
      <c r="CX33" s="11">
        <f t="shared" si="90"/>
        <v>1</v>
      </c>
      <c r="CY33" s="11">
        <f t="shared" si="91"/>
        <v>0</v>
      </c>
      <c r="CZ33" s="11">
        <f t="shared" si="92"/>
        <v>1</v>
      </c>
      <c r="DA33" s="11">
        <f t="shared" si="93"/>
        <v>0</v>
      </c>
      <c r="DB33" s="11">
        <f t="shared" si="94"/>
        <v>0</v>
      </c>
      <c r="DC33" s="11">
        <f t="shared" si="95"/>
        <v>0</v>
      </c>
      <c r="DD33" s="17">
        <f t="shared" si="96"/>
        <v>2</v>
      </c>
      <c r="DE33" s="12" t="s">
        <v>1499</v>
      </c>
      <c r="DF33" s="12" t="s">
        <v>1368</v>
      </c>
      <c r="DG33" s="13">
        <v>2933</v>
      </c>
      <c r="DH33" s="17">
        <f t="shared" si="97"/>
        <v>4</v>
      </c>
      <c r="DI33" s="17">
        <f t="shared" si="98"/>
        <v>4</v>
      </c>
      <c r="DJ33" s="10" t="str">
        <f t="shared" si="99"/>
        <v>Bra</v>
      </c>
    </row>
    <row r="34" spans="1:114" ht="15" x14ac:dyDescent="0.25">
      <c r="A34" s="6"/>
      <c r="B34" s="7"/>
      <c r="C34" s="61" t="s">
        <v>1799</v>
      </c>
      <c r="D34" s="9"/>
      <c r="E34" s="10"/>
      <c r="F34" s="10"/>
      <c r="G34" s="11"/>
      <c r="H34" s="11"/>
      <c r="I34" s="11"/>
      <c r="J34" s="11"/>
      <c r="K34" s="11"/>
      <c r="L34" s="10"/>
      <c r="M34" s="11"/>
      <c r="N34" s="11"/>
      <c r="O34" s="11"/>
      <c r="P34" s="11"/>
      <c r="Q34" s="11"/>
      <c r="R34" s="11"/>
      <c r="S34" s="10"/>
      <c r="T34" s="11"/>
      <c r="U34" s="11"/>
      <c r="V34" s="11"/>
      <c r="W34" s="11"/>
      <c r="X34" s="11"/>
      <c r="Y34" s="11"/>
      <c r="Z34" s="11"/>
      <c r="AA34" s="11"/>
      <c r="AB34" s="11"/>
      <c r="AC34" s="10"/>
      <c r="AD34" s="11"/>
      <c r="AE34" s="11"/>
      <c r="AF34" s="11"/>
      <c r="AG34" s="11"/>
      <c r="AH34" s="11"/>
      <c r="AI34" s="11"/>
      <c r="AJ34" s="10"/>
      <c r="AK34" s="11"/>
      <c r="AL34" s="11"/>
      <c r="AM34" s="11"/>
      <c r="AN34" s="11"/>
      <c r="AO34" s="11"/>
      <c r="AP34" s="11"/>
      <c r="AQ34" s="10"/>
      <c r="AR34" s="11"/>
      <c r="AS34" s="11"/>
      <c r="AT34" s="11"/>
      <c r="AU34" s="11"/>
      <c r="AV34" s="11"/>
      <c r="AW34" s="11"/>
      <c r="AX34" s="10"/>
      <c r="AY34" s="12"/>
      <c r="AZ34" s="12"/>
      <c r="BA34" s="13"/>
      <c r="BB34" s="10"/>
      <c r="BC34" s="54">
        <f>($DH$45+$CW$45+$CP$45+$CI$45+$BY$45+$BR$45+$DD$45)/7</f>
        <v>4.4285714285714288</v>
      </c>
      <c r="BD34" s="37" t="s">
        <v>1787</v>
      </c>
      <c r="BE34" s="38" t="s">
        <v>45</v>
      </c>
      <c r="BF34" s="6"/>
      <c r="BG34" s="7"/>
      <c r="BH34" s="6"/>
      <c r="BI34" s="9"/>
      <c r="BJ34" s="10"/>
      <c r="BK34" s="10"/>
      <c r="BL34" s="10"/>
      <c r="BM34" s="11"/>
      <c r="BN34" s="11"/>
      <c r="BO34" s="11"/>
      <c r="BP34" s="11"/>
      <c r="BQ34" s="11"/>
      <c r="BR34" s="17"/>
      <c r="BS34" s="11"/>
      <c r="BT34" s="11"/>
      <c r="BU34" s="11"/>
      <c r="BV34" s="11"/>
      <c r="BW34" s="11"/>
      <c r="BX34" s="11"/>
      <c r="BY34" s="17"/>
      <c r="BZ34" s="11"/>
      <c r="CA34" s="11"/>
      <c r="CB34" s="11"/>
      <c r="CC34" s="11"/>
      <c r="CD34" s="11"/>
      <c r="CE34" s="11"/>
      <c r="CF34" s="11"/>
      <c r="CG34" s="11"/>
      <c r="CH34" s="11"/>
      <c r="CI34" s="17"/>
      <c r="CJ34" s="11"/>
      <c r="CK34" s="11"/>
      <c r="CL34" s="11"/>
      <c r="CM34" s="11"/>
      <c r="CN34" s="11"/>
      <c r="CO34" s="11"/>
      <c r="CP34" s="17"/>
      <c r="CQ34" s="11"/>
      <c r="CR34" s="11"/>
      <c r="CS34" s="11"/>
      <c r="CT34" s="11"/>
      <c r="CU34" s="11"/>
      <c r="CV34" s="11"/>
      <c r="CW34" s="17"/>
      <c r="CX34" s="11"/>
      <c r="CY34" s="11"/>
      <c r="CZ34" s="11"/>
      <c r="DA34" s="11"/>
      <c r="DB34" s="11"/>
      <c r="DC34" s="11"/>
      <c r="DD34" s="17"/>
      <c r="DE34" s="12"/>
      <c r="DF34" s="12"/>
      <c r="DG34" s="13"/>
      <c r="DH34" s="17"/>
      <c r="DI34" s="17"/>
      <c r="DJ34" s="10"/>
    </row>
    <row r="35" spans="1:114" ht="14.25" x14ac:dyDescent="0.2">
      <c r="A35" s="6"/>
      <c r="B35" s="7"/>
      <c r="D35" s="9"/>
      <c r="E35" s="10"/>
      <c r="F35" s="10"/>
      <c r="G35" s="11"/>
      <c r="H35" s="11"/>
      <c r="I35" s="11"/>
      <c r="J35" s="11"/>
      <c r="K35" s="11"/>
      <c r="L35" s="10"/>
      <c r="M35" s="11"/>
      <c r="N35" s="11"/>
      <c r="O35" s="11"/>
      <c r="P35" s="11"/>
      <c r="Q35" s="11"/>
      <c r="R35" s="11"/>
      <c r="S35" s="10"/>
      <c r="T35" s="11"/>
      <c r="U35" s="11"/>
      <c r="V35" s="11"/>
      <c r="W35" s="11"/>
      <c r="X35" s="11"/>
      <c r="Y35" s="11"/>
      <c r="Z35" s="11"/>
      <c r="AA35" s="11"/>
      <c r="AB35" s="11"/>
      <c r="AC35" s="10"/>
      <c r="AD35" s="11"/>
      <c r="AE35" s="11"/>
      <c r="AF35" s="11"/>
      <c r="AG35" s="11"/>
      <c r="AH35" s="11"/>
      <c r="AI35" s="11"/>
      <c r="AJ35" s="10"/>
      <c r="AK35" s="11"/>
      <c r="AL35" s="11"/>
      <c r="AM35" s="11"/>
      <c r="AN35" s="11"/>
      <c r="AO35" s="11"/>
      <c r="AP35" s="11"/>
      <c r="AQ35" s="10"/>
      <c r="AR35" s="11"/>
      <c r="AS35" s="11"/>
      <c r="AT35" s="11"/>
      <c r="AU35" s="11"/>
      <c r="AV35" s="11"/>
      <c r="AW35" s="11"/>
      <c r="AX35" s="10"/>
      <c r="AY35" s="12"/>
      <c r="AZ35" s="12"/>
      <c r="BA35" s="13"/>
      <c r="BB35" s="10"/>
      <c r="BC35" s="17"/>
      <c r="BD35" s="17"/>
      <c r="BE35" s="10"/>
      <c r="BF35" s="6"/>
      <c r="BG35" s="7"/>
      <c r="BH35" s="6"/>
      <c r="BI35" s="9"/>
      <c r="BJ35" s="10"/>
      <c r="BK35" s="10"/>
      <c r="BL35" s="10"/>
      <c r="BM35" s="11"/>
      <c r="BN35" s="11"/>
      <c r="BO35" s="11"/>
      <c r="BP35" s="11"/>
      <c r="BQ35" s="11"/>
      <c r="BR35" s="17"/>
      <c r="BS35" s="11"/>
      <c r="BT35" s="11"/>
      <c r="BU35" s="11"/>
      <c r="BV35" s="11"/>
      <c r="BW35" s="11"/>
      <c r="BX35" s="11"/>
      <c r="BY35" s="17"/>
      <c r="BZ35" s="11"/>
      <c r="CA35" s="11"/>
      <c r="CB35" s="11"/>
      <c r="CC35" s="11"/>
      <c r="CD35" s="11"/>
      <c r="CE35" s="11"/>
      <c r="CF35" s="11"/>
      <c r="CG35" s="11"/>
      <c r="CH35" s="11"/>
      <c r="CI35" s="17"/>
      <c r="CJ35" s="11"/>
      <c r="CK35" s="11"/>
      <c r="CL35" s="11"/>
      <c r="CM35" s="11"/>
      <c r="CN35" s="11"/>
      <c r="CO35" s="11"/>
      <c r="CP35" s="17"/>
      <c r="CQ35" s="11"/>
      <c r="CR35" s="11"/>
      <c r="CS35" s="11"/>
      <c r="CT35" s="11"/>
      <c r="CU35" s="11"/>
      <c r="CV35" s="11"/>
      <c r="CW35" s="17"/>
      <c r="CX35" s="11"/>
      <c r="CY35" s="11"/>
      <c r="CZ35" s="11"/>
      <c r="DA35" s="11"/>
      <c r="DB35" s="11"/>
      <c r="DC35" s="11"/>
      <c r="DD35" s="17"/>
      <c r="DE35" s="12"/>
      <c r="DF35" s="12"/>
      <c r="DG35" s="13"/>
      <c r="DH35" s="17"/>
      <c r="DI35" s="17"/>
      <c r="DJ35" s="10"/>
    </row>
    <row r="36" spans="1:114" ht="14.25" x14ac:dyDescent="0.2">
      <c r="A36" s="6"/>
      <c r="B36" s="7"/>
      <c r="C36" s="19" t="s">
        <v>1726</v>
      </c>
      <c r="D36" s="9"/>
      <c r="E36" s="10"/>
      <c r="F36" s="10"/>
      <c r="G36" s="11"/>
      <c r="H36" s="11"/>
      <c r="I36" s="11"/>
      <c r="J36" s="11"/>
      <c r="K36" s="11"/>
      <c r="L36" s="10"/>
      <c r="M36" s="11"/>
      <c r="N36" s="11"/>
      <c r="O36" s="11"/>
      <c r="P36" s="11"/>
      <c r="Q36" s="11"/>
      <c r="R36" s="11"/>
      <c r="S36" s="10"/>
      <c r="T36" s="11"/>
      <c r="U36" s="11"/>
      <c r="V36" s="11"/>
      <c r="W36" s="11"/>
      <c r="X36" s="11"/>
      <c r="Y36" s="11"/>
      <c r="Z36" s="11"/>
      <c r="AA36" s="11"/>
      <c r="AB36" s="11"/>
      <c r="AC36" s="10"/>
      <c r="AD36" s="11"/>
      <c r="AE36" s="11"/>
      <c r="AF36" s="11"/>
      <c r="AG36" s="11"/>
      <c r="AH36" s="11"/>
      <c r="AI36" s="11"/>
      <c r="AJ36" s="10"/>
      <c r="AK36" s="11"/>
      <c r="AL36" s="11"/>
      <c r="AM36" s="11"/>
      <c r="AN36" s="11"/>
      <c r="AO36" s="11"/>
      <c r="AP36" s="11"/>
      <c r="AQ36" s="10"/>
      <c r="AR36" s="11"/>
      <c r="AS36" s="11"/>
      <c r="AT36" s="11"/>
      <c r="AU36" s="11"/>
      <c r="AV36" s="11"/>
      <c r="AW36" s="11"/>
      <c r="AX36" s="10"/>
      <c r="AY36" s="12"/>
      <c r="AZ36" s="12"/>
      <c r="BA36" s="13"/>
      <c r="BB36" s="10"/>
      <c r="BC36" s="54">
        <f>SUM(BC5:BC34)/COUNT(BC5:BC34)</f>
        <v>2.8809523809523814</v>
      </c>
      <c r="BD36" s="17"/>
      <c r="BE36" s="10"/>
      <c r="BF36" s="6"/>
      <c r="BG36" s="7"/>
      <c r="BH36" s="6"/>
      <c r="BI36" s="9"/>
      <c r="BJ36" s="10"/>
      <c r="BK36" s="10"/>
      <c r="BL36" s="10"/>
      <c r="BM36" s="11"/>
      <c r="BN36" s="11"/>
      <c r="BO36" s="11"/>
      <c r="BP36" s="11"/>
      <c r="BQ36" s="11"/>
      <c r="BR36" s="17"/>
      <c r="BS36" s="11"/>
      <c r="BT36" s="11"/>
      <c r="BU36" s="11"/>
      <c r="BV36" s="11"/>
      <c r="BW36" s="11"/>
      <c r="BX36" s="11"/>
      <c r="BY36" s="17"/>
      <c r="BZ36" s="11"/>
      <c r="CA36" s="11"/>
      <c r="CB36" s="11"/>
      <c r="CC36" s="11"/>
      <c r="CD36" s="11"/>
      <c r="CE36" s="11"/>
      <c r="CF36" s="11"/>
      <c r="CG36" s="11"/>
      <c r="CH36" s="11"/>
      <c r="CI36" s="17"/>
      <c r="CJ36" s="11"/>
      <c r="CK36" s="11"/>
      <c r="CL36" s="11"/>
      <c r="CM36" s="11"/>
      <c r="CN36" s="11"/>
      <c r="CO36" s="11"/>
      <c r="CP36" s="17"/>
      <c r="CQ36" s="11"/>
      <c r="CR36" s="11"/>
      <c r="CS36" s="11"/>
      <c r="CT36" s="11"/>
      <c r="CU36" s="11"/>
      <c r="CV36" s="11"/>
      <c r="CW36" s="17"/>
      <c r="CX36" s="11"/>
      <c r="CY36" s="11"/>
      <c r="CZ36" s="11"/>
      <c r="DA36" s="11"/>
      <c r="DB36" s="11"/>
      <c r="DC36" s="11"/>
      <c r="DD36" s="17"/>
      <c r="DE36" s="12"/>
      <c r="DF36" s="12"/>
      <c r="DG36" s="13"/>
      <c r="DH36" s="17"/>
      <c r="DI36" s="17"/>
      <c r="DJ36" s="10"/>
    </row>
    <row r="37" spans="1:114" ht="14.25" x14ac:dyDescent="0.2">
      <c r="A37" s="6"/>
      <c r="B37" s="7"/>
      <c r="C37" s="6"/>
      <c r="D37" s="9"/>
      <c r="E37" s="10"/>
      <c r="F37" s="10"/>
      <c r="G37" s="11"/>
      <c r="H37" s="11"/>
      <c r="I37" s="11"/>
      <c r="J37" s="11"/>
      <c r="K37" s="11"/>
      <c r="L37" s="10"/>
      <c r="M37" s="11"/>
      <c r="N37" s="11"/>
      <c r="O37" s="11"/>
      <c r="P37" s="11"/>
      <c r="Q37" s="11"/>
      <c r="R37" s="11"/>
      <c r="S37" s="10"/>
      <c r="T37" s="11"/>
      <c r="U37" s="11"/>
      <c r="V37" s="11"/>
      <c r="W37" s="11"/>
      <c r="X37" s="11"/>
      <c r="Y37" s="11"/>
      <c r="Z37" s="11"/>
      <c r="AA37" s="11"/>
      <c r="AB37" s="11"/>
      <c r="AC37" s="10"/>
      <c r="AD37" s="11"/>
      <c r="AE37" s="11"/>
      <c r="AF37" s="11"/>
      <c r="AG37" s="11"/>
      <c r="AH37" s="11"/>
      <c r="AI37" s="11"/>
      <c r="AJ37" s="10"/>
      <c r="AK37" s="11"/>
      <c r="AL37" s="11"/>
      <c r="AM37" s="11"/>
      <c r="AN37" s="11"/>
      <c r="AO37" s="11"/>
      <c r="AP37" s="11"/>
      <c r="AQ37" s="10"/>
      <c r="AR37" s="11"/>
      <c r="AS37" s="11"/>
      <c r="AT37" s="11"/>
      <c r="AU37" s="11"/>
      <c r="AV37" s="11"/>
      <c r="AW37" s="11"/>
      <c r="AX37" s="10"/>
      <c r="AY37" s="12"/>
      <c r="AZ37" s="12"/>
      <c r="BA37" s="13"/>
      <c r="BB37" s="10"/>
      <c r="BC37" s="17"/>
      <c r="BD37" s="17"/>
      <c r="BE37" s="10"/>
      <c r="BF37" s="6"/>
      <c r="BG37" s="7"/>
      <c r="BH37" s="6"/>
      <c r="BI37" s="9"/>
      <c r="BJ37" s="10"/>
      <c r="BK37" s="10"/>
      <c r="BL37" s="10"/>
      <c r="BM37" s="11"/>
      <c r="BN37" s="11"/>
      <c r="BO37" s="11"/>
      <c r="BP37" s="11"/>
      <c r="BQ37" s="11"/>
      <c r="BR37" s="17"/>
      <c r="BS37" s="11"/>
      <c r="BT37" s="11"/>
      <c r="BU37" s="11"/>
      <c r="BV37" s="11"/>
      <c r="BW37" s="11"/>
      <c r="BX37" s="11"/>
      <c r="BY37" s="17"/>
      <c r="BZ37" s="11"/>
      <c r="CA37" s="11"/>
      <c r="CB37" s="11"/>
      <c r="CC37" s="11"/>
      <c r="CD37" s="11"/>
      <c r="CE37" s="11"/>
      <c r="CF37" s="11"/>
      <c r="CG37" s="11"/>
      <c r="CH37" s="11"/>
      <c r="CI37" s="17"/>
      <c r="CJ37" s="11"/>
      <c r="CK37" s="11"/>
      <c r="CL37" s="11"/>
      <c r="CM37" s="11"/>
      <c r="CN37" s="11"/>
      <c r="CO37" s="11"/>
      <c r="CP37" s="17"/>
      <c r="CQ37" s="11"/>
      <c r="CR37" s="11"/>
      <c r="CS37" s="11"/>
      <c r="CT37" s="11"/>
      <c r="CU37" s="11"/>
      <c r="CV37" s="11"/>
      <c r="CW37" s="17"/>
      <c r="CX37" s="11"/>
      <c r="CY37" s="11"/>
      <c r="CZ37" s="11"/>
      <c r="DA37" s="11"/>
      <c r="DB37" s="11"/>
      <c r="DC37" s="11"/>
      <c r="DD37" s="17"/>
      <c r="DE37" s="12"/>
      <c r="DF37" s="12"/>
      <c r="DG37" s="13"/>
      <c r="DH37" s="17"/>
      <c r="DI37" s="17"/>
      <c r="DJ37" s="10"/>
    </row>
    <row r="38" spans="1:114" ht="14.25" x14ac:dyDescent="0.2">
      <c r="A38" s="6"/>
      <c r="B38" s="7"/>
      <c r="C38" s="19" t="s">
        <v>1789</v>
      </c>
      <c r="D38" s="9"/>
      <c r="E38" s="10"/>
      <c r="F38" s="10"/>
      <c r="G38" s="11"/>
      <c r="H38" s="11"/>
      <c r="I38" s="11"/>
      <c r="J38" s="11"/>
      <c r="K38" s="11"/>
      <c r="L38" s="10"/>
      <c r="M38" s="11"/>
      <c r="N38" s="11"/>
      <c r="O38" s="11"/>
      <c r="P38" s="11"/>
      <c r="Q38" s="11"/>
      <c r="R38" s="11"/>
      <c r="S38" s="10"/>
      <c r="T38" s="11"/>
      <c r="U38" s="11"/>
      <c r="V38" s="11"/>
      <c r="W38" s="11"/>
      <c r="X38" s="11"/>
      <c r="Y38" s="11"/>
      <c r="Z38" s="11"/>
      <c r="AA38" s="11"/>
      <c r="AB38" s="11"/>
      <c r="AC38" s="10"/>
      <c r="AD38" s="11"/>
      <c r="AE38" s="11"/>
      <c r="AF38" s="11"/>
      <c r="AG38" s="11"/>
      <c r="AH38" s="11"/>
      <c r="AI38" s="11"/>
      <c r="AJ38" s="10"/>
      <c r="AK38" s="11"/>
      <c r="AL38" s="11"/>
      <c r="AM38" s="11"/>
      <c r="AN38" s="11"/>
      <c r="AO38" s="11"/>
      <c r="AP38" s="11"/>
      <c r="AQ38" s="10"/>
      <c r="AR38" s="11"/>
      <c r="AS38" s="11"/>
      <c r="AT38" s="11"/>
      <c r="AU38" s="11"/>
      <c r="AV38" s="11"/>
      <c r="AW38" s="11"/>
      <c r="AX38" s="10"/>
      <c r="AY38" s="12"/>
      <c r="AZ38" s="12"/>
      <c r="BA38" s="13"/>
      <c r="BB38" s="10"/>
      <c r="BC38" s="17"/>
      <c r="BD38" s="17"/>
      <c r="BE38" s="10"/>
      <c r="BF38" s="6"/>
      <c r="BG38" s="7"/>
      <c r="BH38" s="6"/>
      <c r="BI38" s="9"/>
      <c r="BJ38" s="10"/>
      <c r="BK38" s="10"/>
      <c r="BL38" s="10"/>
      <c r="BM38" s="11"/>
      <c r="BN38" s="11"/>
      <c r="BO38" s="11"/>
      <c r="BP38" s="11"/>
      <c r="BQ38" s="11"/>
      <c r="BR38" s="17"/>
      <c r="BS38" s="11"/>
      <c r="BT38" s="11"/>
      <c r="BU38" s="11"/>
      <c r="BV38" s="11"/>
      <c r="BW38" s="11"/>
      <c r="BX38" s="11"/>
      <c r="BY38" s="17"/>
      <c r="BZ38" s="11"/>
      <c r="CA38" s="11"/>
      <c r="CB38" s="11"/>
      <c r="CC38" s="11"/>
      <c r="CD38" s="11"/>
      <c r="CE38" s="11"/>
      <c r="CF38" s="11"/>
      <c r="CG38" s="11"/>
      <c r="CH38" s="11"/>
      <c r="CI38" s="17"/>
      <c r="CJ38" s="11"/>
      <c r="CK38" s="11"/>
      <c r="CL38" s="11"/>
      <c r="CM38" s="11"/>
      <c r="CN38" s="11"/>
      <c r="CO38" s="11"/>
      <c r="CP38" s="17"/>
      <c r="CQ38" s="11"/>
      <c r="CR38" s="11"/>
      <c r="CS38" s="11"/>
      <c r="CT38" s="11"/>
      <c r="CU38" s="11"/>
      <c r="CV38" s="11"/>
      <c r="CW38" s="17"/>
      <c r="CX38" s="11"/>
      <c r="CY38" s="11"/>
      <c r="CZ38" s="11"/>
      <c r="DA38" s="11"/>
      <c r="DB38" s="11"/>
      <c r="DC38" s="11"/>
      <c r="DD38" s="17"/>
      <c r="DE38" s="12"/>
      <c r="DF38" s="12"/>
      <c r="DG38" s="13"/>
      <c r="DH38" s="17"/>
      <c r="DI38" s="17"/>
      <c r="DJ38" s="10"/>
    </row>
    <row r="39" spans="1:114" ht="14.25" x14ac:dyDescent="0.2">
      <c r="A39" s="6" t="s">
        <v>572</v>
      </c>
      <c r="B39" s="7">
        <v>1284</v>
      </c>
      <c r="C39" s="6" t="s">
        <v>1101</v>
      </c>
      <c r="D39" s="9" t="str">
        <f t="shared" si="0"/>
        <v/>
      </c>
      <c r="E39" s="10" t="str">
        <f t="shared" si="1"/>
        <v/>
      </c>
      <c r="F39" s="10" t="str">
        <f t="shared" si="2"/>
        <v/>
      </c>
      <c r="G39" s="11" t="str">
        <f t="shared" si="3"/>
        <v/>
      </c>
      <c r="H39" s="11" t="str">
        <f t="shared" si="4"/>
        <v/>
      </c>
      <c r="I39" s="11" t="str">
        <f t="shared" si="5"/>
        <v/>
      </c>
      <c r="J39" s="11" t="str">
        <f t="shared" si="6"/>
        <v/>
      </c>
      <c r="K39" s="11" t="str">
        <f t="shared" si="7"/>
        <v/>
      </c>
      <c r="L39" s="10" t="str">
        <f t="shared" si="8"/>
        <v/>
      </c>
      <c r="M39" s="11" t="str">
        <f t="shared" si="9"/>
        <v/>
      </c>
      <c r="N39" s="11" t="str">
        <f t="shared" si="10"/>
        <v/>
      </c>
      <c r="O39" s="11" t="str">
        <f t="shared" si="11"/>
        <v/>
      </c>
      <c r="P39" s="11" t="str">
        <f t="shared" si="12"/>
        <v/>
      </c>
      <c r="Q39" s="11" t="str">
        <f t="shared" si="13"/>
        <v/>
      </c>
      <c r="R39" s="11" t="str">
        <f t="shared" si="14"/>
        <v/>
      </c>
      <c r="S39" s="10" t="str">
        <f t="shared" si="15"/>
        <v/>
      </c>
      <c r="T39" s="11" t="str">
        <f t="shared" si="16"/>
        <v/>
      </c>
      <c r="U39" s="11" t="str">
        <f t="shared" si="17"/>
        <v/>
      </c>
      <c r="V39" s="11" t="str">
        <f t="shared" si="18"/>
        <v/>
      </c>
      <c r="W39" s="11" t="str">
        <f t="shared" si="19"/>
        <v/>
      </c>
      <c r="X39" s="11" t="str">
        <f t="shared" si="20"/>
        <v/>
      </c>
      <c r="Y39" s="11" t="str">
        <f t="shared" si="21"/>
        <v/>
      </c>
      <c r="Z39" s="11" t="str">
        <f t="shared" si="22"/>
        <v/>
      </c>
      <c r="AA39" s="11" t="str">
        <f t="shared" si="23"/>
        <v/>
      </c>
      <c r="AB39" s="11" t="str">
        <f t="shared" si="24"/>
        <v/>
      </c>
      <c r="AC39" s="10" t="str">
        <f t="shared" si="25"/>
        <v/>
      </c>
      <c r="AD39" s="11" t="str">
        <f t="shared" si="26"/>
        <v/>
      </c>
      <c r="AE39" s="11" t="str">
        <f t="shared" si="27"/>
        <v/>
      </c>
      <c r="AF39" s="11" t="str">
        <f t="shared" si="28"/>
        <v/>
      </c>
      <c r="AG39" s="11" t="str">
        <f t="shared" si="29"/>
        <v/>
      </c>
      <c r="AH39" s="11" t="str">
        <f t="shared" si="30"/>
        <v/>
      </c>
      <c r="AI39" s="11" t="str">
        <f t="shared" si="31"/>
        <v/>
      </c>
      <c r="AJ39" s="10" t="str">
        <f t="shared" si="32"/>
        <v/>
      </c>
      <c r="AK39" s="11" t="str">
        <f t="shared" si="33"/>
        <v/>
      </c>
      <c r="AL39" s="11" t="str">
        <f t="shared" si="34"/>
        <v/>
      </c>
      <c r="AM39" s="11" t="str">
        <f t="shared" si="35"/>
        <v/>
      </c>
      <c r="AN39" s="11" t="str">
        <f t="shared" si="36"/>
        <v/>
      </c>
      <c r="AO39" s="11" t="str">
        <f t="shared" si="37"/>
        <v/>
      </c>
      <c r="AP39" s="11" t="str">
        <f t="shared" si="38"/>
        <v/>
      </c>
      <c r="AQ39" s="10" t="str">
        <f t="shared" si="39"/>
        <v/>
      </c>
      <c r="AR39" s="11" t="str">
        <f t="shared" si="40"/>
        <v/>
      </c>
      <c r="AS39" s="11" t="str">
        <f t="shared" si="41"/>
        <v/>
      </c>
      <c r="AT39" s="11" t="str">
        <f t="shared" si="42"/>
        <v/>
      </c>
      <c r="AU39" s="11" t="str">
        <f t="shared" si="43"/>
        <v/>
      </c>
      <c r="AV39" s="11" t="str">
        <f t="shared" si="44"/>
        <v/>
      </c>
      <c r="AW39" s="11" t="str">
        <f t="shared" si="45"/>
        <v/>
      </c>
      <c r="AX39" s="10" t="str">
        <f t="shared" si="46"/>
        <v/>
      </c>
      <c r="AY39" s="12" t="s">
        <v>1500</v>
      </c>
      <c r="AZ39" s="12" t="s">
        <v>1489</v>
      </c>
      <c r="BA39" s="13">
        <v>2803</v>
      </c>
      <c r="BB39" s="10">
        <f t="shared" si="47"/>
        <v>4</v>
      </c>
      <c r="BC39" s="17" t="str">
        <f t="shared" si="48"/>
        <v/>
      </c>
      <c r="BD39" s="17"/>
      <c r="BE39" s="10" t="str">
        <f t="shared" si="49"/>
        <v/>
      </c>
      <c r="BF39" s="6" t="s">
        <v>572</v>
      </c>
      <c r="BG39" s="7">
        <v>1284</v>
      </c>
      <c r="BH39" s="6" t="s">
        <v>1101</v>
      </c>
      <c r="BI39" s="9" t="str">
        <f t="shared" si="50"/>
        <v/>
      </c>
      <c r="BJ39" s="10" t="str">
        <f t="shared" si="51"/>
        <v/>
      </c>
      <c r="BK39" s="10" t="str">
        <f t="shared" si="52"/>
        <v/>
      </c>
      <c r="BL39" s="10"/>
      <c r="BM39" s="11" t="str">
        <f t="shared" si="53"/>
        <v/>
      </c>
      <c r="BN39" s="11" t="str">
        <f t="shared" si="54"/>
        <v/>
      </c>
      <c r="BO39" s="11" t="str">
        <f t="shared" si="55"/>
        <v/>
      </c>
      <c r="BP39" s="11" t="str">
        <f t="shared" si="56"/>
        <v/>
      </c>
      <c r="BQ39" s="11" t="str">
        <f t="shared" si="57"/>
        <v/>
      </c>
      <c r="BR39" s="17" t="str">
        <f t="shared" si="58"/>
        <v/>
      </c>
      <c r="BS39" s="11" t="str">
        <f t="shared" si="59"/>
        <v/>
      </c>
      <c r="BT39" s="11" t="str">
        <f t="shared" si="60"/>
        <v/>
      </c>
      <c r="BU39" s="11" t="str">
        <f t="shared" si="61"/>
        <v/>
      </c>
      <c r="BV39" s="11" t="str">
        <f t="shared" si="62"/>
        <v/>
      </c>
      <c r="BW39" s="11" t="str">
        <f t="shared" si="63"/>
        <v/>
      </c>
      <c r="BX39" s="11" t="str">
        <f t="shared" si="64"/>
        <v/>
      </c>
      <c r="BY39" s="17" t="str">
        <f t="shared" si="65"/>
        <v/>
      </c>
      <c r="BZ39" s="11" t="str">
        <f t="shared" si="66"/>
        <v/>
      </c>
      <c r="CA39" s="11" t="str">
        <f t="shared" si="67"/>
        <v/>
      </c>
      <c r="CB39" s="11" t="str">
        <f t="shared" si="68"/>
        <v/>
      </c>
      <c r="CC39" s="11" t="str">
        <f t="shared" si="69"/>
        <v/>
      </c>
      <c r="CD39" s="11" t="str">
        <f t="shared" si="70"/>
        <v/>
      </c>
      <c r="CE39" s="11" t="str">
        <f t="shared" si="71"/>
        <v/>
      </c>
      <c r="CF39" s="11" t="str">
        <f t="shared" si="72"/>
        <v/>
      </c>
      <c r="CG39" s="11" t="str">
        <f t="shared" si="73"/>
        <v/>
      </c>
      <c r="CH39" s="11" t="str">
        <f t="shared" si="74"/>
        <v/>
      </c>
      <c r="CI39" s="17" t="str">
        <f t="shared" si="75"/>
        <v/>
      </c>
      <c r="CJ39" s="11" t="str">
        <f t="shared" si="76"/>
        <v/>
      </c>
      <c r="CK39" s="11" t="str">
        <f t="shared" si="77"/>
        <v/>
      </c>
      <c r="CL39" s="11" t="str">
        <f t="shared" si="78"/>
        <v/>
      </c>
      <c r="CM39" s="11" t="str">
        <f t="shared" si="79"/>
        <v/>
      </c>
      <c r="CN39" s="11" t="str">
        <f t="shared" si="80"/>
        <v/>
      </c>
      <c r="CO39" s="11" t="str">
        <f t="shared" si="81"/>
        <v/>
      </c>
      <c r="CP39" s="17" t="str">
        <f t="shared" si="82"/>
        <v/>
      </c>
      <c r="CQ39" s="11" t="str">
        <f t="shared" si="83"/>
        <v/>
      </c>
      <c r="CR39" s="11" t="str">
        <f t="shared" si="84"/>
        <v/>
      </c>
      <c r="CS39" s="11" t="str">
        <f t="shared" si="85"/>
        <v/>
      </c>
      <c r="CT39" s="11" t="str">
        <f t="shared" si="86"/>
        <v/>
      </c>
      <c r="CU39" s="11" t="str">
        <f t="shared" si="87"/>
        <v/>
      </c>
      <c r="CV39" s="11" t="str">
        <f t="shared" si="88"/>
        <v/>
      </c>
      <c r="CW39" s="17" t="str">
        <f t="shared" si="89"/>
        <v/>
      </c>
      <c r="CX39" s="11" t="str">
        <f t="shared" si="90"/>
        <v/>
      </c>
      <c r="CY39" s="11" t="str">
        <f t="shared" si="91"/>
        <v/>
      </c>
      <c r="CZ39" s="11" t="str">
        <f t="shared" si="92"/>
        <v/>
      </c>
      <c r="DA39" s="11" t="str">
        <f t="shared" si="93"/>
        <v/>
      </c>
      <c r="DB39" s="11" t="str">
        <f t="shared" si="94"/>
        <v/>
      </c>
      <c r="DC39" s="11" t="str">
        <f t="shared" si="95"/>
        <v/>
      </c>
      <c r="DD39" s="17" t="str">
        <f t="shared" si="96"/>
        <v/>
      </c>
      <c r="DE39" s="12" t="s">
        <v>1500</v>
      </c>
      <c r="DF39" s="12" t="s">
        <v>1489</v>
      </c>
      <c r="DG39" s="13">
        <v>2803</v>
      </c>
      <c r="DH39" s="17">
        <f t="shared" si="97"/>
        <v>4</v>
      </c>
      <c r="DI39" s="17" t="str">
        <f t="shared" si="98"/>
        <v/>
      </c>
      <c r="DJ39" s="10" t="str">
        <f t="shared" si="99"/>
        <v/>
      </c>
    </row>
    <row r="40" spans="1:114" ht="14.25" x14ac:dyDescent="0.2">
      <c r="A40" s="6" t="s">
        <v>572</v>
      </c>
      <c r="B40" s="7">
        <v>1233</v>
      </c>
      <c r="C40" s="6" t="s">
        <v>1112</v>
      </c>
      <c r="D40" s="9" t="str">
        <f t="shared" si="0"/>
        <v/>
      </c>
      <c r="E40" s="10" t="str">
        <f t="shared" si="1"/>
        <v/>
      </c>
      <c r="F40" s="10" t="str">
        <f t="shared" si="2"/>
        <v/>
      </c>
      <c r="G40" s="11" t="str">
        <f t="shared" si="3"/>
        <v/>
      </c>
      <c r="H40" s="11" t="str">
        <f t="shared" si="4"/>
        <v/>
      </c>
      <c r="I40" s="11" t="str">
        <f t="shared" si="5"/>
        <v/>
      </c>
      <c r="J40" s="11" t="str">
        <f t="shared" si="6"/>
        <v/>
      </c>
      <c r="K40" s="11" t="str">
        <f t="shared" si="7"/>
        <v/>
      </c>
      <c r="L40" s="10" t="str">
        <f t="shared" si="8"/>
        <v/>
      </c>
      <c r="M40" s="11" t="str">
        <f t="shared" si="9"/>
        <v/>
      </c>
      <c r="N40" s="11" t="str">
        <f t="shared" si="10"/>
        <v/>
      </c>
      <c r="O40" s="11" t="str">
        <f t="shared" si="11"/>
        <v/>
      </c>
      <c r="P40" s="11" t="str">
        <f t="shared" si="12"/>
        <v/>
      </c>
      <c r="Q40" s="11" t="str">
        <f t="shared" si="13"/>
        <v/>
      </c>
      <c r="R40" s="11" t="str">
        <f t="shared" si="14"/>
        <v/>
      </c>
      <c r="S40" s="10" t="str">
        <f t="shared" si="15"/>
        <v/>
      </c>
      <c r="T40" s="11" t="str">
        <f t="shared" si="16"/>
        <v/>
      </c>
      <c r="U40" s="11" t="str">
        <f t="shared" si="17"/>
        <v/>
      </c>
      <c r="V40" s="11" t="str">
        <f t="shared" si="18"/>
        <v/>
      </c>
      <c r="W40" s="11" t="str">
        <f t="shared" si="19"/>
        <v/>
      </c>
      <c r="X40" s="11" t="str">
        <f t="shared" si="20"/>
        <v/>
      </c>
      <c r="Y40" s="11" t="str">
        <f t="shared" si="21"/>
        <v/>
      </c>
      <c r="Z40" s="11" t="str">
        <f t="shared" si="22"/>
        <v/>
      </c>
      <c r="AA40" s="11" t="str">
        <f t="shared" si="23"/>
        <v/>
      </c>
      <c r="AB40" s="11" t="str">
        <f t="shared" si="24"/>
        <v/>
      </c>
      <c r="AC40" s="10" t="str">
        <f t="shared" si="25"/>
        <v/>
      </c>
      <c r="AD40" s="11" t="str">
        <f t="shared" si="26"/>
        <v/>
      </c>
      <c r="AE40" s="11" t="str">
        <f t="shared" si="27"/>
        <v/>
      </c>
      <c r="AF40" s="11" t="str">
        <f t="shared" si="28"/>
        <v/>
      </c>
      <c r="AG40" s="11" t="str">
        <f t="shared" si="29"/>
        <v/>
      </c>
      <c r="AH40" s="11" t="str">
        <f t="shared" si="30"/>
        <v/>
      </c>
      <c r="AI40" s="11" t="str">
        <f t="shared" si="31"/>
        <v/>
      </c>
      <c r="AJ40" s="10" t="str">
        <f t="shared" si="32"/>
        <v/>
      </c>
      <c r="AK40" s="11" t="str">
        <f t="shared" si="33"/>
        <v/>
      </c>
      <c r="AL40" s="11" t="str">
        <f t="shared" si="34"/>
        <v/>
      </c>
      <c r="AM40" s="11" t="str">
        <f t="shared" si="35"/>
        <v/>
      </c>
      <c r="AN40" s="11" t="str">
        <f t="shared" si="36"/>
        <v/>
      </c>
      <c r="AO40" s="11" t="str">
        <f t="shared" si="37"/>
        <v/>
      </c>
      <c r="AP40" s="11" t="str">
        <f t="shared" si="38"/>
        <v/>
      </c>
      <c r="AQ40" s="10" t="str">
        <f t="shared" si="39"/>
        <v/>
      </c>
      <c r="AR40" s="11" t="str">
        <f t="shared" si="40"/>
        <v/>
      </c>
      <c r="AS40" s="11" t="str">
        <f t="shared" si="41"/>
        <v/>
      </c>
      <c r="AT40" s="11" t="str">
        <f t="shared" si="42"/>
        <v/>
      </c>
      <c r="AU40" s="11" t="str">
        <f t="shared" si="43"/>
        <v/>
      </c>
      <c r="AV40" s="11" t="str">
        <f t="shared" si="44"/>
        <v/>
      </c>
      <c r="AW40" s="11" t="str">
        <f t="shared" si="45"/>
        <v/>
      </c>
      <c r="AX40" s="10" t="str">
        <f t="shared" si="46"/>
        <v/>
      </c>
      <c r="AY40" s="12" t="s">
        <v>1501</v>
      </c>
      <c r="AZ40" s="12" t="s">
        <v>1502</v>
      </c>
      <c r="BA40" s="13">
        <v>3320</v>
      </c>
      <c r="BB40" s="10">
        <f t="shared" si="47"/>
        <v>5</v>
      </c>
      <c r="BC40" s="17" t="str">
        <f t="shared" si="48"/>
        <v/>
      </c>
      <c r="BD40" s="17"/>
      <c r="BE40" s="10" t="str">
        <f t="shared" si="49"/>
        <v/>
      </c>
      <c r="BF40" s="6" t="s">
        <v>572</v>
      </c>
      <c r="BG40" s="7">
        <v>1233</v>
      </c>
      <c r="BH40" s="6" t="s">
        <v>1112</v>
      </c>
      <c r="BI40" s="9" t="str">
        <f t="shared" si="50"/>
        <v/>
      </c>
      <c r="BJ40" s="10" t="str">
        <f t="shared" si="51"/>
        <v/>
      </c>
      <c r="BK40" s="10" t="str">
        <f t="shared" si="52"/>
        <v/>
      </c>
      <c r="BL40" s="10"/>
      <c r="BM40" s="11" t="str">
        <f t="shared" si="53"/>
        <v/>
      </c>
      <c r="BN40" s="11" t="str">
        <f t="shared" si="54"/>
        <v/>
      </c>
      <c r="BO40" s="11" t="str">
        <f t="shared" si="55"/>
        <v/>
      </c>
      <c r="BP40" s="11" t="str">
        <f t="shared" si="56"/>
        <v/>
      </c>
      <c r="BQ40" s="11" t="str">
        <f t="shared" si="57"/>
        <v/>
      </c>
      <c r="BR40" s="17" t="str">
        <f t="shared" si="58"/>
        <v/>
      </c>
      <c r="BS40" s="11" t="str">
        <f t="shared" si="59"/>
        <v/>
      </c>
      <c r="BT40" s="11" t="str">
        <f t="shared" si="60"/>
        <v/>
      </c>
      <c r="BU40" s="11" t="str">
        <f t="shared" si="61"/>
        <v/>
      </c>
      <c r="BV40" s="11" t="str">
        <f t="shared" si="62"/>
        <v/>
      </c>
      <c r="BW40" s="11" t="str">
        <f t="shared" si="63"/>
        <v/>
      </c>
      <c r="BX40" s="11" t="str">
        <f t="shared" si="64"/>
        <v/>
      </c>
      <c r="BY40" s="17" t="str">
        <f t="shared" si="65"/>
        <v/>
      </c>
      <c r="BZ40" s="11" t="str">
        <f t="shared" si="66"/>
        <v/>
      </c>
      <c r="CA40" s="11" t="str">
        <f t="shared" si="67"/>
        <v/>
      </c>
      <c r="CB40" s="11" t="str">
        <f t="shared" si="68"/>
        <v/>
      </c>
      <c r="CC40" s="11" t="str">
        <f t="shared" si="69"/>
        <v/>
      </c>
      <c r="CD40" s="11" t="str">
        <f t="shared" si="70"/>
        <v/>
      </c>
      <c r="CE40" s="11" t="str">
        <f t="shared" si="71"/>
        <v/>
      </c>
      <c r="CF40" s="11" t="str">
        <f t="shared" si="72"/>
        <v/>
      </c>
      <c r="CG40" s="11" t="str">
        <f t="shared" si="73"/>
        <v/>
      </c>
      <c r="CH40" s="11" t="str">
        <f t="shared" si="74"/>
        <v/>
      </c>
      <c r="CI40" s="17" t="str">
        <f t="shared" si="75"/>
        <v/>
      </c>
      <c r="CJ40" s="11" t="str">
        <f t="shared" si="76"/>
        <v/>
      </c>
      <c r="CK40" s="11" t="str">
        <f t="shared" si="77"/>
        <v/>
      </c>
      <c r="CL40" s="11" t="str">
        <f t="shared" si="78"/>
        <v/>
      </c>
      <c r="CM40" s="11" t="str">
        <f t="shared" si="79"/>
        <v/>
      </c>
      <c r="CN40" s="11" t="str">
        <f t="shared" si="80"/>
        <v/>
      </c>
      <c r="CO40" s="11" t="str">
        <f t="shared" si="81"/>
        <v/>
      </c>
      <c r="CP40" s="17" t="str">
        <f t="shared" si="82"/>
        <v/>
      </c>
      <c r="CQ40" s="11" t="str">
        <f t="shared" si="83"/>
        <v/>
      </c>
      <c r="CR40" s="11" t="str">
        <f t="shared" si="84"/>
        <v/>
      </c>
      <c r="CS40" s="11" t="str">
        <f t="shared" si="85"/>
        <v/>
      </c>
      <c r="CT40" s="11" t="str">
        <f t="shared" si="86"/>
        <v/>
      </c>
      <c r="CU40" s="11" t="str">
        <f t="shared" si="87"/>
        <v/>
      </c>
      <c r="CV40" s="11" t="str">
        <f t="shared" si="88"/>
        <v/>
      </c>
      <c r="CW40" s="17" t="str">
        <f t="shared" si="89"/>
        <v/>
      </c>
      <c r="CX40" s="11" t="str">
        <f t="shared" si="90"/>
        <v/>
      </c>
      <c r="CY40" s="11" t="str">
        <f t="shared" si="91"/>
        <v/>
      </c>
      <c r="CZ40" s="11" t="str">
        <f t="shared" si="92"/>
        <v/>
      </c>
      <c r="DA40" s="11" t="str">
        <f t="shared" si="93"/>
        <v/>
      </c>
      <c r="DB40" s="11" t="str">
        <f t="shared" si="94"/>
        <v/>
      </c>
      <c r="DC40" s="11" t="str">
        <f t="shared" si="95"/>
        <v/>
      </c>
      <c r="DD40" s="17" t="str">
        <f t="shared" si="96"/>
        <v/>
      </c>
      <c r="DE40" s="12" t="s">
        <v>1501</v>
      </c>
      <c r="DF40" s="12" t="s">
        <v>1502</v>
      </c>
      <c r="DG40" s="13">
        <v>3320</v>
      </c>
      <c r="DH40" s="17">
        <f t="shared" si="97"/>
        <v>5</v>
      </c>
      <c r="DI40" s="17" t="str">
        <f t="shared" si="98"/>
        <v/>
      </c>
      <c r="DJ40" s="10" t="str">
        <f t="shared" si="99"/>
        <v/>
      </c>
    </row>
    <row r="41" spans="1:114" ht="14.25" x14ac:dyDescent="0.2">
      <c r="A41" s="6" t="s">
        <v>572</v>
      </c>
      <c r="B41" s="7">
        <v>1256</v>
      </c>
      <c r="C41" s="6" t="s">
        <v>1110</v>
      </c>
      <c r="D41" s="9" t="str">
        <f t="shared" si="0"/>
        <v/>
      </c>
      <c r="E41" s="10" t="str">
        <f t="shared" si="1"/>
        <v/>
      </c>
      <c r="F41" s="10" t="str">
        <f t="shared" si="2"/>
        <v/>
      </c>
      <c r="G41" s="11" t="str">
        <f t="shared" si="3"/>
        <v/>
      </c>
      <c r="H41" s="11" t="str">
        <f t="shared" si="4"/>
        <v/>
      </c>
      <c r="I41" s="11" t="str">
        <f t="shared" si="5"/>
        <v/>
      </c>
      <c r="J41" s="11" t="str">
        <f t="shared" si="6"/>
        <v/>
      </c>
      <c r="K41" s="11" t="str">
        <f t="shared" si="7"/>
        <v/>
      </c>
      <c r="L41" s="10" t="str">
        <f t="shared" si="8"/>
        <v/>
      </c>
      <c r="M41" s="11" t="str">
        <f t="shared" si="9"/>
        <v/>
      </c>
      <c r="N41" s="11" t="str">
        <f t="shared" si="10"/>
        <v/>
      </c>
      <c r="O41" s="11" t="str">
        <f t="shared" si="11"/>
        <v/>
      </c>
      <c r="P41" s="11" t="str">
        <f t="shared" si="12"/>
        <v/>
      </c>
      <c r="Q41" s="11" t="str">
        <f t="shared" si="13"/>
        <v/>
      </c>
      <c r="R41" s="11" t="str">
        <f t="shared" si="14"/>
        <v/>
      </c>
      <c r="S41" s="10" t="str">
        <f t="shared" si="15"/>
        <v/>
      </c>
      <c r="T41" s="11" t="str">
        <f t="shared" si="16"/>
        <v/>
      </c>
      <c r="U41" s="11" t="str">
        <f t="shared" si="17"/>
        <v/>
      </c>
      <c r="V41" s="11" t="str">
        <f t="shared" si="18"/>
        <v/>
      </c>
      <c r="W41" s="11" t="str">
        <f t="shared" si="19"/>
        <v/>
      </c>
      <c r="X41" s="11" t="str">
        <f t="shared" si="20"/>
        <v/>
      </c>
      <c r="Y41" s="11" t="str">
        <f t="shared" si="21"/>
        <v/>
      </c>
      <c r="Z41" s="11" t="str">
        <f t="shared" si="22"/>
        <v/>
      </c>
      <c r="AA41" s="11" t="str">
        <f t="shared" si="23"/>
        <v/>
      </c>
      <c r="AB41" s="11" t="str">
        <f t="shared" si="24"/>
        <v/>
      </c>
      <c r="AC41" s="10" t="str">
        <f t="shared" si="25"/>
        <v/>
      </c>
      <c r="AD41" s="11" t="str">
        <f t="shared" si="26"/>
        <v/>
      </c>
      <c r="AE41" s="11" t="str">
        <f t="shared" si="27"/>
        <v/>
      </c>
      <c r="AF41" s="11" t="str">
        <f t="shared" si="28"/>
        <v/>
      </c>
      <c r="AG41" s="11" t="str">
        <f t="shared" si="29"/>
        <v/>
      </c>
      <c r="AH41" s="11" t="str">
        <f t="shared" si="30"/>
        <v/>
      </c>
      <c r="AI41" s="11" t="str">
        <f t="shared" si="31"/>
        <v/>
      </c>
      <c r="AJ41" s="10" t="str">
        <f t="shared" si="32"/>
        <v/>
      </c>
      <c r="AK41" s="11" t="str">
        <f t="shared" si="33"/>
        <v/>
      </c>
      <c r="AL41" s="11" t="str">
        <f t="shared" si="34"/>
        <v/>
      </c>
      <c r="AM41" s="11" t="str">
        <f t="shared" si="35"/>
        <v/>
      </c>
      <c r="AN41" s="11" t="str">
        <f t="shared" si="36"/>
        <v/>
      </c>
      <c r="AO41" s="11" t="str">
        <f t="shared" si="37"/>
        <v/>
      </c>
      <c r="AP41" s="11" t="str">
        <f t="shared" si="38"/>
        <v/>
      </c>
      <c r="AQ41" s="10" t="str">
        <f t="shared" si="39"/>
        <v/>
      </c>
      <c r="AR41" s="11" t="str">
        <f t="shared" si="40"/>
        <v/>
      </c>
      <c r="AS41" s="11" t="str">
        <f t="shared" si="41"/>
        <v/>
      </c>
      <c r="AT41" s="11" t="str">
        <f t="shared" si="42"/>
        <v/>
      </c>
      <c r="AU41" s="11" t="str">
        <f t="shared" si="43"/>
        <v/>
      </c>
      <c r="AV41" s="11" t="str">
        <f t="shared" si="44"/>
        <v/>
      </c>
      <c r="AW41" s="11" t="str">
        <f t="shared" si="45"/>
        <v/>
      </c>
      <c r="AX41" s="10" t="str">
        <f t="shared" si="46"/>
        <v/>
      </c>
      <c r="AY41" s="12" t="s">
        <v>1503</v>
      </c>
      <c r="AZ41" s="12">
        <v>928</v>
      </c>
      <c r="BA41" s="13">
        <v>2161</v>
      </c>
      <c r="BB41" s="10">
        <f t="shared" si="47"/>
        <v>1</v>
      </c>
      <c r="BC41" s="17" t="str">
        <f t="shared" si="48"/>
        <v/>
      </c>
      <c r="BD41" s="17"/>
      <c r="BE41" s="10" t="str">
        <f t="shared" si="49"/>
        <v/>
      </c>
      <c r="BF41" s="6" t="s">
        <v>572</v>
      </c>
      <c r="BG41" s="7">
        <v>1256</v>
      </c>
      <c r="BH41" s="6" t="s">
        <v>1110</v>
      </c>
      <c r="BI41" s="9" t="str">
        <f t="shared" si="50"/>
        <v/>
      </c>
      <c r="BJ41" s="10" t="str">
        <f t="shared" si="51"/>
        <v/>
      </c>
      <c r="BK41" s="10" t="str">
        <f t="shared" si="52"/>
        <v/>
      </c>
      <c r="BL41" s="10"/>
      <c r="BM41" s="11" t="str">
        <f t="shared" si="53"/>
        <v/>
      </c>
      <c r="BN41" s="11" t="str">
        <f t="shared" si="54"/>
        <v/>
      </c>
      <c r="BO41" s="11" t="str">
        <f t="shared" si="55"/>
        <v/>
      </c>
      <c r="BP41" s="11" t="str">
        <f t="shared" si="56"/>
        <v/>
      </c>
      <c r="BQ41" s="11" t="str">
        <f t="shared" si="57"/>
        <v/>
      </c>
      <c r="BR41" s="17" t="str">
        <f t="shared" si="58"/>
        <v/>
      </c>
      <c r="BS41" s="11" t="str">
        <f t="shared" si="59"/>
        <v/>
      </c>
      <c r="BT41" s="11" t="str">
        <f t="shared" si="60"/>
        <v/>
      </c>
      <c r="BU41" s="11" t="str">
        <f t="shared" si="61"/>
        <v/>
      </c>
      <c r="BV41" s="11" t="str">
        <f t="shared" si="62"/>
        <v/>
      </c>
      <c r="BW41" s="11" t="str">
        <f t="shared" si="63"/>
        <v/>
      </c>
      <c r="BX41" s="11" t="str">
        <f t="shared" si="64"/>
        <v/>
      </c>
      <c r="BY41" s="17" t="str">
        <f t="shared" si="65"/>
        <v/>
      </c>
      <c r="BZ41" s="11" t="str">
        <f t="shared" si="66"/>
        <v/>
      </c>
      <c r="CA41" s="11" t="str">
        <f t="shared" si="67"/>
        <v/>
      </c>
      <c r="CB41" s="11" t="str">
        <f t="shared" si="68"/>
        <v/>
      </c>
      <c r="CC41" s="11" t="str">
        <f t="shared" si="69"/>
        <v/>
      </c>
      <c r="CD41" s="11" t="str">
        <f t="shared" si="70"/>
        <v/>
      </c>
      <c r="CE41" s="11" t="str">
        <f t="shared" si="71"/>
        <v/>
      </c>
      <c r="CF41" s="11" t="str">
        <f t="shared" si="72"/>
        <v/>
      </c>
      <c r="CG41" s="11" t="str">
        <f t="shared" si="73"/>
        <v/>
      </c>
      <c r="CH41" s="11" t="str">
        <f t="shared" si="74"/>
        <v/>
      </c>
      <c r="CI41" s="17" t="str">
        <f t="shared" si="75"/>
        <v/>
      </c>
      <c r="CJ41" s="11" t="str">
        <f t="shared" si="76"/>
        <v/>
      </c>
      <c r="CK41" s="11" t="str">
        <f t="shared" si="77"/>
        <v/>
      </c>
      <c r="CL41" s="11" t="str">
        <f t="shared" si="78"/>
        <v/>
      </c>
      <c r="CM41" s="11" t="str">
        <f t="shared" si="79"/>
        <v/>
      </c>
      <c r="CN41" s="11" t="str">
        <f t="shared" si="80"/>
        <v/>
      </c>
      <c r="CO41" s="11" t="str">
        <f t="shared" si="81"/>
        <v/>
      </c>
      <c r="CP41" s="17" t="str">
        <f t="shared" si="82"/>
        <v/>
      </c>
      <c r="CQ41" s="11" t="str">
        <f t="shared" si="83"/>
        <v/>
      </c>
      <c r="CR41" s="11" t="str">
        <f t="shared" si="84"/>
        <v/>
      </c>
      <c r="CS41" s="11" t="str">
        <f t="shared" si="85"/>
        <v/>
      </c>
      <c r="CT41" s="11" t="str">
        <f t="shared" si="86"/>
        <v/>
      </c>
      <c r="CU41" s="11" t="str">
        <f t="shared" si="87"/>
        <v/>
      </c>
      <c r="CV41" s="11" t="str">
        <f t="shared" si="88"/>
        <v/>
      </c>
      <c r="CW41" s="17" t="str">
        <f t="shared" si="89"/>
        <v/>
      </c>
      <c r="CX41" s="11" t="str">
        <f t="shared" si="90"/>
        <v/>
      </c>
      <c r="CY41" s="11" t="str">
        <f t="shared" si="91"/>
        <v/>
      </c>
      <c r="CZ41" s="11" t="str">
        <f t="shared" si="92"/>
        <v/>
      </c>
      <c r="DA41" s="11" t="str">
        <f t="shared" si="93"/>
        <v/>
      </c>
      <c r="DB41" s="11" t="str">
        <f t="shared" si="94"/>
        <v/>
      </c>
      <c r="DC41" s="11" t="str">
        <f t="shared" si="95"/>
        <v/>
      </c>
      <c r="DD41" s="17" t="str">
        <f t="shared" si="96"/>
        <v/>
      </c>
      <c r="DE41" s="12" t="s">
        <v>1503</v>
      </c>
      <c r="DF41" s="12">
        <v>928</v>
      </c>
      <c r="DG41" s="13">
        <v>2161</v>
      </c>
      <c r="DH41" s="17">
        <f t="shared" si="97"/>
        <v>1</v>
      </c>
      <c r="DI41" s="17" t="str">
        <f t="shared" si="98"/>
        <v/>
      </c>
      <c r="DJ41" s="10" t="str">
        <f t="shared" si="99"/>
        <v/>
      </c>
    </row>
    <row r="44" spans="1:114" x14ac:dyDescent="0.2">
      <c r="C44" s="19" t="s">
        <v>1805</v>
      </c>
    </row>
    <row r="45" spans="1:114" x14ac:dyDescent="0.2">
      <c r="C45" s="61" t="s">
        <v>1799</v>
      </c>
      <c r="BC45">
        <f>($DH$45+$CW$45+$CP$45+$CI$45+$BY$45+$BR$45+$DD$45)/7</f>
        <v>4.4285714285714288</v>
      </c>
      <c r="BM45">
        <f>SUM(BM46:BM50)/COUNT(BM46:BM50)</f>
        <v>1.25</v>
      </c>
      <c r="BN45">
        <v>1.25</v>
      </c>
      <c r="BO45">
        <v>1.25</v>
      </c>
      <c r="BP45">
        <v>1.25</v>
      </c>
      <c r="BQ45">
        <f t="shared" ref="BQ45:DH45" si="100">SUM(BQ46:BQ50)/COUNT(BQ46:BQ50)</f>
        <v>0</v>
      </c>
      <c r="BR45" s="18">
        <v>5</v>
      </c>
      <c r="BS45">
        <f t="shared" si="100"/>
        <v>0</v>
      </c>
      <c r="BT45">
        <v>1</v>
      </c>
      <c r="BU45">
        <v>1</v>
      </c>
      <c r="BV45">
        <v>1</v>
      </c>
      <c r="BW45">
        <f t="shared" si="100"/>
        <v>0</v>
      </c>
      <c r="BX45">
        <f t="shared" si="100"/>
        <v>0</v>
      </c>
      <c r="BY45" s="18">
        <v>3</v>
      </c>
      <c r="BZ45">
        <v>0.625</v>
      </c>
      <c r="CA45">
        <f t="shared" si="100"/>
        <v>0.5</v>
      </c>
      <c r="CB45">
        <f t="shared" si="100"/>
        <v>0.5</v>
      </c>
      <c r="CC45">
        <f t="shared" si="100"/>
        <v>0.5</v>
      </c>
      <c r="CD45">
        <f t="shared" si="100"/>
        <v>0.5</v>
      </c>
      <c r="CE45">
        <f t="shared" si="100"/>
        <v>0.625</v>
      </c>
      <c r="CF45">
        <f t="shared" si="100"/>
        <v>0.625</v>
      </c>
      <c r="CG45">
        <f t="shared" si="100"/>
        <v>0.625</v>
      </c>
      <c r="CH45">
        <f t="shared" si="100"/>
        <v>0</v>
      </c>
      <c r="CI45" s="18">
        <v>5</v>
      </c>
      <c r="CJ45">
        <v>1</v>
      </c>
      <c r="CK45">
        <v>2</v>
      </c>
      <c r="CL45">
        <v>1</v>
      </c>
      <c r="CM45">
        <v>2</v>
      </c>
      <c r="CN45">
        <v>1</v>
      </c>
      <c r="CO45">
        <f t="shared" si="100"/>
        <v>0</v>
      </c>
      <c r="CP45" s="18">
        <v>5</v>
      </c>
      <c r="CQ45">
        <f t="shared" si="100"/>
        <v>1</v>
      </c>
      <c r="CR45">
        <f t="shared" si="100"/>
        <v>1</v>
      </c>
      <c r="CS45">
        <v>1</v>
      </c>
      <c r="CT45">
        <f t="shared" si="100"/>
        <v>1</v>
      </c>
      <c r="CU45">
        <f t="shared" si="100"/>
        <v>0</v>
      </c>
      <c r="CV45">
        <f t="shared" si="100"/>
        <v>0</v>
      </c>
      <c r="CW45" s="18">
        <v>4</v>
      </c>
      <c r="CX45">
        <f t="shared" si="100"/>
        <v>0</v>
      </c>
      <c r="CY45">
        <v>1</v>
      </c>
      <c r="CZ45">
        <v>1</v>
      </c>
      <c r="DA45">
        <v>1</v>
      </c>
      <c r="DB45">
        <v>1</v>
      </c>
      <c r="DC45">
        <f t="shared" si="100"/>
        <v>0</v>
      </c>
      <c r="DD45" s="18">
        <v>4</v>
      </c>
      <c r="DE45" t="e">
        <f t="shared" si="100"/>
        <v>#DIV/0!</v>
      </c>
      <c r="DF45" t="e">
        <f t="shared" si="100"/>
        <v>#DIV/0!</v>
      </c>
      <c r="DG45">
        <f t="shared" si="100"/>
        <v>5851</v>
      </c>
      <c r="DH45" s="18">
        <f t="shared" si="100"/>
        <v>5</v>
      </c>
      <c r="DI45">
        <f>($DH$45+$CW$45+$CP$45+$CI$45+$BY$45+$BR$45+$DD$45)/7</f>
        <v>4.4285714285714288</v>
      </c>
    </row>
    <row r="46" spans="1:114" ht="14.25" x14ac:dyDescent="0.2">
      <c r="A46" s="6" t="s">
        <v>572</v>
      </c>
      <c r="B46" s="7">
        <v>1280</v>
      </c>
      <c r="C46" s="6" t="s">
        <v>501</v>
      </c>
      <c r="D46" s="9" t="str">
        <f>IFERROR(VLOOKUP(C46,Svar, 2, FALSE), "")</f>
        <v>Lisa Jonasson</v>
      </c>
      <c r="E46" s="10" t="str">
        <f>IFERROR(VLOOKUP(C46,Svar, 3, FALSE), "")</f>
        <v>lisa.jonasson@malmo.se</v>
      </c>
      <c r="F46" s="10" t="str">
        <f>IFERROR(VLOOKUP(C46,Svar, 4, FALSE), "")</f>
        <v>Enhetschef</v>
      </c>
      <c r="G46" s="11">
        <f>IF(LEN(D46) &gt; 0, IF(IFERROR(FIND("a.", VLOOKUP(C46,Svar, 5, FALSE)), 0), 1.25, 0), "")</f>
        <v>1.25</v>
      </c>
      <c r="H46" s="11">
        <f>IF(LEN(D46) &gt; 0, IF(IFERROR(FIND("b.", VLOOKUP(C46,Svar, 5, FALSE)), 0), 1.25, 0), "")</f>
        <v>0</v>
      </c>
      <c r="I46" s="11">
        <f>IF(LEN(D46) &gt; 0, IF(IFERROR(FIND("c.", VLOOKUP(C46,Svar, 5, FALSE)), 0), 1.25, 0), "")</f>
        <v>0</v>
      </c>
      <c r="J46" s="11">
        <f>IF(LEN(D46) &gt; 0, IF(IFERROR(FIND("d.", VLOOKUP(C46,Svar, 5, FALSE)), 0), 1.25, 0), "")</f>
        <v>0</v>
      </c>
      <c r="K46" s="11">
        <f>IF(LEN(D46) &gt; 0, 0, "")</f>
        <v>0</v>
      </c>
      <c r="L46" s="10">
        <f>IF(LEN(D46) &gt; 0, SUM(G46:K46), "")</f>
        <v>1.25</v>
      </c>
      <c r="M46" s="11">
        <f>IF(LEN(D46) &gt; 0, IF(IFERROR(FIND("a.", VLOOKUP(C46,Svar, 7, FALSE)), 0), 1, 0), "")</f>
        <v>0</v>
      </c>
      <c r="N46" s="11">
        <f>IF(LEN(D46) &gt; 0, IF(IFERROR(FIND("b.", VLOOKUP(C46,Svar, 7, FALSE)), 0), 1, 0), "")</f>
        <v>0</v>
      </c>
      <c r="O46" s="11">
        <f>IF(LEN(D46) &gt; 0, IF(IFERROR(FIND("c.", VLOOKUP(C46,Svar, 7, FALSE)), 0), 1, 0), "")</f>
        <v>0</v>
      </c>
      <c r="P46" s="11">
        <f>IF(LEN(D46) &gt; 0, IF(IFERROR(FIND("d.", VLOOKUP(C46,Svar, 7, FALSE)), 0), 1, 0), "")</f>
        <v>0</v>
      </c>
      <c r="Q46" s="11">
        <f>IF(LEN(D46) &gt; 0, IF(IFERROR(FIND("e.", VLOOKUP(C46,Svar, 7, FALSE)), 0), 1, 0), "")</f>
        <v>0</v>
      </c>
      <c r="R46" s="11">
        <f>IF(LEN(D46) &gt; 0, 0, "")</f>
        <v>0</v>
      </c>
      <c r="S46" s="10">
        <f>IF(LEN(D46) &gt; 0, SUM(M46:R46), "")</f>
        <v>0</v>
      </c>
      <c r="T46" s="11">
        <f>IF(LEN(D46) &gt; 0, IF(IFERROR(FIND("a.", VLOOKUP(C46,Svar, 8, FALSE)), 0), 0.625, 0), "")</f>
        <v>0</v>
      </c>
      <c r="U46" s="11">
        <f>IF(LEN(D46) &gt; 0, IF(IFERROR(FIND("b.", VLOOKUP(C46,Svar, 8, FALSE)), 0), 0.625, 0), "")</f>
        <v>0.625</v>
      </c>
      <c r="V46" s="11">
        <f>IF(LEN(D46) &gt; 0, IF(IFERROR(FIND("c.", VLOOKUP(C46,Svar, 8, FALSE)), 0), 0.625, 0), "")</f>
        <v>0</v>
      </c>
      <c r="W46" s="11">
        <f>IF(LEN(D46) &gt; 0, IF(IFERROR(FIND("d.", VLOOKUP(C46,Svar, 8, FALSE)), 0), 0.625, 0), "")</f>
        <v>0.625</v>
      </c>
      <c r="X46" s="11">
        <f>IF(LEN(D46) &gt; 0, IF(IFERROR(FIND("e.", VLOOKUP(C46,Svar, 8, FALSE)), 0), 0.625, 0), "")</f>
        <v>0</v>
      </c>
      <c r="Y46" s="11">
        <f>IF(LEN(D46) &gt; 0, IF(IFERROR(FIND("f.", VLOOKUP(C46,Svar, 8, FALSE)), 0), 0.625, 0), "")</f>
        <v>0.625</v>
      </c>
      <c r="Z46" s="11">
        <f>IF(LEN(D46) &gt; 0, IF(IFERROR(FIND("g.", VLOOKUP(C46,Svar, 8, FALSE)), 0), 0.625, 0), "")</f>
        <v>0.625</v>
      </c>
      <c r="AA46" s="11">
        <f>IF(LEN(D46) &gt; 0, IF(IFERROR(FIND("h.", VLOOKUP(C46,Svar, 8, FALSE)), 0), 0.625, 0), "")</f>
        <v>0.625</v>
      </c>
      <c r="AB46" s="11">
        <f>IF(LEN(D46) &gt; 0, 0, "")</f>
        <v>0</v>
      </c>
      <c r="AC46" s="10">
        <f>IF(LEN(D46) &gt; 0, SUM(T46:AB46), "")</f>
        <v>3.125</v>
      </c>
      <c r="AD46" s="11">
        <f>IF(LEN(D46) &gt; 0, IF(IFERROR(FIND("a.", VLOOKUP(C46,Svar, 9, FALSE)), 0), 1, 0), "")</f>
        <v>1</v>
      </c>
      <c r="AE46" s="11">
        <f>IF(LEN(D46) &gt; 0, IF(IFERROR(FIND("b.", VLOOKUP(C46,Svar, 9, FALSE)), 0), 2, 0), "")</f>
        <v>0</v>
      </c>
      <c r="AF46" s="11">
        <f>IF(LEN(D46) &gt; 0, IF(IFERROR(FIND("c.", VLOOKUP(C46,Svar, 9, FALSE)), 0), 1, 0), "")</f>
        <v>1</v>
      </c>
      <c r="AG46" s="11">
        <f>IF(LEN(D46) &gt; 0, IF(IFERROR(FIND("d.", VLOOKUP(C46,Svar, 9, FALSE)), 0), 2, 0), "")</f>
        <v>0</v>
      </c>
      <c r="AH46" s="11">
        <f>IF(LEN(D46) &gt; 0, IF(IFERROR(FIND("e.", VLOOKUP(C46,Svar, 9, FALSE)), 0), 1, 0), "")</f>
        <v>0</v>
      </c>
      <c r="AI46" s="11">
        <f>IF(LEN(D46) &gt; 0, 0, "")</f>
        <v>0</v>
      </c>
      <c r="AJ46" s="10">
        <f>IF(LEN(D46) &gt; 0, IF(SUM(AD46:AI46) &gt; 5, 5, SUM(AD46:AI46)), "")</f>
        <v>2</v>
      </c>
      <c r="AK46" s="11">
        <f>IF(LEN(D46) &gt; 0, IF(IFERROR(FIND("a.", VLOOKUP(C46,Svar, 10, FALSE)), 0), 1, 0), "")</f>
        <v>1</v>
      </c>
      <c r="AL46" s="11">
        <f>IF(LEN(D46) &gt; 0, IF(IFERROR(FIND("b.", VLOOKUP(C46,Svar, 10, FALSE)), 0), 1, 0), "")</f>
        <v>1</v>
      </c>
      <c r="AM46" s="11">
        <f>IF(LEN(D46) &gt; 0, IF(IFERROR(FIND("c.", VLOOKUP(C46,Svar, 10, FALSE)), 0), 1, 0), "")</f>
        <v>1</v>
      </c>
      <c r="AN46" s="11">
        <f>IF(LEN(D46) &gt; 0, IF(IFERROR(FIND("d.", VLOOKUP(C46,Svar, 10, FALSE)), 0), 1, 0), "")</f>
        <v>1</v>
      </c>
      <c r="AO46" s="11">
        <f>IF(LEN(D46) &gt; 0, IF(IFERROR(FIND("e.", VLOOKUP(C46,Svar, 10, FALSE)), 0), 1, 0), "")</f>
        <v>0</v>
      </c>
      <c r="AP46" s="11">
        <f>IF(LEN(D46) &gt; 0, 0, "")</f>
        <v>0</v>
      </c>
      <c r="AQ46" s="10">
        <f>IF(LEN(D46) &gt; 0, SUM(AK46:AP46), "")</f>
        <v>4</v>
      </c>
      <c r="AR46" s="11">
        <f>IF(LEN(D46) &gt; 0, IF(IFERROR(FIND("a.", VLOOKUP(C46,Svar, 11, FALSE)), 0), 1, 0), "")</f>
        <v>0</v>
      </c>
      <c r="AS46" s="11">
        <f>IF(LEN(D46) &gt; 0, IF(IFERROR(FIND("b.", VLOOKUP(C46,Svar, 11, FALSE)), 0), 1, 0), "")</f>
        <v>1</v>
      </c>
      <c r="AT46" s="11">
        <f>IF(LEN(D46) &gt; 0, IF(IFERROR(FIND("c.", VLOOKUP(C46,Svar, 11, FALSE)), 0), 1, 0), "")</f>
        <v>0</v>
      </c>
      <c r="AU46" s="11">
        <f>IF(LEN(D46) &gt; 0, IF(IFERROR(FIND("d.", VLOOKUP(C46,Svar, 11, FALSE)), 0), 1, 0), "")</f>
        <v>0</v>
      </c>
      <c r="AV46" s="11">
        <f>IF(LEN(D46) &gt; 0, IF(IFERROR(FIND("e.", VLOOKUP(C46,Svar, 11, FALSE)), 0), 1, 0), "")</f>
        <v>0</v>
      </c>
      <c r="AW46" s="11">
        <f>IF(LEN(D46) &gt; 0, 0, "")</f>
        <v>0</v>
      </c>
      <c r="AX46" s="10">
        <f>IF(LEN(D46) &gt; 0, SUM(AR46:AW46), "")</f>
        <v>1</v>
      </c>
      <c r="AY46" s="12" t="s">
        <v>1461</v>
      </c>
      <c r="AZ46" s="12" t="s">
        <v>1462</v>
      </c>
      <c r="BA46" s="13">
        <v>4851</v>
      </c>
      <c r="BB46" s="10">
        <f>IF(BA46 &gt; 3099, 5, IF(BA46 &gt; 2799, 4, IF(BA46&gt; 2499, 3, IF(BA46&gt; 2299, 2, IF(BA46 &gt; 1999, 1, IF(BA46&gt;0, 0))))))</f>
        <v>5</v>
      </c>
      <c r="BC46" s="17">
        <f>IF(LEN(D46) &gt; 0, ROUND((L46+S46+AC46+AJ46+AQ46+AX46+BB46)/7, 1), "")</f>
        <v>2.2999999999999998</v>
      </c>
      <c r="BD46" s="17"/>
      <c r="BE46" s="10" t="str">
        <f>IF(LEN(D46) &gt; 0, VLOOKUP(C46,Svar, 12, FALSE), "")</f>
        <v>Bra</v>
      </c>
      <c r="BF46" s="6" t="s">
        <v>572</v>
      </c>
      <c r="BG46" s="7">
        <v>1280</v>
      </c>
      <c r="BH46" s="6" t="s">
        <v>501</v>
      </c>
      <c r="BI46" s="9" t="str">
        <f>IFERROR(VLOOKUP(BH46,Svar, 2, FALSE), "")</f>
        <v>Lisa Jonasson</v>
      </c>
      <c r="BJ46" s="10" t="str">
        <f>IFERROR(VLOOKUP(BH46,Svar, 3, FALSE), "")</f>
        <v>lisa.jonasson@malmo.se</v>
      </c>
      <c r="BK46" s="10" t="str">
        <f>IFERROR(VLOOKUP(BH46,Svar, 4, FALSE), "")</f>
        <v>Enhetschef</v>
      </c>
      <c r="BL46" s="10"/>
      <c r="BM46" s="11">
        <f>IF(LEN(BI46) &gt; 0, IF(IFERROR(FIND("a.", VLOOKUP(BH46,Svar, 5, FALSE)), 0), 1.25, 0), "")</f>
        <v>1.25</v>
      </c>
      <c r="BN46" s="11">
        <f>IF(LEN(BI46) &gt; 0, IF(IFERROR(FIND("b.", VLOOKUP(BH46,Svar, 5, FALSE)), 0), 1.25, 0), "")</f>
        <v>0</v>
      </c>
      <c r="BO46" s="11">
        <f>IF(LEN(BI46) &gt; 0, IF(IFERROR(FIND("c.", VLOOKUP(BH46,Svar, 5, FALSE)), 0), 1.25, 0), "")</f>
        <v>0</v>
      </c>
      <c r="BP46" s="11">
        <f>IF(LEN(BI46) &gt; 0, IF(IFERROR(FIND("d.", VLOOKUP(BH46,Svar, 5, FALSE)), 0), 1.25, 0), "")</f>
        <v>0</v>
      </c>
      <c r="BQ46" s="11">
        <f>IF(LEN(BI46) &gt; 0, 0, "")</f>
        <v>0</v>
      </c>
      <c r="BR46" s="17">
        <f>IF(LEN(BI46) &gt; 0, SUM(BM46:BQ46), "")</f>
        <v>1.25</v>
      </c>
      <c r="BS46" s="11">
        <f>IF(LEN(BI46) &gt; 0, IF(IFERROR(FIND("a.", VLOOKUP(BH46,Svar, 7, FALSE)), 0), 1, 0), "")</f>
        <v>0</v>
      </c>
      <c r="BT46" s="11">
        <f>IF(LEN(BI46) &gt; 0, IF(IFERROR(FIND("b.", VLOOKUP(BH46,Svar, 7, FALSE)), 0), 1, 0), "")</f>
        <v>0</v>
      </c>
      <c r="BU46" s="11">
        <f>IF(LEN(BI46) &gt; 0, IF(IFERROR(FIND("c.", VLOOKUP(BH46,Svar, 7, FALSE)), 0), 1, 0), "")</f>
        <v>0</v>
      </c>
      <c r="BV46" s="11">
        <f>IF(LEN(BI46) &gt; 0, IF(IFERROR(FIND("d.", VLOOKUP(BH46,Svar, 7, FALSE)), 0), 1, 0), "")</f>
        <v>0</v>
      </c>
      <c r="BW46" s="11">
        <f>IF(LEN(BI46) &gt; 0, IF(IFERROR(FIND("e.", VLOOKUP(BH46,Svar, 7, FALSE)), 0), 1, 0), "")</f>
        <v>0</v>
      </c>
      <c r="BX46" s="11">
        <f>IF(LEN(BI46) &gt; 0, 0, "")</f>
        <v>0</v>
      </c>
      <c r="BY46" s="17">
        <f>IF(LEN(BI46) &gt; 0, SUM(BS46:BX46), "")</f>
        <v>0</v>
      </c>
      <c r="BZ46" s="11">
        <f>IF(LEN(BI46) &gt; 0, IF(IFERROR(FIND("a.", VLOOKUP(BH46,Svar, 8, FALSE)), 0), 0.625, 0), "")</f>
        <v>0</v>
      </c>
      <c r="CA46" s="11">
        <f>IF(LEN(BI46) &gt; 0, IF(IFERROR(FIND("b.", VLOOKUP(BH46,Svar, 8, FALSE)), 0), 0.625, 0), "")</f>
        <v>0.625</v>
      </c>
      <c r="CB46" s="11">
        <f>IF(LEN(BI46) &gt; 0, IF(IFERROR(FIND("c.", VLOOKUP(BH46,Svar, 8, FALSE)), 0), 0.625, 0), "")</f>
        <v>0</v>
      </c>
      <c r="CC46" s="11">
        <f>IF(LEN(BI46) &gt; 0, IF(IFERROR(FIND("d.", VLOOKUP(BH46,Svar, 8, FALSE)), 0), 0.625, 0), "")</f>
        <v>0.625</v>
      </c>
      <c r="CD46" s="11">
        <f>IF(LEN(BI46) &gt; 0, IF(IFERROR(FIND("e.", VLOOKUP(BH46,Svar, 8, FALSE)), 0), 0.625, 0), "")</f>
        <v>0</v>
      </c>
      <c r="CE46" s="11">
        <f>IF(LEN(BI46) &gt; 0, IF(IFERROR(FIND("f.", VLOOKUP(BH46,Svar, 8, FALSE)), 0), 0.625, 0), "")</f>
        <v>0.625</v>
      </c>
      <c r="CF46" s="11">
        <f>IF(LEN(BI46) &gt; 0, IF(IFERROR(FIND("g.", VLOOKUP(BH46,Svar, 8, FALSE)), 0), 0.625, 0), "")</f>
        <v>0.625</v>
      </c>
      <c r="CG46" s="11">
        <f>IF(LEN(BI46) &gt; 0, IF(IFERROR(FIND("h.", VLOOKUP(BH46,Svar, 8, FALSE)), 0), 0.625, 0), "")</f>
        <v>0.625</v>
      </c>
      <c r="CH46" s="11">
        <f>IF(LEN(BI46) &gt; 0, 0, "")</f>
        <v>0</v>
      </c>
      <c r="CI46" s="17">
        <f>IF(LEN(BI46) &gt; 0, SUM(BZ46:CH46), "")</f>
        <v>3.125</v>
      </c>
      <c r="CJ46" s="11">
        <f>IF(LEN(BI46) &gt; 0, IF(IFERROR(FIND("a.", VLOOKUP(BH46,Svar, 9, FALSE)), 0), 1, 0), "")</f>
        <v>1</v>
      </c>
      <c r="CK46" s="11">
        <f>IF(LEN(BI46) &gt; 0, IF(IFERROR(FIND("b.", VLOOKUP(BH46,Svar, 9, FALSE)), 0), 2, 0), "")</f>
        <v>0</v>
      </c>
      <c r="CL46" s="11">
        <f>IF(LEN(BI46) &gt; 0, IF(IFERROR(FIND("c.", VLOOKUP(BH46,Svar, 9, FALSE)), 0), 1, 0), "")</f>
        <v>1</v>
      </c>
      <c r="CM46" s="11">
        <f>IF(LEN(BI46) &gt; 0, IF(IFERROR(FIND("d.", VLOOKUP(BH46,Svar, 9, FALSE)), 0), 2, 0), "")</f>
        <v>0</v>
      </c>
      <c r="CN46" s="11">
        <f>IF(LEN(BI46) &gt; 0, IF(IFERROR(FIND("e.", VLOOKUP(BH46,Svar, 9, FALSE)), 0), 1, 0), "")</f>
        <v>0</v>
      </c>
      <c r="CO46" s="11">
        <f>IF(LEN(BI46) &gt; 0, 0, "")</f>
        <v>0</v>
      </c>
      <c r="CP46" s="17">
        <f>IF(LEN(BI46) &gt; 0, IF(SUM(CJ46:CO46) &gt; 5, 5, SUM(CJ46:CO46)), "")</f>
        <v>2</v>
      </c>
      <c r="CQ46" s="11">
        <f>IF(LEN(BI46) &gt; 0, IF(IFERROR(FIND("a.", VLOOKUP(BH46,Svar, 10, FALSE)), 0), 1, 0), "")</f>
        <v>1</v>
      </c>
      <c r="CR46" s="11">
        <f>IF(LEN(BI46) &gt; 0, IF(IFERROR(FIND("b.", VLOOKUP(BH46,Svar, 10, FALSE)), 0), 1, 0), "")</f>
        <v>1</v>
      </c>
      <c r="CS46" s="11">
        <f>IF(LEN(BI46) &gt; 0, IF(IFERROR(FIND("c.", VLOOKUP(BH46,Svar, 10, FALSE)), 0), 1, 0), "")</f>
        <v>1</v>
      </c>
      <c r="CT46" s="11">
        <f>IF(LEN(BI46) &gt; 0, IF(IFERROR(FIND("d.", VLOOKUP(BH46,Svar, 10, FALSE)), 0), 1, 0), "")</f>
        <v>1</v>
      </c>
      <c r="CU46" s="11">
        <f>IF(LEN(BI46) &gt; 0, IF(IFERROR(FIND("e.", VLOOKUP(BH46,Svar, 10, FALSE)), 0), 1, 0), "")</f>
        <v>0</v>
      </c>
      <c r="CV46" s="11">
        <f>IF(LEN(BI46) &gt; 0, 0, "")</f>
        <v>0</v>
      </c>
      <c r="CW46" s="17">
        <f>IF(LEN(BI46) &gt; 0, SUM(CQ46:CV46), "")</f>
        <v>4</v>
      </c>
      <c r="CX46" s="11">
        <f>IF(LEN(BI46) &gt; 0, IF(IFERROR(FIND("a.", VLOOKUP(BH46,Svar, 11, FALSE)), 0), 1, 0), "")</f>
        <v>0</v>
      </c>
      <c r="CY46" s="11">
        <f>IF(LEN(BI46) &gt; 0, IF(IFERROR(FIND("b.", VLOOKUP(BH46,Svar, 11, FALSE)), 0), 1, 0), "")</f>
        <v>1</v>
      </c>
      <c r="CZ46" s="11">
        <f>IF(LEN(BI46) &gt; 0, IF(IFERROR(FIND("c.", VLOOKUP(BH46,Svar, 11, FALSE)), 0), 1, 0), "")</f>
        <v>0</v>
      </c>
      <c r="DA46" s="11">
        <f>IF(LEN(BI46) &gt; 0, IF(IFERROR(FIND("d.", VLOOKUP(BH46,Svar, 11, FALSE)), 0), 1, 0), "")</f>
        <v>0</v>
      </c>
      <c r="DB46" s="11">
        <f>IF(LEN(BI46) &gt; 0, IF(IFERROR(FIND("e.", VLOOKUP(BH46,Svar, 11, FALSE)), 0), 1, 0), "")</f>
        <v>0</v>
      </c>
      <c r="DC46" s="11">
        <f>IF(LEN(BI46) &gt; 0, 0, "")</f>
        <v>0</v>
      </c>
      <c r="DD46" s="17">
        <f>IF(LEN(BI46) &gt; 0, SUM(CX46:DC46), "")</f>
        <v>1</v>
      </c>
      <c r="DE46" s="12" t="s">
        <v>1461</v>
      </c>
      <c r="DF46" s="12" t="s">
        <v>1462</v>
      </c>
      <c r="DG46" s="13">
        <v>4851</v>
      </c>
      <c r="DH46" s="17">
        <f>IF(DG46 &gt; 3099, 5, IF(DG46 &gt; 2799, 4, IF(DG46&gt; 2499, 3, IF(DG46&gt; 2299, 2, IF(DG46 &gt; 1999, 1, IF(DG46&gt;0, 0))))))</f>
        <v>5</v>
      </c>
      <c r="DI46" s="17">
        <f>IF(LEN(BI46) &gt; 0, ROUND((BR46+BY46+CI46+CP46+CW46+DD46+DH46)/7, 1), "")</f>
        <v>2.2999999999999998</v>
      </c>
      <c r="DJ46" s="10" t="str">
        <f>IF(LEN(BI46) &gt; 0, VLOOKUP(BH46,Svar, 12, FALSE), "")</f>
        <v>Bra</v>
      </c>
    </row>
    <row r="47" spans="1:114" ht="14.25" x14ac:dyDescent="0.2">
      <c r="A47" s="6" t="s">
        <v>572</v>
      </c>
      <c r="B47" s="7">
        <v>1280</v>
      </c>
      <c r="C47" s="6" t="s">
        <v>640</v>
      </c>
      <c r="D47" s="9" t="str">
        <f>IFERROR(VLOOKUP(C47,Svar, 2, FALSE), "")</f>
        <v>Janeth Augustsson</v>
      </c>
      <c r="E47" s="10" t="str">
        <f>IFERROR(VLOOKUP(C47,Svar, 3, FALSE), "")</f>
        <v>janeth.augustsson@malmo.se</v>
      </c>
      <c r="F47" s="10" t="str">
        <f>IFERROR(VLOOKUP(C47,Svar, 4, FALSE), "")</f>
        <v>Enhetschef</v>
      </c>
      <c r="G47" s="11">
        <f>IF(LEN(D47) &gt; 0, IF(IFERROR(FIND("a.", VLOOKUP(C47,Svar, 5, FALSE)), 0), 1.25, 0), "")</f>
        <v>1.25</v>
      </c>
      <c r="H47" s="11">
        <f>IF(LEN(D47) &gt; 0, IF(IFERROR(FIND("b.", VLOOKUP(C47,Svar, 5, FALSE)), 0), 1.25, 0), "")</f>
        <v>1.25</v>
      </c>
      <c r="I47" s="11">
        <f>IF(LEN(D47) &gt; 0, IF(IFERROR(FIND("c.", VLOOKUP(C47,Svar, 5, FALSE)), 0), 1.25, 0), "")</f>
        <v>0</v>
      </c>
      <c r="J47" s="11">
        <f>IF(LEN(D47) &gt; 0, IF(IFERROR(FIND("d.", VLOOKUP(C47,Svar, 5, FALSE)), 0), 1.25, 0), "")</f>
        <v>1.25</v>
      </c>
      <c r="K47" s="11">
        <f>IF(LEN(D47) &gt; 0, 0, "")</f>
        <v>0</v>
      </c>
      <c r="L47" s="10">
        <f>IF(LEN(D47) &gt; 0, SUM(G47:K47), "")</f>
        <v>3.75</v>
      </c>
      <c r="M47" s="11">
        <f>IF(LEN(D47) &gt; 0, IF(IFERROR(FIND("a.", VLOOKUP(C47,Svar, 7, FALSE)), 0), 1, 0), "")</f>
        <v>0</v>
      </c>
      <c r="N47" s="11">
        <f>IF(LEN(D47) &gt; 0, IF(IFERROR(FIND("b.", VLOOKUP(C47,Svar, 7, FALSE)), 0), 1, 0), "")</f>
        <v>0</v>
      </c>
      <c r="O47" s="11">
        <f>IF(LEN(D47) &gt; 0, IF(IFERROR(FIND("c.", VLOOKUP(C47,Svar, 7, FALSE)), 0), 1, 0), "")</f>
        <v>0</v>
      </c>
      <c r="P47" s="11">
        <f>IF(LEN(D47) &gt; 0, IF(IFERROR(FIND("d.", VLOOKUP(C47,Svar, 7, FALSE)), 0), 1, 0), "")</f>
        <v>0</v>
      </c>
      <c r="Q47" s="11">
        <f>IF(LEN(D47) &gt; 0, IF(IFERROR(FIND("e.", VLOOKUP(C47,Svar, 7, FALSE)), 0), 1, 0), "")</f>
        <v>0</v>
      </c>
      <c r="R47" s="11">
        <f>IF(LEN(D47) &gt; 0, 0, "")</f>
        <v>0</v>
      </c>
      <c r="S47" s="10">
        <f>IF(LEN(D47) &gt; 0, SUM(M47:R47), "")</f>
        <v>0</v>
      </c>
      <c r="T47" s="11">
        <f>IF(LEN(D47) &gt; 0, IF(IFERROR(FIND("a.", VLOOKUP(C47,Svar, 8, FALSE)), 0), 0.625, 0), "")</f>
        <v>0</v>
      </c>
      <c r="U47" s="11">
        <f>IF(LEN(D47) &gt; 0, IF(IFERROR(FIND("b.", VLOOKUP(C47,Svar, 8, FALSE)), 0), 0.625, 0), "")</f>
        <v>0</v>
      </c>
      <c r="V47" s="11">
        <f>IF(LEN(D47) &gt; 0, IF(IFERROR(FIND("c.", VLOOKUP(C47,Svar, 8, FALSE)), 0), 0.625, 0), "")</f>
        <v>0.625</v>
      </c>
      <c r="W47" s="11">
        <f>IF(LEN(D47) &gt; 0, IF(IFERROR(FIND("d.", VLOOKUP(C47,Svar, 8, FALSE)), 0), 0.625, 0), "")</f>
        <v>0.625</v>
      </c>
      <c r="X47" s="11">
        <f>IF(LEN(D47) &gt; 0, IF(IFERROR(FIND("e.", VLOOKUP(C47,Svar, 8, FALSE)), 0), 0.625, 0), "")</f>
        <v>0.625</v>
      </c>
      <c r="Y47" s="11">
        <f>IF(LEN(D47) &gt; 0, IF(IFERROR(FIND("f.", VLOOKUP(C47,Svar, 8, FALSE)), 0), 0.625, 0), "")</f>
        <v>0.625</v>
      </c>
      <c r="Z47" s="11">
        <f>IF(LEN(D47) &gt; 0, IF(IFERROR(FIND("g.", VLOOKUP(C47,Svar, 8, FALSE)), 0), 0.625, 0), "")</f>
        <v>0.625</v>
      </c>
      <c r="AA47" s="11">
        <f>IF(LEN(D47) &gt; 0, IF(IFERROR(FIND("h.", VLOOKUP(C47,Svar, 8, FALSE)), 0), 0.625, 0), "")</f>
        <v>0.625</v>
      </c>
      <c r="AB47" s="11">
        <f>IF(LEN(D47) &gt; 0, 0, "")</f>
        <v>0</v>
      </c>
      <c r="AC47" s="10">
        <f>IF(LEN(D47) &gt; 0, SUM(T47:AB47), "")</f>
        <v>3.75</v>
      </c>
      <c r="AD47" s="11">
        <f>IF(LEN(D47) &gt; 0, IF(IFERROR(FIND("a.", VLOOKUP(C47,Svar, 9, FALSE)), 0), 1, 0), "")</f>
        <v>0</v>
      </c>
      <c r="AE47" s="11">
        <f>IF(LEN(D47) &gt; 0, IF(IFERROR(FIND("b.", VLOOKUP(C47,Svar, 9, FALSE)), 0), 2, 0), "")</f>
        <v>2</v>
      </c>
      <c r="AF47" s="11">
        <f>IF(LEN(D47) &gt; 0, IF(IFERROR(FIND("c.", VLOOKUP(C47,Svar, 9, FALSE)), 0), 1, 0), "")</f>
        <v>0</v>
      </c>
      <c r="AG47" s="11">
        <f>IF(LEN(D47) &gt; 0, IF(IFERROR(FIND("d.", VLOOKUP(C47,Svar, 9, FALSE)), 0), 2, 0), "")</f>
        <v>2</v>
      </c>
      <c r="AH47" s="11">
        <f>IF(LEN(D47) &gt; 0, IF(IFERROR(FIND("e.", VLOOKUP(C47,Svar, 9, FALSE)), 0), 1, 0), "")</f>
        <v>0</v>
      </c>
      <c r="AI47" s="11">
        <f>IF(LEN(D47) &gt; 0, 0, "")</f>
        <v>0</v>
      </c>
      <c r="AJ47" s="10">
        <f>IF(LEN(D47) &gt; 0, IF(SUM(AD47:AI47) &gt; 5, 5, SUM(AD47:AI47)), "")</f>
        <v>4</v>
      </c>
      <c r="AK47" s="11">
        <f>IF(LEN(D47) &gt; 0, IF(IFERROR(FIND("a.", VLOOKUP(C47,Svar, 10, FALSE)), 0), 1, 0), "")</f>
        <v>1</v>
      </c>
      <c r="AL47" s="11">
        <f>IF(LEN(D47) &gt; 0, IF(IFERROR(FIND("b.", VLOOKUP(C47,Svar, 10, FALSE)), 0), 1, 0), "")</f>
        <v>1</v>
      </c>
      <c r="AM47" s="11">
        <f>IF(LEN(D47) &gt; 0, IF(IFERROR(FIND("c.", VLOOKUP(C47,Svar, 10, FALSE)), 0), 1, 0), "")</f>
        <v>1</v>
      </c>
      <c r="AN47" s="11">
        <f>IF(LEN(D47) &gt; 0, IF(IFERROR(FIND("d.", VLOOKUP(C47,Svar, 10, FALSE)), 0), 1, 0), "")</f>
        <v>1</v>
      </c>
      <c r="AO47" s="11">
        <f>IF(LEN(D47) &gt; 0, IF(IFERROR(FIND("e.", VLOOKUP(C47,Svar, 10, FALSE)), 0), 1, 0), "")</f>
        <v>0</v>
      </c>
      <c r="AP47" s="11">
        <f>IF(LEN(D47) &gt; 0, 0, "")</f>
        <v>0</v>
      </c>
      <c r="AQ47" s="10">
        <f>IF(LEN(D47) &gt; 0, SUM(AK47:AP47), "")</f>
        <v>4</v>
      </c>
      <c r="AR47" s="11">
        <f>IF(LEN(D47) &gt; 0, IF(IFERROR(FIND("a.", VLOOKUP(C47,Svar, 11, FALSE)), 0), 1, 0), "")</f>
        <v>0</v>
      </c>
      <c r="AS47" s="11">
        <f>IF(LEN(D47) &gt; 0, IF(IFERROR(FIND("b.", VLOOKUP(C47,Svar, 11, FALSE)), 0), 1, 0), "")</f>
        <v>0</v>
      </c>
      <c r="AT47" s="11">
        <f>IF(LEN(D47) &gt; 0, IF(IFERROR(FIND("c.", VLOOKUP(C47,Svar, 11, FALSE)), 0), 1, 0), "")</f>
        <v>0</v>
      </c>
      <c r="AU47" s="11">
        <f>IF(LEN(D47) &gt; 0, IF(IFERROR(FIND("d.", VLOOKUP(C47,Svar, 11, FALSE)), 0), 1, 0), "")</f>
        <v>0</v>
      </c>
      <c r="AV47" s="11">
        <f>IF(LEN(D47) &gt; 0, IF(IFERROR(FIND("e.", VLOOKUP(C47,Svar, 11, FALSE)), 0), 1, 0), "")</f>
        <v>0</v>
      </c>
      <c r="AW47" s="11">
        <f>IF(LEN(D47) &gt; 0, 0, "")</f>
        <v>0</v>
      </c>
      <c r="AX47" s="10">
        <f>IF(LEN(D47) &gt; 0, SUM(AR47:AW47), "")</f>
        <v>0</v>
      </c>
      <c r="AY47" s="12" t="s">
        <v>1467</v>
      </c>
      <c r="AZ47" s="12" t="s">
        <v>1468</v>
      </c>
      <c r="BA47" s="13">
        <v>6851</v>
      </c>
      <c r="BB47" s="10">
        <f>IF(BA47 &gt; 3099, 5, IF(BA47 &gt; 2799, 4, IF(BA47&gt; 2499, 3, IF(BA47&gt; 2299, 2, IF(BA47 &gt; 1999, 1, IF(BA47&gt;0, 0))))))</f>
        <v>5</v>
      </c>
      <c r="BC47" s="17">
        <f>IF(LEN(D47) &gt; 0, ROUND((L47+S47+AC47+AJ47+AQ47+AX47+BB47)/7, 1), "")</f>
        <v>2.9</v>
      </c>
      <c r="BD47" s="17"/>
      <c r="BE47" s="10" t="str">
        <f>IF(LEN(D47) &gt; 0, VLOOKUP(C47,Svar, 12, FALSE), "")</f>
        <v>Mycket bra</v>
      </c>
      <c r="BF47" s="6" t="s">
        <v>572</v>
      </c>
      <c r="BG47" s="7">
        <v>1280</v>
      </c>
      <c r="BH47" s="6" t="s">
        <v>640</v>
      </c>
      <c r="BI47" s="9" t="str">
        <f>IFERROR(VLOOKUP(BH47,Svar, 2, FALSE), "")</f>
        <v>Janeth Augustsson</v>
      </c>
      <c r="BJ47" s="10" t="str">
        <f>IFERROR(VLOOKUP(BH47,Svar, 3, FALSE), "")</f>
        <v>janeth.augustsson@malmo.se</v>
      </c>
      <c r="BK47" s="10" t="str">
        <f>IFERROR(VLOOKUP(BH47,Svar, 4, FALSE), "")</f>
        <v>Enhetschef</v>
      </c>
      <c r="BL47" s="10"/>
      <c r="BM47" s="11">
        <f>IF(LEN(BI47) &gt; 0, IF(IFERROR(FIND("a.", VLOOKUP(BH47,Svar, 5, FALSE)), 0), 1.25, 0), "")</f>
        <v>1.25</v>
      </c>
      <c r="BN47" s="11">
        <f>IF(LEN(BI47) &gt; 0, IF(IFERROR(FIND("b.", VLOOKUP(BH47,Svar, 5, FALSE)), 0), 1.25, 0), "")</f>
        <v>1.25</v>
      </c>
      <c r="BO47" s="11">
        <f>IF(LEN(BI47) &gt; 0, IF(IFERROR(FIND("c.", VLOOKUP(BH47,Svar, 5, FALSE)), 0), 1.25, 0), "")</f>
        <v>0</v>
      </c>
      <c r="BP47" s="11">
        <f>IF(LEN(BI47) &gt; 0, IF(IFERROR(FIND("d.", VLOOKUP(BH47,Svar, 5, FALSE)), 0), 1.25, 0), "")</f>
        <v>1.25</v>
      </c>
      <c r="BQ47" s="11">
        <f>IF(LEN(BI47) &gt; 0, 0, "")</f>
        <v>0</v>
      </c>
      <c r="BR47" s="17">
        <f>IF(LEN(BI47) &gt; 0, SUM(BM47:BQ47), "")</f>
        <v>3.75</v>
      </c>
      <c r="BS47" s="11">
        <f>IF(LEN(BI47) &gt; 0, IF(IFERROR(FIND("a.", VLOOKUP(BH47,Svar, 7, FALSE)), 0), 1, 0), "")</f>
        <v>0</v>
      </c>
      <c r="BT47" s="11">
        <f>IF(LEN(BI47) &gt; 0, IF(IFERROR(FIND("b.", VLOOKUP(BH47,Svar, 7, FALSE)), 0), 1, 0), "")</f>
        <v>0</v>
      </c>
      <c r="BU47" s="11">
        <f>IF(LEN(BI47) &gt; 0, IF(IFERROR(FIND("c.", VLOOKUP(BH47,Svar, 7, FALSE)), 0), 1, 0), "")</f>
        <v>0</v>
      </c>
      <c r="BV47" s="11">
        <f>IF(LEN(BI47) &gt; 0, IF(IFERROR(FIND("d.", VLOOKUP(BH47,Svar, 7, FALSE)), 0), 1, 0), "")</f>
        <v>0</v>
      </c>
      <c r="BW47" s="11">
        <f>IF(LEN(BI47) &gt; 0, IF(IFERROR(FIND("e.", VLOOKUP(BH47,Svar, 7, FALSE)), 0), 1, 0), "")</f>
        <v>0</v>
      </c>
      <c r="BX47" s="11">
        <f>IF(LEN(BI47) &gt; 0, 0, "")</f>
        <v>0</v>
      </c>
      <c r="BY47" s="17">
        <f>IF(LEN(BI47) &gt; 0, SUM(BS47:BX47), "")</f>
        <v>0</v>
      </c>
      <c r="BZ47" s="11">
        <f>IF(LEN(BI47) &gt; 0, IF(IFERROR(FIND("a.", VLOOKUP(BH47,Svar, 8, FALSE)), 0), 0.625, 0), "")</f>
        <v>0</v>
      </c>
      <c r="CA47" s="11">
        <f>IF(LEN(BI47) &gt; 0, IF(IFERROR(FIND("b.", VLOOKUP(BH47,Svar, 8, FALSE)), 0), 0.625, 0), "")</f>
        <v>0</v>
      </c>
      <c r="CB47" s="11">
        <f>IF(LEN(BI47) &gt; 0, IF(IFERROR(FIND("c.", VLOOKUP(BH47,Svar, 8, FALSE)), 0), 0.625, 0), "")</f>
        <v>0.625</v>
      </c>
      <c r="CC47" s="11">
        <f>IF(LEN(BI47) &gt; 0, IF(IFERROR(FIND("d.", VLOOKUP(BH47,Svar, 8, FALSE)), 0), 0.625, 0), "")</f>
        <v>0.625</v>
      </c>
      <c r="CD47" s="11">
        <f>IF(LEN(BI47) &gt; 0, IF(IFERROR(FIND("e.", VLOOKUP(BH47,Svar, 8, FALSE)), 0), 0.625, 0), "")</f>
        <v>0.625</v>
      </c>
      <c r="CE47" s="11">
        <f>IF(LEN(BI47) &gt; 0, IF(IFERROR(FIND("f.", VLOOKUP(BH47,Svar, 8, FALSE)), 0), 0.625, 0), "")</f>
        <v>0.625</v>
      </c>
      <c r="CF47" s="11">
        <f>IF(LEN(BI47) &gt; 0, IF(IFERROR(FIND("g.", VLOOKUP(BH47,Svar, 8, FALSE)), 0), 0.625, 0), "")</f>
        <v>0.625</v>
      </c>
      <c r="CG47" s="11">
        <f>IF(LEN(BI47) &gt; 0, IF(IFERROR(FIND("h.", VLOOKUP(BH47,Svar, 8, FALSE)), 0), 0.625, 0), "")</f>
        <v>0.625</v>
      </c>
      <c r="CH47" s="11">
        <f>IF(LEN(BI47) &gt; 0, 0, "")</f>
        <v>0</v>
      </c>
      <c r="CI47" s="17">
        <f>IF(LEN(BI47) &gt; 0, SUM(BZ47:CH47), "")</f>
        <v>3.75</v>
      </c>
      <c r="CJ47" s="11">
        <f>IF(LEN(BI47) &gt; 0, IF(IFERROR(FIND("a.", VLOOKUP(BH47,Svar, 9, FALSE)), 0), 1, 0), "")</f>
        <v>0</v>
      </c>
      <c r="CK47" s="11">
        <f>IF(LEN(BI47) &gt; 0, IF(IFERROR(FIND("b.", VLOOKUP(BH47,Svar, 9, FALSE)), 0), 2, 0), "")</f>
        <v>2</v>
      </c>
      <c r="CL47" s="11">
        <f>IF(LEN(BI47) &gt; 0, IF(IFERROR(FIND("c.", VLOOKUP(BH47,Svar, 9, FALSE)), 0), 1, 0), "")</f>
        <v>0</v>
      </c>
      <c r="CM47" s="11">
        <f>IF(LEN(BI47) &gt; 0, IF(IFERROR(FIND("d.", VLOOKUP(BH47,Svar, 9, FALSE)), 0), 2, 0), "")</f>
        <v>2</v>
      </c>
      <c r="CN47" s="11">
        <f>IF(LEN(BI47) &gt; 0, IF(IFERROR(FIND("e.", VLOOKUP(BH47,Svar, 9, FALSE)), 0), 1, 0), "")</f>
        <v>0</v>
      </c>
      <c r="CO47" s="11">
        <f>IF(LEN(BI47) &gt; 0, 0, "")</f>
        <v>0</v>
      </c>
      <c r="CP47" s="17">
        <f>IF(LEN(BI47) &gt; 0, IF(SUM(CJ47:CO47) &gt; 5, 5, SUM(CJ47:CO47)), "")</f>
        <v>4</v>
      </c>
      <c r="CQ47" s="11">
        <f>IF(LEN(BI47) &gt; 0, IF(IFERROR(FIND("a.", VLOOKUP(BH47,Svar, 10, FALSE)), 0), 1, 0), "")</f>
        <v>1</v>
      </c>
      <c r="CR47" s="11">
        <f>IF(LEN(BI47) &gt; 0, IF(IFERROR(FIND("b.", VLOOKUP(BH47,Svar, 10, FALSE)), 0), 1, 0), "")</f>
        <v>1</v>
      </c>
      <c r="CS47" s="11">
        <f>IF(LEN(BI47) &gt; 0, IF(IFERROR(FIND("c.", VLOOKUP(BH47,Svar, 10, FALSE)), 0), 1, 0), "")</f>
        <v>1</v>
      </c>
      <c r="CT47" s="11">
        <f>IF(LEN(BI47) &gt; 0, IF(IFERROR(FIND("d.", VLOOKUP(BH47,Svar, 10, FALSE)), 0), 1, 0), "")</f>
        <v>1</v>
      </c>
      <c r="CU47" s="11">
        <f>IF(LEN(BI47) &gt; 0, IF(IFERROR(FIND("e.", VLOOKUP(BH47,Svar, 10, FALSE)), 0), 1, 0), "")</f>
        <v>0</v>
      </c>
      <c r="CV47" s="11">
        <f>IF(LEN(BI47) &gt; 0, 0, "")</f>
        <v>0</v>
      </c>
      <c r="CW47" s="17">
        <f>IF(LEN(BI47) &gt; 0, SUM(CQ47:CV47), "")</f>
        <v>4</v>
      </c>
      <c r="CX47" s="11">
        <f>IF(LEN(BI47) &gt; 0, IF(IFERROR(FIND("a.", VLOOKUP(BH47,Svar, 11, FALSE)), 0), 1, 0), "")</f>
        <v>0</v>
      </c>
      <c r="CY47" s="11">
        <f>IF(LEN(BI47) &gt; 0, IF(IFERROR(FIND("b.", VLOOKUP(BH47,Svar, 11, FALSE)), 0), 1, 0), "")</f>
        <v>0</v>
      </c>
      <c r="CZ47" s="11">
        <f>IF(LEN(BI47) &gt; 0, IF(IFERROR(FIND("c.", VLOOKUP(BH47,Svar, 11, FALSE)), 0), 1, 0), "")</f>
        <v>0</v>
      </c>
      <c r="DA47" s="11">
        <f>IF(LEN(BI47) &gt; 0, IF(IFERROR(FIND("d.", VLOOKUP(BH47,Svar, 11, FALSE)), 0), 1, 0), "")</f>
        <v>0</v>
      </c>
      <c r="DB47" s="11">
        <f>IF(LEN(BI47) &gt; 0, IF(IFERROR(FIND("e.", VLOOKUP(BH47,Svar, 11, FALSE)), 0), 1, 0), "")</f>
        <v>0</v>
      </c>
      <c r="DC47" s="11">
        <f>IF(LEN(BI47) &gt; 0, 0, "")</f>
        <v>0</v>
      </c>
      <c r="DD47" s="17">
        <f>IF(LEN(BI47) &gt; 0, SUM(CX47:DC47), "")</f>
        <v>0</v>
      </c>
      <c r="DE47" s="12" t="s">
        <v>1467</v>
      </c>
      <c r="DF47" s="12" t="s">
        <v>1468</v>
      </c>
      <c r="DG47" s="13">
        <v>6851</v>
      </c>
      <c r="DH47" s="17">
        <f>IF(DG47 &gt; 3099, 5, IF(DG47 &gt; 2799, 4, IF(DG47&gt; 2499, 3, IF(DG47&gt; 2299, 2, IF(DG47 &gt; 1999, 1, IF(DG47&gt;0, 0))))))</f>
        <v>5</v>
      </c>
      <c r="DI47" s="17">
        <f>IF(LEN(BI47) &gt; 0, ROUND((BR47+BY47+CI47+CP47+CW47+DD47+DH47)/7, 1), "")</f>
        <v>2.9</v>
      </c>
      <c r="DJ47" s="10" t="str">
        <f>IF(LEN(BI47) &gt; 0, VLOOKUP(BH47,Svar, 12, FALSE), "")</f>
        <v>Mycket bra</v>
      </c>
    </row>
    <row r="48" spans="1:114" ht="14.25" x14ac:dyDescent="0.2">
      <c r="A48" s="6" t="s">
        <v>572</v>
      </c>
      <c r="B48" s="7">
        <v>1280</v>
      </c>
      <c r="C48" s="6" t="s">
        <v>634</v>
      </c>
      <c r="D48" s="9" t="str">
        <f>IFERROR(VLOOKUP(C48,Svar, 2, FALSE), "")</f>
        <v>Dorota Falke</v>
      </c>
      <c r="E48" s="10" t="str">
        <f>IFERROR(VLOOKUP(C48,Svar, 3, FALSE), "")</f>
        <v>dorota.falke@malmo.se</v>
      </c>
      <c r="F48" s="10" t="str">
        <f>IFERROR(VLOOKUP(C48,Svar, 4, FALSE), "")</f>
        <v>Utvecklingssekreterare</v>
      </c>
      <c r="G48" s="11">
        <f>IF(LEN(D48) &gt; 0, IF(IFERROR(FIND("a.", VLOOKUP(C48,Svar, 5, FALSE)), 0), 1.25, 0), "")</f>
        <v>1.25</v>
      </c>
      <c r="H48" s="11">
        <f>IF(LEN(D48) &gt; 0, IF(IFERROR(FIND("b.", VLOOKUP(C48,Svar, 5, FALSE)), 0), 1.25, 0), "")</f>
        <v>0</v>
      </c>
      <c r="I48" s="11">
        <f>IF(LEN(D48) &gt; 0, IF(IFERROR(FIND("c.", VLOOKUP(C48,Svar, 5, FALSE)), 0), 1.25, 0), "")</f>
        <v>0</v>
      </c>
      <c r="J48" s="11">
        <f>IF(LEN(D48) &gt; 0, IF(IFERROR(FIND("d.", VLOOKUP(C48,Svar, 5, FALSE)), 0), 1.25, 0), "")</f>
        <v>1.25</v>
      </c>
      <c r="K48" s="11">
        <f>IF(LEN(D48) &gt; 0, 0, "")</f>
        <v>0</v>
      </c>
      <c r="L48" s="10">
        <f>IF(LEN(D48) &gt; 0, SUM(G48:K48), "")</f>
        <v>2.5</v>
      </c>
      <c r="M48" s="11">
        <f>IF(LEN(D48) &gt; 0, IF(IFERROR(FIND("a.", VLOOKUP(C48,Svar, 7, FALSE)), 0), 1, 0), "")</f>
        <v>0</v>
      </c>
      <c r="N48" s="11">
        <f>IF(LEN(D48) &gt; 0, IF(IFERROR(FIND("b.", VLOOKUP(C48,Svar, 7, FALSE)), 0), 1, 0), "")</f>
        <v>0</v>
      </c>
      <c r="O48" s="11">
        <f>IF(LEN(D48) &gt; 0, IF(IFERROR(FIND("c.", VLOOKUP(C48,Svar, 7, FALSE)), 0), 1, 0), "")</f>
        <v>1</v>
      </c>
      <c r="P48" s="11">
        <f>IF(LEN(D48) &gt; 0, IF(IFERROR(FIND("d.", VLOOKUP(C48,Svar, 7, FALSE)), 0), 1, 0), "")</f>
        <v>1</v>
      </c>
      <c r="Q48" s="11">
        <f>IF(LEN(D48) &gt; 0, IF(IFERROR(FIND("e.", VLOOKUP(C48,Svar, 7, FALSE)), 0), 1, 0), "")</f>
        <v>0</v>
      </c>
      <c r="R48" s="11">
        <f>IF(LEN(D48) &gt; 0, 0, "")</f>
        <v>0</v>
      </c>
      <c r="S48" s="10">
        <f>IF(LEN(D48) &gt; 0, SUM(M48:R48), "")</f>
        <v>2</v>
      </c>
      <c r="T48" s="11">
        <f>IF(LEN(D48) &gt; 0, IF(IFERROR(FIND("a.", VLOOKUP(C48,Svar, 8, FALSE)), 0), 0.625, 0), "")</f>
        <v>0</v>
      </c>
      <c r="U48" s="11">
        <f>IF(LEN(D48) &gt; 0, IF(IFERROR(FIND("b.", VLOOKUP(C48,Svar, 8, FALSE)), 0), 0.625, 0), "")</f>
        <v>0.625</v>
      </c>
      <c r="V48" s="11">
        <f>IF(LEN(D48) &gt; 0, IF(IFERROR(FIND("c.", VLOOKUP(C48,Svar, 8, FALSE)), 0), 0.625, 0), "")</f>
        <v>0.625</v>
      </c>
      <c r="W48" s="11">
        <f>IF(LEN(D48) &gt; 0, IF(IFERROR(FIND("d.", VLOOKUP(C48,Svar, 8, FALSE)), 0), 0.625, 0), "")</f>
        <v>0.625</v>
      </c>
      <c r="X48" s="11">
        <f>IF(LEN(D48) &gt; 0, IF(IFERROR(FIND("e.", VLOOKUP(C48,Svar, 8, FALSE)), 0), 0.625, 0), "")</f>
        <v>0.625</v>
      </c>
      <c r="Y48" s="11">
        <f>IF(LEN(D48) &gt; 0, IF(IFERROR(FIND("f.", VLOOKUP(C48,Svar, 8, FALSE)), 0), 0.625, 0), "")</f>
        <v>0.625</v>
      </c>
      <c r="Z48" s="11">
        <f>IF(LEN(D48) &gt; 0, IF(IFERROR(FIND("g.", VLOOKUP(C48,Svar, 8, FALSE)), 0), 0.625, 0), "")</f>
        <v>0.625</v>
      </c>
      <c r="AA48" s="11">
        <f>IF(LEN(D48) &gt; 0, IF(IFERROR(FIND("h.", VLOOKUP(C48,Svar, 8, FALSE)), 0), 0.625, 0), "")</f>
        <v>0.625</v>
      </c>
      <c r="AB48" s="11">
        <f>IF(LEN(D48) &gt; 0, 0, "")</f>
        <v>0</v>
      </c>
      <c r="AC48" s="10">
        <f>IF(LEN(D48) &gt; 0, SUM(T48:AB48), "")</f>
        <v>4.375</v>
      </c>
      <c r="AD48" s="11">
        <f>IF(LEN(D48) &gt; 0, IF(IFERROR(FIND("a.", VLOOKUP(C48,Svar, 9, FALSE)), 0), 1, 0), "")</f>
        <v>0</v>
      </c>
      <c r="AE48" s="11">
        <f>IF(LEN(D48) &gt; 0, IF(IFERROR(FIND("b.", VLOOKUP(C48,Svar, 9, FALSE)), 0), 2, 0), "")</f>
        <v>2</v>
      </c>
      <c r="AF48" s="11">
        <f>IF(LEN(D48) &gt; 0, IF(IFERROR(FIND("c.", VLOOKUP(C48,Svar, 9, FALSE)), 0), 1, 0), "")</f>
        <v>0</v>
      </c>
      <c r="AG48" s="11">
        <f>IF(LEN(D48) &gt; 0, IF(IFERROR(FIND("d.", VLOOKUP(C48,Svar, 9, FALSE)), 0), 2, 0), "")</f>
        <v>2</v>
      </c>
      <c r="AH48" s="11">
        <f>IF(LEN(D48) &gt; 0, IF(IFERROR(FIND("e.", VLOOKUP(C48,Svar, 9, FALSE)), 0), 1, 0), "")</f>
        <v>1</v>
      </c>
      <c r="AI48" s="11">
        <f>IF(LEN(D48) &gt; 0, 0, "")</f>
        <v>0</v>
      </c>
      <c r="AJ48" s="10">
        <f>IF(LEN(D48) &gt; 0, IF(SUM(AD48:AI48) &gt; 5, 5, SUM(AD48:AI48)), "")</f>
        <v>5</v>
      </c>
      <c r="AK48" s="11">
        <f>IF(LEN(D48) &gt; 0, IF(IFERROR(FIND("a.", VLOOKUP(C48,Svar, 10, FALSE)), 0), 1, 0), "")</f>
        <v>1</v>
      </c>
      <c r="AL48" s="11">
        <f>IF(LEN(D48) &gt; 0, IF(IFERROR(FIND("b.", VLOOKUP(C48,Svar, 10, FALSE)), 0), 1, 0), "")</f>
        <v>1</v>
      </c>
      <c r="AM48" s="11">
        <f>IF(LEN(D48) &gt; 0, IF(IFERROR(FIND("c.", VLOOKUP(C48,Svar, 10, FALSE)), 0), 1, 0), "")</f>
        <v>1</v>
      </c>
      <c r="AN48" s="11">
        <f>IF(LEN(D48) &gt; 0, IF(IFERROR(FIND("d.", VLOOKUP(C48,Svar, 10, FALSE)), 0), 1, 0), "")</f>
        <v>1</v>
      </c>
      <c r="AO48" s="11">
        <f>IF(LEN(D48) &gt; 0, IF(IFERROR(FIND("e.", VLOOKUP(C48,Svar, 10, FALSE)), 0), 1, 0), "")</f>
        <v>0</v>
      </c>
      <c r="AP48" s="11">
        <f>IF(LEN(D48) &gt; 0, 0, "")</f>
        <v>0</v>
      </c>
      <c r="AQ48" s="10">
        <f>IF(LEN(D48) &gt; 0, SUM(AK48:AP48), "")</f>
        <v>4</v>
      </c>
      <c r="AR48" s="11">
        <f>IF(LEN(D48) &gt; 0, IF(IFERROR(FIND("a.", VLOOKUP(C48,Svar, 11, FALSE)), 0), 1, 0), "")</f>
        <v>0</v>
      </c>
      <c r="AS48" s="11">
        <f>IF(LEN(D48) &gt; 0, IF(IFERROR(FIND("b.", VLOOKUP(C48,Svar, 11, FALSE)), 0), 1, 0), "")</f>
        <v>0</v>
      </c>
      <c r="AT48" s="11">
        <f>IF(LEN(D48) &gt; 0, IF(IFERROR(FIND("c.", VLOOKUP(C48,Svar, 11, FALSE)), 0), 1, 0), "")</f>
        <v>0</v>
      </c>
      <c r="AU48" s="11">
        <f>IF(LEN(D48) &gt; 0, IF(IFERROR(FIND("d.", VLOOKUP(C48,Svar, 11, FALSE)), 0), 1, 0), "")</f>
        <v>1</v>
      </c>
      <c r="AV48" s="11">
        <f>IF(LEN(D48) &gt; 0, IF(IFERROR(FIND("e.", VLOOKUP(C48,Svar, 11, FALSE)), 0), 1, 0), "")</f>
        <v>1</v>
      </c>
      <c r="AW48" s="11">
        <f>IF(LEN(D48) &gt; 0, 0, "")</f>
        <v>0</v>
      </c>
      <c r="AX48" s="10">
        <f>IF(LEN(D48) &gt; 0, SUM(AR48:AW48), "")</f>
        <v>2</v>
      </c>
      <c r="AY48" s="12" t="s">
        <v>1476</v>
      </c>
      <c r="AZ48" s="12" t="s">
        <v>1477</v>
      </c>
      <c r="BA48" s="13">
        <v>5851</v>
      </c>
      <c r="BB48" s="10">
        <f>IF(BA48 &gt; 3099, 5, IF(BA48 &gt; 2799, 4, IF(BA48&gt; 2499, 3, IF(BA48&gt; 2299, 2, IF(BA48 &gt; 1999, 1, IF(BA48&gt;0, 0))))))</f>
        <v>5</v>
      </c>
      <c r="BC48" s="17">
        <f>IF(LEN(D48) &gt; 0, ROUND((L48+S48+AC48+AJ48+AQ48+AX48+BB48)/7, 1), "")</f>
        <v>3.6</v>
      </c>
      <c r="BD48" s="17"/>
      <c r="BE48" s="10" t="str">
        <f>IF(LEN(D48) &gt; 0, VLOOKUP(C48,Svar, 12, FALSE), "")</f>
        <v>Bra</v>
      </c>
      <c r="BF48" s="6" t="s">
        <v>572</v>
      </c>
      <c r="BG48" s="7">
        <v>1280</v>
      </c>
      <c r="BH48" s="6" t="s">
        <v>634</v>
      </c>
      <c r="BI48" s="9" t="str">
        <f>IFERROR(VLOOKUP(BH48,Svar, 2, FALSE), "")</f>
        <v>Dorota Falke</v>
      </c>
      <c r="BJ48" s="10" t="str">
        <f>IFERROR(VLOOKUP(BH48,Svar, 3, FALSE), "")</f>
        <v>dorota.falke@malmo.se</v>
      </c>
      <c r="BK48" s="10" t="str">
        <f>IFERROR(VLOOKUP(BH48,Svar, 4, FALSE), "")</f>
        <v>Utvecklingssekreterare</v>
      </c>
      <c r="BL48" s="10"/>
      <c r="BM48" s="11">
        <f>IF(LEN(BI48) &gt; 0, IF(IFERROR(FIND("a.", VLOOKUP(BH48,Svar, 5, FALSE)), 0), 1.25, 0), "")</f>
        <v>1.25</v>
      </c>
      <c r="BN48" s="11">
        <f>IF(LEN(BI48) &gt; 0, IF(IFERROR(FIND("b.", VLOOKUP(BH48,Svar, 5, FALSE)), 0), 1.25, 0), "")</f>
        <v>0</v>
      </c>
      <c r="BO48" s="11">
        <f>IF(LEN(BI48) &gt; 0, IF(IFERROR(FIND("c.", VLOOKUP(BH48,Svar, 5, FALSE)), 0), 1.25, 0), "")</f>
        <v>0</v>
      </c>
      <c r="BP48" s="11">
        <f>IF(LEN(BI48) &gt; 0, IF(IFERROR(FIND("d.", VLOOKUP(BH48,Svar, 5, FALSE)), 0), 1.25, 0), "")</f>
        <v>1.25</v>
      </c>
      <c r="BQ48" s="11">
        <f>IF(LEN(BI48) &gt; 0, 0, "")</f>
        <v>0</v>
      </c>
      <c r="BR48" s="17">
        <f>IF(LEN(BI48) &gt; 0, SUM(BM48:BQ48), "")</f>
        <v>2.5</v>
      </c>
      <c r="BS48" s="11">
        <f>IF(LEN(BI48) &gt; 0, IF(IFERROR(FIND("a.", VLOOKUP(BH48,Svar, 7, FALSE)), 0), 1, 0), "")</f>
        <v>0</v>
      </c>
      <c r="BT48" s="11">
        <f>IF(LEN(BI48) &gt; 0, IF(IFERROR(FIND("b.", VLOOKUP(BH48,Svar, 7, FALSE)), 0), 1, 0), "")</f>
        <v>0</v>
      </c>
      <c r="BU48" s="11">
        <f>IF(LEN(BI48) &gt; 0, IF(IFERROR(FIND("c.", VLOOKUP(BH48,Svar, 7, FALSE)), 0), 1, 0), "")</f>
        <v>1</v>
      </c>
      <c r="BV48" s="11">
        <f>IF(LEN(BI48) &gt; 0, IF(IFERROR(FIND("d.", VLOOKUP(BH48,Svar, 7, FALSE)), 0), 1, 0), "")</f>
        <v>1</v>
      </c>
      <c r="BW48" s="11">
        <f>IF(LEN(BI48) &gt; 0, IF(IFERROR(FIND("e.", VLOOKUP(BH48,Svar, 7, FALSE)), 0), 1, 0), "")</f>
        <v>0</v>
      </c>
      <c r="BX48" s="11">
        <f>IF(LEN(BI48) &gt; 0, 0, "")</f>
        <v>0</v>
      </c>
      <c r="BY48" s="17">
        <f>IF(LEN(BI48) &gt; 0, SUM(BS48:BX48), "")</f>
        <v>2</v>
      </c>
      <c r="BZ48" s="11">
        <f>IF(LEN(BI48) &gt; 0, IF(IFERROR(FIND("a.", VLOOKUP(BH48,Svar, 8, FALSE)), 0), 0.625, 0), "")</f>
        <v>0</v>
      </c>
      <c r="CA48" s="11">
        <f>IF(LEN(BI48) &gt; 0, IF(IFERROR(FIND("b.", VLOOKUP(BH48,Svar, 8, FALSE)), 0), 0.625, 0), "")</f>
        <v>0.625</v>
      </c>
      <c r="CB48" s="11">
        <f>IF(LEN(BI48) &gt; 0, IF(IFERROR(FIND("c.", VLOOKUP(BH48,Svar, 8, FALSE)), 0), 0.625, 0), "")</f>
        <v>0.625</v>
      </c>
      <c r="CC48" s="11">
        <f>IF(LEN(BI48) &gt; 0, IF(IFERROR(FIND("d.", VLOOKUP(BH48,Svar, 8, FALSE)), 0), 0.625, 0), "")</f>
        <v>0.625</v>
      </c>
      <c r="CD48" s="11">
        <f>IF(LEN(BI48) &gt; 0, IF(IFERROR(FIND("e.", VLOOKUP(BH48,Svar, 8, FALSE)), 0), 0.625, 0), "")</f>
        <v>0.625</v>
      </c>
      <c r="CE48" s="11">
        <f>IF(LEN(BI48) &gt; 0, IF(IFERROR(FIND("f.", VLOOKUP(BH48,Svar, 8, FALSE)), 0), 0.625, 0), "")</f>
        <v>0.625</v>
      </c>
      <c r="CF48" s="11">
        <f>IF(LEN(BI48) &gt; 0, IF(IFERROR(FIND("g.", VLOOKUP(BH48,Svar, 8, FALSE)), 0), 0.625, 0), "")</f>
        <v>0.625</v>
      </c>
      <c r="CG48" s="11">
        <f>IF(LEN(BI48) &gt; 0, IF(IFERROR(FIND("h.", VLOOKUP(BH48,Svar, 8, FALSE)), 0), 0.625, 0), "")</f>
        <v>0.625</v>
      </c>
      <c r="CH48" s="11">
        <f>IF(LEN(BI48) &gt; 0, 0, "")</f>
        <v>0</v>
      </c>
      <c r="CI48" s="17">
        <f>IF(LEN(BI48) &gt; 0, SUM(BZ48:CH48), "")</f>
        <v>4.375</v>
      </c>
      <c r="CJ48" s="11">
        <f>IF(LEN(BI48) &gt; 0, IF(IFERROR(FIND("a.", VLOOKUP(BH48,Svar, 9, FALSE)), 0), 1, 0), "")</f>
        <v>0</v>
      </c>
      <c r="CK48" s="11">
        <f>IF(LEN(BI48) &gt; 0, IF(IFERROR(FIND("b.", VLOOKUP(BH48,Svar, 9, FALSE)), 0), 2, 0), "")</f>
        <v>2</v>
      </c>
      <c r="CL48" s="11">
        <f>IF(LEN(BI48) &gt; 0, IF(IFERROR(FIND("c.", VLOOKUP(BH48,Svar, 9, FALSE)), 0), 1, 0), "")</f>
        <v>0</v>
      </c>
      <c r="CM48" s="11">
        <f>IF(LEN(BI48) &gt; 0, IF(IFERROR(FIND("d.", VLOOKUP(BH48,Svar, 9, FALSE)), 0), 2, 0), "")</f>
        <v>2</v>
      </c>
      <c r="CN48" s="11">
        <f>IF(LEN(BI48) &gt; 0, IF(IFERROR(FIND("e.", VLOOKUP(BH48,Svar, 9, FALSE)), 0), 1, 0), "")</f>
        <v>1</v>
      </c>
      <c r="CO48" s="11">
        <f>IF(LEN(BI48) &gt; 0, 0, "")</f>
        <v>0</v>
      </c>
      <c r="CP48" s="17">
        <f>IF(LEN(BI48) &gt; 0, IF(SUM(CJ48:CO48) &gt; 5, 5, SUM(CJ48:CO48)), "")</f>
        <v>5</v>
      </c>
      <c r="CQ48" s="11">
        <f>IF(LEN(BI48) &gt; 0, IF(IFERROR(FIND("a.", VLOOKUP(BH48,Svar, 10, FALSE)), 0), 1, 0), "")</f>
        <v>1</v>
      </c>
      <c r="CR48" s="11">
        <f>IF(LEN(BI48) &gt; 0, IF(IFERROR(FIND("b.", VLOOKUP(BH48,Svar, 10, FALSE)), 0), 1, 0), "")</f>
        <v>1</v>
      </c>
      <c r="CS48" s="11">
        <f>IF(LEN(BI48) &gt; 0, IF(IFERROR(FIND("c.", VLOOKUP(BH48,Svar, 10, FALSE)), 0), 1, 0), "")</f>
        <v>1</v>
      </c>
      <c r="CT48" s="11">
        <f>IF(LEN(BI48) &gt; 0, IF(IFERROR(FIND("d.", VLOOKUP(BH48,Svar, 10, FALSE)), 0), 1, 0), "")</f>
        <v>1</v>
      </c>
      <c r="CU48" s="11">
        <f>IF(LEN(BI48) &gt; 0, IF(IFERROR(FIND("e.", VLOOKUP(BH48,Svar, 10, FALSE)), 0), 1, 0), "")</f>
        <v>0</v>
      </c>
      <c r="CV48" s="11">
        <f>IF(LEN(BI48) &gt; 0, 0, "")</f>
        <v>0</v>
      </c>
      <c r="CW48" s="17">
        <f>IF(LEN(BI48) &gt; 0, SUM(CQ48:CV48), "")</f>
        <v>4</v>
      </c>
      <c r="CX48" s="11">
        <f>IF(LEN(BI48) &gt; 0, IF(IFERROR(FIND("a.", VLOOKUP(BH48,Svar, 11, FALSE)), 0), 1, 0), "")</f>
        <v>0</v>
      </c>
      <c r="CY48" s="11">
        <f>IF(LEN(BI48) &gt; 0, IF(IFERROR(FIND("b.", VLOOKUP(BH48,Svar, 11, FALSE)), 0), 1, 0), "")</f>
        <v>0</v>
      </c>
      <c r="CZ48" s="11">
        <f>IF(LEN(BI48) &gt; 0, IF(IFERROR(FIND("c.", VLOOKUP(BH48,Svar, 11, FALSE)), 0), 1, 0), "")</f>
        <v>0</v>
      </c>
      <c r="DA48" s="11">
        <f>IF(LEN(BI48) &gt; 0, IF(IFERROR(FIND("d.", VLOOKUP(BH48,Svar, 11, FALSE)), 0), 1, 0), "")</f>
        <v>1</v>
      </c>
      <c r="DB48" s="11">
        <f>IF(LEN(BI48) &gt; 0, IF(IFERROR(FIND("e.", VLOOKUP(BH48,Svar, 11, FALSE)), 0), 1, 0), "")</f>
        <v>1</v>
      </c>
      <c r="DC48" s="11">
        <f>IF(LEN(BI48) &gt; 0, 0, "")</f>
        <v>0</v>
      </c>
      <c r="DD48" s="17">
        <f>IF(LEN(BI48) &gt; 0, SUM(CX48:DC48), "")</f>
        <v>2</v>
      </c>
      <c r="DE48" s="12" t="s">
        <v>1476</v>
      </c>
      <c r="DF48" s="12" t="s">
        <v>1477</v>
      </c>
      <c r="DG48" s="13">
        <v>5851</v>
      </c>
      <c r="DH48" s="17">
        <f>IF(DG48 &gt; 3099, 5, IF(DG48 &gt; 2799, 4, IF(DG48&gt; 2499, 3, IF(DG48&gt; 2299, 2, IF(DG48 &gt; 1999, 1, IF(DG48&gt;0, 0))))))</f>
        <v>5</v>
      </c>
      <c r="DI48" s="17">
        <f>IF(LEN(BI48) &gt; 0, ROUND((BR48+BY48+CI48+CP48+CW48+DD48+DH48)/7, 1), "")</f>
        <v>3.6</v>
      </c>
      <c r="DJ48" s="10" t="str">
        <f>IF(LEN(BI48) &gt; 0, VLOOKUP(BH48,Svar, 12, FALSE), "")</f>
        <v>Bra</v>
      </c>
    </row>
    <row r="49" spans="1:114" ht="14.25" x14ac:dyDescent="0.2">
      <c r="A49" s="6" t="s">
        <v>572</v>
      </c>
      <c r="B49" s="7">
        <v>1280</v>
      </c>
      <c r="C49" s="6" t="s">
        <v>451</v>
      </c>
      <c r="D49" s="9" t="str">
        <f>IFERROR(VLOOKUP(C49,Svar, 2, FALSE), "")</f>
        <v>Lena Pripp</v>
      </c>
      <c r="E49" s="10" t="str">
        <f>IFERROR(VLOOKUP(C49,Svar, 3, FALSE), "")</f>
        <v>lena.pripp@malmo.se</v>
      </c>
      <c r="F49" s="10" t="str">
        <f>IFERROR(VLOOKUP(C49,Svar, 4, FALSE), "")</f>
        <v>enhetschef</v>
      </c>
      <c r="G49" s="11">
        <f>IF(LEN(D49) &gt; 0, IF(IFERROR(FIND("a.", VLOOKUP(C49,Svar, 5, FALSE)), 0), 1.25, 0), "")</f>
        <v>1.25</v>
      </c>
      <c r="H49" s="11">
        <f>IF(LEN(D49) &gt; 0, IF(IFERROR(FIND("b.", VLOOKUP(C49,Svar, 5, FALSE)), 0), 1.25, 0), "")</f>
        <v>0</v>
      </c>
      <c r="I49" s="11">
        <f>IF(LEN(D49) &gt; 0, IF(IFERROR(FIND("c.", VLOOKUP(C49,Svar, 5, FALSE)), 0), 1.25, 0), "")</f>
        <v>1.25</v>
      </c>
      <c r="J49" s="11">
        <f>IF(LEN(D49) &gt; 0, IF(IFERROR(FIND("d.", VLOOKUP(C49,Svar, 5, FALSE)), 0), 1.25, 0), "")</f>
        <v>1.25</v>
      </c>
      <c r="K49" s="11">
        <f>IF(LEN(D49) &gt; 0, 0, "")</f>
        <v>0</v>
      </c>
      <c r="L49" s="10">
        <f>IF(LEN(D49) &gt; 0, SUM(G49:K49), "")</f>
        <v>3.75</v>
      </c>
      <c r="M49" s="11">
        <f>IF(LEN(D49) &gt; 0, IF(IFERROR(FIND("a.", VLOOKUP(C49,Svar, 7, FALSE)), 0), 1, 0), "")</f>
        <v>0</v>
      </c>
      <c r="N49" s="11">
        <f>IF(LEN(D49) &gt; 0, IF(IFERROR(FIND("b.", VLOOKUP(C49,Svar, 7, FALSE)), 0), 1, 0), "")</f>
        <v>0</v>
      </c>
      <c r="O49" s="11">
        <f>IF(LEN(D49) &gt; 0, IF(IFERROR(FIND("c.", VLOOKUP(C49,Svar, 7, FALSE)), 0), 1, 0), "")</f>
        <v>1</v>
      </c>
      <c r="P49" s="11">
        <f>IF(LEN(D49) &gt; 0, IF(IFERROR(FIND("d.", VLOOKUP(C49,Svar, 7, FALSE)), 0), 1, 0), "")</f>
        <v>1</v>
      </c>
      <c r="Q49" s="11">
        <f>IF(LEN(D49) &gt; 0, IF(IFERROR(FIND("e.", VLOOKUP(C49,Svar, 7, FALSE)), 0), 1, 0), "")</f>
        <v>0</v>
      </c>
      <c r="R49" s="11">
        <f>IF(LEN(D49) &gt; 0, 0, "")</f>
        <v>0</v>
      </c>
      <c r="S49" s="10">
        <f>IF(LEN(D49) &gt; 0, SUM(M49:R49), "")</f>
        <v>2</v>
      </c>
      <c r="T49" s="11">
        <f>IF(LEN(D49) &gt; 0, IF(IFERROR(FIND("a.", VLOOKUP(C49,Svar, 8, FALSE)), 0), 0.625, 0), "")</f>
        <v>0.625</v>
      </c>
      <c r="U49" s="11">
        <f>IF(LEN(D49) &gt; 0, IF(IFERROR(FIND("b.", VLOOKUP(C49,Svar, 8, FALSE)), 0), 0.625, 0), "")</f>
        <v>0.625</v>
      </c>
      <c r="V49" s="11">
        <f>IF(LEN(D49) &gt; 0, IF(IFERROR(FIND("c.", VLOOKUP(C49,Svar, 8, FALSE)), 0), 0.625, 0), "")</f>
        <v>0.625</v>
      </c>
      <c r="W49" s="11">
        <f>IF(LEN(D49) &gt; 0, IF(IFERROR(FIND("d.", VLOOKUP(C49,Svar, 8, FALSE)), 0), 0.625, 0), "")</f>
        <v>0</v>
      </c>
      <c r="X49" s="11">
        <f>IF(LEN(D49) &gt; 0, IF(IFERROR(FIND("e.", VLOOKUP(C49,Svar, 8, FALSE)), 0), 0.625, 0), "")</f>
        <v>0.625</v>
      </c>
      <c r="Y49" s="11">
        <f>IF(LEN(D49) &gt; 0, IF(IFERROR(FIND("f.", VLOOKUP(C49,Svar, 8, FALSE)), 0), 0.625, 0), "")</f>
        <v>0.625</v>
      </c>
      <c r="Z49" s="11">
        <f>IF(LEN(D49) &gt; 0, IF(IFERROR(FIND("g.", VLOOKUP(C49,Svar, 8, FALSE)), 0), 0.625, 0), "")</f>
        <v>0.625</v>
      </c>
      <c r="AA49" s="11">
        <f>IF(LEN(D49) &gt; 0, IF(IFERROR(FIND("h.", VLOOKUP(C49,Svar, 8, FALSE)), 0), 0.625, 0), "")</f>
        <v>0.625</v>
      </c>
      <c r="AB49" s="11">
        <f>IF(LEN(D49) &gt; 0, 0, "")</f>
        <v>0</v>
      </c>
      <c r="AC49" s="10">
        <f>IF(LEN(D49) &gt; 0, SUM(T49:AB49), "")</f>
        <v>4.375</v>
      </c>
      <c r="AD49" s="11">
        <f>IF(LEN(D49) &gt; 0, IF(IFERROR(FIND("a.", VLOOKUP(C49,Svar, 9, FALSE)), 0), 1, 0), "")</f>
        <v>0</v>
      </c>
      <c r="AE49" s="11">
        <f>IF(LEN(D49) &gt; 0, IF(IFERROR(FIND("b.", VLOOKUP(C49,Svar, 9, FALSE)), 0), 2, 0), "")</f>
        <v>2</v>
      </c>
      <c r="AF49" s="11">
        <f>IF(LEN(D49) &gt; 0, IF(IFERROR(FIND("c.", VLOOKUP(C49,Svar, 9, FALSE)), 0), 1, 0), "")</f>
        <v>0</v>
      </c>
      <c r="AG49" s="11">
        <f>IF(LEN(D49) &gt; 0, IF(IFERROR(FIND("d.", VLOOKUP(C49,Svar, 9, FALSE)), 0), 2, 0), "")</f>
        <v>2</v>
      </c>
      <c r="AH49" s="11">
        <f>IF(LEN(D49) &gt; 0, IF(IFERROR(FIND("e.", VLOOKUP(C49,Svar, 9, FALSE)), 0), 1, 0), "")</f>
        <v>1</v>
      </c>
      <c r="AI49" s="11">
        <f>IF(LEN(D49) &gt; 0, 0, "")</f>
        <v>0</v>
      </c>
      <c r="AJ49" s="10">
        <f>IF(LEN(D49) &gt; 0, IF(SUM(AD49:AI49) &gt; 5, 5, SUM(AD49:AI49)), "")</f>
        <v>5</v>
      </c>
      <c r="AK49" s="11">
        <f>IF(LEN(D49) &gt; 0, IF(IFERROR(FIND("a.", VLOOKUP(C49,Svar, 10, FALSE)), 0), 1, 0), "")</f>
        <v>1</v>
      </c>
      <c r="AL49" s="11">
        <f>IF(LEN(D49) &gt; 0, IF(IFERROR(FIND("b.", VLOOKUP(C49,Svar, 10, FALSE)), 0), 1, 0), "")</f>
        <v>1</v>
      </c>
      <c r="AM49" s="11">
        <f>IF(LEN(D49) &gt; 0, IF(IFERROR(FIND("c.", VLOOKUP(C49,Svar, 10, FALSE)), 0), 1, 0), "")</f>
        <v>0</v>
      </c>
      <c r="AN49" s="11">
        <f>IF(LEN(D49) &gt; 0, IF(IFERROR(FIND("d.", VLOOKUP(C49,Svar, 10, FALSE)), 0), 1, 0), "")</f>
        <v>1</v>
      </c>
      <c r="AO49" s="11">
        <f>IF(LEN(D49) &gt; 0, IF(IFERROR(FIND("e.", VLOOKUP(C49,Svar, 10, FALSE)), 0), 1, 0), "")</f>
        <v>0</v>
      </c>
      <c r="AP49" s="11">
        <f>IF(LEN(D49) &gt; 0, 0, "")</f>
        <v>0</v>
      </c>
      <c r="AQ49" s="10">
        <f>IF(LEN(D49) &gt; 0, SUM(AK49:AP49), "")</f>
        <v>3</v>
      </c>
      <c r="AR49" s="11">
        <f>IF(LEN(D49) &gt; 0, IF(IFERROR(FIND("a.", VLOOKUP(C49,Svar, 11, FALSE)), 0), 1, 0), "")</f>
        <v>0</v>
      </c>
      <c r="AS49" s="11">
        <f>IF(LEN(D49) &gt; 0, IF(IFERROR(FIND("b.", VLOOKUP(C49,Svar, 11, FALSE)), 0), 1, 0), "")</f>
        <v>0</v>
      </c>
      <c r="AT49" s="11">
        <f>IF(LEN(D49) &gt; 0, IF(IFERROR(FIND("c.", VLOOKUP(C49,Svar, 11, FALSE)), 0), 1, 0), "")</f>
        <v>0</v>
      </c>
      <c r="AU49" s="11">
        <f>IF(LEN(D49) &gt; 0, IF(IFERROR(FIND("d.", VLOOKUP(C49,Svar, 11, FALSE)), 0), 1, 0), "")</f>
        <v>0</v>
      </c>
      <c r="AV49" s="11">
        <f>IF(LEN(D49) &gt; 0, IF(IFERROR(FIND("e.", VLOOKUP(C49,Svar, 11, FALSE)), 0), 1, 0), "")</f>
        <v>0</v>
      </c>
      <c r="AW49" s="11">
        <f>IF(LEN(D49) &gt; 0, 0, "")</f>
        <v>0</v>
      </c>
      <c r="AX49" s="10">
        <f>IF(LEN(D49) &gt; 0, SUM(AR49:AW49), "")</f>
        <v>0</v>
      </c>
      <c r="AY49" s="12" t="s">
        <v>1365</v>
      </c>
      <c r="AZ49" s="12" t="s">
        <v>1479</v>
      </c>
      <c r="BA49" s="13">
        <v>3851</v>
      </c>
      <c r="BB49" s="10">
        <f>IF(BA49 &gt; 3099, 5, IF(BA49 &gt; 2799, 4, IF(BA49&gt; 2499, 3, IF(BA49&gt; 2299, 2, IF(BA49 &gt; 1999, 1, IF(BA49&gt;0, 0))))))</f>
        <v>5</v>
      </c>
      <c r="BC49" s="17">
        <f>IF(LEN(D49) &gt; 0, ROUND((L49+S49+AC49+AJ49+AQ49+AX49+BB49)/7, 1), "")</f>
        <v>3.3</v>
      </c>
      <c r="BD49" s="17"/>
      <c r="BE49" s="10" t="str">
        <f>IF(LEN(D49) &gt; 0, VLOOKUP(C49,Svar, 12, FALSE), "")</f>
        <v>Bra</v>
      </c>
      <c r="BF49" s="6" t="s">
        <v>572</v>
      </c>
      <c r="BG49" s="7">
        <v>1280</v>
      </c>
      <c r="BH49" s="6" t="s">
        <v>451</v>
      </c>
      <c r="BI49" s="9" t="str">
        <f>IFERROR(VLOOKUP(BH49,Svar, 2, FALSE), "")</f>
        <v>Lena Pripp</v>
      </c>
      <c r="BJ49" s="10" t="str">
        <f>IFERROR(VLOOKUP(BH49,Svar, 3, FALSE), "")</f>
        <v>lena.pripp@malmo.se</v>
      </c>
      <c r="BK49" s="10" t="str">
        <f>IFERROR(VLOOKUP(BH49,Svar, 4, FALSE), "")</f>
        <v>enhetschef</v>
      </c>
      <c r="BL49" s="10"/>
      <c r="BM49" s="11">
        <f>IF(LEN(BI49) &gt; 0, IF(IFERROR(FIND("a.", VLOOKUP(BH49,Svar, 5, FALSE)), 0), 1.25, 0), "")</f>
        <v>1.25</v>
      </c>
      <c r="BN49" s="11">
        <f>IF(LEN(BI49) &gt; 0, IF(IFERROR(FIND("b.", VLOOKUP(BH49,Svar, 5, FALSE)), 0), 1.25, 0), "")</f>
        <v>0</v>
      </c>
      <c r="BO49" s="11">
        <f>IF(LEN(BI49) &gt; 0, IF(IFERROR(FIND("c.", VLOOKUP(BH49,Svar, 5, FALSE)), 0), 1.25, 0), "")</f>
        <v>1.25</v>
      </c>
      <c r="BP49" s="11">
        <f>IF(LEN(BI49) &gt; 0, IF(IFERROR(FIND("d.", VLOOKUP(BH49,Svar, 5, FALSE)), 0), 1.25, 0), "")</f>
        <v>1.25</v>
      </c>
      <c r="BQ49" s="11">
        <f>IF(LEN(BI49) &gt; 0, 0, "")</f>
        <v>0</v>
      </c>
      <c r="BR49" s="17">
        <f>IF(LEN(BI49) &gt; 0, SUM(BM49:BQ49), "")</f>
        <v>3.75</v>
      </c>
      <c r="BS49" s="11">
        <f>IF(LEN(BI49) &gt; 0, IF(IFERROR(FIND("a.", VLOOKUP(BH49,Svar, 7, FALSE)), 0), 1, 0), "")</f>
        <v>0</v>
      </c>
      <c r="BT49" s="11">
        <f>IF(LEN(BI49) &gt; 0, IF(IFERROR(FIND("b.", VLOOKUP(BH49,Svar, 7, FALSE)), 0), 1, 0), "")</f>
        <v>0</v>
      </c>
      <c r="BU49" s="11">
        <f>IF(LEN(BI49) &gt; 0, IF(IFERROR(FIND("c.", VLOOKUP(BH49,Svar, 7, FALSE)), 0), 1, 0), "")</f>
        <v>1</v>
      </c>
      <c r="BV49" s="11">
        <f>IF(LEN(BI49) &gt; 0, IF(IFERROR(FIND("d.", VLOOKUP(BH49,Svar, 7, FALSE)), 0), 1, 0), "")</f>
        <v>1</v>
      </c>
      <c r="BW49" s="11">
        <f>IF(LEN(BI49) &gt; 0, IF(IFERROR(FIND("e.", VLOOKUP(BH49,Svar, 7, FALSE)), 0), 1, 0), "")</f>
        <v>0</v>
      </c>
      <c r="BX49" s="11">
        <f>IF(LEN(BI49) &gt; 0, 0, "")</f>
        <v>0</v>
      </c>
      <c r="BY49" s="17">
        <f>IF(LEN(BI49) &gt; 0, SUM(BS49:BX49), "")</f>
        <v>2</v>
      </c>
      <c r="BZ49" s="11">
        <f>IF(LEN(BI49) &gt; 0, IF(IFERROR(FIND("a.", VLOOKUP(BH49,Svar, 8, FALSE)), 0), 0.625, 0), "")</f>
        <v>0.625</v>
      </c>
      <c r="CA49" s="11">
        <f>IF(LEN(BI49) &gt; 0, IF(IFERROR(FIND("b.", VLOOKUP(BH49,Svar, 8, FALSE)), 0), 0.625, 0), "")</f>
        <v>0.625</v>
      </c>
      <c r="CB49" s="11">
        <f>IF(LEN(BI49) &gt; 0, IF(IFERROR(FIND("c.", VLOOKUP(BH49,Svar, 8, FALSE)), 0), 0.625, 0), "")</f>
        <v>0.625</v>
      </c>
      <c r="CC49" s="11">
        <f>IF(LEN(BI49) &gt; 0, IF(IFERROR(FIND("d.", VLOOKUP(BH49,Svar, 8, FALSE)), 0), 0.625, 0), "")</f>
        <v>0</v>
      </c>
      <c r="CD49" s="11">
        <f>IF(LEN(BI49) &gt; 0, IF(IFERROR(FIND("e.", VLOOKUP(BH49,Svar, 8, FALSE)), 0), 0.625, 0), "")</f>
        <v>0.625</v>
      </c>
      <c r="CE49" s="11">
        <f>IF(LEN(BI49) &gt; 0, IF(IFERROR(FIND("f.", VLOOKUP(BH49,Svar, 8, FALSE)), 0), 0.625, 0), "")</f>
        <v>0.625</v>
      </c>
      <c r="CF49" s="11">
        <f>IF(LEN(BI49) &gt; 0, IF(IFERROR(FIND("g.", VLOOKUP(BH49,Svar, 8, FALSE)), 0), 0.625, 0), "")</f>
        <v>0.625</v>
      </c>
      <c r="CG49" s="11">
        <f>IF(LEN(BI49) &gt; 0, IF(IFERROR(FIND("h.", VLOOKUP(BH49,Svar, 8, FALSE)), 0), 0.625, 0), "")</f>
        <v>0.625</v>
      </c>
      <c r="CH49" s="11">
        <f>IF(LEN(BI49) &gt; 0, 0, "")</f>
        <v>0</v>
      </c>
      <c r="CI49" s="17">
        <f>IF(LEN(BI49) &gt; 0, SUM(BZ49:CH49), "")</f>
        <v>4.375</v>
      </c>
      <c r="CJ49" s="11">
        <f>IF(LEN(BI49) &gt; 0, IF(IFERROR(FIND("a.", VLOOKUP(BH49,Svar, 9, FALSE)), 0), 1, 0), "")</f>
        <v>0</v>
      </c>
      <c r="CK49" s="11">
        <f>IF(LEN(BI49) &gt; 0, IF(IFERROR(FIND("b.", VLOOKUP(BH49,Svar, 9, FALSE)), 0), 2, 0), "")</f>
        <v>2</v>
      </c>
      <c r="CL49" s="11">
        <f>IF(LEN(BI49) &gt; 0, IF(IFERROR(FIND("c.", VLOOKUP(BH49,Svar, 9, FALSE)), 0), 1, 0), "")</f>
        <v>0</v>
      </c>
      <c r="CM49" s="11">
        <f>IF(LEN(BI49) &gt; 0, IF(IFERROR(FIND("d.", VLOOKUP(BH49,Svar, 9, FALSE)), 0), 2, 0), "")</f>
        <v>2</v>
      </c>
      <c r="CN49" s="11">
        <f>IF(LEN(BI49) &gt; 0, IF(IFERROR(FIND("e.", VLOOKUP(BH49,Svar, 9, FALSE)), 0), 1, 0), "")</f>
        <v>1</v>
      </c>
      <c r="CO49" s="11">
        <f>IF(LEN(BI49) &gt; 0, 0, "")</f>
        <v>0</v>
      </c>
      <c r="CP49" s="17">
        <f>IF(LEN(BI49) &gt; 0, IF(SUM(CJ49:CO49) &gt; 5, 5, SUM(CJ49:CO49)), "")</f>
        <v>5</v>
      </c>
      <c r="CQ49" s="11">
        <f>IF(LEN(BI49) &gt; 0, IF(IFERROR(FIND("a.", VLOOKUP(BH49,Svar, 10, FALSE)), 0), 1, 0), "")</f>
        <v>1</v>
      </c>
      <c r="CR49" s="11">
        <f>IF(LEN(BI49) &gt; 0, IF(IFERROR(FIND("b.", VLOOKUP(BH49,Svar, 10, FALSE)), 0), 1, 0), "")</f>
        <v>1</v>
      </c>
      <c r="CS49" s="11">
        <f>IF(LEN(BI49) &gt; 0, IF(IFERROR(FIND("c.", VLOOKUP(BH49,Svar, 10, FALSE)), 0), 1, 0), "")</f>
        <v>0</v>
      </c>
      <c r="CT49" s="11">
        <f>IF(LEN(BI49) &gt; 0, IF(IFERROR(FIND("d.", VLOOKUP(BH49,Svar, 10, FALSE)), 0), 1, 0), "")</f>
        <v>1</v>
      </c>
      <c r="CU49" s="11">
        <f>IF(LEN(BI49) &gt; 0, IF(IFERROR(FIND("e.", VLOOKUP(BH49,Svar, 10, FALSE)), 0), 1, 0), "")</f>
        <v>0</v>
      </c>
      <c r="CV49" s="11">
        <f>IF(LEN(BI49) &gt; 0, 0, "")</f>
        <v>0</v>
      </c>
      <c r="CW49" s="17">
        <f>IF(LEN(BI49) &gt; 0, SUM(CQ49:CV49), "")</f>
        <v>3</v>
      </c>
      <c r="CX49" s="11">
        <f>IF(LEN(BI49) &gt; 0, IF(IFERROR(FIND("a.", VLOOKUP(BH49,Svar, 11, FALSE)), 0), 1, 0), "")</f>
        <v>0</v>
      </c>
      <c r="CY49" s="11">
        <f>IF(LEN(BI49) &gt; 0, IF(IFERROR(FIND("b.", VLOOKUP(BH49,Svar, 11, FALSE)), 0), 1, 0), "")</f>
        <v>0</v>
      </c>
      <c r="CZ49" s="11">
        <f>IF(LEN(BI49) &gt; 0, IF(IFERROR(FIND("c.", VLOOKUP(BH49,Svar, 11, FALSE)), 0), 1, 0), "")</f>
        <v>0</v>
      </c>
      <c r="DA49" s="11">
        <f>IF(LEN(BI49) &gt; 0, IF(IFERROR(FIND("d.", VLOOKUP(BH49,Svar, 11, FALSE)), 0), 1, 0), "")</f>
        <v>0</v>
      </c>
      <c r="DB49" s="11">
        <f>IF(LEN(BI49) &gt; 0, IF(IFERROR(FIND("e.", VLOOKUP(BH49,Svar, 11, FALSE)), 0), 1, 0), "")</f>
        <v>0</v>
      </c>
      <c r="DC49" s="11">
        <f>IF(LEN(BI49) &gt; 0, 0, "")</f>
        <v>0</v>
      </c>
      <c r="DD49" s="17">
        <f>IF(LEN(BI49) &gt; 0, SUM(CX49:DC49), "")</f>
        <v>0</v>
      </c>
      <c r="DE49" s="12" t="s">
        <v>1365</v>
      </c>
      <c r="DF49" s="12" t="s">
        <v>1479</v>
      </c>
      <c r="DG49" s="13">
        <v>3851</v>
      </c>
      <c r="DH49" s="17">
        <f>IF(DG49 &gt; 3099, 5, IF(DG49 &gt; 2799, 4, IF(DG49&gt; 2499, 3, IF(DG49&gt; 2299, 2, IF(DG49 &gt; 1999, 1, IF(DG49&gt;0, 0))))))</f>
        <v>5</v>
      </c>
      <c r="DI49" s="17">
        <f>IF(LEN(BI49) &gt; 0, ROUND((BR49+BY49+CI49+CP49+CW49+DD49+DH49)/7, 1), "")</f>
        <v>3.3</v>
      </c>
      <c r="DJ49" s="10" t="str">
        <f>IF(LEN(BI49) &gt; 0, VLOOKUP(BH49,Svar, 12, FALSE), "")</f>
        <v>Bra</v>
      </c>
    </row>
    <row r="50" spans="1:114" ht="14.25" x14ac:dyDescent="0.2">
      <c r="A50" s="6" t="s">
        <v>572</v>
      </c>
      <c r="B50" s="7">
        <v>1280</v>
      </c>
      <c r="C50" s="6" t="s">
        <v>633</v>
      </c>
      <c r="D50" s="9" t="str">
        <f>IFERROR(VLOOKUP(C50,Svar, 2, FALSE), "")</f>
        <v>Paul Noble</v>
      </c>
      <c r="E50" s="10" t="str">
        <f>IFERROR(VLOOKUP(C50,Svar, 3, FALSE), "")</f>
        <v>paul.noble@malmo.se</v>
      </c>
      <c r="F50" s="10" t="str">
        <f>IFERROR(VLOOKUP(C50,Svar, 4, FALSE), "")</f>
        <v>Enhetschef, Avd för Områdesutveckling</v>
      </c>
      <c r="G50" s="11">
        <f>IF(LEN(D50) &gt; 0, IF(IFERROR(FIND("a.", VLOOKUP(C50,Svar, 5, FALSE)), 0), 1.25, 0), "")</f>
        <v>1.25</v>
      </c>
      <c r="H50" s="11">
        <f>IF(LEN(D50) &gt; 0, IF(IFERROR(FIND("b.", VLOOKUP(C50,Svar, 5, FALSE)), 0), 1.25, 0), "")</f>
        <v>1.25</v>
      </c>
      <c r="I50" s="11">
        <f>IF(LEN(D50) &gt; 0, IF(IFERROR(FIND("c.", VLOOKUP(C50,Svar, 5, FALSE)), 0), 1.25, 0), "")</f>
        <v>1.25</v>
      </c>
      <c r="J50" s="11">
        <f>IF(LEN(D50) &gt; 0, IF(IFERROR(FIND("d.", VLOOKUP(C50,Svar, 5, FALSE)), 0), 1.25, 0), "")</f>
        <v>1.25</v>
      </c>
      <c r="K50" s="11">
        <f>IF(LEN(D50) &gt; 0, 0, "")</f>
        <v>0</v>
      </c>
      <c r="L50" s="10">
        <f>IF(LEN(D50) &gt; 0, SUM(G50:K50), "")</f>
        <v>5</v>
      </c>
      <c r="M50" s="11">
        <f>IF(LEN(D50) &gt; 0, IF(IFERROR(FIND("a.", VLOOKUP(C50,Svar, 7, FALSE)), 0), 1, 0), "")</f>
        <v>0</v>
      </c>
      <c r="N50" s="11">
        <f>IF(LEN(D50) &gt; 0, IF(IFERROR(FIND("b.", VLOOKUP(C50,Svar, 7, FALSE)), 0), 1, 0), "")</f>
        <v>1</v>
      </c>
      <c r="O50" s="11">
        <f>IF(LEN(D50) &gt; 0, IF(IFERROR(FIND("c.", VLOOKUP(C50,Svar, 7, FALSE)), 0), 1, 0), "")</f>
        <v>1</v>
      </c>
      <c r="P50" s="11">
        <f>IF(LEN(D50) &gt; 0, IF(IFERROR(FIND("d.", VLOOKUP(C50,Svar, 7, FALSE)), 0), 1, 0), "")</f>
        <v>1</v>
      </c>
      <c r="Q50" s="11">
        <f>IF(LEN(D50) &gt; 0, IF(IFERROR(FIND("e.", VLOOKUP(C50,Svar, 7, FALSE)), 0), 1, 0), "")</f>
        <v>0</v>
      </c>
      <c r="R50" s="11">
        <f>IF(LEN(D50) &gt; 0, 0, "")</f>
        <v>0</v>
      </c>
      <c r="S50" s="10">
        <f>IF(LEN(D50) &gt; 0, SUM(M50:R50), "")</f>
        <v>3</v>
      </c>
      <c r="T50" s="11">
        <f>IF(LEN(D50) &gt; 0, IF(IFERROR(FIND("a.", VLOOKUP(C50,Svar, 8, FALSE)), 0), 0.625, 0), "")</f>
        <v>0.625</v>
      </c>
      <c r="U50" s="11">
        <f>IF(LEN(D50) &gt; 0, IF(IFERROR(FIND("b.", VLOOKUP(C50,Svar, 8, FALSE)), 0), 0.625, 0), "")</f>
        <v>0.625</v>
      </c>
      <c r="V50" s="11">
        <f>IF(LEN(D50) &gt; 0, IF(IFERROR(FIND("c.", VLOOKUP(C50,Svar, 8, FALSE)), 0), 0.625, 0), "")</f>
        <v>0.625</v>
      </c>
      <c r="W50" s="11">
        <f>IF(LEN(D50) &gt; 0, IF(IFERROR(FIND("d.", VLOOKUP(C50,Svar, 8, FALSE)), 0), 0.625, 0), "")</f>
        <v>0.625</v>
      </c>
      <c r="X50" s="11">
        <f>IF(LEN(D50) &gt; 0, IF(IFERROR(FIND("e.", VLOOKUP(C50,Svar, 8, FALSE)), 0), 0.625, 0), "")</f>
        <v>0.625</v>
      </c>
      <c r="Y50" s="11">
        <f>IF(LEN(D50) &gt; 0, IF(IFERROR(FIND("f.", VLOOKUP(C50,Svar, 8, FALSE)), 0), 0.625, 0), "")</f>
        <v>0.625</v>
      </c>
      <c r="Z50" s="11">
        <f>IF(LEN(D50) &gt; 0, IF(IFERROR(FIND("g.", VLOOKUP(C50,Svar, 8, FALSE)), 0), 0.625, 0), "")</f>
        <v>0.625</v>
      </c>
      <c r="AA50" s="11">
        <f>IF(LEN(D50) &gt; 0, IF(IFERROR(FIND("h.", VLOOKUP(C50,Svar, 8, FALSE)), 0), 0.625, 0), "")</f>
        <v>0.625</v>
      </c>
      <c r="AB50" s="11">
        <f>IF(LEN(D50) &gt; 0, 0, "")</f>
        <v>0</v>
      </c>
      <c r="AC50" s="10">
        <f>IF(LEN(D50) &gt; 0, SUM(T50:AB50), "")</f>
        <v>5</v>
      </c>
      <c r="AD50" s="11">
        <f>IF(LEN(D50) &gt; 0, IF(IFERROR(FIND("a.", VLOOKUP(C50,Svar, 9, FALSE)), 0), 1, 0), "")</f>
        <v>0</v>
      </c>
      <c r="AE50" s="11">
        <f>IF(LEN(D50) &gt; 0, IF(IFERROR(FIND("b.", VLOOKUP(C50,Svar, 9, FALSE)), 0), 2, 0), "")</f>
        <v>2</v>
      </c>
      <c r="AF50" s="11">
        <f>IF(LEN(D50) &gt; 0, IF(IFERROR(FIND("c.", VLOOKUP(C50,Svar, 9, FALSE)), 0), 1, 0), "")</f>
        <v>0</v>
      </c>
      <c r="AG50" s="11">
        <f>IF(LEN(D50) &gt; 0, IF(IFERROR(FIND("d.", VLOOKUP(C50,Svar, 9, FALSE)), 0), 2, 0), "")</f>
        <v>0</v>
      </c>
      <c r="AH50" s="11">
        <f>IF(LEN(D50) &gt; 0, IF(IFERROR(FIND("e.", VLOOKUP(C50,Svar, 9, FALSE)), 0), 1, 0), "")</f>
        <v>0</v>
      </c>
      <c r="AI50" s="11">
        <f>IF(LEN(D50) &gt; 0, 0, "")</f>
        <v>0</v>
      </c>
      <c r="AJ50" s="10">
        <f>IF(LEN(D50) &gt; 0, IF(SUM(AD50:AI50) &gt; 5, 5, SUM(AD50:AI50)), "")</f>
        <v>2</v>
      </c>
      <c r="AK50" s="11">
        <f>IF(LEN(D50) &gt; 0, IF(IFERROR(FIND("a.", VLOOKUP(C50,Svar, 10, FALSE)), 0), 1, 0), "")</f>
        <v>1</v>
      </c>
      <c r="AL50" s="11">
        <f>IF(LEN(D50) &gt; 0, IF(IFERROR(FIND("b.", VLOOKUP(C50,Svar, 10, FALSE)), 0), 1, 0), "")</f>
        <v>1</v>
      </c>
      <c r="AM50" s="11">
        <f>IF(LEN(D50) &gt; 0, IF(IFERROR(FIND("c.", VLOOKUP(C50,Svar, 10, FALSE)), 0), 1, 0), "")</f>
        <v>1</v>
      </c>
      <c r="AN50" s="11">
        <f>IF(LEN(D50) &gt; 0, IF(IFERROR(FIND("d.", VLOOKUP(C50,Svar, 10, FALSE)), 0), 1, 0), "")</f>
        <v>1</v>
      </c>
      <c r="AO50" s="11">
        <f>IF(LEN(D50) &gt; 0, IF(IFERROR(FIND("e.", VLOOKUP(C50,Svar, 10, FALSE)), 0), 1, 0), "")</f>
        <v>0</v>
      </c>
      <c r="AP50" s="11">
        <f>IF(LEN(D50) &gt; 0, 0, "")</f>
        <v>0</v>
      </c>
      <c r="AQ50" s="10">
        <f>IF(LEN(D50) &gt; 0, SUM(AK50:AP50), "")</f>
        <v>4</v>
      </c>
      <c r="AR50" s="11">
        <f>IF(LEN(D50) &gt; 0, IF(IFERROR(FIND("a.", VLOOKUP(C50,Svar, 11, FALSE)), 0), 1, 0), "")</f>
        <v>0</v>
      </c>
      <c r="AS50" s="11">
        <f>IF(LEN(D50) &gt; 0, IF(IFERROR(FIND("b.", VLOOKUP(C50,Svar, 11, FALSE)), 0), 1, 0), "")</f>
        <v>0</v>
      </c>
      <c r="AT50" s="11">
        <f>IF(LEN(D50) &gt; 0, IF(IFERROR(FIND("c.", VLOOKUP(C50,Svar, 11, FALSE)), 0), 1, 0), "")</f>
        <v>1</v>
      </c>
      <c r="AU50" s="11">
        <f>IF(LEN(D50) &gt; 0, IF(IFERROR(FIND("d.", VLOOKUP(C50,Svar, 11, FALSE)), 0), 1, 0), "")</f>
        <v>0</v>
      </c>
      <c r="AV50" s="11">
        <f>IF(LEN(D50) &gt; 0, IF(IFERROR(FIND("e.", VLOOKUP(C50,Svar, 11, FALSE)), 0), 1, 0), "")</f>
        <v>0</v>
      </c>
      <c r="AW50" s="11">
        <f>IF(LEN(D50) &gt; 0, 0, "")</f>
        <v>0</v>
      </c>
      <c r="AX50" s="10">
        <f>IF(LEN(D50) &gt; 0, SUM(AR50:AW50), "")</f>
        <v>1</v>
      </c>
      <c r="AY50" s="12" t="s">
        <v>1494</v>
      </c>
      <c r="AZ50" s="12" t="s">
        <v>1495</v>
      </c>
      <c r="BA50" s="13">
        <v>7851</v>
      </c>
      <c r="BB50" s="10">
        <f>IF(BA50 &gt; 3099, 5, IF(BA50 &gt; 2799, 4, IF(BA50&gt; 2499, 3, IF(BA50&gt; 2299, 2, IF(BA50 &gt; 1999, 1, IF(BA50&gt;0, 0))))))</f>
        <v>5</v>
      </c>
      <c r="BC50" s="17">
        <f>IF(LEN(D50) &gt; 0, ROUND((L50+S50+AC50+AJ50+AQ50+AX50+BB50)/7, 1), "")</f>
        <v>3.6</v>
      </c>
      <c r="BD50" s="17"/>
      <c r="BE50" s="10" t="str">
        <f>IF(LEN(D50) &gt; 0, VLOOKUP(C50,Svar, 12, FALSE), "")</f>
        <v>Bra</v>
      </c>
      <c r="BF50" s="6" t="s">
        <v>572</v>
      </c>
      <c r="BG50" s="7">
        <v>1280</v>
      </c>
      <c r="BH50" s="6" t="s">
        <v>633</v>
      </c>
      <c r="BI50" s="9" t="str">
        <f>IFERROR(VLOOKUP(BH50,Svar, 2, FALSE), "")</f>
        <v>Paul Noble</v>
      </c>
      <c r="BJ50" s="10" t="str">
        <f>IFERROR(VLOOKUP(BH50,Svar, 3, FALSE), "")</f>
        <v>paul.noble@malmo.se</v>
      </c>
      <c r="BK50" s="10" t="str">
        <f>IFERROR(VLOOKUP(BH50,Svar, 4, FALSE), "")</f>
        <v>Enhetschef, Avd för Områdesutveckling</v>
      </c>
      <c r="BL50" s="10"/>
      <c r="BM50" s="11">
        <f>IF(LEN(BI50) &gt; 0, IF(IFERROR(FIND("a.", VLOOKUP(BH50,Svar, 5, FALSE)), 0), 1.25, 0), "")</f>
        <v>1.25</v>
      </c>
      <c r="BN50" s="11">
        <f>IF(LEN(BI50) &gt; 0, IF(IFERROR(FIND("b.", VLOOKUP(BH50,Svar, 5, FALSE)), 0), 1.25, 0), "")</f>
        <v>1.25</v>
      </c>
      <c r="BO50" s="11">
        <f>IF(LEN(BI50) &gt; 0, IF(IFERROR(FIND("c.", VLOOKUP(BH50,Svar, 5, FALSE)), 0), 1.25, 0), "")</f>
        <v>1.25</v>
      </c>
      <c r="BP50" s="11">
        <f>IF(LEN(BI50) &gt; 0, IF(IFERROR(FIND("d.", VLOOKUP(BH50,Svar, 5, FALSE)), 0), 1.25, 0), "")</f>
        <v>1.25</v>
      </c>
      <c r="BQ50" s="11">
        <f>IF(LEN(BI50) &gt; 0, 0, "")</f>
        <v>0</v>
      </c>
      <c r="BR50" s="17">
        <f>IF(LEN(BI50) &gt; 0, SUM(BM50:BQ50), "")</f>
        <v>5</v>
      </c>
      <c r="BS50" s="11">
        <f>IF(LEN(BI50) &gt; 0, IF(IFERROR(FIND("a.", VLOOKUP(BH50,Svar, 7, FALSE)), 0), 1, 0), "")</f>
        <v>0</v>
      </c>
      <c r="BT50" s="11">
        <f>IF(LEN(BI50) &gt; 0, IF(IFERROR(FIND("b.", VLOOKUP(BH50,Svar, 7, FALSE)), 0), 1, 0), "")</f>
        <v>1</v>
      </c>
      <c r="BU50" s="11">
        <f>IF(LEN(BI50) &gt; 0, IF(IFERROR(FIND("c.", VLOOKUP(BH50,Svar, 7, FALSE)), 0), 1, 0), "")</f>
        <v>1</v>
      </c>
      <c r="BV50" s="11">
        <f>IF(LEN(BI50) &gt; 0, IF(IFERROR(FIND("d.", VLOOKUP(BH50,Svar, 7, FALSE)), 0), 1, 0), "")</f>
        <v>1</v>
      </c>
      <c r="BW50" s="11">
        <f>IF(LEN(BI50) &gt; 0, IF(IFERROR(FIND("e.", VLOOKUP(BH50,Svar, 7, FALSE)), 0), 1, 0), "")</f>
        <v>0</v>
      </c>
      <c r="BX50" s="11">
        <f>IF(LEN(BI50) &gt; 0, 0, "")</f>
        <v>0</v>
      </c>
      <c r="BY50" s="17">
        <f>IF(LEN(BI50) &gt; 0, SUM(BS50:BX50), "")</f>
        <v>3</v>
      </c>
      <c r="BZ50" s="11">
        <f>IF(LEN(BI50) &gt; 0, IF(IFERROR(FIND("a.", VLOOKUP(BH50,Svar, 8, FALSE)), 0), 0.625, 0), "")</f>
        <v>0.625</v>
      </c>
      <c r="CA50" s="11">
        <f>IF(LEN(BI50) &gt; 0, IF(IFERROR(FIND("b.", VLOOKUP(BH50,Svar, 8, FALSE)), 0), 0.625, 0), "")</f>
        <v>0.625</v>
      </c>
      <c r="CB50" s="11">
        <f>IF(LEN(BI50) &gt; 0, IF(IFERROR(FIND("c.", VLOOKUP(BH50,Svar, 8, FALSE)), 0), 0.625, 0), "")</f>
        <v>0.625</v>
      </c>
      <c r="CC50" s="11">
        <f>IF(LEN(BI50) &gt; 0, IF(IFERROR(FIND("d.", VLOOKUP(BH50,Svar, 8, FALSE)), 0), 0.625, 0), "")</f>
        <v>0.625</v>
      </c>
      <c r="CD50" s="11">
        <f>IF(LEN(BI50) &gt; 0, IF(IFERROR(FIND("e.", VLOOKUP(BH50,Svar, 8, FALSE)), 0), 0.625, 0), "")</f>
        <v>0.625</v>
      </c>
      <c r="CE50" s="11">
        <f>IF(LEN(BI50) &gt; 0, IF(IFERROR(FIND("f.", VLOOKUP(BH50,Svar, 8, FALSE)), 0), 0.625, 0), "")</f>
        <v>0.625</v>
      </c>
      <c r="CF50" s="11">
        <f>IF(LEN(BI50) &gt; 0, IF(IFERROR(FIND("g.", VLOOKUP(BH50,Svar, 8, FALSE)), 0), 0.625, 0), "")</f>
        <v>0.625</v>
      </c>
      <c r="CG50" s="11">
        <f>IF(LEN(BI50) &gt; 0, IF(IFERROR(FIND("h.", VLOOKUP(BH50,Svar, 8, FALSE)), 0), 0.625, 0), "")</f>
        <v>0.625</v>
      </c>
      <c r="CH50" s="11">
        <f>IF(LEN(BI50) &gt; 0, 0, "")</f>
        <v>0</v>
      </c>
      <c r="CI50" s="17">
        <f>IF(LEN(BI50) &gt; 0, SUM(BZ50:CH50), "")</f>
        <v>5</v>
      </c>
      <c r="CJ50" s="11">
        <f>IF(LEN(BI50) &gt; 0, IF(IFERROR(FIND("a.", VLOOKUP(BH50,Svar, 9, FALSE)), 0), 1, 0), "")</f>
        <v>0</v>
      </c>
      <c r="CK50" s="11">
        <f>IF(LEN(BI50) &gt; 0, IF(IFERROR(FIND("b.", VLOOKUP(BH50,Svar, 9, FALSE)), 0), 2, 0), "")</f>
        <v>2</v>
      </c>
      <c r="CL50" s="11">
        <f>IF(LEN(BI50) &gt; 0, IF(IFERROR(FIND("c.", VLOOKUP(BH50,Svar, 9, FALSE)), 0), 1, 0), "")</f>
        <v>0</v>
      </c>
      <c r="CM50" s="11">
        <f>IF(LEN(BI50) &gt; 0, IF(IFERROR(FIND("d.", VLOOKUP(BH50,Svar, 9, FALSE)), 0), 2, 0), "")</f>
        <v>0</v>
      </c>
      <c r="CN50" s="11">
        <f>IF(LEN(BI50) &gt; 0, IF(IFERROR(FIND("e.", VLOOKUP(BH50,Svar, 9, FALSE)), 0), 1, 0), "")</f>
        <v>0</v>
      </c>
      <c r="CO50" s="11">
        <f>IF(LEN(BI50) &gt; 0, 0, "")</f>
        <v>0</v>
      </c>
      <c r="CP50" s="17">
        <f>IF(LEN(BI50) &gt; 0, IF(SUM(CJ50:CO50) &gt; 5, 5, SUM(CJ50:CO50)), "")</f>
        <v>2</v>
      </c>
      <c r="CQ50" s="11">
        <f>IF(LEN(BI50) &gt; 0, IF(IFERROR(FIND("a.", VLOOKUP(BH50,Svar, 10, FALSE)), 0), 1, 0), "")</f>
        <v>1</v>
      </c>
      <c r="CR50" s="11">
        <f>IF(LEN(BI50) &gt; 0, IF(IFERROR(FIND("b.", VLOOKUP(BH50,Svar, 10, FALSE)), 0), 1, 0), "")</f>
        <v>1</v>
      </c>
      <c r="CS50" s="11">
        <f>IF(LEN(BI50) &gt; 0, IF(IFERROR(FIND("c.", VLOOKUP(BH50,Svar, 10, FALSE)), 0), 1, 0), "")</f>
        <v>1</v>
      </c>
      <c r="CT50" s="11">
        <f>IF(LEN(BI50) &gt; 0, IF(IFERROR(FIND("d.", VLOOKUP(BH50,Svar, 10, FALSE)), 0), 1, 0), "")</f>
        <v>1</v>
      </c>
      <c r="CU50" s="11">
        <f>IF(LEN(BI50) &gt; 0, IF(IFERROR(FIND("e.", VLOOKUP(BH50,Svar, 10, FALSE)), 0), 1, 0), "")</f>
        <v>0</v>
      </c>
      <c r="CV50" s="11">
        <f>IF(LEN(BI50) &gt; 0, 0, "")</f>
        <v>0</v>
      </c>
      <c r="CW50" s="17">
        <f>IF(LEN(BI50) &gt; 0, SUM(CQ50:CV50), "")</f>
        <v>4</v>
      </c>
      <c r="CX50" s="11">
        <f>IF(LEN(BI50) &gt; 0, IF(IFERROR(FIND("a.", VLOOKUP(BH50,Svar, 11, FALSE)), 0), 1, 0), "")</f>
        <v>0</v>
      </c>
      <c r="CY50" s="11">
        <f>IF(LEN(BI50) &gt; 0, IF(IFERROR(FIND("b.", VLOOKUP(BH50,Svar, 11, FALSE)), 0), 1, 0), "")</f>
        <v>0</v>
      </c>
      <c r="CZ50" s="11">
        <f>IF(LEN(BI50) &gt; 0, IF(IFERROR(FIND("c.", VLOOKUP(BH50,Svar, 11, FALSE)), 0), 1, 0), "")</f>
        <v>1</v>
      </c>
      <c r="DA50" s="11">
        <f>IF(LEN(BI50) &gt; 0, IF(IFERROR(FIND("d.", VLOOKUP(BH50,Svar, 11, FALSE)), 0), 1, 0), "")</f>
        <v>0</v>
      </c>
      <c r="DB50" s="11">
        <f>IF(LEN(BI50) &gt; 0, IF(IFERROR(FIND("e.", VLOOKUP(BH50,Svar, 11, FALSE)), 0), 1, 0), "")</f>
        <v>0</v>
      </c>
      <c r="DC50" s="11">
        <f>IF(LEN(BI50) &gt; 0, 0, "")</f>
        <v>0</v>
      </c>
      <c r="DD50" s="17">
        <f>IF(LEN(BI50) &gt; 0, SUM(CX50:DC50), "")</f>
        <v>1</v>
      </c>
      <c r="DE50" s="12" t="s">
        <v>1494</v>
      </c>
      <c r="DF50" s="12" t="s">
        <v>1495</v>
      </c>
      <c r="DG50" s="13">
        <v>7851</v>
      </c>
      <c r="DH50" s="17">
        <f>IF(DG50 &gt; 3099, 5, IF(DG50 &gt; 2799, 4, IF(DG50&gt; 2499, 3, IF(DG50&gt; 2299, 2, IF(DG50 &gt; 1999, 1, IF(DG50&gt;0, 0))))))</f>
        <v>5</v>
      </c>
      <c r="DI50" s="17">
        <f>IF(LEN(BI50) &gt; 0, ROUND((BR50+BY50+CI50+CP50+CW50+DD50+DH50)/7, 1), "")</f>
        <v>3.6</v>
      </c>
      <c r="DJ50" s="10" t="str">
        <f>IF(LEN(BI50) &gt; 0, VLOOKUP(BH50,Svar, 12, FALSE), "")</f>
        <v>Bra</v>
      </c>
    </row>
  </sheetData>
  <conditionalFormatting sqref="BE5:BE41 BE46:BE50 DJ5:DJ41 DJ46:DJ50">
    <cfRule type="cellIs" dxfId="219" priority="18" operator="equal">
      <formula>"Mycket bra"</formula>
    </cfRule>
  </conditionalFormatting>
  <conditionalFormatting sqref="BE5:BE41 BE46:BE50 DJ5:DJ41 DJ46:DJ50">
    <cfRule type="cellIs" dxfId="218" priority="19" operator="equal">
      <formula>"Bra"</formula>
    </cfRule>
  </conditionalFormatting>
  <conditionalFormatting sqref="BE5:BE41 BE46:BE50 DJ5:DJ41 DJ46:DJ50">
    <cfRule type="cellIs" dxfId="217" priority="20" operator="equal">
      <formula>"Varken eller"</formula>
    </cfRule>
  </conditionalFormatting>
  <conditionalFormatting sqref="BE5:BE41 BE46:BE50 DJ5:DJ41 DJ46:DJ50">
    <cfRule type="cellIs" dxfId="216" priority="21" operator="equal">
      <formula>"Dålig"</formula>
    </cfRule>
  </conditionalFormatting>
  <conditionalFormatting sqref="BE5:BE41 BE46:BE50 DJ5:DJ41 DJ46:DJ50">
    <cfRule type="cellIs" dxfId="215" priority="22" operator="equal">
      <formula>"Mycket dålig"</formula>
    </cfRule>
  </conditionalFormatting>
  <conditionalFormatting sqref="L5:L41 L46:L50 S5:S41 S46:S50 AC5:AC41 AC46:AC50 AJ5:AJ41 AJ46:AJ50 AQ5:AQ41 AQ46:AQ50 AX5:AX41 AX46:AX50 BB5:BD33 BB46:BD50 BR5:BR41 BR46:BR50 BY5:BY41 BY46:BY50 CI5:CI41 CI46:CI50 CP5:CP41 CP46:CP50 CW5:CW41 CW46:CW50 DD5:DD41 DD46:DD50 DH5:DI41 DH46:DI50 BB35:BD41 BB34 BD34">
    <cfRule type="cellIs" dxfId="214" priority="23" operator="lessThan">
      <formula>1</formula>
    </cfRule>
  </conditionalFormatting>
  <conditionalFormatting sqref="L5:L41 L46:L50 S5:S41 S46:S50 AC5:AC41 AC46:AC50 AJ5:AJ41 AJ46:AJ50 AQ5:AQ41 AQ46:AQ50 AX5:AX41 AX46:AX50 BB5:BD33 BB46:BD50 BR5:BR41 BR46:BR50 BY5:BY41 BY46:BY50 CI5:CI41 CI46:CI50 CP5:CP41 CP46:CP50 CW5:CW41 CW46:CW50 DD5:DD41 DD46:DD50 DH5:DI41 DH46:DI50 BB35:BD41 BB34 BD34">
    <cfRule type="cellIs" dxfId="213" priority="24" operator="lessThan">
      <formula>2</formula>
    </cfRule>
  </conditionalFormatting>
  <conditionalFormatting sqref="L5:L41 L46:L50 S5:S41 S46:S50 AC5:AC41 AC46:AC50 AJ5:AJ41 AJ46:AJ50 AQ5:AQ41 AQ46:AQ50 AX5:AX41 AX46:AX50 BB5:BD33 BB46:BD50 BR5:BR41 BR46:BR50 BY5:BY41 BY46:BY50 CI5:CI41 CI46:CI50 CP5:CP41 CP46:CP50 CW5:CW41 CW46:CW50 DD5:DD41 DD46:DD50 DH5:DI41 DH46:DI50 BB35:BD41 BB34 BD34">
    <cfRule type="cellIs" dxfId="212" priority="25" operator="lessThan">
      <formula>3</formula>
    </cfRule>
  </conditionalFormatting>
  <conditionalFormatting sqref="L5:L41 L46:L50 S5:S41 S46:S50 AC5:AC41 AC46:AC50 AJ5:AJ41 AJ46:AJ50 AQ5:AQ41 AQ46:AQ50 AX5:AX41 AX46:AX50 BB5:BD33 BB46:BD50 BR5:BR41 BR46:BR50 BY5:BY41 BY46:BY50 CI5:CI41 CI46:CI50 CP5:CP41 CP46:CP50 CW5:CW41 CW46:CW50 DD5:DD41 DD46:DD50 DH5:DI41 DH46:DI50 BB35:BD41 BB34 BD34">
    <cfRule type="cellIs" dxfId="211" priority="26" operator="lessThan">
      <formula>4</formula>
    </cfRule>
  </conditionalFormatting>
  <conditionalFormatting sqref="L5:L41 L46:L50 S5:S41 S46:S50 AC5:AC41 AC46:AC50 AJ5:AJ41 AJ46:AJ50 AQ5:AQ41 AQ46:AQ50 AX5:AX41 AX46:AX50 BB5:BD33 BB46:BD50 BR5:BR41 BR46:BR50 BY5:BY41 BY46:BY50 CI5:CI41 CI46:CI50 CP5:CP41 CP46:CP50 CW5:CW41 CW46:CW50 DD5:DD41 DD46:DD50 DH5:DI41 DH46:DI50 BB35:BD41 BB34 BD34">
    <cfRule type="cellIs" dxfId="210" priority="27" operator="lessThan">
      <formula>5</formula>
    </cfRule>
  </conditionalFormatting>
  <conditionalFormatting sqref="L5:L41 L46:L50 S5:S41 S46:S50 AC5:AC41 AC46:AC50 AJ5:AJ41 AJ46:AJ50 AQ5:AQ41 AQ46:AQ50 AX5:AX41 AX46:AX50 BB5:BD33 BB46:BD50 BR5:BR41 BR46:BR50 BY5:BY41 BY46:BY50 CI5:CI41 CI46:CI50 CP5:CP41 CP46:CP50 CW5:CW41 CW46:CW50 DD5:DD41 DD46:DD50 DH5:DI41 DH46:DI50 BB35:BD41 BB34 BD34">
    <cfRule type="cellIs" dxfId="209" priority="28" operator="lessThan">
      <formula>6</formula>
    </cfRule>
  </conditionalFormatting>
  <conditionalFormatting sqref="BC34">
    <cfRule type="cellIs" dxfId="208" priority="1" operator="lessThan">
      <formula>1</formula>
    </cfRule>
  </conditionalFormatting>
  <conditionalFormatting sqref="BC34">
    <cfRule type="cellIs" dxfId="207" priority="2" operator="lessThan">
      <formula>2</formula>
    </cfRule>
  </conditionalFormatting>
  <conditionalFormatting sqref="BC34">
    <cfRule type="cellIs" dxfId="206" priority="3" operator="lessThan">
      <formula>3</formula>
    </cfRule>
  </conditionalFormatting>
  <conditionalFormatting sqref="BC34">
    <cfRule type="cellIs" dxfId="205" priority="4" operator="lessThan">
      <formula>4</formula>
    </cfRule>
  </conditionalFormatting>
  <conditionalFormatting sqref="BC34">
    <cfRule type="cellIs" dxfId="204" priority="5" operator="lessThan">
      <formula>5</formula>
    </cfRule>
  </conditionalFormatting>
  <conditionalFormatting sqref="BC34">
    <cfRule type="cellIs" dxfId="203" priority="6" operator="lessThan">
      <formula>6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53"/>
  <sheetViews>
    <sheetView topLeftCell="C1" workbookViewId="0">
      <selection activeCell="C2" sqref="C2"/>
    </sheetView>
  </sheetViews>
  <sheetFormatPr defaultRowHeight="12.75" x14ac:dyDescent="0.2"/>
  <cols>
    <col min="1" max="2" width="0" hidden="1" customWidth="1"/>
    <col min="3" max="3" width="55.28515625" bestFit="1" customWidth="1"/>
    <col min="4" max="54" width="0" hidden="1" customWidth="1"/>
    <col min="58" max="63" width="0" hidden="1" customWidth="1"/>
    <col min="70" max="70" width="9.140625" style="18"/>
    <col min="77" max="77" width="9.140625" style="18"/>
    <col min="87" max="87" width="9.140625" style="18"/>
    <col min="94" max="94" width="9.140625" style="18"/>
    <col min="101" max="101" width="9.140625" style="18"/>
    <col min="108" max="108" width="9.140625" style="18"/>
    <col min="112" max="112" width="9.140625" style="18"/>
  </cols>
  <sheetData>
    <row r="1" spans="1:114" ht="37.5" x14ac:dyDescent="0.6">
      <c r="C1" s="21" t="s">
        <v>737</v>
      </c>
    </row>
    <row r="2" spans="1:114" x14ac:dyDescent="0.2">
      <c r="C2" s="40" t="s">
        <v>1914</v>
      </c>
    </row>
    <row r="5" spans="1:114" ht="165.75" x14ac:dyDescent="0.2">
      <c r="C5" s="41" t="s">
        <v>3</v>
      </c>
      <c r="D5" s="41" t="s">
        <v>1735</v>
      </c>
      <c r="E5" s="53"/>
      <c r="F5" s="53"/>
      <c r="G5" s="42" t="s">
        <v>1744</v>
      </c>
      <c r="H5" s="42" t="s">
        <v>1745</v>
      </c>
      <c r="I5" s="42" t="s">
        <v>1746</v>
      </c>
      <c r="J5" s="42" t="s">
        <v>1748</v>
      </c>
      <c r="K5" s="42" t="s">
        <v>1749</v>
      </c>
      <c r="L5" s="49" t="s">
        <v>1747</v>
      </c>
      <c r="M5" s="43" t="s">
        <v>1775</v>
      </c>
      <c r="N5" s="43" t="s">
        <v>1776</v>
      </c>
      <c r="O5" s="43" t="s">
        <v>1777</v>
      </c>
      <c r="P5" s="43" t="s">
        <v>1778</v>
      </c>
      <c r="Q5" s="43" t="s">
        <v>1779</v>
      </c>
      <c r="R5" s="43" t="s">
        <v>1780</v>
      </c>
      <c r="S5" s="50" t="s">
        <v>1781</v>
      </c>
      <c r="T5" s="44" t="s">
        <v>1751</v>
      </c>
      <c r="U5" s="44" t="s">
        <v>1752</v>
      </c>
      <c r="V5" s="44" t="s">
        <v>1753</v>
      </c>
      <c r="W5" s="44" t="s">
        <v>1754</v>
      </c>
      <c r="X5" s="44" t="s">
        <v>1755</v>
      </c>
      <c r="Y5" s="44" t="s">
        <v>1756</v>
      </c>
      <c r="Z5" s="44" t="s">
        <v>1757</v>
      </c>
      <c r="AA5" s="44" t="s">
        <v>1758</v>
      </c>
      <c r="AB5" s="44" t="s">
        <v>1750</v>
      </c>
      <c r="AC5" s="50" t="s">
        <v>1782</v>
      </c>
      <c r="AD5" s="44" t="s">
        <v>1759</v>
      </c>
      <c r="AE5" s="44" t="s">
        <v>1760</v>
      </c>
      <c r="AF5" s="44" t="s">
        <v>1761</v>
      </c>
      <c r="AG5" s="44" t="s">
        <v>1762</v>
      </c>
      <c r="AH5" s="44" t="s">
        <v>1763</v>
      </c>
      <c r="AI5" s="44" t="s">
        <v>1750</v>
      </c>
      <c r="AJ5" s="50" t="s">
        <v>1783</v>
      </c>
      <c r="AK5" s="44" t="s">
        <v>1764</v>
      </c>
      <c r="AL5" s="44" t="s">
        <v>1765</v>
      </c>
      <c r="AM5" s="44" t="s">
        <v>1766</v>
      </c>
      <c r="AN5" s="44" t="s">
        <v>1767</v>
      </c>
      <c r="AO5" s="44" t="s">
        <v>1768</v>
      </c>
      <c r="AP5" s="44" t="s">
        <v>1769</v>
      </c>
      <c r="AQ5" s="51" t="s">
        <v>1721</v>
      </c>
      <c r="AR5" s="44" t="s">
        <v>1770</v>
      </c>
      <c r="AS5" s="44" t="s">
        <v>1771</v>
      </c>
      <c r="AT5" s="44" t="s">
        <v>1772</v>
      </c>
      <c r="AU5" s="44" t="s">
        <v>1773</v>
      </c>
      <c r="AV5" s="44" t="s">
        <v>1774</v>
      </c>
      <c r="AW5" s="44" t="s">
        <v>1750</v>
      </c>
      <c r="AX5" s="52" t="s">
        <v>1722</v>
      </c>
      <c r="AY5" s="47" t="s">
        <v>8</v>
      </c>
      <c r="AZ5" s="47" t="s">
        <v>22</v>
      </c>
      <c r="BA5" s="47" t="s">
        <v>23</v>
      </c>
      <c r="BB5" s="52" t="s">
        <v>1723</v>
      </c>
      <c r="BC5" s="55" t="s">
        <v>1725</v>
      </c>
      <c r="BD5" s="55" t="s">
        <v>1735</v>
      </c>
      <c r="BE5" s="57" t="s">
        <v>1724</v>
      </c>
      <c r="BF5" s="44" t="s">
        <v>1724</v>
      </c>
      <c r="BG5" s="48" t="s">
        <v>3</v>
      </c>
      <c r="BH5" s="41" t="s">
        <v>6</v>
      </c>
      <c r="BI5" s="41" t="s">
        <v>1735</v>
      </c>
      <c r="BJ5" s="42" t="s">
        <v>1744</v>
      </c>
      <c r="BK5" s="57" t="s">
        <v>1794</v>
      </c>
      <c r="BM5" s="42" t="s">
        <v>1744</v>
      </c>
      <c r="BN5" s="42" t="s">
        <v>1745</v>
      </c>
      <c r="BO5" s="42" t="s">
        <v>1746</v>
      </c>
      <c r="BP5" s="42" t="s">
        <v>1748</v>
      </c>
      <c r="BQ5" s="42" t="s">
        <v>1749</v>
      </c>
      <c r="BR5" s="67" t="s">
        <v>1747</v>
      </c>
      <c r="BS5" s="43" t="s">
        <v>1775</v>
      </c>
      <c r="BT5" s="43" t="s">
        <v>1776</v>
      </c>
      <c r="BU5" s="43" t="s">
        <v>1777</v>
      </c>
      <c r="BV5" s="43" t="s">
        <v>1778</v>
      </c>
      <c r="BW5" s="43" t="s">
        <v>1779</v>
      </c>
      <c r="BX5" s="43" t="s">
        <v>1780</v>
      </c>
      <c r="BY5" s="50" t="s">
        <v>1781</v>
      </c>
      <c r="BZ5" s="43" t="s">
        <v>1751</v>
      </c>
      <c r="CA5" s="43" t="s">
        <v>1752</v>
      </c>
      <c r="CB5" s="43" t="s">
        <v>1753</v>
      </c>
      <c r="CC5" s="43" t="s">
        <v>1754</v>
      </c>
      <c r="CD5" s="43" t="s">
        <v>1755</v>
      </c>
      <c r="CE5" s="43" t="s">
        <v>1756</v>
      </c>
      <c r="CF5" s="43" t="s">
        <v>1757</v>
      </c>
      <c r="CG5" s="43" t="s">
        <v>1758</v>
      </c>
      <c r="CH5" s="43" t="s">
        <v>1750</v>
      </c>
      <c r="CI5" s="50" t="s">
        <v>1782</v>
      </c>
      <c r="CJ5" s="43" t="s">
        <v>1759</v>
      </c>
      <c r="CK5" s="43" t="s">
        <v>1760</v>
      </c>
      <c r="CL5" s="43" t="s">
        <v>1761</v>
      </c>
      <c r="CM5" s="43" t="s">
        <v>1762</v>
      </c>
      <c r="CN5" s="43" t="s">
        <v>1763</v>
      </c>
      <c r="CO5" s="43" t="s">
        <v>1750</v>
      </c>
      <c r="CP5" s="50" t="s">
        <v>1783</v>
      </c>
      <c r="CQ5" s="43" t="s">
        <v>1764</v>
      </c>
      <c r="CR5" s="43" t="s">
        <v>1765</v>
      </c>
      <c r="CS5" s="43" t="s">
        <v>1766</v>
      </c>
      <c r="CT5" s="43" t="s">
        <v>1767</v>
      </c>
      <c r="CU5" s="43" t="s">
        <v>1768</v>
      </c>
      <c r="CV5" s="43" t="s">
        <v>1769</v>
      </c>
      <c r="CW5" s="50" t="s">
        <v>1721</v>
      </c>
      <c r="CX5" s="43" t="s">
        <v>1770</v>
      </c>
      <c r="CY5" s="43" t="s">
        <v>1771</v>
      </c>
      <c r="CZ5" s="43" t="s">
        <v>1772</v>
      </c>
      <c r="DA5" s="43" t="s">
        <v>1773</v>
      </c>
      <c r="DB5" s="43" t="s">
        <v>1774</v>
      </c>
      <c r="DC5" s="43" t="s">
        <v>1750</v>
      </c>
      <c r="DD5" s="50" t="s">
        <v>1722</v>
      </c>
      <c r="DE5" s="132" t="s">
        <v>8</v>
      </c>
      <c r="DF5" s="132" t="s">
        <v>22</v>
      </c>
      <c r="DG5" s="132" t="s">
        <v>23</v>
      </c>
      <c r="DH5" s="50" t="s">
        <v>1723</v>
      </c>
      <c r="DI5" s="133" t="s">
        <v>1725</v>
      </c>
      <c r="DJ5" s="134" t="s">
        <v>1724</v>
      </c>
    </row>
    <row r="6" spans="1:114" ht="15" x14ac:dyDescent="0.25">
      <c r="A6" s="19" t="s">
        <v>737</v>
      </c>
      <c r="B6" s="7">
        <v>140</v>
      </c>
      <c r="C6" s="6" t="s">
        <v>1116</v>
      </c>
      <c r="D6" s="9" t="str">
        <f>IFERROR(VLOOKUP(C6,Svar, 2, FALSE), "")</f>
        <v>Liselotte Palmborg</v>
      </c>
      <c r="E6" s="10" t="str">
        <f>IFERROR(VLOOKUP(C6,Svar, 3, FALSE), "")</f>
        <v>liselotte.palmborg@nykvarn.se</v>
      </c>
      <c r="F6" s="10" t="str">
        <f>IFERROR(VLOOKUP(C6,Svar, 4, FALSE), "")</f>
        <v>Kultur och fritidstrateg</v>
      </c>
      <c r="G6" s="11">
        <f>IF(LEN(D6) &gt; 0, IF(IFERROR(FIND("a.", VLOOKUP(C6,Svar, 5, FALSE)), 0), 1.25, 0), "")</f>
        <v>0</v>
      </c>
      <c r="H6" s="11">
        <f>IF(LEN(D6) &gt; 0, IF(IFERROR(FIND("b.", VLOOKUP(C6,Svar, 5, FALSE)), 0), 1.25, 0), "")</f>
        <v>0</v>
      </c>
      <c r="I6" s="11">
        <f>IF(LEN(D6) &gt; 0, IF(IFERROR(FIND("c.", VLOOKUP(C6,Svar, 5, FALSE)), 0), 1.25, 0), "")</f>
        <v>0</v>
      </c>
      <c r="J6" s="11">
        <f>IF(LEN(D6) &gt; 0, IF(IFERROR(FIND("d.", VLOOKUP(C6,Svar, 5, FALSE)), 0), 1.25, 0), "")</f>
        <v>0</v>
      </c>
      <c r="K6" s="11">
        <f>IF(LEN(D6) &gt; 0, 0, "")</f>
        <v>0</v>
      </c>
      <c r="L6" s="10">
        <f>IF(LEN(D6) &gt; 0, SUM(G6:K6), "")</f>
        <v>0</v>
      </c>
      <c r="M6" s="11">
        <f>IF(LEN(D6) &gt; 0, IF(IFERROR(FIND("a.", VLOOKUP(C6,Svar, 7, FALSE)), 0), 1, 0), "")</f>
        <v>0</v>
      </c>
      <c r="N6" s="11">
        <f>IF(LEN(D6) &gt; 0, IF(IFERROR(FIND("b.", VLOOKUP(C6,Svar, 7, FALSE)), 0), 1, 0), "")</f>
        <v>1</v>
      </c>
      <c r="O6" s="11">
        <f>IF(LEN(D6) &gt; 0, IF(IFERROR(FIND("c.", VLOOKUP(C6,Svar, 7, FALSE)), 0), 1, 0), "")</f>
        <v>0</v>
      </c>
      <c r="P6" s="11">
        <f>IF(LEN(D6) &gt; 0, IF(IFERROR(FIND("d.", VLOOKUP(C6,Svar, 7, FALSE)), 0), 1, 0), "")</f>
        <v>1</v>
      </c>
      <c r="Q6" s="11">
        <f>IF(LEN(D6) &gt; 0, IF(IFERROR(FIND("e.", VLOOKUP(C6,Svar, 7, FALSE)), 0), 1, 0), "")</f>
        <v>0</v>
      </c>
      <c r="R6" s="11">
        <f>IF(LEN(D6) &gt; 0, 0, "")</f>
        <v>0</v>
      </c>
      <c r="S6" s="10">
        <f>IF(LEN(D6) &gt; 0, SUM(M6:R6), "")</f>
        <v>2</v>
      </c>
      <c r="T6" s="11">
        <f>IF(LEN(D6) &gt; 0, IF(IFERROR(FIND("a.", VLOOKUP(C6,Svar, 8, FALSE)), 0), 0.625, 0), "")</f>
        <v>0</v>
      </c>
      <c r="U6" s="11">
        <f>IF(LEN(D6) &gt; 0, IF(IFERROR(FIND("b.", VLOOKUP(C6,Svar, 8, FALSE)), 0), 0.625, 0), "")</f>
        <v>0</v>
      </c>
      <c r="V6" s="11">
        <f>IF(LEN(D6) &gt; 0, IF(IFERROR(FIND("c.", VLOOKUP(C6,Svar, 8, FALSE)), 0), 0.625, 0), "")</f>
        <v>0.625</v>
      </c>
      <c r="W6" s="11">
        <f>IF(LEN(D6) &gt; 0, IF(IFERROR(FIND("d.", VLOOKUP(C6,Svar, 8, FALSE)), 0), 0.625, 0), "")</f>
        <v>0</v>
      </c>
      <c r="X6" s="11">
        <f>IF(LEN(D6) &gt; 0, IF(IFERROR(FIND("e.", VLOOKUP(C6,Svar, 8, FALSE)), 0), 0.625, 0), "")</f>
        <v>0</v>
      </c>
      <c r="Y6" s="11">
        <f>IF(LEN(D6) &gt; 0, IF(IFERROR(FIND("f.", VLOOKUP(C6,Svar, 8, FALSE)), 0), 0.625, 0), "")</f>
        <v>0.625</v>
      </c>
      <c r="Z6" s="11">
        <f>IF(LEN(D6) &gt; 0, IF(IFERROR(FIND("g.", VLOOKUP(C6,Svar, 8, FALSE)), 0), 0.625, 0), "")</f>
        <v>0</v>
      </c>
      <c r="AA6" s="11">
        <f>IF(LEN(D6) &gt; 0, IF(IFERROR(FIND("h.", VLOOKUP(C6,Svar, 8, FALSE)), 0), 0.625, 0), "")</f>
        <v>0</v>
      </c>
      <c r="AB6" s="11">
        <f>IF(LEN(D6) &gt; 0, 0, "")</f>
        <v>0</v>
      </c>
      <c r="AC6" s="10">
        <f>IF(LEN(D6) &gt; 0, SUM(T6:AB6), "")</f>
        <v>1.25</v>
      </c>
      <c r="AD6" s="11">
        <f>IF(LEN(D6) &gt; 0, IF(IFERROR(FIND("a.", VLOOKUP(C6,Svar, 9, FALSE)), 0), 1, 0), "")</f>
        <v>0</v>
      </c>
      <c r="AE6" s="11">
        <f>IF(LEN(D6) &gt; 0, IF(IFERROR(FIND("b.", VLOOKUP(C6,Svar, 9, FALSE)), 0), 2, 0), "")</f>
        <v>2</v>
      </c>
      <c r="AF6" s="11">
        <f>IF(LEN(D6) &gt; 0, IF(IFERROR(FIND("c.", VLOOKUP(C6,Svar, 9, FALSE)), 0), 1, 0), "")</f>
        <v>0</v>
      </c>
      <c r="AG6" s="11">
        <f>IF(LEN(D6) &gt; 0, IF(IFERROR(FIND("d.", VLOOKUP(C6,Svar, 9, FALSE)), 0), 2, 0), "")</f>
        <v>0</v>
      </c>
      <c r="AH6" s="11">
        <f>IF(LEN(D6) &gt; 0, IF(IFERROR(FIND("e.", VLOOKUP(C6,Svar, 9, FALSE)), 0), 1, 0), "")</f>
        <v>0</v>
      </c>
      <c r="AI6" s="11">
        <f>IF(LEN(D6) &gt; 0, 0, "")</f>
        <v>0</v>
      </c>
      <c r="AJ6" s="10">
        <f>IF(LEN(D6) &gt; 0, IF(SUM(AD6:AI6) &gt; 5, 5, SUM(AD6:AI6)), "")</f>
        <v>2</v>
      </c>
      <c r="AK6" s="11">
        <f>IF(LEN(D6) &gt; 0, IF(IFERROR(FIND("a.", VLOOKUP(C6,Svar, 10, FALSE)), 0), 1, 0), "")</f>
        <v>1</v>
      </c>
      <c r="AL6" s="11">
        <f>IF(LEN(D6) &gt; 0, IF(IFERROR(FIND("b.", VLOOKUP(C6,Svar, 10, FALSE)), 0), 1, 0), "")</f>
        <v>1</v>
      </c>
      <c r="AM6" s="11">
        <f>IF(LEN(D6) &gt; 0, IF(IFERROR(FIND("c.", VLOOKUP(C6,Svar, 10, FALSE)), 0), 1, 0), "")</f>
        <v>0</v>
      </c>
      <c r="AN6" s="11">
        <f>IF(LEN(D6) &gt; 0, IF(IFERROR(FIND("d.", VLOOKUP(C6,Svar, 10, FALSE)), 0), 1, 0), "")</f>
        <v>0</v>
      </c>
      <c r="AO6" s="11">
        <f>IF(LEN(D6) &gt; 0, IF(IFERROR(FIND("e.", VLOOKUP(C6,Svar, 10, FALSE)), 0), 1, 0), "")</f>
        <v>0</v>
      </c>
      <c r="AP6" s="11">
        <f>IF(LEN(D6) &gt; 0, 0, "")</f>
        <v>0</v>
      </c>
      <c r="AQ6" s="10">
        <f>IF(LEN(D6) &gt; 0, SUM(AK6:AP6), "")</f>
        <v>2</v>
      </c>
      <c r="AR6" s="11">
        <f>IF(LEN(D6) &gt; 0, IF(IFERROR(FIND("a.", VLOOKUP(C6,Svar, 11, FALSE)), 0), 1, 0), "")</f>
        <v>0</v>
      </c>
      <c r="AS6" s="11">
        <f>IF(LEN(D6) &gt; 0, IF(IFERROR(FIND("b.", VLOOKUP(C6,Svar, 11, FALSE)), 0), 1, 0), "")</f>
        <v>0</v>
      </c>
      <c r="AT6" s="11">
        <f>IF(LEN(D6) &gt; 0, IF(IFERROR(FIND("c.", VLOOKUP(C6,Svar, 11, FALSE)), 0), 1, 0), "")</f>
        <v>0</v>
      </c>
      <c r="AU6" s="11">
        <f>IF(LEN(D6) &gt; 0, IF(IFERROR(FIND("d.", VLOOKUP(C6,Svar, 11, FALSE)), 0), 1, 0), "")</f>
        <v>0</v>
      </c>
      <c r="AV6" s="11">
        <f>IF(LEN(D6) &gt; 0, IF(IFERROR(FIND("e.", VLOOKUP(C6,Svar, 11, FALSE)), 0), 1, 0), "")</f>
        <v>0</v>
      </c>
      <c r="AW6" s="11">
        <f>IF(LEN(D6) &gt; 0, 0, "")</f>
        <v>0</v>
      </c>
      <c r="AX6" s="10">
        <f>IF(LEN(D6) &gt; 0, SUM(AR6:AW6), "")</f>
        <v>0</v>
      </c>
      <c r="AY6" s="12">
        <v>794</v>
      </c>
      <c r="AZ6" s="12" t="s">
        <v>1504</v>
      </c>
      <c r="BA6" s="13">
        <v>2146</v>
      </c>
      <c r="BB6" s="10">
        <f>IF(BA6 &gt; 3099, 5, IF(BA6 &gt; 2799, 4, IF(BA6&gt; 2499, 3, IF(BA6&gt; 2299, 2, IF(BA6 &gt; 1999, 1, IF(BA6&gt;0, 0))))))</f>
        <v>1</v>
      </c>
      <c r="BC6" s="17">
        <f>IF(LEN(D6) &gt; 0, ROUND((L6+S6+AC6+AJ6+AQ6+AX6+BB6)/7, 1), "")</f>
        <v>1.2</v>
      </c>
      <c r="BD6" s="35" t="s">
        <v>1785</v>
      </c>
      <c r="BE6" s="10" t="str">
        <f>IF(LEN(D6) &gt; 0, VLOOKUP(C6,Svar, 12, FALSE), "")</f>
        <v>Varken eller</v>
      </c>
      <c r="BF6" s="19" t="s">
        <v>737</v>
      </c>
      <c r="BG6" s="7">
        <v>140</v>
      </c>
      <c r="BH6" s="6" t="s">
        <v>1116</v>
      </c>
      <c r="BI6" s="9" t="str">
        <f>IFERROR(VLOOKUP(BH6,Svar, 2, FALSE), "")</f>
        <v>Liselotte Palmborg</v>
      </c>
      <c r="BJ6" s="10" t="str">
        <f>IFERROR(VLOOKUP(BH6,Svar, 3, FALSE), "")</f>
        <v>liselotte.palmborg@nykvarn.se</v>
      </c>
      <c r="BK6" s="10" t="str">
        <f>IFERROR(VLOOKUP(BH6,Svar, 4, FALSE), "")</f>
        <v>Kultur och fritidstrateg</v>
      </c>
      <c r="BL6" s="10"/>
      <c r="BM6" s="11">
        <f>IF(LEN(BI6) &gt; 0, IF(IFERROR(FIND("a.", VLOOKUP(BH6,Svar, 5, FALSE)), 0), 1.25, 0), "")</f>
        <v>0</v>
      </c>
      <c r="BN6" s="11">
        <f>IF(LEN(BI6) &gt; 0, IF(IFERROR(FIND("b.", VLOOKUP(BH6,Svar, 5, FALSE)), 0), 1.25, 0), "")</f>
        <v>0</v>
      </c>
      <c r="BO6" s="11">
        <f>IF(LEN(BI6) &gt; 0, IF(IFERROR(FIND("c.", VLOOKUP(BH6,Svar, 5, FALSE)), 0), 1.25, 0), "")</f>
        <v>0</v>
      </c>
      <c r="BP6" s="11">
        <f>IF(LEN(BI6) &gt; 0, IF(IFERROR(FIND("d.", VLOOKUP(BH6,Svar, 5, FALSE)), 0), 1.25, 0), "")</f>
        <v>0</v>
      </c>
      <c r="BQ6" s="11">
        <f>IF(LEN(BI6) &gt; 0, 0, "")</f>
        <v>0</v>
      </c>
      <c r="BR6" s="17">
        <f>IF(LEN(BI6) &gt; 0, SUM(BM6:BQ6), "")</f>
        <v>0</v>
      </c>
      <c r="BS6" s="11">
        <f>IF(LEN(BI6) &gt; 0, IF(IFERROR(FIND("a.", VLOOKUP(BH6,Svar, 7, FALSE)), 0), 1, 0), "")</f>
        <v>0</v>
      </c>
      <c r="BT6" s="11">
        <f>IF(LEN(BI6) &gt; 0, IF(IFERROR(FIND("b.", VLOOKUP(BH6,Svar, 7, FALSE)), 0), 1, 0), "")</f>
        <v>1</v>
      </c>
      <c r="BU6" s="11">
        <f>IF(LEN(BI6) &gt; 0, IF(IFERROR(FIND("c.", VLOOKUP(BH6,Svar, 7, FALSE)), 0), 1, 0), "")</f>
        <v>0</v>
      </c>
      <c r="BV6" s="11">
        <f>IF(LEN(BI6) &gt; 0, IF(IFERROR(FIND("d.", VLOOKUP(BH6,Svar, 7, FALSE)), 0), 1, 0), "")</f>
        <v>1</v>
      </c>
      <c r="BW6" s="11">
        <f>IF(LEN(BI6) &gt; 0, IF(IFERROR(FIND("e.", VLOOKUP(BH6,Svar, 7, FALSE)), 0), 1, 0), "")</f>
        <v>0</v>
      </c>
      <c r="BX6" s="11">
        <f>IF(LEN(BI6) &gt; 0, 0, "")</f>
        <v>0</v>
      </c>
      <c r="BY6" s="17">
        <f>IF(LEN(BI6) &gt; 0, SUM(BS6:BX6), "")</f>
        <v>2</v>
      </c>
      <c r="BZ6" s="11">
        <f>IF(LEN(BI6) &gt; 0, IF(IFERROR(FIND("a.", VLOOKUP(BH6,Svar, 8, FALSE)), 0), 0.625, 0), "")</f>
        <v>0</v>
      </c>
      <c r="CA6" s="11">
        <f>IF(LEN(BI6) &gt; 0, IF(IFERROR(FIND("b.", VLOOKUP(BH6,Svar, 8, FALSE)), 0), 0.625, 0), "")</f>
        <v>0</v>
      </c>
      <c r="CB6" s="11">
        <f>IF(LEN(BI6) &gt; 0, IF(IFERROR(FIND("c.", VLOOKUP(BH6,Svar, 8, FALSE)), 0), 0.625, 0), "")</f>
        <v>0.625</v>
      </c>
      <c r="CC6" s="11">
        <f>IF(LEN(BI6) &gt; 0, IF(IFERROR(FIND("d.", VLOOKUP(BH6,Svar, 8, FALSE)), 0), 0.625, 0), "")</f>
        <v>0</v>
      </c>
      <c r="CD6" s="11">
        <f>IF(LEN(BI6) &gt; 0, IF(IFERROR(FIND("e.", VLOOKUP(BH6,Svar, 8, FALSE)), 0), 0.625, 0), "")</f>
        <v>0</v>
      </c>
      <c r="CE6" s="11">
        <f>IF(LEN(BI6) &gt; 0, IF(IFERROR(FIND("f.", VLOOKUP(BH6,Svar, 8, FALSE)), 0), 0.625, 0), "")</f>
        <v>0.625</v>
      </c>
      <c r="CF6" s="11">
        <f>IF(LEN(BI6) &gt; 0, IF(IFERROR(FIND("g.", VLOOKUP(BH6,Svar, 8, FALSE)), 0), 0.625, 0), "")</f>
        <v>0</v>
      </c>
      <c r="CG6" s="11">
        <f>IF(LEN(BI6) &gt; 0, IF(IFERROR(FIND("h.", VLOOKUP(BH6,Svar, 8, FALSE)), 0), 0.625, 0), "")</f>
        <v>0</v>
      </c>
      <c r="CH6" s="11">
        <f>IF(LEN(BI6) &gt; 0, 0, "")</f>
        <v>0</v>
      </c>
      <c r="CI6" s="17">
        <f>IF(LEN(BI6) &gt; 0, SUM(BZ6:CH6), "")</f>
        <v>1.25</v>
      </c>
      <c r="CJ6" s="11">
        <f>IF(LEN(BI6) &gt; 0, IF(IFERROR(FIND("a.", VLOOKUP(BH6,Svar, 9, FALSE)), 0), 1, 0), "")</f>
        <v>0</v>
      </c>
      <c r="CK6" s="11">
        <f>IF(LEN(BI6) &gt; 0, IF(IFERROR(FIND("b.", VLOOKUP(BH6,Svar, 9, FALSE)), 0), 2, 0), "")</f>
        <v>2</v>
      </c>
      <c r="CL6" s="11">
        <f>IF(LEN(BI6) &gt; 0, IF(IFERROR(FIND("c.", VLOOKUP(BH6,Svar, 9, FALSE)), 0), 1, 0), "")</f>
        <v>0</v>
      </c>
      <c r="CM6" s="11">
        <f>IF(LEN(BI6) &gt; 0, IF(IFERROR(FIND("d.", VLOOKUP(BH6,Svar, 9, FALSE)), 0), 2, 0), "")</f>
        <v>0</v>
      </c>
      <c r="CN6" s="11">
        <f>IF(LEN(BI6) &gt; 0, IF(IFERROR(FIND("e.", VLOOKUP(BH6,Svar, 9, FALSE)), 0), 1, 0), "")</f>
        <v>0</v>
      </c>
      <c r="CO6" s="11">
        <f>IF(LEN(BI6) &gt; 0, 0, "")</f>
        <v>0</v>
      </c>
      <c r="CP6" s="17">
        <f>IF(LEN(BI6) &gt; 0, IF(SUM(CJ6:CO6) &gt; 5, 5, SUM(CJ6:CO6)), "")</f>
        <v>2</v>
      </c>
      <c r="CQ6" s="11">
        <f>IF(LEN(BI6) &gt; 0, IF(IFERROR(FIND("a.", VLOOKUP(BH6,Svar, 10, FALSE)), 0), 1, 0), "")</f>
        <v>1</v>
      </c>
      <c r="CR6" s="11">
        <f>IF(LEN(BI6) &gt; 0, IF(IFERROR(FIND("b.", VLOOKUP(BH6,Svar, 10, FALSE)), 0), 1, 0), "")</f>
        <v>1</v>
      </c>
      <c r="CS6" s="11">
        <f>IF(LEN(BI6) &gt; 0, IF(IFERROR(FIND("c.", VLOOKUP(BH6,Svar, 10, FALSE)), 0), 1, 0), "")</f>
        <v>0</v>
      </c>
      <c r="CT6" s="11">
        <f>IF(LEN(BI6) &gt; 0, IF(IFERROR(FIND("d.", VLOOKUP(BH6,Svar, 10, FALSE)), 0), 1, 0), "")</f>
        <v>0</v>
      </c>
      <c r="CU6" s="11">
        <f>IF(LEN(BI6) &gt; 0, IF(IFERROR(FIND("e.", VLOOKUP(BH6,Svar, 10, FALSE)), 0), 1, 0), "")</f>
        <v>0</v>
      </c>
      <c r="CV6" s="11">
        <f>IF(LEN(BI6) &gt; 0, 0, "")</f>
        <v>0</v>
      </c>
      <c r="CW6" s="17">
        <f>IF(LEN(BI6) &gt; 0, SUM(CQ6:CV6), "")</f>
        <v>2</v>
      </c>
      <c r="CX6" s="11">
        <f>IF(LEN(BI6) &gt; 0, IF(IFERROR(FIND("a.", VLOOKUP(BH6,Svar, 11, FALSE)), 0), 1, 0), "")</f>
        <v>0</v>
      </c>
      <c r="CY6" s="11">
        <f>IF(LEN(BI6) &gt; 0, IF(IFERROR(FIND("b.", VLOOKUP(BH6,Svar, 11, FALSE)), 0), 1, 0), "")</f>
        <v>0</v>
      </c>
      <c r="CZ6" s="11">
        <f>IF(LEN(BI6) &gt; 0, IF(IFERROR(FIND("c.", VLOOKUP(BH6,Svar, 11, FALSE)), 0), 1, 0), "")</f>
        <v>0</v>
      </c>
      <c r="DA6" s="11">
        <f>IF(LEN(BI6) &gt; 0, IF(IFERROR(FIND("d.", VLOOKUP(BH6,Svar, 11, FALSE)), 0), 1, 0), "")</f>
        <v>0</v>
      </c>
      <c r="DB6" s="11">
        <f>IF(LEN(BI6) &gt; 0, IF(IFERROR(FIND("e.", VLOOKUP(BH6,Svar, 11, FALSE)), 0), 1, 0), "")</f>
        <v>0</v>
      </c>
      <c r="DC6" s="11">
        <f>IF(LEN(BI6) &gt; 0, 0, "")</f>
        <v>0</v>
      </c>
      <c r="DD6" s="17">
        <f>IF(LEN(BI6) &gt; 0, SUM(CX6:DC6), "")</f>
        <v>0</v>
      </c>
      <c r="DE6" s="12">
        <v>794</v>
      </c>
      <c r="DF6" s="12" t="s">
        <v>1504</v>
      </c>
      <c r="DG6" s="13">
        <v>2146</v>
      </c>
      <c r="DH6" s="17">
        <f>IF(DG6 &gt; 3099, 5, IF(DG6 &gt; 2799, 4, IF(DG6&gt; 2499, 3, IF(DG6&gt; 2299, 2, IF(DG6 &gt; 1999, 1, IF(DG6&gt;0, 0))))))</f>
        <v>1</v>
      </c>
      <c r="DI6" s="17">
        <f>IF(LEN(BI6) &gt; 0, ROUND((BR6+BY6+CI6+CP6+CW6+DD6+DH6)/7, 1), "")</f>
        <v>1.2</v>
      </c>
      <c r="DJ6" s="10" t="str">
        <f>IF(LEN(BI6) &gt; 0, VLOOKUP(BH6,Svar, 12, FALSE), "")</f>
        <v>Varken eller</v>
      </c>
    </row>
    <row r="7" spans="1:114" ht="15" x14ac:dyDescent="0.25">
      <c r="A7" s="6" t="s">
        <v>737</v>
      </c>
      <c r="B7" s="7">
        <v>187</v>
      </c>
      <c r="C7" s="6" t="s">
        <v>607</v>
      </c>
      <c r="D7" s="9" t="str">
        <f t="shared" ref="D7:D27" si="0">IFERROR(VLOOKUP(C7,Svar, 2, FALSE), "")</f>
        <v>Angelica Svensson</v>
      </c>
      <c r="E7" s="10" t="str">
        <f t="shared" ref="E7:E27" si="1">IFERROR(VLOOKUP(C7,Svar, 3, FALSE), "")</f>
        <v>angelica.svensson@vaxholm.se</v>
      </c>
      <c r="F7" s="10" t="str">
        <f t="shared" ref="F7:F27" si="2">IFERROR(VLOOKUP(C7,Svar, 4, FALSE), "")</f>
        <v>Ungdomspedagog, socialsekreterare öppenvård</v>
      </c>
      <c r="G7" s="11">
        <f t="shared" ref="G7:G27" si="3">IF(LEN(D7) &gt; 0, IF(IFERROR(FIND("a.", VLOOKUP(C7,Svar, 5, FALSE)), 0), 1.25, 0), "")</f>
        <v>0</v>
      </c>
      <c r="H7" s="11">
        <f t="shared" ref="H7:H27" si="4">IF(LEN(D7) &gt; 0, IF(IFERROR(FIND("b.", VLOOKUP(C7,Svar, 5, FALSE)), 0), 1.25, 0), "")</f>
        <v>0</v>
      </c>
      <c r="I7" s="11">
        <f t="shared" ref="I7:I27" si="5">IF(LEN(D7) &gt; 0, IF(IFERROR(FIND("c.", VLOOKUP(C7,Svar, 5, FALSE)), 0), 1.25, 0), "")</f>
        <v>0</v>
      </c>
      <c r="J7" s="11">
        <f t="shared" ref="J7:J27" si="6">IF(LEN(D7) &gt; 0, IF(IFERROR(FIND("d.", VLOOKUP(C7,Svar, 5, FALSE)), 0), 1.25, 0), "")</f>
        <v>0</v>
      </c>
      <c r="K7" s="11">
        <f t="shared" ref="K7:K27" si="7">IF(LEN(D7) &gt; 0, 0, "")</f>
        <v>0</v>
      </c>
      <c r="L7" s="10">
        <f t="shared" ref="L7:L27" si="8">IF(LEN(D7) &gt; 0, SUM(G7:K7), "")</f>
        <v>0</v>
      </c>
      <c r="M7" s="11">
        <f t="shared" ref="M7:M27" si="9">IF(LEN(D7) &gt; 0, IF(IFERROR(FIND("a.", VLOOKUP(C7,Svar, 7, FALSE)), 0), 1, 0), "")</f>
        <v>0</v>
      </c>
      <c r="N7" s="11">
        <f t="shared" ref="N7:N27" si="10">IF(LEN(D7) &gt; 0, IF(IFERROR(FIND("b.", VLOOKUP(C7,Svar, 7, FALSE)), 0), 1, 0), "")</f>
        <v>1</v>
      </c>
      <c r="O7" s="11">
        <f t="shared" ref="O7:O27" si="11">IF(LEN(D7) &gt; 0, IF(IFERROR(FIND("c.", VLOOKUP(C7,Svar, 7, FALSE)), 0), 1, 0), "")</f>
        <v>1</v>
      </c>
      <c r="P7" s="11">
        <f t="shared" ref="P7:P27" si="12">IF(LEN(D7) &gt; 0, IF(IFERROR(FIND("d.", VLOOKUP(C7,Svar, 7, FALSE)), 0), 1, 0), "")</f>
        <v>1</v>
      </c>
      <c r="Q7" s="11">
        <f t="shared" ref="Q7:Q27" si="13">IF(LEN(D7) &gt; 0, IF(IFERROR(FIND("e.", VLOOKUP(C7,Svar, 7, FALSE)), 0), 1, 0), "")</f>
        <v>0</v>
      </c>
      <c r="R7" s="11">
        <f t="shared" ref="R7:R27" si="14">IF(LEN(D7) &gt; 0, 0, "")</f>
        <v>0</v>
      </c>
      <c r="S7" s="10">
        <f t="shared" ref="S7:S27" si="15">IF(LEN(D7) &gt; 0, SUM(M7:R7), "")</f>
        <v>3</v>
      </c>
      <c r="T7" s="11">
        <f t="shared" ref="T7:T27" si="16">IF(LEN(D7) &gt; 0, IF(IFERROR(FIND("a.", VLOOKUP(C7,Svar, 8, FALSE)), 0), 0.625, 0), "")</f>
        <v>0.625</v>
      </c>
      <c r="U7" s="11">
        <f t="shared" ref="U7:U27" si="17">IF(LEN(D7) &gt; 0, IF(IFERROR(FIND("b.", VLOOKUP(C7,Svar, 8, FALSE)), 0), 0.625, 0), "")</f>
        <v>0</v>
      </c>
      <c r="V7" s="11">
        <f t="shared" ref="V7:V27" si="18">IF(LEN(D7) &gt; 0, IF(IFERROR(FIND("c.", VLOOKUP(C7,Svar, 8, FALSE)), 0), 0.625, 0), "")</f>
        <v>0.625</v>
      </c>
      <c r="W7" s="11">
        <f t="shared" ref="W7:W27" si="19">IF(LEN(D7) &gt; 0, IF(IFERROR(FIND("d.", VLOOKUP(C7,Svar, 8, FALSE)), 0), 0.625, 0), "")</f>
        <v>0.625</v>
      </c>
      <c r="X7" s="11">
        <f t="shared" ref="X7:X27" si="20">IF(LEN(D7) &gt; 0, IF(IFERROR(FIND("e.", VLOOKUP(C7,Svar, 8, FALSE)), 0), 0.625, 0), "")</f>
        <v>0</v>
      </c>
      <c r="Y7" s="11">
        <f t="shared" ref="Y7:Y27" si="21">IF(LEN(D7) &gt; 0, IF(IFERROR(FIND("f.", VLOOKUP(C7,Svar, 8, FALSE)), 0), 0.625, 0), "")</f>
        <v>0.625</v>
      </c>
      <c r="Z7" s="11">
        <f t="shared" ref="Z7:Z27" si="22">IF(LEN(D7) &gt; 0, IF(IFERROR(FIND("g.", VLOOKUP(C7,Svar, 8, FALSE)), 0), 0.625, 0), "")</f>
        <v>0</v>
      </c>
      <c r="AA7" s="11">
        <f t="shared" ref="AA7:AA27" si="23">IF(LEN(D7) &gt; 0, IF(IFERROR(FIND("h.", VLOOKUP(C7,Svar, 8, FALSE)), 0), 0.625, 0), "")</f>
        <v>0</v>
      </c>
      <c r="AB7" s="11">
        <f t="shared" ref="AB7:AB27" si="24">IF(LEN(D7) &gt; 0, 0, "")</f>
        <v>0</v>
      </c>
      <c r="AC7" s="10">
        <f t="shared" ref="AC7:AC27" si="25">IF(LEN(D7) &gt; 0, SUM(T7:AB7), "")</f>
        <v>2.5</v>
      </c>
      <c r="AD7" s="11">
        <f t="shared" ref="AD7:AD27" si="26">IF(LEN(D7) &gt; 0, IF(IFERROR(FIND("a.", VLOOKUP(C7,Svar, 9, FALSE)), 0), 1, 0), "")</f>
        <v>1</v>
      </c>
      <c r="AE7" s="11">
        <f t="shared" ref="AE7:AE27" si="27">IF(LEN(D7) &gt; 0, IF(IFERROR(FIND("b.", VLOOKUP(C7,Svar, 9, FALSE)), 0), 2, 0), "")</f>
        <v>0</v>
      </c>
      <c r="AF7" s="11">
        <f t="shared" ref="AF7:AF27" si="28">IF(LEN(D7) &gt; 0, IF(IFERROR(FIND("c.", VLOOKUP(C7,Svar, 9, FALSE)), 0), 1, 0), "")</f>
        <v>1</v>
      </c>
      <c r="AG7" s="11">
        <f t="shared" ref="AG7:AG27" si="29">IF(LEN(D7) &gt; 0, IF(IFERROR(FIND("d.", VLOOKUP(C7,Svar, 9, FALSE)), 0), 2, 0), "")</f>
        <v>0</v>
      </c>
      <c r="AH7" s="11">
        <f t="shared" ref="AH7:AH27" si="30">IF(LEN(D7) &gt; 0, IF(IFERROR(FIND("e.", VLOOKUP(C7,Svar, 9, FALSE)), 0), 1, 0), "")</f>
        <v>0</v>
      </c>
      <c r="AI7" s="11">
        <f t="shared" ref="AI7:AI27" si="31">IF(LEN(D7) &gt; 0, 0, "")</f>
        <v>0</v>
      </c>
      <c r="AJ7" s="10">
        <f t="shared" ref="AJ7:AJ27" si="32">IF(LEN(D7) &gt; 0, IF(SUM(AD7:AI7) &gt; 5, 5, SUM(AD7:AI7)), "")</f>
        <v>2</v>
      </c>
      <c r="AK7" s="11">
        <f t="shared" ref="AK7:AK27" si="33">IF(LEN(D7) &gt; 0, IF(IFERROR(FIND("a.", VLOOKUP(C7,Svar, 10, FALSE)), 0), 1, 0), "")</f>
        <v>1</v>
      </c>
      <c r="AL7" s="11">
        <f t="shared" ref="AL7:AL27" si="34">IF(LEN(D7) &gt; 0, IF(IFERROR(FIND("b.", VLOOKUP(C7,Svar, 10, FALSE)), 0), 1, 0), "")</f>
        <v>1</v>
      </c>
      <c r="AM7" s="11">
        <f t="shared" ref="AM7:AM27" si="35">IF(LEN(D7) &gt; 0, IF(IFERROR(FIND("c.", VLOOKUP(C7,Svar, 10, FALSE)), 0), 1, 0), "")</f>
        <v>0</v>
      </c>
      <c r="AN7" s="11">
        <f t="shared" ref="AN7:AN27" si="36">IF(LEN(D7) &gt; 0, IF(IFERROR(FIND("d.", VLOOKUP(C7,Svar, 10, FALSE)), 0), 1, 0), "")</f>
        <v>1</v>
      </c>
      <c r="AO7" s="11">
        <f t="shared" ref="AO7:AO27" si="37">IF(LEN(D7) &gt; 0, IF(IFERROR(FIND("e.", VLOOKUP(C7,Svar, 10, FALSE)), 0), 1, 0), "")</f>
        <v>0</v>
      </c>
      <c r="AP7" s="11">
        <f t="shared" ref="AP7:AP27" si="38">IF(LEN(D7) &gt; 0, 0, "")</f>
        <v>0</v>
      </c>
      <c r="AQ7" s="10">
        <f t="shared" ref="AQ7:AQ27" si="39">IF(LEN(D7) &gt; 0, SUM(AK7:AP7), "")</f>
        <v>3</v>
      </c>
      <c r="AR7" s="11">
        <f t="shared" ref="AR7:AR27" si="40">IF(LEN(D7) &gt; 0, IF(IFERROR(FIND("a.", VLOOKUP(C7,Svar, 11, FALSE)), 0), 1, 0), "")</f>
        <v>0</v>
      </c>
      <c r="AS7" s="11">
        <f t="shared" ref="AS7:AS27" si="41">IF(LEN(D7) &gt; 0, IF(IFERROR(FIND("b.", VLOOKUP(C7,Svar, 11, FALSE)), 0), 1, 0), "")</f>
        <v>0</v>
      </c>
      <c r="AT7" s="11">
        <f t="shared" ref="AT7:AT27" si="42">IF(LEN(D7) &gt; 0, IF(IFERROR(FIND("c.", VLOOKUP(C7,Svar, 11, FALSE)), 0), 1, 0), "")</f>
        <v>0</v>
      </c>
      <c r="AU7" s="11">
        <f t="shared" ref="AU7:AU27" si="43">IF(LEN(D7) &gt; 0, IF(IFERROR(FIND("d.", VLOOKUP(C7,Svar, 11, FALSE)), 0), 1, 0), "")</f>
        <v>0</v>
      </c>
      <c r="AV7" s="11">
        <f t="shared" ref="AV7:AV27" si="44">IF(LEN(D7) &gt; 0, IF(IFERROR(FIND("e.", VLOOKUP(C7,Svar, 11, FALSE)), 0), 1, 0), "")</f>
        <v>0</v>
      </c>
      <c r="AW7" s="11">
        <f t="shared" ref="AW7:AW27" si="45">IF(LEN(D7) &gt; 0, 0, "")</f>
        <v>0</v>
      </c>
      <c r="AX7" s="10">
        <f t="shared" ref="AX7:AX27" si="46">IF(LEN(D7) &gt; 0, SUM(AR7:AW7), "")</f>
        <v>0</v>
      </c>
      <c r="AY7" s="12" t="s">
        <v>1507</v>
      </c>
      <c r="AZ7" s="12" t="s">
        <v>1508</v>
      </c>
      <c r="BA7" s="13">
        <v>2339</v>
      </c>
      <c r="BB7" s="10">
        <f t="shared" ref="BB7:BB27" si="47">IF(BA7 &gt; 3099, 5, IF(BA7 &gt; 2799, 4, IF(BA7&gt; 2499, 3, IF(BA7&gt; 2299, 2, IF(BA7 &gt; 1999, 1, IF(BA7&gt;0, 0))))))</f>
        <v>2</v>
      </c>
      <c r="BC7" s="17">
        <f t="shared" ref="BC7:BC26" si="48">IF(LEN(D7) &gt; 0, ROUND((L7+S7+AC7+AJ7+AQ7+AX7+BB7)/7, 1), "")</f>
        <v>1.8</v>
      </c>
      <c r="BD7" s="35" t="s">
        <v>1785</v>
      </c>
      <c r="BE7" s="10" t="str">
        <f t="shared" ref="BE7:BE26" si="49">IF(LEN(D7) &gt; 0, VLOOKUP(C7,Svar, 12, FALSE), "")</f>
        <v>Varken eller</v>
      </c>
      <c r="BF7" s="6" t="s">
        <v>737</v>
      </c>
      <c r="BG7" s="7">
        <v>187</v>
      </c>
      <c r="BH7" s="6" t="s">
        <v>607</v>
      </c>
      <c r="BI7" s="9" t="str">
        <f t="shared" ref="BI7:BI27" si="50">IFERROR(VLOOKUP(BH7,Svar, 2, FALSE), "")</f>
        <v>Angelica Svensson</v>
      </c>
      <c r="BJ7" s="10" t="str">
        <f t="shared" ref="BJ7:BJ27" si="51">IFERROR(VLOOKUP(BH7,Svar, 3, FALSE), "")</f>
        <v>angelica.svensson@vaxholm.se</v>
      </c>
      <c r="BK7" s="10" t="str">
        <f t="shared" ref="BK7:BK27" si="52">IFERROR(VLOOKUP(BH7,Svar, 4, FALSE), "")</f>
        <v>Ungdomspedagog, socialsekreterare öppenvård</v>
      </c>
      <c r="BL7" s="10"/>
      <c r="BM7" s="11">
        <f t="shared" ref="BM7:BM27" si="53">IF(LEN(BI7) &gt; 0, IF(IFERROR(FIND("a.", VLOOKUP(BH7,Svar, 5, FALSE)), 0), 1.25, 0), "")</f>
        <v>0</v>
      </c>
      <c r="BN7" s="11">
        <f t="shared" ref="BN7:BN27" si="54">IF(LEN(BI7) &gt; 0, IF(IFERROR(FIND("b.", VLOOKUP(BH7,Svar, 5, FALSE)), 0), 1.25, 0), "")</f>
        <v>0</v>
      </c>
      <c r="BO7" s="11">
        <f t="shared" ref="BO7:BO27" si="55">IF(LEN(BI7) &gt; 0, IF(IFERROR(FIND("c.", VLOOKUP(BH7,Svar, 5, FALSE)), 0), 1.25, 0), "")</f>
        <v>0</v>
      </c>
      <c r="BP7" s="11">
        <f t="shared" ref="BP7:BP27" si="56">IF(LEN(BI7) &gt; 0, IF(IFERROR(FIND("d.", VLOOKUP(BH7,Svar, 5, FALSE)), 0), 1.25, 0), "")</f>
        <v>0</v>
      </c>
      <c r="BQ7" s="11">
        <f t="shared" ref="BQ7:BQ27" si="57">IF(LEN(BI7) &gt; 0, 0, "")</f>
        <v>0</v>
      </c>
      <c r="BR7" s="17">
        <f t="shared" ref="BR7:BR27" si="58">IF(LEN(BI7) &gt; 0, SUM(BM7:BQ7), "")</f>
        <v>0</v>
      </c>
      <c r="BS7" s="11">
        <f t="shared" ref="BS7:BS27" si="59">IF(LEN(BI7) &gt; 0, IF(IFERROR(FIND("a.", VLOOKUP(BH7,Svar, 7, FALSE)), 0), 1, 0), "")</f>
        <v>0</v>
      </c>
      <c r="BT7" s="11">
        <f t="shared" ref="BT7:BT27" si="60">IF(LEN(BI7) &gt; 0, IF(IFERROR(FIND("b.", VLOOKUP(BH7,Svar, 7, FALSE)), 0), 1, 0), "")</f>
        <v>1</v>
      </c>
      <c r="BU7" s="11">
        <f t="shared" ref="BU7:BU27" si="61">IF(LEN(BI7) &gt; 0, IF(IFERROR(FIND("c.", VLOOKUP(BH7,Svar, 7, FALSE)), 0), 1, 0), "")</f>
        <v>1</v>
      </c>
      <c r="BV7" s="11">
        <f t="shared" ref="BV7:BV27" si="62">IF(LEN(BI7) &gt; 0, IF(IFERROR(FIND("d.", VLOOKUP(BH7,Svar, 7, FALSE)), 0), 1, 0), "")</f>
        <v>1</v>
      </c>
      <c r="BW7" s="11">
        <f t="shared" ref="BW7:BW27" si="63">IF(LEN(BI7) &gt; 0, IF(IFERROR(FIND("e.", VLOOKUP(BH7,Svar, 7, FALSE)), 0), 1, 0), "")</f>
        <v>0</v>
      </c>
      <c r="BX7" s="11">
        <f t="shared" ref="BX7:BX27" si="64">IF(LEN(BI7) &gt; 0, 0, "")</f>
        <v>0</v>
      </c>
      <c r="BY7" s="17">
        <f t="shared" ref="BY7:BY27" si="65">IF(LEN(BI7) &gt; 0, SUM(BS7:BX7), "")</f>
        <v>3</v>
      </c>
      <c r="BZ7" s="11">
        <f t="shared" ref="BZ7:BZ27" si="66">IF(LEN(BI7) &gt; 0, IF(IFERROR(FIND("a.", VLOOKUP(BH7,Svar, 8, FALSE)), 0), 0.625, 0), "")</f>
        <v>0.625</v>
      </c>
      <c r="CA7" s="11">
        <f t="shared" ref="CA7:CA27" si="67">IF(LEN(BI7) &gt; 0, IF(IFERROR(FIND("b.", VLOOKUP(BH7,Svar, 8, FALSE)), 0), 0.625, 0), "")</f>
        <v>0</v>
      </c>
      <c r="CB7" s="11">
        <f t="shared" ref="CB7:CB27" si="68">IF(LEN(BI7) &gt; 0, IF(IFERROR(FIND("c.", VLOOKUP(BH7,Svar, 8, FALSE)), 0), 0.625, 0), "")</f>
        <v>0.625</v>
      </c>
      <c r="CC7" s="11">
        <f t="shared" ref="CC7:CC27" si="69">IF(LEN(BI7) &gt; 0, IF(IFERROR(FIND("d.", VLOOKUP(BH7,Svar, 8, FALSE)), 0), 0.625, 0), "")</f>
        <v>0.625</v>
      </c>
      <c r="CD7" s="11">
        <f t="shared" ref="CD7:CD27" si="70">IF(LEN(BI7) &gt; 0, IF(IFERROR(FIND("e.", VLOOKUP(BH7,Svar, 8, FALSE)), 0), 0.625, 0), "")</f>
        <v>0</v>
      </c>
      <c r="CE7" s="11">
        <f t="shared" ref="CE7:CE27" si="71">IF(LEN(BI7) &gt; 0, IF(IFERROR(FIND("f.", VLOOKUP(BH7,Svar, 8, FALSE)), 0), 0.625, 0), "")</f>
        <v>0.625</v>
      </c>
      <c r="CF7" s="11">
        <f t="shared" ref="CF7:CF27" si="72">IF(LEN(BI7) &gt; 0, IF(IFERROR(FIND("g.", VLOOKUP(BH7,Svar, 8, FALSE)), 0), 0.625, 0), "")</f>
        <v>0</v>
      </c>
      <c r="CG7" s="11">
        <f t="shared" ref="CG7:CG27" si="73">IF(LEN(BI7) &gt; 0, IF(IFERROR(FIND("h.", VLOOKUP(BH7,Svar, 8, FALSE)), 0), 0.625, 0), "")</f>
        <v>0</v>
      </c>
      <c r="CH7" s="11">
        <f t="shared" ref="CH7:CH27" si="74">IF(LEN(BI7) &gt; 0, 0, "")</f>
        <v>0</v>
      </c>
      <c r="CI7" s="17">
        <f t="shared" ref="CI7:CI27" si="75">IF(LEN(BI7) &gt; 0, SUM(BZ7:CH7), "")</f>
        <v>2.5</v>
      </c>
      <c r="CJ7" s="11">
        <f t="shared" ref="CJ7:CJ27" si="76">IF(LEN(BI7) &gt; 0, IF(IFERROR(FIND("a.", VLOOKUP(BH7,Svar, 9, FALSE)), 0), 1, 0), "")</f>
        <v>1</v>
      </c>
      <c r="CK7" s="11">
        <f t="shared" ref="CK7:CK27" si="77">IF(LEN(BI7) &gt; 0, IF(IFERROR(FIND("b.", VLOOKUP(BH7,Svar, 9, FALSE)), 0), 2, 0), "")</f>
        <v>0</v>
      </c>
      <c r="CL7" s="11">
        <f t="shared" ref="CL7:CL27" si="78">IF(LEN(BI7) &gt; 0, IF(IFERROR(FIND("c.", VLOOKUP(BH7,Svar, 9, FALSE)), 0), 1, 0), "")</f>
        <v>1</v>
      </c>
      <c r="CM7" s="11">
        <f t="shared" ref="CM7:CM27" si="79">IF(LEN(BI7) &gt; 0, IF(IFERROR(FIND("d.", VLOOKUP(BH7,Svar, 9, FALSE)), 0), 2, 0), "")</f>
        <v>0</v>
      </c>
      <c r="CN7" s="11">
        <f t="shared" ref="CN7:CN27" si="80">IF(LEN(BI7) &gt; 0, IF(IFERROR(FIND("e.", VLOOKUP(BH7,Svar, 9, FALSE)), 0), 1, 0), "")</f>
        <v>0</v>
      </c>
      <c r="CO7" s="11">
        <f t="shared" ref="CO7:CO27" si="81">IF(LEN(BI7) &gt; 0, 0, "")</f>
        <v>0</v>
      </c>
      <c r="CP7" s="17">
        <f t="shared" ref="CP7:CP27" si="82">IF(LEN(BI7) &gt; 0, IF(SUM(CJ7:CO7) &gt; 5, 5, SUM(CJ7:CO7)), "")</f>
        <v>2</v>
      </c>
      <c r="CQ7" s="11">
        <f t="shared" ref="CQ7:CQ27" si="83">IF(LEN(BI7) &gt; 0, IF(IFERROR(FIND("a.", VLOOKUP(BH7,Svar, 10, FALSE)), 0), 1, 0), "")</f>
        <v>1</v>
      </c>
      <c r="CR7" s="11">
        <f t="shared" ref="CR7:CR27" si="84">IF(LEN(BI7) &gt; 0, IF(IFERROR(FIND("b.", VLOOKUP(BH7,Svar, 10, FALSE)), 0), 1, 0), "")</f>
        <v>1</v>
      </c>
      <c r="CS7" s="11">
        <f t="shared" ref="CS7:CS27" si="85">IF(LEN(BI7) &gt; 0, IF(IFERROR(FIND("c.", VLOOKUP(BH7,Svar, 10, FALSE)), 0), 1, 0), "")</f>
        <v>0</v>
      </c>
      <c r="CT7" s="11">
        <f t="shared" ref="CT7:CT27" si="86">IF(LEN(BI7) &gt; 0, IF(IFERROR(FIND("d.", VLOOKUP(BH7,Svar, 10, FALSE)), 0), 1, 0), "")</f>
        <v>1</v>
      </c>
      <c r="CU7" s="11">
        <f t="shared" ref="CU7:CU27" si="87">IF(LEN(BI7) &gt; 0, IF(IFERROR(FIND("e.", VLOOKUP(BH7,Svar, 10, FALSE)), 0), 1, 0), "")</f>
        <v>0</v>
      </c>
      <c r="CV7" s="11">
        <f t="shared" ref="CV7:CV27" si="88">IF(LEN(BI7) &gt; 0, 0, "")</f>
        <v>0</v>
      </c>
      <c r="CW7" s="17">
        <f t="shared" ref="CW7:CW27" si="89">IF(LEN(BI7) &gt; 0, SUM(CQ7:CV7), "")</f>
        <v>3</v>
      </c>
      <c r="CX7" s="11">
        <f t="shared" ref="CX7:CX27" si="90">IF(LEN(BI7) &gt; 0, IF(IFERROR(FIND("a.", VLOOKUP(BH7,Svar, 11, FALSE)), 0), 1, 0), "")</f>
        <v>0</v>
      </c>
      <c r="CY7" s="11">
        <f t="shared" ref="CY7:CY27" si="91">IF(LEN(BI7) &gt; 0, IF(IFERROR(FIND("b.", VLOOKUP(BH7,Svar, 11, FALSE)), 0), 1, 0), "")</f>
        <v>0</v>
      </c>
      <c r="CZ7" s="11">
        <f t="shared" ref="CZ7:CZ27" si="92">IF(LEN(BI7) &gt; 0, IF(IFERROR(FIND("c.", VLOOKUP(BH7,Svar, 11, FALSE)), 0), 1, 0), "")</f>
        <v>0</v>
      </c>
      <c r="DA7" s="11">
        <f t="shared" ref="DA7:DA27" si="93">IF(LEN(BI7) &gt; 0, IF(IFERROR(FIND("d.", VLOOKUP(BH7,Svar, 11, FALSE)), 0), 1, 0), "")</f>
        <v>0</v>
      </c>
      <c r="DB7" s="11">
        <f t="shared" ref="DB7:DB27" si="94">IF(LEN(BI7) &gt; 0, IF(IFERROR(FIND("e.", VLOOKUP(BH7,Svar, 11, FALSE)), 0), 1, 0), "")</f>
        <v>0</v>
      </c>
      <c r="DC7" s="11">
        <f t="shared" ref="DC7:DC27" si="95">IF(LEN(BI7) &gt; 0, 0, "")</f>
        <v>0</v>
      </c>
      <c r="DD7" s="17">
        <f t="shared" ref="DD7:DD27" si="96">IF(LEN(BI7) &gt; 0, SUM(CX7:DC7), "")</f>
        <v>0</v>
      </c>
      <c r="DE7" s="12" t="s">
        <v>1507</v>
      </c>
      <c r="DF7" s="12" t="s">
        <v>1508</v>
      </c>
      <c r="DG7" s="13">
        <v>2339</v>
      </c>
      <c r="DH7" s="17">
        <f t="shared" ref="DH7:DH27" si="97">IF(DG7 &gt; 3099, 5, IF(DG7 &gt; 2799, 4, IF(DG7&gt; 2499, 3, IF(DG7&gt; 2299, 2, IF(DG7 &gt; 1999, 1, IF(DG7&gt;0, 0))))))</f>
        <v>2</v>
      </c>
      <c r="DI7" s="17">
        <f t="shared" ref="DI7:DI27" si="98">IF(LEN(BI7) &gt; 0, ROUND((BR7+BY7+CI7+CP7+CW7+DD7+DH7)/7, 1), "")</f>
        <v>1.8</v>
      </c>
      <c r="DJ7" s="10" t="str">
        <f t="shared" ref="DJ7:DJ27" si="99">IF(LEN(BI7) &gt; 0, VLOOKUP(BH7,Svar, 12, FALSE), "")</f>
        <v>Varken eller</v>
      </c>
    </row>
    <row r="8" spans="1:114" ht="15" x14ac:dyDescent="0.25">
      <c r="A8" s="6" t="s">
        <v>737</v>
      </c>
      <c r="B8" s="7">
        <v>138</v>
      </c>
      <c r="C8" s="6" t="s">
        <v>812</v>
      </c>
      <c r="D8" s="9" t="str">
        <f t="shared" si="0"/>
        <v>Abbas Reyhanian</v>
      </c>
      <c r="E8" s="10" t="str">
        <f t="shared" si="1"/>
        <v>abbas.reyhanian@tyreso.se</v>
      </c>
      <c r="F8" s="10" t="str">
        <f t="shared" si="2"/>
        <v xml:space="preserve">Verksamhets ansvarig Café Bonza </v>
      </c>
      <c r="G8" s="11">
        <f t="shared" si="3"/>
        <v>0</v>
      </c>
      <c r="H8" s="11">
        <f t="shared" si="4"/>
        <v>0</v>
      </c>
      <c r="I8" s="11">
        <f t="shared" si="5"/>
        <v>0</v>
      </c>
      <c r="J8" s="11">
        <f t="shared" si="6"/>
        <v>1.25</v>
      </c>
      <c r="K8" s="11">
        <f t="shared" si="7"/>
        <v>0</v>
      </c>
      <c r="L8" s="10">
        <f t="shared" si="8"/>
        <v>1.25</v>
      </c>
      <c r="M8" s="11">
        <f t="shared" si="9"/>
        <v>0</v>
      </c>
      <c r="N8" s="11">
        <f t="shared" si="10"/>
        <v>1</v>
      </c>
      <c r="O8" s="11">
        <f t="shared" si="11"/>
        <v>1</v>
      </c>
      <c r="P8" s="11">
        <f t="shared" si="12"/>
        <v>0</v>
      </c>
      <c r="Q8" s="11">
        <f t="shared" si="13"/>
        <v>0</v>
      </c>
      <c r="R8" s="11">
        <f t="shared" si="14"/>
        <v>0</v>
      </c>
      <c r="S8" s="10">
        <f t="shared" si="15"/>
        <v>2</v>
      </c>
      <c r="T8" s="11">
        <f t="shared" si="16"/>
        <v>0.625</v>
      </c>
      <c r="U8" s="11">
        <f t="shared" si="17"/>
        <v>0.625</v>
      </c>
      <c r="V8" s="11">
        <f t="shared" si="18"/>
        <v>0</v>
      </c>
      <c r="W8" s="11">
        <f t="shared" si="19"/>
        <v>0</v>
      </c>
      <c r="X8" s="11">
        <f t="shared" si="20"/>
        <v>0</v>
      </c>
      <c r="Y8" s="11">
        <f t="shared" si="21"/>
        <v>0.625</v>
      </c>
      <c r="Z8" s="11">
        <f t="shared" si="22"/>
        <v>0</v>
      </c>
      <c r="AA8" s="11">
        <f t="shared" si="23"/>
        <v>0.625</v>
      </c>
      <c r="AB8" s="11">
        <f t="shared" si="24"/>
        <v>0</v>
      </c>
      <c r="AC8" s="10">
        <f t="shared" si="25"/>
        <v>2.5</v>
      </c>
      <c r="AD8" s="11">
        <f t="shared" si="26"/>
        <v>0</v>
      </c>
      <c r="AE8" s="11">
        <f t="shared" si="27"/>
        <v>2</v>
      </c>
      <c r="AF8" s="11">
        <f t="shared" si="28"/>
        <v>1</v>
      </c>
      <c r="AG8" s="11">
        <f t="shared" si="29"/>
        <v>0</v>
      </c>
      <c r="AH8" s="11">
        <f t="shared" si="30"/>
        <v>1</v>
      </c>
      <c r="AI8" s="11">
        <f t="shared" si="31"/>
        <v>0</v>
      </c>
      <c r="AJ8" s="10">
        <f t="shared" si="32"/>
        <v>4</v>
      </c>
      <c r="AK8" s="11">
        <f t="shared" si="33"/>
        <v>1</v>
      </c>
      <c r="AL8" s="11">
        <f t="shared" si="34"/>
        <v>1</v>
      </c>
      <c r="AM8" s="11">
        <f t="shared" si="35"/>
        <v>1</v>
      </c>
      <c r="AN8" s="11">
        <f t="shared" si="36"/>
        <v>0</v>
      </c>
      <c r="AO8" s="11">
        <f t="shared" si="37"/>
        <v>0</v>
      </c>
      <c r="AP8" s="11">
        <f t="shared" si="38"/>
        <v>0</v>
      </c>
      <c r="AQ8" s="10">
        <f t="shared" si="39"/>
        <v>3</v>
      </c>
      <c r="AR8" s="11">
        <f t="shared" si="40"/>
        <v>0</v>
      </c>
      <c r="AS8" s="11">
        <f t="shared" si="41"/>
        <v>0</v>
      </c>
      <c r="AT8" s="11">
        <f t="shared" si="42"/>
        <v>1</v>
      </c>
      <c r="AU8" s="11">
        <f t="shared" si="43"/>
        <v>0</v>
      </c>
      <c r="AV8" s="11">
        <f t="shared" si="44"/>
        <v>0</v>
      </c>
      <c r="AW8" s="11">
        <f t="shared" si="45"/>
        <v>0</v>
      </c>
      <c r="AX8" s="10">
        <f t="shared" si="46"/>
        <v>1</v>
      </c>
      <c r="AY8" s="12" t="s">
        <v>1509</v>
      </c>
      <c r="AZ8" s="12">
        <v>877</v>
      </c>
      <c r="BA8" s="13">
        <v>2721</v>
      </c>
      <c r="BB8" s="10">
        <f t="shared" si="47"/>
        <v>3</v>
      </c>
      <c r="BC8" s="17">
        <f t="shared" si="48"/>
        <v>2.4</v>
      </c>
      <c r="BD8" s="35" t="s">
        <v>1785</v>
      </c>
      <c r="BE8" s="10" t="str">
        <f t="shared" si="49"/>
        <v>Bra</v>
      </c>
      <c r="BF8" s="6" t="s">
        <v>737</v>
      </c>
      <c r="BG8" s="7">
        <v>138</v>
      </c>
      <c r="BH8" s="6" t="s">
        <v>812</v>
      </c>
      <c r="BI8" s="9" t="str">
        <f t="shared" si="50"/>
        <v>Abbas Reyhanian</v>
      </c>
      <c r="BJ8" s="10" t="str">
        <f t="shared" si="51"/>
        <v>abbas.reyhanian@tyreso.se</v>
      </c>
      <c r="BK8" s="10" t="str">
        <f t="shared" si="52"/>
        <v xml:space="preserve">Verksamhets ansvarig Café Bonza </v>
      </c>
      <c r="BL8" s="10"/>
      <c r="BM8" s="11">
        <f t="shared" si="53"/>
        <v>0</v>
      </c>
      <c r="BN8" s="11">
        <f t="shared" si="54"/>
        <v>0</v>
      </c>
      <c r="BO8" s="11">
        <f t="shared" si="55"/>
        <v>0</v>
      </c>
      <c r="BP8" s="11">
        <f t="shared" si="56"/>
        <v>1.25</v>
      </c>
      <c r="BQ8" s="11">
        <f t="shared" si="57"/>
        <v>0</v>
      </c>
      <c r="BR8" s="17">
        <f t="shared" si="58"/>
        <v>1.25</v>
      </c>
      <c r="BS8" s="11">
        <f t="shared" si="59"/>
        <v>0</v>
      </c>
      <c r="BT8" s="11">
        <f t="shared" si="60"/>
        <v>1</v>
      </c>
      <c r="BU8" s="11">
        <f t="shared" si="61"/>
        <v>1</v>
      </c>
      <c r="BV8" s="11">
        <f t="shared" si="62"/>
        <v>0</v>
      </c>
      <c r="BW8" s="11">
        <f t="shared" si="63"/>
        <v>0</v>
      </c>
      <c r="BX8" s="11">
        <f t="shared" si="64"/>
        <v>0</v>
      </c>
      <c r="BY8" s="17">
        <f t="shared" si="65"/>
        <v>2</v>
      </c>
      <c r="BZ8" s="11">
        <f t="shared" si="66"/>
        <v>0.625</v>
      </c>
      <c r="CA8" s="11">
        <f t="shared" si="67"/>
        <v>0.625</v>
      </c>
      <c r="CB8" s="11">
        <f t="shared" si="68"/>
        <v>0</v>
      </c>
      <c r="CC8" s="11">
        <f t="shared" si="69"/>
        <v>0</v>
      </c>
      <c r="CD8" s="11">
        <f t="shared" si="70"/>
        <v>0</v>
      </c>
      <c r="CE8" s="11">
        <f t="shared" si="71"/>
        <v>0.625</v>
      </c>
      <c r="CF8" s="11">
        <f t="shared" si="72"/>
        <v>0</v>
      </c>
      <c r="CG8" s="11">
        <f t="shared" si="73"/>
        <v>0.625</v>
      </c>
      <c r="CH8" s="11">
        <f t="shared" si="74"/>
        <v>0</v>
      </c>
      <c r="CI8" s="17">
        <f t="shared" si="75"/>
        <v>2.5</v>
      </c>
      <c r="CJ8" s="11">
        <f t="shared" si="76"/>
        <v>0</v>
      </c>
      <c r="CK8" s="11">
        <f t="shared" si="77"/>
        <v>2</v>
      </c>
      <c r="CL8" s="11">
        <f t="shared" si="78"/>
        <v>1</v>
      </c>
      <c r="CM8" s="11">
        <f t="shared" si="79"/>
        <v>0</v>
      </c>
      <c r="CN8" s="11">
        <f t="shared" si="80"/>
        <v>1</v>
      </c>
      <c r="CO8" s="11">
        <f t="shared" si="81"/>
        <v>0</v>
      </c>
      <c r="CP8" s="17">
        <f t="shared" si="82"/>
        <v>4</v>
      </c>
      <c r="CQ8" s="11">
        <f t="shared" si="83"/>
        <v>1</v>
      </c>
      <c r="CR8" s="11">
        <f t="shared" si="84"/>
        <v>1</v>
      </c>
      <c r="CS8" s="11">
        <f t="shared" si="85"/>
        <v>1</v>
      </c>
      <c r="CT8" s="11">
        <f t="shared" si="86"/>
        <v>0</v>
      </c>
      <c r="CU8" s="11">
        <f t="shared" si="87"/>
        <v>0</v>
      </c>
      <c r="CV8" s="11">
        <f t="shared" si="88"/>
        <v>0</v>
      </c>
      <c r="CW8" s="17">
        <f t="shared" si="89"/>
        <v>3</v>
      </c>
      <c r="CX8" s="11">
        <f t="shared" si="90"/>
        <v>0</v>
      </c>
      <c r="CY8" s="11">
        <f t="shared" si="91"/>
        <v>0</v>
      </c>
      <c r="CZ8" s="11">
        <f t="shared" si="92"/>
        <v>1</v>
      </c>
      <c r="DA8" s="11">
        <f t="shared" si="93"/>
        <v>0</v>
      </c>
      <c r="DB8" s="11">
        <f t="shared" si="94"/>
        <v>0</v>
      </c>
      <c r="DC8" s="11">
        <f t="shared" si="95"/>
        <v>0</v>
      </c>
      <c r="DD8" s="17">
        <f t="shared" si="96"/>
        <v>1</v>
      </c>
      <c r="DE8" s="12" t="s">
        <v>1509</v>
      </c>
      <c r="DF8" s="12">
        <v>877</v>
      </c>
      <c r="DG8" s="13">
        <v>2721</v>
      </c>
      <c r="DH8" s="17">
        <f t="shared" si="97"/>
        <v>3</v>
      </c>
      <c r="DI8" s="17">
        <f t="shared" si="98"/>
        <v>2.4</v>
      </c>
      <c r="DJ8" s="10" t="str">
        <f t="shared" si="99"/>
        <v>Bra</v>
      </c>
    </row>
    <row r="9" spans="1:114" ht="15" x14ac:dyDescent="0.25">
      <c r="A9" s="6" t="s">
        <v>737</v>
      </c>
      <c r="B9" s="7">
        <v>139</v>
      </c>
      <c r="C9" s="6" t="s">
        <v>1123</v>
      </c>
      <c r="D9" s="9" t="str">
        <f t="shared" si="0"/>
        <v>Marianne Kraemer-Eriksson</v>
      </c>
      <c r="E9" s="10" t="str">
        <f t="shared" si="1"/>
        <v>marianne.kraemr-eriksson@upplands-bro.se</v>
      </c>
      <c r="F9" s="10" t="str">
        <f t="shared" si="2"/>
        <v>Fritidskonsulent</v>
      </c>
      <c r="G9" s="11">
        <f t="shared" si="3"/>
        <v>0</v>
      </c>
      <c r="H9" s="11">
        <f t="shared" si="4"/>
        <v>0</v>
      </c>
      <c r="I9" s="11">
        <f t="shared" si="5"/>
        <v>0</v>
      </c>
      <c r="J9" s="11">
        <f t="shared" si="6"/>
        <v>0</v>
      </c>
      <c r="K9" s="11">
        <f t="shared" si="7"/>
        <v>0</v>
      </c>
      <c r="L9" s="10">
        <f t="shared" si="8"/>
        <v>0</v>
      </c>
      <c r="M9" s="11">
        <f t="shared" si="9"/>
        <v>1</v>
      </c>
      <c r="N9" s="11">
        <f t="shared" si="10"/>
        <v>1</v>
      </c>
      <c r="O9" s="11">
        <f t="shared" si="11"/>
        <v>1</v>
      </c>
      <c r="P9" s="11">
        <f t="shared" si="12"/>
        <v>1</v>
      </c>
      <c r="Q9" s="11">
        <f t="shared" si="13"/>
        <v>0</v>
      </c>
      <c r="R9" s="11">
        <f t="shared" si="14"/>
        <v>0</v>
      </c>
      <c r="S9" s="10">
        <f t="shared" si="15"/>
        <v>4</v>
      </c>
      <c r="T9" s="11">
        <f t="shared" si="16"/>
        <v>0.625</v>
      </c>
      <c r="U9" s="11">
        <f t="shared" si="17"/>
        <v>0</v>
      </c>
      <c r="V9" s="11">
        <f t="shared" si="18"/>
        <v>0.625</v>
      </c>
      <c r="W9" s="11">
        <f t="shared" si="19"/>
        <v>0</v>
      </c>
      <c r="X9" s="11">
        <f t="shared" si="20"/>
        <v>0</v>
      </c>
      <c r="Y9" s="11">
        <f t="shared" si="21"/>
        <v>0.625</v>
      </c>
      <c r="Z9" s="11">
        <f t="shared" si="22"/>
        <v>0</v>
      </c>
      <c r="AA9" s="11">
        <f t="shared" si="23"/>
        <v>0</v>
      </c>
      <c r="AB9" s="11">
        <f t="shared" si="24"/>
        <v>0</v>
      </c>
      <c r="AC9" s="10">
        <f t="shared" si="25"/>
        <v>1.875</v>
      </c>
      <c r="AD9" s="11">
        <f t="shared" si="26"/>
        <v>0</v>
      </c>
      <c r="AE9" s="11">
        <f t="shared" si="27"/>
        <v>2</v>
      </c>
      <c r="AF9" s="11">
        <f t="shared" si="28"/>
        <v>0</v>
      </c>
      <c r="AG9" s="11">
        <f t="shared" si="29"/>
        <v>2</v>
      </c>
      <c r="AH9" s="11">
        <f t="shared" si="30"/>
        <v>0</v>
      </c>
      <c r="AI9" s="11">
        <f t="shared" si="31"/>
        <v>0</v>
      </c>
      <c r="AJ9" s="10">
        <f t="shared" si="32"/>
        <v>4</v>
      </c>
      <c r="AK9" s="11">
        <f t="shared" si="33"/>
        <v>0</v>
      </c>
      <c r="AL9" s="11">
        <f t="shared" si="34"/>
        <v>1</v>
      </c>
      <c r="AM9" s="11">
        <f t="shared" si="35"/>
        <v>0</v>
      </c>
      <c r="AN9" s="11">
        <f t="shared" si="36"/>
        <v>1</v>
      </c>
      <c r="AO9" s="11">
        <f t="shared" si="37"/>
        <v>0</v>
      </c>
      <c r="AP9" s="11">
        <f t="shared" si="38"/>
        <v>0</v>
      </c>
      <c r="AQ9" s="10">
        <f t="shared" si="39"/>
        <v>2</v>
      </c>
      <c r="AR9" s="11">
        <f t="shared" si="40"/>
        <v>1</v>
      </c>
      <c r="AS9" s="11">
        <f t="shared" si="41"/>
        <v>0</v>
      </c>
      <c r="AT9" s="11">
        <f t="shared" si="42"/>
        <v>0</v>
      </c>
      <c r="AU9" s="11">
        <f t="shared" si="43"/>
        <v>0</v>
      </c>
      <c r="AV9" s="11">
        <f t="shared" si="44"/>
        <v>0</v>
      </c>
      <c r="AW9" s="11">
        <f t="shared" si="45"/>
        <v>0</v>
      </c>
      <c r="AX9" s="10">
        <f t="shared" si="46"/>
        <v>1</v>
      </c>
      <c r="AY9" s="12" t="s">
        <v>1510</v>
      </c>
      <c r="AZ9" s="12">
        <v>751</v>
      </c>
      <c r="BA9" s="13">
        <v>2324</v>
      </c>
      <c r="BB9" s="10">
        <f t="shared" si="47"/>
        <v>2</v>
      </c>
      <c r="BC9" s="17">
        <f t="shared" si="48"/>
        <v>2.1</v>
      </c>
      <c r="BD9" s="35" t="s">
        <v>1785</v>
      </c>
      <c r="BE9" s="10" t="str">
        <f t="shared" si="49"/>
        <v>Bra</v>
      </c>
      <c r="BF9" s="6" t="s">
        <v>737</v>
      </c>
      <c r="BG9" s="7">
        <v>139</v>
      </c>
      <c r="BH9" s="6" t="s">
        <v>1123</v>
      </c>
      <c r="BI9" s="9" t="str">
        <f t="shared" si="50"/>
        <v>Marianne Kraemer-Eriksson</v>
      </c>
      <c r="BJ9" s="10" t="str">
        <f t="shared" si="51"/>
        <v>marianne.kraemr-eriksson@upplands-bro.se</v>
      </c>
      <c r="BK9" s="10" t="str">
        <f t="shared" si="52"/>
        <v>Fritidskonsulent</v>
      </c>
      <c r="BL9" s="10"/>
      <c r="BM9" s="11">
        <f t="shared" si="53"/>
        <v>0</v>
      </c>
      <c r="BN9" s="11">
        <f t="shared" si="54"/>
        <v>0</v>
      </c>
      <c r="BO9" s="11">
        <f t="shared" si="55"/>
        <v>0</v>
      </c>
      <c r="BP9" s="11">
        <f t="shared" si="56"/>
        <v>0</v>
      </c>
      <c r="BQ9" s="11">
        <f t="shared" si="57"/>
        <v>0</v>
      </c>
      <c r="BR9" s="17">
        <f t="shared" si="58"/>
        <v>0</v>
      </c>
      <c r="BS9" s="11">
        <f t="shared" si="59"/>
        <v>1</v>
      </c>
      <c r="BT9" s="11">
        <f t="shared" si="60"/>
        <v>1</v>
      </c>
      <c r="BU9" s="11">
        <f t="shared" si="61"/>
        <v>1</v>
      </c>
      <c r="BV9" s="11">
        <f t="shared" si="62"/>
        <v>1</v>
      </c>
      <c r="BW9" s="11">
        <f t="shared" si="63"/>
        <v>0</v>
      </c>
      <c r="BX9" s="11">
        <f t="shared" si="64"/>
        <v>0</v>
      </c>
      <c r="BY9" s="17">
        <f t="shared" si="65"/>
        <v>4</v>
      </c>
      <c r="BZ9" s="11">
        <f t="shared" si="66"/>
        <v>0.625</v>
      </c>
      <c r="CA9" s="11">
        <f t="shared" si="67"/>
        <v>0</v>
      </c>
      <c r="CB9" s="11">
        <f t="shared" si="68"/>
        <v>0.625</v>
      </c>
      <c r="CC9" s="11">
        <f t="shared" si="69"/>
        <v>0</v>
      </c>
      <c r="CD9" s="11">
        <f t="shared" si="70"/>
        <v>0</v>
      </c>
      <c r="CE9" s="11">
        <f t="shared" si="71"/>
        <v>0.625</v>
      </c>
      <c r="CF9" s="11">
        <f t="shared" si="72"/>
        <v>0</v>
      </c>
      <c r="CG9" s="11">
        <f t="shared" si="73"/>
        <v>0</v>
      </c>
      <c r="CH9" s="11">
        <f t="shared" si="74"/>
        <v>0</v>
      </c>
      <c r="CI9" s="17">
        <f t="shared" si="75"/>
        <v>1.875</v>
      </c>
      <c r="CJ9" s="11">
        <f t="shared" si="76"/>
        <v>0</v>
      </c>
      <c r="CK9" s="11">
        <f t="shared" si="77"/>
        <v>2</v>
      </c>
      <c r="CL9" s="11">
        <f t="shared" si="78"/>
        <v>0</v>
      </c>
      <c r="CM9" s="11">
        <f t="shared" si="79"/>
        <v>2</v>
      </c>
      <c r="CN9" s="11">
        <f t="shared" si="80"/>
        <v>0</v>
      </c>
      <c r="CO9" s="11">
        <f t="shared" si="81"/>
        <v>0</v>
      </c>
      <c r="CP9" s="17">
        <f t="shared" si="82"/>
        <v>4</v>
      </c>
      <c r="CQ9" s="11">
        <f t="shared" si="83"/>
        <v>0</v>
      </c>
      <c r="CR9" s="11">
        <f t="shared" si="84"/>
        <v>1</v>
      </c>
      <c r="CS9" s="11">
        <f t="shared" si="85"/>
        <v>0</v>
      </c>
      <c r="CT9" s="11">
        <f t="shared" si="86"/>
        <v>1</v>
      </c>
      <c r="CU9" s="11">
        <f t="shared" si="87"/>
        <v>0</v>
      </c>
      <c r="CV9" s="11">
        <f t="shared" si="88"/>
        <v>0</v>
      </c>
      <c r="CW9" s="17">
        <f t="shared" si="89"/>
        <v>2</v>
      </c>
      <c r="CX9" s="11">
        <f t="shared" si="90"/>
        <v>1</v>
      </c>
      <c r="CY9" s="11">
        <f t="shared" si="91"/>
        <v>0</v>
      </c>
      <c r="CZ9" s="11">
        <f t="shared" si="92"/>
        <v>0</v>
      </c>
      <c r="DA9" s="11">
        <f t="shared" si="93"/>
        <v>0</v>
      </c>
      <c r="DB9" s="11">
        <f t="shared" si="94"/>
        <v>0</v>
      </c>
      <c r="DC9" s="11">
        <f t="shared" si="95"/>
        <v>0</v>
      </c>
      <c r="DD9" s="17">
        <f t="shared" si="96"/>
        <v>1</v>
      </c>
      <c r="DE9" s="12" t="s">
        <v>1510</v>
      </c>
      <c r="DF9" s="12">
        <v>751</v>
      </c>
      <c r="DG9" s="13">
        <v>2324</v>
      </c>
      <c r="DH9" s="17">
        <f t="shared" si="97"/>
        <v>2</v>
      </c>
      <c r="DI9" s="17">
        <f t="shared" si="98"/>
        <v>2.1</v>
      </c>
      <c r="DJ9" s="10" t="str">
        <f t="shared" si="99"/>
        <v>Bra</v>
      </c>
    </row>
    <row r="10" spans="1:114" ht="15" x14ac:dyDescent="0.25">
      <c r="A10" s="6" t="s">
        <v>737</v>
      </c>
      <c r="B10" s="7">
        <v>117</v>
      </c>
      <c r="C10" s="6" t="s">
        <v>139</v>
      </c>
      <c r="D10" s="9" t="str">
        <f t="shared" si="0"/>
        <v>Linn Sandegård</v>
      </c>
      <c r="E10" s="10" t="str">
        <f t="shared" si="1"/>
        <v>linn.sandegard@osteraker.se</v>
      </c>
      <c r="F10" s="10" t="str">
        <f t="shared" si="2"/>
        <v>Ungdomslots</v>
      </c>
      <c r="G10" s="11">
        <f t="shared" si="3"/>
        <v>0</v>
      </c>
      <c r="H10" s="11">
        <f t="shared" si="4"/>
        <v>0</v>
      </c>
      <c r="I10" s="11">
        <f t="shared" si="5"/>
        <v>1.25</v>
      </c>
      <c r="J10" s="11">
        <f t="shared" si="6"/>
        <v>0</v>
      </c>
      <c r="K10" s="11">
        <f t="shared" si="7"/>
        <v>0</v>
      </c>
      <c r="L10" s="10">
        <f t="shared" si="8"/>
        <v>1.25</v>
      </c>
      <c r="M10" s="11">
        <f t="shared" si="9"/>
        <v>1</v>
      </c>
      <c r="N10" s="11">
        <f t="shared" si="10"/>
        <v>1</v>
      </c>
      <c r="O10" s="11">
        <f t="shared" si="11"/>
        <v>1</v>
      </c>
      <c r="P10" s="11">
        <f t="shared" si="12"/>
        <v>1</v>
      </c>
      <c r="Q10" s="11">
        <f t="shared" si="13"/>
        <v>0</v>
      </c>
      <c r="R10" s="11">
        <f t="shared" si="14"/>
        <v>0</v>
      </c>
      <c r="S10" s="10">
        <f t="shared" si="15"/>
        <v>4</v>
      </c>
      <c r="T10" s="11">
        <f t="shared" si="16"/>
        <v>0.625</v>
      </c>
      <c r="U10" s="11">
        <f t="shared" si="17"/>
        <v>0</v>
      </c>
      <c r="V10" s="11">
        <f t="shared" si="18"/>
        <v>0</v>
      </c>
      <c r="W10" s="11">
        <f t="shared" si="19"/>
        <v>0</v>
      </c>
      <c r="X10" s="11">
        <f t="shared" si="20"/>
        <v>0</v>
      </c>
      <c r="Y10" s="11">
        <f t="shared" si="21"/>
        <v>0.625</v>
      </c>
      <c r="Z10" s="11">
        <f t="shared" si="22"/>
        <v>0.625</v>
      </c>
      <c r="AA10" s="11">
        <f t="shared" si="23"/>
        <v>0</v>
      </c>
      <c r="AB10" s="11">
        <f t="shared" si="24"/>
        <v>0</v>
      </c>
      <c r="AC10" s="10">
        <f t="shared" si="25"/>
        <v>1.875</v>
      </c>
      <c r="AD10" s="11">
        <f t="shared" si="26"/>
        <v>0</v>
      </c>
      <c r="AE10" s="11">
        <f t="shared" si="27"/>
        <v>2</v>
      </c>
      <c r="AF10" s="11">
        <f t="shared" si="28"/>
        <v>0</v>
      </c>
      <c r="AG10" s="11">
        <f t="shared" si="29"/>
        <v>2</v>
      </c>
      <c r="AH10" s="11">
        <f t="shared" si="30"/>
        <v>1</v>
      </c>
      <c r="AI10" s="11">
        <f t="shared" si="31"/>
        <v>0</v>
      </c>
      <c r="AJ10" s="10">
        <f t="shared" si="32"/>
        <v>5</v>
      </c>
      <c r="AK10" s="11">
        <f t="shared" si="33"/>
        <v>1</v>
      </c>
      <c r="AL10" s="11">
        <f t="shared" si="34"/>
        <v>1</v>
      </c>
      <c r="AM10" s="11">
        <f t="shared" si="35"/>
        <v>1</v>
      </c>
      <c r="AN10" s="11">
        <f t="shared" si="36"/>
        <v>1</v>
      </c>
      <c r="AO10" s="11">
        <f t="shared" si="37"/>
        <v>0</v>
      </c>
      <c r="AP10" s="11">
        <f t="shared" si="38"/>
        <v>0</v>
      </c>
      <c r="AQ10" s="10">
        <f t="shared" si="39"/>
        <v>4</v>
      </c>
      <c r="AR10" s="11">
        <f t="shared" si="40"/>
        <v>0</v>
      </c>
      <c r="AS10" s="11">
        <f t="shared" si="41"/>
        <v>0</v>
      </c>
      <c r="AT10" s="11">
        <f t="shared" si="42"/>
        <v>1</v>
      </c>
      <c r="AU10" s="11">
        <f t="shared" si="43"/>
        <v>0</v>
      </c>
      <c r="AV10" s="11">
        <f t="shared" si="44"/>
        <v>0</v>
      </c>
      <c r="AW10" s="11">
        <f t="shared" si="45"/>
        <v>0</v>
      </c>
      <c r="AX10" s="10">
        <f t="shared" si="46"/>
        <v>1</v>
      </c>
      <c r="AY10" s="12" t="s">
        <v>1511</v>
      </c>
      <c r="AZ10" s="12">
        <v>853</v>
      </c>
      <c r="BA10" s="13">
        <v>1995</v>
      </c>
      <c r="BB10" s="10">
        <f t="shared" si="47"/>
        <v>0</v>
      </c>
      <c r="BC10" s="17">
        <f t="shared" si="48"/>
        <v>2.4</v>
      </c>
      <c r="BD10" s="35" t="s">
        <v>1785</v>
      </c>
      <c r="BE10" s="10" t="str">
        <f t="shared" si="49"/>
        <v>Bra</v>
      </c>
      <c r="BF10" s="6" t="s">
        <v>737</v>
      </c>
      <c r="BG10" s="7">
        <v>117</v>
      </c>
      <c r="BH10" s="6" t="s">
        <v>139</v>
      </c>
      <c r="BI10" s="9" t="str">
        <f t="shared" si="50"/>
        <v>Linn Sandegård</v>
      </c>
      <c r="BJ10" s="10" t="str">
        <f t="shared" si="51"/>
        <v>linn.sandegard@osteraker.se</v>
      </c>
      <c r="BK10" s="10" t="str">
        <f t="shared" si="52"/>
        <v>Ungdomslots</v>
      </c>
      <c r="BL10" s="10"/>
      <c r="BM10" s="11">
        <f t="shared" si="53"/>
        <v>0</v>
      </c>
      <c r="BN10" s="11">
        <f t="shared" si="54"/>
        <v>0</v>
      </c>
      <c r="BO10" s="11">
        <f t="shared" si="55"/>
        <v>1.25</v>
      </c>
      <c r="BP10" s="11">
        <f t="shared" si="56"/>
        <v>0</v>
      </c>
      <c r="BQ10" s="11">
        <f t="shared" si="57"/>
        <v>0</v>
      </c>
      <c r="BR10" s="17">
        <f t="shared" si="58"/>
        <v>1.25</v>
      </c>
      <c r="BS10" s="11">
        <f t="shared" si="59"/>
        <v>1</v>
      </c>
      <c r="BT10" s="11">
        <f t="shared" si="60"/>
        <v>1</v>
      </c>
      <c r="BU10" s="11">
        <f t="shared" si="61"/>
        <v>1</v>
      </c>
      <c r="BV10" s="11">
        <f t="shared" si="62"/>
        <v>1</v>
      </c>
      <c r="BW10" s="11">
        <f t="shared" si="63"/>
        <v>0</v>
      </c>
      <c r="BX10" s="11">
        <f t="shared" si="64"/>
        <v>0</v>
      </c>
      <c r="BY10" s="17">
        <f t="shared" si="65"/>
        <v>4</v>
      </c>
      <c r="BZ10" s="11">
        <f t="shared" si="66"/>
        <v>0.625</v>
      </c>
      <c r="CA10" s="11">
        <f t="shared" si="67"/>
        <v>0</v>
      </c>
      <c r="CB10" s="11">
        <f t="shared" si="68"/>
        <v>0</v>
      </c>
      <c r="CC10" s="11">
        <f t="shared" si="69"/>
        <v>0</v>
      </c>
      <c r="CD10" s="11">
        <f t="shared" si="70"/>
        <v>0</v>
      </c>
      <c r="CE10" s="11">
        <f t="shared" si="71"/>
        <v>0.625</v>
      </c>
      <c r="CF10" s="11">
        <f t="shared" si="72"/>
        <v>0.625</v>
      </c>
      <c r="CG10" s="11">
        <f t="shared" si="73"/>
        <v>0</v>
      </c>
      <c r="CH10" s="11">
        <f t="shared" si="74"/>
        <v>0</v>
      </c>
      <c r="CI10" s="17">
        <f t="shared" si="75"/>
        <v>1.875</v>
      </c>
      <c r="CJ10" s="11">
        <f t="shared" si="76"/>
        <v>0</v>
      </c>
      <c r="CK10" s="11">
        <f t="shared" si="77"/>
        <v>2</v>
      </c>
      <c r="CL10" s="11">
        <f t="shared" si="78"/>
        <v>0</v>
      </c>
      <c r="CM10" s="11">
        <f t="shared" si="79"/>
        <v>2</v>
      </c>
      <c r="CN10" s="11">
        <f t="shared" si="80"/>
        <v>1</v>
      </c>
      <c r="CO10" s="11">
        <f t="shared" si="81"/>
        <v>0</v>
      </c>
      <c r="CP10" s="17">
        <f t="shared" si="82"/>
        <v>5</v>
      </c>
      <c r="CQ10" s="11">
        <f t="shared" si="83"/>
        <v>1</v>
      </c>
      <c r="CR10" s="11">
        <f t="shared" si="84"/>
        <v>1</v>
      </c>
      <c r="CS10" s="11">
        <f t="shared" si="85"/>
        <v>1</v>
      </c>
      <c r="CT10" s="11">
        <f t="shared" si="86"/>
        <v>1</v>
      </c>
      <c r="CU10" s="11">
        <f t="shared" si="87"/>
        <v>0</v>
      </c>
      <c r="CV10" s="11">
        <f t="shared" si="88"/>
        <v>0</v>
      </c>
      <c r="CW10" s="17">
        <f t="shared" si="89"/>
        <v>4</v>
      </c>
      <c r="CX10" s="11">
        <f t="shared" si="90"/>
        <v>0</v>
      </c>
      <c r="CY10" s="11">
        <f t="shared" si="91"/>
        <v>0</v>
      </c>
      <c r="CZ10" s="11">
        <f t="shared" si="92"/>
        <v>1</v>
      </c>
      <c r="DA10" s="11">
        <f t="shared" si="93"/>
        <v>0</v>
      </c>
      <c r="DB10" s="11">
        <f t="shared" si="94"/>
        <v>0</v>
      </c>
      <c r="DC10" s="11">
        <f t="shared" si="95"/>
        <v>0</v>
      </c>
      <c r="DD10" s="17">
        <f t="shared" si="96"/>
        <v>1</v>
      </c>
      <c r="DE10" s="12" t="s">
        <v>1511</v>
      </c>
      <c r="DF10" s="12">
        <v>853</v>
      </c>
      <c r="DG10" s="13">
        <v>1995</v>
      </c>
      <c r="DH10" s="17">
        <f t="shared" si="97"/>
        <v>0</v>
      </c>
      <c r="DI10" s="17">
        <f t="shared" si="98"/>
        <v>2.4</v>
      </c>
      <c r="DJ10" s="10" t="str">
        <f t="shared" si="99"/>
        <v>Bra</v>
      </c>
    </row>
    <row r="11" spans="1:114" ht="15" x14ac:dyDescent="0.25">
      <c r="A11" s="6" t="s">
        <v>737</v>
      </c>
      <c r="B11" s="7">
        <v>192</v>
      </c>
      <c r="C11" s="6" t="s">
        <v>750</v>
      </c>
      <c r="D11" s="9" t="str">
        <f t="shared" si="0"/>
        <v>Agneta Ström Granlund</v>
      </c>
      <c r="E11" s="10" t="str">
        <f t="shared" si="1"/>
        <v>agneta.strom-granlund@nynashamn.se</v>
      </c>
      <c r="F11" s="10" t="str">
        <f t="shared" si="2"/>
        <v>Tf. Kultur o fritidschef</v>
      </c>
      <c r="G11" s="11">
        <f t="shared" si="3"/>
        <v>0</v>
      </c>
      <c r="H11" s="11">
        <f t="shared" si="4"/>
        <v>0</v>
      </c>
      <c r="I11" s="11">
        <f t="shared" si="5"/>
        <v>1.25</v>
      </c>
      <c r="J11" s="11">
        <f t="shared" si="6"/>
        <v>1.25</v>
      </c>
      <c r="K11" s="11">
        <f t="shared" si="7"/>
        <v>0</v>
      </c>
      <c r="L11" s="10">
        <f t="shared" si="8"/>
        <v>2.5</v>
      </c>
      <c r="M11" s="11">
        <f t="shared" si="9"/>
        <v>0</v>
      </c>
      <c r="N11" s="11">
        <f t="shared" si="10"/>
        <v>1</v>
      </c>
      <c r="O11" s="11">
        <f t="shared" si="11"/>
        <v>1</v>
      </c>
      <c r="P11" s="11">
        <f t="shared" si="12"/>
        <v>0</v>
      </c>
      <c r="Q11" s="11">
        <f t="shared" si="13"/>
        <v>0</v>
      </c>
      <c r="R11" s="11">
        <f t="shared" si="14"/>
        <v>0</v>
      </c>
      <c r="S11" s="10">
        <f t="shared" si="15"/>
        <v>2</v>
      </c>
      <c r="T11" s="11">
        <f t="shared" si="16"/>
        <v>0.625</v>
      </c>
      <c r="U11" s="11">
        <f t="shared" si="17"/>
        <v>0.625</v>
      </c>
      <c r="V11" s="11">
        <f t="shared" si="18"/>
        <v>0.625</v>
      </c>
      <c r="W11" s="11">
        <f t="shared" si="19"/>
        <v>0</v>
      </c>
      <c r="X11" s="11">
        <f t="shared" si="20"/>
        <v>0</v>
      </c>
      <c r="Y11" s="11">
        <f t="shared" si="21"/>
        <v>0.625</v>
      </c>
      <c r="Z11" s="11">
        <f t="shared" si="22"/>
        <v>0.625</v>
      </c>
      <c r="AA11" s="11">
        <f t="shared" si="23"/>
        <v>0</v>
      </c>
      <c r="AB11" s="11">
        <f t="shared" si="24"/>
        <v>0</v>
      </c>
      <c r="AC11" s="10">
        <f t="shared" si="25"/>
        <v>3.125</v>
      </c>
      <c r="AD11" s="11">
        <f t="shared" si="26"/>
        <v>1</v>
      </c>
      <c r="AE11" s="11">
        <f t="shared" si="27"/>
        <v>0</v>
      </c>
      <c r="AF11" s="11">
        <f t="shared" si="28"/>
        <v>1</v>
      </c>
      <c r="AG11" s="11">
        <f t="shared" si="29"/>
        <v>0</v>
      </c>
      <c r="AH11" s="11">
        <f t="shared" si="30"/>
        <v>0</v>
      </c>
      <c r="AI11" s="11">
        <f t="shared" si="31"/>
        <v>0</v>
      </c>
      <c r="AJ11" s="10">
        <f t="shared" si="32"/>
        <v>2</v>
      </c>
      <c r="AK11" s="11">
        <f t="shared" si="33"/>
        <v>0</v>
      </c>
      <c r="AL11" s="11">
        <f t="shared" si="34"/>
        <v>0</v>
      </c>
      <c r="AM11" s="11">
        <f t="shared" si="35"/>
        <v>1</v>
      </c>
      <c r="AN11" s="11">
        <f t="shared" si="36"/>
        <v>1</v>
      </c>
      <c r="AO11" s="11">
        <f t="shared" si="37"/>
        <v>0</v>
      </c>
      <c r="AP11" s="11">
        <f t="shared" si="38"/>
        <v>0</v>
      </c>
      <c r="AQ11" s="10">
        <f t="shared" si="39"/>
        <v>2</v>
      </c>
      <c r="AR11" s="11">
        <f t="shared" si="40"/>
        <v>1</v>
      </c>
      <c r="AS11" s="11">
        <f t="shared" si="41"/>
        <v>0</v>
      </c>
      <c r="AT11" s="11">
        <f t="shared" si="42"/>
        <v>0</v>
      </c>
      <c r="AU11" s="11">
        <f t="shared" si="43"/>
        <v>0</v>
      </c>
      <c r="AV11" s="11">
        <f t="shared" si="44"/>
        <v>0</v>
      </c>
      <c r="AW11" s="11">
        <f t="shared" si="45"/>
        <v>0</v>
      </c>
      <c r="AX11" s="10">
        <f t="shared" si="46"/>
        <v>1</v>
      </c>
      <c r="AY11" s="12" t="s">
        <v>1512</v>
      </c>
      <c r="AZ11" s="12">
        <v>790</v>
      </c>
      <c r="BA11" s="13">
        <v>2154</v>
      </c>
      <c r="BB11" s="10">
        <f t="shared" si="47"/>
        <v>1</v>
      </c>
      <c r="BC11" s="17">
        <f t="shared" si="48"/>
        <v>1.9</v>
      </c>
      <c r="BD11" s="35" t="s">
        <v>1785</v>
      </c>
      <c r="BE11" s="10" t="str">
        <f t="shared" si="49"/>
        <v>Bra</v>
      </c>
      <c r="BF11" s="6" t="s">
        <v>737</v>
      </c>
      <c r="BG11" s="7">
        <v>192</v>
      </c>
      <c r="BH11" s="6" t="s">
        <v>750</v>
      </c>
      <c r="BI11" s="9" t="str">
        <f t="shared" si="50"/>
        <v>Agneta Ström Granlund</v>
      </c>
      <c r="BJ11" s="10" t="str">
        <f t="shared" si="51"/>
        <v>agneta.strom-granlund@nynashamn.se</v>
      </c>
      <c r="BK11" s="10" t="str">
        <f t="shared" si="52"/>
        <v>Tf. Kultur o fritidschef</v>
      </c>
      <c r="BL11" s="10"/>
      <c r="BM11" s="11">
        <f t="shared" si="53"/>
        <v>0</v>
      </c>
      <c r="BN11" s="11">
        <f t="shared" si="54"/>
        <v>0</v>
      </c>
      <c r="BO11" s="11">
        <f t="shared" si="55"/>
        <v>1.25</v>
      </c>
      <c r="BP11" s="11">
        <f t="shared" si="56"/>
        <v>1.25</v>
      </c>
      <c r="BQ11" s="11">
        <f t="shared" si="57"/>
        <v>0</v>
      </c>
      <c r="BR11" s="17">
        <f t="shared" si="58"/>
        <v>2.5</v>
      </c>
      <c r="BS11" s="11">
        <f t="shared" si="59"/>
        <v>0</v>
      </c>
      <c r="BT11" s="11">
        <f t="shared" si="60"/>
        <v>1</v>
      </c>
      <c r="BU11" s="11">
        <f t="shared" si="61"/>
        <v>1</v>
      </c>
      <c r="BV11" s="11">
        <f t="shared" si="62"/>
        <v>0</v>
      </c>
      <c r="BW11" s="11">
        <f t="shared" si="63"/>
        <v>0</v>
      </c>
      <c r="BX11" s="11">
        <f t="shared" si="64"/>
        <v>0</v>
      </c>
      <c r="BY11" s="17">
        <f t="shared" si="65"/>
        <v>2</v>
      </c>
      <c r="BZ11" s="11">
        <f t="shared" si="66"/>
        <v>0.625</v>
      </c>
      <c r="CA11" s="11">
        <f t="shared" si="67"/>
        <v>0.625</v>
      </c>
      <c r="CB11" s="11">
        <f t="shared" si="68"/>
        <v>0.625</v>
      </c>
      <c r="CC11" s="11">
        <f t="shared" si="69"/>
        <v>0</v>
      </c>
      <c r="CD11" s="11">
        <f t="shared" si="70"/>
        <v>0</v>
      </c>
      <c r="CE11" s="11">
        <f t="shared" si="71"/>
        <v>0.625</v>
      </c>
      <c r="CF11" s="11">
        <f t="shared" si="72"/>
        <v>0.625</v>
      </c>
      <c r="CG11" s="11">
        <f t="shared" si="73"/>
        <v>0</v>
      </c>
      <c r="CH11" s="11">
        <f t="shared" si="74"/>
        <v>0</v>
      </c>
      <c r="CI11" s="17">
        <f t="shared" si="75"/>
        <v>3.125</v>
      </c>
      <c r="CJ11" s="11">
        <f t="shared" si="76"/>
        <v>1</v>
      </c>
      <c r="CK11" s="11">
        <f t="shared" si="77"/>
        <v>0</v>
      </c>
      <c r="CL11" s="11">
        <f t="shared" si="78"/>
        <v>1</v>
      </c>
      <c r="CM11" s="11">
        <f t="shared" si="79"/>
        <v>0</v>
      </c>
      <c r="CN11" s="11">
        <f t="shared" si="80"/>
        <v>0</v>
      </c>
      <c r="CO11" s="11">
        <f t="shared" si="81"/>
        <v>0</v>
      </c>
      <c r="CP11" s="17">
        <f t="shared" si="82"/>
        <v>2</v>
      </c>
      <c r="CQ11" s="11">
        <f t="shared" si="83"/>
        <v>0</v>
      </c>
      <c r="CR11" s="11">
        <f t="shared" si="84"/>
        <v>0</v>
      </c>
      <c r="CS11" s="11">
        <f t="shared" si="85"/>
        <v>1</v>
      </c>
      <c r="CT11" s="11">
        <f t="shared" si="86"/>
        <v>1</v>
      </c>
      <c r="CU11" s="11">
        <f t="shared" si="87"/>
        <v>0</v>
      </c>
      <c r="CV11" s="11">
        <f t="shared" si="88"/>
        <v>0</v>
      </c>
      <c r="CW11" s="17">
        <f t="shared" si="89"/>
        <v>2</v>
      </c>
      <c r="CX11" s="11">
        <f t="shared" si="90"/>
        <v>1</v>
      </c>
      <c r="CY11" s="11">
        <f t="shared" si="91"/>
        <v>0</v>
      </c>
      <c r="CZ11" s="11">
        <f t="shared" si="92"/>
        <v>0</v>
      </c>
      <c r="DA11" s="11">
        <f t="shared" si="93"/>
        <v>0</v>
      </c>
      <c r="DB11" s="11">
        <f t="shared" si="94"/>
        <v>0</v>
      </c>
      <c r="DC11" s="11">
        <f t="shared" si="95"/>
        <v>0</v>
      </c>
      <c r="DD11" s="17">
        <f t="shared" si="96"/>
        <v>1</v>
      </c>
      <c r="DE11" s="12" t="s">
        <v>1512</v>
      </c>
      <c r="DF11" s="12">
        <v>790</v>
      </c>
      <c r="DG11" s="13">
        <v>2154</v>
      </c>
      <c r="DH11" s="17">
        <f t="shared" si="97"/>
        <v>1</v>
      </c>
      <c r="DI11" s="17">
        <f t="shared" si="98"/>
        <v>1.9</v>
      </c>
      <c r="DJ11" s="10" t="str">
        <f t="shared" si="99"/>
        <v>Bra</v>
      </c>
    </row>
    <row r="12" spans="1:114" ht="15" x14ac:dyDescent="0.25">
      <c r="A12" s="6" t="s">
        <v>737</v>
      </c>
      <c r="B12" s="7">
        <v>160</v>
      </c>
      <c r="C12" s="6" t="s">
        <v>744</v>
      </c>
      <c r="D12" s="9" t="str">
        <f t="shared" si="0"/>
        <v>Erik Heribertson</v>
      </c>
      <c r="E12" s="10" t="str">
        <f t="shared" si="1"/>
        <v>erik.heribertson@taby.se</v>
      </c>
      <c r="F12" s="10" t="str">
        <f t="shared" si="2"/>
        <v>kultur- och fritidschef</v>
      </c>
      <c r="G12" s="11">
        <f t="shared" si="3"/>
        <v>0</v>
      </c>
      <c r="H12" s="11">
        <f t="shared" si="4"/>
        <v>0</v>
      </c>
      <c r="I12" s="11">
        <f t="shared" si="5"/>
        <v>0</v>
      </c>
      <c r="J12" s="11">
        <f t="shared" si="6"/>
        <v>1.25</v>
      </c>
      <c r="K12" s="11">
        <f t="shared" si="7"/>
        <v>0</v>
      </c>
      <c r="L12" s="10">
        <f t="shared" si="8"/>
        <v>1.25</v>
      </c>
      <c r="M12" s="11">
        <f t="shared" si="9"/>
        <v>1</v>
      </c>
      <c r="N12" s="11">
        <f t="shared" si="10"/>
        <v>0</v>
      </c>
      <c r="O12" s="11">
        <f t="shared" si="11"/>
        <v>1</v>
      </c>
      <c r="P12" s="11">
        <f t="shared" si="12"/>
        <v>1</v>
      </c>
      <c r="Q12" s="11">
        <f t="shared" si="13"/>
        <v>0</v>
      </c>
      <c r="R12" s="11">
        <f t="shared" si="14"/>
        <v>0</v>
      </c>
      <c r="S12" s="10">
        <f t="shared" si="15"/>
        <v>3</v>
      </c>
      <c r="T12" s="11">
        <f t="shared" si="16"/>
        <v>0</v>
      </c>
      <c r="U12" s="11">
        <f t="shared" si="17"/>
        <v>0.625</v>
      </c>
      <c r="V12" s="11">
        <f t="shared" si="18"/>
        <v>0.625</v>
      </c>
      <c r="W12" s="11">
        <f t="shared" si="19"/>
        <v>0</v>
      </c>
      <c r="X12" s="11">
        <f t="shared" si="20"/>
        <v>0</v>
      </c>
      <c r="Y12" s="11">
        <f t="shared" si="21"/>
        <v>0.625</v>
      </c>
      <c r="Z12" s="11">
        <f t="shared" si="22"/>
        <v>0.625</v>
      </c>
      <c r="AA12" s="11">
        <f t="shared" si="23"/>
        <v>0</v>
      </c>
      <c r="AB12" s="11">
        <f t="shared" si="24"/>
        <v>0</v>
      </c>
      <c r="AC12" s="10">
        <f t="shared" si="25"/>
        <v>2.5</v>
      </c>
      <c r="AD12" s="11">
        <f t="shared" si="26"/>
        <v>0</v>
      </c>
      <c r="AE12" s="11">
        <f t="shared" si="27"/>
        <v>2</v>
      </c>
      <c r="AF12" s="11">
        <f t="shared" si="28"/>
        <v>1</v>
      </c>
      <c r="AG12" s="11">
        <f t="shared" si="29"/>
        <v>0</v>
      </c>
      <c r="AH12" s="11">
        <f t="shared" si="30"/>
        <v>0</v>
      </c>
      <c r="AI12" s="11">
        <f t="shared" si="31"/>
        <v>0</v>
      </c>
      <c r="AJ12" s="10">
        <f t="shared" si="32"/>
        <v>3</v>
      </c>
      <c r="AK12" s="11">
        <f t="shared" si="33"/>
        <v>1</v>
      </c>
      <c r="AL12" s="11">
        <f t="shared" si="34"/>
        <v>1</v>
      </c>
      <c r="AM12" s="11">
        <f t="shared" si="35"/>
        <v>0</v>
      </c>
      <c r="AN12" s="11">
        <f t="shared" si="36"/>
        <v>1</v>
      </c>
      <c r="AO12" s="11">
        <f t="shared" si="37"/>
        <v>0</v>
      </c>
      <c r="AP12" s="11">
        <f t="shared" si="38"/>
        <v>0</v>
      </c>
      <c r="AQ12" s="10">
        <f t="shared" si="39"/>
        <v>3</v>
      </c>
      <c r="AR12" s="11">
        <f t="shared" si="40"/>
        <v>1</v>
      </c>
      <c r="AS12" s="11">
        <f t="shared" si="41"/>
        <v>0</v>
      </c>
      <c r="AT12" s="11">
        <f t="shared" si="42"/>
        <v>1</v>
      </c>
      <c r="AU12" s="11">
        <f t="shared" si="43"/>
        <v>0</v>
      </c>
      <c r="AV12" s="11">
        <f t="shared" si="44"/>
        <v>0</v>
      </c>
      <c r="AW12" s="11">
        <f t="shared" si="45"/>
        <v>0</v>
      </c>
      <c r="AX12" s="10">
        <f t="shared" si="46"/>
        <v>2</v>
      </c>
      <c r="AY12" s="12" t="s">
        <v>1517</v>
      </c>
      <c r="AZ12" s="12">
        <v>703</v>
      </c>
      <c r="BA12" s="13">
        <v>2043</v>
      </c>
      <c r="BB12" s="10">
        <f t="shared" si="47"/>
        <v>1</v>
      </c>
      <c r="BC12" s="17">
        <f t="shared" si="48"/>
        <v>2.2999999999999998</v>
      </c>
      <c r="BD12" s="35" t="s">
        <v>1785</v>
      </c>
      <c r="BE12" s="10" t="str">
        <f t="shared" si="49"/>
        <v>Varken eller</v>
      </c>
      <c r="BF12" s="6" t="s">
        <v>737</v>
      </c>
      <c r="BG12" s="7">
        <v>160</v>
      </c>
      <c r="BH12" s="6" t="s">
        <v>744</v>
      </c>
      <c r="BI12" s="9" t="str">
        <f t="shared" si="50"/>
        <v>Erik Heribertson</v>
      </c>
      <c r="BJ12" s="10" t="str">
        <f t="shared" si="51"/>
        <v>erik.heribertson@taby.se</v>
      </c>
      <c r="BK12" s="10" t="str">
        <f t="shared" si="52"/>
        <v>kultur- och fritidschef</v>
      </c>
      <c r="BL12" s="10"/>
      <c r="BM12" s="11">
        <f t="shared" si="53"/>
        <v>0</v>
      </c>
      <c r="BN12" s="11">
        <f t="shared" si="54"/>
        <v>0</v>
      </c>
      <c r="BO12" s="11">
        <f t="shared" si="55"/>
        <v>0</v>
      </c>
      <c r="BP12" s="11">
        <f t="shared" si="56"/>
        <v>1.25</v>
      </c>
      <c r="BQ12" s="11">
        <f t="shared" si="57"/>
        <v>0</v>
      </c>
      <c r="BR12" s="17">
        <f t="shared" si="58"/>
        <v>1.25</v>
      </c>
      <c r="BS12" s="11">
        <f t="shared" si="59"/>
        <v>1</v>
      </c>
      <c r="BT12" s="11">
        <f t="shared" si="60"/>
        <v>0</v>
      </c>
      <c r="BU12" s="11">
        <f t="shared" si="61"/>
        <v>1</v>
      </c>
      <c r="BV12" s="11">
        <f t="shared" si="62"/>
        <v>1</v>
      </c>
      <c r="BW12" s="11">
        <f t="shared" si="63"/>
        <v>0</v>
      </c>
      <c r="BX12" s="11">
        <f t="shared" si="64"/>
        <v>0</v>
      </c>
      <c r="BY12" s="17">
        <f t="shared" si="65"/>
        <v>3</v>
      </c>
      <c r="BZ12" s="11">
        <f t="shared" si="66"/>
        <v>0</v>
      </c>
      <c r="CA12" s="11">
        <f t="shared" si="67"/>
        <v>0.625</v>
      </c>
      <c r="CB12" s="11">
        <f t="shared" si="68"/>
        <v>0.625</v>
      </c>
      <c r="CC12" s="11">
        <f t="shared" si="69"/>
        <v>0</v>
      </c>
      <c r="CD12" s="11">
        <f t="shared" si="70"/>
        <v>0</v>
      </c>
      <c r="CE12" s="11">
        <f t="shared" si="71"/>
        <v>0.625</v>
      </c>
      <c r="CF12" s="11">
        <f t="shared" si="72"/>
        <v>0.625</v>
      </c>
      <c r="CG12" s="11">
        <f t="shared" si="73"/>
        <v>0</v>
      </c>
      <c r="CH12" s="11">
        <f t="shared" si="74"/>
        <v>0</v>
      </c>
      <c r="CI12" s="17">
        <f t="shared" si="75"/>
        <v>2.5</v>
      </c>
      <c r="CJ12" s="11">
        <f t="shared" si="76"/>
        <v>0</v>
      </c>
      <c r="CK12" s="11">
        <f t="shared" si="77"/>
        <v>2</v>
      </c>
      <c r="CL12" s="11">
        <f t="shared" si="78"/>
        <v>1</v>
      </c>
      <c r="CM12" s="11">
        <f t="shared" si="79"/>
        <v>0</v>
      </c>
      <c r="CN12" s="11">
        <f t="shared" si="80"/>
        <v>0</v>
      </c>
      <c r="CO12" s="11">
        <f t="shared" si="81"/>
        <v>0</v>
      </c>
      <c r="CP12" s="17">
        <f t="shared" si="82"/>
        <v>3</v>
      </c>
      <c r="CQ12" s="11">
        <f t="shared" si="83"/>
        <v>1</v>
      </c>
      <c r="CR12" s="11">
        <f t="shared" si="84"/>
        <v>1</v>
      </c>
      <c r="CS12" s="11">
        <f t="shared" si="85"/>
        <v>0</v>
      </c>
      <c r="CT12" s="11">
        <f t="shared" si="86"/>
        <v>1</v>
      </c>
      <c r="CU12" s="11">
        <f t="shared" si="87"/>
        <v>0</v>
      </c>
      <c r="CV12" s="11">
        <f t="shared" si="88"/>
        <v>0</v>
      </c>
      <c r="CW12" s="17">
        <f t="shared" si="89"/>
        <v>3</v>
      </c>
      <c r="CX12" s="11">
        <f t="shared" si="90"/>
        <v>1</v>
      </c>
      <c r="CY12" s="11">
        <f t="shared" si="91"/>
        <v>0</v>
      </c>
      <c r="CZ12" s="11">
        <f t="shared" si="92"/>
        <v>1</v>
      </c>
      <c r="DA12" s="11">
        <f t="shared" si="93"/>
        <v>0</v>
      </c>
      <c r="DB12" s="11">
        <f t="shared" si="94"/>
        <v>0</v>
      </c>
      <c r="DC12" s="11">
        <f t="shared" si="95"/>
        <v>0</v>
      </c>
      <c r="DD12" s="17">
        <f t="shared" si="96"/>
        <v>2</v>
      </c>
      <c r="DE12" s="12" t="s">
        <v>1517</v>
      </c>
      <c r="DF12" s="12">
        <v>703</v>
      </c>
      <c r="DG12" s="13">
        <v>2043</v>
      </c>
      <c r="DH12" s="17">
        <f t="shared" si="97"/>
        <v>1</v>
      </c>
      <c r="DI12" s="17">
        <f t="shared" si="98"/>
        <v>2.2999999999999998</v>
      </c>
      <c r="DJ12" s="10" t="str">
        <f t="shared" si="99"/>
        <v>Varken eller</v>
      </c>
    </row>
    <row r="13" spans="1:114" ht="15" x14ac:dyDescent="0.25">
      <c r="A13" s="6" t="s">
        <v>737</v>
      </c>
      <c r="B13" s="7">
        <v>125</v>
      </c>
      <c r="C13" s="6" t="s">
        <v>538</v>
      </c>
      <c r="D13" s="9" t="str">
        <f t="shared" si="0"/>
        <v>Annika Magnusson</v>
      </c>
      <c r="E13" s="10" t="str">
        <f t="shared" si="1"/>
        <v>annika.magnusson@ekero.se</v>
      </c>
      <c r="F13" s="10" t="str">
        <f t="shared" si="2"/>
        <v>Utvecklingsledare kultur och fritid</v>
      </c>
      <c r="G13" s="11">
        <f t="shared" si="3"/>
        <v>1.25</v>
      </c>
      <c r="H13" s="11">
        <f t="shared" si="4"/>
        <v>0</v>
      </c>
      <c r="I13" s="11">
        <f t="shared" si="5"/>
        <v>0</v>
      </c>
      <c r="J13" s="11">
        <f t="shared" si="6"/>
        <v>1.25</v>
      </c>
      <c r="K13" s="11">
        <f t="shared" si="7"/>
        <v>0</v>
      </c>
      <c r="L13" s="10">
        <f t="shared" si="8"/>
        <v>2.5</v>
      </c>
      <c r="M13" s="11">
        <f t="shared" si="9"/>
        <v>1</v>
      </c>
      <c r="N13" s="11">
        <f t="shared" si="10"/>
        <v>1</v>
      </c>
      <c r="O13" s="11">
        <f t="shared" si="11"/>
        <v>1</v>
      </c>
      <c r="P13" s="11">
        <f t="shared" si="12"/>
        <v>1</v>
      </c>
      <c r="Q13" s="11">
        <f t="shared" si="13"/>
        <v>0</v>
      </c>
      <c r="R13" s="11">
        <f t="shared" si="14"/>
        <v>0</v>
      </c>
      <c r="S13" s="10">
        <f t="shared" si="15"/>
        <v>4</v>
      </c>
      <c r="T13" s="11">
        <f t="shared" si="16"/>
        <v>0.625</v>
      </c>
      <c r="U13" s="11">
        <f t="shared" si="17"/>
        <v>0.625</v>
      </c>
      <c r="V13" s="11">
        <f t="shared" si="18"/>
        <v>0.625</v>
      </c>
      <c r="W13" s="11">
        <f t="shared" si="19"/>
        <v>0.625</v>
      </c>
      <c r="X13" s="11">
        <f t="shared" si="20"/>
        <v>0</v>
      </c>
      <c r="Y13" s="11">
        <f t="shared" si="21"/>
        <v>0.625</v>
      </c>
      <c r="Z13" s="11">
        <f t="shared" si="22"/>
        <v>0.625</v>
      </c>
      <c r="AA13" s="11">
        <f t="shared" si="23"/>
        <v>0.625</v>
      </c>
      <c r="AB13" s="11">
        <f t="shared" si="24"/>
        <v>0</v>
      </c>
      <c r="AC13" s="10">
        <f t="shared" si="25"/>
        <v>4.375</v>
      </c>
      <c r="AD13" s="11">
        <f t="shared" si="26"/>
        <v>1</v>
      </c>
      <c r="AE13" s="11">
        <f t="shared" si="27"/>
        <v>0</v>
      </c>
      <c r="AF13" s="11">
        <f t="shared" si="28"/>
        <v>0</v>
      </c>
      <c r="AG13" s="11">
        <f t="shared" si="29"/>
        <v>2</v>
      </c>
      <c r="AH13" s="11">
        <f t="shared" si="30"/>
        <v>0</v>
      </c>
      <c r="AI13" s="11">
        <f t="shared" si="31"/>
        <v>0</v>
      </c>
      <c r="AJ13" s="10">
        <f t="shared" si="32"/>
        <v>3</v>
      </c>
      <c r="AK13" s="11">
        <f t="shared" si="33"/>
        <v>1</v>
      </c>
      <c r="AL13" s="11">
        <f t="shared" si="34"/>
        <v>1</v>
      </c>
      <c r="AM13" s="11">
        <f t="shared" si="35"/>
        <v>1</v>
      </c>
      <c r="AN13" s="11">
        <f t="shared" si="36"/>
        <v>1</v>
      </c>
      <c r="AO13" s="11">
        <f t="shared" si="37"/>
        <v>0</v>
      </c>
      <c r="AP13" s="11">
        <f t="shared" si="38"/>
        <v>0</v>
      </c>
      <c r="AQ13" s="10">
        <f t="shared" si="39"/>
        <v>4</v>
      </c>
      <c r="AR13" s="11">
        <f t="shared" si="40"/>
        <v>0</v>
      </c>
      <c r="AS13" s="11">
        <f t="shared" si="41"/>
        <v>1</v>
      </c>
      <c r="AT13" s="11">
        <f t="shared" si="42"/>
        <v>1</v>
      </c>
      <c r="AU13" s="11">
        <f t="shared" si="43"/>
        <v>0</v>
      </c>
      <c r="AV13" s="11">
        <f t="shared" si="44"/>
        <v>0</v>
      </c>
      <c r="AW13" s="11">
        <f t="shared" si="45"/>
        <v>0</v>
      </c>
      <c r="AX13" s="10">
        <f t="shared" si="46"/>
        <v>2</v>
      </c>
      <c r="AY13" s="12" t="s">
        <v>1526</v>
      </c>
      <c r="AZ13" s="12">
        <v>973</v>
      </c>
      <c r="BA13" s="13">
        <v>2151</v>
      </c>
      <c r="BB13" s="10">
        <f t="shared" si="47"/>
        <v>1</v>
      </c>
      <c r="BC13" s="17">
        <f t="shared" si="48"/>
        <v>3</v>
      </c>
      <c r="BD13" s="36" t="s">
        <v>1786</v>
      </c>
      <c r="BE13" s="10" t="str">
        <f t="shared" si="49"/>
        <v>Bra</v>
      </c>
      <c r="BF13" s="6" t="s">
        <v>737</v>
      </c>
      <c r="BG13" s="7">
        <v>125</v>
      </c>
      <c r="BH13" s="6" t="s">
        <v>538</v>
      </c>
      <c r="BI13" s="9" t="str">
        <f t="shared" si="50"/>
        <v>Annika Magnusson</v>
      </c>
      <c r="BJ13" s="10" t="str">
        <f t="shared" si="51"/>
        <v>annika.magnusson@ekero.se</v>
      </c>
      <c r="BK13" s="10" t="str">
        <f t="shared" si="52"/>
        <v>Utvecklingsledare kultur och fritid</v>
      </c>
      <c r="BL13" s="10"/>
      <c r="BM13" s="11">
        <f t="shared" si="53"/>
        <v>1.25</v>
      </c>
      <c r="BN13" s="11">
        <f t="shared" si="54"/>
        <v>0</v>
      </c>
      <c r="BO13" s="11">
        <f t="shared" si="55"/>
        <v>0</v>
      </c>
      <c r="BP13" s="11">
        <f t="shared" si="56"/>
        <v>1.25</v>
      </c>
      <c r="BQ13" s="11">
        <f t="shared" si="57"/>
        <v>0</v>
      </c>
      <c r="BR13" s="17">
        <f t="shared" si="58"/>
        <v>2.5</v>
      </c>
      <c r="BS13" s="11">
        <f t="shared" si="59"/>
        <v>1</v>
      </c>
      <c r="BT13" s="11">
        <f t="shared" si="60"/>
        <v>1</v>
      </c>
      <c r="BU13" s="11">
        <f t="shared" si="61"/>
        <v>1</v>
      </c>
      <c r="BV13" s="11">
        <f t="shared" si="62"/>
        <v>1</v>
      </c>
      <c r="BW13" s="11">
        <f t="shared" si="63"/>
        <v>0</v>
      </c>
      <c r="BX13" s="11">
        <f t="shared" si="64"/>
        <v>0</v>
      </c>
      <c r="BY13" s="17">
        <f t="shared" si="65"/>
        <v>4</v>
      </c>
      <c r="BZ13" s="11">
        <f t="shared" si="66"/>
        <v>0.625</v>
      </c>
      <c r="CA13" s="11">
        <f t="shared" si="67"/>
        <v>0.625</v>
      </c>
      <c r="CB13" s="11">
        <f t="shared" si="68"/>
        <v>0.625</v>
      </c>
      <c r="CC13" s="11">
        <f t="shared" si="69"/>
        <v>0.625</v>
      </c>
      <c r="CD13" s="11">
        <f t="shared" si="70"/>
        <v>0</v>
      </c>
      <c r="CE13" s="11">
        <f t="shared" si="71"/>
        <v>0.625</v>
      </c>
      <c r="CF13" s="11">
        <f t="shared" si="72"/>
        <v>0.625</v>
      </c>
      <c r="CG13" s="11">
        <f t="shared" si="73"/>
        <v>0.625</v>
      </c>
      <c r="CH13" s="11">
        <f t="shared" si="74"/>
        <v>0</v>
      </c>
      <c r="CI13" s="17">
        <f t="shared" si="75"/>
        <v>4.375</v>
      </c>
      <c r="CJ13" s="11">
        <f t="shared" si="76"/>
        <v>1</v>
      </c>
      <c r="CK13" s="11">
        <f t="shared" si="77"/>
        <v>0</v>
      </c>
      <c r="CL13" s="11">
        <f t="shared" si="78"/>
        <v>0</v>
      </c>
      <c r="CM13" s="11">
        <f t="shared" si="79"/>
        <v>2</v>
      </c>
      <c r="CN13" s="11">
        <f t="shared" si="80"/>
        <v>0</v>
      </c>
      <c r="CO13" s="11">
        <f t="shared" si="81"/>
        <v>0</v>
      </c>
      <c r="CP13" s="17">
        <f t="shared" si="82"/>
        <v>3</v>
      </c>
      <c r="CQ13" s="11">
        <f t="shared" si="83"/>
        <v>1</v>
      </c>
      <c r="CR13" s="11">
        <f t="shared" si="84"/>
        <v>1</v>
      </c>
      <c r="CS13" s="11">
        <f t="shared" si="85"/>
        <v>1</v>
      </c>
      <c r="CT13" s="11">
        <f t="shared" si="86"/>
        <v>1</v>
      </c>
      <c r="CU13" s="11">
        <f t="shared" si="87"/>
        <v>0</v>
      </c>
      <c r="CV13" s="11">
        <f t="shared" si="88"/>
        <v>0</v>
      </c>
      <c r="CW13" s="17">
        <f t="shared" si="89"/>
        <v>4</v>
      </c>
      <c r="CX13" s="11">
        <f t="shared" si="90"/>
        <v>0</v>
      </c>
      <c r="CY13" s="11">
        <f t="shared" si="91"/>
        <v>1</v>
      </c>
      <c r="CZ13" s="11">
        <f t="shared" si="92"/>
        <v>1</v>
      </c>
      <c r="DA13" s="11">
        <f t="shared" si="93"/>
        <v>0</v>
      </c>
      <c r="DB13" s="11">
        <f t="shared" si="94"/>
        <v>0</v>
      </c>
      <c r="DC13" s="11">
        <f t="shared" si="95"/>
        <v>0</v>
      </c>
      <c r="DD13" s="17">
        <f t="shared" si="96"/>
        <v>2</v>
      </c>
      <c r="DE13" s="12" t="s">
        <v>1526</v>
      </c>
      <c r="DF13" s="12">
        <v>973</v>
      </c>
      <c r="DG13" s="13">
        <v>2151</v>
      </c>
      <c r="DH13" s="17">
        <f t="shared" si="97"/>
        <v>1</v>
      </c>
      <c r="DI13" s="17">
        <f t="shared" si="98"/>
        <v>3</v>
      </c>
      <c r="DJ13" s="10" t="str">
        <f t="shared" si="99"/>
        <v>Bra</v>
      </c>
    </row>
    <row r="14" spans="1:114" ht="15" x14ac:dyDescent="0.25">
      <c r="A14" s="6" t="s">
        <v>737</v>
      </c>
      <c r="B14" s="7">
        <v>162</v>
      </c>
      <c r="C14" s="6" t="s">
        <v>739</v>
      </c>
      <c r="D14" s="9" t="str">
        <f t="shared" si="0"/>
        <v>Stina Karlsson</v>
      </c>
      <c r="E14" s="10" t="str">
        <f t="shared" si="1"/>
        <v>stina.karlsson@danderyd.se</v>
      </c>
      <c r="F14" s="10" t="str">
        <f t="shared" si="2"/>
        <v>Drog- och brottsförebyggare</v>
      </c>
      <c r="G14" s="11">
        <f t="shared" si="3"/>
        <v>0</v>
      </c>
      <c r="H14" s="11">
        <f t="shared" si="4"/>
        <v>1.25</v>
      </c>
      <c r="I14" s="11">
        <f t="shared" si="5"/>
        <v>0</v>
      </c>
      <c r="J14" s="11">
        <f t="shared" si="6"/>
        <v>0</v>
      </c>
      <c r="K14" s="11">
        <f t="shared" si="7"/>
        <v>0</v>
      </c>
      <c r="L14" s="10">
        <f t="shared" si="8"/>
        <v>1.25</v>
      </c>
      <c r="M14" s="11">
        <f t="shared" si="9"/>
        <v>1</v>
      </c>
      <c r="N14" s="11">
        <f t="shared" si="10"/>
        <v>1</v>
      </c>
      <c r="O14" s="11">
        <f t="shared" si="11"/>
        <v>1</v>
      </c>
      <c r="P14" s="11">
        <f t="shared" si="12"/>
        <v>1</v>
      </c>
      <c r="Q14" s="11">
        <f t="shared" si="13"/>
        <v>0</v>
      </c>
      <c r="R14" s="11">
        <f t="shared" si="14"/>
        <v>0</v>
      </c>
      <c r="S14" s="10">
        <f t="shared" si="15"/>
        <v>4</v>
      </c>
      <c r="T14" s="11">
        <f t="shared" si="16"/>
        <v>0</v>
      </c>
      <c r="U14" s="11">
        <f t="shared" si="17"/>
        <v>0.625</v>
      </c>
      <c r="V14" s="11">
        <f t="shared" si="18"/>
        <v>0.625</v>
      </c>
      <c r="W14" s="11">
        <f t="shared" si="19"/>
        <v>0.625</v>
      </c>
      <c r="X14" s="11">
        <f t="shared" si="20"/>
        <v>0</v>
      </c>
      <c r="Y14" s="11">
        <f t="shared" si="21"/>
        <v>0.625</v>
      </c>
      <c r="Z14" s="11">
        <f t="shared" si="22"/>
        <v>0.625</v>
      </c>
      <c r="AA14" s="11">
        <f t="shared" si="23"/>
        <v>0</v>
      </c>
      <c r="AB14" s="11">
        <f t="shared" si="24"/>
        <v>0</v>
      </c>
      <c r="AC14" s="10">
        <f t="shared" si="25"/>
        <v>3.125</v>
      </c>
      <c r="AD14" s="11">
        <f t="shared" si="26"/>
        <v>0</v>
      </c>
      <c r="AE14" s="11">
        <f t="shared" si="27"/>
        <v>2</v>
      </c>
      <c r="AF14" s="11">
        <f t="shared" si="28"/>
        <v>0</v>
      </c>
      <c r="AG14" s="11">
        <f t="shared" si="29"/>
        <v>2</v>
      </c>
      <c r="AH14" s="11">
        <f t="shared" si="30"/>
        <v>0</v>
      </c>
      <c r="AI14" s="11">
        <f t="shared" si="31"/>
        <v>0</v>
      </c>
      <c r="AJ14" s="10">
        <f t="shared" si="32"/>
        <v>4</v>
      </c>
      <c r="AK14" s="11">
        <f t="shared" si="33"/>
        <v>1</v>
      </c>
      <c r="AL14" s="11">
        <f t="shared" si="34"/>
        <v>1</v>
      </c>
      <c r="AM14" s="11">
        <f t="shared" si="35"/>
        <v>1</v>
      </c>
      <c r="AN14" s="11">
        <f t="shared" si="36"/>
        <v>1</v>
      </c>
      <c r="AO14" s="11">
        <f t="shared" si="37"/>
        <v>0</v>
      </c>
      <c r="AP14" s="11">
        <f t="shared" si="38"/>
        <v>0</v>
      </c>
      <c r="AQ14" s="10">
        <f t="shared" si="39"/>
        <v>4</v>
      </c>
      <c r="AR14" s="11">
        <f t="shared" si="40"/>
        <v>0</v>
      </c>
      <c r="AS14" s="11">
        <f t="shared" si="41"/>
        <v>1</v>
      </c>
      <c r="AT14" s="11">
        <f t="shared" si="42"/>
        <v>1</v>
      </c>
      <c r="AU14" s="11">
        <f t="shared" si="43"/>
        <v>0</v>
      </c>
      <c r="AV14" s="11">
        <f t="shared" si="44"/>
        <v>0</v>
      </c>
      <c r="AW14" s="11">
        <f t="shared" si="45"/>
        <v>0</v>
      </c>
      <c r="AX14" s="10">
        <f t="shared" si="46"/>
        <v>2</v>
      </c>
      <c r="AY14" s="12" t="s">
        <v>1527</v>
      </c>
      <c r="AZ14" s="12">
        <v>954</v>
      </c>
      <c r="BA14" s="13">
        <v>2660</v>
      </c>
      <c r="BB14" s="10">
        <f t="shared" si="47"/>
        <v>3</v>
      </c>
      <c r="BC14" s="17">
        <f t="shared" si="48"/>
        <v>3.1</v>
      </c>
      <c r="BD14" s="36" t="s">
        <v>1786</v>
      </c>
      <c r="BE14" s="10" t="str">
        <f t="shared" si="49"/>
        <v>Mycket bra</v>
      </c>
      <c r="BF14" s="6" t="s">
        <v>737</v>
      </c>
      <c r="BG14" s="7">
        <v>162</v>
      </c>
      <c r="BH14" s="6" t="s">
        <v>739</v>
      </c>
      <c r="BI14" s="9" t="str">
        <f t="shared" si="50"/>
        <v>Stina Karlsson</v>
      </c>
      <c r="BJ14" s="10" t="str">
        <f t="shared" si="51"/>
        <v>stina.karlsson@danderyd.se</v>
      </c>
      <c r="BK14" s="10" t="str">
        <f t="shared" si="52"/>
        <v>Drog- och brottsförebyggare</v>
      </c>
      <c r="BL14" s="10"/>
      <c r="BM14" s="11">
        <f t="shared" si="53"/>
        <v>0</v>
      </c>
      <c r="BN14" s="11">
        <f t="shared" si="54"/>
        <v>1.25</v>
      </c>
      <c r="BO14" s="11">
        <f t="shared" si="55"/>
        <v>0</v>
      </c>
      <c r="BP14" s="11">
        <f t="shared" si="56"/>
        <v>0</v>
      </c>
      <c r="BQ14" s="11">
        <f t="shared" si="57"/>
        <v>0</v>
      </c>
      <c r="BR14" s="17">
        <f t="shared" si="58"/>
        <v>1.25</v>
      </c>
      <c r="BS14" s="11">
        <f t="shared" si="59"/>
        <v>1</v>
      </c>
      <c r="BT14" s="11">
        <f t="shared" si="60"/>
        <v>1</v>
      </c>
      <c r="BU14" s="11">
        <f t="shared" si="61"/>
        <v>1</v>
      </c>
      <c r="BV14" s="11">
        <f t="shared" si="62"/>
        <v>1</v>
      </c>
      <c r="BW14" s="11">
        <f t="shared" si="63"/>
        <v>0</v>
      </c>
      <c r="BX14" s="11">
        <f t="shared" si="64"/>
        <v>0</v>
      </c>
      <c r="BY14" s="17">
        <f t="shared" si="65"/>
        <v>4</v>
      </c>
      <c r="BZ14" s="11">
        <f t="shared" si="66"/>
        <v>0</v>
      </c>
      <c r="CA14" s="11">
        <f t="shared" si="67"/>
        <v>0.625</v>
      </c>
      <c r="CB14" s="11">
        <f t="shared" si="68"/>
        <v>0.625</v>
      </c>
      <c r="CC14" s="11">
        <f t="shared" si="69"/>
        <v>0.625</v>
      </c>
      <c r="CD14" s="11">
        <f t="shared" si="70"/>
        <v>0</v>
      </c>
      <c r="CE14" s="11">
        <f t="shared" si="71"/>
        <v>0.625</v>
      </c>
      <c r="CF14" s="11">
        <f t="shared" si="72"/>
        <v>0.625</v>
      </c>
      <c r="CG14" s="11">
        <f t="shared" si="73"/>
        <v>0</v>
      </c>
      <c r="CH14" s="11">
        <f t="shared" si="74"/>
        <v>0</v>
      </c>
      <c r="CI14" s="17">
        <f t="shared" si="75"/>
        <v>3.125</v>
      </c>
      <c r="CJ14" s="11">
        <f t="shared" si="76"/>
        <v>0</v>
      </c>
      <c r="CK14" s="11">
        <f t="shared" si="77"/>
        <v>2</v>
      </c>
      <c r="CL14" s="11">
        <f t="shared" si="78"/>
        <v>0</v>
      </c>
      <c r="CM14" s="11">
        <f t="shared" si="79"/>
        <v>2</v>
      </c>
      <c r="CN14" s="11">
        <f t="shared" si="80"/>
        <v>0</v>
      </c>
      <c r="CO14" s="11">
        <f t="shared" si="81"/>
        <v>0</v>
      </c>
      <c r="CP14" s="17">
        <f t="shared" si="82"/>
        <v>4</v>
      </c>
      <c r="CQ14" s="11">
        <f t="shared" si="83"/>
        <v>1</v>
      </c>
      <c r="CR14" s="11">
        <f t="shared" si="84"/>
        <v>1</v>
      </c>
      <c r="CS14" s="11">
        <f t="shared" si="85"/>
        <v>1</v>
      </c>
      <c r="CT14" s="11">
        <f t="shared" si="86"/>
        <v>1</v>
      </c>
      <c r="CU14" s="11">
        <f t="shared" si="87"/>
        <v>0</v>
      </c>
      <c r="CV14" s="11">
        <f t="shared" si="88"/>
        <v>0</v>
      </c>
      <c r="CW14" s="17">
        <f t="shared" si="89"/>
        <v>4</v>
      </c>
      <c r="CX14" s="11">
        <f t="shared" si="90"/>
        <v>0</v>
      </c>
      <c r="CY14" s="11">
        <f t="shared" si="91"/>
        <v>1</v>
      </c>
      <c r="CZ14" s="11">
        <f t="shared" si="92"/>
        <v>1</v>
      </c>
      <c r="DA14" s="11">
        <f t="shared" si="93"/>
        <v>0</v>
      </c>
      <c r="DB14" s="11">
        <f t="shared" si="94"/>
        <v>0</v>
      </c>
      <c r="DC14" s="11">
        <f t="shared" si="95"/>
        <v>0</v>
      </c>
      <c r="DD14" s="17">
        <f t="shared" si="96"/>
        <v>2</v>
      </c>
      <c r="DE14" s="12" t="s">
        <v>1527</v>
      </c>
      <c r="DF14" s="12">
        <v>954</v>
      </c>
      <c r="DG14" s="13">
        <v>2660</v>
      </c>
      <c r="DH14" s="17">
        <f t="shared" si="97"/>
        <v>3</v>
      </c>
      <c r="DI14" s="17">
        <f t="shared" si="98"/>
        <v>3.1</v>
      </c>
      <c r="DJ14" s="10" t="str">
        <f t="shared" si="99"/>
        <v>Mycket bra</v>
      </c>
    </row>
    <row r="15" spans="1:114" ht="15" x14ac:dyDescent="0.25">
      <c r="A15" s="6" t="s">
        <v>737</v>
      </c>
      <c r="B15" s="7">
        <v>115</v>
      </c>
      <c r="C15" s="6" t="s">
        <v>820</v>
      </c>
      <c r="D15" s="9" t="str">
        <f t="shared" si="0"/>
        <v>Thomas Lindberg</v>
      </c>
      <c r="E15" s="10" t="str">
        <f t="shared" si="1"/>
        <v>thomas.lindberg@vallentuna.se</v>
      </c>
      <c r="F15" s="10" t="str">
        <f t="shared" si="2"/>
        <v>Enhetschef Ungdomsenheten</v>
      </c>
      <c r="G15" s="11">
        <f t="shared" si="3"/>
        <v>1.25</v>
      </c>
      <c r="H15" s="11">
        <f t="shared" si="4"/>
        <v>0</v>
      </c>
      <c r="I15" s="11">
        <f t="shared" si="5"/>
        <v>1.25</v>
      </c>
      <c r="J15" s="11">
        <f t="shared" si="6"/>
        <v>0</v>
      </c>
      <c r="K15" s="11">
        <f t="shared" si="7"/>
        <v>0</v>
      </c>
      <c r="L15" s="10">
        <f t="shared" si="8"/>
        <v>2.5</v>
      </c>
      <c r="M15" s="11">
        <f t="shared" si="9"/>
        <v>1</v>
      </c>
      <c r="N15" s="11">
        <f t="shared" si="10"/>
        <v>1</v>
      </c>
      <c r="O15" s="11">
        <f t="shared" si="11"/>
        <v>1</v>
      </c>
      <c r="P15" s="11">
        <f t="shared" si="12"/>
        <v>1</v>
      </c>
      <c r="Q15" s="11">
        <f t="shared" si="13"/>
        <v>0</v>
      </c>
      <c r="R15" s="11">
        <f t="shared" si="14"/>
        <v>0</v>
      </c>
      <c r="S15" s="10">
        <f t="shared" si="15"/>
        <v>4</v>
      </c>
      <c r="T15" s="11">
        <f t="shared" si="16"/>
        <v>0</v>
      </c>
      <c r="U15" s="11">
        <f t="shared" si="17"/>
        <v>0.625</v>
      </c>
      <c r="V15" s="11">
        <f t="shared" si="18"/>
        <v>0.625</v>
      </c>
      <c r="W15" s="11">
        <f t="shared" si="19"/>
        <v>0</v>
      </c>
      <c r="X15" s="11">
        <f t="shared" si="20"/>
        <v>0.625</v>
      </c>
      <c r="Y15" s="11">
        <f t="shared" si="21"/>
        <v>0.625</v>
      </c>
      <c r="Z15" s="11">
        <f t="shared" si="22"/>
        <v>0.625</v>
      </c>
      <c r="AA15" s="11">
        <f t="shared" si="23"/>
        <v>0</v>
      </c>
      <c r="AB15" s="11">
        <f t="shared" si="24"/>
        <v>0</v>
      </c>
      <c r="AC15" s="10">
        <f t="shared" si="25"/>
        <v>3.125</v>
      </c>
      <c r="AD15" s="11">
        <f t="shared" si="26"/>
        <v>0</v>
      </c>
      <c r="AE15" s="11">
        <f t="shared" si="27"/>
        <v>2</v>
      </c>
      <c r="AF15" s="11">
        <f t="shared" si="28"/>
        <v>0</v>
      </c>
      <c r="AG15" s="11">
        <f t="shared" si="29"/>
        <v>2</v>
      </c>
      <c r="AH15" s="11">
        <f t="shared" si="30"/>
        <v>1</v>
      </c>
      <c r="AI15" s="11">
        <f t="shared" si="31"/>
        <v>0</v>
      </c>
      <c r="AJ15" s="10">
        <f t="shared" si="32"/>
        <v>5</v>
      </c>
      <c r="AK15" s="11">
        <f t="shared" si="33"/>
        <v>1</v>
      </c>
      <c r="AL15" s="11">
        <f t="shared" si="34"/>
        <v>1</v>
      </c>
      <c r="AM15" s="11">
        <f t="shared" si="35"/>
        <v>1</v>
      </c>
      <c r="AN15" s="11">
        <f t="shared" si="36"/>
        <v>1</v>
      </c>
      <c r="AO15" s="11">
        <f t="shared" si="37"/>
        <v>0</v>
      </c>
      <c r="AP15" s="11">
        <f t="shared" si="38"/>
        <v>0</v>
      </c>
      <c r="AQ15" s="10">
        <f t="shared" si="39"/>
        <v>4</v>
      </c>
      <c r="AR15" s="11">
        <f t="shared" si="40"/>
        <v>0</v>
      </c>
      <c r="AS15" s="11">
        <f t="shared" si="41"/>
        <v>0</v>
      </c>
      <c r="AT15" s="11">
        <f t="shared" si="42"/>
        <v>0</v>
      </c>
      <c r="AU15" s="11">
        <f t="shared" si="43"/>
        <v>0</v>
      </c>
      <c r="AV15" s="11">
        <f t="shared" si="44"/>
        <v>0</v>
      </c>
      <c r="AW15" s="11">
        <f t="shared" si="45"/>
        <v>0</v>
      </c>
      <c r="AX15" s="10">
        <f t="shared" si="46"/>
        <v>0</v>
      </c>
      <c r="AY15" s="12" t="s">
        <v>1530</v>
      </c>
      <c r="AZ15" s="12" t="s">
        <v>1531</v>
      </c>
      <c r="BA15" s="13">
        <v>2884</v>
      </c>
      <c r="BB15" s="10">
        <f t="shared" si="47"/>
        <v>4</v>
      </c>
      <c r="BC15" s="17">
        <f t="shared" si="48"/>
        <v>3.2</v>
      </c>
      <c r="BD15" s="36" t="s">
        <v>1786</v>
      </c>
      <c r="BE15" s="10" t="str">
        <f t="shared" si="49"/>
        <v>Dålig</v>
      </c>
      <c r="BF15" s="6" t="s">
        <v>737</v>
      </c>
      <c r="BG15" s="7">
        <v>115</v>
      </c>
      <c r="BH15" s="6" t="s">
        <v>820</v>
      </c>
      <c r="BI15" s="9" t="str">
        <f t="shared" si="50"/>
        <v>Thomas Lindberg</v>
      </c>
      <c r="BJ15" s="10" t="str">
        <f t="shared" si="51"/>
        <v>thomas.lindberg@vallentuna.se</v>
      </c>
      <c r="BK15" s="10" t="str">
        <f t="shared" si="52"/>
        <v>Enhetschef Ungdomsenheten</v>
      </c>
      <c r="BL15" s="10"/>
      <c r="BM15" s="11">
        <f t="shared" si="53"/>
        <v>1.25</v>
      </c>
      <c r="BN15" s="11">
        <f t="shared" si="54"/>
        <v>0</v>
      </c>
      <c r="BO15" s="11">
        <f t="shared" si="55"/>
        <v>1.25</v>
      </c>
      <c r="BP15" s="11">
        <f t="shared" si="56"/>
        <v>0</v>
      </c>
      <c r="BQ15" s="11">
        <f t="shared" si="57"/>
        <v>0</v>
      </c>
      <c r="BR15" s="17">
        <f t="shared" si="58"/>
        <v>2.5</v>
      </c>
      <c r="BS15" s="11">
        <f t="shared" si="59"/>
        <v>1</v>
      </c>
      <c r="BT15" s="11">
        <f t="shared" si="60"/>
        <v>1</v>
      </c>
      <c r="BU15" s="11">
        <f t="shared" si="61"/>
        <v>1</v>
      </c>
      <c r="BV15" s="11">
        <f t="shared" si="62"/>
        <v>1</v>
      </c>
      <c r="BW15" s="11">
        <f t="shared" si="63"/>
        <v>0</v>
      </c>
      <c r="BX15" s="11">
        <f t="shared" si="64"/>
        <v>0</v>
      </c>
      <c r="BY15" s="17">
        <f t="shared" si="65"/>
        <v>4</v>
      </c>
      <c r="BZ15" s="11">
        <f t="shared" si="66"/>
        <v>0</v>
      </c>
      <c r="CA15" s="11">
        <f t="shared" si="67"/>
        <v>0.625</v>
      </c>
      <c r="CB15" s="11">
        <f t="shared" si="68"/>
        <v>0.625</v>
      </c>
      <c r="CC15" s="11">
        <f t="shared" si="69"/>
        <v>0</v>
      </c>
      <c r="CD15" s="11">
        <f t="shared" si="70"/>
        <v>0.625</v>
      </c>
      <c r="CE15" s="11">
        <f t="shared" si="71"/>
        <v>0.625</v>
      </c>
      <c r="CF15" s="11">
        <f t="shared" si="72"/>
        <v>0.625</v>
      </c>
      <c r="CG15" s="11">
        <f t="shared" si="73"/>
        <v>0</v>
      </c>
      <c r="CH15" s="11">
        <f t="shared" si="74"/>
        <v>0</v>
      </c>
      <c r="CI15" s="17">
        <f t="shared" si="75"/>
        <v>3.125</v>
      </c>
      <c r="CJ15" s="11">
        <f t="shared" si="76"/>
        <v>0</v>
      </c>
      <c r="CK15" s="11">
        <f t="shared" si="77"/>
        <v>2</v>
      </c>
      <c r="CL15" s="11">
        <f t="shared" si="78"/>
        <v>0</v>
      </c>
      <c r="CM15" s="11">
        <f t="shared" si="79"/>
        <v>2</v>
      </c>
      <c r="CN15" s="11">
        <f t="shared" si="80"/>
        <v>1</v>
      </c>
      <c r="CO15" s="11">
        <f t="shared" si="81"/>
        <v>0</v>
      </c>
      <c r="CP15" s="17">
        <f t="shared" si="82"/>
        <v>5</v>
      </c>
      <c r="CQ15" s="11">
        <f t="shared" si="83"/>
        <v>1</v>
      </c>
      <c r="CR15" s="11">
        <f t="shared" si="84"/>
        <v>1</v>
      </c>
      <c r="CS15" s="11">
        <f t="shared" si="85"/>
        <v>1</v>
      </c>
      <c r="CT15" s="11">
        <f t="shared" si="86"/>
        <v>1</v>
      </c>
      <c r="CU15" s="11">
        <f t="shared" si="87"/>
        <v>0</v>
      </c>
      <c r="CV15" s="11">
        <f t="shared" si="88"/>
        <v>0</v>
      </c>
      <c r="CW15" s="17">
        <f t="shared" si="89"/>
        <v>4</v>
      </c>
      <c r="CX15" s="11">
        <f t="shared" si="90"/>
        <v>0</v>
      </c>
      <c r="CY15" s="11">
        <f t="shared" si="91"/>
        <v>0</v>
      </c>
      <c r="CZ15" s="11">
        <f t="shared" si="92"/>
        <v>0</v>
      </c>
      <c r="DA15" s="11">
        <f t="shared" si="93"/>
        <v>0</v>
      </c>
      <c r="DB15" s="11">
        <f t="shared" si="94"/>
        <v>0</v>
      </c>
      <c r="DC15" s="11">
        <f t="shared" si="95"/>
        <v>0</v>
      </c>
      <c r="DD15" s="17">
        <f t="shared" si="96"/>
        <v>0</v>
      </c>
      <c r="DE15" s="12" t="s">
        <v>1530</v>
      </c>
      <c r="DF15" s="12" t="s">
        <v>1531</v>
      </c>
      <c r="DG15" s="13">
        <v>2884</v>
      </c>
      <c r="DH15" s="17">
        <f t="shared" si="97"/>
        <v>4</v>
      </c>
      <c r="DI15" s="17">
        <f t="shared" si="98"/>
        <v>3.2</v>
      </c>
      <c r="DJ15" s="10" t="str">
        <f t="shared" si="99"/>
        <v>Dålig</v>
      </c>
    </row>
    <row r="16" spans="1:114" ht="15" x14ac:dyDescent="0.25">
      <c r="A16" s="6" t="s">
        <v>737</v>
      </c>
      <c r="B16" s="7">
        <v>120</v>
      </c>
      <c r="C16" s="6" t="s">
        <v>828</v>
      </c>
      <c r="D16" s="9" t="str">
        <f t="shared" si="0"/>
        <v>Lisa Coudek</v>
      </c>
      <c r="E16" s="10" t="str">
        <f t="shared" si="1"/>
        <v>lisa.coudek@varmdo.se</v>
      </c>
      <c r="F16" s="10" t="str">
        <f t="shared" si="2"/>
        <v>Strateg</v>
      </c>
      <c r="G16" s="11">
        <f t="shared" si="3"/>
        <v>1.25</v>
      </c>
      <c r="H16" s="11">
        <f t="shared" si="4"/>
        <v>0</v>
      </c>
      <c r="I16" s="11">
        <f t="shared" si="5"/>
        <v>1.25</v>
      </c>
      <c r="J16" s="11">
        <f t="shared" si="6"/>
        <v>1.25</v>
      </c>
      <c r="K16" s="11">
        <f t="shared" si="7"/>
        <v>0</v>
      </c>
      <c r="L16" s="10">
        <f t="shared" si="8"/>
        <v>3.75</v>
      </c>
      <c r="M16" s="11">
        <f t="shared" si="9"/>
        <v>1</v>
      </c>
      <c r="N16" s="11">
        <f t="shared" si="10"/>
        <v>1</v>
      </c>
      <c r="O16" s="11">
        <f t="shared" si="11"/>
        <v>1</v>
      </c>
      <c r="P16" s="11">
        <f t="shared" si="12"/>
        <v>1</v>
      </c>
      <c r="Q16" s="11">
        <f t="shared" si="13"/>
        <v>0</v>
      </c>
      <c r="R16" s="11">
        <f t="shared" si="14"/>
        <v>0</v>
      </c>
      <c r="S16" s="10">
        <f t="shared" si="15"/>
        <v>4</v>
      </c>
      <c r="T16" s="11">
        <f t="shared" si="16"/>
        <v>0</v>
      </c>
      <c r="U16" s="11">
        <f t="shared" si="17"/>
        <v>0.625</v>
      </c>
      <c r="V16" s="11">
        <f t="shared" si="18"/>
        <v>0.625</v>
      </c>
      <c r="W16" s="11">
        <f t="shared" si="19"/>
        <v>0.625</v>
      </c>
      <c r="X16" s="11">
        <f t="shared" si="20"/>
        <v>0</v>
      </c>
      <c r="Y16" s="11">
        <f t="shared" si="21"/>
        <v>0.625</v>
      </c>
      <c r="Z16" s="11">
        <f t="shared" si="22"/>
        <v>0.625</v>
      </c>
      <c r="AA16" s="11">
        <f t="shared" si="23"/>
        <v>0.625</v>
      </c>
      <c r="AB16" s="11">
        <f t="shared" si="24"/>
        <v>0</v>
      </c>
      <c r="AC16" s="10">
        <f t="shared" si="25"/>
        <v>3.75</v>
      </c>
      <c r="AD16" s="11">
        <f t="shared" si="26"/>
        <v>1</v>
      </c>
      <c r="AE16" s="11">
        <f t="shared" si="27"/>
        <v>0</v>
      </c>
      <c r="AF16" s="11">
        <f t="shared" si="28"/>
        <v>0</v>
      </c>
      <c r="AG16" s="11">
        <f t="shared" si="29"/>
        <v>2</v>
      </c>
      <c r="AH16" s="11">
        <f t="shared" si="30"/>
        <v>1</v>
      </c>
      <c r="AI16" s="11">
        <f t="shared" si="31"/>
        <v>0</v>
      </c>
      <c r="AJ16" s="10">
        <f t="shared" si="32"/>
        <v>4</v>
      </c>
      <c r="AK16" s="11">
        <f t="shared" si="33"/>
        <v>1</v>
      </c>
      <c r="AL16" s="11">
        <f t="shared" si="34"/>
        <v>1</v>
      </c>
      <c r="AM16" s="11">
        <f t="shared" si="35"/>
        <v>1</v>
      </c>
      <c r="AN16" s="11">
        <f t="shared" si="36"/>
        <v>1</v>
      </c>
      <c r="AO16" s="11">
        <f t="shared" si="37"/>
        <v>1</v>
      </c>
      <c r="AP16" s="11">
        <f t="shared" si="38"/>
        <v>0</v>
      </c>
      <c r="AQ16" s="10">
        <f t="shared" si="39"/>
        <v>5</v>
      </c>
      <c r="AR16" s="11">
        <f t="shared" si="40"/>
        <v>1</v>
      </c>
      <c r="AS16" s="11">
        <f t="shared" si="41"/>
        <v>0</v>
      </c>
      <c r="AT16" s="11">
        <f t="shared" si="42"/>
        <v>0</v>
      </c>
      <c r="AU16" s="11">
        <f t="shared" si="43"/>
        <v>0</v>
      </c>
      <c r="AV16" s="11">
        <f t="shared" si="44"/>
        <v>0</v>
      </c>
      <c r="AW16" s="11">
        <f t="shared" si="45"/>
        <v>0</v>
      </c>
      <c r="AX16" s="10">
        <f t="shared" si="46"/>
        <v>1</v>
      </c>
      <c r="AY16" s="12" t="s">
        <v>1532</v>
      </c>
      <c r="AZ16" s="12" t="s">
        <v>1533</v>
      </c>
      <c r="BA16" s="13">
        <v>2756</v>
      </c>
      <c r="BB16" s="10">
        <f t="shared" si="47"/>
        <v>3</v>
      </c>
      <c r="BC16" s="17">
        <f t="shared" si="48"/>
        <v>3.5</v>
      </c>
      <c r="BD16" s="36" t="s">
        <v>1786</v>
      </c>
      <c r="BE16" s="10" t="str">
        <f t="shared" si="49"/>
        <v>Bra</v>
      </c>
      <c r="BF16" s="6" t="s">
        <v>737</v>
      </c>
      <c r="BG16" s="7">
        <v>120</v>
      </c>
      <c r="BH16" s="6" t="s">
        <v>828</v>
      </c>
      <c r="BI16" s="9" t="str">
        <f t="shared" si="50"/>
        <v>Lisa Coudek</v>
      </c>
      <c r="BJ16" s="10" t="str">
        <f t="shared" si="51"/>
        <v>lisa.coudek@varmdo.se</v>
      </c>
      <c r="BK16" s="10" t="str">
        <f t="shared" si="52"/>
        <v>Strateg</v>
      </c>
      <c r="BL16" s="10"/>
      <c r="BM16" s="11">
        <f t="shared" si="53"/>
        <v>1.25</v>
      </c>
      <c r="BN16" s="11">
        <f t="shared" si="54"/>
        <v>0</v>
      </c>
      <c r="BO16" s="11">
        <f t="shared" si="55"/>
        <v>1.25</v>
      </c>
      <c r="BP16" s="11">
        <f t="shared" si="56"/>
        <v>1.25</v>
      </c>
      <c r="BQ16" s="11">
        <f t="shared" si="57"/>
        <v>0</v>
      </c>
      <c r="BR16" s="17">
        <f t="shared" si="58"/>
        <v>3.75</v>
      </c>
      <c r="BS16" s="11">
        <f t="shared" si="59"/>
        <v>1</v>
      </c>
      <c r="BT16" s="11">
        <f t="shared" si="60"/>
        <v>1</v>
      </c>
      <c r="BU16" s="11">
        <f t="shared" si="61"/>
        <v>1</v>
      </c>
      <c r="BV16" s="11">
        <f t="shared" si="62"/>
        <v>1</v>
      </c>
      <c r="BW16" s="11">
        <f t="shared" si="63"/>
        <v>0</v>
      </c>
      <c r="BX16" s="11">
        <f t="shared" si="64"/>
        <v>0</v>
      </c>
      <c r="BY16" s="17">
        <f t="shared" si="65"/>
        <v>4</v>
      </c>
      <c r="BZ16" s="11">
        <f t="shared" si="66"/>
        <v>0</v>
      </c>
      <c r="CA16" s="11">
        <f t="shared" si="67"/>
        <v>0.625</v>
      </c>
      <c r="CB16" s="11">
        <f t="shared" si="68"/>
        <v>0.625</v>
      </c>
      <c r="CC16" s="11">
        <f t="shared" si="69"/>
        <v>0.625</v>
      </c>
      <c r="CD16" s="11">
        <f t="shared" si="70"/>
        <v>0</v>
      </c>
      <c r="CE16" s="11">
        <f t="shared" si="71"/>
        <v>0.625</v>
      </c>
      <c r="CF16" s="11">
        <f t="shared" si="72"/>
        <v>0.625</v>
      </c>
      <c r="CG16" s="11">
        <f t="shared" si="73"/>
        <v>0.625</v>
      </c>
      <c r="CH16" s="11">
        <f t="shared" si="74"/>
        <v>0</v>
      </c>
      <c r="CI16" s="17">
        <f t="shared" si="75"/>
        <v>3.75</v>
      </c>
      <c r="CJ16" s="11">
        <f t="shared" si="76"/>
        <v>1</v>
      </c>
      <c r="CK16" s="11">
        <f t="shared" si="77"/>
        <v>0</v>
      </c>
      <c r="CL16" s="11">
        <f t="shared" si="78"/>
        <v>0</v>
      </c>
      <c r="CM16" s="11">
        <f t="shared" si="79"/>
        <v>2</v>
      </c>
      <c r="CN16" s="11">
        <f t="shared" si="80"/>
        <v>1</v>
      </c>
      <c r="CO16" s="11">
        <f t="shared" si="81"/>
        <v>0</v>
      </c>
      <c r="CP16" s="17">
        <f t="shared" si="82"/>
        <v>4</v>
      </c>
      <c r="CQ16" s="11">
        <f t="shared" si="83"/>
        <v>1</v>
      </c>
      <c r="CR16" s="11">
        <f t="shared" si="84"/>
        <v>1</v>
      </c>
      <c r="CS16" s="11">
        <f t="shared" si="85"/>
        <v>1</v>
      </c>
      <c r="CT16" s="11">
        <f t="shared" si="86"/>
        <v>1</v>
      </c>
      <c r="CU16" s="11">
        <f t="shared" si="87"/>
        <v>1</v>
      </c>
      <c r="CV16" s="11">
        <f t="shared" si="88"/>
        <v>0</v>
      </c>
      <c r="CW16" s="17">
        <f t="shared" si="89"/>
        <v>5</v>
      </c>
      <c r="CX16" s="11">
        <f t="shared" si="90"/>
        <v>1</v>
      </c>
      <c r="CY16" s="11">
        <f t="shared" si="91"/>
        <v>0</v>
      </c>
      <c r="CZ16" s="11">
        <f t="shared" si="92"/>
        <v>0</v>
      </c>
      <c r="DA16" s="11">
        <f t="shared" si="93"/>
        <v>0</v>
      </c>
      <c r="DB16" s="11">
        <f t="shared" si="94"/>
        <v>0</v>
      </c>
      <c r="DC16" s="11">
        <f t="shared" si="95"/>
        <v>0</v>
      </c>
      <c r="DD16" s="17">
        <f t="shared" si="96"/>
        <v>1</v>
      </c>
      <c r="DE16" s="12" t="s">
        <v>1532</v>
      </c>
      <c r="DF16" s="12" t="s">
        <v>1533</v>
      </c>
      <c r="DG16" s="13">
        <v>2756</v>
      </c>
      <c r="DH16" s="17">
        <f t="shared" si="97"/>
        <v>3</v>
      </c>
      <c r="DI16" s="17">
        <f t="shared" si="98"/>
        <v>3.5</v>
      </c>
      <c r="DJ16" s="10" t="str">
        <f t="shared" si="99"/>
        <v>Bra</v>
      </c>
    </row>
    <row r="17" spans="1:114" ht="15" x14ac:dyDescent="0.25">
      <c r="A17" s="6" t="s">
        <v>737</v>
      </c>
      <c r="B17" s="7">
        <v>126</v>
      </c>
      <c r="C17" s="6" t="s">
        <v>836</v>
      </c>
      <c r="D17" s="9" t="str">
        <f t="shared" si="0"/>
        <v>Håkan Cinti Larsson</v>
      </c>
      <c r="E17" s="10" t="str">
        <f t="shared" si="1"/>
        <v>hakan.cinti-larsson@huddinge.se</v>
      </c>
      <c r="F17" s="10" t="str">
        <f t="shared" si="2"/>
        <v>Verksamhetschef, centrala Huddinge ungdom</v>
      </c>
      <c r="G17" s="11">
        <f t="shared" si="3"/>
        <v>1.25</v>
      </c>
      <c r="H17" s="11">
        <f t="shared" si="4"/>
        <v>1.25</v>
      </c>
      <c r="I17" s="11">
        <f t="shared" si="5"/>
        <v>0</v>
      </c>
      <c r="J17" s="11">
        <f t="shared" si="6"/>
        <v>1.25</v>
      </c>
      <c r="K17" s="11">
        <f t="shared" si="7"/>
        <v>0</v>
      </c>
      <c r="L17" s="10">
        <f t="shared" si="8"/>
        <v>3.75</v>
      </c>
      <c r="M17" s="11">
        <f t="shared" si="9"/>
        <v>0</v>
      </c>
      <c r="N17" s="11">
        <f t="shared" si="10"/>
        <v>1</v>
      </c>
      <c r="O17" s="11">
        <f t="shared" si="11"/>
        <v>1</v>
      </c>
      <c r="P17" s="11">
        <f t="shared" si="12"/>
        <v>1</v>
      </c>
      <c r="Q17" s="11">
        <f t="shared" si="13"/>
        <v>0</v>
      </c>
      <c r="R17" s="11">
        <f t="shared" si="14"/>
        <v>0</v>
      </c>
      <c r="S17" s="10">
        <f t="shared" si="15"/>
        <v>3</v>
      </c>
      <c r="T17" s="11">
        <f t="shared" si="16"/>
        <v>0.625</v>
      </c>
      <c r="U17" s="11">
        <f t="shared" si="17"/>
        <v>0.625</v>
      </c>
      <c r="V17" s="11">
        <f t="shared" si="18"/>
        <v>0.625</v>
      </c>
      <c r="W17" s="11">
        <f t="shared" si="19"/>
        <v>0.625</v>
      </c>
      <c r="X17" s="11">
        <f t="shared" si="20"/>
        <v>0.625</v>
      </c>
      <c r="Y17" s="11">
        <f t="shared" si="21"/>
        <v>0.625</v>
      </c>
      <c r="Z17" s="11">
        <f t="shared" si="22"/>
        <v>0.625</v>
      </c>
      <c r="AA17" s="11">
        <f t="shared" si="23"/>
        <v>0.625</v>
      </c>
      <c r="AB17" s="11">
        <f t="shared" si="24"/>
        <v>0</v>
      </c>
      <c r="AC17" s="10">
        <f t="shared" si="25"/>
        <v>5</v>
      </c>
      <c r="AD17" s="11">
        <f t="shared" si="26"/>
        <v>0</v>
      </c>
      <c r="AE17" s="11">
        <f t="shared" si="27"/>
        <v>2</v>
      </c>
      <c r="AF17" s="11">
        <f t="shared" si="28"/>
        <v>0</v>
      </c>
      <c r="AG17" s="11">
        <f t="shared" si="29"/>
        <v>2</v>
      </c>
      <c r="AH17" s="11">
        <f t="shared" si="30"/>
        <v>0</v>
      </c>
      <c r="AI17" s="11">
        <f t="shared" si="31"/>
        <v>0</v>
      </c>
      <c r="AJ17" s="10">
        <f t="shared" si="32"/>
        <v>4</v>
      </c>
      <c r="AK17" s="11">
        <f t="shared" si="33"/>
        <v>1</v>
      </c>
      <c r="AL17" s="11">
        <f t="shared" si="34"/>
        <v>1</v>
      </c>
      <c r="AM17" s="11">
        <f t="shared" si="35"/>
        <v>1</v>
      </c>
      <c r="AN17" s="11">
        <f t="shared" si="36"/>
        <v>1</v>
      </c>
      <c r="AO17" s="11">
        <f t="shared" si="37"/>
        <v>1</v>
      </c>
      <c r="AP17" s="11">
        <f t="shared" si="38"/>
        <v>0</v>
      </c>
      <c r="AQ17" s="10">
        <f t="shared" si="39"/>
        <v>5</v>
      </c>
      <c r="AR17" s="11">
        <f t="shared" si="40"/>
        <v>1</v>
      </c>
      <c r="AS17" s="11">
        <f t="shared" si="41"/>
        <v>0</v>
      </c>
      <c r="AT17" s="11">
        <f t="shared" si="42"/>
        <v>0</v>
      </c>
      <c r="AU17" s="11">
        <f t="shared" si="43"/>
        <v>0</v>
      </c>
      <c r="AV17" s="11">
        <f t="shared" si="44"/>
        <v>0</v>
      </c>
      <c r="AW17" s="11">
        <f t="shared" si="45"/>
        <v>0</v>
      </c>
      <c r="AX17" s="10">
        <f t="shared" si="46"/>
        <v>1</v>
      </c>
      <c r="AY17" s="12" t="s">
        <v>1534</v>
      </c>
      <c r="AZ17" s="12">
        <v>766</v>
      </c>
      <c r="BA17" s="13">
        <v>2047</v>
      </c>
      <c r="BB17" s="10">
        <f t="shared" si="47"/>
        <v>1</v>
      </c>
      <c r="BC17" s="17">
        <f t="shared" si="48"/>
        <v>3.3</v>
      </c>
      <c r="BD17" s="36" t="s">
        <v>1786</v>
      </c>
      <c r="BE17" s="10" t="str">
        <f t="shared" si="49"/>
        <v>Mycket bra</v>
      </c>
      <c r="BF17" s="6" t="s">
        <v>737</v>
      </c>
      <c r="BG17" s="7">
        <v>126</v>
      </c>
      <c r="BH17" s="6" t="s">
        <v>836</v>
      </c>
      <c r="BI17" s="9" t="str">
        <f t="shared" si="50"/>
        <v>Håkan Cinti Larsson</v>
      </c>
      <c r="BJ17" s="10" t="str">
        <f t="shared" si="51"/>
        <v>hakan.cinti-larsson@huddinge.se</v>
      </c>
      <c r="BK17" s="10" t="str">
        <f t="shared" si="52"/>
        <v>Verksamhetschef, centrala Huddinge ungdom</v>
      </c>
      <c r="BL17" s="10"/>
      <c r="BM17" s="11">
        <f t="shared" si="53"/>
        <v>1.25</v>
      </c>
      <c r="BN17" s="11">
        <f t="shared" si="54"/>
        <v>1.25</v>
      </c>
      <c r="BO17" s="11">
        <f t="shared" si="55"/>
        <v>0</v>
      </c>
      <c r="BP17" s="11">
        <f t="shared" si="56"/>
        <v>1.25</v>
      </c>
      <c r="BQ17" s="11">
        <f t="shared" si="57"/>
        <v>0</v>
      </c>
      <c r="BR17" s="17">
        <f t="shared" si="58"/>
        <v>3.75</v>
      </c>
      <c r="BS17" s="11">
        <f t="shared" si="59"/>
        <v>0</v>
      </c>
      <c r="BT17" s="11">
        <f t="shared" si="60"/>
        <v>1</v>
      </c>
      <c r="BU17" s="11">
        <f t="shared" si="61"/>
        <v>1</v>
      </c>
      <c r="BV17" s="11">
        <f t="shared" si="62"/>
        <v>1</v>
      </c>
      <c r="BW17" s="11">
        <f t="shared" si="63"/>
        <v>0</v>
      </c>
      <c r="BX17" s="11">
        <f t="shared" si="64"/>
        <v>0</v>
      </c>
      <c r="BY17" s="17">
        <f t="shared" si="65"/>
        <v>3</v>
      </c>
      <c r="BZ17" s="11">
        <f t="shared" si="66"/>
        <v>0.625</v>
      </c>
      <c r="CA17" s="11">
        <f t="shared" si="67"/>
        <v>0.625</v>
      </c>
      <c r="CB17" s="11">
        <f t="shared" si="68"/>
        <v>0.625</v>
      </c>
      <c r="CC17" s="11">
        <f t="shared" si="69"/>
        <v>0.625</v>
      </c>
      <c r="CD17" s="11">
        <f t="shared" si="70"/>
        <v>0.625</v>
      </c>
      <c r="CE17" s="11">
        <f t="shared" si="71"/>
        <v>0.625</v>
      </c>
      <c r="CF17" s="11">
        <f t="shared" si="72"/>
        <v>0.625</v>
      </c>
      <c r="CG17" s="11">
        <f t="shared" si="73"/>
        <v>0.625</v>
      </c>
      <c r="CH17" s="11">
        <f t="shared" si="74"/>
        <v>0</v>
      </c>
      <c r="CI17" s="17">
        <f t="shared" si="75"/>
        <v>5</v>
      </c>
      <c r="CJ17" s="11">
        <f t="shared" si="76"/>
        <v>0</v>
      </c>
      <c r="CK17" s="11">
        <f t="shared" si="77"/>
        <v>2</v>
      </c>
      <c r="CL17" s="11">
        <f t="shared" si="78"/>
        <v>0</v>
      </c>
      <c r="CM17" s="11">
        <f t="shared" si="79"/>
        <v>2</v>
      </c>
      <c r="CN17" s="11">
        <f t="shared" si="80"/>
        <v>0</v>
      </c>
      <c r="CO17" s="11">
        <f t="shared" si="81"/>
        <v>0</v>
      </c>
      <c r="CP17" s="17">
        <f t="shared" si="82"/>
        <v>4</v>
      </c>
      <c r="CQ17" s="11">
        <f t="shared" si="83"/>
        <v>1</v>
      </c>
      <c r="CR17" s="11">
        <f t="shared" si="84"/>
        <v>1</v>
      </c>
      <c r="CS17" s="11">
        <f t="shared" si="85"/>
        <v>1</v>
      </c>
      <c r="CT17" s="11">
        <f t="shared" si="86"/>
        <v>1</v>
      </c>
      <c r="CU17" s="11">
        <f t="shared" si="87"/>
        <v>1</v>
      </c>
      <c r="CV17" s="11">
        <f t="shared" si="88"/>
        <v>0</v>
      </c>
      <c r="CW17" s="17">
        <f t="shared" si="89"/>
        <v>5</v>
      </c>
      <c r="CX17" s="11">
        <f t="shared" si="90"/>
        <v>1</v>
      </c>
      <c r="CY17" s="11">
        <f t="shared" si="91"/>
        <v>0</v>
      </c>
      <c r="CZ17" s="11">
        <f t="shared" si="92"/>
        <v>0</v>
      </c>
      <c r="DA17" s="11">
        <f t="shared" si="93"/>
        <v>0</v>
      </c>
      <c r="DB17" s="11">
        <f t="shared" si="94"/>
        <v>0</v>
      </c>
      <c r="DC17" s="11">
        <f t="shared" si="95"/>
        <v>0</v>
      </c>
      <c r="DD17" s="17">
        <f t="shared" si="96"/>
        <v>1</v>
      </c>
      <c r="DE17" s="12" t="s">
        <v>1534</v>
      </c>
      <c r="DF17" s="12">
        <v>766</v>
      </c>
      <c r="DG17" s="13">
        <v>2047</v>
      </c>
      <c r="DH17" s="17">
        <f t="shared" si="97"/>
        <v>1</v>
      </c>
      <c r="DI17" s="17">
        <f t="shared" si="98"/>
        <v>3.3</v>
      </c>
      <c r="DJ17" s="10" t="str">
        <f t="shared" si="99"/>
        <v>Mycket bra</v>
      </c>
    </row>
    <row r="18" spans="1:114" ht="15" x14ac:dyDescent="0.25">
      <c r="A18" s="6" t="s">
        <v>737</v>
      </c>
      <c r="B18" s="7">
        <v>182</v>
      </c>
      <c r="C18" s="6" t="s">
        <v>840</v>
      </c>
      <c r="D18" s="9" t="str">
        <f t="shared" si="0"/>
        <v>Marie Haesert</v>
      </c>
      <c r="E18" s="10" t="str">
        <f t="shared" si="1"/>
        <v>marie.haesert@nacka.se</v>
      </c>
      <c r="F18" s="10" t="str">
        <f t="shared" si="2"/>
        <v>Drogförebyggare</v>
      </c>
      <c r="G18" s="11">
        <f t="shared" si="3"/>
        <v>0</v>
      </c>
      <c r="H18" s="11">
        <f t="shared" si="4"/>
        <v>0</v>
      </c>
      <c r="I18" s="11">
        <f t="shared" si="5"/>
        <v>1.25</v>
      </c>
      <c r="J18" s="11">
        <f t="shared" si="6"/>
        <v>1.25</v>
      </c>
      <c r="K18" s="11">
        <f t="shared" si="7"/>
        <v>0</v>
      </c>
      <c r="L18" s="10">
        <f t="shared" si="8"/>
        <v>2.5</v>
      </c>
      <c r="M18" s="11">
        <f t="shared" si="9"/>
        <v>1</v>
      </c>
      <c r="N18" s="11">
        <f t="shared" si="10"/>
        <v>1</v>
      </c>
      <c r="O18" s="11">
        <f t="shared" si="11"/>
        <v>1</v>
      </c>
      <c r="P18" s="11">
        <f t="shared" si="12"/>
        <v>1</v>
      </c>
      <c r="Q18" s="11">
        <f t="shared" si="13"/>
        <v>0</v>
      </c>
      <c r="R18" s="11">
        <f t="shared" si="14"/>
        <v>0</v>
      </c>
      <c r="S18" s="10">
        <f t="shared" si="15"/>
        <v>4</v>
      </c>
      <c r="T18" s="11">
        <f t="shared" si="16"/>
        <v>0.625</v>
      </c>
      <c r="U18" s="11">
        <f t="shared" si="17"/>
        <v>0.625</v>
      </c>
      <c r="V18" s="11">
        <f t="shared" si="18"/>
        <v>0.625</v>
      </c>
      <c r="W18" s="11">
        <f t="shared" si="19"/>
        <v>0.625</v>
      </c>
      <c r="X18" s="11">
        <f t="shared" si="20"/>
        <v>0</v>
      </c>
      <c r="Y18" s="11">
        <f t="shared" si="21"/>
        <v>0.625</v>
      </c>
      <c r="Z18" s="11">
        <f t="shared" si="22"/>
        <v>0.625</v>
      </c>
      <c r="AA18" s="11">
        <f t="shared" si="23"/>
        <v>0</v>
      </c>
      <c r="AB18" s="11">
        <f t="shared" si="24"/>
        <v>0</v>
      </c>
      <c r="AC18" s="10">
        <f t="shared" si="25"/>
        <v>3.75</v>
      </c>
      <c r="AD18" s="11">
        <f t="shared" si="26"/>
        <v>0</v>
      </c>
      <c r="AE18" s="11">
        <f t="shared" si="27"/>
        <v>2</v>
      </c>
      <c r="AF18" s="11">
        <f t="shared" si="28"/>
        <v>0</v>
      </c>
      <c r="AG18" s="11">
        <f t="shared" si="29"/>
        <v>2</v>
      </c>
      <c r="AH18" s="11">
        <f t="shared" si="30"/>
        <v>0</v>
      </c>
      <c r="AI18" s="11">
        <f t="shared" si="31"/>
        <v>0</v>
      </c>
      <c r="AJ18" s="10">
        <f t="shared" si="32"/>
        <v>4</v>
      </c>
      <c r="AK18" s="11">
        <f t="shared" si="33"/>
        <v>1</v>
      </c>
      <c r="AL18" s="11">
        <f t="shared" si="34"/>
        <v>1</v>
      </c>
      <c r="AM18" s="11">
        <f t="shared" si="35"/>
        <v>1</v>
      </c>
      <c r="AN18" s="11">
        <f t="shared" si="36"/>
        <v>1</v>
      </c>
      <c r="AO18" s="11">
        <f t="shared" si="37"/>
        <v>0</v>
      </c>
      <c r="AP18" s="11">
        <f t="shared" si="38"/>
        <v>0</v>
      </c>
      <c r="AQ18" s="10">
        <f t="shared" si="39"/>
        <v>4</v>
      </c>
      <c r="AR18" s="11">
        <f t="shared" si="40"/>
        <v>0</v>
      </c>
      <c r="AS18" s="11">
        <f t="shared" si="41"/>
        <v>1</v>
      </c>
      <c r="AT18" s="11">
        <f t="shared" si="42"/>
        <v>1</v>
      </c>
      <c r="AU18" s="11">
        <f t="shared" si="43"/>
        <v>1</v>
      </c>
      <c r="AV18" s="11">
        <f t="shared" si="44"/>
        <v>0</v>
      </c>
      <c r="AW18" s="11">
        <f t="shared" si="45"/>
        <v>0</v>
      </c>
      <c r="AX18" s="10">
        <f t="shared" si="46"/>
        <v>3</v>
      </c>
      <c r="AY18" s="12" t="s">
        <v>1535</v>
      </c>
      <c r="AZ18" s="12" t="s">
        <v>1536</v>
      </c>
      <c r="BA18" s="13">
        <v>2839</v>
      </c>
      <c r="BB18" s="10">
        <f t="shared" si="47"/>
        <v>4</v>
      </c>
      <c r="BC18" s="17">
        <f t="shared" si="48"/>
        <v>3.6</v>
      </c>
      <c r="BD18" s="36" t="s">
        <v>1786</v>
      </c>
      <c r="BE18" s="10" t="str">
        <f t="shared" si="49"/>
        <v>Bra</v>
      </c>
      <c r="BF18" s="6" t="s">
        <v>737</v>
      </c>
      <c r="BG18" s="7">
        <v>182</v>
      </c>
      <c r="BH18" s="6" t="s">
        <v>840</v>
      </c>
      <c r="BI18" s="9" t="str">
        <f t="shared" si="50"/>
        <v>Marie Haesert</v>
      </c>
      <c r="BJ18" s="10" t="str">
        <f t="shared" si="51"/>
        <v>marie.haesert@nacka.se</v>
      </c>
      <c r="BK18" s="10" t="str">
        <f t="shared" si="52"/>
        <v>Drogförebyggare</v>
      </c>
      <c r="BL18" s="10"/>
      <c r="BM18" s="11">
        <f t="shared" si="53"/>
        <v>0</v>
      </c>
      <c r="BN18" s="11">
        <f t="shared" si="54"/>
        <v>0</v>
      </c>
      <c r="BO18" s="11">
        <f t="shared" si="55"/>
        <v>1.25</v>
      </c>
      <c r="BP18" s="11">
        <f t="shared" si="56"/>
        <v>1.25</v>
      </c>
      <c r="BQ18" s="11">
        <f t="shared" si="57"/>
        <v>0</v>
      </c>
      <c r="BR18" s="17">
        <f t="shared" si="58"/>
        <v>2.5</v>
      </c>
      <c r="BS18" s="11">
        <f t="shared" si="59"/>
        <v>1</v>
      </c>
      <c r="BT18" s="11">
        <f t="shared" si="60"/>
        <v>1</v>
      </c>
      <c r="BU18" s="11">
        <f t="shared" si="61"/>
        <v>1</v>
      </c>
      <c r="BV18" s="11">
        <f t="shared" si="62"/>
        <v>1</v>
      </c>
      <c r="BW18" s="11">
        <f t="shared" si="63"/>
        <v>0</v>
      </c>
      <c r="BX18" s="11">
        <f t="shared" si="64"/>
        <v>0</v>
      </c>
      <c r="BY18" s="17">
        <f t="shared" si="65"/>
        <v>4</v>
      </c>
      <c r="BZ18" s="11">
        <f t="shared" si="66"/>
        <v>0.625</v>
      </c>
      <c r="CA18" s="11">
        <f t="shared" si="67"/>
        <v>0.625</v>
      </c>
      <c r="CB18" s="11">
        <f t="shared" si="68"/>
        <v>0.625</v>
      </c>
      <c r="CC18" s="11">
        <f t="shared" si="69"/>
        <v>0.625</v>
      </c>
      <c r="CD18" s="11">
        <f t="shared" si="70"/>
        <v>0</v>
      </c>
      <c r="CE18" s="11">
        <f t="shared" si="71"/>
        <v>0.625</v>
      </c>
      <c r="CF18" s="11">
        <f t="shared" si="72"/>
        <v>0.625</v>
      </c>
      <c r="CG18" s="11">
        <f t="shared" si="73"/>
        <v>0</v>
      </c>
      <c r="CH18" s="11">
        <f t="shared" si="74"/>
        <v>0</v>
      </c>
      <c r="CI18" s="17">
        <f t="shared" si="75"/>
        <v>3.75</v>
      </c>
      <c r="CJ18" s="11">
        <f t="shared" si="76"/>
        <v>0</v>
      </c>
      <c r="CK18" s="11">
        <f t="shared" si="77"/>
        <v>2</v>
      </c>
      <c r="CL18" s="11">
        <f t="shared" si="78"/>
        <v>0</v>
      </c>
      <c r="CM18" s="11">
        <f t="shared" si="79"/>
        <v>2</v>
      </c>
      <c r="CN18" s="11">
        <f t="shared" si="80"/>
        <v>0</v>
      </c>
      <c r="CO18" s="11">
        <f t="shared" si="81"/>
        <v>0</v>
      </c>
      <c r="CP18" s="17">
        <f t="shared" si="82"/>
        <v>4</v>
      </c>
      <c r="CQ18" s="11">
        <f t="shared" si="83"/>
        <v>1</v>
      </c>
      <c r="CR18" s="11">
        <f t="shared" si="84"/>
        <v>1</v>
      </c>
      <c r="CS18" s="11">
        <f t="shared" si="85"/>
        <v>1</v>
      </c>
      <c r="CT18" s="11">
        <f t="shared" si="86"/>
        <v>1</v>
      </c>
      <c r="CU18" s="11">
        <f t="shared" si="87"/>
        <v>0</v>
      </c>
      <c r="CV18" s="11">
        <f t="shared" si="88"/>
        <v>0</v>
      </c>
      <c r="CW18" s="17">
        <f t="shared" si="89"/>
        <v>4</v>
      </c>
      <c r="CX18" s="11">
        <f t="shared" si="90"/>
        <v>0</v>
      </c>
      <c r="CY18" s="11">
        <f t="shared" si="91"/>
        <v>1</v>
      </c>
      <c r="CZ18" s="11">
        <f t="shared" si="92"/>
        <v>1</v>
      </c>
      <c r="DA18" s="11">
        <f t="shared" si="93"/>
        <v>1</v>
      </c>
      <c r="DB18" s="11">
        <f t="shared" si="94"/>
        <v>0</v>
      </c>
      <c r="DC18" s="11">
        <f t="shared" si="95"/>
        <v>0</v>
      </c>
      <c r="DD18" s="17">
        <f t="shared" si="96"/>
        <v>3</v>
      </c>
      <c r="DE18" s="12" t="s">
        <v>1535</v>
      </c>
      <c r="DF18" s="12" t="s">
        <v>1536</v>
      </c>
      <c r="DG18" s="13">
        <v>2839</v>
      </c>
      <c r="DH18" s="17">
        <f t="shared" si="97"/>
        <v>4</v>
      </c>
      <c r="DI18" s="17">
        <f t="shared" si="98"/>
        <v>3.6</v>
      </c>
      <c r="DJ18" s="10" t="str">
        <f t="shared" si="99"/>
        <v>Bra</v>
      </c>
    </row>
    <row r="19" spans="1:114" ht="15" x14ac:dyDescent="0.25">
      <c r="A19" s="6" t="s">
        <v>737</v>
      </c>
      <c r="B19" s="7">
        <v>183</v>
      </c>
      <c r="C19" s="6" t="s">
        <v>802</v>
      </c>
      <c r="D19" s="9" t="str">
        <f t="shared" si="0"/>
        <v>Petri Peltonen</v>
      </c>
      <c r="E19" s="10" t="str">
        <f t="shared" si="1"/>
        <v>petri.peltonen@sundbyberg.se</v>
      </c>
      <c r="F19" s="10" t="str">
        <f t="shared" si="2"/>
        <v>Enhetschef - fritid barn och unga</v>
      </c>
      <c r="G19" s="11">
        <f t="shared" si="3"/>
        <v>1.25</v>
      </c>
      <c r="H19" s="11">
        <f t="shared" si="4"/>
        <v>0</v>
      </c>
      <c r="I19" s="11">
        <f t="shared" si="5"/>
        <v>0</v>
      </c>
      <c r="J19" s="11">
        <f t="shared" si="6"/>
        <v>1.25</v>
      </c>
      <c r="K19" s="11">
        <f t="shared" si="7"/>
        <v>0</v>
      </c>
      <c r="L19" s="10">
        <f t="shared" si="8"/>
        <v>2.5</v>
      </c>
      <c r="M19" s="11">
        <f t="shared" si="9"/>
        <v>1</v>
      </c>
      <c r="N19" s="11">
        <f t="shared" si="10"/>
        <v>1</v>
      </c>
      <c r="O19" s="11">
        <f t="shared" si="11"/>
        <v>1</v>
      </c>
      <c r="P19" s="11">
        <f t="shared" si="12"/>
        <v>1</v>
      </c>
      <c r="Q19" s="11">
        <f t="shared" si="13"/>
        <v>1</v>
      </c>
      <c r="R19" s="11">
        <f t="shared" si="14"/>
        <v>0</v>
      </c>
      <c r="S19" s="10">
        <f t="shared" si="15"/>
        <v>5</v>
      </c>
      <c r="T19" s="11">
        <f t="shared" si="16"/>
        <v>0</v>
      </c>
      <c r="U19" s="11">
        <f t="shared" si="17"/>
        <v>0.625</v>
      </c>
      <c r="V19" s="11">
        <f t="shared" si="18"/>
        <v>0.625</v>
      </c>
      <c r="W19" s="11">
        <f t="shared" si="19"/>
        <v>0.625</v>
      </c>
      <c r="X19" s="11">
        <f t="shared" si="20"/>
        <v>0</v>
      </c>
      <c r="Y19" s="11">
        <f t="shared" si="21"/>
        <v>0.625</v>
      </c>
      <c r="Z19" s="11">
        <f t="shared" si="22"/>
        <v>0.625</v>
      </c>
      <c r="AA19" s="11">
        <f t="shared" si="23"/>
        <v>0.625</v>
      </c>
      <c r="AB19" s="11">
        <f t="shared" si="24"/>
        <v>0</v>
      </c>
      <c r="AC19" s="10">
        <f t="shared" si="25"/>
        <v>3.75</v>
      </c>
      <c r="AD19" s="11">
        <f t="shared" si="26"/>
        <v>0</v>
      </c>
      <c r="AE19" s="11">
        <f t="shared" si="27"/>
        <v>2</v>
      </c>
      <c r="AF19" s="11">
        <f t="shared" si="28"/>
        <v>0</v>
      </c>
      <c r="AG19" s="11">
        <f t="shared" si="29"/>
        <v>2</v>
      </c>
      <c r="AH19" s="11">
        <f t="shared" si="30"/>
        <v>0</v>
      </c>
      <c r="AI19" s="11">
        <f t="shared" si="31"/>
        <v>0</v>
      </c>
      <c r="AJ19" s="10">
        <f t="shared" si="32"/>
        <v>4</v>
      </c>
      <c r="AK19" s="11">
        <f t="shared" si="33"/>
        <v>1</v>
      </c>
      <c r="AL19" s="11">
        <f t="shared" si="34"/>
        <v>1</v>
      </c>
      <c r="AM19" s="11">
        <f t="shared" si="35"/>
        <v>1</v>
      </c>
      <c r="AN19" s="11">
        <f t="shared" si="36"/>
        <v>1</v>
      </c>
      <c r="AO19" s="11">
        <f t="shared" si="37"/>
        <v>1</v>
      </c>
      <c r="AP19" s="11">
        <f t="shared" si="38"/>
        <v>0</v>
      </c>
      <c r="AQ19" s="10">
        <f t="shared" si="39"/>
        <v>5</v>
      </c>
      <c r="AR19" s="11">
        <f t="shared" si="40"/>
        <v>0</v>
      </c>
      <c r="AS19" s="11">
        <f t="shared" si="41"/>
        <v>0</v>
      </c>
      <c r="AT19" s="11">
        <f t="shared" si="42"/>
        <v>0</v>
      </c>
      <c r="AU19" s="11">
        <f t="shared" si="43"/>
        <v>0</v>
      </c>
      <c r="AV19" s="11">
        <f t="shared" si="44"/>
        <v>0</v>
      </c>
      <c r="AW19" s="11">
        <f t="shared" si="45"/>
        <v>0</v>
      </c>
      <c r="AX19" s="10">
        <f t="shared" si="46"/>
        <v>0</v>
      </c>
      <c r="AY19" s="12" t="s">
        <v>1539</v>
      </c>
      <c r="AZ19" s="12" t="s">
        <v>1540</v>
      </c>
      <c r="BA19" s="13">
        <v>2699</v>
      </c>
      <c r="BB19" s="10">
        <f t="shared" si="47"/>
        <v>3</v>
      </c>
      <c r="BC19" s="17">
        <f t="shared" si="48"/>
        <v>3.3</v>
      </c>
      <c r="BD19" s="36" t="s">
        <v>1786</v>
      </c>
      <c r="BE19" s="10" t="str">
        <f t="shared" si="49"/>
        <v>Bra</v>
      </c>
      <c r="BF19" s="6" t="s">
        <v>737</v>
      </c>
      <c r="BG19" s="7">
        <v>183</v>
      </c>
      <c r="BH19" s="6" t="s">
        <v>802</v>
      </c>
      <c r="BI19" s="9" t="str">
        <f t="shared" si="50"/>
        <v>Petri Peltonen</v>
      </c>
      <c r="BJ19" s="10" t="str">
        <f t="shared" si="51"/>
        <v>petri.peltonen@sundbyberg.se</v>
      </c>
      <c r="BK19" s="10" t="str">
        <f t="shared" si="52"/>
        <v>Enhetschef - fritid barn och unga</v>
      </c>
      <c r="BL19" s="10"/>
      <c r="BM19" s="11">
        <f t="shared" si="53"/>
        <v>1.25</v>
      </c>
      <c r="BN19" s="11">
        <f t="shared" si="54"/>
        <v>0</v>
      </c>
      <c r="BO19" s="11">
        <f t="shared" si="55"/>
        <v>0</v>
      </c>
      <c r="BP19" s="11">
        <f t="shared" si="56"/>
        <v>1.25</v>
      </c>
      <c r="BQ19" s="11">
        <f t="shared" si="57"/>
        <v>0</v>
      </c>
      <c r="BR19" s="17">
        <f t="shared" si="58"/>
        <v>2.5</v>
      </c>
      <c r="BS19" s="11">
        <f t="shared" si="59"/>
        <v>1</v>
      </c>
      <c r="BT19" s="11">
        <f t="shared" si="60"/>
        <v>1</v>
      </c>
      <c r="BU19" s="11">
        <f t="shared" si="61"/>
        <v>1</v>
      </c>
      <c r="BV19" s="11">
        <f t="shared" si="62"/>
        <v>1</v>
      </c>
      <c r="BW19" s="11">
        <f t="shared" si="63"/>
        <v>1</v>
      </c>
      <c r="BX19" s="11">
        <f t="shared" si="64"/>
        <v>0</v>
      </c>
      <c r="BY19" s="17">
        <f t="shared" si="65"/>
        <v>5</v>
      </c>
      <c r="BZ19" s="11">
        <f t="shared" si="66"/>
        <v>0</v>
      </c>
      <c r="CA19" s="11">
        <f t="shared" si="67"/>
        <v>0.625</v>
      </c>
      <c r="CB19" s="11">
        <f t="shared" si="68"/>
        <v>0.625</v>
      </c>
      <c r="CC19" s="11">
        <f t="shared" si="69"/>
        <v>0.625</v>
      </c>
      <c r="CD19" s="11">
        <f t="shared" si="70"/>
        <v>0</v>
      </c>
      <c r="CE19" s="11">
        <f t="shared" si="71"/>
        <v>0.625</v>
      </c>
      <c r="CF19" s="11">
        <f t="shared" si="72"/>
        <v>0.625</v>
      </c>
      <c r="CG19" s="11">
        <f t="shared" si="73"/>
        <v>0.625</v>
      </c>
      <c r="CH19" s="11">
        <f t="shared" si="74"/>
        <v>0</v>
      </c>
      <c r="CI19" s="17">
        <f t="shared" si="75"/>
        <v>3.75</v>
      </c>
      <c r="CJ19" s="11">
        <f t="shared" si="76"/>
        <v>0</v>
      </c>
      <c r="CK19" s="11">
        <f t="shared" si="77"/>
        <v>2</v>
      </c>
      <c r="CL19" s="11">
        <f t="shared" si="78"/>
        <v>0</v>
      </c>
      <c r="CM19" s="11">
        <f t="shared" si="79"/>
        <v>2</v>
      </c>
      <c r="CN19" s="11">
        <f t="shared" si="80"/>
        <v>0</v>
      </c>
      <c r="CO19" s="11">
        <f t="shared" si="81"/>
        <v>0</v>
      </c>
      <c r="CP19" s="17">
        <f t="shared" si="82"/>
        <v>4</v>
      </c>
      <c r="CQ19" s="11">
        <f t="shared" si="83"/>
        <v>1</v>
      </c>
      <c r="CR19" s="11">
        <f t="shared" si="84"/>
        <v>1</v>
      </c>
      <c r="CS19" s="11">
        <f t="shared" si="85"/>
        <v>1</v>
      </c>
      <c r="CT19" s="11">
        <f t="shared" si="86"/>
        <v>1</v>
      </c>
      <c r="CU19" s="11">
        <f t="shared" si="87"/>
        <v>1</v>
      </c>
      <c r="CV19" s="11">
        <f t="shared" si="88"/>
        <v>0</v>
      </c>
      <c r="CW19" s="17">
        <f t="shared" si="89"/>
        <v>5</v>
      </c>
      <c r="CX19" s="11">
        <f t="shared" si="90"/>
        <v>0</v>
      </c>
      <c r="CY19" s="11">
        <f t="shared" si="91"/>
        <v>0</v>
      </c>
      <c r="CZ19" s="11">
        <f t="shared" si="92"/>
        <v>0</v>
      </c>
      <c r="DA19" s="11">
        <f t="shared" si="93"/>
        <v>0</v>
      </c>
      <c r="DB19" s="11">
        <f t="shared" si="94"/>
        <v>0</v>
      </c>
      <c r="DC19" s="11">
        <f t="shared" si="95"/>
        <v>0</v>
      </c>
      <c r="DD19" s="17">
        <f t="shared" si="96"/>
        <v>0</v>
      </c>
      <c r="DE19" s="12" t="s">
        <v>1539</v>
      </c>
      <c r="DF19" s="12" t="s">
        <v>1540</v>
      </c>
      <c r="DG19" s="13">
        <v>2699</v>
      </c>
      <c r="DH19" s="17">
        <f t="shared" si="97"/>
        <v>3</v>
      </c>
      <c r="DI19" s="17">
        <f t="shared" si="98"/>
        <v>3.3</v>
      </c>
      <c r="DJ19" s="10" t="str">
        <f t="shared" si="99"/>
        <v>Bra</v>
      </c>
    </row>
    <row r="20" spans="1:114" ht="15" x14ac:dyDescent="0.25">
      <c r="A20" s="6" t="s">
        <v>737</v>
      </c>
      <c r="B20" s="7">
        <v>128</v>
      </c>
      <c r="C20" s="6" t="s">
        <v>233</v>
      </c>
      <c r="D20" s="9" t="str">
        <f t="shared" si="0"/>
        <v>Rolf Johanson</v>
      </c>
      <c r="E20" s="10" t="str">
        <f t="shared" si="1"/>
        <v>rolf.johanson@salem.se</v>
      </c>
      <c r="F20" s="10" t="str">
        <f t="shared" si="2"/>
        <v>Kultur- och fritidschef</v>
      </c>
      <c r="G20" s="11">
        <f t="shared" si="3"/>
        <v>0</v>
      </c>
      <c r="H20" s="11">
        <f t="shared" si="4"/>
        <v>1.25</v>
      </c>
      <c r="I20" s="11">
        <f t="shared" si="5"/>
        <v>1.25</v>
      </c>
      <c r="J20" s="11">
        <f t="shared" si="6"/>
        <v>1.25</v>
      </c>
      <c r="K20" s="11">
        <f t="shared" si="7"/>
        <v>0</v>
      </c>
      <c r="L20" s="10">
        <f t="shared" si="8"/>
        <v>3.75</v>
      </c>
      <c r="M20" s="11">
        <f t="shared" si="9"/>
        <v>1</v>
      </c>
      <c r="N20" s="11">
        <f t="shared" si="10"/>
        <v>1</v>
      </c>
      <c r="O20" s="11">
        <f t="shared" si="11"/>
        <v>1</v>
      </c>
      <c r="P20" s="11">
        <f t="shared" si="12"/>
        <v>1</v>
      </c>
      <c r="Q20" s="11">
        <f t="shared" si="13"/>
        <v>1</v>
      </c>
      <c r="R20" s="11">
        <f t="shared" si="14"/>
        <v>0</v>
      </c>
      <c r="S20" s="10">
        <f t="shared" si="15"/>
        <v>5</v>
      </c>
      <c r="T20" s="11">
        <f t="shared" si="16"/>
        <v>0</v>
      </c>
      <c r="U20" s="11">
        <f t="shared" si="17"/>
        <v>0</v>
      </c>
      <c r="V20" s="11">
        <f t="shared" si="18"/>
        <v>0</v>
      </c>
      <c r="W20" s="11">
        <f t="shared" si="19"/>
        <v>0.625</v>
      </c>
      <c r="X20" s="11">
        <f t="shared" si="20"/>
        <v>0</v>
      </c>
      <c r="Y20" s="11">
        <f t="shared" si="21"/>
        <v>0.625</v>
      </c>
      <c r="Z20" s="11">
        <f t="shared" si="22"/>
        <v>0</v>
      </c>
      <c r="AA20" s="11">
        <f t="shared" si="23"/>
        <v>0.625</v>
      </c>
      <c r="AB20" s="11">
        <f t="shared" si="24"/>
        <v>0</v>
      </c>
      <c r="AC20" s="10">
        <f t="shared" si="25"/>
        <v>1.875</v>
      </c>
      <c r="AD20" s="11">
        <f t="shared" si="26"/>
        <v>0</v>
      </c>
      <c r="AE20" s="11">
        <f t="shared" si="27"/>
        <v>2</v>
      </c>
      <c r="AF20" s="11">
        <f t="shared" si="28"/>
        <v>0</v>
      </c>
      <c r="AG20" s="11">
        <f t="shared" si="29"/>
        <v>2</v>
      </c>
      <c r="AH20" s="11">
        <f t="shared" si="30"/>
        <v>1</v>
      </c>
      <c r="AI20" s="11">
        <f t="shared" si="31"/>
        <v>0</v>
      </c>
      <c r="AJ20" s="10">
        <f t="shared" si="32"/>
        <v>5</v>
      </c>
      <c r="AK20" s="11">
        <f t="shared" si="33"/>
        <v>1</v>
      </c>
      <c r="AL20" s="11">
        <f t="shared" si="34"/>
        <v>1</v>
      </c>
      <c r="AM20" s="11">
        <f t="shared" si="35"/>
        <v>1</v>
      </c>
      <c r="AN20" s="11">
        <f t="shared" si="36"/>
        <v>1</v>
      </c>
      <c r="AO20" s="11">
        <f t="shared" si="37"/>
        <v>0</v>
      </c>
      <c r="AP20" s="11">
        <f t="shared" si="38"/>
        <v>0</v>
      </c>
      <c r="AQ20" s="10">
        <f t="shared" si="39"/>
        <v>4</v>
      </c>
      <c r="AR20" s="11">
        <f t="shared" si="40"/>
        <v>1</v>
      </c>
      <c r="AS20" s="11">
        <f t="shared" si="41"/>
        <v>1</v>
      </c>
      <c r="AT20" s="11">
        <f t="shared" si="42"/>
        <v>0</v>
      </c>
      <c r="AU20" s="11">
        <f t="shared" si="43"/>
        <v>1</v>
      </c>
      <c r="AV20" s="11">
        <f t="shared" si="44"/>
        <v>0</v>
      </c>
      <c r="AW20" s="11">
        <f t="shared" si="45"/>
        <v>0</v>
      </c>
      <c r="AX20" s="10">
        <f t="shared" si="46"/>
        <v>3</v>
      </c>
      <c r="AY20" s="12">
        <v>958</v>
      </c>
      <c r="AZ20" s="12">
        <v>710</v>
      </c>
      <c r="BA20" s="13">
        <v>1668</v>
      </c>
      <c r="BB20" s="10">
        <f t="shared" si="47"/>
        <v>0</v>
      </c>
      <c r="BC20" s="17">
        <f t="shared" si="48"/>
        <v>3.2</v>
      </c>
      <c r="BD20" s="36" t="s">
        <v>1786</v>
      </c>
      <c r="BE20" s="10" t="str">
        <f t="shared" si="49"/>
        <v>Bra</v>
      </c>
      <c r="BF20" s="6" t="s">
        <v>737</v>
      </c>
      <c r="BG20" s="7">
        <v>128</v>
      </c>
      <c r="BH20" s="6" t="s">
        <v>233</v>
      </c>
      <c r="BI20" s="9" t="str">
        <f t="shared" si="50"/>
        <v>Rolf Johanson</v>
      </c>
      <c r="BJ20" s="10" t="str">
        <f t="shared" si="51"/>
        <v>rolf.johanson@salem.se</v>
      </c>
      <c r="BK20" s="10" t="str">
        <f t="shared" si="52"/>
        <v>Kultur- och fritidschef</v>
      </c>
      <c r="BL20" s="10"/>
      <c r="BM20" s="11">
        <f t="shared" si="53"/>
        <v>0</v>
      </c>
      <c r="BN20" s="11">
        <f t="shared" si="54"/>
        <v>1.25</v>
      </c>
      <c r="BO20" s="11">
        <f t="shared" si="55"/>
        <v>1.25</v>
      </c>
      <c r="BP20" s="11">
        <f t="shared" si="56"/>
        <v>1.25</v>
      </c>
      <c r="BQ20" s="11">
        <f t="shared" si="57"/>
        <v>0</v>
      </c>
      <c r="BR20" s="17">
        <f t="shared" si="58"/>
        <v>3.75</v>
      </c>
      <c r="BS20" s="11">
        <f t="shared" si="59"/>
        <v>1</v>
      </c>
      <c r="BT20" s="11">
        <f t="shared" si="60"/>
        <v>1</v>
      </c>
      <c r="BU20" s="11">
        <f t="shared" si="61"/>
        <v>1</v>
      </c>
      <c r="BV20" s="11">
        <f t="shared" si="62"/>
        <v>1</v>
      </c>
      <c r="BW20" s="11">
        <f t="shared" si="63"/>
        <v>1</v>
      </c>
      <c r="BX20" s="11">
        <f t="shared" si="64"/>
        <v>0</v>
      </c>
      <c r="BY20" s="17">
        <f t="shared" si="65"/>
        <v>5</v>
      </c>
      <c r="BZ20" s="11">
        <f t="shared" si="66"/>
        <v>0</v>
      </c>
      <c r="CA20" s="11">
        <f t="shared" si="67"/>
        <v>0</v>
      </c>
      <c r="CB20" s="11">
        <f t="shared" si="68"/>
        <v>0</v>
      </c>
      <c r="CC20" s="11">
        <f t="shared" si="69"/>
        <v>0.625</v>
      </c>
      <c r="CD20" s="11">
        <f t="shared" si="70"/>
        <v>0</v>
      </c>
      <c r="CE20" s="11">
        <f t="shared" si="71"/>
        <v>0.625</v>
      </c>
      <c r="CF20" s="11">
        <f t="shared" si="72"/>
        <v>0</v>
      </c>
      <c r="CG20" s="11">
        <f t="shared" si="73"/>
        <v>0.625</v>
      </c>
      <c r="CH20" s="11">
        <f t="shared" si="74"/>
        <v>0</v>
      </c>
      <c r="CI20" s="17">
        <f t="shared" si="75"/>
        <v>1.875</v>
      </c>
      <c r="CJ20" s="11">
        <f t="shared" si="76"/>
        <v>0</v>
      </c>
      <c r="CK20" s="11">
        <f t="shared" si="77"/>
        <v>2</v>
      </c>
      <c r="CL20" s="11">
        <f t="shared" si="78"/>
        <v>0</v>
      </c>
      <c r="CM20" s="11">
        <f t="shared" si="79"/>
        <v>2</v>
      </c>
      <c r="CN20" s="11">
        <f t="shared" si="80"/>
        <v>1</v>
      </c>
      <c r="CO20" s="11">
        <f t="shared" si="81"/>
        <v>0</v>
      </c>
      <c r="CP20" s="17">
        <f t="shared" si="82"/>
        <v>5</v>
      </c>
      <c r="CQ20" s="11">
        <f t="shared" si="83"/>
        <v>1</v>
      </c>
      <c r="CR20" s="11">
        <f t="shared" si="84"/>
        <v>1</v>
      </c>
      <c r="CS20" s="11">
        <f t="shared" si="85"/>
        <v>1</v>
      </c>
      <c r="CT20" s="11">
        <f t="shared" si="86"/>
        <v>1</v>
      </c>
      <c r="CU20" s="11">
        <f t="shared" si="87"/>
        <v>0</v>
      </c>
      <c r="CV20" s="11">
        <f t="shared" si="88"/>
        <v>0</v>
      </c>
      <c r="CW20" s="17">
        <f t="shared" si="89"/>
        <v>4</v>
      </c>
      <c r="CX20" s="11">
        <f t="shared" si="90"/>
        <v>1</v>
      </c>
      <c r="CY20" s="11">
        <f t="shared" si="91"/>
        <v>1</v>
      </c>
      <c r="CZ20" s="11">
        <f t="shared" si="92"/>
        <v>0</v>
      </c>
      <c r="DA20" s="11">
        <f t="shared" si="93"/>
        <v>1</v>
      </c>
      <c r="DB20" s="11">
        <f t="shared" si="94"/>
        <v>0</v>
      </c>
      <c r="DC20" s="11">
        <f t="shared" si="95"/>
        <v>0</v>
      </c>
      <c r="DD20" s="17">
        <f t="shared" si="96"/>
        <v>3</v>
      </c>
      <c r="DE20" s="12">
        <v>958</v>
      </c>
      <c r="DF20" s="12">
        <v>710</v>
      </c>
      <c r="DG20" s="13">
        <v>1668</v>
      </c>
      <c r="DH20" s="17">
        <f t="shared" si="97"/>
        <v>0</v>
      </c>
      <c r="DI20" s="17">
        <f t="shared" si="98"/>
        <v>3.2</v>
      </c>
      <c r="DJ20" s="10" t="str">
        <f t="shared" si="99"/>
        <v>Bra</v>
      </c>
    </row>
    <row r="21" spans="1:114" ht="15" x14ac:dyDescent="0.25">
      <c r="A21" s="6" t="s">
        <v>737</v>
      </c>
      <c r="B21" s="7">
        <v>127</v>
      </c>
      <c r="C21" s="6" t="s">
        <v>738</v>
      </c>
      <c r="D21" s="9" t="str">
        <f t="shared" si="0"/>
        <v>Anki Andersson</v>
      </c>
      <c r="E21" s="10" t="str">
        <f t="shared" si="1"/>
        <v>ann-christine.andersson@botkyrka.se</v>
      </c>
      <c r="F21" s="10" t="str">
        <f t="shared" si="2"/>
        <v>Verksamhetschef Ungdom och förening</v>
      </c>
      <c r="G21" s="11">
        <f t="shared" si="3"/>
        <v>1.25</v>
      </c>
      <c r="H21" s="11">
        <f t="shared" si="4"/>
        <v>0</v>
      </c>
      <c r="I21" s="11">
        <f t="shared" si="5"/>
        <v>1.25</v>
      </c>
      <c r="J21" s="11">
        <f t="shared" si="6"/>
        <v>1.25</v>
      </c>
      <c r="K21" s="11">
        <f t="shared" si="7"/>
        <v>0</v>
      </c>
      <c r="L21" s="10">
        <f t="shared" si="8"/>
        <v>3.75</v>
      </c>
      <c r="M21" s="11">
        <f t="shared" si="9"/>
        <v>1</v>
      </c>
      <c r="N21" s="11">
        <f t="shared" si="10"/>
        <v>1</v>
      </c>
      <c r="O21" s="11">
        <f t="shared" si="11"/>
        <v>1</v>
      </c>
      <c r="P21" s="11">
        <f t="shared" si="12"/>
        <v>1</v>
      </c>
      <c r="Q21" s="11">
        <f t="shared" si="13"/>
        <v>0</v>
      </c>
      <c r="R21" s="11">
        <f t="shared" si="14"/>
        <v>0</v>
      </c>
      <c r="S21" s="10">
        <f t="shared" si="15"/>
        <v>4</v>
      </c>
      <c r="T21" s="11">
        <f t="shared" si="16"/>
        <v>0.625</v>
      </c>
      <c r="U21" s="11">
        <f t="shared" si="17"/>
        <v>0.625</v>
      </c>
      <c r="V21" s="11">
        <f t="shared" si="18"/>
        <v>0.625</v>
      </c>
      <c r="W21" s="11">
        <f t="shared" si="19"/>
        <v>0.625</v>
      </c>
      <c r="X21" s="11">
        <f t="shared" si="20"/>
        <v>0.625</v>
      </c>
      <c r="Y21" s="11">
        <f t="shared" si="21"/>
        <v>0.625</v>
      </c>
      <c r="Z21" s="11">
        <f t="shared" si="22"/>
        <v>0.625</v>
      </c>
      <c r="AA21" s="11">
        <f t="shared" si="23"/>
        <v>0.625</v>
      </c>
      <c r="AB21" s="11">
        <f t="shared" si="24"/>
        <v>0</v>
      </c>
      <c r="AC21" s="10">
        <f t="shared" si="25"/>
        <v>5</v>
      </c>
      <c r="AD21" s="11">
        <f t="shared" si="26"/>
        <v>0</v>
      </c>
      <c r="AE21" s="11">
        <f t="shared" si="27"/>
        <v>2</v>
      </c>
      <c r="AF21" s="11">
        <f t="shared" si="28"/>
        <v>0</v>
      </c>
      <c r="AG21" s="11">
        <f t="shared" si="29"/>
        <v>2</v>
      </c>
      <c r="AH21" s="11">
        <f t="shared" si="30"/>
        <v>0</v>
      </c>
      <c r="AI21" s="11">
        <f t="shared" si="31"/>
        <v>0</v>
      </c>
      <c r="AJ21" s="10">
        <f t="shared" si="32"/>
        <v>4</v>
      </c>
      <c r="AK21" s="11">
        <f t="shared" si="33"/>
        <v>1</v>
      </c>
      <c r="AL21" s="11">
        <f t="shared" si="34"/>
        <v>1</v>
      </c>
      <c r="AM21" s="11">
        <f t="shared" si="35"/>
        <v>1</v>
      </c>
      <c r="AN21" s="11">
        <f t="shared" si="36"/>
        <v>1</v>
      </c>
      <c r="AO21" s="11">
        <f t="shared" si="37"/>
        <v>0</v>
      </c>
      <c r="AP21" s="11">
        <f t="shared" si="38"/>
        <v>0</v>
      </c>
      <c r="AQ21" s="10">
        <f t="shared" si="39"/>
        <v>4</v>
      </c>
      <c r="AR21" s="11">
        <f t="shared" si="40"/>
        <v>0</v>
      </c>
      <c r="AS21" s="11">
        <f t="shared" si="41"/>
        <v>0</v>
      </c>
      <c r="AT21" s="11">
        <f t="shared" si="42"/>
        <v>1</v>
      </c>
      <c r="AU21" s="11">
        <f t="shared" si="43"/>
        <v>0</v>
      </c>
      <c r="AV21" s="11">
        <f t="shared" si="44"/>
        <v>0</v>
      </c>
      <c r="AW21" s="11">
        <f t="shared" si="45"/>
        <v>0</v>
      </c>
      <c r="AX21" s="10">
        <f t="shared" si="46"/>
        <v>1</v>
      </c>
      <c r="AY21" s="12" t="s">
        <v>1543</v>
      </c>
      <c r="AZ21" s="12" t="s">
        <v>1420</v>
      </c>
      <c r="BA21" s="13">
        <v>2783</v>
      </c>
      <c r="BB21" s="10">
        <f t="shared" si="47"/>
        <v>3</v>
      </c>
      <c r="BC21" s="17">
        <f t="shared" si="48"/>
        <v>3.5</v>
      </c>
      <c r="BD21" s="36" t="s">
        <v>1786</v>
      </c>
      <c r="BE21" s="10" t="str">
        <f t="shared" si="49"/>
        <v>Bra</v>
      </c>
      <c r="BF21" s="6" t="s">
        <v>737</v>
      </c>
      <c r="BG21" s="7">
        <v>127</v>
      </c>
      <c r="BH21" s="6" t="s">
        <v>738</v>
      </c>
      <c r="BI21" s="9" t="str">
        <f t="shared" si="50"/>
        <v>Anki Andersson</v>
      </c>
      <c r="BJ21" s="10" t="str">
        <f t="shared" si="51"/>
        <v>ann-christine.andersson@botkyrka.se</v>
      </c>
      <c r="BK21" s="10" t="str">
        <f t="shared" si="52"/>
        <v>Verksamhetschef Ungdom och förening</v>
      </c>
      <c r="BL21" s="10"/>
      <c r="BM21" s="11">
        <f t="shared" si="53"/>
        <v>1.25</v>
      </c>
      <c r="BN21" s="11">
        <f t="shared" si="54"/>
        <v>0</v>
      </c>
      <c r="BO21" s="11">
        <f t="shared" si="55"/>
        <v>1.25</v>
      </c>
      <c r="BP21" s="11">
        <f t="shared" si="56"/>
        <v>1.25</v>
      </c>
      <c r="BQ21" s="11">
        <f t="shared" si="57"/>
        <v>0</v>
      </c>
      <c r="BR21" s="17">
        <f t="shared" si="58"/>
        <v>3.75</v>
      </c>
      <c r="BS21" s="11">
        <f t="shared" si="59"/>
        <v>1</v>
      </c>
      <c r="BT21" s="11">
        <f t="shared" si="60"/>
        <v>1</v>
      </c>
      <c r="BU21" s="11">
        <f t="shared" si="61"/>
        <v>1</v>
      </c>
      <c r="BV21" s="11">
        <f t="shared" si="62"/>
        <v>1</v>
      </c>
      <c r="BW21" s="11">
        <f t="shared" si="63"/>
        <v>0</v>
      </c>
      <c r="BX21" s="11">
        <f t="shared" si="64"/>
        <v>0</v>
      </c>
      <c r="BY21" s="17">
        <f t="shared" si="65"/>
        <v>4</v>
      </c>
      <c r="BZ21" s="11">
        <f t="shared" si="66"/>
        <v>0.625</v>
      </c>
      <c r="CA21" s="11">
        <f t="shared" si="67"/>
        <v>0.625</v>
      </c>
      <c r="CB21" s="11">
        <f t="shared" si="68"/>
        <v>0.625</v>
      </c>
      <c r="CC21" s="11">
        <f t="shared" si="69"/>
        <v>0.625</v>
      </c>
      <c r="CD21" s="11">
        <f t="shared" si="70"/>
        <v>0.625</v>
      </c>
      <c r="CE21" s="11">
        <f t="shared" si="71"/>
        <v>0.625</v>
      </c>
      <c r="CF21" s="11">
        <f t="shared" si="72"/>
        <v>0.625</v>
      </c>
      <c r="CG21" s="11">
        <f t="shared" si="73"/>
        <v>0.625</v>
      </c>
      <c r="CH21" s="11">
        <f t="shared" si="74"/>
        <v>0</v>
      </c>
      <c r="CI21" s="17">
        <f t="shared" si="75"/>
        <v>5</v>
      </c>
      <c r="CJ21" s="11">
        <f t="shared" si="76"/>
        <v>0</v>
      </c>
      <c r="CK21" s="11">
        <f t="shared" si="77"/>
        <v>2</v>
      </c>
      <c r="CL21" s="11">
        <f t="shared" si="78"/>
        <v>0</v>
      </c>
      <c r="CM21" s="11">
        <f t="shared" si="79"/>
        <v>2</v>
      </c>
      <c r="CN21" s="11">
        <f t="shared" si="80"/>
        <v>0</v>
      </c>
      <c r="CO21" s="11">
        <f t="shared" si="81"/>
        <v>0</v>
      </c>
      <c r="CP21" s="17">
        <f t="shared" si="82"/>
        <v>4</v>
      </c>
      <c r="CQ21" s="11">
        <f t="shared" si="83"/>
        <v>1</v>
      </c>
      <c r="CR21" s="11">
        <f t="shared" si="84"/>
        <v>1</v>
      </c>
      <c r="CS21" s="11">
        <f t="shared" si="85"/>
        <v>1</v>
      </c>
      <c r="CT21" s="11">
        <f t="shared" si="86"/>
        <v>1</v>
      </c>
      <c r="CU21" s="11">
        <f t="shared" si="87"/>
        <v>0</v>
      </c>
      <c r="CV21" s="11">
        <f t="shared" si="88"/>
        <v>0</v>
      </c>
      <c r="CW21" s="17">
        <f t="shared" si="89"/>
        <v>4</v>
      </c>
      <c r="CX21" s="11">
        <f t="shared" si="90"/>
        <v>0</v>
      </c>
      <c r="CY21" s="11">
        <f t="shared" si="91"/>
        <v>0</v>
      </c>
      <c r="CZ21" s="11">
        <f t="shared" si="92"/>
        <v>1</v>
      </c>
      <c r="DA21" s="11">
        <f t="shared" si="93"/>
        <v>0</v>
      </c>
      <c r="DB21" s="11">
        <f t="shared" si="94"/>
        <v>0</v>
      </c>
      <c r="DC21" s="11">
        <f t="shared" si="95"/>
        <v>0</v>
      </c>
      <c r="DD21" s="17">
        <f t="shared" si="96"/>
        <v>1</v>
      </c>
      <c r="DE21" s="12" t="s">
        <v>1543</v>
      </c>
      <c r="DF21" s="12" t="s">
        <v>1420</v>
      </c>
      <c r="DG21" s="13">
        <v>2783</v>
      </c>
      <c r="DH21" s="17">
        <f t="shared" si="97"/>
        <v>3</v>
      </c>
      <c r="DI21" s="17">
        <f t="shared" si="98"/>
        <v>3.5</v>
      </c>
      <c r="DJ21" s="10" t="str">
        <f t="shared" si="99"/>
        <v>Bra</v>
      </c>
    </row>
    <row r="22" spans="1:114" ht="15" x14ac:dyDescent="0.25">
      <c r="A22" s="6" t="s">
        <v>737</v>
      </c>
      <c r="B22" s="7">
        <v>123</v>
      </c>
      <c r="C22" s="6" t="s">
        <v>622</v>
      </c>
      <c r="D22" s="9" t="str">
        <f t="shared" si="0"/>
        <v>Torbjörn Neiman</v>
      </c>
      <c r="E22" s="10" t="str">
        <f t="shared" si="1"/>
        <v>torbjorn.neiman@jarfalla.se</v>
      </c>
      <c r="F22" s="10" t="str">
        <f t="shared" si="2"/>
        <v>Kultur- och fritidsdirektör</v>
      </c>
      <c r="G22" s="11">
        <f t="shared" si="3"/>
        <v>0</v>
      </c>
      <c r="H22" s="11">
        <f t="shared" si="4"/>
        <v>1.25</v>
      </c>
      <c r="I22" s="11">
        <f t="shared" si="5"/>
        <v>1.25</v>
      </c>
      <c r="J22" s="11">
        <f t="shared" si="6"/>
        <v>0</v>
      </c>
      <c r="K22" s="11">
        <f t="shared" si="7"/>
        <v>0</v>
      </c>
      <c r="L22" s="10">
        <f t="shared" si="8"/>
        <v>2.5</v>
      </c>
      <c r="M22" s="11">
        <f t="shared" si="9"/>
        <v>0</v>
      </c>
      <c r="N22" s="11">
        <f t="shared" si="10"/>
        <v>1</v>
      </c>
      <c r="O22" s="11">
        <f t="shared" si="11"/>
        <v>1</v>
      </c>
      <c r="P22" s="11">
        <f t="shared" si="12"/>
        <v>1</v>
      </c>
      <c r="Q22" s="11">
        <f t="shared" si="13"/>
        <v>1</v>
      </c>
      <c r="R22" s="11">
        <f t="shared" si="14"/>
        <v>0</v>
      </c>
      <c r="S22" s="10">
        <f t="shared" si="15"/>
        <v>4</v>
      </c>
      <c r="T22" s="11">
        <f t="shared" si="16"/>
        <v>0.625</v>
      </c>
      <c r="U22" s="11">
        <f t="shared" si="17"/>
        <v>0.625</v>
      </c>
      <c r="V22" s="11">
        <f t="shared" si="18"/>
        <v>0.625</v>
      </c>
      <c r="W22" s="11">
        <f t="shared" si="19"/>
        <v>0</v>
      </c>
      <c r="X22" s="11">
        <f t="shared" si="20"/>
        <v>0.625</v>
      </c>
      <c r="Y22" s="11">
        <f t="shared" si="21"/>
        <v>0.625</v>
      </c>
      <c r="Z22" s="11">
        <f t="shared" si="22"/>
        <v>0.625</v>
      </c>
      <c r="AA22" s="11">
        <f t="shared" si="23"/>
        <v>0</v>
      </c>
      <c r="AB22" s="11">
        <f t="shared" si="24"/>
        <v>0</v>
      </c>
      <c r="AC22" s="10">
        <f t="shared" si="25"/>
        <v>3.75</v>
      </c>
      <c r="AD22" s="11">
        <f t="shared" si="26"/>
        <v>0</v>
      </c>
      <c r="AE22" s="11">
        <f t="shared" si="27"/>
        <v>2</v>
      </c>
      <c r="AF22" s="11">
        <f t="shared" si="28"/>
        <v>0</v>
      </c>
      <c r="AG22" s="11">
        <f t="shared" si="29"/>
        <v>2</v>
      </c>
      <c r="AH22" s="11">
        <f t="shared" si="30"/>
        <v>0</v>
      </c>
      <c r="AI22" s="11">
        <f t="shared" si="31"/>
        <v>0</v>
      </c>
      <c r="AJ22" s="10">
        <f t="shared" si="32"/>
        <v>4</v>
      </c>
      <c r="AK22" s="11">
        <f t="shared" si="33"/>
        <v>1</v>
      </c>
      <c r="AL22" s="11">
        <f t="shared" si="34"/>
        <v>1</v>
      </c>
      <c r="AM22" s="11">
        <f t="shared" si="35"/>
        <v>1</v>
      </c>
      <c r="AN22" s="11">
        <f t="shared" si="36"/>
        <v>1</v>
      </c>
      <c r="AO22" s="11">
        <f t="shared" si="37"/>
        <v>0</v>
      </c>
      <c r="AP22" s="11">
        <f t="shared" si="38"/>
        <v>0</v>
      </c>
      <c r="AQ22" s="10">
        <f t="shared" si="39"/>
        <v>4</v>
      </c>
      <c r="AR22" s="11">
        <f t="shared" si="40"/>
        <v>0</v>
      </c>
      <c r="AS22" s="11">
        <f t="shared" si="41"/>
        <v>0</v>
      </c>
      <c r="AT22" s="11">
        <f t="shared" si="42"/>
        <v>0</v>
      </c>
      <c r="AU22" s="11">
        <f t="shared" si="43"/>
        <v>1</v>
      </c>
      <c r="AV22" s="11">
        <f t="shared" si="44"/>
        <v>0</v>
      </c>
      <c r="AW22" s="11">
        <f t="shared" si="45"/>
        <v>0</v>
      </c>
      <c r="AX22" s="10">
        <f t="shared" si="46"/>
        <v>1</v>
      </c>
      <c r="AY22" s="12" t="s">
        <v>1544</v>
      </c>
      <c r="AZ22" s="12">
        <v>779</v>
      </c>
      <c r="BA22" s="13">
        <v>2047</v>
      </c>
      <c r="BB22" s="10">
        <f t="shared" si="47"/>
        <v>1</v>
      </c>
      <c r="BC22" s="17">
        <f t="shared" si="48"/>
        <v>2.9</v>
      </c>
      <c r="BD22" s="35" t="s">
        <v>1785</v>
      </c>
      <c r="BE22" s="10" t="str">
        <f t="shared" si="49"/>
        <v>Bra</v>
      </c>
      <c r="BF22" s="6" t="s">
        <v>737</v>
      </c>
      <c r="BG22" s="7">
        <v>123</v>
      </c>
      <c r="BH22" s="6" t="s">
        <v>622</v>
      </c>
      <c r="BI22" s="9" t="str">
        <f t="shared" si="50"/>
        <v>Torbjörn Neiman</v>
      </c>
      <c r="BJ22" s="10" t="str">
        <f t="shared" si="51"/>
        <v>torbjorn.neiman@jarfalla.se</v>
      </c>
      <c r="BK22" s="10" t="str">
        <f t="shared" si="52"/>
        <v>Kultur- och fritidsdirektör</v>
      </c>
      <c r="BL22" s="10"/>
      <c r="BM22" s="11">
        <f t="shared" si="53"/>
        <v>0</v>
      </c>
      <c r="BN22" s="11">
        <f t="shared" si="54"/>
        <v>1.25</v>
      </c>
      <c r="BO22" s="11">
        <f t="shared" si="55"/>
        <v>1.25</v>
      </c>
      <c r="BP22" s="11">
        <f t="shared" si="56"/>
        <v>0</v>
      </c>
      <c r="BQ22" s="11">
        <f t="shared" si="57"/>
        <v>0</v>
      </c>
      <c r="BR22" s="17">
        <f t="shared" si="58"/>
        <v>2.5</v>
      </c>
      <c r="BS22" s="11">
        <f t="shared" si="59"/>
        <v>0</v>
      </c>
      <c r="BT22" s="11">
        <f t="shared" si="60"/>
        <v>1</v>
      </c>
      <c r="BU22" s="11">
        <f t="shared" si="61"/>
        <v>1</v>
      </c>
      <c r="BV22" s="11">
        <f t="shared" si="62"/>
        <v>1</v>
      </c>
      <c r="BW22" s="11">
        <f t="shared" si="63"/>
        <v>1</v>
      </c>
      <c r="BX22" s="11">
        <f t="shared" si="64"/>
        <v>0</v>
      </c>
      <c r="BY22" s="17">
        <f t="shared" si="65"/>
        <v>4</v>
      </c>
      <c r="BZ22" s="11">
        <f t="shared" si="66"/>
        <v>0.625</v>
      </c>
      <c r="CA22" s="11">
        <f t="shared" si="67"/>
        <v>0.625</v>
      </c>
      <c r="CB22" s="11">
        <f t="shared" si="68"/>
        <v>0.625</v>
      </c>
      <c r="CC22" s="11">
        <f t="shared" si="69"/>
        <v>0</v>
      </c>
      <c r="CD22" s="11">
        <f t="shared" si="70"/>
        <v>0.625</v>
      </c>
      <c r="CE22" s="11">
        <f t="shared" si="71"/>
        <v>0.625</v>
      </c>
      <c r="CF22" s="11">
        <f t="shared" si="72"/>
        <v>0.625</v>
      </c>
      <c r="CG22" s="11">
        <f t="shared" si="73"/>
        <v>0</v>
      </c>
      <c r="CH22" s="11">
        <f t="shared" si="74"/>
        <v>0</v>
      </c>
      <c r="CI22" s="17">
        <f t="shared" si="75"/>
        <v>3.75</v>
      </c>
      <c r="CJ22" s="11">
        <f t="shared" si="76"/>
        <v>0</v>
      </c>
      <c r="CK22" s="11">
        <f t="shared" si="77"/>
        <v>2</v>
      </c>
      <c r="CL22" s="11">
        <f t="shared" si="78"/>
        <v>0</v>
      </c>
      <c r="CM22" s="11">
        <f t="shared" si="79"/>
        <v>2</v>
      </c>
      <c r="CN22" s="11">
        <f t="shared" si="80"/>
        <v>0</v>
      </c>
      <c r="CO22" s="11">
        <f t="shared" si="81"/>
        <v>0</v>
      </c>
      <c r="CP22" s="17">
        <f t="shared" si="82"/>
        <v>4</v>
      </c>
      <c r="CQ22" s="11">
        <f t="shared" si="83"/>
        <v>1</v>
      </c>
      <c r="CR22" s="11">
        <f t="shared" si="84"/>
        <v>1</v>
      </c>
      <c r="CS22" s="11">
        <f t="shared" si="85"/>
        <v>1</v>
      </c>
      <c r="CT22" s="11">
        <f t="shared" si="86"/>
        <v>1</v>
      </c>
      <c r="CU22" s="11">
        <f t="shared" si="87"/>
        <v>0</v>
      </c>
      <c r="CV22" s="11">
        <f t="shared" si="88"/>
        <v>0</v>
      </c>
      <c r="CW22" s="17">
        <f t="shared" si="89"/>
        <v>4</v>
      </c>
      <c r="CX22" s="11">
        <f t="shared" si="90"/>
        <v>0</v>
      </c>
      <c r="CY22" s="11">
        <f t="shared" si="91"/>
        <v>0</v>
      </c>
      <c r="CZ22" s="11">
        <f t="shared" si="92"/>
        <v>0</v>
      </c>
      <c r="DA22" s="11">
        <f t="shared" si="93"/>
        <v>1</v>
      </c>
      <c r="DB22" s="11">
        <f t="shared" si="94"/>
        <v>0</v>
      </c>
      <c r="DC22" s="11">
        <f t="shared" si="95"/>
        <v>0</v>
      </c>
      <c r="DD22" s="17">
        <f t="shared" si="96"/>
        <v>1</v>
      </c>
      <c r="DE22" s="12" t="s">
        <v>1544</v>
      </c>
      <c r="DF22" s="12">
        <v>779</v>
      </c>
      <c r="DG22" s="13">
        <v>2047</v>
      </c>
      <c r="DH22" s="17">
        <f t="shared" si="97"/>
        <v>1</v>
      </c>
      <c r="DI22" s="17">
        <f t="shared" si="98"/>
        <v>2.9</v>
      </c>
      <c r="DJ22" s="10" t="str">
        <f t="shared" si="99"/>
        <v>Bra</v>
      </c>
    </row>
    <row r="23" spans="1:114" ht="15" x14ac:dyDescent="0.25">
      <c r="A23" s="6" t="s">
        <v>737</v>
      </c>
      <c r="B23" s="7">
        <v>188</v>
      </c>
      <c r="C23" s="6" t="s">
        <v>442</v>
      </c>
      <c r="D23" s="9" t="str">
        <f t="shared" si="0"/>
        <v>Adam Persson</v>
      </c>
      <c r="E23" s="10" t="str">
        <f t="shared" si="1"/>
        <v>adam.persson@norrtalje.se</v>
      </c>
      <c r="F23" s="10" t="str">
        <f t="shared" si="2"/>
        <v>idrottschef</v>
      </c>
      <c r="G23" s="11">
        <f t="shared" si="3"/>
        <v>1.25</v>
      </c>
      <c r="H23" s="11">
        <f t="shared" si="4"/>
        <v>1.25</v>
      </c>
      <c r="I23" s="11">
        <f t="shared" si="5"/>
        <v>0</v>
      </c>
      <c r="J23" s="11">
        <f t="shared" si="6"/>
        <v>1.25</v>
      </c>
      <c r="K23" s="11">
        <f t="shared" si="7"/>
        <v>0</v>
      </c>
      <c r="L23" s="10">
        <f t="shared" si="8"/>
        <v>3.75</v>
      </c>
      <c r="M23" s="11">
        <f t="shared" si="9"/>
        <v>1</v>
      </c>
      <c r="N23" s="11">
        <f t="shared" si="10"/>
        <v>1</v>
      </c>
      <c r="O23" s="11">
        <f t="shared" si="11"/>
        <v>1</v>
      </c>
      <c r="P23" s="11">
        <f t="shared" si="12"/>
        <v>1</v>
      </c>
      <c r="Q23" s="11">
        <f t="shared" si="13"/>
        <v>0</v>
      </c>
      <c r="R23" s="11">
        <f t="shared" si="14"/>
        <v>0</v>
      </c>
      <c r="S23" s="10">
        <f t="shared" si="15"/>
        <v>4</v>
      </c>
      <c r="T23" s="11">
        <f t="shared" si="16"/>
        <v>0.625</v>
      </c>
      <c r="U23" s="11">
        <f t="shared" si="17"/>
        <v>0.625</v>
      </c>
      <c r="V23" s="11">
        <f t="shared" si="18"/>
        <v>0.625</v>
      </c>
      <c r="W23" s="11">
        <f t="shared" si="19"/>
        <v>0.625</v>
      </c>
      <c r="X23" s="11">
        <f t="shared" si="20"/>
        <v>0.625</v>
      </c>
      <c r="Y23" s="11">
        <f t="shared" si="21"/>
        <v>0.625</v>
      </c>
      <c r="Z23" s="11">
        <f t="shared" si="22"/>
        <v>0.625</v>
      </c>
      <c r="AA23" s="11">
        <f t="shared" si="23"/>
        <v>0.625</v>
      </c>
      <c r="AB23" s="11">
        <f t="shared" si="24"/>
        <v>0</v>
      </c>
      <c r="AC23" s="10">
        <f t="shared" si="25"/>
        <v>5</v>
      </c>
      <c r="AD23" s="11">
        <f t="shared" si="26"/>
        <v>0</v>
      </c>
      <c r="AE23" s="11">
        <f t="shared" si="27"/>
        <v>2</v>
      </c>
      <c r="AF23" s="11">
        <f t="shared" si="28"/>
        <v>0</v>
      </c>
      <c r="AG23" s="11">
        <f t="shared" si="29"/>
        <v>0</v>
      </c>
      <c r="AH23" s="11">
        <f t="shared" si="30"/>
        <v>0</v>
      </c>
      <c r="AI23" s="11">
        <f t="shared" si="31"/>
        <v>0</v>
      </c>
      <c r="AJ23" s="10">
        <f t="shared" si="32"/>
        <v>2</v>
      </c>
      <c r="AK23" s="11">
        <f t="shared" si="33"/>
        <v>1</v>
      </c>
      <c r="AL23" s="11">
        <f t="shared" si="34"/>
        <v>1</v>
      </c>
      <c r="AM23" s="11">
        <f t="shared" si="35"/>
        <v>0</v>
      </c>
      <c r="AN23" s="11">
        <f t="shared" si="36"/>
        <v>1</v>
      </c>
      <c r="AO23" s="11">
        <f t="shared" si="37"/>
        <v>0</v>
      </c>
      <c r="AP23" s="11">
        <f t="shared" si="38"/>
        <v>0</v>
      </c>
      <c r="AQ23" s="10">
        <f t="shared" si="39"/>
        <v>3</v>
      </c>
      <c r="AR23" s="11">
        <f t="shared" si="40"/>
        <v>0</v>
      </c>
      <c r="AS23" s="11">
        <f t="shared" si="41"/>
        <v>1</v>
      </c>
      <c r="AT23" s="11">
        <f t="shared" si="42"/>
        <v>1</v>
      </c>
      <c r="AU23" s="11">
        <f t="shared" si="43"/>
        <v>1</v>
      </c>
      <c r="AV23" s="11">
        <f t="shared" si="44"/>
        <v>1</v>
      </c>
      <c r="AW23" s="11">
        <f t="shared" si="45"/>
        <v>0</v>
      </c>
      <c r="AX23" s="10">
        <f t="shared" si="46"/>
        <v>4</v>
      </c>
      <c r="AY23" s="12" t="s">
        <v>1545</v>
      </c>
      <c r="AZ23" s="12" t="s">
        <v>1546</v>
      </c>
      <c r="BA23" s="13">
        <v>2271</v>
      </c>
      <c r="BB23" s="10">
        <f t="shared" si="47"/>
        <v>1</v>
      </c>
      <c r="BC23" s="17">
        <f t="shared" si="48"/>
        <v>3.3</v>
      </c>
      <c r="BD23" s="36" t="s">
        <v>1786</v>
      </c>
      <c r="BE23" s="10" t="str">
        <f t="shared" si="49"/>
        <v>Bra</v>
      </c>
      <c r="BF23" s="6" t="s">
        <v>737</v>
      </c>
      <c r="BG23" s="7">
        <v>188</v>
      </c>
      <c r="BH23" s="6" t="s">
        <v>442</v>
      </c>
      <c r="BI23" s="9" t="str">
        <f t="shared" si="50"/>
        <v>Adam Persson</v>
      </c>
      <c r="BJ23" s="10" t="str">
        <f t="shared" si="51"/>
        <v>adam.persson@norrtalje.se</v>
      </c>
      <c r="BK23" s="10" t="str">
        <f t="shared" si="52"/>
        <v>idrottschef</v>
      </c>
      <c r="BL23" s="10"/>
      <c r="BM23" s="11">
        <f t="shared" si="53"/>
        <v>1.25</v>
      </c>
      <c r="BN23" s="11">
        <f t="shared" si="54"/>
        <v>1.25</v>
      </c>
      <c r="BO23" s="11">
        <f t="shared" si="55"/>
        <v>0</v>
      </c>
      <c r="BP23" s="11">
        <f t="shared" si="56"/>
        <v>1.25</v>
      </c>
      <c r="BQ23" s="11">
        <f t="shared" si="57"/>
        <v>0</v>
      </c>
      <c r="BR23" s="17">
        <f t="shared" si="58"/>
        <v>3.75</v>
      </c>
      <c r="BS23" s="11">
        <f t="shared" si="59"/>
        <v>1</v>
      </c>
      <c r="BT23" s="11">
        <f t="shared" si="60"/>
        <v>1</v>
      </c>
      <c r="BU23" s="11">
        <f t="shared" si="61"/>
        <v>1</v>
      </c>
      <c r="BV23" s="11">
        <f t="shared" si="62"/>
        <v>1</v>
      </c>
      <c r="BW23" s="11">
        <f t="shared" si="63"/>
        <v>0</v>
      </c>
      <c r="BX23" s="11">
        <f t="shared" si="64"/>
        <v>0</v>
      </c>
      <c r="BY23" s="17">
        <f t="shared" si="65"/>
        <v>4</v>
      </c>
      <c r="BZ23" s="11">
        <f t="shared" si="66"/>
        <v>0.625</v>
      </c>
      <c r="CA23" s="11">
        <f t="shared" si="67"/>
        <v>0.625</v>
      </c>
      <c r="CB23" s="11">
        <f t="shared" si="68"/>
        <v>0.625</v>
      </c>
      <c r="CC23" s="11">
        <f t="shared" si="69"/>
        <v>0.625</v>
      </c>
      <c r="CD23" s="11">
        <f t="shared" si="70"/>
        <v>0.625</v>
      </c>
      <c r="CE23" s="11">
        <f t="shared" si="71"/>
        <v>0.625</v>
      </c>
      <c r="CF23" s="11">
        <f t="shared" si="72"/>
        <v>0.625</v>
      </c>
      <c r="CG23" s="11">
        <f t="shared" si="73"/>
        <v>0.625</v>
      </c>
      <c r="CH23" s="11">
        <f t="shared" si="74"/>
        <v>0</v>
      </c>
      <c r="CI23" s="17">
        <f t="shared" si="75"/>
        <v>5</v>
      </c>
      <c r="CJ23" s="11">
        <f t="shared" si="76"/>
        <v>0</v>
      </c>
      <c r="CK23" s="11">
        <f t="shared" si="77"/>
        <v>2</v>
      </c>
      <c r="CL23" s="11">
        <f t="shared" si="78"/>
        <v>0</v>
      </c>
      <c r="CM23" s="11">
        <f t="shared" si="79"/>
        <v>0</v>
      </c>
      <c r="CN23" s="11">
        <f t="shared" si="80"/>
        <v>0</v>
      </c>
      <c r="CO23" s="11">
        <f t="shared" si="81"/>
        <v>0</v>
      </c>
      <c r="CP23" s="17">
        <f t="shared" si="82"/>
        <v>2</v>
      </c>
      <c r="CQ23" s="11">
        <f t="shared" si="83"/>
        <v>1</v>
      </c>
      <c r="CR23" s="11">
        <f t="shared" si="84"/>
        <v>1</v>
      </c>
      <c r="CS23" s="11">
        <f t="shared" si="85"/>
        <v>0</v>
      </c>
      <c r="CT23" s="11">
        <f t="shared" si="86"/>
        <v>1</v>
      </c>
      <c r="CU23" s="11">
        <f t="shared" si="87"/>
        <v>0</v>
      </c>
      <c r="CV23" s="11">
        <f t="shared" si="88"/>
        <v>0</v>
      </c>
      <c r="CW23" s="17">
        <f t="shared" si="89"/>
        <v>3</v>
      </c>
      <c r="CX23" s="11">
        <f t="shared" si="90"/>
        <v>0</v>
      </c>
      <c r="CY23" s="11">
        <f t="shared" si="91"/>
        <v>1</v>
      </c>
      <c r="CZ23" s="11">
        <f t="shared" si="92"/>
        <v>1</v>
      </c>
      <c r="DA23" s="11">
        <f t="shared" si="93"/>
        <v>1</v>
      </c>
      <c r="DB23" s="11">
        <f t="shared" si="94"/>
        <v>1</v>
      </c>
      <c r="DC23" s="11">
        <f t="shared" si="95"/>
        <v>0</v>
      </c>
      <c r="DD23" s="17">
        <f t="shared" si="96"/>
        <v>4</v>
      </c>
      <c r="DE23" s="12" t="s">
        <v>1545</v>
      </c>
      <c r="DF23" s="12" t="s">
        <v>1546</v>
      </c>
      <c r="DG23" s="13">
        <v>2271</v>
      </c>
      <c r="DH23" s="17">
        <f t="shared" si="97"/>
        <v>1</v>
      </c>
      <c r="DI23" s="17">
        <f t="shared" si="98"/>
        <v>3.3</v>
      </c>
      <c r="DJ23" s="10" t="str">
        <f t="shared" si="99"/>
        <v>Bra</v>
      </c>
    </row>
    <row r="24" spans="1:114" ht="15" x14ac:dyDescent="0.25">
      <c r="A24" s="6" t="s">
        <v>737</v>
      </c>
      <c r="B24" s="7">
        <v>114</v>
      </c>
      <c r="C24" s="6" t="s">
        <v>818</v>
      </c>
      <c r="D24" s="9" t="str">
        <f t="shared" si="0"/>
        <v>Anders Carlsson</v>
      </c>
      <c r="E24" s="10" t="str">
        <f t="shared" si="1"/>
        <v>anders.carlsson@upplandsvasby.se</v>
      </c>
      <c r="F24" s="10" t="str">
        <f t="shared" si="2"/>
        <v>Brottsförebyggare/Fältare</v>
      </c>
      <c r="G24" s="11">
        <f t="shared" si="3"/>
        <v>1.25</v>
      </c>
      <c r="H24" s="11">
        <f t="shared" si="4"/>
        <v>0</v>
      </c>
      <c r="I24" s="11">
        <f t="shared" si="5"/>
        <v>1.25</v>
      </c>
      <c r="J24" s="11">
        <f t="shared" si="6"/>
        <v>1.25</v>
      </c>
      <c r="K24" s="11">
        <f t="shared" si="7"/>
        <v>0</v>
      </c>
      <c r="L24" s="10">
        <f t="shared" si="8"/>
        <v>3.75</v>
      </c>
      <c r="M24" s="11">
        <f t="shared" si="9"/>
        <v>1</v>
      </c>
      <c r="N24" s="11">
        <f t="shared" si="10"/>
        <v>1</v>
      </c>
      <c r="O24" s="11">
        <f t="shared" si="11"/>
        <v>1</v>
      </c>
      <c r="P24" s="11">
        <f t="shared" si="12"/>
        <v>1</v>
      </c>
      <c r="Q24" s="11">
        <f t="shared" si="13"/>
        <v>0</v>
      </c>
      <c r="R24" s="11">
        <f t="shared" si="14"/>
        <v>0</v>
      </c>
      <c r="S24" s="10">
        <f t="shared" si="15"/>
        <v>4</v>
      </c>
      <c r="T24" s="11">
        <f t="shared" si="16"/>
        <v>0</v>
      </c>
      <c r="U24" s="11">
        <f t="shared" si="17"/>
        <v>0</v>
      </c>
      <c r="V24" s="11">
        <f t="shared" si="18"/>
        <v>0.625</v>
      </c>
      <c r="W24" s="11">
        <f t="shared" si="19"/>
        <v>0.625</v>
      </c>
      <c r="X24" s="11">
        <f t="shared" si="20"/>
        <v>0.625</v>
      </c>
      <c r="Y24" s="11">
        <f t="shared" si="21"/>
        <v>0.625</v>
      </c>
      <c r="Z24" s="11">
        <f t="shared" si="22"/>
        <v>0.625</v>
      </c>
      <c r="AA24" s="11">
        <f t="shared" si="23"/>
        <v>0.625</v>
      </c>
      <c r="AB24" s="11">
        <f t="shared" si="24"/>
        <v>0</v>
      </c>
      <c r="AC24" s="10">
        <f t="shared" si="25"/>
        <v>3.75</v>
      </c>
      <c r="AD24" s="11">
        <f t="shared" si="26"/>
        <v>0</v>
      </c>
      <c r="AE24" s="11">
        <f t="shared" si="27"/>
        <v>2</v>
      </c>
      <c r="AF24" s="11">
        <f t="shared" si="28"/>
        <v>0</v>
      </c>
      <c r="AG24" s="11">
        <f t="shared" si="29"/>
        <v>2</v>
      </c>
      <c r="AH24" s="11">
        <f t="shared" si="30"/>
        <v>0</v>
      </c>
      <c r="AI24" s="11">
        <f t="shared" si="31"/>
        <v>0</v>
      </c>
      <c r="AJ24" s="10">
        <f t="shared" si="32"/>
        <v>4</v>
      </c>
      <c r="AK24" s="11">
        <f t="shared" si="33"/>
        <v>1</v>
      </c>
      <c r="AL24" s="11">
        <f t="shared" si="34"/>
        <v>1</v>
      </c>
      <c r="AM24" s="11">
        <f t="shared" si="35"/>
        <v>1</v>
      </c>
      <c r="AN24" s="11">
        <f t="shared" si="36"/>
        <v>1</v>
      </c>
      <c r="AO24" s="11">
        <f t="shared" si="37"/>
        <v>1</v>
      </c>
      <c r="AP24" s="11">
        <f t="shared" si="38"/>
        <v>0</v>
      </c>
      <c r="AQ24" s="10">
        <f t="shared" si="39"/>
        <v>5</v>
      </c>
      <c r="AR24" s="11">
        <f t="shared" si="40"/>
        <v>1</v>
      </c>
      <c r="AS24" s="11">
        <f t="shared" si="41"/>
        <v>1</v>
      </c>
      <c r="AT24" s="11">
        <f t="shared" si="42"/>
        <v>1</v>
      </c>
      <c r="AU24" s="11">
        <f t="shared" si="43"/>
        <v>1</v>
      </c>
      <c r="AV24" s="11">
        <f t="shared" si="44"/>
        <v>0</v>
      </c>
      <c r="AW24" s="11">
        <f t="shared" si="45"/>
        <v>0</v>
      </c>
      <c r="AX24" s="10">
        <f t="shared" si="46"/>
        <v>4</v>
      </c>
      <c r="AY24" s="12" t="s">
        <v>1547</v>
      </c>
      <c r="AZ24" s="12">
        <v>735</v>
      </c>
      <c r="BA24" s="13">
        <v>2693</v>
      </c>
      <c r="BB24" s="10">
        <f t="shared" si="47"/>
        <v>3</v>
      </c>
      <c r="BC24" s="17">
        <f t="shared" si="48"/>
        <v>3.9</v>
      </c>
      <c r="BD24" s="36" t="s">
        <v>1786</v>
      </c>
      <c r="BE24" s="10" t="str">
        <f t="shared" si="49"/>
        <v>Bra</v>
      </c>
      <c r="BF24" s="6" t="s">
        <v>737</v>
      </c>
      <c r="BG24" s="7">
        <v>114</v>
      </c>
      <c r="BH24" s="6" t="s">
        <v>818</v>
      </c>
      <c r="BI24" s="9" t="str">
        <f t="shared" si="50"/>
        <v>Anders Carlsson</v>
      </c>
      <c r="BJ24" s="10" t="str">
        <f t="shared" si="51"/>
        <v>anders.carlsson@upplandsvasby.se</v>
      </c>
      <c r="BK24" s="10" t="str">
        <f t="shared" si="52"/>
        <v>Brottsförebyggare/Fältare</v>
      </c>
      <c r="BL24" s="10"/>
      <c r="BM24" s="11">
        <f t="shared" si="53"/>
        <v>1.25</v>
      </c>
      <c r="BN24" s="11">
        <f t="shared" si="54"/>
        <v>0</v>
      </c>
      <c r="BO24" s="11">
        <f t="shared" si="55"/>
        <v>1.25</v>
      </c>
      <c r="BP24" s="11">
        <f t="shared" si="56"/>
        <v>1.25</v>
      </c>
      <c r="BQ24" s="11">
        <f t="shared" si="57"/>
        <v>0</v>
      </c>
      <c r="BR24" s="17">
        <f t="shared" si="58"/>
        <v>3.75</v>
      </c>
      <c r="BS24" s="11">
        <f t="shared" si="59"/>
        <v>1</v>
      </c>
      <c r="BT24" s="11">
        <f t="shared" si="60"/>
        <v>1</v>
      </c>
      <c r="BU24" s="11">
        <f t="shared" si="61"/>
        <v>1</v>
      </c>
      <c r="BV24" s="11">
        <f t="shared" si="62"/>
        <v>1</v>
      </c>
      <c r="BW24" s="11">
        <f t="shared" si="63"/>
        <v>0</v>
      </c>
      <c r="BX24" s="11">
        <f t="shared" si="64"/>
        <v>0</v>
      </c>
      <c r="BY24" s="17">
        <f t="shared" si="65"/>
        <v>4</v>
      </c>
      <c r="BZ24" s="11">
        <f t="shared" si="66"/>
        <v>0</v>
      </c>
      <c r="CA24" s="11">
        <f t="shared" si="67"/>
        <v>0</v>
      </c>
      <c r="CB24" s="11">
        <f t="shared" si="68"/>
        <v>0.625</v>
      </c>
      <c r="CC24" s="11">
        <f t="shared" si="69"/>
        <v>0.625</v>
      </c>
      <c r="CD24" s="11">
        <f t="shared" si="70"/>
        <v>0.625</v>
      </c>
      <c r="CE24" s="11">
        <f t="shared" si="71"/>
        <v>0.625</v>
      </c>
      <c r="CF24" s="11">
        <f t="shared" si="72"/>
        <v>0.625</v>
      </c>
      <c r="CG24" s="11">
        <f t="shared" si="73"/>
        <v>0.625</v>
      </c>
      <c r="CH24" s="11">
        <f t="shared" si="74"/>
        <v>0</v>
      </c>
      <c r="CI24" s="17">
        <f t="shared" si="75"/>
        <v>3.75</v>
      </c>
      <c r="CJ24" s="11">
        <f t="shared" si="76"/>
        <v>0</v>
      </c>
      <c r="CK24" s="11">
        <f t="shared" si="77"/>
        <v>2</v>
      </c>
      <c r="CL24" s="11">
        <f t="shared" si="78"/>
        <v>0</v>
      </c>
      <c r="CM24" s="11">
        <f t="shared" si="79"/>
        <v>2</v>
      </c>
      <c r="CN24" s="11">
        <f t="shared" si="80"/>
        <v>0</v>
      </c>
      <c r="CO24" s="11">
        <f t="shared" si="81"/>
        <v>0</v>
      </c>
      <c r="CP24" s="17">
        <f t="shared" si="82"/>
        <v>4</v>
      </c>
      <c r="CQ24" s="11">
        <f t="shared" si="83"/>
        <v>1</v>
      </c>
      <c r="CR24" s="11">
        <f t="shared" si="84"/>
        <v>1</v>
      </c>
      <c r="CS24" s="11">
        <f t="shared" si="85"/>
        <v>1</v>
      </c>
      <c r="CT24" s="11">
        <f t="shared" si="86"/>
        <v>1</v>
      </c>
      <c r="CU24" s="11">
        <f t="shared" si="87"/>
        <v>1</v>
      </c>
      <c r="CV24" s="11">
        <f t="shared" si="88"/>
        <v>0</v>
      </c>
      <c r="CW24" s="17">
        <f t="shared" si="89"/>
        <v>5</v>
      </c>
      <c r="CX24" s="11">
        <f t="shared" si="90"/>
        <v>1</v>
      </c>
      <c r="CY24" s="11">
        <f t="shared" si="91"/>
        <v>1</v>
      </c>
      <c r="CZ24" s="11">
        <f t="shared" si="92"/>
        <v>1</v>
      </c>
      <c r="DA24" s="11">
        <f t="shared" si="93"/>
        <v>1</v>
      </c>
      <c r="DB24" s="11">
        <f t="shared" si="94"/>
        <v>0</v>
      </c>
      <c r="DC24" s="11">
        <f t="shared" si="95"/>
        <v>0</v>
      </c>
      <c r="DD24" s="17">
        <f t="shared" si="96"/>
        <v>4</v>
      </c>
      <c r="DE24" s="12" t="s">
        <v>1547</v>
      </c>
      <c r="DF24" s="12">
        <v>735</v>
      </c>
      <c r="DG24" s="13">
        <v>2693</v>
      </c>
      <c r="DH24" s="17">
        <f t="shared" si="97"/>
        <v>3</v>
      </c>
      <c r="DI24" s="17">
        <f t="shared" si="98"/>
        <v>3.9</v>
      </c>
      <c r="DJ24" s="10" t="str">
        <f t="shared" si="99"/>
        <v>Bra</v>
      </c>
    </row>
    <row r="25" spans="1:114" ht="15" x14ac:dyDescent="0.25">
      <c r="A25" s="6" t="s">
        <v>737</v>
      </c>
      <c r="B25" s="7">
        <v>136</v>
      </c>
      <c r="C25" s="6" t="s">
        <v>264</v>
      </c>
      <c r="D25" s="9" t="str">
        <f t="shared" si="0"/>
        <v>Anders Kindblom</v>
      </c>
      <c r="E25" s="10" t="str">
        <f t="shared" si="1"/>
        <v>anders.kindblom@haninge.se</v>
      </c>
      <c r="F25" s="10" t="str">
        <f t="shared" si="2"/>
        <v>Verksamhetschef</v>
      </c>
      <c r="G25" s="11">
        <f t="shared" si="3"/>
        <v>1.25</v>
      </c>
      <c r="H25" s="11">
        <f t="shared" si="4"/>
        <v>0</v>
      </c>
      <c r="I25" s="11">
        <f t="shared" si="5"/>
        <v>1.25</v>
      </c>
      <c r="J25" s="11">
        <f t="shared" si="6"/>
        <v>1.25</v>
      </c>
      <c r="K25" s="11">
        <f t="shared" si="7"/>
        <v>0</v>
      </c>
      <c r="L25" s="10">
        <f t="shared" si="8"/>
        <v>3.75</v>
      </c>
      <c r="M25" s="11">
        <f t="shared" si="9"/>
        <v>1</v>
      </c>
      <c r="N25" s="11">
        <f t="shared" si="10"/>
        <v>1</v>
      </c>
      <c r="O25" s="11">
        <f t="shared" si="11"/>
        <v>1</v>
      </c>
      <c r="P25" s="11">
        <f t="shared" si="12"/>
        <v>1</v>
      </c>
      <c r="Q25" s="11">
        <f t="shared" si="13"/>
        <v>1</v>
      </c>
      <c r="R25" s="11">
        <f t="shared" si="14"/>
        <v>0</v>
      </c>
      <c r="S25" s="10">
        <f t="shared" si="15"/>
        <v>5</v>
      </c>
      <c r="T25" s="11">
        <f t="shared" si="16"/>
        <v>0</v>
      </c>
      <c r="U25" s="11">
        <f t="shared" si="17"/>
        <v>0.625</v>
      </c>
      <c r="V25" s="11">
        <f t="shared" si="18"/>
        <v>0.625</v>
      </c>
      <c r="W25" s="11">
        <f t="shared" si="19"/>
        <v>0</v>
      </c>
      <c r="X25" s="11">
        <f t="shared" si="20"/>
        <v>0</v>
      </c>
      <c r="Y25" s="11">
        <f t="shared" si="21"/>
        <v>0.625</v>
      </c>
      <c r="Z25" s="11">
        <f t="shared" si="22"/>
        <v>0.625</v>
      </c>
      <c r="AA25" s="11">
        <f t="shared" si="23"/>
        <v>0.625</v>
      </c>
      <c r="AB25" s="11">
        <f t="shared" si="24"/>
        <v>0</v>
      </c>
      <c r="AC25" s="10">
        <f t="shared" si="25"/>
        <v>3.125</v>
      </c>
      <c r="AD25" s="11">
        <f t="shared" si="26"/>
        <v>0</v>
      </c>
      <c r="AE25" s="11">
        <f t="shared" si="27"/>
        <v>2</v>
      </c>
      <c r="AF25" s="11">
        <f t="shared" si="28"/>
        <v>0</v>
      </c>
      <c r="AG25" s="11">
        <f t="shared" si="29"/>
        <v>2</v>
      </c>
      <c r="AH25" s="11">
        <f t="shared" si="30"/>
        <v>0</v>
      </c>
      <c r="AI25" s="11">
        <f t="shared" si="31"/>
        <v>0</v>
      </c>
      <c r="AJ25" s="10">
        <f t="shared" si="32"/>
        <v>4</v>
      </c>
      <c r="AK25" s="11">
        <f t="shared" si="33"/>
        <v>1</v>
      </c>
      <c r="AL25" s="11">
        <f t="shared" si="34"/>
        <v>1</v>
      </c>
      <c r="AM25" s="11">
        <f t="shared" si="35"/>
        <v>1</v>
      </c>
      <c r="AN25" s="11">
        <f t="shared" si="36"/>
        <v>1</v>
      </c>
      <c r="AO25" s="11">
        <f t="shared" si="37"/>
        <v>0</v>
      </c>
      <c r="AP25" s="11">
        <f t="shared" si="38"/>
        <v>0</v>
      </c>
      <c r="AQ25" s="10">
        <f t="shared" si="39"/>
        <v>4</v>
      </c>
      <c r="AR25" s="11">
        <f t="shared" si="40"/>
        <v>0</v>
      </c>
      <c r="AS25" s="11">
        <f t="shared" si="41"/>
        <v>1</v>
      </c>
      <c r="AT25" s="11">
        <f t="shared" si="42"/>
        <v>1</v>
      </c>
      <c r="AU25" s="11">
        <f t="shared" si="43"/>
        <v>1</v>
      </c>
      <c r="AV25" s="11">
        <f t="shared" si="44"/>
        <v>0</v>
      </c>
      <c r="AW25" s="11">
        <f t="shared" si="45"/>
        <v>0</v>
      </c>
      <c r="AX25" s="10">
        <f t="shared" si="46"/>
        <v>3</v>
      </c>
      <c r="AY25" s="12" t="s">
        <v>1548</v>
      </c>
      <c r="AZ25" s="12">
        <v>845</v>
      </c>
      <c r="BA25" s="13">
        <v>2272</v>
      </c>
      <c r="BB25" s="10">
        <f t="shared" si="47"/>
        <v>1</v>
      </c>
      <c r="BC25" s="17">
        <f t="shared" si="48"/>
        <v>3.4</v>
      </c>
      <c r="BD25" s="36" t="s">
        <v>1786</v>
      </c>
      <c r="BE25" s="10" t="str">
        <f t="shared" si="49"/>
        <v>Bra</v>
      </c>
      <c r="BF25" s="6" t="s">
        <v>737</v>
      </c>
      <c r="BG25" s="7">
        <v>136</v>
      </c>
      <c r="BH25" s="6" t="s">
        <v>264</v>
      </c>
      <c r="BI25" s="9" t="str">
        <f t="shared" si="50"/>
        <v>Anders Kindblom</v>
      </c>
      <c r="BJ25" s="10" t="str">
        <f t="shared" si="51"/>
        <v>anders.kindblom@haninge.se</v>
      </c>
      <c r="BK25" s="10" t="str">
        <f t="shared" si="52"/>
        <v>Verksamhetschef</v>
      </c>
      <c r="BL25" s="10"/>
      <c r="BM25" s="11">
        <f t="shared" si="53"/>
        <v>1.25</v>
      </c>
      <c r="BN25" s="11">
        <f t="shared" si="54"/>
        <v>0</v>
      </c>
      <c r="BO25" s="11">
        <f t="shared" si="55"/>
        <v>1.25</v>
      </c>
      <c r="BP25" s="11">
        <f t="shared" si="56"/>
        <v>1.25</v>
      </c>
      <c r="BQ25" s="11">
        <f t="shared" si="57"/>
        <v>0</v>
      </c>
      <c r="BR25" s="17">
        <f t="shared" si="58"/>
        <v>3.75</v>
      </c>
      <c r="BS25" s="11">
        <f t="shared" si="59"/>
        <v>1</v>
      </c>
      <c r="BT25" s="11">
        <f t="shared" si="60"/>
        <v>1</v>
      </c>
      <c r="BU25" s="11">
        <f t="shared" si="61"/>
        <v>1</v>
      </c>
      <c r="BV25" s="11">
        <f t="shared" si="62"/>
        <v>1</v>
      </c>
      <c r="BW25" s="11">
        <f t="shared" si="63"/>
        <v>1</v>
      </c>
      <c r="BX25" s="11">
        <f t="shared" si="64"/>
        <v>0</v>
      </c>
      <c r="BY25" s="17">
        <f t="shared" si="65"/>
        <v>5</v>
      </c>
      <c r="BZ25" s="11">
        <f t="shared" si="66"/>
        <v>0</v>
      </c>
      <c r="CA25" s="11">
        <f t="shared" si="67"/>
        <v>0.625</v>
      </c>
      <c r="CB25" s="11">
        <f t="shared" si="68"/>
        <v>0.625</v>
      </c>
      <c r="CC25" s="11">
        <f t="shared" si="69"/>
        <v>0</v>
      </c>
      <c r="CD25" s="11">
        <f t="shared" si="70"/>
        <v>0</v>
      </c>
      <c r="CE25" s="11">
        <f t="shared" si="71"/>
        <v>0.625</v>
      </c>
      <c r="CF25" s="11">
        <f t="shared" si="72"/>
        <v>0.625</v>
      </c>
      <c r="CG25" s="11">
        <f t="shared" si="73"/>
        <v>0.625</v>
      </c>
      <c r="CH25" s="11">
        <f t="shared" si="74"/>
        <v>0</v>
      </c>
      <c r="CI25" s="17">
        <f t="shared" si="75"/>
        <v>3.125</v>
      </c>
      <c r="CJ25" s="11">
        <f t="shared" si="76"/>
        <v>0</v>
      </c>
      <c r="CK25" s="11">
        <f t="shared" si="77"/>
        <v>2</v>
      </c>
      <c r="CL25" s="11">
        <f t="shared" si="78"/>
        <v>0</v>
      </c>
      <c r="CM25" s="11">
        <f t="shared" si="79"/>
        <v>2</v>
      </c>
      <c r="CN25" s="11">
        <f t="shared" si="80"/>
        <v>0</v>
      </c>
      <c r="CO25" s="11">
        <f t="shared" si="81"/>
        <v>0</v>
      </c>
      <c r="CP25" s="17">
        <f t="shared" si="82"/>
        <v>4</v>
      </c>
      <c r="CQ25" s="11">
        <f t="shared" si="83"/>
        <v>1</v>
      </c>
      <c r="CR25" s="11">
        <f t="shared" si="84"/>
        <v>1</v>
      </c>
      <c r="CS25" s="11">
        <f t="shared" si="85"/>
        <v>1</v>
      </c>
      <c r="CT25" s="11">
        <f t="shared" si="86"/>
        <v>1</v>
      </c>
      <c r="CU25" s="11">
        <f t="shared" si="87"/>
        <v>0</v>
      </c>
      <c r="CV25" s="11">
        <f t="shared" si="88"/>
        <v>0</v>
      </c>
      <c r="CW25" s="17">
        <f t="shared" si="89"/>
        <v>4</v>
      </c>
      <c r="CX25" s="11">
        <f t="shared" si="90"/>
        <v>0</v>
      </c>
      <c r="CY25" s="11">
        <f t="shared" si="91"/>
        <v>1</v>
      </c>
      <c r="CZ25" s="11">
        <f t="shared" si="92"/>
        <v>1</v>
      </c>
      <c r="DA25" s="11">
        <f t="shared" si="93"/>
        <v>1</v>
      </c>
      <c r="DB25" s="11">
        <f t="shared" si="94"/>
        <v>0</v>
      </c>
      <c r="DC25" s="11">
        <f t="shared" si="95"/>
        <v>0</v>
      </c>
      <c r="DD25" s="17">
        <f t="shared" si="96"/>
        <v>3</v>
      </c>
      <c r="DE25" s="12" t="s">
        <v>1548</v>
      </c>
      <c r="DF25" s="12">
        <v>845</v>
      </c>
      <c r="DG25" s="13">
        <v>2272</v>
      </c>
      <c r="DH25" s="17">
        <f t="shared" si="97"/>
        <v>1</v>
      </c>
      <c r="DI25" s="17">
        <f t="shared" si="98"/>
        <v>3.4</v>
      </c>
      <c r="DJ25" s="10" t="str">
        <f t="shared" si="99"/>
        <v>Bra</v>
      </c>
    </row>
    <row r="26" spans="1:114" ht="15" x14ac:dyDescent="0.25">
      <c r="A26" s="6" t="s">
        <v>737</v>
      </c>
      <c r="B26" s="7">
        <v>186</v>
      </c>
      <c r="C26" s="6" t="s">
        <v>747</v>
      </c>
      <c r="D26" s="9" t="str">
        <f t="shared" si="0"/>
        <v>Carina Hedström</v>
      </c>
      <c r="E26" s="10" t="str">
        <f t="shared" si="1"/>
        <v>carina.hedstrom@lidingo.se</v>
      </c>
      <c r="F26" s="10" t="str">
        <f t="shared" si="2"/>
        <v>avdelningschef</v>
      </c>
      <c r="G26" s="11">
        <f t="shared" si="3"/>
        <v>1.25</v>
      </c>
      <c r="H26" s="11">
        <f t="shared" si="4"/>
        <v>1.25</v>
      </c>
      <c r="I26" s="11">
        <f t="shared" si="5"/>
        <v>0</v>
      </c>
      <c r="J26" s="11">
        <f t="shared" si="6"/>
        <v>1.25</v>
      </c>
      <c r="K26" s="11">
        <f t="shared" si="7"/>
        <v>0</v>
      </c>
      <c r="L26" s="10">
        <f t="shared" si="8"/>
        <v>3.75</v>
      </c>
      <c r="M26" s="11">
        <f t="shared" si="9"/>
        <v>0</v>
      </c>
      <c r="N26" s="11">
        <f t="shared" si="10"/>
        <v>1</v>
      </c>
      <c r="O26" s="11">
        <f t="shared" si="11"/>
        <v>1</v>
      </c>
      <c r="P26" s="11">
        <f t="shared" si="12"/>
        <v>1</v>
      </c>
      <c r="Q26" s="11">
        <f t="shared" si="13"/>
        <v>0</v>
      </c>
      <c r="R26" s="11">
        <f t="shared" si="14"/>
        <v>0</v>
      </c>
      <c r="S26" s="10">
        <f t="shared" si="15"/>
        <v>3</v>
      </c>
      <c r="T26" s="11">
        <f t="shared" si="16"/>
        <v>0.625</v>
      </c>
      <c r="U26" s="11">
        <f t="shared" si="17"/>
        <v>0.625</v>
      </c>
      <c r="V26" s="11">
        <f t="shared" si="18"/>
        <v>0.625</v>
      </c>
      <c r="W26" s="11">
        <f t="shared" si="19"/>
        <v>0.625</v>
      </c>
      <c r="X26" s="11">
        <f t="shared" si="20"/>
        <v>0</v>
      </c>
      <c r="Y26" s="11">
        <f t="shared" si="21"/>
        <v>0.625</v>
      </c>
      <c r="Z26" s="11">
        <f t="shared" si="22"/>
        <v>0.625</v>
      </c>
      <c r="AA26" s="11">
        <f t="shared" si="23"/>
        <v>0</v>
      </c>
      <c r="AB26" s="11">
        <f t="shared" si="24"/>
        <v>0</v>
      </c>
      <c r="AC26" s="10">
        <f t="shared" si="25"/>
        <v>3.75</v>
      </c>
      <c r="AD26" s="11">
        <f t="shared" si="26"/>
        <v>0</v>
      </c>
      <c r="AE26" s="11">
        <f t="shared" si="27"/>
        <v>2</v>
      </c>
      <c r="AF26" s="11">
        <f t="shared" si="28"/>
        <v>0</v>
      </c>
      <c r="AG26" s="11">
        <f t="shared" si="29"/>
        <v>2</v>
      </c>
      <c r="AH26" s="11">
        <f t="shared" si="30"/>
        <v>1</v>
      </c>
      <c r="AI26" s="11">
        <f t="shared" si="31"/>
        <v>0</v>
      </c>
      <c r="AJ26" s="10">
        <f t="shared" si="32"/>
        <v>5</v>
      </c>
      <c r="AK26" s="11">
        <f t="shared" si="33"/>
        <v>1</v>
      </c>
      <c r="AL26" s="11">
        <f t="shared" si="34"/>
        <v>1</v>
      </c>
      <c r="AM26" s="11">
        <f t="shared" si="35"/>
        <v>1</v>
      </c>
      <c r="AN26" s="11">
        <f t="shared" si="36"/>
        <v>1</v>
      </c>
      <c r="AO26" s="11">
        <f t="shared" si="37"/>
        <v>1</v>
      </c>
      <c r="AP26" s="11">
        <f t="shared" si="38"/>
        <v>0</v>
      </c>
      <c r="AQ26" s="10">
        <f t="shared" si="39"/>
        <v>5</v>
      </c>
      <c r="AR26" s="11">
        <f t="shared" si="40"/>
        <v>1</v>
      </c>
      <c r="AS26" s="11">
        <f t="shared" si="41"/>
        <v>1</v>
      </c>
      <c r="AT26" s="11">
        <f t="shared" si="42"/>
        <v>1</v>
      </c>
      <c r="AU26" s="11">
        <f t="shared" si="43"/>
        <v>0</v>
      </c>
      <c r="AV26" s="11">
        <f t="shared" si="44"/>
        <v>0</v>
      </c>
      <c r="AW26" s="11">
        <f t="shared" si="45"/>
        <v>0</v>
      </c>
      <c r="AX26" s="10">
        <f t="shared" si="46"/>
        <v>3</v>
      </c>
      <c r="AY26" s="12" t="s">
        <v>1549</v>
      </c>
      <c r="AZ26" s="12">
        <v>864</v>
      </c>
      <c r="BA26" s="13">
        <v>2329</v>
      </c>
      <c r="BB26" s="10">
        <f t="shared" si="47"/>
        <v>2</v>
      </c>
      <c r="BC26" s="17">
        <f t="shared" si="48"/>
        <v>3.6</v>
      </c>
      <c r="BD26" s="36" t="s">
        <v>1786</v>
      </c>
      <c r="BE26" s="10" t="str">
        <f t="shared" si="49"/>
        <v>Bra</v>
      </c>
      <c r="BF26" s="6" t="s">
        <v>737</v>
      </c>
      <c r="BG26" s="7">
        <v>186</v>
      </c>
      <c r="BH26" s="6" t="s">
        <v>747</v>
      </c>
      <c r="BI26" s="9" t="str">
        <f t="shared" si="50"/>
        <v>Carina Hedström</v>
      </c>
      <c r="BJ26" s="10" t="str">
        <f t="shared" si="51"/>
        <v>carina.hedstrom@lidingo.se</v>
      </c>
      <c r="BK26" s="10" t="str">
        <f t="shared" si="52"/>
        <v>avdelningschef</v>
      </c>
      <c r="BL26" s="10"/>
      <c r="BM26" s="11">
        <f t="shared" si="53"/>
        <v>1.25</v>
      </c>
      <c r="BN26" s="11">
        <f t="shared" si="54"/>
        <v>1.25</v>
      </c>
      <c r="BO26" s="11">
        <f t="shared" si="55"/>
        <v>0</v>
      </c>
      <c r="BP26" s="11">
        <f t="shared" si="56"/>
        <v>1.25</v>
      </c>
      <c r="BQ26" s="11">
        <f t="shared" si="57"/>
        <v>0</v>
      </c>
      <c r="BR26" s="17">
        <f t="shared" si="58"/>
        <v>3.75</v>
      </c>
      <c r="BS26" s="11">
        <f t="shared" si="59"/>
        <v>0</v>
      </c>
      <c r="BT26" s="11">
        <f t="shared" si="60"/>
        <v>1</v>
      </c>
      <c r="BU26" s="11">
        <f t="shared" si="61"/>
        <v>1</v>
      </c>
      <c r="BV26" s="11">
        <f t="shared" si="62"/>
        <v>1</v>
      </c>
      <c r="BW26" s="11">
        <f t="shared" si="63"/>
        <v>0</v>
      </c>
      <c r="BX26" s="11">
        <f t="shared" si="64"/>
        <v>0</v>
      </c>
      <c r="BY26" s="17">
        <f t="shared" si="65"/>
        <v>3</v>
      </c>
      <c r="BZ26" s="11">
        <f t="shared" si="66"/>
        <v>0.625</v>
      </c>
      <c r="CA26" s="11">
        <f t="shared" si="67"/>
        <v>0.625</v>
      </c>
      <c r="CB26" s="11">
        <f t="shared" si="68"/>
        <v>0.625</v>
      </c>
      <c r="CC26" s="11">
        <f t="shared" si="69"/>
        <v>0.625</v>
      </c>
      <c r="CD26" s="11">
        <f t="shared" si="70"/>
        <v>0</v>
      </c>
      <c r="CE26" s="11">
        <f t="shared" si="71"/>
        <v>0.625</v>
      </c>
      <c r="CF26" s="11">
        <f t="shared" si="72"/>
        <v>0.625</v>
      </c>
      <c r="CG26" s="11">
        <f t="shared" si="73"/>
        <v>0</v>
      </c>
      <c r="CH26" s="11">
        <f t="shared" si="74"/>
        <v>0</v>
      </c>
      <c r="CI26" s="17">
        <f t="shared" si="75"/>
        <v>3.75</v>
      </c>
      <c r="CJ26" s="11">
        <f t="shared" si="76"/>
        <v>0</v>
      </c>
      <c r="CK26" s="11">
        <f t="shared" si="77"/>
        <v>2</v>
      </c>
      <c r="CL26" s="11">
        <f t="shared" si="78"/>
        <v>0</v>
      </c>
      <c r="CM26" s="11">
        <f t="shared" si="79"/>
        <v>2</v>
      </c>
      <c r="CN26" s="11">
        <f t="shared" si="80"/>
        <v>1</v>
      </c>
      <c r="CO26" s="11">
        <f t="shared" si="81"/>
        <v>0</v>
      </c>
      <c r="CP26" s="17">
        <f t="shared" si="82"/>
        <v>5</v>
      </c>
      <c r="CQ26" s="11">
        <f t="shared" si="83"/>
        <v>1</v>
      </c>
      <c r="CR26" s="11">
        <f t="shared" si="84"/>
        <v>1</v>
      </c>
      <c r="CS26" s="11">
        <f t="shared" si="85"/>
        <v>1</v>
      </c>
      <c r="CT26" s="11">
        <f t="shared" si="86"/>
        <v>1</v>
      </c>
      <c r="CU26" s="11">
        <f t="shared" si="87"/>
        <v>1</v>
      </c>
      <c r="CV26" s="11">
        <f t="shared" si="88"/>
        <v>0</v>
      </c>
      <c r="CW26" s="17">
        <f t="shared" si="89"/>
        <v>5</v>
      </c>
      <c r="CX26" s="11">
        <f t="shared" si="90"/>
        <v>1</v>
      </c>
      <c r="CY26" s="11">
        <f t="shared" si="91"/>
        <v>1</v>
      </c>
      <c r="CZ26" s="11">
        <f t="shared" si="92"/>
        <v>1</v>
      </c>
      <c r="DA26" s="11">
        <f t="shared" si="93"/>
        <v>0</v>
      </c>
      <c r="DB26" s="11">
        <f t="shared" si="94"/>
        <v>0</v>
      </c>
      <c r="DC26" s="11">
        <f t="shared" si="95"/>
        <v>0</v>
      </c>
      <c r="DD26" s="17">
        <f t="shared" si="96"/>
        <v>3</v>
      </c>
      <c r="DE26" s="12" t="s">
        <v>1549</v>
      </c>
      <c r="DF26" s="12">
        <v>864</v>
      </c>
      <c r="DG26" s="13">
        <v>2329</v>
      </c>
      <c r="DH26" s="17">
        <f t="shared" si="97"/>
        <v>2</v>
      </c>
      <c r="DI26" s="17">
        <f t="shared" si="98"/>
        <v>3.6</v>
      </c>
      <c r="DJ26" s="10" t="str">
        <f t="shared" si="99"/>
        <v>Bra</v>
      </c>
    </row>
    <row r="27" spans="1:114" ht="15" x14ac:dyDescent="0.25">
      <c r="A27" s="6" t="s">
        <v>737</v>
      </c>
      <c r="B27" s="7">
        <v>184</v>
      </c>
      <c r="C27" s="34" t="s">
        <v>1803</v>
      </c>
      <c r="D27" s="9" t="str">
        <f t="shared" si="0"/>
        <v/>
      </c>
      <c r="E27" s="10" t="str">
        <f t="shared" si="1"/>
        <v/>
      </c>
      <c r="F27" s="10" t="str">
        <f t="shared" si="2"/>
        <v/>
      </c>
      <c r="G27" s="11" t="str">
        <f t="shared" si="3"/>
        <v/>
      </c>
      <c r="H27" s="11" t="str">
        <f t="shared" si="4"/>
        <v/>
      </c>
      <c r="I27" s="11" t="str">
        <f t="shared" si="5"/>
        <v/>
      </c>
      <c r="J27" s="11" t="str">
        <f t="shared" si="6"/>
        <v/>
      </c>
      <c r="K27" s="11" t="str">
        <f t="shared" si="7"/>
        <v/>
      </c>
      <c r="L27" s="10" t="str">
        <f t="shared" si="8"/>
        <v/>
      </c>
      <c r="M27" s="11" t="str">
        <f t="shared" si="9"/>
        <v/>
      </c>
      <c r="N27" s="11" t="str">
        <f t="shared" si="10"/>
        <v/>
      </c>
      <c r="O27" s="11" t="str">
        <f t="shared" si="11"/>
        <v/>
      </c>
      <c r="P27" s="11" t="str">
        <f t="shared" si="12"/>
        <v/>
      </c>
      <c r="Q27" s="11" t="str">
        <f t="shared" si="13"/>
        <v/>
      </c>
      <c r="R27" s="11" t="str">
        <f t="shared" si="14"/>
        <v/>
      </c>
      <c r="S27" s="10" t="str">
        <f t="shared" si="15"/>
        <v/>
      </c>
      <c r="T27" s="11" t="str">
        <f t="shared" si="16"/>
        <v/>
      </c>
      <c r="U27" s="11" t="str">
        <f t="shared" si="17"/>
        <v/>
      </c>
      <c r="V27" s="11" t="str">
        <f t="shared" si="18"/>
        <v/>
      </c>
      <c r="W27" s="11" t="str">
        <f t="shared" si="19"/>
        <v/>
      </c>
      <c r="X27" s="11" t="str">
        <f t="shared" si="20"/>
        <v/>
      </c>
      <c r="Y27" s="11" t="str">
        <f t="shared" si="21"/>
        <v/>
      </c>
      <c r="Z27" s="11" t="str">
        <f t="shared" si="22"/>
        <v/>
      </c>
      <c r="AA27" s="11" t="str">
        <f t="shared" si="23"/>
        <v/>
      </c>
      <c r="AB27" s="11" t="str">
        <f t="shared" si="24"/>
        <v/>
      </c>
      <c r="AC27" s="10" t="str">
        <f t="shared" si="25"/>
        <v/>
      </c>
      <c r="AD27" s="11" t="str">
        <f t="shared" si="26"/>
        <v/>
      </c>
      <c r="AE27" s="11" t="str">
        <f t="shared" si="27"/>
        <v/>
      </c>
      <c r="AF27" s="11" t="str">
        <f t="shared" si="28"/>
        <v/>
      </c>
      <c r="AG27" s="11" t="str">
        <f t="shared" si="29"/>
        <v/>
      </c>
      <c r="AH27" s="11" t="str">
        <f t="shared" si="30"/>
        <v/>
      </c>
      <c r="AI27" s="11" t="str">
        <f t="shared" si="31"/>
        <v/>
      </c>
      <c r="AJ27" s="10" t="str">
        <f t="shared" si="32"/>
        <v/>
      </c>
      <c r="AK27" s="11" t="str">
        <f t="shared" si="33"/>
        <v/>
      </c>
      <c r="AL27" s="11" t="str">
        <f t="shared" si="34"/>
        <v/>
      </c>
      <c r="AM27" s="11" t="str">
        <f t="shared" si="35"/>
        <v/>
      </c>
      <c r="AN27" s="11" t="str">
        <f t="shared" si="36"/>
        <v/>
      </c>
      <c r="AO27" s="11" t="str">
        <f t="shared" si="37"/>
        <v/>
      </c>
      <c r="AP27" s="11" t="str">
        <f t="shared" si="38"/>
        <v/>
      </c>
      <c r="AQ27" s="10" t="str">
        <f t="shared" si="39"/>
        <v/>
      </c>
      <c r="AR27" s="11" t="str">
        <f t="shared" si="40"/>
        <v/>
      </c>
      <c r="AS27" s="11" t="str">
        <f t="shared" si="41"/>
        <v/>
      </c>
      <c r="AT27" s="11" t="str">
        <f t="shared" si="42"/>
        <v/>
      </c>
      <c r="AU27" s="11" t="str">
        <f t="shared" si="43"/>
        <v/>
      </c>
      <c r="AV27" s="11" t="str">
        <f t="shared" si="44"/>
        <v/>
      </c>
      <c r="AW27" s="11" t="str">
        <f t="shared" si="45"/>
        <v/>
      </c>
      <c r="AX27" s="10" t="str">
        <f t="shared" si="46"/>
        <v/>
      </c>
      <c r="AY27" s="12" t="s">
        <v>1550</v>
      </c>
      <c r="AZ27" s="12">
        <v>710</v>
      </c>
      <c r="BA27" s="13">
        <v>2057</v>
      </c>
      <c r="BB27" s="10">
        <f t="shared" si="47"/>
        <v>1</v>
      </c>
      <c r="BC27" s="17">
        <v>3.6</v>
      </c>
      <c r="BD27" s="36" t="s">
        <v>1786</v>
      </c>
      <c r="BE27" s="38" t="s">
        <v>64</v>
      </c>
      <c r="BF27" s="6" t="s">
        <v>737</v>
      </c>
      <c r="BG27" s="7">
        <v>184</v>
      </c>
      <c r="BH27" s="6" t="s">
        <v>762</v>
      </c>
      <c r="BI27" s="9" t="str">
        <f t="shared" si="50"/>
        <v>Tina Wallgård</v>
      </c>
      <c r="BJ27" s="10" t="str">
        <f t="shared" si="51"/>
        <v>tina.wallgard@solna.se</v>
      </c>
      <c r="BK27" s="10" t="str">
        <f t="shared" si="52"/>
        <v>enhetschef fritid barn och unga</v>
      </c>
      <c r="BL27" s="10"/>
      <c r="BM27" s="11">
        <f t="shared" si="53"/>
        <v>1.25</v>
      </c>
      <c r="BN27" s="11">
        <f t="shared" si="54"/>
        <v>1.25</v>
      </c>
      <c r="BO27" s="11">
        <f t="shared" si="55"/>
        <v>0</v>
      </c>
      <c r="BP27" s="11">
        <f t="shared" si="56"/>
        <v>1.25</v>
      </c>
      <c r="BQ27" s="11">
        <f t="shared" si="57"/>
        <v>0</v>
      </c>
      <c r="BR27" s="17">
        <f t="shared" si="58"/>
        <v>3.75</v>
      </c>
      <c r="BS27" s="11">
        <f t="shared" si="59"/>
        <v>1</v>
      </c>
      <c r="BT27" s="11">
        <f t="shared" si="60"/>
        <v>1</v>
      </c>
      <c r="BU27" s="11">
        <f t="shared" si="61"/>
        <v>1</v>
      </c>
      <c r="BV27" s="11">
        <f t="shared" si="62"/>
        <v>1</v>
      </c>
      <c r="BW27" s="11">
        <f t="shared" si="63"/>
        <v>1</v>
      </c>
      <c r="BX27" s="11">
        <f t="shared" si="64"/>
        <v>0</v>
      </c>
      <c r="BY27" s="17">
        <f t="shared" si="65"/>
        <v>5</v>
      </c>
      <c r="BZ27" s="11">
        <f t="shared" si="66"/>
        <v>0.625</v>
      </c>
      <c r="CA27" s="11">
        <f t="shared" si="67"/>
        <v>0.625</v>
      </c>
      <c r="CB27" s="11">
        <f t="shared" si="68"/>
        <v>0.625</v>
      </c>
      <c r="CC27" s="11">
        <f t="shared" si="69"/>
        <v>0.625</v>
      </c>
      <c r="CD27" s="11">
        <f t="shared" si="70"/>
        <v>0</v>
      </c>
      <c r="CE27" s="11">
        <f t="shared" si="71"/>
        <v>0.625</v>
      </c>
      <c r="CF27" s="11">
        <f t="shared" si="72"/>
        <v>0.625</v>
      </c>
      <c r="CG27" s="11">
        <f t="shared" si="73"/>
        <v>0.625</v>
      </c>
      <c r="CH27" s="11">
        <f t="shared" si="74"/>
        <v>0</v>
      </c>
      <c r="CI27" s="17">
        <f t="shared" si="75"/>
        <v>4.375</v>
      </c>
      <c r="CJ27" s="11">
        <f t="shared" si="76"/>
        <v>0</v>
      </c>
      <c r="CK27" s="11">
        <f t="shared" si="77"/>
        <v>2</v>
      </c>
      <c r="CL27" s="11">
        <f t="shared" si="78"/>
        <v>0</v>
      </c>
      <c r="CM27" s="11">
        <f t="shared" si="79"/>
        <v>2</v>
      </c>
      <c r="CN27" s="11">
        <f t="shared" si="80"/>
        <v>1</v>
      </c>
      <c r="CO27" s="11">
        <f t="shared" si="81"/>
        <v>0</v>
      </c>
      <c r="CP27" s="17">
        <f t="shared" si="82"/>
        <v>5</v>
      </c>
      <c r="CQ27" s="11">
        <f t="shared" si="83"/>
        <v>1</v>
      </c>
      <c r="CR27" s="11">
        <f t="shared" si="84"/>
        <v>1</v>
      </c>
      <c r="CS27" s="11">
        <f t="shared" si="85"/>
        <v>1</v>
      </c>
      <c r="CT27" s="11">
        <f t="shared" si="86"/>
        <v>1</v>
      </c>
      <c r="CU27" s="11">
        <f t="shared" si="87"/>
        <v>0</v>
      </c>
      <c r="CV27" s="11">
        <f t="shared" si="88"/>
        <v>0</v>
      </c>
      <c r="CW27" s="17">
        <f t="shared" si="89"/>
        <v>4</v>
      </c>
      <c r="CX27" s="11">
        <f t="shared" si="90"/>
        <v>1</v>
      </c>
      <c r="CY27" s="11">
        <f t="shared" si="91"/>
        <v>0</v>
      </c>
      <c r="CZ27" s="11">
        <f t="shared" si="92"/>
        <v>1</v>
      </c>
      <c r="DA27" s="11">
        <f t="shared" si="93"/>
        <v>0</v>
      </c>
      <c r="DB27" s="11">
        <f t="shared" si="94"/>
        <v>0</v>
      </c>
      <c r="DC27" s="11">
        <f t="shared" si="95"/>
        <v>0</v>
      </c>
      <c r="DD27" s="17">
        <f t="shared" si="96"/>
        <v>2</v>
      </c>
      <c r="DE27" s="12" t="s">
        <v>1550</v>
      </c>
      <c r="DF27" s="12">
        <v>710</v>
      </c>
      <c r="DG27" s="13">
        <v>2057</v>
      </c>
      <c r="DH27" s="17">
        <f t="shared" si="97"/>
        <v>1</v>
      </c>
      <c r="DI27" s="17">
        <f t="shared" si="98"/>
        <v>3.6</v>
      </c>
      <c r="DJ27" s="10" t="str">
        <f t="shared" si="99"/>
        <v>Mycket bra</v>
      </c>
    </row>
    <row r="28" spans="1:114" ht="15" x14ac:dyDescent="0.25">
      <c r="A28" s="6"/>
      <c r="B28" s="7"/>
      <c r="C28" s="20" t="s">
        <v>1802</v>
      </c>
      <c r="G28">
        <v>1.25</v>
      </c>
      <c r="H28">
        <v>1.25</v>
      </c>
      <c r="I28">
        <v>1.25</v>
      </c>
      <c r="J28">
        <v>1.25</v>
      </c>
      <c r="K28">
        <v>0</v>
      </c>
      <c r="L28">
        <f>SUM(G28:K28)</f>
        <v>5</v>
      </c>
      <c r="M28">
        <v>1</v>
      </c>
      <c r="N28">
        <v>1</v>
      </c>
      <c r="O28">
        <v>1</v>
      </c>
      <c r="P28">
        <v>1</v>
      </c>
      <c r="Q28">
        <v>1</v>
      </c>
      <c r="S28">
        <v>5</v>
      </c>
      <c r="T28">
        <v>0.625</v>
      </c>
      <c r="U28">
        <v>0.625</v>
      </c>
      <c r="V28">
        <v>0.625</v>
      </c>
      <c r="W28">
        <v>0.625</v>
      </c>
      <c r="X28">
        <v>0.625</v>
      </c>
      <c r="Y28">
        <v>0.625</v>
      </c>
      <c r="Z28">
        <v>0.625</v>
      </c>
      <c r="AA28">
        <v>0.625</v>
      </c>
      <c r="AC28">
        <v>5</v>
      </c>
      <c r="AJ28">
        <v>5</v>
      </c>
      <c r="AK28">
        <v>1</v>
      </c>
      <c r="AL28">
        <v>1</v>
      </c>
      <c r="AM28">
        <v>1</v>
      </c>
      <c r="AN28">
        <v>1</v>
      </c>
      <c r="AO28">
        <v>1</v>
      </c>
      <c r="AQ28">
        <v>5</v>
      </c>
      <c r="AR28">
        <v>1</v>
      </c>
      <c r="AS28">
        <v>1</v>
      </c>
      <c r="AT28">
        <v>1</v>
      </c>
      <c r="AU28">
        <v>1</v>
      </c>
      <c r="AX28">
        <v>4</v>
      </c>
      <c r="BB28">
        <v>5</v>
      </c>
      <c r="BC28" s="65">
        <f>SUM($AX$37+$AQ$37+$AJ$37+$AC$37+$S$37+$L$37+$BB$37)/7</f>
        <v>4.8571428571428568</v>
      </c>
      <c r="BD28" s="60" t="s">
        <v>1787</v>
      </c>
      <c r="BE28" s="38" t="s">
        <v>45</v>
      </c>
      <c r="BF28" s="6"/>
      <c r="BG28" s="7"/>
      <c r="BH28" s="20" t="s">
        <v>1802</v>
      </c>
      <c r="BM28">
        <v>1.25</v>
      </c>
      <c r="BN28">
        <v>1.25</v>
      </c>
      <c r="BO28">
        <v>1.25</v>
      </c>
      <c r="BP28">
        <v>1.25</v>
      </c>
      <c r="BQ28">
        <v>0</v>
      </c>
      <c r="BR28" s="18">
        <f>SUM(BM28:BQ28)</f>
        <v>5</v>
      </c>
      <c r="BS28">
        <v>1</v>
      </c>
      <c r="BT28">
        <v>1</v>
      </c>
      <c r="BU28">
        <v>1</v>
      </c>
      <c r="BV28">
        <v>1</v>
      </c>
      <c r="BW28">
        <v>1</v>
      </c>
      <c r="BY28" s="18">
        <v>5</v>
      </c>
      <c r="BZ28">
        <v>0.625</v>
      </c>
      <c r="CA28">
        <v>0.625</v>
      </c>
      <c r="CB28">
        <v>0.625</v>
      </c>
      <c r="CC28">
        <v>0.625</v>
      </c>
      <c r="CD28">
        <v>0.625</v>
      </c>
      <c r="CE28">
        <v>0.625</v>
      </c>
      <c r="CF28">
        <v>0.625</v>
      </c>
      <c r="CG28">
        <v>0.625</v>
      </c>
      <c r="CI28" s="18">
        <v>5</v>
      </c>
      <c r="CP28" s="18">
        <v>5</v>
      </c>
      <c r="CQ28">
        <v>1</v>
      </c>
      <c r="CR28">
        <v>1</v>
      </c>
      <c r="CS28">
        <v>1</v>
      </c>
      <c r="CT28">
        <v>1</v>
      </c>
      <c r="CU28">
        <v>1</v>
      </c>
      <c r="CW28" s="18">
        <v>5</v>
      </c>
      <c r="CX28">
        <v>1</v>
      </c>
      <c r="CY28">
        <v>1</v>
      </c>
      <c r="CZ28">
        <v>1</v>
      </c>
      <c r="DA28">
        <v>1</v>
      </c>
      <c r="DD28" s="18">
        <v>4</v>
      </c>
      <c r="DH28" s="18">
        <f>SUM(DH38:DH48)/COUNT(DH38:DH48)</f>
        <v>4.7272727272727275</v>
      </c>
      <c r="DI28">
        <f>SUM($AX$37+$AQ$37+$AJ$37+$AC$37+$S$37+$L$37+$BB$37)/7</f>
        <v>4.8571428571428568</v>
      </c>
      <c r="DJ28" s="10"/>
    </row>
    <row r="29" spans="1:114" ht="15" x14ac:dyDescent="0.25">
      <c r="A29" s="6" t="s">
        <v>737</v>
      </c>
      <c r="B29" s="7">
        <v>191</v>
      </c>
      <c r="C29" s="6" t="s">
        <v>756</v>
      </c>
      <c r="D29" s="9" t="str">
        <f>IFERROR(VLOOKUP(C29,Svar, 2, FALSE), "")</f>
        <v>Frida Karlsson</v>
      </c>
      <c r="E29" s="10" t="str">
        <f>IFERROR(VLOOKUP(C29,Svar, 3, FALSE), "")</f>
        <v>frida.karlsson@sigtuna.se</v>
      </c>
      <c r="F29" s="10" t="str">
        <f>IFERROR(VLOOKUP(C29,Svar, 4, FALSE), "")</f>
        <v>Fritidsgårdschef -  Ung i sigtuna</v>
      </c>
      <c r="G29" s="11">
        <f>IF(LEN(D29) &gt; 0, IF(IFERROR(FIND("a.", VLOOKUP(C29,Svar, 5, FALSE)), 0), 1.25, 0), "")</f>
        <v>1.25</v>
      </c>
      <c r="H29" s="11">
        <f>IF(LEN(D29) &gt; 0, IF(IFERROR(FIND("b.", VLOOKUP(C29,Svar, 5, FALSE)), 0), 1.25, 0), "")</f>
        <v>0</v>
      </c>
      <c r="I29" s="11">
        <f>IF(LEN(D29) &gt; 0, IF(IFERROR(FIND("c.", VLOOKUP(C29,Svar, 5, FALSE)), 0), 1.25, 0), "")</f>
        <v>1.25</v>
      </c>
      <c r="J29" s="11">
        <f>IF(LEN(D29) &gt; 0, IF(IFERROR(FIND("d.", VLOOKUP(C29,Svar, 5, FALSE)), 0), 1.25, 0), "")</f>
        <v>1.25</v>
      </c>
      <c r="K29" s="11">
        <f>IF(LEN(D29) &gt; 0, 0, "")</f>
        <v>0</v>
      </c>
      <c r="L29" s="10">
        <f>IF(LEN(D29) &gt; 0, SUM(G29:K29), "")</f>
        <v>3.75</v>
      </c>
      <c r="M29" s="11">
        <f>IF(LEN(D29) &gt; 0, IF(IFERROR(FIND("a.", VLOOKUP(C29,Svar, 7, FALSE)), 0), 1, 0), "")</f>
        <v>0</v>
      </c>
      <c r="N29" s="11">
        <f>IF(LEN(D29) &gt; 0, IF(IFERROR(FIND("b.", VLOOKUP(C29,Svar, 7, FALSE)), 0), 1, 0), "")</f>
        <v>1</v>
      </c>
      <c r="O29" s="11">
        <f>IF(LEN(D29) &gt; 0, IF(IFERROR(FIND("c.", VLOOKUP(C29,Svar, 7, FALSE)), 0), 1, 0), "")</f>
        <v>1</v>
      </c>
      <c r="P29" s="11">
        <f>IF(LEN(D29) &gt; 0, IF(IFERROR(FIND("d.", VLOOKUP(C29,Svar, 7, FALSE)), 0), 1, 0), "")</f>
        <v>1</v>
      </c>
      <c r="Q29" s="11">
        <f>IF(LEN(D29) &gt; 0, IF(IFERROR(FIND("e.", VLOOKUP(C29,Svar, 7, FALSE)), 0), 1, 0), "")</f>
        <v>1</v>
      </c>
      <c r="R29" s="11">
        <f>IF(LEN(D29) &gt; 0, 0, "")</f>
        <v>0</v>
      </c>
      <c r="S29" s="10">
        <f>IF(LEN(D29) &gt; 0, SUM(M29:R29), "")</f>
        <v>4</v>
      </c>
      <c r="T29" s="11">
        <f>IF(LEN(D29) &gt; 0, IF(IFERROR(FIND("a.", VLOOKUP(C29,Svar, 8, FALSE)), 0), 0.625, 0), "")</f>
        <v>0.625</v>
      </c>
      <c r="U29" s="11">
        <f>IF(LEN(D29) &gt; 0, IF(IFERROR(FIND("b.", VLOOKUP(C29,Svar, 8, FALSE)), 0), 0.625, 0), "")</f>
        <v>0.625</v>
      </c>
      <c r="V29" s="11">
        <f>IF(LEN(D29) &gt; 0, IF(IFERROR(FIND("c.", VLOOKUP(C29,Svar, 8, FALSE)), 0), 0.625, 0), "")</f>
        <v>0.625</v>
      </c>
      <c r="W29" s="11">
        <f>IF(LEN(D29) &gt; 0, IF(IFERROR(FIND("d.", VLOOKUP(C29,Svar, 8, FALSE)), 0), 0.625, 0), "")</f>
        <v>0</v>
      </c>
      <c r="X29" s="11">
        <f>IF(LEN(D29) &gt; 0, IF(IFERROR(FIND("e.", VLOOKUP(C29,Svar, 8, FALSE)), 0), 0.625, 0), "")</f>
        <v>0.625</v>
      </c>
      <c r="Y29" s="11">
        <f>IF(LEN(D29) &gt; 0, IF(IFERROR(FIND("f.", VLOOKUP(C29,Svar, 8, FALSE)), 0), 0.625, 0), "")</f>
        <v>0.625</v>
      </c>
      <c r="Z29" s="11">
        <f>IF(LEN(D29) &gt; 0, IF(IFERROR(FIND("g.", VLOOKUP(C29,Svar, 8, FALSE)), 0), 0.625, 0), "")</f>
        <v>0</v>
      </c>
      <c r="AA29" s="11">
        <f>IF(LEN(D29) &gt; 0, IF(IFERROR(FIND("h.", VLOOKUP(C29,Svar, 8, FALSE)), 0), 0.625, 0), "")</f>
        <v>0.625</v>
      </c>
      <c r="AB29" s="11">
        <f>IF(LEN(D29) &gt; 0, 0, "")</f>
        <v>0</v>
      </c>
      <c r="AC29" s="10">
        <f>IF(LEN(D29) &gt; 0, SUM(T29:AB29), "")</f>
        <v>3.75</v>
      </c>
      <c r="AD29" s="11">
        <f>IF(LEN(D29) &gt; 0, IF(IFERROR(FIND("a.", VLOOKUP(C29,Svar, 9, FALSE)), 0), 1, 0), "")</f>
        <v>0</v>
      </c>
      <c r="AE29" s="11">
        <f>IF(LEN(D29) &gt; 0, IF(IFERROR(FIND("b.", VLOOKUP(C29,Svar, 9, FALSE)), 0), 2, 0), "")</f>
        <v>2</v>
      </c>
      <c r="AF29" s="11">
        <f>IF(LEN(D29) &gt; 0, IF(IFERROR(FIND("c.", VLOOKUP(C29,Svar, 9, FALSE)), 0), 1, 0), "")</f>
        <v>0</v>
      </c>
      <c r="AG29" s="11">
        <f>IF(LEN(D29) &gt; 0, IF(IFERROR(FIND("d.", VLOOKUP(C29,Svar, 9, FALSE)), 0), 2, 0), "")</f>
        <v>2</v>
      </c>
      <c r="AH29" s="11">
        <f>IF(LEN(D29) &gt; 0, IF(IFERROR(FIND("e.", VLOOKUP(C29,Svar, 9, FALSE)), 0), 1, 0), "")</f>
        <v>1</v>
      </c>
      <c r="AI29" s="11">
        <f>IF(LEN(D29) &gt; 0, 0, "")</f>
        <v>0</v>
      </c>
      <c r="AJ29" s="10">
        <f>IF(LEN(D29) &gt; 0, IF(SUM(AD29:AI29) &gt; 5, 5, SUM(AD29:AI29)), "")</f>
        <v>5</v>
      </c>
      <c r="AK29" s="11">
        <f>IF(LEN(D29) &gt; 0, IF(IFERROR(FIND("a.", VLOOKUP(C29,Svar, 10, FALSE)), 0), 1, 0), "")</f>
        <v>1</v>
      </c>
      <c r="AL29" s="11">
        <f>IF(LEN(D29) &gt; 0, IF(IFERROR(FIND("b.", VLOOKUP(C29,Svar, 10, FALSE)), 0), 1, 0), "")</f>
        <v>1</v>
      </c>
      <c r="AM29" s="11">
        <f>IF(LEN(D29) &gt; 0, IF(IFERROR(FIND("c.", VLOOKUP(C29,Svar, 10, FALSE)), 0), 1, 0), "")</f>
        <v>1</v>
      </c>
      <c r="AN29" s="11">
        <f>IF(LEN(D29) &gt; 0, IF(IFERROR(FIND("d.", VLOOKUP(C29,Svar, 10, FALSE)), 0), 1, 0), "")</f>
        <v>1</v>
      </c>
      <c r="AO29" s="11">
        <f>IF(LEN(D29) &gt; 0, IF(IFERROR(FIND("e.", VLOOKUP(C29,Svar, 10, FALSE)), 0), 1, 0), "")</f>
        <v>1</v>
      </c>
      <c r="AP29" s="11">
        <f>IF(LEN(D29) &gt; 0, 0, "")</f>
        <v>0</v>
      </c>
      <c r="AQ29" s="10">
        <f>IF(LEN(D29) &gt; 0, SUM(AK29:AP29), "")</f>
        <v>5</v>
      </c>
      <c r="AR29" s="11">
        <f>IF(LEN(D29) &gt; 0, IF(IFERROR(FIND("a.", VLOOKUP(C29,Svar, 11, FALSE)), 0), 1, 0), "")</f>
        <v>0</v>
      </c>
      <c r="AS29" s="11">
        <f>IF(LEN(D29) &gt; 0, IF(IFERROR(FIND("b.", VLOOKUP(C29,Svar, 11, FALSE)), 0), 1, 0), "")</f>
        <v>1</v>
      </c>
      <c r="AT29" s="11">
        <f>IF(LEN(D29) &gt; 0, IF(IFERROR(FIND("c.", VLOOKUP(C29,Svar, 11, FALSE)), 0), 1, 0), "")</f>
        <v>1</v>
      </c>
      <c r="AU29" s="11">
        <f>IF(LEN(D29) &gt; 0, IF(IFERROR(FIND("d.", VLOOKUP(C29,Svar, 11, FALSE)), 0), 1, 0), "")</f>
        <v>1</v>
      </c>
      <c r="AV29" s="11">
        <f>IF(LEN(D29) &gt; 0, IF(IFERROR(FIND("e.", VLOOKUP(C29,Svar, 11, FALSE)), 0), 1, 0), "")</f>
        <v>0</v>
      </c>
      <c r="AW29" s="11">
        <f>IF(LEN(D29) &gt; 0, 0, "")</f>
        <v>0</v>
      </c>
      <c r="AX29" s="10">
        <f>IF(LEN(D29) &gt; 0, SUM(AR29:AW29), "")</f>
        <v>3</v>
      </c>
      <c r="AY29" s="12" t="s">
        <v>1553</v>
      </c>
      <c r="AZ29" s="12" t="s">
        <v>1554</v>
      </c>
      <c r="BA29" s="13">
        <v>2845</v>
      </c>
      <c r="BB29" s="10">
        <f>IF(BA29 &gt; 3099, 5, IF(BA29 &gt; 2799, 4, IF(BA29&gt; 2499, 3, IF(BA29&gt; 2299, 2, IF(BA29 &gt; 1999, 1, IF(BA29&gt;0, 0))))))</f>
        <v>4</v>
      </c>
      <c r="BC29" s="17">
        <f>IF(LEN(D29) &gt; 0, ROUND((L29+S29+AC29+AJ29+AQ29+AX29+BB29)/7, 1), "")</f>
        <v>4.0999999999999996</v>
      </c>
      <c r="BD29" s="37" t="s">
        <v>1787</v>
      </c>
      <c r="BE29" s="10" t="str">
        <f>IF(LEN(D29) &gt; 0, VLOOKUP(C29,Svar, 12, FALSE), "")</f>
        <v>Varken eller</v>
      </c>
      <c r="BF29" s="6" t="s">
        <v>737</v>
      </c>
      <c r="BG29" s="7">
        <v>191</v>
      </c>
      <c r="BH29" s="6" t="s">
        <v>756</v>
      </c>
      <c r="BI29" s="9" t="str">
        <f>IFERROR(VLOOKUP(BH29,Svar, 2, FALSE), "")</f>
        <v>Frida Karlsson</v>
      </c>
      <c r="BJ29" s="10" t="str">
        <f>IFERROR(VLOOKUP(BH29,Svar, 3, FALSE), "")</f>
        <v>frida.karlsson@sigtuna.se</v>
      </c>
      <c r="BK29" s="10" t="str">
        <f>IFERROR(VLOOKUP(BH29,Svar, 4, FALSE), "")</f>
        <v>Fritidsgårdschef -  Ung i sigtuna</v>
      </c>
      <c r="BL29" s="10"/>
      <c r="BM29" s="11">
        <f>IF(LEN(BI29) &gt; 0, IF(IFERROR(FIND("a.", VLOOKUP(BH29,Svar, 5, FALSE)), 0), 1.25, 0), "")</f>
        <v>1.25</v>
      </c>
      <c r="BN29" s="11">
        <f>IF(LEN(BI29) &gt; 0, IF(IFERROR(FIND("b.", VLOOKUP(BH29,Svar, 5, FALSE)), 0), 1.25, 0), "")</f>
        <v>0</v>
      </c>
      <c r="BO29" s="11">
        <f>IF(LEN(BI29) &gt; 0, IF(IFERROR(FIND("c.", VLOOKUP(BH29,Svar, 5, FALSE)), 0), 1.25, 0), "")</f>
        <v>1.25</v>
      </c>
      <c r="BP29" s="11">
        <f>IF(LEN(BI29) &gt; 0, IF(IFERROR(FIND("d.", VLOOKUP(BH29,Svar, 5, FALSE)), 0), 1.25, 0), "")</f>
        <v>1.25</v>
      </c>
      <c r="BQ29" s="11">
        <f>IF(LEN(BI29) &gt; 0, 0, "")</f>
        <v>0</v>
      </c>
      <c r="BR29" s="17">
        <f>IF(LEN(BI29) &gt; 0, SUM(BM29:BQ29), "")</f>
        <v>3.75</v>
      </c>
      <c r="BS29" s="11">
        <f>IF(LEN(BI29) &gt; 0, IF(IFERROR(FIND("a.", VLOOKUP(BH29,Svar, 7, FALSE)), 0), 1, 0), "")</f>
        <v>0</v>
      </c>
      <c r="BT29" s="11">
        <f>IF(LEN(BI29) &gt; 0, IF(IFERROR(FIND("b.", VLOOKUP(BH29,Svar, 7, FALSE)), 0), 1, 0), "")</f>
        <v>1</v>
      </c>
      <c r="BU29" s="11">
        <f>IF(LEN(BI29) &gt; 0, IF(IFERROR(FIND("c.", VLOOKUP(BH29,Svar, 7, FALSE)), 0), 1, 0), "")</f>
        <v>1</v>
      </c>
      <c r="BV29" s="11">
        <f>IF(LEN(BI29) &gt; 0, IF(IFERROR(FIND("d.", VLOOKUP(BH29,Svar, 7, FALSE)), 0), 1, 0), "")</f>
        <v>1</v>
      </c>
      <c r="BW29" s="11">
        <f>IF(LEN(BI29) &gt; 0, IF(IFERROR(FIND("e.", VLOOKUP(BH29,Svar, 7, FALSE)), 0), 1, 0), "")</f>
        <v>1</v>
      </c>
      <c r="BX29" s="11">
        <f>IF(LEN(BI29) &gt; 0, 0, "")</f>
        <v>0</v>
      </c>
      <c r="BY29" s="17">
        <f>IF(LEN(BI29) &gt; 0, SUM(BS29:BX29), "")</f>
        <v>4</v>
      </c>
      <c r="BZ29" s="11">
        <f>IF(LEN(BI29) &gt; 0, IF(IFERROR(FIND("a.", VLOOKUP(BH29,Svar, 8, FALSE)), 0), 0.625, 0), "")</f>
        <v>0.625</v>
      </c>
      <c r="CA29" s="11">
        <f>IF(LEN(BI29) &gt; 0, IF(IFERROR(FIND("b.", VLOOKUP(BH29,Svar, 8, FALSE)), 0), 0.625, 0), "")</f>
        <v>0.625</v>
      </c>
      <c r="CB29" s="11">
        <f>IF(LEN(BI29) &gt; 0, IF(IFERROR(FIND("c.", VLOOKUP(BH29,Svar, 8, FALSE)), 0), 0.625, 0), "")</f>
        <v>0.625</v>
      </c>
      <c r="CC29" s="11">
        <f>IF(LEN(BI29) &gt; 0, IF(IFERROR(FIND("d.", VLOOKUP(BH29,Svar, 8, FALSE)), 0), 0.625, 0), "")</f>
        <v>0</v>
      </c>
      <c r="CD29" s="11">
        <f>IF(LEN(BI29) &gt; 0, IF(IFERROR(FIND("e.", VLOOKUP(BH29,Svar, 8, FALSE)), 0), 0.625, 0), "")</f>
        <v>0.625</v>
      </c>
      <c r="CE29" s="11">
        <f>IF(LEN(BI29) &gt; 0, IF(IFERROR(FIND("f.", VLOOKUP(BH29,Svar, 8, FALSE)), 0), 0.625, 0), "")</f>
        <v>0.625</v>
      </c>
      <c r="CF29" s="11">
        <f>IF(LEN(BI29) &gt; 0, IF(IFERROR(FIND("g.", VLOOKUP(BH29,Svar, 8, FALSE)), 0), 0.625, 0), "")</f>
        <v>0</v>
      </c>
      <c r="CG29" s="11">
        <f>IF(LEN(BI29) &gt; 0, IF(IFERROR(FIND("h.", VLOOKUP(BH29,Svar, 8, FALSE)), 0), 0.625, 0), "")</f>
        <v>0.625</v>
      </c>
      <c r="CH29" s="11">
        <f>IF(LEN(BI29) &gt; 0, 0, "")</f>
        <v>0</v>
      </c>
      <c r="CI29" s="17">
        <f>IF(LEN(BI29) &gt; 0, SUM(BZ29:CH29), "")</f>
        <v>3.75</v>
      </c>
      <c r="CJ29" s="11">
        <f>IF(LEN(BI29) &gt; 0, IF(IFERROR(FIND("a.", VLOOKUP(BH29,Svar, 9, FALSE)), 0), 1, 0), "")</f>
        <v>0</v>
      </c>
      <c r="CK29" s="11">
        <f>IF(LEN(BI29) &gt; 0, IF(IFERROR(FIND("b.", VLOOKUP(BH29,Svar, 9, FALSE)), 0), 2, 0), "")</f>
        <v>2</v>
      </c>
      <c r="CL29" s="11">
        <f>IF(LEN(BI29) &gt; 0, IF(IFERROR(FIND("c.", VLOOKUP(BH29,Svar, 9, FALSE)), 0), 1, 0), "")</f>
        <v>0</v>
      </c>
      <c r="CM29" s="11">
        <f>IF(LEN(BI29) &gt; 0, IF(IFERROR(FIND("d.", VLOOKUP(BH29,Svar, 9, FALSE)), 0), 2, 0), "")</f>
        <v>2</v>
      </c>
      <c r="CN29" s="11">
        <f>IF(LEN(BI29) &gt; 0, IF(IFERROR(FIND("e.", VLOOKUP(BH29,Svar, 9, FALSE)), 0), 1, 0), "")</f>
        <v>1</v>
      </c>
      <c r="CO29" s="11">
        <f>IF(LEN(BI29) &gt; 0, 0, "")</f>
        <v>0</v>
      </c>
      <c r="CP29" s="17">
        <f>IF(LEN(BI29) &gt; 0, IF(SUM(CJ29:CO29) &gt; 5, 5, SUM(CJ29:CO29)), "")</f>
        <v>5</v>
      </c>
      <c r="CQ29" s="11">
        <f>IF(LEN(BI29) &gt; 0, IF(IFERROR(FIND("a.", VLOOKUP(BH29,Svar, 10, FALSE)), 0), 1, 0), "")</f>
        <v>1</v>
      </c>
      <c r="CR29" s="11">
        <f>IF(LEN(BI29) &gt; 0, IF(IFERROR(FIND("b.", VLOOKUP(BH29,Svar, 10, FALSE)), 0), 1, 0), "")</f>
        <v>1</v>
      </c>
      <c r="CS29" s="11">
        <f>IF(LEN(BI29) &gt; 0, IF(IFERROR(FIND("c.", VLOOKUP(BH29,Svar, 10, FALSE)), 0), 1, 0), "")</f>
        <v>1</v>
      </c>
      <c r="CT29" s="11">
        <f>IF(LEN(BI29) &gt; 0, IF(IFERROR(FIND("d.", VLOOKUP(BH29,Svar, 10, FALSE)), 0), 1, 0), "")</f>
        <v>1</v>
      </c>
      <c r="CU29" s="11">
        <f>IF(LEN(BI29) &gt; 0, IF(IFERROR(FIND("e.", VLOOKUP(BH29,Svar, 10, FALSE)), 0), 1, 0), "")</f>
        <v>1</v>
      </c>
      <c r="CV29" s="11">
        <f>IF(LEN(BI29) &gt; 0, 0, "")</f>
        <v>0</v>
      </c>
      <c r="CW29" s="17">
        <f>IF(LEN(BI29) &gt; 0, SUM(CQ29:CV29), "")</f>
        <v>5</v>
      </c>
      <c r="CX29" s="11">
        <f>IF(LEN(BI29) &gt; 0, IF(IFERROR(FIND("a.", VLOOKUP(BH29,Svar, 11, FALSE)), 0), 1, 0), "")</f>
        <v>0</v>
      </c>
      <c r="CY29" s="11">
        <f>IF(LEN(BI29) &gt; 0, IF(IFERROR(FIND("b.", VLOOKUP(BH29,Svar, 11, FALSE)), 0), 1, 0), "")</f>
        <v>1</v>
      </c>
      <c r="CZ29" s="11">
        <f>IF(LEN(BI29) &gt; 0, IF(IFERROR(FIND("c.", VLOOKUP(BH29,Svar, 11, FALSE)), 0), 1, 0), "")</f>
        <v>1</v>
      </c>
      <c r="DA29" s="11">
        <f>IF(LEN(BI29) &gt; 0, IF(IFERROR(FIND("d.", VLOOKUP(BH29,Svar, 11, FALSE)), 0), 1, 0), "")</f>
        <v>1</v>
      </c>
      <c r="DB29" s="11">
        <f>IF(LEN(BI29) &gt; 0, IF(IFERROR(FIND("e.", VLOOKUP(BH29,Svar, 11, FALSE)), 0), 1, 0), "")</f>
        <v>0</v>
      </c>
      <c r="DC29" s="11">
        <f>IF(LEN(BI29) &gt; 0, 0, "")</f>
        <v>0</v>
      </c>
      <c r="DD29" s="17">
        <f>IF(LEN(BI29) &gt; 0, SUM(CX29:DC29), "")</f>
        <v>3</v>
      </c>
      <c r="DE29" s="12" t="s">
        <v>1553</v>
      </c>
      <c r="DF29" s="12" t="s">
        <v>1554</v>
      </c>
      <c r="DG29" s="13">
        <v>2845</v>
      </c>
      <c r="DH29" s="17">
        <f>IF(DG29 &gt; 3099, 5, IF(DG29 &gt; 2799, 4, IF(DG29&gt; 2499, 3, IF(DG29&gt; 2299, 2, IF(DG29 &gt; 1999, 1, IF(DG29&gt;0, 0))))))</f>
        <v>4</v>
      </c>
      <c r="DI29" s="17">
        <f>IF(LEN(BI29) &gt; 0, ROUND((BR29+BY29+CI29+CP29+CW29+DD29+DH29)/7, 1), "")</f>
        <v>4.0999999999999996</v>
      </c>
      <c r="DJ29" s="10" t="str">
        <f>IF(LEN(BI29) &gt; 0, VLOOKUP(BH29,Svar, 12, FALSE), "")</f>
        <v>Varken eller</v>
      </c>
    </row>
    <row r="30" spans="1:114" ht="15" x14ac:dyDescent="0.25">
      <c r="A30" s="6" t="s">
        <v>737</v>
      </c>
      <c r="B30" s="7">
        <v>181</v>
      </c>
      <c r="C30" s="6" t="s">
        <v>390</v>
      </c>
      <c r="D30" s="9" t="str">
        <f>IFERROR(VLOOKUP(C30,Svar, 2, FALSE), "")</f>
        <v>Jakob Maximurad</v>
      </c>
      <c r="E30" s="10" t="str">
        <f>IFERROR(VLOOKUP(C30,Svar, 3, FALSE), "")</f>
        <v>jakob.maximurad@sodertalje.se</v>
      </c>
      <c r="F30" s="10" t="str">
        <f>IFERROR(VLOOKUP(C30,Svar, 4, FALSE), "")</f>
        <v>Fältassistent</v>
      </c>
      <c r="G30" s="11">
        <f>IF(LEN(D30) &gt; 0, IF(IFERROR(FIND("a.", VLOOKUP(C30,Svar, 5, FALSE)), 0), 1.25, 0), "")</f>
        <v>1.25</v>
      </c>
      <c r="H30" s="11">
        <f>IF(LEN(D30) &gt; 0, IF(IFERROR(FIND("b.", VLOOKUP(C30,Svar, 5, FALSE)), 0), 1.25, 0), "")</f>
        <v>0</v>
      </c>
      <c r="I30" s="11">
        <f>IF(LEN(D30) &gt; 0, IF(IFERROR(FIND("c.", VLOOKUP(C30,Svar, 5, FALSE)), 0), 1.25, 0), "")</f>
        <v>1.25</v>
      </c>
      <c r="J30" s="11">
        <f>IF(LEN(D30) &gt; 0, IF(IFERROR(FIND("d.", VLOOKUP(C30,Svar, 5, FALSE)), 0), 1.25, 0), "")</f>
        <v>1.25</v>
      </c>
      <c r="K30" s="11">
        <f>IF(LEN(D30) &gt; 0, 0, "")</f>
        <v>0</v>
      </c>
      <c r="L30" s="10">
        <f>IF(LEN(D30) &gt; 0, SUM(G30:K30), "")</f>
        <v>3.75</v>
      </c>
      <c r="M30" s="11">
        <f>IF(LEN(D30) &gt; 0, IF(IFERROR(FIND("a.", VLOOKUP(C30,Svar, 7, FALSE)), 0), 1, 0), "")</f>
        <v>1</v>
      </c>
      <c r="N30" s="11">
        <f>IF(LEN(D30) &gt; 0, IF(IFERROR(FIND("b.", VLOOKUP(C30,Svar, 7, FALSE)), 0), 1, 0), "")</f>
        <v>1</v>
      </c>
      <c r="O30" s="11">
        <f>IF(LEN(D30) &gt; 0, IF(IFERROR(FIND("c.", VLOOKUP(C30,Svar, 7, FALSE)), 0), 1, 0), "")</f>
        <v>1</v>
      </c>
      <c r="P30" s="11">
        <f>IF(LEN(D30) &gt; 0, IF(IFERROR(FIND("d.", VLOOKUP(C30,Svar, 7, FALSE)), 0), 1, 0), "")</f>
        <v>1</v>
      </c>
      <c r="Q30" s="11">
        <f>IF(LEN(D30) &gt; 0, IF(IFERROR(FIND("e.", VLOOKUP(C30,Svar, 7, FALSE)), 0), 1, 0), "")</f>
        <v>1</v>
      </c>
      <c r="R30" s="11">
        <f>IF(LEN(D30) &gt; 0, 0, "")</f>
        <v>0</v>
      </c>
      <c r="S30" s="10">
        <f>IF(LEN(D30) &gt; 0, SUM(M30:R30), "")</f>
        <v>5</v>
      </c>
      <c r="T30" s="11">
        <f>IF(LEN(D30) &gt; 0, IF(IFERROR(FIND("a.", VLOOKUP(C30,Svar, 8, FALSE)), 0), 0.625, 0), "")</f>
        <v>0.625</v>
      </c>
      <c r="U30" s="11">
        <f>IF(LEN(D30) &gt; 0, IF(IFERROR(FIND("b.", VLOOKUP(C30,Svar, 8, FALSE)), 0), 0.625, 0), "")</f>
        <v>0.625</v>
      </c>
      <c r="V30" s="11">
        <f>IF(LEN(D30) &gt; 0, IF(IFERROR(FIND("c.", VLOOKUP(C30,Svar, 8, FALSE)), 0), 0.625, 0), "")</f>
        <v>0.625</v>
      </c>
      <c r="W30" s="11">
        <f>IF(LEN(D30) &gt; 0, IF(IFERROR(FIND("d.", VLOOKUP(C30,Svar, 8, FALSE)), 0), 0.625, 0), "")</f>
        <v>0.625</v>
      </c>
      <c r="X30" s="11">
        <f>IF(LEN(D30) &gt; 0, IF(IFERROR(FIND("e.", VLOOKUP(C30,Svar, 8, FALSE)), 0), 0.625, 0), "")</f>
        <v>0.625</v>
      </c>
      <c r="Y30" s="11">
        <f>IF(LEN(D30) &gt; 0, IF(IFERROR(FIND("f.", VLOOKUP(C30,Svar, 8, FALSE)), 0), 0.625, 0), "")</f>
        <v>0.625</v>
      </c>
      <c r="Z30" s="11">
        <f>IF(LEN(D30) &gt; 0, IF(IFERROR(FIND("g.", VLOOKUP(C30,Svar, 8, FALSE)), 0), 0.625, 0), "")</f>
        <v>0.625</v>
      </c>
      <c r="AA30" s="11">
        <f>IF(LEN(D30) &gt; 0, IF(IFERROR(FIND("h.", VLOOKUP(C30,Svar, 8, FALSE)), 0), 0.625, 0), "")</f>
        <v>0.625</v>
      </c>
      <c r="AB30" s="11">
        <f>IF(LEN(D30) &gt; 0, 0, "")</f>
        <v>0</v>
      </c>
      <c r="AC30" s="10">
        <f>IF(LEN(D30) &gt; 0, SUM(T30:AB30), "")</f>
        <v>5</v>
      </c>
      <c r="AD30" s="11">
        <f>IF(LEN(D30) &gt; 0, IF(IFERROR(FIND("a.", VLOOKUP(C30,Svar, 9, FALSE)), 0), 1, 0), "")</f>
        <v>0</v>
      </c>
      <c r="AE30" s="11">
        <f>IF(LEN(D30) &gt; 0, IF(IFERROR(FIND("b.", VLOOKUP(C30,Svar, 9, FALSE)), 0), 2, 0), "")</f>
        <v>2</v>
      </c>
      <c r="AF30" s="11">
        <f>IF(LEN(D30) &gt; 0, IF(IFERROR(FIND("c.", VLOOKUP(C30,Svar, 9, FALSE)), 0), 1, 0), "")</f>
        <v>0</v>
      </c>
      <c r="AG30" s="11">
        <f>IF(LEN(D30) &gt; 0, IF(IFERROR(FIND("d.", VLOOKUP(C30,Svar, 9, FALSE)), 0), 2, 0), "")</f>
        <v>2</v>
      </c>
      <c r="AH30" s="11">
        <f>IF(LEN(D30) &gt; 0, IF(IFERROR(FIND("e.", VLOOKUP(C30,Svar, 9, FALSE)), 0), 1, 0), "")</f>
        <v>1</v>
      </c>
      <c r="AI30" s="11">
        <f>IF(LEN(D30) &gt; 0, 0, "")</f>
        <v>0</v>
      </c>
      <c r="AJ30" s="10">
        <f>IF(LEN(D30) &gt; 0, IF(SUM(AD30:AI30) &gt; 5, 5, SUM(AD30:AI30)), "")</f>
        <v>5</v>
      </c>
      <c r="AK30" s="11">
        <f>IF(LEN(D30) &gt; 0, IF(IFERROR(FIND("a.", VLOOKUP(C30,Svar, 10, FALSE)), 0), 1, 0), "")</f>
        <v>1</v>
      </c>
      <c r="AL30" s="11">
        <f>IF(LEN(D30) &gt; 0, IF(IFERROR(FIND("b.", VLOOKUP(C30,Svar, 10, FALSE)), 0), 1, 0), "")</f>
        <v>1</v>
      </c>
      <c r="AM30" s="11">
        <f>IF(LEN(D30) &gt; 0, IF(IFERROR(FIND("c.", VLOOKUP(C30,Svar, 10, FALSE)), 0), 1, 0), "")</f>
        <v>1</v>
      </c>
      <c r="AN30" s="11">
        <f>IF(LEN(D30) &gt; 0, IF(IFERROR(FIND("d.", VLOOKUP(C30,Svar, 10, FALSE)), 0), 1, 0), "")</f>
        <v>1</v>
      </c>
      <c r="AO30" s="11">
        <f>IF(LEN(D30) &gt; 0, IF(IFERROR(FIND("e.", VLOOKUP(C30,Svar, 10, FALSE)), 0), 1, 0), "")</f>
        <v>1</v>
      </c>
      <c r="AP30" s="11">
        <f>IF(LEN(D30) &gt; 0, 0, "")</f>
        <v>0</v>
      </c>
      <c r="AQ30" s="10">
        <f>IF(LEN(D30) &gt; 0, SUM(AK30:AP30), "")</f>
        <v>5</v>
      </c>
      <c r="AR30" s="11">
        <f>IF(LEN(D30) &gt; 0, IF(IFERROR(FIND("a.", VLOOKUP(C30,Svar, 11, FALSE)), 0), 1, 0), "")</f>
        <v>1</v>
      </c>
      <c r="AS30" s="11">
        <f>IF(LEN(D30) &gt; 0, IF(IFERROR(FIND("b.", VLOOKUP(C30,Svar, 11, FALSE)), 0), 1, 0), "")</f>
        <v>1</v>
      </c>
      <c r="AT30" s="11">
        <f>IF(LEN(D30) &gt; 0, IF(IFERROR(FIND("c.", VLOOKUP(C30,Svar, 11, FALSE)), 0), 1, 0), "")</f>
        <v>1</v>
      </c>
      <c r="AU30" s="11">
        <f>IF(LEN(D30) &gt; 0, IF(IFERROR(FIND("d.", VLOOKUP(C30,Svar, 11, FALSE)), 0), 1, 0), "")</f>
        <v>1</v>
      </c>
      <c r="AV30" s="11">
        <f>IF(LEN(D30) &gt; 0, IF(IFERROR(FIND("e.", VLOOKUP(C30,Svar, 11, FALSE)), 0), 1, 0), "")</f>
        <v>0</v>
      </c>
      <c r="AW30" s="11">
        <f>IF(LEN(D30) &gt; 0, 0, "")</f>
        <v>0</v>
      </c>
      <c r="AX30" s="10">
        <f>IF(LEN(D30) &gt; 0, SUM(AR30:AW30), "")</f>
        <v>4</v>
      </c>
      <c r="AY30" s="12" t="s">
        <v>1555</v>
      </c>
      <c r="AZ30" s="12" t="s">
        <v>1556</v>
      </c>
      <c r="BA30" s="13">
        <v>2403</v>
      </c>
      <c r="BB30" s="10">
        <f>IF(BA30 &gt; 3099, 5, IF(BA30 &gt; 2799, 4, IF(BA30&gt; 2499, 3, IF(BA30&gt; 2299, 2, IF(BA30 &gt; 1999, 1, IF(BA30&gt;0, 0))))))</f>
        <v>2</v>
      </c>
      <c r="BC30" s="17">
        <f>IF(LEN(D30) &gt; 0, ROUND((L30+S30+AC30+AJ30+AQ30+AX30+BB30)/7, 1), "")</f>
        <v>4.3</v>
      </c>
      <c r="BD30" s="37" t="s">
        <v>1787</v>
      </c>
      <c r="BE30" s="10" t="str">
        <f>IF(LEN(D30) &gt; 0, VLOOKUP(C30,Svar, 12, FALSE), "")</f>
        <v>Bra</v>
      </c>
      <c r="BF30" s="6" t="s">
        <v>737</v>
      </c>
      <c r="BG30" s="7">
        <v>181</v>
      </c>
      <c r="BH30" s="6" t="s">
        <v>390</v>
      </c>
      <c r="BI30" s="9" t="str">
        <f>IFERROR(VLOOKUP(BH30,Svar, 2, FALSE), "")</f>
        <v>Jakob Maximurad</v>
      </c>
      <c r="BJ30" s="10" t="str">
        <f>IFERROR(VLOOKUP(BH30,Svar, 3, FALSE), "")</f>
        <v>jakob.maximurad@sodertalje.se</v>
      </c>
      <c r="BK30" s="10" t="str">
        <f>IFERROR(VLOOKUP(BH30,Svar, 4, FALSE), "")</f>
        <v>Fältassistent</v>
      </c>
      <c r="BL30" s="10"/>
      <c r="BM30" s="11">
        <f>IF(LEN(BI30) &gt; 0, IF(IFERROR(FIND("a.", VLOOKUP(BH30,Svar, 5, FALSE)), 0), 1.25, 0), "")</f>
        <v>1.25</v>
      </c>
      <c r="BN30" s="11">
        <f>IF(LEN(BI30) &gt; 0, IF(IFERROR(FIND("b.", VLOOKUP(BH30,Svar, 5, FALSE)), 0), 1.25, 0), "")</f>
        <v>0</v>
      </c>
      <c r="BO30" s="11">
        <f>IF(LEN(BI30) &gt; 0, IF(IFERROR(FIND("c.", VLOOKUP(BH30,Svar, 5, FALSE)), 0), 1.25, 0), "")</f>
        <v>1.25</v>
      </c>
      <c r="BP30" s="11">
        <f>IF(LEN(BI30) &gt; 0, IF(IFERROR(FIND("d.", VLOOKUP(BH30,Svar, 5, FALSE)), 0), 1.25, 0), "")</f>
        <v>1.25</v>
      </c>
      <c r="BQ30" s="11">
        <f>IF(LEN(BI30) &gt; 0, 0, "")</f>
        <v>0</v>
      </c>
      <c r="BR30" s="17">
        <f>IF(LEN(BI30) &gt; 0, SUM(BM30:BQ30), "")</f>
        <v>3.75</v>
      </c>
      <c r="BS30" s="11">
        <f>IF(LEN(BI30) &gt; 0, IF(IFERROR(FIND("a.", VLOOKUP(BH30,Svar, 7, FALSE)), 0), 1, 0), "")</f>
        <v>1</v>
      </c>
      <c r="BT30" s="11">
        <f>IF(LEN(BI30) &gt; 0, IF(IFERROR(FIND("b.", VLOOKUP(BH30,Svar, 7, FALSE)), 0), 1, 0), "")</f>
        <v>1</v>
      </c>
      <c r="BU30" s="11">
        <f>IF(LEN(BI30) &gt; 0, IF(IFERROR(FIND("c.", VLOOKUP(BH30,Svar, 7, FALSE)), 0), 1, 0), "")</f>
        <v>1</v>
      </c>
      <c r="BV30" s="11">
        <f>IF(LEN(BI30) &gt; 0, IF(IFERROR(FIND("d.", VLOOKUP(BH30,Svar, 7, FALSE)), 0), 1, 0), "")</f>
        <v>1</v>
      </c>
      <c r="BW30" s="11">
        <f>IF(LEN(BI30) &gt; 0, IF(IFERROR(FIND("e.", VLOOKUP(BH30,Svar, 7, FALSE)), 0), 1, 0), "")</f>
        <v>1</v>
      </c>
      <c r="BX30" s="11">
        <f>IF(LEN(BI30) &gt; 0, 0, "")</f>
        <v>0</v>
      </c>
      <c r="BY30" s="17">
        <f>IF(LEN(BI30) &gt; 0, SUM(BS30:BX30), "")</f>
        <v>5</v>
      </c>
      <c r="BZ30" s="11">
        <f>IF(LEN(BI30) &gt; 0, IF(IFERROR(FIND("a.", VLOOKUP(BH30,Svar, 8, FALSE)), 0), 0.625, 0), "")</f>
        <v>0.625</v>
      </c>
      <c r="CA30" s="11">
        <f>IF(LEN(BI30) &gt; 0, IF(IFERROR(FIND("b.", VLOOKUP(BH30,Svar, 8, FALSE)), 0), 0.625, 0), "")</f>
        <v>0.625</v>
      </c>
      <c r="CB30" s="11">
        <f>IF(LEN(BI30) &gt; 0, IF(IFERROR(FIND("c.", VLOOKUP(BH30,Svar, 8, FALSE)), 0), 0.625, 0), "")</f>
        <v>0.625</v>
      </c>
      <c r="CC30" s="11">
        <f>IF(LEN(BI30) &gt; 0, IF(IFERROR(FIND("d.", VLOOKUP(BH30,Svar, 8, FALSE)), 0), 0.625, 0), "")</f>
        <v>0.625</v>
      </c>
      <c r="CD30" s="11">
        <f>IF(LEN(BI30) &gt; 0, IF(IFERROR(FIND("e.", VLOOKUP(BH30,Svar, 8, FALSE)), 0), 0.625, 0), "")</f>
        <v>0.625</v>
      </c>
      <c r="CE30" s="11">
        <f>IF(LEN(BI30) &gt; 0, IF(IFERROR(FIND("f.", VLOOKUP(BH30,Svar, 8, FALSE)), 0), 0.625, 0), "")</f>
        <v>0.625</v>
      </c>
      <c r="CF30" s="11">
        <f>IF(LEN(BI30) &gt; 0, IF(IFERROR(FIND("g.", VLOOKUP(BH30,Svar, 8, FALSE)), 0), 0.625, 0), "")</f>
        <v>0.625</v>
      </c>
      <c r="CG30" s="11">
        <f>IF(LEN(BI30) &gt; 0, IF(IFERROR(FIND("h.", VLOOKUP(BH30,Svar, 8, FALSE)), 0), 0.625, 0), "")</f>
        <v>0.625</v>
      </c>
      <c r="CH30" s="11">
        <f>IF(LEN(BI30) &gt; 0, 0, "")</f>
        <v>0</v>
      </c>
      <c r="CI30" s="17">
        <f>IF(LEN(BI30) &gt; 0, SUM(BZ30:CH30), "")</f>
        <v>5</v>
      </c>
      <c r="CJ30" s="11">
        <f>IF(LEN(BI30) &gt; 0, IF(IFERROR(FIND("a.", VLOOKUP(BH30,Svar, 9, FALSE)), 0), 1, 0), "")</f>
        <v>0</v>
      </c>
      <c r="CK30" s="11">
        <f>IF(LEN(BI30) &gt; 0, IF(IFERROR(FIND("b.", VLOOKUP(BH30,Svar, 9, FALSE)), 0), 2, 0), "")</f>
        <v>2</v>
      </c>
      <c r="CL30" s="11">
        <f>IF(LEN(BI30) &gt; 0, IF(IFERROR(FIND("c.", VLOOKUP(BH30,Svar, 9, FALSE)), 0), 1, 0), "")</f>
        <v>0</v>
      </c>
      <c r="CM30" s="11">
        <f>IF(LEN(BI30) &gt; 0, IF(IFERROR(FIND("d.", VLOOKUP(BH30,Svar, 9, FALSE)), 0), 2, 0), "")</f>
        <v>2</v>
      </c>
      <c r="CN30" s="11">
        <f>IF(LEN(BI30) &gt; 0, IF(IFERROR(FIND("e.", VLOOKUP(BH30,Svar, 9, FALSE)), 0), 1, 0), "")</f>
        <v>1</v>
      </c>
      <c r="CO30" s="11">
        <f>IF(LEN(BI30) &gt; 0, 0, "")</f>
        <v>0</v>
      </c>
      <c r="CP30" s="17">
        <f>IF(LEN(BI30) &gt; 0, IF(SUM(CJ30:CO30) &gt; 5, 5, SUM(CJ30:CO30)), "")</f>
        <v>5</v>
      </c>
      <c r="CQ30" s="11">
        <f>IF(LEN(BI30) &gt; 0, IF(IFERROR(FIND("a.", VLOOKUP(BH30,Svar, 10, FALSE)), 0), 1, 0), "")</f>
        <v>1</v>
      </c>
      <c r="CR30" s="11">
        <f>IF(LEN(BI30) &gt; 0, IF(IFERROR(FIND("b.", VLOOKUP(BH30,Svar, 10, FALSE)), 0), 1, 0), "")</f>
        <v>1</v>
      </c>
      <c r="CS30" s="11">
        <f>IF(LEN(BI30) &gt; 0, IF(IFERROR(FIND("c.", VLOOKUP(BH30,Svar, 10, FALSE)), 0), 1, 0), "")</f>
        <v>1</v>
      </c>
      <c r="CT30" s="11">
        <f>IF(LEN(BI30) &gt; 0, IF(IFERROR(FIND("d.", VLOOKUP(BH30,Svar, 10, FALSE)), 0), 1, 0), "")</f>
        <v>1</v>
      </c>
      <c r="CU30" s="11">
        <f>IF(LEN(BI30) &gt; 0, IF(IFERROR(FIND("e.", VLOOKUP(BH30,Svar, 10, FALSE)), 0), 1, 0), "")</f>
        <v>1</v>
      </c>
      <c r="CV30" s="11">
        <f>IF(LEN(BI30) &gt; 0, 0, "")</f>
        <v>0</v>
      </c>
      <c r="CW30" s="17">
        <f>IF(LEN(BI30) &gt; 0, SUM(CQ30:CV30), "")</f>
        <v>5</v>
      </c>
      <c r="CX30" s="11">
        <f>IF(LEN(BI30) &gt; 0, IF(IFERROR(FIND("a.", VLOOKUP(BH30,Svar, 11, FALSE)), 0), 1, 0), "")</f>
        <v>1</v>
      </c>
      <c r="CY30" s="11">
        <f>IF(LEN(BI30) &gt; 0, IF(IFERROR(FIND("b.", VLOOKUP(BH30,Svar, 11, FALSE)), 0), 1, 0), "")</f>
        <v>1</v>
      </c>
      <c r="CZ30" s="11">
        <f>IF(LEN(BI30) &gt; 0, IF(IFERROR(FIND("c.", VLOOKUP(BH30,Svar, 11, FALSE)), 0), 1, 0), "")</f>
        <v>1</v>
      </c>
      <c r="DA30" s="11">
        <f>IF(LEN(BI30) &gt; 0, IF(IFERROR(FIND("d.", VLOOKUP(BH30,Svar, 11, FALSE)), 0), 1, 0), "")</f>
        <v>1</v>
      </c>
      <c r="DB30" s="11">
        <f>IF(LEN(BI30) &gt; 0, IF(IFERROR(FIND("e.", VLOOKUP(BH30,Svar, 11, FALSE)), 0), 1, 0), "")</f>
        <v>0</v>
      </c>
      <c r="DC30" s="11">
        <f>IF(LEN(BI30) &gt; 0, 0, "")</f>
        <v>0</v>
      </c>
      <c r="DD30" s="17">
        <f>IF(LEN(BI30) &gt; 0, SUM(CX30:DC30), "")</f>
        <v>4</v>
      </c>
      <c r="DE30" s="12" t="s">
        <v>1555</v>
      </c>
      <c r="DF30" s="12" t="s">
        <v>1556</v>
      </c>
      <c r="DG30" s="13">
        <v>2403</v>
      </c>
      <c r="DH30" s="17">
        <f>IF(DG30 &gt; 3099, 5, IF(DG30 &gt; 2799, 4, IF(DG30&gt; 2499, 3, IF(DG30&gt; 2299, 2, IF(DG30 &gt; 1999, 1, IF(DG30&gt;0, 0))))))</f>
        <v>2</v>
      </c>
      <c r="DI30" s="17">
        <f>IF(LEN(BI30) &gt; 0, ROUND((BR30+BY30+CI30+CP30+CW30+DD30+DH30)/7, 1), "")</f>
        <v>4.3</v>
      </c>
      <c r="DJ30" s="10" t="str">
        <f>IF(LEN(BI30) &gt; 0, VLOOKUP(BH30,Svar, 12, FALSE), "")</f>
        <v>Bra</v>
      </c>
    </row>
    <row r="31" spans="1:114" ht="15" x14ac:dyDescent="0.25">
      <c r="A31" s="6" t="s">
        <v>737</v>
      </c>
      <c r="B31" s="7">
        <v>163</v>
      </c>
      <c r="C31" s="6" t="s">
        <v>761</v>
      </c>
      <c r="D31" s="9" t="str">
        <f>IFERROR(VLOOKUP(C31,Svar, 2, FALSE), "")</f>
        <v>Emelie Joachimsson</v>
      </c>
      <c r="E31" s="10" t="str">
        <f>IFERROR(VLOOKUP(C31,Svar, 3, FALSE), "")</f>
        <v>emelie.joachimsson@sollentuna.se</v>
      </c>
      <c r="F31" s="10" t="str">
        <f>IFERROR(VLOOKUP(C31,Svar, 4, FALSE), "")</f>
        <v>Utredare</v>
      </c>
      <c r="G31" s="11">
        <f>IF(LEN(D31) &gt; 0, IF(IFERROR(FIND("a.", VLOOKUP(C31,Svar, 5, FALSE)), 0), 1.25, 0), "")</f>
        <v>1.25</v>
      </c>
      <c r="H31" s="11">
        <f>IF(LEN(D31) &gt; 0, IF(IFERROR(FIND("b.", VLOOKUP(C31,Svar, 5, FALSE)), 0), 1.25, 0), "")</f>
        <v>1.25</v>
      </c>
      <c r="I31" s="11">
        <f>IF(LEN(D31) &gt; 0, IF(IFERROR(FIND("c.", VLOOKUP(C31,Svar, 5, FALSE)), 0), 1.25, 0), "")</f>
        <v>1.25</v>
      </c>
      <c r="J31" s="11">
        <f>IF(LEN(D31) &gt; 0, IF(IFERROR(FIND("d.", VLOOKUP(C31,Svar, 5, FALSE)), 0), 1.25, 0), "")</f>
        <v>1.25</v>
      </c>
      <c r="K31" s="11">
        <f>IF(LEN(D31) &gt; 0, 0, "")</f>
        <v>0</v>
      </c>
      <c r="L31" s="10">
        <f>IF(LEN(D31) &gt; 0, SUM(G31:K31), "")</f>
        <v>5</v>
      </c>
      <c r="M31" s="11">
        <f>IF(LEN(D31) &gt; 0, IF(IFERROR(FIND("a.", VLOOKUP(C31,Svar, 7, FALSE)), 0), 1, 0), "")</f>
        <v>1</v>
      </c>
      <c r="N31" s="11">
        <f>IF(LEN(D31) &gt; 0, IF(IFERROR(FIND("b.", VLOOKUP(C31,Svar, 7, FALSE)), 0), 1, 0), "")</f>
        <v>1</v>
      </c>
      <c r="O31" s="11">
        <f>IF(LEN(D31) &gt; 0, IF(IFERROR(FIND("c.", VLOOKUP(C31,Svar, 7, FALSE)), 0), 1, 0), "")</f>
        <v>1</v>
      </c>
      <c r="P31" s="11">
        <f>IF(LEN(D31) &gt; 0, IF(IFERROR(FIND("d.", VLOOKUP(C31,Svar, 7, FALSE)), 0), 1, 0), "")</f>
        <v>1</v>
      </c>
      <c r="Q31" s="11">
        <f>IF(LEN(D31) &gt; 0, IF(IFERROR(FIND("e.", VLOOKUP(C31,Svar, 7, FALSE)), 0), 1, 0), "")</f>
        <v>0</v>
      </c>
      <c r="R31" s="11">
        <f>IF(LEN(D31) &gt; 0, 0, "")</f>
        <v>0</v>
      </c>
      <c r="S31" s="10">
        <f>IF(LEN(D31) &gt; 0, SUM(M31:R31), "")</f>
        <v>4</v>
      </c>
      <c r="T31" s="11">
        <f>IF(LEN(D31) &gt; 0, IF(IFERROR(FIND("a.", VLOOKUP(C31,Svar, 8, FALSE)), 0), 0.625, 0), "")</f>
        <v>0.625</v>
      </c>
      <c r="U31" s="11">
        <f>IF(LEN(D31) &gt; 0, IF(IFERROR(FIND("b.", VLOOKUP(C31,Svar, 8, FALSE)), 0), 0.625, 0), "")</f>
        <v>0.625</v>
      </c>
      <c r="V31" s="11">
        <f>IF(LEN(D31) &gt; 0, IF(IFERROR(FIND("c.", VLOOKUP(C31,Svar, 8, FALSE)), 0), 0.625, 0), "")</f>
        <v>0.625</v>
      </c>
      <c r="W31" s="11">
        <f>IF(LEN(D31) &gt; 0, IF(IFERROR(FIND("d.", VLOOKUP(C31,Svar, 8, FALSE)), 0), 0.625, 0), "")</f>
        <v>0</v>
      </c>
      <c r="X31" s="11">
        <f>IF(LEN(D31) &gt; 0, IF(IFERROR(FIND("e.", VLOOKUP(C31,Svar, 8, FALSE)), 0), 0.625, 0), "")</f>
        <v>0</v>
      </c>
      <c r="Y31" s="11">
        <f>IF(LEN(D31) &gt; 0, IF(IFERROR(FIND("f.", VLOOKUP(C31,Svar, 8, FALSE)), 0), 0.625, 0), "")</f>
        <v>0.625</v>
      </c>
      <c r="Z31" s="11">
        <f>IF(LEN(D31) &gt; 0, IF(IFERROR(FIND("g.", VLOOKUP(C31,Svar, 8, FALSE)), 0), 0.625, 0), "")</f>
        <v>0.625</v>
      </c>
      <c r="AA31" s="11">
        <f>IF(LEN(D31) &gt; 0, IF(IFERROR(FIND("h.", VLOOKUP(C31,Svar, 8, FALSE)), 0), 0.625, 0), "")</f>
        <v>0.625</v>
      </c>
      <c r="AB31" s="11">
        <f>IF(LEN(D31) &gt; 0, 0, "")</f>
        <v>0</v>
      </c>
      <c r="AC31" s="10">
        <f>IF(LEN(D31) &gt; 0, SUM(T31:AB31), "")</f>
        <v>3.75</v>
      </c>
      <c r="AD31" s="11">
        <f>IF(LEN(D31) &gt; 0, IF(IFERROR(FIND("a.", VLOOKUP(C31,Svar, 9, FALSE)), 0), 1, 0), "")</f>
        <v>0</v>
      </c>
      <c r="AE31" s="11">
        <f>IF(LEN(D31) &gt; 0, IF(IFERROR(FIND("b.", VLOOKUP(C31,Svar, 9, FALSE)), 0), 2, 0), "")</f>
        <v>2</v>
      </c>
      <c r="AF31" s="11">
        <f>IF(LEN(D31) &gt; 0, IF(IFERROR(FIND("c.", VLOOKUP(C31,Svar, 9, FALSE)), 0), 1, 0), "")</f>
        <v>1</v>
      </c>
      <c r="AG31" s="11">
        <f>IF(LEN(D31) &gt; 0, IF(IFERROR(FIND("d.", VLOOKUP(C31,Svar, 9, FALSE)), 0), 2, 0), "")</f>
        <v>0</v>
      </c>
      <c r="AH31" s="11">
        <f>IF(LEN(D31) &gt; 0, IF(IFERROR(FIND("e.", VLOOKUP(C31,Svar, 9, FALSE)), 0), 1, 0), "")</f>
        <v>0</v>
      </c>
      <c r="AI31" s="11">
        <f>IF(LEN(D31) &gt; 0, 0, "")</f>
        <v>0</v>
      </c>
      <c r="AJ31" s="10">
        <f>IF(LEN(D31) &gt; 0, IF(SUM(AD31:AI31) &gt; 5, 5, SUM(AD31:AI31)), "")</f>
        <v>3</v>
      </c>
      <c r="AK31" s="11">
        <f>IF(LEN(D31) &gt; 0, IF(IFERROR(FIND("a.", VLOOKUP(C31,Svar, 10, FALSE)), 0), 1, 0), "")</f>
        <v>1</v>
      </c>
      <c r="AL31" s="11">
        <f>IF(LEN(D31) &gt; 0, IF(IFERROR(FIND("b.", VLOOKUP(C31,Svar, 10, FALSE)), 0), 1, 0), "")</f>
        <v>1</v>
      </c>
      <c r="AM31" s="11">
        <f>IF(LEN(D31) &gt; 0, IF(IFERROR(FIND("c.", VLOOKUP(C31,Svar, 10, FALSE)), 0), 1, 0), "")</f>
        <v>1</v>
      </c>
      <c r="AN31" s="11">
        <f>IF(LEN(D31) &gt; 0, IF(IFERROR(FIND("d.", VLOOKUP(C31,Svar, 10, FALSE)), 0), 1, 0), "")</f>
        <v>1</v>
      </c>
      <c r="AO31" s="11">
        <f>IF(LEN(D31) &gt; 0, IF(IFERROR(FIND("e.", VLOOKUP(C31,Svar, 10, FALSE)), 0), 1, 0), "")</f>
        <v>1</v>
      </c>
      <c r="AP31" s="11">
        <f>IF(LEN(D31) &gt; 0, 0, "")</f>
        <v>0</v>
      </c>
      <c r="AQ31" s="10">
        <f>IF(LEN(D31) &gt; 0, SUM(AK31:AP31), "")</f>
        <v>5</v>
      </c>
      <c r="AR31" s="11">
        <f>IF(LEN(D31) &gt; 0, IF(IFERROR(FIND("a.", VLOOKUP(C31,Svar, 11, FALSE)), 0), 1, 0), "")</f>
        <v>1</v>
      </c>
      <c r="AS31" s="11">
        <f>IF(LEN(D31) &gt; 0, IF(IFERROR(FIND("b.", VLOOKUP(C31,Svar, 11, FALSE)), 0), 1, 0), "")</f>
        <v>1</v>
      </c>
      <c r="AT31" s="11">
        <f>IF(LEN(D31) &gt; 0, IF(IFERROR(FIND("c.", VLOOKUP(C31,Svar, 11, FALSE)), 0), 1, 0), "")</f>
        <v>1</v>
      </c>
      <c r="AU31" s="11">
        <f>IF(LEN(D31) &gt; 0, IF(IFERROR(FIND("d.", VLOOKUP(C31,Svar, 11, FALSE)), 0), 1, 0), "")</f>
        <v>1</v>
      </c>
      <c r="AV31" s="11">
        <f>IF(LEN(D31) &gt; 0, IF(IFERROR(FIND("e.", VLOOKUP(C31,Svar, 11, FALSE)), 0), 1, 0), "")</f>
        <v>1</v>
      </c>
      <c r="AW31" s="11">
        <f>IF(LEN(D31) &gt; 0, 0, "")</f>
        <v>0</v>
      </c>
      <c r="AX31" s="10">
        <f>IF(LEN(D31) &gt; 0, SUM(AR31:AW31), "")</f>
        <v>5</v>
      </c>
      <c r="AY31" s="12" t="s">
        <v>1557</v>
      </c>
      <c r="AZ31" s="12">
        <v>743</v>
      </c>
      <c r="BA31" s="13">
        <v>2065</v>
      </c>
      <c r="BB31" s="10">
        <f>IF(BA31 &gt; 3099, 5, IF(BA31 &gt; 2799, 4, IF(BA31&gt; 2499, 3, IF(BA31&gt; 2299, 2, IF(BA31 &gt; 1999, 1, IF(BA31&gt;0, 0))))))</f>
        <v>1</v>
      </c>
      <c r="BC31" s="17">
        <f>IF(LEN(D31) &gt; 0, ROUND((L31+S31+AC31+AJ31+AQ31+AX31+BB31)/7, 1), "")</f>
        <v>3.8</v>
      </c>
      <c r="BD31" s="36" t="s">
        <v>1786</v>
      </c>
      <c r="BE31" s="10" t="str">
        <f>IF(LEN(D31) &gt; 0, VLOOKUP(C31,Svar, 12, FALSE), "")</f>
        <v>Bra</v>
      </c>
      <c r="BF31" s="6" t="s">
        <v>737</v>
      </c>
      <c r="BG31" s="7">
        <v>163</v>
      </c>
      <c r="BH31" s="6" t="s">
        <v>761</v>
      </c>
      <c r="BI31" s="9" t="str">
        <f>IFERROR(VLOOKUP(BH31,Svar, 2, FALSE), "")</f>
        <v>Emelie Joachimsson</v>
      </c>
      <c r="BJ31" s="10" t="str">
        <f>IFERROR(VLOOKUP(BH31,Svar, 3, FALSE), "")</f>
        <v>emelie.joachimsson@sollentuna.se</v>
      </c>
      <c r="BK31" s="10" t="str">
        <f>IFERROR(VLOOKUP(BH31,Svar, 4, FALSE), "")</f>
        <v>Utredare</v>
      </c>
      <c r="BL31" s="10"/>
      <c r="BM31" s="11">
        <f>IF(LEN(BI31) &gt; 0, IF(IFERROR(FIND("a.", VLOOKUP(BH31,Svar, 5, FALSE)), 0), 1.25, 0), "")</f>
        <v>1.25</v>
      </c>
      <c r="BN31" s="11">
        <f>IF(LEN(BI31) &gt; 0, IF(IFERROR(FIND("b.", VLOOKUP(BH31,Svar, 5, FALSE)), 0), 1.25, 0), "")</f>
        <v>1.25</v>
      </c>
      <c r="BO31" s="11">
        <f>IF(LEN(BI31) &gt; 0, IF(IFERROR(FIND("c.", VLOOKUP(BH31,Svar, 5, FALSE)), 0), 1.25, 0), "")</f>
        <v>1.25</v>
      </c>
      <c r="BP31" s="11">
        <f>IF(LEN(BI31) &gt; 0, IF(IFERROR(FIND("d.", VLOOKUP(BH31,Svar, 5, FALSE)), 0), 1.25, 0), "")</f>
        <v>1.25</v>
      </c>
      <c r="BQ31" s="11">
        <f>IF(LEN(BI31) &gt; 0, 0, "")</f>
        <v>0</v>
      </c>
      <c r="BR31" s="17">
        <f>IF(LEN(BI31) &gt; 0, SUM(BM31:BQ31), "")</f>
        <v>5</v>
      </c>
      <c r="BS31" s="11">
        <f>IF(LEN(BI31) &gt; 0, IF(IFERROR(FIND("a.", VLOOKUP(BH31,Svar, 7, FALSE)), 0), 1, 0), "")</f>
        <v>1</v>
      </c>
      <c r="BT31" s="11">
        <f>IF(LEN(BI31) &gt; 0, IF(IFERROR(FIND("b.", VLOOKUP(BH31,Svar, 7, FALSE)), 0), 1, 0), "")</f>
        <v>1</v>
      </c>
      <c r="BU31" s="11">
        <f>IF(LEN(BI31) &gt; 0, IF(IFERROR(FIND("c.", VLOOKUP(BH31,Svar, 7, FALSE)), 0), 1, 0), "")</f>
        <v>1</v>
      </c>
      <c r="BV31" s="11">
        <f>IF(LEN(BI31) &gt; 0, IF(IFERROR(FIND("d.", VLOOKUP(BH31,Svar, 7, FALSE)), 0), 1, 0), "")</f>
        <v>1</v>
      </c>
      <c r="BW31" s="11">
        <f>IF(LEN(BI31) &gt; 0, IF(IFERROR(FIND("e.", VLOOKUP(BH31,Svar, 7, FALSE)), 0), 1, 0), "")</f>
        <v>0</v>
      </c>
      <c r="BX31" s="11">
        <f>IF(LEN(BI31) &gt; 0, 0, "")</f>
        <v>0</v>
      </c>
      <c r="BY31" s="17">
        <f>IF(LEN(BI31) &gt; 0, SUM(BS31:BX31), "")</f>
        <v>4</v>
      </c>
      <c r="BZ31" s="11">
        <f>IF(LEN(BI31) &gt; 0, IF(IFERROR(FIND("a.", VLOOKUP(BH31,Svar, 8, FALSE)), 0), 0.625, 0), "")</f>
        <v>0.625</v>
      </c>
      <c r="CA31" s="11">
        <f>IF(LEN(BI31) &gt; 0, IF(IFERROR(FIND("b.", VLOOKUP(BH31,Svar, 8, FALSE)), 0), 0.625, 0), "")</f>
        <v>0.625</v>
      </c>
      <c r="CB31" s="11">
        <f>IF(LEN(BI31) &gt; 0, IF(IFERROR(FIND("c.", VLOOKUP(BH31,Svar, 8, FALSE)), 0), 0.625, 0), "")</f>
        <v>0.625</v>
      </c>
      <c r="CC31" s="11">
        <f>IF(LEN(BI31) &gt; 0, IF(IFERROR(FIND("d.", VLOOKUP(BH31,Svar, 8, FALSE)), 0), 0.625, 0), "")</f>
        <v>0</v>
      </c>
      <c r="CD31" s="11">
        <f>IF(LEN(BI31) &gt; 0, IF(IFERROR(FIND("e.", VLOOKUP(BH31,Svar, 8, FALSE)), 0), 0.625, 0), "")</f>
        <v>0</v>
      </c>
      <c r="CE31" s="11">
        <f>IF(LEN(BI31) &gt; 0, IF(IFERROR(FIND("f.", VLOOKUP(BH31,Svar, 8, FALSE)), 0), 0.625, 0), "")</f>
        <v>0.625</v>
      </c>
      <c r="CF31" s="11">
        <f>IF(LEN(BI31) &gt; 0, IF(IFERROR(FIND("g.", VLOOKUP(BH31,Svar, 8, FALSE)), 0), 0.625, 0), "")</f>
        <v>0.625</v>
      </c>
      <c r="CG31" s="11">
        <f>IF(LEN(BI31) &gt; 0, IF(IFERROR(FIND("h.", VLOOKUP(BH31,Svar, 8, FALSE)), 0), 0.625, 0), "")</f>
        <v>0.625</v>
      </c>
      <c r="CH31" s="11">
        <f>IF(LEN(BI31) &gt; 0, 0, "")</f>
        <v>0</v>
      </c>
      <c r="CI31" s="17">
        <f>IF(LEN(BI31) &gt; 0, SUM(BZ31:CH31), "")</f>
        <v>3.75</v>
      </c>
      <c r="CJ31" s="11">
        <f>IF(LEN(BI31) &gt; 0, IF(IFERROR(FIND("a.", VLOOKUP(BH31,Svar, 9, FALSE)), 0), 1, 0), "")</f>
        <v>0</v>
      </c>
      <c r="CK31" s="11">
        <f>IF(LEN(BI31) &gt; 0, IF(IFERROR(FIND("b.", VLOOKUP(BH31,Svar, 9, FALSE)), 0), 2, 0), "")</f>
        <v>2</v>
      </c>
      <c r="CL31" s="11">
        <f>IF(LEN(BI31) &gt; 0, IF(IFERROR(FIND("c.", VLOOKUP(BH31,Svar, 9, FALSE)), 0), 1, 0), "")</f>
        <v>1</v>
      </c>
      <c r="CM31" s="11">
        <f>IF(LEN(BI31) &gt; 0, IF(IFERROR(FIND("d.", VLOOKUP(BH31,Svar, 9, FALSE)), 0), 2, 0), "")</f>
        <v>0</v>
      </c>
      <c r="CN31" s="11">
        <f>IF(LEN(BI31) &gt; 0, IF(IFERROR(FIND("e.", VLOOKUP(BH31,Svar, 9, FALSE)), 0), 1, 0), "")</f>
        <v>0</v>
      </c>
      <c r="CO31" s="11">
        <f>IF(LEN(BI31) &gt; 0, 0, "")</f>
        <v>0</v>
      </c>
      <c r="CP31" s="17">
        <f>IF(LEN(BI31) &gt; 0, IF(SUM(CJ31:CO31) &gt; 5, 5, SUM(CJ31:CO31)), "")</f>
        <v>3</v>
      </c>
      <c r="CQ31" s="11">
        <f>IF(LEN(BI31) &gt; 0, IF(IFERROR(FIND("a.", VLOOKUP(BH31,Svar, 10, FALSE)), 0), 1, 0), "")</f>
        <v>1</v>
      </c>
      <c r="CR31" s="11">
        <f>IF(LEN(BI31) &gt; 0, IF(IFERROR(FIND("b.", VLOOKUP(BH31,Svar, 10, FALSE)), 0), 1, 0), "")</f>
        <v>1</v>
      </c>
      <c r="CS31" s="11">
        <f>IF(LEN(BI31) &gt; 0, IF(IFERROR(FIND("c.", VLOOKUP(BH31,Svar, 10, FALSE)), 0), 1, 0), "")</f>
        <v>1</v>
      </c>
      <c r="CT31" s="11">
        <f>IF(LEN(BI31) &gt; 0, IF(IFERROR(FIND("d.", VLOOKUP(BH31,Svar, 10, FALSE)), 0), 1, 0), "")</f>
        <v>1</v>
      </c>
      <c r="CU31" s="11">
        <f>IF(LEN(BI31) &gt; 0, IF(IFERROR(FIND("e.", VLOOKUP(BH31,Svar, 10, FALSE)), 0), 1, 0), "")</f>
        <v>1</v>
      </c>
      <c r="CV31" s="11">
        <f>IF(LEN(BI31) &gt; 0, 0, "")</f>
        <v>0</v>
      </c>
      <c r="CW31" s="17">
        <f>IF(LEN(BI31) &gt; 0, SUM(CQ31:CV31), "")</f>
        <v>5</v>
      </c>
      <c r="CX31" s="11">
        <f>IF(LEN(BI31) &gt; 0, IF(IFERROR(FIND("a.", VLOOKUP(BH31,Svar, 11, FALSE)), 0), 1, 0), "")</f>
        <v>1</v>
      </c>
      <c r="CY31" s="11">
        <f>IF(LEN(BI31) &gt; 0, IF(IFERROR(FIND("b.", VLOOKUP(BH31,Svar, 11, FALSE)), 0), 1, 0), "")</f>
        <v>1</v>
      </c>
      <c r="CZ31" s="11">
        <f>IF(LEN(BI31) &gt; 0, IF(IFERROR(FIND("c.", VLOOKUP(BH31,Svar, 11, FALSE)), 0), 1, 0), "")</f>
        <v>1</v>
      </c>
      <c r="DA31" s="11">
        <f>IF(LEN(BI31) &gt; 0, IF(IFERROR(FIND("d.", VLOOKUP(BH31,Svar, 11, FALSE)), 0), 1, 0), "")</f>
        <v>1</v>
      </c>
      <c r="DB31" s="11">
        <f>IF(LEN(BI31) &gt; 0, IF(IFERROR(FIND("e.", VLOOKUP(BH31,Svar, 11, FALSE)), 0), 1, 0), "")</f>
        <v>1</v>
      </c>
      <c r="DC31" s="11">
        <f>IF(LEN(BI31) &gt; 0, 0, "")</f>
        <v>0</v>
      </c>
      <c r="DD31" s="17">
        <f>IF(LEN(BI31) &gt; 0, SUM(CX31:DC31), "")</f>
        <v>5</v>
      </c>
      <c r="DE31" s="12" t="s">
        <v>1557</v>
      </c>
      <c r="DF31" s="12">
        <v>743</v>
      </c>
      <c r="DG31" s="13">
        <v>2065</v>
      </c>
      <c r="DH31" s="17">
        <f>IF(DG31 &gt; 3099, 5, IF(DG31 &gt; 2799, 4, IF(DG31&gt; 2499, 3, IF(DG31&gt; 2299, 2, IF(DG31 &gt; 1999, 1, IF(DG31&gt;0, 0))))))</f>
        <v>1</v>
      </c>
      <c r="DI31" s="17">
        <f>IF(LEN(BI31) &gt; 0, ROUND((BR31+BY31+CI31+CP31+CW31+DD31+DH31)/7, 1), "")</f>
        <v>3.8</v>
      </c>
      <c r="DJ31" s="10" t="str">
        <f>IF(LEN(BI31) &gt; 0, VLOOKUP(BH31,Svar, 12, FALSE), "")</f>
        <v>Bra</v>
      </c>
    </row>
    <row r="32" spans="1:114" ht="14.25" x14ac:dyDescent="0.2">
      <c r="A32" s="6"/>
      <c r="B32" s="7"/>
      <c r="C32" s="6"/>
      <c r="D32" s="9"/>
      <c r="E32" s="10"/>
      <c r="F32" s="10"/>
      <c r="G32" s="11"/>
      <c r="H32" s="11"/>
      <c r="I32" s="11"/>
      <c r="J32" s="11"/>
      <c r="K32" s="11"/>
      <c r="L32" s="10"/>
      <c r="M32" s="11"/>
      <c r="N32" s="11"/>
      <c r="O32" s="11"/>
      <c r="P32" s="11"/>
      <c r="Q32" s="11"/>
      <c r="R32" s="11"/>
      <c r="S32" s="10"/>
      <c r="T32" s="11"/>
      <c r="U32" s="11"/>
      <c r="V32" s="11"/>
      <c r="W32" s="11"/>
      <c r="X32" s="11"/>
      <c r="Y32" s="11"/>
      <c r="Z32" s="11"/>
      <c r="AA32" s="11"/>
      <c r="AB32" s="11"/>
      <c r="AC32" s="10"/>
      <c r="AD32" s="11"/>
      <c r="AE32" s="11"/>
      <c r="AF32" s="11"/>
      <c r="AG32" s="11"/>
      <c r="AH32" s="11"/>
      <c r="AI32" s="11"/>
      <c r="AJ32" s="10"/>
      <c r="AK32" s="11"/>
      <c r="AL32" s="11"/>
      <c r="AM32" s="11"/>
      <c r="AN32" s="11"/>
      <c r="AO32" s="11"/>
      <c r="AP32" s="11"/>
      <c r="AQ32" s="10"/>
      <c r="AR32" s="11"/>
      <c r="AS32" s="11"/>
      <c r="AT32" s="11"/>
      <c r="AU32" s="11"/>
      <c r="AV32" s="11"/>
      <c r="AW32" s="11"/>
      <c r="AX32" s="10"/>
      <c r="AY32" s="12"/>
      <c r="AZ32" s="12"/>
      <c r="BA32" s="13"/>
      <c r="BB32" s="10"/>
      <c r="BC32" s="17"/>
      <c r="BD32" s="17"/>
      <c r="BE32" s="10"/>
      <c r="BF32" s="6"/>
      <c r="BG32" s="7"/>
      <c r="BH32" s="6"/>
      <c r="BI32" s="9"/>
      <c r="BJ32" s="10"/>
      <c r="BK32" s="10"/>
      <c r="BL32" s="10"/>
      <c r="BM32" s="11"/>
      <c r="BN32" s="11"/>
      <c r="BO32" s="11"/>
      <c r="BP32" s="11"/>
      <c r="BQ32" s="11"/>
      <c r="BR32" s="17"/>
      <c r="BS32" s="11"/>
      <c r="BT32" s="11"/>
      <c r="BU32" s="11"/>
      <c r="BV32" s="11"/>
      <c r="BW32" s="11"/>
      <c r="BX32" s="11"/>
      <c r="BY32" s="17"/>
      <c r="BZ32" s="11"/>
      <c r="CA32" s="11"/>
      <c r="CB32" s="11"/>
      <c r="CC32" s="11"/>
      <c r="CD32" s="11"/>
      <c r="CE32" s="11"/>
      <c r="CF32" s="11"/>
      <c r="CG32" s="11"/>
      <c r="CH32" s="11"/>
      <c r="CI32" s="17"/>
      <c r="CJ32" s="11"/>
      <c r="CK32" s="11"/>
      <c r="CL32" s="11"/>
      <c r="CM32" s="11"/>
      <c r="CN32" s="11"/>
      <c r="CO32" s="11"/>
      <c r="CP32" s="17"/>
      <c r="CQ32" s="11"/>
      <c r="CR32" s="11"/>
      <c r="CS32" s="11"/>
      <c r="CT32" s="11"/>
      <c r="CU32" s="11"/>
      <c r="CV32" s="11"/>
      <c r="CW32" s="17"/>
      <c r="CX32" s="11"/>
      <c r="CY32" s="11"/>
      <c r="CZ32" s="11"/>
      <c r="DA32" s="11"/>
      <c r="DB32" s="11"/>
      <c r="DC32" s="11"/>
      <c r="DD32" s="17"/>
      <c r="DE32" s="12"/>
      <c r="DF32" s="12"/>
      <c r="DG32" s="13"/>
      <c r="DH32" s="17"/>
      <c r="DI32" s="17"/>
      <c r="DJ32" s="10"/>
    </row>
    <row r="33" spans="1:114" ht="15" x14ac:dyDescent="0.25">
      <c r="C33" s="19" t="s">
        <v>1726</v>
      </c>
      <c r="BC33" s="65">
        <f>SUM(BC6:BC31)/COUNT(BC6:BC31)</f>
        <v>3.1368131868131863</v>
      </c>
      <c r="BD33" s="36" t="s">
        <v>1786</v>
      </c>
    </row>
    <row r="36" spans="1:114" x14ac:dyDescent="0.2">
      <c r="C36" s="19" t="s">
        <v>1804</v>
      </c>
    </row>
    <row r="37" spans="1:114" x14ac:dyDescent="0.2">
      <c r="C37" s="20" t="s">
        <v>1802</v>
      </c>
      <c r="G37">
        <v>1.25</v>
      </c>
      <c r="H37">
        <v>1.25</v>
      </c>
      <c r="I37">
        <v>1.25</v>
      </c>
      <c r="J37">
        <v>1.25</v>
      </c>
      <c r="K37">
        <v>0</v>
      </c>
      <c r="L37">
        <f>SUM(G37:K37)</f>
        <v>5</v>
      </c>
      <c r="M37">
        <v>1</v>
      </c>
      <c r="N37">
        <v>1</v>
      </c>
      <c r="O37">
        <v>1</v>
      </c>
      <c r="P37">
        <v>1</v>
      </c>
      <c r="Q37">
        <v>1</v>
      </c>
      <c r="S37">
        <v>5</v>
      </c>
      <c r="T37">
        <v>0.625</v>
      </c>
      <c r="U37">
        <v>0.625</v>
      </c>
      <c r="V37">
        <v>0.625</v>
      </c>
      <c r="W37">
        <v>0.625</v>
      </c>
      <c r="X37">
        <v>0.625</v>
      </c>
      <c r="Y37">
        <v>0.625</v>
      </c>
      <c r="Z37">
        <v>0.625</v>
      </c>
      <c r="AA37">
        <v>0.625</v>
      </c>
      <c r="AC37">
        <v>5</v>
      </c>
      <c r="AJ37">
        <v>5</v>
      </c>
      <c r="AK37">
        <v>1</v>
      </c>
      <c r="AL37">
        <v>1</v>
      </c>
      <c r="AM37">
        <v>1</v>
      </c>
      <c r="AN37">
        <v>1</v>
      </c>
      <c r="AO37">
        <v>1</v>
      </c>
      <c r="AQ37">
        <v>5</v>
      </c>
      <c r="AR37">
        <v>1</v>
      </c>
      <c r="AS37">
        <v>1</v>
      </c>
      <c r="AT37">
        <v>1</v>
      </c>
      <c r="AU37">
        <v>1</v>
      </c>
      <c r="AX37">
        <v>4</v>
      </c>
      <c r="BB37">
        <v>5</v>
      </c>
      <c r="BC37">
        <f>SUM($AX$37+$AQ$37+$AJ$37+$AC$37+$S$37+$L$37+$BB$37)/7</f>
        <v>4.8571428571428568</v>
      </c>
    </row>
    <row r="38" spans="1:114" ht="14.25" x14ac:dyDescent="0.2">
      <c r="A38" s="6" t="s">
        <v>737</v>
      </c>
      <c r="B38" s="7">
        <v>180</v>
      </c>
      <c r="C38" s="6" t="s">
        <v>412</v>
      </c>
      <c r="D38" s="9" t="str">
        <f t="shared" ref="D38:D48" si="100">IFERROR(VLOOKUP(C38,Svar, 2, FALSE), "")</f>
        <v>Martina Söderman</v>
      </c>
      <c r="E38" s="10" t="str">
        <f t="shared" ref="E38:E48" si="101">IFERROR(VLOOKUP(C38,Svar, 3, FALSE), "")</f>
        <v>martina.soderman@stockholm.se</v>
      </c>
      <c r="F38" s="10" t="str">
        <f t="shared" ref="F38:F48" si="102">IFERROR(VLOOKUP(C38,Svar, 4, FALSE), "")</f>
        <v>Utredare</v>
      </c>
      <c r="G38" s="11">
        <f t="shared" ref="G38:G48" si="103">IF(LEN(D38) &gt; 0, IF(IFERROR(FIND("a.", VLOOKUP(C38,Svar, 5, FALSE)), 0), 1.25, 0), "")</f>
        <v>1.25</v>
      </c>
      <c r="H38" s="11">
        <f t="shared" ref="H38:H48" si="104">IF(LEN(D38) &gt; 0, IF(IFERROR(FIND("b.", VLOOKUP(C38,Svar, 5, FALSE)), 0), 1.25, 0), "")</f>
        <v>0</v>
      </c>
      <c r="I38" s="11">
        <f t="shared" ref="I38:I48" si="105">IF(LEN(D38) &gt; 0, IF(IFERROR(FIND("c.", VLOOKUP(C38,Svar, 5, FALSE)), 0), 1.25, 0), "")</f>
        <v>1.25</v>
      </c>
      <c r="J38" s="11">
        <f t="shared" ref="J38:J48" si="106">IF(LEN(D38) &gt; 0, IF(IFERROR(FIND("d.", VLOOKUP(C38,Svar, 5, FALSE)), 0), 1.25, 0), "")</f>
        <v>1.25</v>
      </c>
      <c r="K38" s="11">
        <f t="shared" ref="K38:K48" si="107">IF(LEN(D38) &gt; 0, 0, "")</f>
        <v>0</v>
      </c>
      <c r="L38" s="10">
        <f t="shared" ref="L38:L48" si="108">IF(LEN(D38) &gt; 0, SUM(G38:K38), "")</f>
        <v>3.75</v>
      </c>
      <c r="M38" s="11">
        <f t="shared" ref="M38:M48" si="109">IF(LEN(D38) &gt; 0, IF(IFERROR(FIND("a.", VLOOKUP(C38,Svar, 7, FALSE)), 0), 1, 0), "")</f>
        <v>1</v>
      </c>
      <c r="N38" s="11">
        <f t="shared" ref="N38:N48" si="110">IF(LEN(D38) &gt; 0, IF(IFERROR(FIND("b.", VLOOKUP(C38,Svar, 7, FALSE)), 0), 1, 0), "")</f>
        <v>1</v>
      </c>
      <c r="O38" s="11">
        <f t="shared" ref="O38:O48" si="111">IF(LEN(D38) &gt; 0, IF(IFERROR(FIND("c.", VLOOKUP(C38,Svar, 7, FALSE)), 0), 1, 0), "")</f>
        <v>1</v>
      </c>
      <c r="P38" s="11">
        <f t="shared" ref="P38:P48" si="112">IF(LEN(D38) &gt; 0, IF(IFERROR(FIND("d.", VLOOKUP(C38,Svar, 7, FALSE)), 0), 1, 0), "")</f>
        <v>1</v>
      </c>
      <c r="Q38" s="11">
        <f t="shared" ref="Q38:Q48" si="113">IF(LEN(D38) &gt; 0, IF(IFERROR(FIND("e.", VLOOKUP(C38,Svar, 7, FALSE)), 0), 1, 0), "")</f>
        <v>0</v>
      </c>
      <c r="R38" s="11">
        <f t="shared" ref="R38:R48" si="114">IF(LEN(D38) &gt; 0, 0, "")</f>
        <v>0</v>
      </c>
      <c r="S38" s="10">
        <f t="shared" ref="S38:S48" si="115">IF(LEN(D38) &gt; 0, SUM(M38:R38), "")</f>
        <v>4</v>
      </c>
      <c r="T38" s="11">
        <f t="shared" ref="T38:T48" si="116">IF(LEN(D38) &gt; 0, IF(IFERROR(FIND("a.", VLOOKUP(C38,Svar, 8, FALSE)), 0), 0.625, 0), "")</f>
        <v>0</v>
      </c>
      <c r="U38" s="11">
        <f t="shared" ref="U38:U48" si="117">IF(LEN(D38) &gt; 0, IF(IFERROR(FIND("b.", VLOOKUP(C38,Svar, 8, FALSE)), 0), 0.625, 0), "")</f>
        <v>0.625</v>
      </c>
      <c r="V38" s="11">
        <f t="shared" ref="V38:V48" si="118">IF(LEN(D38) &gt; 0, IF(IFERROR(FIND("c.", VLOOKUP(C38,Svar, 8, FALSE)), 0), 0.625, 0), "")</f>
        <v>0.625</v>
      </c>
      <c r="W38" s="11">
        <f t="shared" ref="W38:W48" si="119">IF(LEN(D38) &gt; 0, IF(IFERROR(FIND("d.", VLOOKUP(C38,Svar, 8, FALSE)), 0), 0.625, 0), "")</f>
        <v>0.625</v>
      </c>
      <c r="X38" s="11">
        <f t="shared" ref="X38:X48" si="120">IF(LEN(D38) &gt; 0, IF(IFERROR(FIND("e.", VLOOKUP(C38,Svar, 8, FALSE)), 0), 0.625, 0), "")</f>
        <v>0.625</v>
      </c>
      <c r="Y38" s="11">
        <f t="shared" ref="Y38:Y48" si="121">IF(LEN(D38) &gt; 0, IF(IFERROR(FIND("f.", VLOOKUP(C38,Svar, 8, FALSE)), 0), 0.625, 0), "")</f>
        <v>0.625</v>
      </c>
      <c r="Z38" s="11">
        <f t="shared" ref="Z38:Z48" si="122">IF(LEN(D38) &gt; 0, IF(IFERROR(FIND("g.", VLOOKUP(C38,Svar, 8, FALSE)), 0), 0.625, 0), "")</f>
        <v>0.625</v>
      </c>
      <c r="AA38" s="11">
        <f t="shared" ref="AA38:AA48" si="123">IF(LEN(D38) &gt; 0, IF(IFERROR(FIND("h.", VLOOKUP(C38,Svar, 8, FALSE)), 0), 0.625, 0), "")</f>
        <v>0.625</v>
      </c>
      <c r="AB38" s="11">
        <f t="shared" ref="AB38:AB48" si="124">IF(LEN(D38) &gt; 0, 0, "")</f>
        <v>0</v>
      </c>
      <c r="AC38" s="10">
        <f t="shared" ref="AC38:AC48" si="125">IF(LEN(D38) &gt; 0, SUM(T38:AB38), "")</f>
        <v>4.375</v>
      </c>
      <c r="AD38" s="11">
        <f t="shared" ref="AD38:AD48" si="126">IF(LEN(D38) &gt; 0, IF(IFERROR(FIND("a.", VLOOKUP(C38,Svar, 9, FALSE)), 0), 1, 0), "")</f>
        <v>0</v>
      </c>
      <c r="AE38" s="11">
        <f t="shared" ref="AE38:AE48" si="127">IF(LEN(D38) &gt; 0, IF(IFERROR(FIND("b.", VLOOKUP(C38,Svar, 9, FALSE)), 0), 2, 0), "")</f>
        <v>2</v>
      </c>
      <c r="AF38" s="11">
        <f t="shared" ref="AF38:AF48" si="128">IF(LEN(D38) &gt; 0, IF(IFERROR(FIND("c.", VLOOKUP(C38,Svar, 9, FALSE)), 0), 1, 0), "")</f>
        <v>0</v>
      </c>
      <c r="AG38" s="11">
        <f t="shared" ref="AG38:AG48" si="129">IF(LEN(D38) &gt; 0, IF(IFERROR(FIND("d.", VLOOKUP(C38,Svar, 9, FALSE)), 0), 2, 0), "")</f>
        <v>2</v>
      </c>
      <c r="AH38" s="11">
        <f t="shared" ref="AH38:AH48" si="130">IF(LEN(D38) &gt; 0, IF(IFERROR(FIND("e.", VLOOKUP(C38,Svar, 9, FALSE)), 0), 1, 0), "")</f>
        <v>1</v>
      </c>
      <c r="AI38" s="11">
        <f t="shared" ref="AI38:AI48" si="131">IF(LEN(D38) &gt; 0, 0, "")</f>
        <v>0</v>
      </c>
      <c r="AJ38" s="10">
        <f t="shared" ref="AJ38:AJ48" si="132">IF(LEN(D38) &gt; 0, IF(SUM(AD38:AI38) &gt; 5, 5, SUM(AD38:AI38)), "")</f>
        <v>5</v>
      </c>
      <c r="AK38" s="11">
        <f t="shared" ref="AK38:AK48" si="133">IF(LEN(D38) &gt; 0, IF(IFERROR(FIND("a.", VLOOKUP(C38,Svar, 10, FALSE)), 0), 1, 0), "")</f>
        <v>1</v>
      </c>
      <c r="AL38" s="11">
        <f t="shared" ref="AL38:AL48" si="134">IF(LEN(D38) &gt; 0, IF(IFERROR(FIND("b.", VLOOKUP(C38,Svar, 10, FALSE)), 0), 1, 0), "")</f>
        <v>1</v>
      </c>
      <c r="AM38" s="11">
        <f t="shared" ref="AM38:AM48" si="135">IF(LEN(D38) &gt; 0, IF(IFERROR(FIND("c.", VLOOKUP(C38,Svar, 10, FALSE)), 0), 1, 0), "")</f>
        <v>1</v>
      </c>
      <c r="AN38" s="11">
        <f t="shared" ref="AN38:AN48" si="136">IF(LEN(D38) &gt; 0, IF(IFERROR(FIND("d.", VLOOKUP(C38,Svar, 10, FALSE)), 0), 1, 0), "")</f>
        <v>1</v>
      </c>
      <c r="AO38" s="11">
        <f t="shared" ref="AO38:AO48" si="137">IF(LEN(D38) &gt; 0, IF(IFERROR(FIND("e.", VLOOKUP(C38,Svar, 10, FALSE)), 0), 1, 0), "")</f>
        <v>1</v>
      </c>
      <c r="AP38" s="11">
        <f t="shared" ref="AP38:AP48" si="138">IF(LEN(D38) &gt; 0, 0, "")</f>
        <v>0</v>
      </c>
      <c r="AQ38" s="10">
        <f t="shared" ref="AQ38:AQ48" si="139">IF(LEN(D38) &gt; 0, SUM(AK38:AP38), "")</f>
        <v>5</v>
      </c>
      <c r="AR38" s="11">
        <f t="shared" ref="AR38:AR48" si="140">IF(LEN(D38) &gt; 0, IF(IFERROR(FIND("a.", VLOOKUP(C38,Svar, 11, FALSE)), 0), 1, 0), "")</f>
        <v>1</v>
      </c>
      <c r="AS38" s="11">
        <f t="shared" ref="AS38:AS48" si="141">IF(LEN(D38) &gt; 0, IF(IFERROR(FIND("b.", VLOOKUP(C38,Svar, 11, FALSE)), 0), 1, 0), "")</f>
        <v>0</v>
      </c>
      <c r="AT38" s="11">
        <f t="shared" ref="AT38:AT48" si="142">IF(LEN(D38) &gt; 0, IF(IFERROR(FIND("c.", VLOOKUP(C38,Svar, 11, FALSE)), 0), 1, 0), "")</f>
        <v>1</v>
      </c>
      <c r="AU38" s="11">
        <f t="shared" ref="AU38:AU48" si="143">IF(LEN(D38) &gt; 0, IF(IFERROR(FIND("d.", VLOOKUP(C38,Svar, 11, FALSE)), 0), 1, 0), "")</f>
        <v>1</v>
      </c>
      <c r="AV38" s="11">
        <f t="shared" ref="AV38:AV48" si="144">IF(LEN(D38) &gt; 0, IF(IFERROR(FIND("e.", VLOOKUP(C38,Svar, 11, FALSE)), 0), 1, 0), "")</f>
        <v>0</v>
      </c>
      <c r="AW38" s="11">
        <f t="shared" ref="AW38:AW48" si="145">IF(LEN(D38) &gt; 0, 0, "")</f>
        <v>0</v>
      </c>
      <c r="AX38" s="10">
        <f t="shared" ref="AX38:AX48" si="146">IF(LEN(D38) &gt; 0, SUM(AR38:AW38), "")</f>
        <v>3</v>
      </c>
      <c r="AY38" s="12" t="s">
        <v>1551</v>
      </c>
      <c r="AZ38" s="12" t="s">
        <v>1552</v>
      </c>
      <c r="BA38" s="13">
        <v>3351</v>
      </c>
      <c r="BB38" s="10">
        <f t="shared" ref="BB38:BB48" si="147">IF(BA38 &gt; 3099, 5, IF(BA38 &gt; 2799, 4, IF(BA38&gt; 2499, 3, IF(BA38&gt; 2299, 2, IF(BA38 &gt; 1999, 1, IF(BA38&gt;0, 0))))))</f>
        <v>5</v>
      </c>
      <c r="BC38" s="17">
        <f t="shared" ref="BC38:BC48" si="148">IF(LEN(D38) &gt; 0, ROUND((L38+S38+AC38+AJ38+AQ38+AX38+BB38)/7, 1), "")</f>
        <v>4.3</v>
      </c>
      <c r="BD38" s="17"/>
      <c r="BE38" s="10" t="str">
        <f t="shared" ref="BE38:BE48" si="149">IF(LEN(D38) &gt; 0, VLOOKUP(C38,Svar, 12, FALSE), "")</f>
        <v>Mycket bra</v>
      </c>
      <c r="BF38" s="6" t="s">
        <v>737</v>
      </c>
      <c r="BG38" s="7">
        <v>180</v>
      </c>
      <c r="BH38" s="6" t="s">
        <v>412</v>
      </c>
      <c r="BI38" s="9" t="str">
        <f t="shared" ref="BI38:BI48" si="150">IFERROR(VLOOKUP(BH38,Svar, 2, FALSE), "")</f>
        <v>Martina Söderman</v>
      </c>
      <c r="BJ38" s="10" t="str">
        <f t="shared" ref="BJ38:BJ48" si="151">IFERROR(VLOOKUP(BH38,Svar, 3, FALSE), "")</f>
        <v>martina.soderman@stockholm.se</v>
      </c>
      <c r="BK38" s="10" t="str">
        <f t="shared" ref="BK38:BK48" si="152">IFERROR(VLOOKUP(BH38,Svar, 4, FALSE), "")</f>
        <v>Utredare</v>
      </c>
      <c r="BL38" s="10"/>
      <c r="BM38" s="11">
        <f t="shared" ref="BM38:BM48" si="153">IF(LEN(BI38) &gt; 0, IF(IFERROR(FIND("a.", VLOOKUP(BH38,Svar, 5, FALSE)), 0), 1.25, 0), "")</f>
        <v>1.25</v>
      </c>
      <c r="BN38" s="11">
        <f t="shared" ref="BN38:BN48" si="154">IF(LEN(BI38) &gt; 0, IF(IFERROR(FIND("b.", VLOOKUP(BH38,Svar, 5, FALSE)), 0), 1.25, 0), "")</f>
        <v>0</v>
      </c>
      <c r="BO38" s="11">
        <f t="shared" ref="BO38:BO48" si="155">IF(LEN(BI38) &gt; 0, IF(IFERROR(FIND("c.", VLOOKUP(BH38,Svar, 5, FALSE)), 0), 1.25, 0), "")</f>
        <v>1.25</v>
      </c>
      <c r="BP38" s="11">
        <f t="shared" ref="BP38:BP48" si="156">IF(LEN(BI38) &gt; 0, IF(IFERROR(FIND("d.", VLOOKUP(BH38,Svar, 5, FALSE)), 0), 1.25, 0), "")</f>
        <v>1.25</v>
      </c>
      <c r="BQ38" s="11">
        <f t="shared" ref="BQ38:BQ48" si="157">IF(LEN(BI38) &gt; 0, 0, "")</f>
        <v>0</v>
      </c>
      <c r="BR38" s="17">
        <f t="shared" ref="BR38:BR48" si="158">IF(LEN(BI38) &gt; 0, SUM(BM38:BQ38), "")</f>
        <v>3.75</v>
      </c>
      <c r="BS38" s="11">
        <f t="shared" ref="BS38:BS48" si="159">IF(LEN(BI38) &gt; 0, IF(IFERROR(FIND("a.", VLOOKUP(BH38,Svar, 7, FALSE)), 0), 1, 0), "")</f>
        <v>1</v>
      </c>
      <c r="BT38" s="11">
        <f t="shared" ref="BT38:BT48" si="160">IF(LEN(BI38) &gt; 0, IF(IFERROR(FIND("b.", VLOOKUP(BH38,Svar, 7, FALSE)), 0), 1, 0), "")</f>
        <v>1</v>
      </c>
      <c r="BU38" s="11">
        <f t="shared" ref="BU38:BU48" si="161">IF(LEN(BI38) &gt; 0, IF(IFERROR(FIND("c.", VLOOKUP(BH38,Svar, 7, FALSE)), 0), 1, 0), "")</f>
        <v>1</v>
      </c>
      <c r="BV38" s="11">
        <f t="shared" ref="BV38:BV48" si="162">IF(LEN(BI38) &gt; 0, IF(IFERROR(FIND("d.", VLOOKUP(BH38,Svar, 7, FALSE)), 0), 1, 0), "")</f>
        <v>1</v>
      </c>
      <c r="BW38" s="11">
        <f t="shared" ref="BW38:BW48" si="163">IF(LEN(BI38) &gt; 0, IF(IFERROR(FIND("e.", VLOOKUP(BH38,Svar, 7, FALSE)), 0), 1, 0), "")</f>
        <v>0</v>
      </c>
      <c r="BX38" s="11">
        <f t="shared" ref="BX38:BX48" si="164">IF(LEN(BI38) &gt; 0, 0, "")</f>
        <v>0</v>
      </c>
      <c r="BY38" s="17">
        <f t="shared" ref="BY38:BY48" si="165">IF(LEN(BI38) &gt; 0, SUM(BS38:BX38), "")</f>
        <v>4</v>
      </c>
      <c r="BZ38" s="11">
        <f t="shared" ref="BZ38:BZ48" si="166">IF(LEN(BI38) &gt; 0, IF(IFERROR(FIND("a.", VLOOKUP(BH38,Svar, 8, FALSE)), 0), 0.625, 0), "")</f>
        <v>0</v>
      </c>
      <c r="CA38" s="11">
        <f t="shared" ref="CA38:CA48" si="167">IF(LEN(BI38) &gt; 0, IF(IFERROR(FIND("b.", VLOOKUP(BH38,Svar, 8, FALSE)), 0), 0.625, 0), "")</f>
        <v>0.625</v>
      </c>
      <c r="CB38" s="11">
        <f t="shared" ref="CB38:CB48" si="168">IF(LEN(BI38) &gt; 0, IF(IFERROR(FIND("c.", VLOOKUP(BH38,Svar, 8, FALSE)), 0), 0.625, 0), "")</f>
        <v>0.625</v>
      </c>
      <c r="CC38" s="11">
        <f t="shared" ref="CC38:CC48" si="169">IF(LEN(BI38) &gt; 0, IF(IFERROR(FIND("d.", VLOOKUP(BH38,Svar, 8, FALSE)), 0), 0.625, 0), "")</f>
        <v>0.625</v>
      </c>
      <c r="CD38" s="11">
        <f t="shared" ref="CD38:CD48" si="170">IF(LEN(BI38) &gt; 0, IF(IFERROR(FIND("e.", VLOOKUP(BH38,Svar, 8, FALSE)), 0), 0.625, 0), "")</f>
        <v>0.625</v>
      </c>
      <c r="CE38" s="11">
        <f t="shared" ref="CE38:CE48" si="171">IF(LEN(BI38) &gt; 0, IF(IFERROR(FIND("f.", VLOOKUP(BH38,Svar, 8, FALSE)), 0), 0.625, 0), "")</f>
        <v>0.625</v>
      </c>
      <c r="CF38" s="11">
        <f t="shared" ref="CF38:CF48" si="172">IF(LEN(BI38) &gt; 0, IF(IFERROR(FIND("g.", VLOOKUP(BH38,Svar, 8, FALSE)), 0), 0.625, 0), "")</f>
        <v>0.625</v>
      </c>
      <c r="CG38" s="11">
        <f t="shared" ref="CG38:CG48" si="173">IF(LEN(BI38) &gt; 0, IF(IFERROR(FIND("h.", VLOOKUP(BH38,Svar, 8, FALSE)), 0), 0.625, 0), "")</f>
        <v>0.625</v>
      </c>
      <c r="CH38" s="11">
        <f t="shared" ref="CH38:CH48" si="174">IF(LEN(BI38) &gt; 0, 0, "")</f>
        <v>0</v>
      </c>
      <c r="CI38" s="17">
        <f t="shared" ref="CI38:CI48" si="175">IF(LEN(BI38) &gt; 0, SUM(BZ38:CH38), "")</f>
        <v>4.375</v>
      </c>
      <c r="CJ38" s="11">
        <f t="shared" ref="CJ38:CJ48" si="176">IF(LEN(BI38) &gt; 0, IF(IFERROR(FIND("a.", VLOOKUP(BH38,Svar, 9, FALSE)), 0), 1, 0), "")</f>
        <v>0</v>
      </c>
      <c r="CK38" s="11">
        <f t="shared" ref="CK38:CK48" si="177">IF(LEN(BI38) &gt; 0, IF(IFERROR(FIND("b.", VLOOKUP(BH38,Svar, 9, FALSE)), 0), 2, 0), "")</f>
        <v>2</v>
      </c>
      <c r="CL38" s="11">
        <f t="shared" ref="CL38:CL48" si="178">IF(LEN(BI38) &gt; 0, IF(IFERROR(FIND("c.", VLOOKUP(BH38,Svar, 9, FALSE)), 0), 1, 0), "")</f>
        <v>0</v>
      </c>
      <c r="CM38" s="11">
        <f t="shared" ref="CM38:CM48" si="179">IF(LEN(BI38) &gt; 0, IF(IFERROR(FIND("d.", VLOOKUP(BH38,Svar, 9, FALSE)), 0), 2, 0), "")</f>
        <v>2</v>
      </c>
      <c r="CN38" s="11">
        <f t="shared" ref="CN38:CN48" si="180">IF(LEN(BI38) &gt; 0, IF(IFERROR(FIND("e.", VLOOKUP(BH38,Svar, 9, FALSE)), 0), 1, 0), "")</f>
        <v>1</v>
      </c>
      <c r="CO38" s="11">
        <f t="shared" ref="CO38:CO48" si="181">IF(LEN(BI38) &gt; 0, 0, "")</f>
        <v>0</v>
      </c>
      <c r="CP38" s="17">
        <f t="shared" ref="CP38:CP48" si="182">IF(LEN(BI38) &gt; 0, IF(SUM(CJ38:CO38) &gt; 5, 5, SUM(CJ38:CO38)), "")</f>
        <v>5</v>
      </c>
      <c r="CQ38" s="11">
        <f t="shared" ref="CQ38:CQ48" si="183">IF(LEN(BI38) &gt; 0, IF(IFERROR(FIND("a.", VLOOKUP(BH38,Svar, 10, FALSE)), 0), 1, 0), "")</f>
        <v>1</v>
      </c>
      <c r="CR38" s="11">
        <f t="shared" ref="CR38:CR48" si="184">IF(LEN(BI38) &gt; 0, IF(IFERROR(FIND("b.", VLOOKUP(BH38,Svar, 10, FALSE)), 0), 1, 0), "")</f>
        <v>1</v>
      </c>
      <c r="CS38" s="11">
        <f t="shared" ref="CS38:CS48" si="185">IF(LEN(BI38) &gt; 0, IF(IFERROR(FIND("c.", VLOOKUP(BH38,Svar, 10, FALSE)), 0), 1, 0), "")</f>
        <v>1</v>
      </c>
      <c r="CT38" s="11">
        <f t="shared" ref="CT38:CT48" si="186">IF(LEN(BI38) &gt; 0, IF(IFERROR(FIND("d.", VLOOKUP(BH38,Svar, 10, FALSE)), 0), 1, 0), "")</f>
        <v>1</v>
      </c>
      <c r="CU38" s="11">
        <f t="shared" ref="CU38:CU48" si="187">IF(LEN(BI38) &gt; 0, IF(IFERROR(FIND("e.", VLOOKUP(BH38,Svar, 10, FALSE)), 0), 1, 0), "")</f>
        <v>1</v>
      </c>
      <c r="CV38" s="11">
        <f t="shared" ref="CV38:CV48" si="188">IF(LEN(BI38) &gt; 0, 0, "")</f>
        <v>0</v>
      </c>
      <c r="CW38" s="17">
        <f t="shared" ref="CW38:CW48" si="189">IF(LEN(BI38) &gt; 0, SUM(CQ38:CV38), "")</f>
        <v>5</v>
      </c>
      <c r="CX38" s="11">
        <f t="shared" ref="CX38:CX48" si="190">IF(LEN(BI38) &gt; 0, IF(IFERROR(FIND("a.", VLOOKUP(BH38,Svar, 11, FALSE)), 0), 1, 0), "")</f>
        <v>1</v>
      </c>
      <c r="CY38" s="11">
        <f t="shared" ref="CY38:CY48" si="191">IF(LEN(BI38) &gt; 0, IF(IFERROR(FIND("b.", VLOOKUP(BH38,Svar, 11, FALSE)), 0), 1, 0), "")</f>
        <v>0</v>
      </c>
      <c r="CZ38" s="11">
        <f t="shared" ref="CZ38:CZ48" si="192">IF(LEN(BI38) &gt; 0, IF(IFERROR(FIND("c.", VLOOKUP(BH38,Svar, 11, FALSE)), 0), 1, 0), "")</f>
        <v>1</v>
      </c>
      <c r="DA38" s="11">
        <f t="shared" ref="DA38:DA48" si="193">IF(LEN(BI38) &gt; 0, IF(IFERROR(FIND("d.", VLOOKUP(BH38,Svar, 11, FALSE)), 0), 1, 0), "")</f>
        <v>1</v>
      </c>
      <c r="DB38" s="11">
        <f t="shared" ref="DB38:DB48" si="194">IF(LEN(BI38) &gt; 0, IF(IFERROR(FIND("e.", VLOOKUP(BH38,Svar, 11, FALSE)), 0), 1, 0), "")</f>
        <v>0</v>
      </c>
      <c r="DC38" s="11">
        <f t="shared" ref="DC38:DC48" si="195">IF(LEN(BI38) &gt; 0, 0, "")</f>
        <v>0</v>
      </c>
      <c r="DD38" s="17">
        <f t="shared" ref="DD38:DD48" si="196">IF(LEN(BI38) &gt; 0, SUM(CX38:DC38), "")</f>
        <v>3</v>
      </c>
      <c r="DE38" s="12" t="s">
        <v>1551</v>
      </c>
      <c r="DF38" s="12" t="s">
        <v>1552</v>
      </c>
      <c r="DG38" s="13">
        <v>3351</v>
      </c>
      <c r="DH38" s="17">
        <f t="shared" ref="DH38:DH48" si="197">IF(DG38 &gt; 3099, 5, IF(DG38 &gt; 2799, 4, IF(DG38&gt; 2499, 3, IF(DG38&gt; 2299, 2, IF(DG38 &gt; 1999, 1, IF(DG38&gt;0, 0))))))</f>
        <v>5</v>
      </c>
      <c r="DI38" s="17">
        <f t="shared" ref="DI38:DI48" si="198">IF(LEN(BI38) &gt; 0, ROUND((BR38+BY38+CI38+CP38+CW38+DD38+DH38)/7, 1), "")</f>
        <v>4.3</v>
      </c>
      <c r="DJ38" s="10" t="str">
        <f t="shared" ref="DJ38:DJ48" si="199">IF(LEN(BI38) &gt; 0, VLOOKUP(BH38,Svar, 12, FALSE), "")</f>
        <v>Mycket bra</v>
      </c>
    </row>
    <row r="39" spans="1:114" ht="14.25" x14ac:dyDescent="0.2">
      <c r="A39" s="6" t="s">
        <v>737</v>
      </c>
      <c r="B39" s="7">
        <v>180</v>
      </c>
      <c r="C39" s="6" t="s">
        <v>787</v>
      </c>
      <c r="D39" s="9" t="str">
        <f t="shared" si="100"/>
        <v>Susanne Johansson</v>
      </c>
      <c r="E39" s="10" t="str">
        <f t="shared" si="101"/>
        <v>sussie.johansson@stockholm.se</v>
      </c>
      <c r="F39" s="10" t="str">
        <f t="shared" si="102"/>
        <v>Enhetschef</v>
      </c>
      <c r="G39" s="11">
        <f t="shared" si="103"/>
        <v>0</v>
      </c>
      <c r="H39" s="11">
        <f t="shared" si="104"/>
        <v>0</v>
      </c>
      <c r="I39" s="11">
        <f t="shared" si="105"/>
        <v>0</v>
      </c>
      <c r="J39" s="11">
        <f t="shared" si="106"/>
        <v>1.25</v>
      </c>
      <c r="K39" s="11">
        <f t="shared" si="107"/>
        <v>0</v>
      </c>
      <c r="L39" s="10">
        <f t="shared" si="108"/>
        <v>1.25</v>
      </c>
      <c r="M39" s="11">
        <f t="shared" si="109"/>
        <v>1</v>
      </c>
      <c r="N39" s="11">
        <f t="shared" si="110"/>
        <v>1</v>
      </c>
      <c r="O39" s="11">
        <f t="shared" si="111"/>
        <v>1</v>
      </c>
      <c r="P39" s="11">
        <f t="shared" si="112"/>
        <v>1</v>
      </c>
      <c r="Q39" s="11">
        <f t="shared" si="113"/>
        <v>1</v>
      </c>
      <c r="R39" s="11">
        <f t="shared" si="114"/>
        <v>0</v>
      </c>
      <c r="S39" s="10">
        <f t="shared" si="115"/>
        <v>5</v>
      </c>
      <c r="T39" s="11">
        <f t="shared" si="116"/>
        <v>0.625</v>
      </c>
      <c r="U39" s="11">
        <f t="shared" si="117"/>
        <v>0.625</v>
      </c>
      <c r="V39" s="11">
        <f t="shared" si="118"/>
        <v>0.625</v>
      </c>
      <c r="W39" s="11">
        <f t="shared" si="119"/>
        <v>0.625</v>
      </c>
      <c r="X39" s="11">
        <f t="shared" si="120"/>
        <v>0</v>
      </c>
      <c r="Y39" s="11">
        <f t="shared" si="121"/>
        <v>0.625</v>
      </c>
      <c r="Z39" s="11">
        <f t="shared" si="122"/>
        <v>0.625</v>
      </c>
      <c r="AA39" s="11">
        <f t="shared" si="123"/>
        <v>0.625</v>
      </c>
      <c r="AB39" s="11">
        <f t="shared" si="124"/>
        <v>0</v>
      </c>
      <c r="AC39" s="10">
        <f t="shared" si="125"/>
        <v>4.375</v>
      </c>
      <c r="AD39" s="11">
        <f t="shared" si="126"/>
        <v>0</v>
      </c>
      <c r="AE39" s="11">
        <f t="shared" si="127"/>
        <v>2</v>
      </c>
      <c r="AF39" s="11">
        <f t="shared" si="128"/>
        <v>0</v>
      </c>
      <c r="AG39" s="11">
        <f t="shared" si="129"/>
        <v>2</v>
      </c>
      <c r="AH39" s="11">
        <f t="shared" si="130"/>
        <v>1</v>
      </c>
      <c r="AI39" s="11">
        <f t="shared" si="131"/>
        <v>0</v>
      </c>
      <c r="AJ39" s="10">
        <f t="shared" si="132"/>
        <v>5</v>
      </c>
      <c r="AK39" s="11">
        <f t="shared" si="133"/>
        <v>1</v>
      </c>
      <c r="AL39" s="11">
        <f t="shared" si="134"/>
        <v>1</v>
      </c>
      <c r="AM39" s="11">
        <f t="shared" si="135"/>
        <v>1</v>
      </c>
      <c r="AN39" s="11">
        <f t="shared" si="136"/>
        <v>1</v>
      </c>
      <c r="AO39" s="11">
        <f t="shared" si="137"/>
        <v>1</v>
      </c>
      <c r="AP39" s="11">
        <f t="shared" si="138"/>
        <v>0</v>
      </c>
      <c r="AQ39" s="10">
        <f t="shared" si="139"/>
        <v>5</v>
      </c>
      <c r="AR39" s="11">
        <f t="shared" si="140"/>
        <v>1</v>
      </c>
      <c r="AS39" s="11">
        <f t="shared" si="141"/>
        <v>0</v>
      </c>
      <c r="AT39" s="11">
        <f t="shared" si="142"/>
        <v>0</v>
      </c>
      <c r="AU39" s="11">
        <f t="shared" si="143"/>
        <v>0</v>
      </c>
      <c r="AV39" s="11">
        <f t="shared" si="144"/>
        <v>1</v>
      </c>
      <c r="AW39" s="11">
        <f t="shared" si="145"/>
        <v>0</v>
      </c>
      <c r="AX39" s="10">
        <f t="shared" si="146"/>
        <v>2</v>
      </c>
      <c r="AY39" s="12" t="s">
        <v>1541</v>
      </c>
      <c r="AZ39" s="12" t="s">
        <v>1542</v>
      </c>
      <c r="BA39" s="13">
        <v>9351</v>
      </c>
      <c r="BB39" s="10">
        <f t="shared" si="147"/>
        <v>5</v>
      </c>
      <c r="BC39" s="17">
        <f t="shared" si="148"/>
        <v>3.9</v>
      </c>
      <c r="BD39" s="17"/>
      <c r="BE39" s="10" t="str">
        <f t="shared" si="149"/>
        <v>Mycket bra</v>
      </c>
      <c r="BF39" s="6" t="s">
        <v>737</v>
      </c>
      <c r="BG39" s="7">
        <v>180</v>
      </c>
      <c r="BH39" s="6" t="s">
        <v>787</v>
      </c>
      <c r="BI39" s="9" t="str">
        <f t="shared" si="150"/>
        <v>Susanne Johansson</v>
      </c>
      <c r="BJ39" s="10" t="str">
        <f t="shared" si="151"/>
        <v>sussie.johansson@stockholm.se</v>
      </c>
      <c r="BK39" s="10" t="str">
        <f t="shared" si="152"/>
        <v>Enhetschef</v>
      </c>
      <c r="BL39" s="10"/>
      <c r="BM39" s="11">
        <f t="shared" si="153"/>
        <v>0</v>
      </c>
      <c r="BN39" s="11">
        <f t="shared" si="154"/>
        <v>0</v>
      </c>
      <c r="BO39" s="11">
        <f t="shared" si="155"/>
        <v>0</v>
      </c>
      <c r="BP39" s="11">
        <f t="shared" si="156"/>
        <v>1.25</v>
      </c>
      <c r="BQ39" s="11">
        <f t="shared" si="157"/>
        <v>0</v>
      </c>
      <c r="BR39" s="17">
        <f t="shared" si="158"/>
        <v>1.25</v>
      </c>
      <c r="BS39" s="11">
        <f t="shared" si="159"/>
        <v>1</v>
      </c>
      <c r="BT39" s="11">
        <f t="shared" si="160"/>
        <v>1</v>
      </c>
      <c r="BU39" s="11">
        <f t="shared" si="161"/>
        <v>1</v>
      </c>
      <c r="BV39" s="11">
        <f t="shared" si="162"/>
        <v>1</v>
      </c>
      <c r="BW39" s="11">
        <f t="shared" si="163"/>
        <v>1</v>
      </c>
      <c r="BX39" s="11">
        <f t="shared" si="164"/>
        <v>0</v>
      </c>
      <c r="BY39" s="17">
        <f t="shared" si="165"/>
        <v>5</v>
      </c>
      <c r="BZ39" s="11">
        <f t="shared" si="166"/>
        <v>0.625</v>
      </c>
      <c r="CA39" s="11">
        <f t="shared" si="167"/>
        <v>0.625</v>
      </c>
      <c r="CB39" s="11">
        <f t="shared" si="168"/>
        <v>0.625</v>
      </c>
      <c r="CC39" s="11">
        <f t="shared" si="169"/>
        <v>0.625</v>
      </c>
      <c r="CD39" s="11">
        <f t="shared" si="170"/>
        <v>0</v>
      </c>
      <c r="CE39" s="11">
        <f t="shared" si="171"/>
        <v>0.625</v>
      </c>
      <c r="CF39" s="11">
        <f t="shared" si="172"/>
        <v>0.625</v>
      </c>
      <c r="CG39" s="11">
        <f t="shared" si="173"/>
        <v>0.625</v>
      </c>
      <c r="CH39" s="11">
        <f t="shared" si="174"/>
        <v>0</v>
      </c>
      <c r="CI39" s="17">
        <f t="shared" si="175"/>
        <v>4.375</v>
      </c>
      <c r="CJ39" s="11">
        <f t="shared" si="176"/>
        <v>0</v>
      </c>
      <c r="CK39" s="11">
        <f t="shared" si="177"/>
        <v>2</v>
      </c>
      <c r="CL39" s="11">
        <f t="shared" si="178"/>
        <v>0</v>
      </c>
      <c r="CM39" s="11">
        <f t="shared" si="179"/>
        <v>2</v>
      </c>
      <c r="CN39" s="11">
        <f t="shared" si="180"/>
        <v>1</v>
      </c>
      <c r="CO39" s="11">
        <f t="shared" si="181"/>
        <v>0</v>
      </c>
      <c r="CP39" s="17">
        <f t="shared" si="182"/>
        <v>5</v>
      </c>
      <c r="CQ39" s="11">
        <f t="shared" si="183"/>
        <v>1</v>
      </c>
      <c r="CR39" s="11">
        <f t="shared" si="184"/>
        <v>1</v>
      </c>
      <c r="CS39" s="11">
        <f t="shared" si="185"/>
        <v>1</v>
      </c>
      <c r="CT39" s="11">
        <f t="shared" si="186"/>
        <v>1</v>
      </c>
      <c r="CU39" s="11">
        <f t="shared" si="187"/>
        <v>1</v>
      </c>
      <c r="CV39" s="11">
        <f t="shared" si="188"/>
        <v>0</v>
      </c>
      <c r="CW39" s="17">
        <f t="shared" si="189"/>
        <v>5</v>
      </c>
      <c r="CX39" s="11">
        <f t="shared" si="190"/>
        <v>1</v>
      </c>
      <c r="CY39" s="11">
        <f t="shared" si="191"/>
        <v>0</v>
      </c>
      <c r="CZ39" s="11">
        <f t="shared" si="192"/>
        <v>0</v>
      </c>
      <c r="DA39" s="11">
        <f t="shared" si="193"/>
        <v>0</v>
      </c>
      <c r="DB39" s="11">
        <f t="shared" si="194"/>
        <v>1</v>
      </c>
      <c r="DC39" s="11">
        <f t="shared" si="195"/>
        <v>0</v>
      </c>
      <c r="DD39" s="17">
        <f t="shared" si="196"/>
        <v>2</v>
      </c>
      <c r="DE39" s="12" t="s">
        <v>1541</v>
      </c>
      <c r="DF39" s="12" t="s">
        <v>1542</v>
      </c>
      <c r="DG39" s="13">
        <v>9351</v>
      </c>
      <c r="DH39" s="17">
        <f t="shared" si="197"/>
        <v>5</v>
      </c>
      <c r="DI39" s="17">
        <f t="shared" si="198"/>
        <v>3.9</v>
      </c>
      <c r="DJ39" s="10" t="str">
        <f t="shared" si="199"/>
        <v>Mycket bra</v>
      </c>
    </row>
    <row r="40" spans="1:114" ht="14.25" x14ac:dyDescent="0.2">
      <c r="A40" s="6" t="s">
        <v>737</v>
      </c>
      <c r="B40" s="7">
        <v>180</v>
      </c>
      <c r="C40" s="6" t="s">
        <v>667</v>
      </c>
      <c r="D40" s="9" t="str">
        <f t="shared" si="100"/>
        <v>Anna William-Olsson</v>
      </c>
      <c r="E40" s="10" t="str">
        <f t="shared" si="101"/>
        <v>anna.william-olsson@stockholm.se</v>
      </c>
      <c r="F40" s="10" t="str">
        <f t="shared" si="102"/>
        <v>preventionssamrodnare</v>
      </c>
      <c r="G40" s="11">
        <f t="shared" si="103"/>
        <v>0</v>
      </c>
      <c r="H40" s="11">
        <f t="shared" si="104"/>
        <v>1.25</v>
      </c>
      <c r="I40" s="11">
        <f t="shared" si="105"/>
        <v>0</v>
      </c>
      <c r="J40" s="11">
        <f t="shared" si="106"/>
        <v>1.25</v>
      </c>
      <c r="K40" s="11">
        <f t="shared" si="107"/>
        <v>0</v>
      </c>
      <c r="L40" s="10">
        <f t="shared" si="108"/>
        <v>2.5</v>
      </c>
      <c r="M40" s="11">
        <f t="shared" si="109"/>
        <v>1</v>
      </c>
      <c r="N40" s="11">
        <f t="shared" si="110"/>
        <v>1</v>
      </c>
      <c r="O40" s="11">
        <f t="shared" si="111"/>
        <v>1</v>
      </c>
      <c r="P40" s="11">
        <f t="shared" si="112"/>
        <v>1</v>
      </c>
      <c r="Q40" s="11">
        <f t="shared" si="113"/>
        <v>1</v>
      </c>
      <c r="R40" s="11">
        <f t="shared" si="114"/>
        <v>0</v>
      </c>
      <c r="S40" s="10">
        <f t="shared" si="115"/>
        <v>5</v>
      </c>
      <c r="T40" s="11">
        <f t="shared" si="116"/>
        <v>0.625</v>
      </c>
      <c r="U40" s="11">
        <f t="shared" si="117"/>
        <v>0</v>
      </c>
      <c r="V40" s="11">
        <f t="shared" si="118"/>
        <v>0</v>
      </c>
      <c r="W40" s="11">
        <f t="shared" si="119"/>
        <v>0</v>
      </c>
      <c r="X40" s="11">
        <f t="shared" si="120"/>
        <v>0</v>
      </c>
      <c r="Y40" s="11">
        <f t="shared" si="121"/>
        <v>0.625</v>
      </c>
      <c r="Z40" s="11">
        <f t="shared" si="122"/>
        <v>0.625</v>
      </c>
      <c r="AA40" s="11">
        <f t="shared" si="123"/>
        <v>0.625</v>
      </c>
      <c r="AB40" s="11">
        <f t="shared" si="124"/>
        <v>0</v>
      </c>
      <c r="AC40" s="10">
        <f t="shared" si="125"/>
        <v>2.5</v>
      </c>
      <c r="AD40" s="11">
        <f t="shared" si="126"/>
        <v>1</v>
      </c>
      <c r="AE40" s="11">
        <f t="shared" si="127"/>
        <v>0</v>
      </c>
      <c r="AF40" s="11">
        <f t="shared" si="128"/>
        <v>1</v>
      </c>
      <c r="AG40" s="11">
        <f t="shared" si="129"/>
        <v>0</v>
      </c>
      <c r="AH40" s="11">
        <f t="shared" si="130"/>
        <v>0</v>
      </c>
      <c r="AI40" s="11">
        <f t="shared" si="131"/>
        <v>0</v>
      </c>
      <c r="AJ40" s="10">
        <f t="shared" si="132"/>
        <v>2</v>
      </c>
      <c r="AK40" s="11">
        <f t="shared" si="133"/>
        <v>1</v>
      </c>
      <c r="AL40" s="11">
        <f t="shared" si="134"/>
        <v>1</v>
      </c>
      <c r="AM40" s="11">
        <f t="shared" si="135"/>
        <v>1</v>
      </c>
      <c r="AN40" s="11">
        <f t="shared" si="136"/>
        <v>1</v>
      </c>
      <c r="AO40" s="11">
        <f t="shared" si="137"/>
        <v>1</v>
      </c>
      <c r="AP40" s="11">
        <f t="shared" si="138"/>
        <v>0</v>
      </c>
      <c r="AQ40" s="10">
        <f t="shared" si="139"/>
        <v>5</v>
      </c>
      <c r="AR40" s="11">
        <f t="shared" si="140"/>
        <v>0</v>
      </c>
      <c r="AS40" s="11">
        <f t="shared" si="141"/>
        <v>1</v>
      </c>
      <c r="AT40" s="11">
        <f t="shared" si="142"/>
        <v>0</v>
      </c>
      <c r="AU40" s="11">
        <f t="shared" si="143"/>
        <v>0</v>
      </c>
      <c r="AV40" s="11">
        <f t="shared" si="144"/>
        <v>0</v>
      </c>
      <c r="AW40" s="11">
        <f t="shared" si="145"/>
        <v>0</v>
      </c>
      <c r="AX40" s="10">
        <f t="shared" si="146"/>
        <v>1</v>
      </c>
      <c r="AY40" s="12" t="s">
        <v>1537</v>
      </c>
      <c r="AZ40" s="12" t="s">
        <v>1538</v>
      </c>
      <c r="BA40" s="13">
        <v>5351</v>
      </c>
      <c r="BB40" s="10">
        <f t="shared" si="147"/>
        <v>5</v>
      </c>
      <c r="BC40" s="17">
        <f t="shared" si="148"/>
        <v>3.3</v>
      </c>
      <c r="BD40" s="17"/>
      <c r="BE40" s="10" t="str">
        <f t="shared" si="149"/>
        <v>Bra</v>
      </c>
      <c r="BF40" s="6" t="s">
        <v>737</v>
      </c>
      <c r="BG40" s="7">
        <v>180</v>
      </c>
      <c r="BH40" s="6" t="s">
        <v>667</v>
      </c>
      <c r="BI40" s="9" t="str">
        <f t="shared" si="150"/>
        <v>Anna William-Olsson</v>
      </c>
      <c r="BJ40" s="10" t="str">
        <f t="shared" si="151"/>
        <v>anna.william-olsson@stockholm.se</v>
      </c>
      <c r="BK40" s="10" t="str">
        <f t="shared" si="152"/>
        <v>preventionssamrodnare</v>
      </c>
      <c r="BL40" s="10"/>
      <c r="BM40" s="11">
        <f t="shared" si="153"/>
        <v>0</v>
      </c>
      <c r="BN40" s="11">
        <f t="shared" si="154"/>
        <v>1.25</v>
      </c>
      <c r="BO40" s="11">
        <f t="shared" si="155"/>
        <v>0</v>
      </c>
      <c r="BP40" s="11">
        <f t="shared" si="156"/>
        <v>1.25</v>
      </c>
      <c r="BQ40" s="11">
        <f t="shared" si="157"/>
        <v>0</v>
      </c>
      <c r="BR40" s="17">
        <f t="shared" si="158"/>
        <v>2.5</v>
      </c>
      <c r="BS40" s="11">
        <f t="shared" si="159"/>
        <v>1</v>
      </c>
      <c r="BT40" s="11">
        <f t="shared" si="160"/>
        <v>1</v>
      </c>
      <c r="BU40" s="11">
        <f t="shared" si="161"/>
        <v>1</v>
      </c>
      <c r="BV40" s="11">
        <f t="shared" si="162"/>
        <v>1</v>
      </c>
      <c r="BW40" s="11">
        <f t="shared" si="163"/>
        <v>1</v>
      </c>
      <c r="BX40" s="11">
        <f t="shared" si="164"/>
        <v>0</v>
      </c>
      <c r="BY40" s="17">
        <f t="shared" si="165"/>
        <v>5</v>
      </c>
      <c r="BZ40" s="11">
        <f t="shared" si="166"/>
        <v>0.625</v>
      </c>
      <c r="CA40" s="11">
        <f t="shared" si="167"/>
        <v>0</v>
      </c>
      <c r="CB40" s="11">
        <f t="shared" si="168"/>
        <v>0</v>
      </c>
      <c r="CC40" s="11">
        <f t="shared" si="169"/>
        <v>0</v>
      </c>
      <c r="CD40" s="11">
        <f t="shared" si="170"/>
        <v>0</v>
      </c>
      <c r="CE40" s="11">
        <f t="shared" si="171"/>
        <v>0.625</v>
      </c>
      <c r="CF40" s="11">
        <f t="shared" si="172"/>
        <v>0.625</v>
      </c>
      <c r="CG40" s="11">
        <f t="shared" si="173"/>
        <v>0.625</v>
      </c>
      <c r="CH40" s="11">
        <f t="shared" si="174"/>
        <v>0</v>
      </c>
      <c r="CI40" s="17">
        <f t="shared" si="175"/>
        <v>2.5</v>
      </c>
      <c r="CJ40" s="11">
        <f t="shared" si="176"/>
        <v>1</v>
      </c>
      <c r="CK40" s="11">
        <f t="shared" si="177"/>
        <v>0</v>
      </c>
      <c r="CL40" s="11">
        <f t="shared" si="178"/>
        <v>1</v>
      </c>
      <c r="CM40" s="11">
        <f t="shared" si="179"/>
        <v>0</v>
      </c>
      <c r="CN40" s="11">
        <f t="shared" si="180"/>
        <v>0</v>
      </c>
      <c r="CO40" s="11">
        <f t="shared" si="181"/>
        <v>0</v>
      </c>
      <c r="CP40" s="17">
        <f t="shared" si="182"/>
        <v>2</v>
      </c>
      <c r="CQ40" s="11">
        <f t="shared" si="183"/>
        <v>1</v>
      </c>
      <c r="CR40" s="11">
        <f t="shared" si="184"/>
        <v>1</v>
      </c>
      <c r="CS40" s="11">
        <f t="shared" si="185"/>
        <v>1</v>
      </c>
      <c r="CT40" s="11">
        <f t="shared" si="186"/>
        <v>1</v>
      </c>
      <c r="CU40" s="11">
        <f t="shared" si="187"/>
        <v>1</v>
      </c>
      <c r="CV40" s="11">
        <f t="shared" si="188"/>
        <v>0</v>
      </c>
      <c r="CW40" s="17">
        <f t="shared" si="189"/>
        <v>5</v>
      </c>
      <c r="CX40" s="11">
        <f t="shared" si="190"/>
        <v>0</v>
      </c>
      <c r="CY40" s="11">
        <f t="shared" si="191"/>
        <v>1</v>
      </c>
      <c r="CZ40" s="11">
        <f t="shared" si="192"/>
        <v>0</v>
      </c>
      <c r="DA40" s="11">
        <f t="shared" si="193"/>
        <v>0</v>
      </c>
      <c r="DB40" s="11">
        <f t="shared" si="194"/>
        <v>0</v>
      </c>
      <c r="DC40" s="11">
        <f t="shared" si="195"/>
        <v>0</v>
      </c>
      <c r="DD40" s="17">
        <f t="shared" si="196"/>
        <v>1</v>
      </c>
      <c r="DE40" s="12" t="s">
        <v>1537</v>
      </c>
      <c r="DF40" s="12" t="s">
        <v>1538</v>
      </c>
      <c r="DG40" s="13">
        <v>5351</v>
      </c>
      <c r="DH40" s="17">
        <f t="shared" si="197"/>
        <v>5</v>
      </c>
      <c r="DI40" s="17">
        <f t="shared" si="198"/>
        <v>3.3</v>
      </c>
      <c r="DJ40" s="10" t="str">
        <f t="shared" si="199"/>
        <v>Bra</v>
      </c>
    </row>
    <row r="41" spans="1:114" ht="14.25" x14ac:dyDescent="0.2">
      <c r="A41" s="6" t="s">
        <v>737</v>
      </c>
      <c r="B41" s="7">
        <v>180</v>
      </c>
      <c r="C41" s="6" t="s">
        <v>791</v>
      </c>
      <c r="D41" s="9" t="str">
        <f t="shared" si="100"/>
        <v>Anna Trankell</v>
      </c>
      <c r="E41" s="10" t="str">
        <f t="shared" si="101"/>
        <v>anna.trankell@stockholm.se</v>
      </c>
      <c r="F41" s="10" t="str">
        <f t="shared" si="102"/>
        <v>Verksamhetscontroller</v>
      </c>
      <c r="G41" s="11">
        <f t="shared" si="103"/>
        <v>1.25</v>
      </c>
      <c r="H41" s="11">
        <f t="shared" si="104"/>
        <v>0</v>
      </c>
      <c r="I41" s="11">
        <f t="shared" si="105"/>
        <v>0</v>
      </c>
      <c r="J41" s="11">
        <f t="shared" si="106"/>
        <v>1.25</v>
      </c>
      <c r="K41" s="11">
        <f t="shared" si="107"/>
        <v>0</v>
      </c>
      <c r="L41" s="10">
        <f t="shared" si="108"/>
        <v>2.5</v>
      </c>
      <c r="M41" s="11">
        <f t="shared" si="109"/>
        <v>1</v>
      </c>
      <c r="N41" s="11">
        <f t="shared" si="110"/>
        <v>0</v>
      </c>
      <c r="O41" s="11">
        <f t="shared" si="111"/>
        <v>1</v>
      </c>
      <c r="P41" s="11">
        <f t="shared" si="112"/>
        <v>1</v>
      </c>
      <c r="Q41" s="11">
        <f t="shared" si="113"/>
        <v>0</v>
      </c>
      <c r="R41" s="11">
        <f t="shared" si="114"/>
        <v>0</v>
      </c>
      <c r="S41" s="10">
        <f t="shared" si="115"/>
        <v>3</v>
      </c>
      <c r="T41" s="11">
        <f t="shared" si="116"/>
        <v>0.625</v>
      </c>
      <c r="U41" s="11">
        <f t="shared" si="117"/>
        <v>0.625</v>
      </c>
      <c r="V41" s="11">
        <f t="shared" si="118"/>
        <v>0.625</v>
      </c>
      <c r="W41" s="11">
        <f t="shared" si="119"/>
        <v>0.625</v>
      </c>
      <c r="X41" s="11">
        <f t="shared" si="120"/>
        <v>0.625</v>
      </c>
      <c r="Y41" s="11">
        <f t="shared" si="121"/>
        <v>0.625</v>
      </c>
      <c r="Z41" s="11">
        <f t="shared" si="122"/>
        <v>0.625</v>
      </c>
      <c r="AA41" s="11">
        <f t="shared" si="123"/>
        <v>0.625</v>
      </c>
      <c r="AB41" s="11">
        <f t="shared" si="124"/>
        <v>0</v>
      </c>
      <c r="AC41" s="10">
        <f t="shared" si="125"/>
        <v>5</v>
      </c>
      <c r="AD41" s="11">
        <f t="shared" si="126"/>
        <v>0</v>
      </c>
      <c r="AE41" s="11">
        <f t="shared" si="127"/>
        <v>2</v>
      </c>
      <c r="AF41" s="11">
        <f t="shared" si="128"/>
        <v>1</v>
      </c>
      <c r="AG41" s="11">
        <f t="shared" si="129"/>
        <v>0</v>
      </c>
      <c r="AH41" s="11">
        <f t="shared" si="130"/>
        <v>0</v>
      </c>
      <c r="AI41" s="11">
        <f t="shared" si="131"/>
        <v>0</v>
      </c>
      <c r="AJ41" s="10">
        <f t="shared" si="132"/>
        <v>3</v>
      </c>
      <c r="AK41" s="11">
        <f t="shared" si="133"/>
        <v>1</v>
      </c>
      <c r="AL41" s="11">
        <f t="shared" si="134"/>
        <v>1</v>
      </c>
      <c r="AM41" s="11">
        <f t="shared" si="135"/>
        <v>0</v>
      </c>
      <c r="AN41" s="11">
        <f t="shared" si="136"/>
        <v>1</v>
      </c>
      <c r="AO41" s="11">
        <f t="shared" si="137"/>
        <v>0</v>
      </c>
      <c r="AP41" s="11">
        <f t="shared" si="138"/>
        <v>0</v>
      </c>
      <c r="AQ41" s="10">
        <f t="shared" si="139"/>
        <v>3</v>
      </c>
      <c r="AR41" s="11">
        <f t="shared" si="140"/>
        <v>0</v>
      </c>
      <c r="AS41" s="11">
        <f t="shared" si="141"/>
        <v>1</v>
      </c>
      <c r="AT41" s="11">
        <f t="shared" si="142"/>
        <v>0</v>
      </c>
      <c r="AU41" s="11">
        <f t="shared" si="143"/>
        <v>0</v>
      </c>
      <c r="AV41" s="11">
        <f t="shared" si="144"/>
        <v>0</v>
      </c>
      <c r="AW41" s="11">
        <f t="shared" si="145"/>
        <v>0</v>
      </c>
      <c r="AX41" s="10">
        <f t="shared" si="146"/>
        <v>1</v>
      </c>
      <c r="AY41" s="12" t="s">
        <v>1528</v>
      </c>
      <c r="AZ41" s="12" t="s">
        <v>1529</v>
      </c>
      <c r="BA41" s="13">
        <v>11351</v>
      </c>
      <c r="BB41" s="10">
        <f t="shared" si="147"/>
        <v>5</v>
      </c>
      <c r="BC41" s="17">
        <f t="shared" si="148"/>
        <v>3.2</v>
      </c>
      <c r="BD41" s="17"/>
      <c r="BE41" s="10" t="str">
        <f t="shared" si="149"/>
        <v>Bra</v>
      </c>
      <c r="BF41" s="6" t="s">
        <v>737</v>
      </c>
      <c r="BG41" s="7">
        <v>180</v>
      </c>
      <c r="BH41" s="6" t="s">
        <v>791</v>
      </c>
      <c r="BI41" s="9" t="str">
        <f t="shared" si="150"/>
        <v>Anna Trankell</v>
      </c>
      <c r="BJ41" s="10" t="str">
        <f t="shared" si="151"/>
        <v>anna.trankell@stockholm.se</v>
      </c>
      <c r="BK41" s="10" t="str">
        <f t="shared" si="152"/>
        <v>Verksamhetscontroller</v>
      </c>
      <c r="BL41" s="10"/>
      <c r="BM41" s="11">
        <f t="shared" si="153"/>
        <v>1.25</v>
      </c>
      <c r="BN41" s="11">
        <f t="shared" si="154"/>
        <v>0</v>
      </c>
      <c r="BO41" s="11">
        <f t="shared" si="155"/>
        <v>0</v>
      </c>
      <c r="BP41" s="11">
        <f t="shared" si="156"/>
        <v>1.25</v>
      </c>
      <c r="BQ41" s="11">
        <f t="shared" si="157"/>
        <v>0</v>
      </c>
      <c r="BR41" s="17">
        <f t="shared" si="158"/>
        <v>2.5</v>
      </c>
      <c r="BS41" s="11">
        <f t="shared" si="159"/>
        <v>1</v>
      </c>
      <c r="BT41" s="11">
        <f t="shared" si="160"/>
        <v>0</v>
      </c>
      <c r="BU41" s="11">
        <f t="shared" si="161"/>
        <v>1</v>
      </c>
      <c r="BV41" s="11">
        <f t="shared" si="162"/>
        <v>1</v>
      </c>
      <c r="BW41" s="11">
        <f t="shared" si="163"/>
        <v>0</v>
      </c>
      <c r="BX41" s="11">
        <f t="shared" si="164"/>
        <v>0</v>
      </c>
      <c r="BY41" s="17">
        <f t="shared" si="165"/>
        <v>3</v>
      </c>
      <c r="BZ41" s="11">
        <f t="shared" si="166"/>
        <v>0.625</v>
      </c>
      <c r="CA41" s="11">
        <f t="shared" si="167"/>
        <v>0.625</v>
      </c>
      <c r="CB41" s="11">
        <f t="shared" si="168"/>
        <v>0.625</v>
      </c>
      <c r="CC41" s="11">
        <f t="shared" si="169"/>
        <v>0.625</v>
      </c>
      <c r="CD41" s="11">
        <f t="shared" si="170"/>
        <v>0.625</v>
      </c>
      <c r="CE41" s="11">
        <f t="shared" si="171"/>
        <v>0.625</v>
      </c>
      <c r="CF41" s="11">
        <f t="shared" si="172"/>
        <v>0.625</v>
      </c>
      <c r="CG41" s="11">
        <f t="shared" si="173"/>
        <v>0.625</v>
      </c>
      <c r="CH41" s="11">
        <f t="shared" si="174"/>
        <v>0</v>
      </c>
      <c r="CI41" s="17">
        <f t="shared" si="175"/>
        <v>5</v>
      </c>
      <c r="CJ41" s="11">
        <f t="shared" si="176"/>
        <v>0</v>
      </c>
      <c r="CK41" s="11">
        <f t="shared" si="177"/>
        <v>2</v>
      </c>
      <c r="CL41" s="11">
        <f t="shared" si="178"/>
        <v>1</v>
      </c>
      <c r="CM41" s="11">
        <f t="shared" si="179"/>
        <v>0</v>
      </c>
      <c r="CN41" s="11">
        <f t="shared" si="180"/>
        <v>0</v>
      </c>
      <c r="CO41" s="11">
        <f t="shared" si="181"/>
        <v>0</v>
      </c>
      <c r="CP41" s="17">
        <f t="shared" si="182"/>
        <v>3</v>
      </c>
      <c r="CQ41" s="11">
        <f t="shared" si="183"/>
        <v>1</v>
      </c>
      <c r="CR41" s="11">
        <f t="shared" si="184"/>
        <v>1</v>
      </c>
      <c r="CS41" s="11">
        <f t="shared" si="185"/>
        <v>0</v>
      </c>
      <c r="CT41" s="11">
        <f t="shared" si="186"/>
        <v>1</v>
      </c>
      <c r="CU41" s="11">
        <f t="shared" si="187"/>
        <v>0</v>
      </c>
      <c r="CV41" s="11">
        <f t="shared" si="188"/>
        <v>0</v>
      </c>
      <c r="CW41" s="17">
        <f t="shared" si="189"/>
        <v>3</v>
      </c>
      <c r="CX41" s="11">
        <f t="shared" si="190"/>
        <v>0</v>
      </c>
      <c r="CY41" s="11">
        <f t="shared" si="191"/>
        <v>1</v>
      </c>
      <c r="CZ41" s="11">
        <f t="shared" si="192"/>
        <v>0</v>
      </c>
      <c r="DA41" s="11">
        <f t="shared" si="193"/>
        <v>0</v>
      </c>
      <c r="DB41" s="11">
        <f t="shared" si="194"/>
        <v>0</v>
      </c>
      <c r="DC41" s="11">
        <f t="shared" si="195"/>
        <v>0</v>
      </c>
      <c r="DD41" s="17">
        <f t="shared" si="196"/>
        <v>1</v>
      </c>
      <c r="DE41" s="12" t="s">
        <v>1528</v>
      </c>
      <c r="DF41" s="12" t="s">
        <v>1529</v>
      </c>
      <c r="DG41" s="13">
        <v>11351</v>
      </c>
      <c r="DH41" s="17">
        <f t="shared" si="197"/>
        <v>5</v>
      </c>
      <c r="DI41" s="17">
        <f t="shared" si="198"/>
        <v>3.2</v>
      </c>
      <c r="DJ41" s="10" t="str">
        <f t="shared" si="199"/>
        <v>Bra</v>
      </c>
    </row>
    <row r="42" spans="1:114" ht="14.25" x14ac:dyDescent="0.2">
      <c r="A42" s="6" t="s">
        <v>737</v>
      </c>
      <c r="B42" s="7">
        <v>180</v>
      </c>
      <c r="C42" s="6" t="s">
        <v>217</v>
      </c>
      <c r="D42" s="9" t="str">
        <f t="shared" si="100"/>
        <v>Behzad Dariusson</v>
      </c>
      <c r="E42" s="10" t="str">
        <f t="shared" si="101"/>
        <v>behzad.dariusson@stockholm.se</v>
      </c>
      <c r="F42" s="10" t="str">
        <f t="shared" si="102"/>
        <v>Enhetschef, fält- och fritidsenheten</v>
      </c>
      <c r="G42" s="11">
        <f t="shared" si="103"/>
        <v>0</v>
      </c>
      <c r="H42" s="11">
        <f t="shared" si="104"/>
        <v>0</v>
      </c>
      <c r="I42" s="11">
        <f t="shared" si="105"/>
        <v>1.25</v>
      </c>
      <c r="J42" s="11">
        <f t="shared" si="106"/>
        <v>0</v>
      </c>
      <c r="K42" s="11">
        <f t="shared" si="107"/>
        <v>0</v>
      </c>
      <c r="L42" s="10">
        <f t="shared" si="108"/>
        <v>1.25</v>
      </c>
      <c r="M42" s="11">
        <f t="shared" si="109"/>
        <v>0</v>
      </c>
      <c r="N42" s="11">
        <f t="shared" si="110"/>
        <v>1</v>
      </c>
      <c r="O42" s="11">
        <f t="shared" si="111"/>
        <v>1</v>
      </c>
      <c r="P42" s="11">
        <f t="shared" si="112"/>
        <v>1</v>
      </c>
      <c r="Q42" s="11">
        <f t="shared" si="113"/>
        <v>0</v>
      </c>
      <c r="R42" s="11">
        <f t="shared" si="114"/>
        <v>0</v>
      </c>
      <c r="S42" s="10">
        <f t="shared" si="115"/>
        <v>3</v>
      </c>
      <c r="T42" s="11">
        <f t="shared" si="116"/>
        <v>0</v>
      </c>
      <c r="U42" s="11">
        <f t="shared" si="117"/>
        <v>0</v>
      </c>
      <c r="V42" s="11">
        <f t="shared" si="118"/>
        <v>0.625</v>
      </c>
      <c r="W42" s="11">
        <f t="shared" si="119"/>
        <v>0</v>
      </c>
      <c r="X42" s="11">
        <f t="shared" si="120"/>
        <v>0</v>
      </c>
      <c r="Y42" s="11">
        <f t="shared" si="121"/>
        <v>0.625</v>
      </c>
      <c r="Z42" s="11">
        <f t="shared" si="122"/>
        <v>0</v>
      </c>
      <c r="AA42" s="11">
        <f t="shared" si="123"/>
        <v>0.625</v>
      </c>
      <c r="AB42" s="11">
        <f t="shared" si="124"/>
        <v>0</v>
      </c>
      <c r="AC42" s="10">
        <f t="shared" si="125"/>
        <v>1.875</v>
      </c>
      <c r="AD42" s="11">
        <f t="shared" si="126"/>
        <v>0</v>
      </c>
      <c r="AE42" s="11">
        <f t="shared" si="127"/>
        <v>2</v>
      </c>
      <c r="AF42" s="11">
        <f t="shared" si="128"/>
        <v>0</v>
      </c>
      <c r="AG42" s="11">
        <f t="shared" si="129"/>
        <v>2</v>
      </c>
      <c r="AH42" s="11">
        <f t="shared" si="130"/>
        <v>1</v>
      </c>
      <c r="AI42" s="11">
        <f t="shared" si="131"/>
        <v>0</v>
      </c>
      <c r="AJ42" s="10">
        <f t="shared" si="132"/>
        <v>5</v>
      </c>
      <c r="AK42" s="11">
        <f t="shared" si="133"/>
        <v>0</v>
      </c>
      <c r="AL42" s="11">
        <f t="shared" si="134"/>
        <v>1</v>
      </c>
      <c r="AM42" s="11">
        <f t="shared" si="135"/>
        <v>0</v>
      </c>
      <c r="AN42" s="11">
        <f t="shared" si="136"/>
        <v>1</v>
      </c>
      <c r="AO42" s="11">
        <f t="shared" si="137"/>
        <v>0</v>
      </c>
      <c r="AP42" s="11">
        <f t="shared" si="138"/>
        <v>0</v>
      </c>
      <c r="AQ42" s="10">
        <f t="shared" si="139"/>
        <v>2</v>
      </c>
      <c r="AR42" s="11">
        <f t="shared" si="140"/>
        <v>0</v>
      </c>
      <c r="AS42" s="11">
        <f t="shared" si="141"/>
        <v>1</v>
      </c>
      <c r="AT42" s="11">
        <f t="shared" si="142"/>
        <v>1</v>
      </c>
      <c r="AU42" s="11">
        <f t="shared" si="143"/>
        <v>0</v>
      </c>
      <c r="AV42" s="11">
        <f t="shared" si="144"/>
        <v>0</v>
      </c>
      <c r="AW42" s="11">
        <f t="shared" si="145"/>
        <v>0</v>
      </c>
      <c r="AX42" s="10">
        <f t="shared" si="146"/>
        <v>2</v>
      </c>
      <c r="AY42" s="12" t="s">
        <v>1518</v>
      </c>
      <c r="AZ42" s="12" t="s">
        <v>1519</v>
      </c>
      <c r="BA42" s="13">
        <v>8351</v>
      </c>
      <c r="BB42" s="10">
        <f t="shared" si="147"/>
        <v>5</v>
      </c>
      <c r="BC42" s="17">
        <f t="shared" si="148"/>
        <v>2.9</v>
      </c>
      <c r="BD42" s="17"/>
      <c r="BE42" s="10" t="str">
        <f t="shared" si="149"/>
        <v>Bra</v>
      </c>
      <c r="BF42" s="6" t="s">
        <v>737</v>
      </c>
      <c r="BG42" s="7">
        <v>180</v>
      </c>
      <c r="BH42" s="6" t="s">
        <v>217</v>
      </c>
      <c r="BI42" s="9" t="str">
        <f t="shared" si="150"/>
        <v>Behzad Dariusson</v>
      </c>
      <c r="BJ42" s="10" t="str">
        <f t="shared" si="151"/>
        <v>behzad.dariusson@stockholm.se</v>
      </c>
      <c r="BK42" s="10" t="str">
        <f t="shared" si="152"/>
        <v>Enhetschef, fält- och fritidsenheten</v>
      </c>
      <c r="BL42" s="10"/>
      <c r="BM42" s="11">
        <f t="shared" si="153"/>
        <v>0</v>
      </c>
      <c r="BN42" s="11">
        <f t="shared" si="154"/>
        <v>0</v>
      </c>
      <c r="BO42" s="11">
        <f t="shared" si="155"/>
        <v>1.25</v>
      </c>
      <c r="BP42" s="11">
        <f t="shared" si="156"/>
        <v>0</v>
      </c>
      <c r="BQ42" s="11">
        <f t="shared" si="157"/>
        <v>0</v>
      </c>
      <c r="BR42" s="17">
        <f t="shared" si="158"/>
        <v>1.25</v>
      </c>
      <c r="BS42" s="11">
        <f t="shared" si="159"/>
        <v>0</v>
      </c>
      <c r="BT42" s="11">
        <f t="shared" si="160"/>
        <v>1</v>
      </c>
      <c r="BU42" s="11">
        <f t="shared" si="161"/>
        <v>1</v>
      </c>
      <c r="BV42" s="11">
        <f t="shared" si="162"/>
        <v>1</v>
      </c>
      <c r="BW42" s="11">
        <f t="shared" si="163"/>
        <v>0</v>
      </c>
      <c r="BX42" s="11">
        <f t="shared" si="164"/>
        <v>0</v>
      </c>
      <c r="BY42" s="17">
        <f t="shared" si="165"/>
        <v>3</v>
      </c>
      <c r="BZ42" s="11">
        <f t="shared" si="166"/>
        <v>0</v>
      </c>
      <c r="CA42" s="11">
        <f t="shared" si="167"/>
        <v>0</v>
      </c>
      <c r="CB42" s="11">
        <f t="shared" si="168"/>
        <v>0.625</v>
      </c>
      <c r="CC42" s="11">
        <f t="shared" si="169"/>
        <v>0</v>
      </c>
      <c r="CD42" s="11">
        <f t="shared" si="170"/>
        <v>0</v>
      </c>
      <c r="CE42" s="11">
        <f t="shared" si="171"/>
        <v>0.625</v>
      </c>
      <c r="CF42" s="11">
        <f t="shared" si="172"/>
        <v>0</v>
      </c>
      <c r="CG42" s="11">
        <f t="shared" si="173"/>
        <v>0.625</v>
      </c>
      <c r="CH42" s="11">
        <f t="shared" si="174"/>
        <v>0</v>
      </c>
      <c r="CI42" s="17">
        <f t="shared" si="175"/>
        <v>1.875</v>
      </c>
      <c r="CJ42" s="11">
        <f t="shared" si="176"/>
        <v>0</v>
      </c>
      <c r="CK42" s="11">
        <f t="shared" si="177"/>
        <v>2</v>
      </c>
      <c r="CL42" s="11">
        <f t="shared" si="178"/>
        <v>0</v>
      </c>
      <c r="CM42" s="11">
        <f t="shared" si="179"/>
        <v>2</v>
      </c>
      <c r="CN42" s="11">
        <f t="shared" si="180"/>
        <v>1</v>
      </c>
      <c r="CO42" s="11">
        <f t="shared" si="181"/>
        <v>0</v>
      </c>
      <c r="CP42" s="17">
        <f t="shared" si="182"/>
        <v>5</v>
      </c>
      <c r="CQ42" s="11">
        <f t="shared" si="183"/>
        <v>0</v>
      </c>
      <c r="CR42" s="11">
        <f t="shared" si="184"/>
        <v>1</v>
      </c>
      <c r="CS42" s="11">
        <f t="shared" si="185"/>
        <v>0</v>
      </c>
      <c r="CT42" s="11">
        <f t="shared" si="186"/>
        <v>1</v>
      </c>
      <c r="CU42" s="11">
        <f t="shared" si="187"/>
        <v>0</v>
      </c>
      <c r="CV42" s="11">
        <f t="shared" si="188"/>
        <v>0</v>
      </c>
      <c r="CW42" s="17">
        <f t="shared" si="189"/>
        <v>2</v>
      </c>
      <c r="CX42" s="11">
        <f t="shared" si="190"/>
        <v>0</v>
      </c>
      <c r="CY42" s="11">
        <f t="shared" si="191"/>
        <v>1</v>
      </c>
      <c r="CZ42" s="11">
        <f t="shared" si="192"/>
        <v>1</v>
      </c>
      <c r="DA42" s="11">
        <f t="shared" si="193"/>
        <v>0</v>
      </c>
      <c r="DB42" s="11">
        <f t="shared" si="194"/>
        <v>0</v>
      </c>
      <c r="DC42" s="11">
        <f t="shared" si="195"/>
        <v>0</v>
      </c>
      <c r="DD42" s="17">
        <f t="shared" si="196"/>
        <v>2</v>
      </c>
      <c r="DE42" s="12" t="s">
        <v>1518</v>
      </c>
      <c r="DF42" s="12" t="s">
        <v>1519</v>
      </c>
      <c r="DG42" s="13">
        <v>8351</v>
      </c>
      <c r="DH42" s="17">
        <f t="shared" si="197"/>
        <v>5</v>
      </c>
      <c r="DI42" s="17">
        <f t="shared" si="198"/>
        <v>2.9</v>
      </c>
      <c r="DJ42" s="10" t="str">
        <f t="shared" si="199"/>
        <v>Bra</v>
      </c>
    </row>
    <row r="43" spans="1:114" ht="14.25" x14ac:dyDescent="0.2">
      <c r="A43" s="6" t="s">
        <v>737</v>
      </c>
      <c r="B43" s="7">
        <v>180</v>
      </c>
      <c r="C43" s="6" t="s">
        <v>795</v>
      </c>
      <c r="D43" s="9" t="str">
        <f t="shared" si="100"/>
        <v>Louice Lundin</v>
      </c>
      <c r="E43" s="10" t="str">
        <f t="shared" si="101"/>
        <v>louice.lundin@stockholm.se</v>
      </c>
      <c r="F43" s="10" t="str">
        <f t="shared" si="102"/>
        <v>Biträdande enhetschef</v>
      </c>
      <c r="G43" s="11">
        <f t="shared" si="103"/>
        <v>1.25</v>
      </c>
      <c r="H43" s="11">
        <f t="shared" si="104"/>
        <v>0</v>
      </c>
      <c r="I43" s="11">
        <f t="shared" si="105"/>
        <v>0</v>
      </c>
      <c r="J43" s="11">
        <f t="shared" si="106"/>
        <v>0</v>
      </c>
      <c r="K43" s="11">
        <f t="shared" si="107"/>
        <v>0</v>
      </c>
      <c r="L43" s="10">
        <f t="shared" si="108"/>
        <v>1.25</v>
      </c>
      <c r="M43" s="11">
        <f t="shared" si="109"/>
        <v>1</v>
      </c>
      <c r="N43" s="11">
        <f t="shared" si="110"/>
        <v>1</v>
      </c>
      <c r="O43" s="11">
        <f t="shared" si="111"/>
        <v>1</v>
      </c>
      <c r="P43" s="11">
        <f t="shared" si="112"/>
        <v>1</v>
      </c>
      <c r="Q43" s="11">
        <f t="shared" si="113"/>
        <v>0</v>
      </c>
      <c r="R43" s="11">
        <f t="shared" si="114"/>
        <v>0</v>
      </c>
      <c r="S43" s="10">
        <f t="shared" si="115"/>
        <v>4</v>
      </c>
      <c r="T43" s="11">
        <f t="shared" si="116"/>
        <v>0.625</v>
      </c>
      <c r="U43" s="11">
        <f t="shared" si="117"/>
        <v>0.625</v>
      </c>
      <c r="V43" s="11">
        <f t="shared" si="118"/>
        <v>0.625</v>
      </c>
      <c r="W43" s="11">
        <f t="shared" si="119"/>
        <v>0</v>
      </c>
      <c r="X43" s="11">
        <f t="shared" si="120"/>
        <v>0</v>
      </c>
      <c r="Y43" s="11">
        <f t="shared" si="121"/>
        <v>0.625</v>
      </c>
      <c r="Z43" s="11">
        <f t="shared" si="122"/>
        <v>0.625</v>
      </c>
      <c r="AA43" s="11">
        <f t="shared" si="123"/>
        <v>0.625</v>
      </c>
      <c r="AB43" s="11">
        <f t="shared" si="124"/>
        <v>0</v>
      </c>
      <c r="AC43" s="10">
        <f t="shared" si="125"/>
        <v>3.75</v>
      </c>
      <c r="AD43" s="11">
        <f t="shared" si="126"/>
        <v>0</v>
      </c>
      <c r="AE43" s="11">
        <f t="shared" si="127"/>
        <v>2</v>
      </c>
      <c r="AF43" s="11">
        <f t="shared" si="128"/>
        <v>1</v>
      </c>
      <c r="AG43" s="11">
        <f t="shared" si="129"/>
        <v>0</v>
      </c>
      <c r="AH43" s="11">
        <f t="shared" si="130"/>
        <v>0</v>
      </c>
      <c r="AI43" s="11">
        <f t="shared" si="131"/>
        <v>0</v>
      </c>
      <c r="AJ43" s="10">
        <f t="shared" si="132"/>
        <v>3</v>
      </c>
      <c r="AK43" s="11">
        <f t="shared" si="133"/>
        <v>0</v>
      </c>
      <c r="AL43" s="11">
        <f t="shared" si="134"/>
        <v>1</v>
      </c>
      <c r="AM43" s="11">
        <f t="shared" si="135"/>
        <v>1</v>
      </c>
      <c r="AN43" s="11">
        <f t="shared" si="136"/>
        <v>0</v>
      </c>
      <c r="AO43" s="11">
        <f t="shared" si="137"/>
        <v>1</v>
      </c>
      <c r="AP43" s="11">
        <f t="shared" si="138"/>
        <v>0</v>
      </c>
      <c r="AQ43" s="10">
        <f t="shared" si="139"/>
        <v>3</v>
      </c>
      <c r="AR43" s="11">
        <f t="shared" si="140"/>
        <v>1</v>
      </c>
      <c r="AS43" s="11">
        <f t="shared" si="141"/>
        <v>0</v>
      </c>
      <c r="AT43" s="11">
        <f t="shared" si="142"/>
        <v>1</v>
      </c>
      <c r="AU43" s="11">
        <f t="shared" si="143"/>
        <v>0</v>
      </c>
      <c r="AV43" s="11">
        <f t="shared" si="144"/>
        <v>0</v>
      </c>
      <c r="AW43" s="11">
        <f t="shared" si="145"/>
        <v>0</v>
      </c>
      <c r="AX43" s="10">
        <f t="shared" si="146"/>
        <v>2</v>
      </c>
      <c r="AY43" s="12" t="s">
        <v>1520</v>
      </c>
      <c r="AZ43" s="12" t="s">
        <v>1521</v>
      </c>
      <c r="BA43" s="13">
        <v>13351</v>
      </c>
      <c r="BB43" s="10">
        <f t="shared" si="147"/>
        <v>5</v>
      </c>
      <c r="BC43" s="17">
        <f t="shared" si="148"/>
        <v>3.1</v>
      </c>
      <c r="BD43" s="17"/>
      <c r="BE43" s="10" t="str">
        <f t="shared" si="149"/>
        <v>Bra</v>
      </c>
      <c r="BF43" s="6" t="s">
        <v>737</v>
      </c>
      <c r="BG43" s="7">
        <v>180</v>
      </c>
      <c r="BH43" s="6" t="s">
        <v>795</v>
      </c>
      <c r="BI43" s="9" t="str">
        <f t="shared" si="150"/>
        <v>Louice Lundin</v>
      </c>
      <c r="BJ43" s="10" t="str">
        <f t="shared" si="151"/>
        <v>louice.lundin@stockholm.se</v>
      </c>
      <c r="BK43" s="10" t="str">
        <f t="shared" si="152"/>
        <v>Biträdande enhetschef</v>
      </c>
      <c r="BL43" s="10"/>
      <c r="BM43" s="11">
        <f t="shared" si="153"/>
        <v>1.25</v>
      </c>
      <c r="BN43" s="11">
        <f t="shared" si="154"/>
        <v>0</v>
      </c>
      <c r="BO43" s="11">
        <f t="shared" si="155"/>
        <v>0</v>
      </c>
      <c r="BP43" s="11">
        <f t="shared" si="156"/>
        <v>0</v>
      </c>
      <c r="BQ43" s="11">
        <f t="shared" si="157"/>
        <v>0</v>
      </c>
      <c r="BR43" s="17">
        <f t="shared" si="158"/>
        <v>1.25</v>
      </c>
      <c r="BS43" s="11">
        <f t="shared" si="159"/>
        <v>1</v>
      </c>
      <c r="BT43" s="11">
        <f t="shared" si="160"/>
        <v>1</v>
      </c>
      <c r="BU43" s="11">
        <f t="shared" si="161"/>
        <v>1</v>
      </c>
      <c r="BV43" s="11">
        <f t="shared" si="162"/>
        <v>1</v>
      </c>
      <c r="BW43" s="11">
        <f t="shared" si="163"/>
        <v>0</v>
      </c>
      <c r="BX43" s="11">
        <f t="shared" si="164"/>
        <v>0</v>
      </c>
      <c r="BY43" s="17">
        <f t="shared" si="165"/>
        <v>4</v>
      </c>
      <c r="BZ43" s="11">
        <f t="shared" si="166"/>
        <v>0.625</v>
      </c>
      <c r="CA43" s="11">
        <f t="shared" si="167"/>
        <v>0.625</v>
      </c>
      <c r="CB43" s="11">
        <f t="shared" si="168"/>
        <v>0.625</v>
      </c>
      <c r="CC43" s="11">
        <f t="shared" si="169"/>
        <v>0</v>
      </c>
      <c r="CD43" s="11">
        <f t="shared" si="170"/>
        <v>0</v>
      </c>
      <c r="CE43" s="11">
        <f t="shared" si="171"/>
        <v>0.625</v>
      </c>
      <c r="CF43" s="11">
        <f t="shared" si="172"/>
        <v>0.625</v>
      </c>
      <c r="CG43" s="11">
        <f t="shared" si="173"/>
        <v>0.625</v>
      </c>
      <c r="CH43" s="11">
        <f t="shared" si="174"/>
        <v>0</v>
      </c>
      <c r="CI43" s="17">
        <f t="shared" si="175"/>
        <v>3.75</v>
      </c>
      <c r="CJ43" s="11">
        <f t="shared" si="176"/>
        <v>0</v>
      </c>
      <c r="CK43" s="11">
        <f t="shared" si="177"/>
        <v>2</v>
      </c>
      <c r="CL43" s="11">
        <f t="shared" si="178"/>
        <v>1</v>
      </c>
      <c r="CM43" s="11">
        <f t="shared" si="179"/>
        <v>0</v>
      </c>
      <c r="CN43" s="11">
        <f t="shared" si="180"/>
        <v>0</v>
      </c>
      <c r="CO43" s="11">
        <f t="shared" si="181"/>
        <v>0</v>
      </c>
      <c r="CP43" s="17">
        <f t="shared" si="182"/>
        <v>3</v>
      </c>
      <c r="CQ43" s="11">
        <f t="shared" si="183"/>
        <v>0</v>
      </c>
      <c r="CR43" s="11">
        <f t="shared" si="184"/>
        <v>1</v>
      </c>
      <c r="CS43" s="11">
        <f t="shared" si="185"/>
        <v>1</v>
      </c>
      <c r="CT43" s="11">
        <f t="shared" si="186"/>
        <v>0</v>
      </c>
      <c r="CU43" s="11">
        <f t="shared" si="187"/>
        <v>1</v>
      </c>
      <c r="CV43" s="11">
        <f t="shared" si="188"/>
        <v>0</v>
      </c>
      <c r="CW43" s="17">
        <f t="shared" si="189"/>
        <v>3</v>
      </c>
      <c r="CX43" s="11">
        <f t="shared" si="190"/>
        <v>1</v>
      </c>
      <c r="CY43" s="11">
        <f t="shared" si="191"/>
        <v>0</v>
      </c>
      <c r="CZ43" s="11">
        <f t="shared" si="192"/>
        <v>1</v>
      </c>
      <c r="DA43" s="11">
        <f t="shared" si="193"/>
        <v>0</v>
      </c>
      <c r="DB43" s="11">
        <f t="shared" si="194"/>
        <v>0</v>
      </c>
      <c r="DC43" s="11">
        <f t="shared" si="195"/>
        <v>0</v>
      </c>
      <c r="DD43" s="17">
        <f t="shared" si="196"/>
        <v>2</v>
      </c>
      <c r="DE43" s="12" t="s">
        <v>1520</v>
      </c>
      <c r="DF43" s="12" t="s">
        <v>1521</v>
      </c>
      <c r="DG43" s="13">
        <v>13351</v>
      </c>
      <c r="DH43" s="17">
        <f t="shared" si="197"/>
        <v>5</v>
      </c>
      <c r="DI43" s="17">
        <f t="shared" si="198"/>
        <v>3.1</v>
      </c>
      <c r="DJ43" s="10" t="str">
        <f t="shared" si="199"/>
        <v>Bra</v>
      </c>
    </row>
    <row r="44" spans="1:114" ht="14.25" x14ac:dyDescent="0.2">
      <c r="A44" s="6" t="s">
        <v>737</v>
      </c>
      <c r="B44" s="7">
        <v>180</v>
      </c>
      <c r="C44" s="6" t="s">
        <v>170</v>
      </c>
      <c r="D44" s="9" t="str">
        <f t="shared" si="100"/>
        <v>roger.ekman</v>
      </c>
      <c r="E44" s="10" t="str">
        <f t="shared" si="101"/>
        <v>roger.ekman@stockholm.se</v>
      </c>
      <c r="F44" s="10" t="str">
        <f t="shared" si="102"/>
        <v>bitr.enhetschef</v>
      </c>
      <c r="G44" s="11">
        <f t="shared" si="103"/>
        <v>0</v>
      </c>
      <c r="H44" s="11">
        <f t="shared" si="104"/>
        <v>0</v>
      </c>
      <c r="I44" s="11">
        <f t="shared" si="105"/>
        <v>1.25</v>
      </c>
      <c r="J44" s="11">
        <f t="shared" si="106"/>
        <v>0</v>
      </c>
      <c r="K44" s="11">
        <f t="shared" si="107"/>
        <v>0</v>
      </c>
      <c r="L44" s="10">
        <f t="shared" si="108"/>
        <v>1.25</v>
      </c>
      <c r="M44" s="11">
        <f t="shared" si="109"/>
        <v>1</v>
      </c>
      <c r="N44" s="11">
        <f t="shared" si="110"/>
        <v>0</v>
      </c>
      <c r="O44" s="11">
        <f t="shared" si="111"/>
        <v>1</v>
      </c>
      <c r="P44" s="11">
        <f t="shared" si="112"/>
        <v>1</v>
      </c>
      <c r="Q44" s="11">
        <f t="shared" si="113"/>
        <v>0</v>
      </c>
      <c r="R44" s="11">
        <f t="shared" si="114"/>
        <v>0</v>
      </c>
      <c r="S44" s="10">
        <f t="shared" si="115"/>
        <v>3</v>
      </c>
      <c r="T44" s="11">
        <f t="shared" si="116"/>
        <v>0</v>
      </c>
      <c r="U44" s="11">
        <f t="shared" si="117"/>
        <v>0.625</v>
      </c>
      <c r="V44" s="11">
        <f t="shared" si="118"/>
        <v>0.625</v>
      </c>
      <c r="W44" s="11">
        <f t="shared" si="119"/>
        <v>0</v>
      </c>
      <c r="X44" s="11">
        <f t="shared" si="120"/>
        <v>0</v>
      </c>
      <c r="Y44" s="11">
        <f t="shared" si="121"/>
        <v>0.625</v>
      </c>
      <c r="Z44" s="11">
        <f t="shared" si="122"/>
        <v>0.625</v>
      </c>
      <c r="AA44" s="11">
        <f t="shared" si="123"/>
        <v>0.625</v>
      </c>
      <c r="AB44" s="11">
        <f t="shared" si="124"/>
        <v>0</v>
      </c>
      <c r="AC44" s="10">
        <f t="shared" si="125"/>
        <v>3.125</v>
      </c>
      <c r="AD44" s="11">
        <f t="shared" si="126"/>
        <v>0</v>
      </c>
      <c r="AE44" s="11">
        <f t="shared" si="127"/>
        <v>2</v>
      </c>
      <c r="AF44" s="11">
        <f t="shared" si="128"/>
        <v>0</v>
      </c>
      <c r="AG44" s="11">
        <f t="shared" si="129"/>
        <v>2</v>
      </c>
      <c r="AH44" s="11">
        <f t="shared" si="130"/>
        <v>0</v>
      </c>
      <c r="AI44" s="11">
        <f t="shared" si="131"/>
        <v>0</v>
      </c>
      <c r="AJ44" s="10">
        <f t="shared" si="132"/>
        <v>4</v>
      </c>
      <c r="AK44" s="11">
        <f t="shared" si="133"/>
        <v>1</v>
      </c>
      <c r="AL44" s="11">
        <f t="shared" si="134"/>
        <v>1</v>
      </c>
      <c r="AM44" s="11">
        <f t="shared" si="135"/>
        <v>1</v>
      </c>
      <c r="AN44" s="11">
        <f t="shared" si="136"/>
        <v>1</v>
      </c>
      <c r="AO44" s="11">
        <f t="shared" si="137"/>
        <v>0</v>
      </c>
      <c r="AP44" s="11">
        <f t="shared" si="138"/>
        <v>0</v>
      </c>
      <c r="AQ44" s="10">
        <f t="shared" si="139"/>
        <v>4</v>
      </c>
      <c r="AR44" s="11">
        <f t="shared" si="140"/>
        <v>0</v>
      </c>
      <c r="AS44" s="11">
        <f t="shared" si="141"/>
        <v>0</v>
      </c>
      <c r="AT44" s="11">
        <f t="shared" si="142"/>
        <v>0</v>
      </c>
      <c r="AU44" s="11">
        <f t="shared" si="143"/>
        <v>0</v>
      </c>
      <c r="AV44" s="11">
        <f t="shared" si="144"/>
        <v>0</v>
      </c>
      <c r="AW44" s="11">
        <f t="shared" si="145"/>
        <v>0</v>
      </c>
      <c r="AX44" s="10">
        <f t="shared" si="146"/>
        <v>0</v>
      </c>
      <c r="AY44" s="12" t="s">
        <v>1522</v>
      </c>
      <c r="AZ44" s="12" t="s">
        <v>1523</v>
      </c>
      <c r="BA44" s="13">
        <v>2351</v>
      </c>
      <c r="BB44" s="10">
        <f t="shared" si="147"/>
        <v>2</v>
      </c>
      <c r="BC44" s="17">
        <f t="shared" si="148"/>
        <v>2.5</v>
      </c>
      <c r="BD44" s="17"/>
      <c r="BE44" s="10" t="str">
        <f t="shared" si="149"/>
        <v>Mycket bra</v>
      </c>
      <c r="BF44" s="6" t="s">
        <v>737</v>
      </c>
      <c r="BG44" s="7">
        <v>180</v>
      </c>
      <c r="BH44" s="6" t="s">
        <v>170</v>
      </c>
      <c r="BI44" s="9" t="str">
        <f t="shared" si="150"/>
        <v>roger.ekman</v>
      </c>
      <c r="BJ44" s="10" t="str">
        <f t="shared" si="151"/>
        <v>roger.ekman@stockholm.se</v>
      </c>
      <c r="BK44" s="10" t="str">
        <f t="shared" si="152"/>
        <v>bitr.enhetschef</v>
      </c>
      <c r="BL44" s="10"/>
      <c r="BM44" s="11">
        <f t="shared" si="153"/>
        <v>0</v>
      </c>
      <c r="BN44" s="11">
        <f t="shared" si="154"/>
        <v>0</v>
      </c>
      <c r="BO44" s="11">
        <f t="shared" si="155"/>
        <v>1.25</v>
      </c>
      <c r="BP44" s="11">
        <f t="shared" si="156"/>
        <v>0</v>
      </c>
      <c r="BQ44" s="11">
        <f t="shared" si="157"/>
        <v>0</v>
      </c>
      <c r="BR44" s="17">
        <f t="shared" si="158"/>
        <v>1.25</v>
      </c>
      <c r="BS44" s="11">
        <f t="shared" si="159"/>
        <v>1</v>
      </c>
      <c r="BT44" s="11">
        <f t="shared" si="160"/>
        <v>0</v>
      </c>
      <c r="BU44" s="11">
        <f t="shared" si="161"/>
        <v>1</v>
      </c>
      <c r="BV44" s="11">
        <f t="shared" si="162"/>
        <v>1</v>
      </c>
      <c r="BW44" s="11">
        <f t="shared" si="163"/>
        <v>0</v>
      </c>
      <c r="BX44" s="11">
        <f t="shared" si="164"/>
        <v>0</v>
      </c>
      <c r="BY44" s="17">
        <f t="shared" si="165"/>
        <v>3</v>
      </c>
      <c r="BZ44" s="11">
        <f t="shared" si="166"/>
        <v>0</v>
      </c>
      <c r="CA44" s="11">
        <f t="shared" si="167"/>
        <v>0.625</v>
      </c>
      <c r="CB44" s="11">
        <f t="shared" si="168"/>
        <v>0.625</v>
      </c>
      <c r="CC44" s="11">
        <f t="shared" si="169"/>
        <v>0</v>
      </c>
      <c r="CD44" s="11">
        <f t="shared" si="170"/>
        <v>0</v>
      </c>
      <c r="CE44" s="11">
        <f t="shared" si="171"/>
        <v>0.625</v>
      </c>
      <c r="CF44" s="11">
        <f t="shared" si="172"/>
        <v>0.625</v>
      </c>
      <c r="CG44" s="11">
        <f t="shared" si="173"/>
        <v>0.625</v>
      </c>
      <c r="CH44" s="11">
        <f t="shared" si="174"/>
        <v>0</v>
      </c>
      <c r="CI44" s="17">
        <f t="shared" si="175"/>
        <v>3.125</v>
      </c>
      <c r="CJ44" s="11">
        <f t="shared" si="176"/>
        <v>0</v>
      </c>
      <c r="CK44" s="11">
        <f t="shared" si="177"/>
        <v>2</v>
      </c>
      <c r="CL44" s="11">
        <f t="shared" si="178"/>
        <v>0</v>
      </c>
      <c r="CM44" s="11">
        <f t="shared" si="179"/>
        <v>2</v>
      </c>
      <c r="CN44" s="11">
        <f t="shared" si="180"/>
        <v>0</v>
      </c>
      <c r="CO44" s="11">
        <f t="shared" si="181"/>
        <v>0</v>
      </c>
      <c r="CP44" s="17">
        <f t="shared" si="182"/>
        <v>4</v>
      </c>
      <c r="CQ44" s="11">
        <f t="shared" si="183"/>
        <v>1</v>
      </c>
      <c r="CR44" s="11">
        <f t="shared" si="184"/>
        <v>1</v>
      </c>
      <c r="CS44" s="11">
        <f t="shared" si="185"/>
        <v>1</v>
      </c>
      <c r="CT44" s="11">
        <f t="shared" si="186"/>
        <v>1</v>
      </c>
      <c r="CU44" s="11">
        <f t="shared" si="187"/>
        <v>0</v>
      </c>
      <c r="CV44" s="11">
        <f t="shared" si="188"/>
        <v>0</v>
      </c>
      <c r="CW44" s="17">
        <f t="shared" si="189"/>
        <v>4</v>
      </c>
      <c r="CX44" s="11">
        <f t="shared" si="190"/>
        <v>0</v>
      </c>
      <c r="CY44" s="11">
        <f t="shared" si="191"/>
        <v>0</v>
      </c>
      <c r="CZ44" s="11">
        <f t="shared" si="192"/>
        <v>0</v>
      </c>
      <c r="DA44" s="11">
        <f t="shared" si="193"/>
        <v>0</v>
      </c>
      <c r="DB44" s="11">
        <f t="shared" si="194"/>
        <v>0</v>
      </c>
      <c r="DC44" s="11">
        <f t="shared" si="195"/>
        <v>0</v>
      </c>
      <c r="DD44" s="17">
        <f t="shared" si="196"/>
        <v>0</v>
      </c>
      <c r="DE44" s="12" t="s">
        <v>1522</v>
      </c>
      <c r="DF44" s="12" t="s">
        <v>1523</v>
      </c>
      <c r="DG44" s="13">
        <v>2351</v>
      </c>
      <c r="DH44" s="17">
        <f t="shared" si="197"/>
        <v>2</v>
      </c>
      <c r="DI44" s="17">
        <f t="shared" si="198"/>
        <v>2.5</v>
      </c>
      <c r="DJ44" s="10" t="str">
        <f t="shared" si="199"/>
        <v>Mycket bra</v>
      </c>
    </row>
    <row r="45" spans="1:114" ht="14.25" x14ac:dyDescent="0.2">
      <c r="A45" s="6" t="s">
        <v>737</v>
      </c>
      <c r="B45" s="7">
        <v>180</v>
      </c>
      <c r="C45" s="6" t="s">
        <v>772</v>
      </c>
      <c r="D45" s="9" t="str">
        <f t="shared" si="100"/>
        <v>Gabriella Luoma</v>
      </c>
      <c r="E45" s="10" t="str">
        <f t="shared" si="101"/>
        <v>gabriella.luoma@stockholm.se</v>
      </c>
      <c r="F45" s="10" t="str">
        <f t="shared" si="102"/>
        <v>Preventionssamordnare</v>
      </c>
      <c r="G45" s="11">
        <f t="shared" si="103"/>
        <v>0</v>
      </c>
      <c r="H45" s="11">
        <f t="shared" si="104"/>
        <v>1.25</v>
      </c>
      <c r="I45" s="11">
        <f t="shared" si="105"/>
        <v>1.25</v>
      </c>
      <c r="J45" s="11">
        <f t="shared" si="106"/>
        <v>0</v>
      </c>
      <c r="K45" s="11">
        <f t="shared" si="107"/>
        <v>0</v>
      </c>
      <c r="L45" s="10">
        <f t="shared" si="108"/>
        <v>2.5</v>
      </c>
      <c r="M45" s="11">
        <f t="shared" si="109"/>
        <v>1</v>
      </c>
      <c r="N45" s="11">
        <f t="shared" si="110"/>
        <v>0</v>
      </c>
      <c r="O45" s="11">
        <f t="shared" si="111"/>
        <v>1</v>
      </c>
      <c r="P45" s="11">
        <f t="shared" si="112"/>
        <v>1</v>
      </c>
      <c r="Q45" s="11">
        <f t="shared" si="113"/>
        <v>1</v>
      </c>
      <c r="R45" s="11">
        <f t="shared" si="114"/>
        <v>0</v>
      </c>
      <c r="S45" s="10">
        <f t="shared" si="115"/>
        <v>4</v>
      </c>
      <c r="T45" s="11">
        <f t="shared" si="116"/>
        <v>0.625</v>
      </c>
      <c r="U45" s="11">
        <f t="shared" si="117"/>
        <v>0.625</v>
      </c>
      <c r="V45" s="11">
        <f t="shared" si="118"/>
        <v>0.625</v>
      </c>
      <c r="W45" s="11">
        <f t="shared" si="119"/>
        <v>0</v>
      </c>
      <c r="X45" s="11">
        <f t="shared" si="120"/>
        <v>0</v>
      </c>
      <c r="Y45" s="11">
        <f t="shared" si="121"/>
        <v>0.625</v>
      </c>
      <c r="Z45" s="11">
        <f t="shared" si="122"/>
        <v>0</v>
      </c>
      <c r="AA45" s="11">
        <f t="shared" si="123"/>
        <v>0.625</v>
      </c>
      <c r="AB45" s="11">
        <f t="shared" si="124"/>
        <v>0</v>
      </c>
      <c r="AC45" s="10">
        <f t="shared" si="125"/>
        <v>3.125</v>
      </c>
      <c r="AD45" s="11">
        <f t="shared" si="126"/>
        <v>1</v>
      </c>
      <c r="AE45" s="11">
        <f t="shared" si="127"/>
        <v>2</v>
      </c>
      <c r="AF45" s="11">
        <f t="shared" si="128"/>
        <v>1</v>
      </c>
      <c r="AG45" s="11">
        <f t="shared" si="129"/>
        <v>0</v>
      </c>
      <c r="AH45" s="11">
        <f t="shared" si="130"/>
        <v>0</v>
      </c>
      <c r="AI45" s="11">
        <f t="shared" si="131"/>
        <v>0</v>
      </c>
      <c r="AJ45" s="10">
        <f t="shared" si="132"/>
        <v>4</v>
      </c>
      <c r="AK45" s="11">
        <f t="shared" si="133"/>
        <v>0</v>
      </c>
      <c r="AL45" s="11">
        <f t="shared" si="134"/>
        <v>1</v>
      </c>
      <c r="AM45" s="11">
        <f t="shared" si="135"/>
        <v>1</v>
      </c>
      <c r="AN45" s="11">
        <f t="shared" si="136"/>
        <v>1</v>
      </c>
      <c r="AO45" s="11">
        <f t="shared" si="137"/>
        <v>0</v>
      </c>
      <c r="AP45" s="11">
        <f t="shared" si="138"/>
        <v>0</v>
      </c>
      <c r="AQ45" s="10">
        <f t="shared" si="139"/>
        <v>3</v>
      </c>
      <c r="AR45" s="11">
        <f t="shared" si="140"/>
        <v>0</v>
      </c>
      <c r="AS45" s="11">
        <f t="shared" si="141"/>
        <v>1</v>
      </c>
      <c r="AT45" s="11">
        <f t="shared" si="142"/>
        <v>0</v>
      </c>
      <c r="AU45" s="11">
        <f t="shared" si="143"/>
        <v>0</v>
      </c>
      <c r="AV45" s="11">
        <f t="shared" si="144"/>
        <v>0</v>
      </c>
      <c r="AW45" s="11">
        <f t="shared" si="145"/>
        <v>0</v>
      </c>
      <c r="AX45" s="10">
        <f t="shared" si="146"/>
        <v>1</v>
      </c>
      <c r="AY45" s="12" t="s">
        <v>1524</v>
      </c>
      <c r="AZ45" s="12" t="s">
        <v>1525</v>
      </c>
      <c r="BA45" s="13">
        <v>4351</v>
      </c>
      <c r="BB45" s="10">
        <f t="shared" si="147"/>
        <v>5</v>
      </c>
      <c r="BC45" s="17">
        <f t="shared" si="148"/>
        <v>3.2</v>
      </c>
      <c r="BD45" s="17"/>
      <c r="BE45" s="10" t="str">
        <f t="shared" si="149"/>
        <v>Bra</v>
      </c>
      <c r="BF45" s="6" t="s">
        <v>737</v>
      </c>
      <c r="BG45" s="7">
        <v>180</v>
      </c>
      <c r="BH45" s="6" t="s">
        <v>772</v>
      </c>
      <c r="BI45" s="9" t="str">
        <f t="shared" si="150"/>
        <v>Gabriella Luoma</v>
      </c>
      <c r="BJ45" s="10" t="str">
        <f t="shared" si="151"/>
        <v>gabriella.luoma@stockholm.se</v>
      </c>
      <c r="BK45" s="10" t="str">
        <f t="shared" si="152"/>
        <v>Preventionssamordnare</v>
      </c>
      <c r="BL45" s="10"/>
      <c r="BM45" s="11">
        <f t="shared" si="153"/>
        <v>0</v>
      </c>
      <c r="BN45" s="11">
        <f t="shared" si="154"/>
        <v>1.25</v>
      </c>
      <c r="BO45" s="11">
        <f t="shared" si="155"/>
        <v>1.25</v>
      </c>
      <c r="BP45" s="11">
        <f t="shared" si="156"/>
        <v>0</v>
      </c>
      <c r="BQ45" s="11">
        <f t="shared" si="157"/>
        <v>0</v>
      </c>
      <c r="BR45" s="17">
        <f t="shared" si="158"/>
        <v>2.5</v>
      </c>
      <c r="BS45" s="11">
        <f t="shared" si="159"/>
        <v>1</v>
      </c>
      <c r="BT45" s="11">
        <f t="shared" si="160"/>
        <v>0</v>
      </c>
      <c r="BU45" s="11">
        <f t="shared" si="161"/>
        <v>1</v>
      </c>
      <c r="BV45" s="11">
        <f t="shared" si="162"/>
        <v>1</v>
      </c>
      <c r="BW45" s="11">
        <f t="shared" si="163"/>
        <v>1</v>
      </c>
      <c r="BX45" s="11">
        <f t="shared" si="164"/>
        <v>0</v>
      </c>
      <c r="BY45" s="17">
        <f t="shared" si="165"/>
        <v>4</v>
      </c>
      <c r="BZ45" s="11">
        <f t="shared" si="166"/>
        <v>0.625</v>
      </c>
      <c r="CA45" s="11">
        <f t="shared" si="167"/>
        <v>0.625</v>
      </c>
      <c r="CB45" s="11">
        <f t="shared" si="168"/>
        <v>0.625</v>
      </c>
      <c r="CC45" s="11">
        <f t="shared" si="169"/>
        <v>0</v>
      </c>
      <c r="CD45" s="11">
        <f t="shared" si="170"/>
        <v>0</v>
      </c>
      <c r="CE45" s="11">
        <f t="shared" si="171"/>
        <v>0.625</v>
      </c>
      <c r="CF45" s="11">
        <f t="shared" si="172"/>
        <v>0</v>
      </c>
      <c r="CG45" s="11">
        <f t="shared" si="173"/>
        <v>0.625</v>
      </c>
      <c r="CH45" s="11">
        <f t="shared" si="174"/>
        <v>0</v>
      </c>
      <c r="CI45" s="17">
        <f t="shared" si="175"/>
        <v>3.125</v>
      </c>
      <c r="CJ45" s="11">
        <f t="shared" si="176"/>
        <v>1</v>
      </c>
      <c r="CK45" s="11">
        <f t="shared" si="177"/>
        <v>2</v>
      </c>
      <c r="CL45" s="11">
        <f t="shared" si="178"/>
        <v>1</v>
      </c>
      <c r="CM45" s="11">
        <f t="shared" si="179"/>
        <v>0</v>
      </c>
      <c r="CN45" s="11">
        <f t="shared" si="180"/>
        <v>0</v>
      </c>
      <c r="CO45" s="11">
        <f t="shared" si="181"/>
        <v>0</v>
      </c>
      <c r="CP45" s="17">
        <f t="shared" si="182"/>
        <v>4</v>
      </c>
      <c r="CQ45" s="11">
        <f t="shared" si="183"/>
        <v>0</v>
      </c>
      <c r="CR45" s="11">
        <f t="shared" si="184"/>
        <v>1</v>
      </c>
      <c r="CS45" s="11">
        <f t="shared" si="185"/>
        <v>1</v>
      </c>
      <c r="CT45" s="11">
        <f t="shared" si="186"/>
        <v>1</v>
      </c>
      <c r="CU45" s="11">
        <f t="shared" si="187"/>
        <v>0</v>
      </c>
      <c r="CV45" s="11">
        <f t="shared" si="188"/>
        <v>0</v>
      </c>
      <c r="CW45" s="17">
        <f t="shared" si="189"/>
        <v>3</v>
      </c>
      <c r="CX45" s="11">
        <f t="shared" si="190"/>
        <v>0</v>
      </c>
      <c r="CY45" s="11">
        <f t="shared" si="191"/>
        <v>1</v>
      </c>
      <c r="CZ45" s="11">
        <f t="shared" si="192"/>
        <v>0</v>
      </c>
      <c r="DA45" s="11">
        <f t="shared" si="193"/>
        <v>0</v>
      </c>
      <c r="DB45" s="11">
        <f t="shared" si="194"/>
        <v>0</v>
      </c>
      <c r="DC45" s="11">
        <f t="shared" si="195"/>
        <v>0</v>
      </c>
      <c r="DD45" s="17">
        <f t="shared" si="196"/>
        <v>1</v>
      </c>
      <c r="DE45" s="12" t="s">
        <v>1524</v>
      </c>
      <c r="DF45" s="12" t="s">
        <v>1525</v>
      </c>
      <c r="DG45" s="13">
        <v>4351</v>
      </c>
      <c r="DH45" s="17">
        <f t="shared" si="197"/>
        <v>5</v>
      </c>
      <c r="DI45" s="17">
        <f t="shared" si="198"/>
        <v>3.2</v>
      </c>
      <c r="DJ45" s="10" t="str">
        <f t="shared" si="199"/>
        <v>Bra</v>
      </c>
    </row>
    <row r="46" spans="1:114" ht="14.25" x14ac:dyDescent="0.2">
      <c r="A46" s="6" t="s">
        <v>737</v>
      </c>
      <c r="B46" s="7">
        <v>180</v>
      </c>
      <c r="C46" s="6" t="s">
        <v>552</v>
      </c>
      <c r="D46" s="9" t="str">
        <f t="shared" si="100"/>
        <v>Eva-Britt Leander</v>
      </c>
      <c r="E46" s="10" t="str">
        <f t="shared" si="101"/>
        <v>eva-britt.leander@stockholm.se</v>
      </c>
      <c r="F46" s="10" t="str">
        <f t="shared" si="102"/>
        <v>Utvecklings strateg</v>
      </c>
      <c r="G46" s="11">
        <f t="shared" si="103"/>
        <v>0</v>
      </c>
      <c r="H46" s="11">
        <f t="shared" si="104"/>
        <v>0</v>
      </c>
      <c r="I46" s="11">
        <f t="shared" si="105"/>
        <v>0</v>
      </c>
      <c r="J46" s="11">
        <f t="shared" si="106"/>
        <v>0</v>
      </c>
      <c r="K46" s="11">
        <f t="shared" si="107"/>
        <v>0</v>
      </c>
      <c r="L46" s="10">
        <f t="shared" si="108"/>
        <v>0</v>
      </c>
      <c r="M46" s="11">
        <f t="shared" si="109"/>
        <v>1</v>
      </c>
      <c r="N46" s="11">
        <f t="shared" si="110"/>
        <v>1</v>
      </c>
      <c r="O46" s="11">
        <f t="shared" si="111"/>
        <v>0</v>
      </c>
      <c r="P46" s="11">
        <f t="shared" si="112"/>
        <v>1</v>
      </c>
      <c r="Q46" s="11">
        <f t="shared" si="113"/>
        <v>0</v>
      </c>
      <c r="R46" s="11">
        <f t="shared" si="114"/>
        <v>0</v>
      </c>
      <c r="S46" s="10">
        <f t="shared" si="115"/>
        <v>3</v>
      </c>
      <c r="T46" s="11">
        <f t="shared" si="116"/>
        <v>0.625</v>
      </c>
      <c r="U46" s="11">
        <f t="shared" si="117"/>
        <v>0.625</v>
      </c>
      <c r="V46" s="11">
        <f t="shared" si="118"/>
        <v>0.625</v>
      </c>
      <c r="W46" s="11">
        <f t="shared" si="119"/>
        <v>0</v>
      </c>
      <c r="X46" s="11">
        <f t="shared" si="120"/>
        <v>0</v>
      </c>
      <c r="Y46" s="11">
        <f t="shared" si="121"/>
        <v>0.625</v>
      </c>
      <c r="Z46" s="11">
        <f t="shared" si="122"/>
        <v>0.625</v>
      </c>
      <c r="AA46" s="11">
        <f t="shared" si="123"/>
        <v>0.625</v>
      </c>
      <c r="AB46" s="11">
        <f t="shared" si="124"/>
        <v>0</v>
      </c>
      <c r="AC46" s="10">
        <f t="shared" si="125"/>
        <v>3.75</v>
      </c>
      <c r="AD46" s="11">
        <f t="shared" si="126"/>
        <v>0</v>
      </c>
      <c r="AE46" s="11">
        <f t="shared" si="127"/>
        <v>2</v>
      </c>
      <c r="AF46" s="11">
        <f t="shared" si="128"/>
        <v>0</v>
      </c>
      <c r="AG46" s="11">
        <f t="shared" si="129"/>
        <v>2</v>
      </c>
      <c r="AH46" s="11">
        <f t="shared" si="130"/>
        <v>0</v>
      </c>
      <c r="AI46" s="11">
        <f t="shared" si="131"/>
        <v>0</v>
      </c>
      <c r="AJ46" s="10">
        <f t="shared" si="132"/>
        <v>4</v>
      </c>
      <c r="AK46" s="11">
        <f t="shared" si="133"/>
        <v>1</v>
      </c>
      <c r="AL46" s="11">
        <f t="shared" si="134"/>
        <v>1</v>
      </c>
      <c r="AM46" s="11">
        <f t="shared" si="135"/>
        <v>0</v>
      </c>
      <c r="AN46" s="11">
        <f t="shared" si="136"/>
        <v>1</v>
      </c>
      <c r="AO46" s="11">
        <f t="shared" si="137"/>
        <v>0</v>
      </c>
      <c r="AP46" s="11">
        <f t="shared" si="138"/>
        <v>0</v>
      </c>
      <c r="AQ46" s="10">
        <f t="shared" si="139"/>
        <v>3</v>
      </c>
      <c r="AR46" s="11">
        <f t="shared" si="140"/>
        <v>0</v>
      </c>
      <c r="AS46" s="11">
        <f t="shared" si="141"/>
        <v>0</v>
      </c>
      <c r="AT46" s="11">
        <f t="shared" si="142"/>
        <v>0</v>
      </c>
      <c r="AU46" s="11">
        <f t="shared" si="143"/>
        <v>0</v>
      </c>
      <c r="AV46" s="11">
        <f t="shared" si="144"/>
        <v>0</v>
      </c>
      <c r="AW46" s="11">
        <f t="shared" si="145"/>
        <v>0</v>
      </c>
      <c r="AX46" s="10">
        <f t="shared" si="146"/>
        <v>0</v>
      </c>
      <c r="AY46" s="12" t="s">
        <v>1513</v>
      </c>
      <c r="AZ46" s="12" t="s">
        <v>1514</v>
      </c>
      <c r="BA46" s="13">
        <v>12351</v>
      </c>
      <c r="BB46" s="10">
        <f t="shared" si="147"/>
        <v>5</v>
      </c>
      <c r="BC46" s="17">
        <f t="shared" si="148"/>
        <v>2.7</v>
      </c>
      <c r="BD46" s="17"/>
      <c r="BE46" s="10" t="str">
        <f t="shared" si="149"/>
        <v>Bra</v>
      </c>
      <c r="BF46" s="6" t="s">
        <v>737</v>
      </c>
      <c r="BG46" s="7">
        <v>180</v>
      </c>
      <c r="BH46" s="6" t="s">
        <v>552</v>
      </c>
      <c r="BI46" s="9" t="str">
        <f t="shared" si="150"/>
        <v>Eva-Britt Leander</v>
      </c>
      <c r="BJ46" s="10" t="str">
        <f t="shared" si="151"/>
        <v>eva-britt.leander@stockholm.se</v>
      </c>
      <c r="BK46" s="10" t="str">
        <f t="shared" si="152"/>
        <v>Utvecklings strateg</v>
      </c>
      <c r="BL46" s="10"/>
      <c r="BM46" s="11">
        <f t="shared" si="153"/>
        <v>0</v>
      </c>
      <c r="BN46" s="11">
        <f t="shared" si="154"/>
        <v>0</v>
      </c>
      <c r="BO46" s="11">
        <f t="shared" si="155"/>
        <v>0</v>
      </c>
      <c r="BP46" s="11">
        <f t="shared" si="156"/>
        <v>0</v>
      </c>
      <c r="BQ46" s="11">
        <f t="shared" si="157"/>
        <v>0</v>
      </c>
      <c r="BR46" s="17">
        <f t="shared" si="158"/>
        <v>0</v>
      </c>
      <c r="BS46" s="11">
        <f t="shared" si="159"/>
        <v>1</v>
      </c>
      <c r="BT46" s="11">
        <f t="shared" si="160"/>
        <v>1</v>
      </c>
      <c r="BU46" s="11">
        <f t="shared" si="161"/>
        <v>0</v>
      </c>
      <c r="BV46" s="11">
        <f t="shared" si="162"/>
        <v>1</v>
      </c>
      <c r="BW46" s="11">
        <f t="shared" si="163"/>
        <v>0</v>
      </c>
      <c r="BX46" s="11">
        <f t="shared" si="164"/>
        <v>0</v>
      </c>
      <c r="BY46" s="17">
        <f t="shared" si="165"/>
        <v>3</v>
      </c>
      <c r="BZ46" s="11">
        <f t="shared" si="166"/>
        <v>0.625</v>
      </c>
      <c r="CA46" s="11">
        <f t="shared" si="167"/>
        <v>0.625</v>
      </c>
      <c r="CB46" s="11">
        <f t="shared" si="168"/>
        <v>0.625</v>
      </c>
      <c r="CC46" s="11">
        <f t="shared" si="169"/>
        <v>0</v>
      </c>
      <c r="CD46" s="11">
        <f t="shared" si="170"/>
        <v>0</v>
      </c>
      <c r="CE46" s="11">
        <f t="shared" si="171"/>
        <v>0.625</v>
      </c>
      <c r="CF46" s="11">
        <f t="shared" si="172"/>
        <v>0.625</v>
      </c>
      <c r="CG46" s="11">
        <f t="shared" si="173"/>
        <v>0.625</v>
      </c>
      <c r="CH46" s="11">
        <f t="shared" si="174"/>
        <v>0</v>
      </c>
      <c r="CI46" s="17">
        <f t="shared" si="175"/>
        <v>3.75</v>
      </c>
      <c r="CJ46" s="11">
        <f t="shared" si="176"/>
        <v>0</v>
      </c>
      <c r="CK46" s="11">
        <f t="shared" si="177"/>
        <v>2</v>
      </c>
      <c r="CL46" s="11">
        <f t="shared" si="178"/>
        <v>0</v>
      </c>
      <c r="CM46" s="11">
        <f t="shared" si="179"/>
        <v>2</v>
      </c>
      <c r="CN46" s="11">
        <f t="shared" si="180"/>
        <v>0</v>
      </c>
      <c r="CO46" s="11">
        <f t="shared" si="181"/>
        <v>0</v>
      </c>
      <c r="CP46" s="17">
        <f t="shared" si="182"/>
        <v>4</v>
      </c>
      <c r="CQ46" s="11">
        <f t="shared" si="183"/>
        <v>1</v>
      </c>
      <c r="CR46" s="11">
        <f t="shared" si="184"/>
        <v>1</v>
      </c>
      <c r="CS46" s="11">
        <f t="shared" si="185"/>
        <v>0</v>
      </c>
      <c r="CT46" s="11">
        <f t="shared" si="186"/>
        <v>1</v>
      </c>
      <c r="CU46" s="11">
        <f t="shared" si="187"/>
        <v>0</v>
      </c>
      <c r="CV46" s="11">
        <f t="shared" si="188"/>
        <v>0</v>
      </c>
      <c r="CW46" s="17">
        <f t="shared" si="189"/>
        <v>3</v>
      </c>
      <c r="CX46" s="11">
        <f t="shared" si="190"/>
        <v>0</v>
      </c>
      <c r="CY46" s="11">
        <f t="shared" si="191"/>
        <v>0</v>
      </c>
      <c r="CZ46" s="11">
        <f t="shared" si="192"/>
        <v>0</v>
      </c>
      <c r="DA46" s="11">
        <f t="shared" si="193"/>
        <v>0</v>
      </c>
      <c r="DB46" s="11">
        <f t="shared" si="194"/>
        <v>0</v>
      </c>
      <c r="DC46" s="11">
        <f t="shared" si="195"/>
        <v>0</v>
      </c>
      <c r="DD46" s="17">
        <f t="shared" si="196"/>
        <v>0</v>
      </c>
      <c r="DE46" s="12" t="s">
        <v>1513</v>
      </c>
      <c r="DF46" s="12" t="s">
        <v>1514</v>
      </c>
      <c r="DG46" s="13">
        <v>12351</v>
      </c>
      <c r="DH46" s="17">
        <f t="shared" si="197"/>
        <v>5</v>
      </c>
      <c r="DI46" s="17">
        <f t="shared" si="198"/>
        <v>2.7</v>
      </c>
      <c r="DJ46" s="10" t="str">
        <f t="shared" si="199"/>
        <v>Bra</v>
      </c>
    </row>
    <row r="47" spans="1:114" ht="14.25" x14ac:dyDescent="0.2">
      <c r="A47" s="6" t="s">
        <v>737</v>
      </c>
      <c r="B47" s="7">
        <v>180</v>
      </c>
      <c r="C47" s="6" t="s">
        <v>463</v>
      </c>
      <c r="D47" s="9" t="str">
        <f t="shared" si="100"/>
        <v>Jamila Lodhi</v>
      </c>
      <c r="E47" s="10" t="str">
        <f t="shared" si="101"/>
        <v>jamila.lodhi@stockholm.se</v>
      </c>
      <c r="F47" s="10" t="str">
        <f t="shared" si="102"/>
        <v>Bitr. Enhetschef för Fält &amp; Preventionsenheten samt Fältassistent</v>
      </c>
      <c r="G47" s="11">
        <f t="shared" si="103"/>
        <v>0</v>
      </c>
      <c r="H47" s="11">
        <f t="shared" si="104"/>
        <v>0</v>
      </c>
      <c r="I47" s="11">
        <f t="shared" si="105"/>
        <v>0</v>
      </c>
      <c r="J47" s="11">
        <f t="shared" si="106"/>
        <v>0</v>
      </c>
      <c r="K47" s="11">
        <f t="shared" si="107"/>
        <v>0</v>
      </c>
      <c r="L47" s="10">
        <f t="shared" si="108"/>
        <v>0</v>
      </c>
      <c r="M47" s="11">
        <f t="shared" si="109"/>
        <v>1</v>
      </c>
      <c r="N47" s="11">
        <f t="shared" si="110"/>
        <v>1</v>
      </c>
      <c r="O47" s="11">
        <f t="shared" si="111"/>
        <v>0</v>
      </c>
      <c r="P47" s="11">
        <f t="shared" si="112"/>
        <v>1</v>
      </c>
      <c r="Q47" s="11">
        <f t="shared" si="113"/>
        <v>0</v>
      </c>
      <c r="R47" s="11">
        <f t="shared" si="114"/>
        <v>0</v>
      </c>
      <c r="S47" s="10">
        <f t="shared" si="115"/>
        <v>3</v>
      </c>
      <c r="T47" s="11">
        <f t="shared" si="116"/>
        <v>0.625</v>
      </c>
      <c r="U47" s="11">
        <f t="shared" si="117"/>
        <v>0</v>
      </c>
      <c r="V47" s="11">
        <f t="shared" si="118"/>
        <v>0.625</v>
      </c>
      <c r="W47" s="11">
        <f t="shared" si="119"/>
        <v>0.625</v>
      </c>
      <c r="X47" s="11">
        <f t="shared" si="120"/>
        <v>0</v>
      </c>
      <c r="Y47" s="11">
        <f t="shared" si="121"/>
        <v>0.625</v>
      </c>
      <c r="Z47" s="11">
        <f t="shared" si="122"/>
        <v>0</v>
      </c>
      <c r="AA47" s="11">
        <f t="shared" si="123"/>
        <v>0</v>
      </c>
      <c r="AB47" s="11">
        <f t="shared" si="124"/>
        <v>0</v>
      </c>
      <c r="AC47" s="10">
        <f t="shared" si="125"/>
        <v>2.5</v>
      </c>
      <c r="AD47" s="11">
        <f t="shared" si="126"/>
        <v>1</v>
      </c>
      <c r="AE47" s="11">
        <f t="shared" si="127"/>
        <v>0</v>
      </c>
      <c r="AF47" s="11">
        <f t="shared" si="128"/>
        <v>0</v>
      </c>
      <c r="AG47" s="11">
        <f t="shared" si="129"/>
        <v>2</v>
      </c>
      <c r="AH47" s="11">
        <f t="shared" si="130"/>
        <v>0</v>
      </c>
      <c r="AI47" s="11">
        <f t="shared" si="131"/>
        <v>0</v>
      </c>
      <c r="AJ47" s="10">
        <f t="shared" si="132"/>
        <v>3</v>
      </c>
      <c r="AK47" s="11">
        <f t="shared" si="133"/>
        <v>1</v>
      </c>
      <c r="AL47" s="11">
        <f t="shared" si="134"/>
        <v>1</v>
      </c>
      <c r="AM47" s="11">
        <f t="shared" si="135"/>
        <v>1</v>
      </c>
      <c r="AN47" s="11">
        <f t="shared" si="136"/>
        <v>1</v>
      </c>
      <c r="AO47" s="11">
        <f t="shared" si="137"/>
        <v>1</v>
      </c>
      <c r="AP47" s="11">
        <f t="shared" si="138"/>
        <v>0</v>
      </c>
      <c r="AQ47" s="10">
        <f t="shared" si="139"/>
        <v>5</v>
      </c>
      <c r="AR47" s="11">
        <f t="shared" si="140"/>
        <v>0</v>
      </c>
      <c r="AS47" s="11">
        <f t="shared" si="141"/>
        <v>0</v>
      </c>
      <c r="AT47" s="11">
        <f t="shared" si="142"/>
        <v>0</v>
      </c>
      <c r="AU47" s="11">
        <f t="shared" si="143"/>
        <v>1</v>
      </c>
      <c r="AV47" s="11">
        <f t="shared" si="144"/>
        <v>0</v>
      </c>
      <c r="AW47" s="11">
        <f t="shared" si="145"/>
        <v>0</v>
      </c>
      <c r="AX47" s="10">
        <f t="shared" si="146"/>
        <v>1</v>
      </c>
      <c r="AY47" s="12" t="s">
        <v>1515</v>
      </c>
      <c r="AZ47" s="12" t="s">
        <v>1516</v>
      </c>
      <c r="BA47" s="13">
        <v>15351</v>
      </c>
      <c r="BB47" s="10">
        <f t="shared" si="147"/>
        <v>5</v>
      </c>
      <c r="BC47" s="17">
        <f t="shared" si="148"/>
        <v>2.8</v>
      </c>
      <c r="BD47" s="17"/>
      <c r="BE47" s="10" t="str">
        <f t="shared" si="149"/>
        <v>Varken eller</v>
      </c>
      <c r="BF47" s="6" t="s">
        <v>737</v>
      </c>
      <c r="BG47" s="7">
        <v>180</v>
      </c>
      <c r="BH47" s="6" t="s">
        <v>463</v>
      </c>
      <c r="BI47" s="9" t="str">
        <f t="shared" si="150"/>
        <v>Jamila Lodhi</v>
      </c>
      <c r="BJ47" s="10" t="str">
        <f t="shared" si="151"/>
        <v>jamila.lodhi@stockholm.se</v>
      </c>
      <c r="BK47" s="10" t="str">
        <f t="shared" si="152"/>
        <v>Bitr. Enhetschef för Fält &amp; Preventionsenheten samt Fältassistent</v>
      </c>
      <c r="BL47" s="10"/>
      <c r="BM47" s="11">
        <f t="shared" si="153"/>
        <v>0</v>
      </c>
      <c r="BN47" s="11">
        <f t="shared" si="154"/>
        <v>0</v>
      </c>
      <c r="BO47" s="11">
        <f t="shared" si="155"/>
        <v>0</v>
      </c>
      <c r="BP47" s="11">
        <f t="shared" si="156"/>
        <v>0</v>
      </c>
      <c r="BQ47" s="11">
        <f t="shared" si="157"/>
        <v>0</v>
      </c>
      <c r="BR47" s="17">
        <f t="shared" si="158"/>
        <v>0</v>
      </c>
      <c r="BS47" s="11">
        <f t="shared" si="159"/>
        <v>1</v>
      </c>
      <c r="BT47" s="11">
        <f t="shared" si="160"/>
        <v>1</v>
      </c>
      <c r="BU47" s="11">
        <f t="shared" si="161"/>
        <v>0</v>
      </c>
      <c r="BV47" s="11">
        <f t="shared" si="162"/>
        <v>1</v>
      </c>
      <c r="BW47" s="11">
        <f t="shared" si="163"/>
        <v>0</v>
      </c>
      <c r="BX47" s="11">
        <f t="shared" si="164"/>
        <v>0</v>
      </c>
      <c r="BY47" s="17">
        <f t="shared" si="165"/>
        <v>3</v>
      </c>
      <c r="BZ47" s="11">
        <f t="shared" si="166"/>
        <v>0.625</v>
      </c>
      <c r="CA47" s="11">
        <f t="shared" si="167"/>
        <v>0</v>
      </c>
      <c r="CB47" s="11">
        <f t="shared" si="168"/>
        <v>0.625</v>
      </c>
      <c r="CC47" s="11">
        <f t="shared" si="169"/>
        <v>0.625</v>
      </c>
      <c r="CD47" s="11">
        <f t="shared" si="170"/>
        <v>0</v>
      </c>
      <c r="CE47" s="11">
        <f t="shared" si="171"/>
        <v>0.625</v>
      </c>
      <c r="CF47" s="11">
        <f t="shared" si="172"/>
        <v>0</v>
      </c>
      <c r="CG47" s="11">
        <f t="shared" si="173"/>
        <v>0</v>
      </c>
      <c r="CH47" s="11">
        <f t="shared" si="174"/>
        <v>0</v>
      </c>
      <c r="CI47" s="17">
        <f t="shared" si="175"/>
        <v>2.5</v>
      </c>
      <c r="CJ47" s="11">
        <f t="shared" si="176"/>
        <v>1</v>
      </c>
      <c r="CK47" s="11">
        <f t="shared" si="177"/>
        <v>0</v>
      </c>
      <c r="CL47" s="11">
        <f t="shared" si="178"/>
        <v>0</v>
      </c>
      <c r="CM47" s="11">
        <f t="shared" si="179"/>
        <v>2</v>
      </c>
      <c r="CN47" s="11">
        <f t="shared" si="180"/>
        <v>0</v>
      </c>
      <c r="CO47" s="11">
        <f t="shared" si="181"/>
        <v>0</v>
      </c>
      <c r="CP47" s="17">
        <f t="shared" si="182"/>
        <v>3</v>
      </c>
      <c r="CQ47" s="11">
        <f t="shared" si="183"/>
        <v>1</v>
      </c>
      <c r="CR47" s="11">
        <f t="shared" si="184"/>
        <v>1</v>
      </c>
      <c r="CS47" s="11">
        <f t="shared" si="185"/>
        <v>1</v>
      </c>
      <c r="CT47" s="11">
        <f t="shared" si="186"/>
        <v>1</v>
      </c>
      <c r="CU47" s="11">
        <f t="shared" si="187"/>
        <v>1</v>
      </c>
      <c r="CV47" s="11">
        <f t="shared" si="188"/>
        <v>0</v>
      </c>
      <c r="CW47" s="17">
        <f t="shared" si="189"/>
        <v>5</v>
      </c>
      <c r="CX47" s="11">
        <f t="shared" si="190"/>
        <v>0</v>
      </c>
      <c r="CY47" s="11">
        <f t="shared" si="191"/>
        <v>0</v>
      </c>
      <c r="CZ47" s="11">
        <f t="shared" si="192"/>
        <v>0</v>
      </c>
      <c r="DA47" s="11">
        <f t="shared" si="193"/>
        <v>1</v>
      </c>
      <c r="DB47" s="11">
        <f t="shared" si="194"/>
        <v>0</v>
      </c>
      <c r="DC47" s="11">
        <f t="shared" si="195"/>
        <v>0</v>
      </c>
      <c r="DD47" s="17">
        <f t="shared" si="196"/>
        <v>1</v>
      </c>
      <c r="DE47" s="12" t="s">
        <v>1515</v>
      </c>
      <c r="DF47" s="12" t="s">
        <v>1516</v>
      </c>
      <c r="DG47" s="13">
        <v>15351</v>
      </c>
      <c r="DH47" s="17">
        <f t="shared" si="197"/>
        <v>5</v>
      </c>
      <c r="DI47" s="17">
        <f t="shared" si="198"/>
        <v>2.8</v>
      </c>
      <c r="DJ47" s="10" t="str">
        <f t="shared" si="199"/>
        <v>Varken eller</v>
      </c>
    </row>
    <row r="48" spans="1:114" ht="14.25" x14ac:dyDescent="0.2">
      <c r="A48" s="6" t="s">
        <v>737</v>
      </c>
      <c r="B48" s="7">
        <v>180</v>
      </c>
      <c r="C48" s="6" t="s">
        <v>777</v>
      </c>
      <c r="D48" s="9" t="str">
        <f t="shared" si="100"/>
        <v>Robert Weintraub</v>
      </c>
      <c r="E48" s="10" t="str">
        <f t="shared" si="101"/>
        <v>robert.weintraub@stockholm.se</v>
      </c>
      <c r="F48" s="10" t="str">
        <f t="shared" si="102"/>
        <v>enhetschef</v>
      </c>
      <c r="G48" s="11">
        <f t="shared" si="103"/>
        <v>0</v>
      </c>
      <c r="H48" s="11">
        <f t="shared" si="104"/>
        <v>1.25</v>
      </c>
      <c r="I48" s="11">
        <f t="shared" si="105"/>
        <v>0</v>
      </c>
      <c r="J48" s="11">
        <f t="shared" si="106"/>
        <v>0</v>
      </c>
      <c r="K48" s="11">
        <f t="shared" si="107"/>
        <v>0</v>
      </c>
      <c r="L48" s="10">
        <f t="shared" si="108"/>
        <v>1.25</v>
      </c>
      <c r="M48" s="11">
        <f t="shared" si="109"/>
        <v>1</v>
      </c>
      <c r="N48" s="11">
        <f t="shared" si="110"/>
        <v>1</v>
      </c>
      <c r="O48" s="11">
        <f t="shared" si="111"/>
        <v>1</v>
      </c>
      <c r="P48" s="11">
        <f t="shared" si="112"/>
        <v>1</v>
      </c>
      <c r="Q48" s="11">
        <f t="shared" si="113"/>
        <v>0</v>
      </c>
      <c r="R48" s="11">
        <f t="shared" si="114"/>
        <v>0</v>
      </c>
      <c r="S48" s="10">
        <f t="shared" si="115"/>
        <v>4</v>
      </c>
      <c r="T48" s="11">
        <f t="shared" si="116"/>
        <v>0</v>
      </c>
      <c r="U48" s="11">
        <f t="shared" si="117"/>
        <v>0</v>
      </c>
      <c r="V48" s="11">
        <f t="shared" si="118"/>
        <v>0</v>
      </c>
      <c r="W48" s="11">
        <f t="shared" si="119"/>
        <v>0</v>
      </c>
      <c r="X48" s="11">
        <f t="shared" si="120"/>
        <v>0</v>
      </c>
      <c r="Y48" s="11">
        <f t="shared" si="121"/>
        <v>0.625</v>
      </c>
      <c r="Z48" s="11">
        <f t="shared" si="122"/>
        <v>0</v>
      </c>
      <c r="AA48" s="11">
        <f t="shared" si="123"/>
        <v>0.625</v>
      </c>
      <c r="AB48" s="11">
        <f t="shared" si="124"/>
        <v>0</v>
      </c>
      <c r="AC48" s="10">
        <f t="shared" si="125"/>
        <v>1.25</v>
      </c>
      <c r="AD48" s="11">
        <f t="shared" si="126"/>
        <v>1</v>
      </c>
      <c r="AE48" s="11">
        <f t="shared" si="127"/>
        <v>0</v>
      </c>
      <c r="AF48" s="11">
        <f t="shared" si="128"/>
        <v>1</v>
      </c>
      <c r="AG48" s="11">
        <f t="shared" si="129"/>
        <v>0</v>
      </c>
      <c r="AH48" s="11">
        <f t="shared" si="130"/>
        <v>0</v>
      </c>
      <c r="AI48" s="11">
        <f t="shared" si="131"/>
        <v>0</v>
      </c>
      <c r="AJ48" s="10">
        <f t="shared" si="132"/>
        <v>2</v>
      </c>
      <c r="AK48" s="11">
        <f t="shared" si="133"/>
        <v>1</v>
      </c>
      <c r="AL48" s="11">
        <f t="shared" si="134"/>
        <v>1</v>
      </c>
      <c r="AM48" s="11">
        <f t="shared" si="135"/>
        <v>1</v>
      </c>
      <c r="AN48" s="11">
        <f t="shared" si="136"/>
        <v>1</v>
      </c>
      <c r="AO48" s="11">
        <f t="shared" si="137"/>
        <v>1</v>
      </c>
      <c r="AP48" s="11">
        <f t="shared" si="138"/>
        <v>0</v>
      </c>
      <c r="AQ48" s="10">
        <f t="shared" si="139"/>
        <v>5</v>
      </c>
      <c r="AR48" s="11">
        <f t="shared" si="140"/>
        <v>0</v>
      </c>
      <c r="AS48" s="11">
        <f t="shared" si="141"/>
        <v>0</v>
      </c>
      <c r="AT48" s="11">
        <f t="shared" si="142"/>
        <v>0</v>
      </c>
      <c r="AU48" s="11">
        <f t="shared" si="143"/>
        <v>0</v>
      </c>
      <c r="AV48" s="11">
        <f t="shared" si="144"/>
        <v>0</v>
      </c>
      <c r="AW48" s="11">
        <f t="shared" si="145"/>
        <v>0</v>
      </c>
      <c r="AX48" s="10">
        <f t="shared" si="146"/>
        <v>0</v>
      </c>
      <c r="AY48" s="12" t="s">
        <v>1505</v>
      </c>
      <c r="AZ48" s="12" t="s">
        <v>1506</v>
      </c>
      <c r="BA48" s="13">
        <v>7351</v>
      </c>
      <c r="BB48" s="10">
        <f t="shared" si="147"/>
        <v>5</v>
      </c>
      <c r="BC48" s="17">
        <f t="shared" si="148"/>
        <v>2.6</v>
      </c>
      <c r="BD48" s="17"/>
      <c r="BE48" s="10" t="str">
        <f t="shared" si="149"/>
        <v>Bra</v>
      </c>
      <c r="BF48" s="6" t="s">
        <v>737</v>
      </c>
      <c r="BG48" s="7">
        <v>180</v>
      </c>
      <c r="BH48" s="6" t="s">
        <v>777</v>
      </c>
      <c r="BI48" s="9" t="str">
        <f t="shared" si="150"/>
        <v>Robert Weintraub</v>
      </c>
      <c r="BJ48" s="10" t="str">
        <f t="shared" si="151"/>
        <v>robert.weintraub@stockholm.se</v>
      </c>
      <c r="BK48" s="10" t="str">
        <f t="shared" si="152"/>
        <v>enhetschef</v>
      </c>
      <c r="BL48" s="10"/>
      <c r="BM48" s="11">
        <f t="shared" si="153"/>
        <v>0</v>
      </c>
      <c r="BN48" s="11">
        <f t="shared" si="154"/>
        <v>1.25</v>
      </c>
      <c r="BO48" s="11">
        <f t="shared" si="155"/>
        <v>0</v>
      </c>
      <c r="BP48" s="11">
        <f t="shared" si="156"/>
        <v>0</v>
      </c>
      <c r="BQ48" s="11">
        <f t="shared" si="157"/>
        <v>0</v>
      </c>
      <c r="BR48" s="17">
        <f t="shared" si="158"/>
        <v>1.25</v>
      </c>
      <c r="BS48" s="11">
        <f t="shared" si="159"/>
        <v>1</v>
      </c>
      <c r="BT48" s="11">
        <f t="shared" si="160"/>
        <v>1</v>
      </c>
      <c r="BU48" s="11">
        <f t="shared" si="161"/>
        <v>1</v>
      </c>
      <c r="BV48" s="11">
        <f t="shared" si="162"/>
        <v>1</v>
      </c>
      <c r="BW48" s="11">
        <f t="shared" si="163"/>
        <v>0</v>
      </c>
      <c r="BX48" s="11">
        <f t="shared" si="164"/>
        <v>0</v>
      </c>
      <c r="BY48" s="17">
        <f t="shared" si="165"/>
        <v>4</v>
      </c>
      <c r="BZ48" s="11">
        <f t="shared" si="166"/>
        <v>0</v>
      </c>
      <c r="CA48" s="11">
        <f t="shared" si="167"/>
        <v>0</v>
      </c>
      <c r="CB48" s="11">
        <f t="shared" si="168"/>
        <v>0</v>
      </c>
      <c r="CC48" s="11">
        <f t="shared" si="169"/>
        <v>0</v>
      </c>
      <c r="CD48" s="11">
        <f t="shared" si="170"/>
        <v>0</v>
      </c>
      <c r="CE48" s="11">
        <f t="shared" si="171"/>
        <v>0.625</v>
      </c>
      <c r="CF48" s="11">
        <f t="shared" si="172"/>
        <v>0</v>
      </c>
      <c r="CG48" s="11">
        <f t="shared" si="173"/>
        <v>0.625</v>
      </c>
      <c r="CH48" s="11">
        <f t="shared" si="174"/>
        <v>0</v>
      </c>
      <c r="CI48" s="17">
        <f t="shared" si="175"/>
        <v>1.25</v>
      </c>
      <c r="CJ48" s="11">
        <f t="shared" si="176"/>
        <v>1</v>
      </c>
      <c r="CK48" s="11">
        <f t="shared" si="177"/>
        <v>0</v>
      </c>
      <c r="CL48" s="11">
        <f t="shared" si="178"/>
        <v>1</v>
      </c>
      <c r="CM48" s="11">
        <f t="shared" si="179"/>
        <v>0</v>
      </c>
      <c r="CN48" s="11">
        <f t="shared" si="180"/>
        <v>0</v>
      </c>
      <c r="CO48" s="11">
        <f t="shared" si="181"/>
        <v>0</v>
      </c>
      <c r="CP48" s="17">
        <f t="shared" si="182"/>
        <v>2</v>
      </c>
      <c r="CQ48" s="11">
        <f t="shared" si="183"/>
        <v>1</v>
      </c>
      <c r="CR48" s="11">
        <f t="shared" si="184"/>
        <v>1</v>
      </c>
      <c r="CS48" s="11">
        <f t="shared" si="185"/>
        <v>1</v>
      </c>
      <c r="CT48" s="11">
        <f t="shared" si="186"/>
        <v>1</v>
      </c>
      <c r="CU48" s="11">
        <f t="shared" si="187"/>
        <v>1</v>
      </c>
      <c r="CV48" s="11">
        <f t="shared" si="188"/>
        <v>0</v>
      </c>
      <c r="CW48" s="17">
        <f t="shared" si="189"/>
        <v>5</v>
      </c>
      <c r="CX48" s="11">
        <f t="shared" si="190"/>
        <v>0</v>
      </c>
      <c r="CY48" s="11">
        <f t="shared" si="191"/>
        <v>0</v>
      </c>
      <c r="CZ48" s="11">
        <f t="shared" si="192"/>
        <v>0</v>
      </c>
      <c r="DA48" s="11">
        <f t="shared" si="193"/>
        <v>0</v>
      </c>
      <c r="DB48" s="11">
        <f t="shared" si="194"/>
        <v>0</v>
      </c>
      <c r="DC48" s="11">
        <f t="shared" si="195"/>
        <v>0</v>
      </c>
      <c r="DD48" s="17">
        <f t="shared" si="196"/>
        <v>0</v>
      </c>
      <c r="DE48" s="12" t="s">
        <v>1505</v>
      </c>
      <c r="DF48" s="12" t="s">
        <v>1506</v>
      </c>
      <c r="DG48" s="13">
        <v>7351</v>
      </c>
      <c r="DH48" s="17">
        <f t="shared" si="197"/>
        <v>5</v>
      </c>
      <c r="DI48" s="17">
        <f t="shared" si="198"/>
        <v>2.6</v>
      </c>
      <c r="DJ48" s="10" t="str">
        <f t="shared" si="199"/>
        <v>Bra</v>
      </c>
    </row>
    <row r="50" spans="1:114" x14ac:dyDescent="0.2">
      <c r="C50" s="19" t="s">
        <v>1801</v>
      </c>
    </row>
    <row r="51" spans="1:114" ht="14.25" x14ac:dyDescent="0.2">
      <c r="A51" s="6" t="s">
        <v>737</v>
      </c>
      <c r="B51" s="7">
        <v>180</v>
      </c>
      <c r="C51" s="6" t="s">
        <v>1118</v>
      </c>
      <c r="D51" s="9" t="str">
        <f>IFERROR(VLOOKUP(C51,Svar, 2, FALSE), "")</f>
        <v/>
      </c>
      <c r="E51" s="10" t="str">
        <f>IFERROR(VLOOKUP(C51,Svar, 3, FALSE), "")</f>
        <v/>
      </c>
      <c r="F51" s="10" t="str">
        <f>IFERROR(VLOOKUP(C51,Svar, 4, FALSE), "")</f>
        <v/>
      </c>
      <c r="G51" s="11" t="str">
        <f>IF(LEN(D51) &gt; 0, IF(IFERROR(FIND("a.", VLOOKUP(C51,Svar, 5, FALSE)), 0), 1.25, 0), "")</f>
        <v/>
      </c>
      <c r="H51" s="11" t="str">
        <f>IF(LEN(D51) &gt; 0, IF(IFERROR(FIND("b.", VLOOKUP(C51,Svar, 5, FALSE)), 0), 1.25, 0), "")</f>
        <v/>
      </c>
      <c r="I51" s="11" t="str">
        <f>IF(LEN(D51) &gt; 0, IF(IFERROR(FIND("c.", VLOOKUP(C51,Svar, 5, FALSE)), 0), 1.25, 0), "")</f>
        <v/>
      </c>
      <c r="J51" s="11" t="str">
        <f>IF(LEN(D51) &gt; 0, IF(IFERROR(FIND("d.", VLOOKUP(C51,Svar, 5, FALSE)), 0), 1.25, 0), "")</f>
        <v/>
      </c>
      <c r="K51" s="11" t="str">
        <f>IF(LEN(D51) &gt; 0, 0, "")</f>
        <v/>
      </c>
      <c r="L51" s="10" t="str">
        <f>IF(LEN(D51) &gt; 0, SUM(G51:K51), "")</f>
        <v/>
      </c>
      <c r="M51" s="11" t="str">
        <f>IF(LEN(D51) &gt; 0, IF(IFERROR(FIND("a.", VLOOKUP(C51,Svar, 7, FALSE)), 0), 1, 0), "")</f>
        <v/>
      </c>
      <c r="N51" s="11" t="str">
        <f>IF(LEN(D51) &gt; 0, IF(IFERROR(FIND("b.", VLOOKUP(C51,Svar, 7, FALSE)), 0), 1, 0), "")</f>
        <v/>
      </c>
      <c r="O51" s="11" t="str">
        <f>IF(LEN(D51) &gt; 0, IF(IFERROR(FIND("c.", VLOOKUP(C51,Svar, 7, FALSE)), 0), 1, 0), "")</f>
        <v/>
      </c>
      <c r="P51" s="11" t="str">
        <f>IF(LEN(D51) &gt; 0, IF(IFERROR(FIND("d.", VLOOKUP(C51,Svar, 7, FALSE)), 0), 1, 0), "")</f>
        <v/>
      </c>
      <c r="Q51" s="11" t="str">
        <f>IF(LEN(D51) &gt; 0, IF(IFERROR(FIND("e.", VLOOKUP(C51,Svar, 7, FALSE)), 0), 1, 0), "")</f>
        <v/>
      </c>
      <c r="R51" s="11" t="str">
        <f>IF(LEN(D51) &gt; 0, 0, "")</f>
        <v/>
      </c>
      <c r="S51" s="10" t="str">
        <f>IF(LEN(D51) &gt; 0, SUM(M51:R51), "")</f>
        <v/>
      </c>
      <c r="T51" s="11" t="str">
        <f>IF(LEN(D51) &gt; 0, IF(IFERROR(FIND("a.", VLOOKUP(C51,Svar, 8, FALSE)), 0), 0.625, 0), "")</f>
        <v/>
      </c>
      <c r="U51" s="11" t="str">
        <f>IF(LEN(D51) &gt; 0, IF(IFERROR(FIND("b.", VLOOKUP(C51,Svar, 8, FALSE)), 0), 0.625, 0), "")</f>
        <v/>
      </c>
      <c r="V51" s="11" t="str">
        <f>IF(LEN(D51) &gt; 0, IF(IFERROR(FIND("c.", VLOOKUP(C51,Svar, 8, FALSE)), 0), 0.625, 0), "")</f>
        <v/>
      </c>
      <c r="W51" s="11" t="str">
        <f>IF(LEN(D51) &gt; 0, IF(IFERROR(FIND("d.", VLOOKUP(C51,Svar, 8, FALSE)), 0), 0.625, 0), "")</f>
        <v/>
      </c>
      <c r="X51" s="11" t="str">
        <f>IF(LEN(D51) &gt; 0, IF(IFERROR(FIND("e.", VLOOKUP(C51,Svar, 8, FALSE)), 0), 0.625, 0), "")</f>
        <v/>
      </c>
      <c r="Y51" s="11" t="str">
        <f>IF(LEN(D51) &gt; 0, IF(IFERROR(FIND("f.", VLOOKUP(C51,Svar, 8, FALSE)), 0), 0.625, 0), "")</f>
        <v/>
      </c>
      <c r="Z51" s="11" t="str">
        <f>IF(LEN(D51) &gt; 0, IF(IFERROR(FIND("g.", VLOOKUP(C51,Svar, 8, FALSE)), 0), 0.625, 0), "")</f>
        <v/>
      </c>
      <c r="AA51" s="11" t="str">
        <f>IF(LEN(D51) &gt; 0, IF(IFERROR(FIND("h.", VLOOKUP(C51,Svar, 8, FALSE)), 0), 0.625, 0), "")</f>
        <v/>
      </c>
      <c r="AB51" s="11" t="str">
        <f>IF(LEN(D51) &gt; 0, 0, "")</f>
        <v/>
      </c>
      <c r="AC51" s="10" t="str">
        <f>IF(LEN(D51) &gt; 0, SUM(T51:AB51), "")</f>
        <v/>
      </c>
      <c r="AD51" s="11" t="str">
        <f>IF(LEN(D51) &gt; 0, IF(IFERROR(FIND("a.", VLOOKUP(C51,Svar, 9, FALSE)), 0), 1, 0), "")</f>
        <v/>
      </c>
      <c r="AE51" s="11" t="str">
        <f>IF(LEN(D51) &gt; 0, IF(IFERROR(FIND("b.", VLOOKUP(C51,Svar, 9, FALSE)), 0), 2, 0), "")</f>
        <v/>
      </c>
      <c r="AF51" s="11" t="str">
        <f>IF(LEN(D51) &gt; 0, IF(IFERROR(FIND("c.", VLOOKUP(C51,Svar, 9, FALSE)), 0), 1, 0), "")</f>
        <v/>
      </c>
      <c r="AG51" s="11" t="str">
        <f>IF(LEN(D51) &gt; 0, IF(IFERROR(FIND("d.", VLOOKUP(C51,Svar, 9, FALSE)), 0), 2, 0), "")</f>
        <v/>
      </c>
      <c r="AH51" s="11" t="str">
        <f>IF(LEN(D51) &gt; 0, IF(IFERROR(FIND("e.", VLOOKUP(C51,Svar, 9, FALSE)), 0), 1, 0), "")</f>
        <v/>
      </c>
      <c r="AI51" s="11" t="str">
        <f>IF(LEN(D51) &gt; 0, 0, "")</f>
        <v/>
      </c>
      <c r="AJ51" s="10" t="str">
        <f>IF(LEN(D51) &gt; 0, IF(SUM(AD51:AI51) &gt; 5, 5, SUM(AD51:AI51)), "")</f>
        <v/>
      </c>
      <c r="AK51" s="11" t="str">
        <f>IF(LEN(D51) &gt; 0, IF(IFERROR(FIND("a.", VLOOKUP(C51,Svar, 10, FALSE)), 0), 1, 0), "")</f>
        <v/>
      </c>
      <c r="AL51" s="11" t="str">
        <f>IF(LEN(D51) &gt; 0, IF(IFERROR(FIND("b.", VLOOKUP(C51,Svar, 10, FALSE)), 0), 1, 0), "")</f>
        <v/>
      </c>
      <c r="AM51" s="11" t="str">
        <f>IF(LEN(D51) &gt; 0, IF(IFERROR(FIND("c.", VLOOKUP(C51,Svar, 10, FALSE)), 0), 1, 0), "")</f>
        <v/>
      </c>
      <c r="AN51" s="11" t="str">
        <f>IF(LEN(D51) &gt; 0, IF(IFERROR(FIND("d.", VLOOKUP(C51,Svar, 10, FALSE)), 0), 1, 0), "")</f>
        <v/>
      </c>
      <c r="AO51" s="11" t="str">
        <f>IF(LEN(D51) &gt; 0, IF(IFERROR(FIND("e.", VLOOKUP(C51,Svar, 10, FALSE)), 0), 1, 0), "")</f>
        <v/>
      </c>
      <c r="AP51" s="11" t="str">
        <f>IF(LEN(D51) &gt; 0, 0, "")</f>
        <v/>
      </c>
      <c r="AQ51" s="10" t="str">
        <f>IF(LEN(D51) &gt; 0, SUM(AK51:AP51), "")</f>
        <v/>
      </c>
      <c r="AR51" s="11" t="str">
        <f>IF(LEN(D51) &gt; 0, IF(IFERROR(FIND("a.", VLOOKUP(C51,Svar, 11, FALSE)), 0), 1, 0), "")</f>
        <v/>
      </c>
      <c r="AS51" s="11" t="str">
        <f>IF(LEN(D51) &gt; 0, IF(IFERROR(FIND("b.", VLOOKUP(C51,Svar, 11, FALSE)), 0), 1, 0), "")</f>
        <v/>
      </c>
      <c r="AT51" s="11" t="str">
        <f>IF(LEN(D51) &gt; 0, IF(IFERROR(FIND("c.", VLOOKUP(C51,Svar, 11, FALSE)), 0), 1, 0), "")</f>
        <v/>
      </c>
      <c r="AU51" s="11" t="str">
        <f>IF(LEN(D51) &gt; 0, IF(IFERROR(FIND("d.", VLOOKUP(C51,Svar, 11, FALSE)), 0), 1, 0), "")</f>
        <v/>
      </c>
      <c r="AV51" s="11" t="str">
        <f>IF(LEN(D51) &gt; 0, IF(IFERROR(FIND("e.", VLOOKUP(C51,Svar, 11, FALSE)), 0), 1, 0), "")</f>
        <v/>
      </c>
      <c r="AW51" s="11" t="str">
        <f>IF(LEN(D51) &gt; 0, 0, "")</f>
        <v/>
      </c>
      <c r="AX51" s="10" t="str">
        <f>IF(LEN(D51) &gt; 0, SUM(AR51:AW51), "")</f>
        <v/>
      </c>
      <c r="AY51" s="12" t="s">
        <v>1558</v>
      </c>
      <c r="AZ51" s="12" t="s">
        <v>1559</v>
      </c>
      <c r="BA51" s="13">
        <v>6351</v>
      </c>
      <c r="BB51" s="10">
        <f>IF(BA51 &gt; 3099, 5, IF(BA51 &gt; 2799, 4, IF(BA51&gt; 2499, 3, IF(BA51&gt; 2299, 2, IF(BA51 &gt; 1999, 1, IF(BA51&gt;0, 0))))))</f>
        <v>5</v>
      </c>
      <c r="BC51" s="17" t="str">
        <f>IF(LEN(D51) &gt; 0, ROUND((L51+S51+AC51+AJ51+AQ51+AX51+BB51)/7, 1), "")</f>
        <v/>
      </c>
      <c r="BD51" s="17"/>
      <c r="BE51" s="10" t="str">
        <f>IF(LEN(D51) &gt; 0, VLOOKUP(C51,Svar, 12, FALSE), "")</f>
        <v/>
      </c>
      <c r="BF51" s="6" t="s">
        <v>737</v>
      </c>
      <c r="BG51" s="7">
        <v>180</v>
      </c>
      <c r="BH51" s="6" t="s">
        <v>1118</v>
      </c>
      <c r="BI51" s="9" t="str">
        <f>IFERROR(VLOOKUP(BH51,Svar, 2, FALSE), "")</f>
        <v/>
      </c>
      <c r="BJ51" s="10" t="str">
        <f>IFERROR(VLOOKUP(BH51,Svar, 3, FALSE), "")</f>
        <v/>
      </c>
      <c r="BK51" s="10" t="str">
        <f>IFERROR(VLOOKUP(BH51,Svar, 4, FALSE), "")</f>
        <v/>
      </c>
      <c r="BL51" s="10"/>
      <c r="BM51" s="11" t="str">
        <f>IF(LEN(BI51) &gt; 0, IF(IFERROR(FIND("a.", VLOOKUP(BH51,Svar, 5, FALSE)), 0), 1.25, 0), "")</f>
        <v/>
      </c>
      <c r="BN51" s="11" t="str">
        <f>IF(LEN(BI51) &gt; 0, IF(IFERROR(FIND("b.", VLOOKUP(BH51,Svar, 5, FALSE)), 0), 1.25, 0), "")</f>
        <v/>
      </c>
      <c r="BO51" s="11" t="str">
        <f>IF(LEN(BI51) &gt; 0, IF(IFERROR(FIND("c.", VLOOKUP(BH51,Svar, 5, FALSE)), 0), 1.25, 0), "")</f>
        <v/>
      </c>
      <c r="BP51" s="11" t="str">
        <f>IF(LEN(BI51) &gt; 0, IF(IFERROR(FIND("d.", VLOOKUP(BH51,Svar, 5, FALSE)), 0), 1.25, 0), "")</f>
        <v/>
      </c>
      <c r="BQ51" s="11" t="str">
        <f>IF(LEN(BI51) &gt; 0, 0, "")</f>
        <v/>
      </c>
      <c r="BR51" s="17" t="str">
        <f>IF(LEN(BI51) &gt; 0, SUM(BM51:BQ51), "")</f>
        <v/>
      </c>
      <c r="BS51" s="11" t="str">
        <f>IF(LEN(BI51) &gt; 0, IF(IFERROR(FIND("a.", VLOOKUP(BH51,Svar, 7, FALSE)), 0), 1, 0), "")</f>
        <v/>
      </c>
      <c r="BT51" s="11" t="str">
        <f>IF(LEN(BI51) &gt; 0, IF(IFERROR(FIND("b.", VLOOKUP(BH51,Svar, 7, FALSE)), 0), 1, 0), "")</f>
        <v/>
      </c>
      <c r="BU51" s="11" t="str">
        <f>IF(LEN(BI51) &gt; 0, IF(IFERROR(FIND("c.", VLOOKUP(BH51,Svar, 7, FALSE)), 0), 1, 0), "")</f>
        <v/>
      </c>
      <c r="BV51" s="11" t="str">
        <f>IF(LEN(BI51) &gt; 0, IF(IFERROR(FIND("d.", VLOOKUP(BH51,Svar, 7, FALSE)), 0), 1, 0), "")</f>
        <v/>
      </c>
      <c r="BW51" s="11" t="str">
        <f>IF(LEN(BI51) &gt; 0, IF(IFERROR(FIND("e.", VLOOKUP(BH51,Svar, 7, FALSE)), 0), 1, 0), "")</f>
        <v/>
      </c>
      <c r="BX51" s="11" t="str">
        <f>IF(LEN(BI51) &gt; 0, 0, "")</f>
        <v/>
      </c>
      <c r="BY51" s="17" t="str">
        <f>IF(LEN(BI51) &gt; 0, SUM(BS51:BX51), "")</f>
        <v/>
      </c>
      <c r="BZ51" s="11" t="str">
        <f>IF(LEN(BI51) &gt; 0, IF(IFERROR(FIND("a.", VLOOKUP(BH51,Svar, 8, FALSE)), 0), 0.625, 0), "")</f>
        <v/>
      </c>
      <c r="CA51" s="11" t="str">
        <f>IF(LEN(BI51) &gt; 0, IF(IFERROR(FIND("b.", VLOOKUP(BH51,Svar, 8, FALSE)), 0), 0.625, 0), "")</f>
        <v/>
      </c>
      <c r="CB51" s="11" t="str">
        <f>IF(LEN(BI51) &gt; 0, IF(IFERROR(FIND("c.", VLOOKUP(BH51,Svar, 8, FALSE)), 0), 0.625, 0), "")</f>
        <v/>
      </c>
      <c r="CC51" s="11" t="str">
        <f>IF(LEN(BI51) &gt; 0, IF(IFERROR(FIND("d.", VLOOKUP(BH51,Svar, 8, FALSE)), 0), 0.625, 0), "")</f>
        <v/>
      </c>
      <c r="CD51" s="11" t="str">
        <f>IF(LEN(BI51) &gt; 0, IF(IFERROR(FIND("e.", VLOOKUP(BH51,Svar, 8, FALSE)), 0), 0.625, 0), "")</f>
        <v/>
      </c>
      <c r="CE51" s="11" t="str">
        <f>IF(LEN(BI51) &gt; 0, IF(IFERROR(FIND("f.", VLOOKUP(BH51,Svar, 8, FALSE)), 0), 0.625, 0), "")</f>
        <v/>
      </c>
      <c r="CF51" s="11" t="str">
        <f>IF(LEN(BI51) &gt; 0, IF(IFERROR(FIND("g.", VLOOKUP(BH51,Svar, 8, FALSE)), 0), 0.625, 0), "")</f>
        <v/>
      </c>
      <c r="CG51" s="11" t="str">
        <f>IF(LEN(BI51) &gt; 0, IF(IFERROR(FIND("h.", VLOOKUP(BH51,Svar, 8, FALSE)), 0), 0.625, 0), "")</f>
        <v/>
      </c>
      <c r="CH51" s="11" t="str">
        <f>IF(LEN(BI51) &gt; 0, 0, "")</f>
        <v/>
      </c>
      <c r="CI51" s="17" t="str">
        <f>IF(LEN(BI51) &gt; 0, SUM(BZ51:CH51), "")</f>
        <v/>
      </c>
      <c r="CJ51" s="11" t="str">
        <f>IF(LEN(BI51) &gt; 0, IF(IFERROR(FIND("a.", VLOOKUP(BH51,Svar, 9, FALSE)), 0), 1, 0), "")</f>
        <v/>
      </c>
      <c r="CK51" s="11" t="str">
        <f>IF(LEN(BI51) &gt; 0, IF(IFERROR(FIND("b.", VLOOKUP(BH51,Svar, 9, FALSE)), 0), 2, 0), "")</f>
        <v/>
      </c>
      <c r="CL51" s="11" t="str">
        <f>IF(LEN(BI51) &gt; 0, IF(IFERROR(FIND("c.", VLOOKUP(BH51,Svar, 9, FALSE)), 0), 1, 0), "")</f>
        <v/>
      </c>
      <c r="CM51" s="11" t="str">
        <f>IF(LEN(BI51) &gt; 0, IF(IFERROR(FIND("d.", VLOOKUP(BH51,Svar, 9, FALSE)), 0), 2, 0), "")</f>
        <v/>
      </c>
      <c r="CN51" s="11" t="str">
        <f>IF(LEN(BI51) &gt; 0, IF(IFERROR(FIND("e.", VLOOKUP(BH51,Svar, 9, FALSE)), 0), 1, 0), "")</f>
        <v/>
      </c>
      <c r="CO51" s="11" t="str">
        <f>IF(LEN(BI51) &gt; 0, 0, "")</f>
        <v/>
      </c>
      <c r="CP51" s="17" t="str">
        <f>IF(LEN(BI51) &gt; 0, IF(SUM(CJ51:CO51) &gt; 5, 5, SUM(CJ51:CO51)), "")</f>
        <v/>
      </c>
      <c r="CQ51" s="11" t="str">
        <f>IF(LEN(BI51) &gt; 0, IF(IFERROR(FIND("a.", VLOOKUP(BH51,Svar, 10, FALSE)), 0), 1, 0), "")</f>
        <v/>
      </c>
      <c r="CR51" s="11" t="str">
        <f>IF(LEN(BI51) &gt; 0, IF(IFERROR(FIND("b.", VLOOKUP(BH51,Svar, 10, FALSE)), 0), 1, 0), "")</f>
        <v/>
      </c>
      <c r="CS51" s="11" t="str">
        <f>IF(LEN(BI51) &gt; 0, IF(IFERROR(FIND("c.", VLOOKUP(BH51,Svar, 10, FALSE)), 0), 1, 0), "")</f>
        <v/>
      </c>
      <c r="CT51" s="11" t="str">
        <f>IF(LEN(BI51) &gt; 0, IF(IFERROR(FIND("d.", VLOOKUP(BH51,Svar, 10, FALSE)), 0), 1, 0), "")</f>
        <v/>
      </c>
      <c r="CU51" s="11" t="str">
        <f>IF(LEN(BI51) &gt; 0, IF(IFERROR(FIND("e.", VLOOKUP(BH51,Svar, 10, FALSE)), 0), 1, 0), "")</f>
        <v/>
      </c>
      <c r="CV51" s="11" t="str">
        <f>IF(LEN(BI51) &gt; 0, 0, "")</f>
        <v/>
      </c>
      <c r="CW51" s="17" t="str">
        <f>IF(LEN(BI51) &gt; 0, SUM(CQ51:CV51), "")</f>
        <v/>
      </c>
      <c r="CX51" s="11" t="str">
        <f>IF(LEN(BI51) &gt; 0, IF(IFERROR(FIND("a.", VLOOKUP(BH51,Svar, 11, FALSE)), 0), 1, 0), "")</f>
        <v/>
      </c>
      <c r="CY51" s="11" t="str">
        <f>IF(LEN(BI51) &gt; 0, IF(IFERROR(FIND("b.", VLOOKUP(BH51,Svar, 11, FALSE)), 0), 1, 0), "")</f>
        <v/>
      </c>
      <c r="CZ51" s="11" t="str">
        <f>IF(LEN(BI51) &gt; 0, IF(IFERROR(FIND("c.", VLOOKUP(BH51,Svar, 11, FALSE)), 0), 1, 0), "")</f>
        <v/>
      </c>
      <c r="DA51" s="11" t="str">
        <f>IF(LEN(BI51) &gt; 0, IF(IFERROR(FIND("d.", VLOOKUP(BH51,Svar, 11, FALSE)), 0), 1, 0), "")</f>
        <v/>
      </c>
      <c r="DB51" s="11" t="str">
        <f>IF(LEN(BI51) &gt; 0, IF(IFERROR(FIND("e.", VLOOKUP(BH51,Svar, 11, FALSE)), 0), 1, 0), "")</f>
        <v/>
      </c>
      <c r="DC51" s="11" t="str">
        <f>IF(LEN(BI51) &gt; 0, 0, "")</f>
        <v/>
      </c>
      <c r="DD51" s="17" t="str">
        <f>IF(LEN(BI51) &gt; 0, SUM(CX51:DC51), "")</f>
        <v/>
      </c>
      <c r="DE51" s="12" t="s">
        <v>1558</v>
      </c>
      <c r="DF51" s="12" t="s">
        <v>1559</v>
      </c>
      <c r="DG51" s="13">
        <v>6351</v>
      </c>
      <c r="DH51" s="17">
        <f>IF(DG51 &gt; 3099, 5, IF(DG51 &gt; 2799, 4, IF(DG51&gt; 2499, 3, IF(DG51&gt; 2299, 2, IF(DG51 &gt; 1999, 1, IF(DG51&gt;0, 0))))))</f>
        <v>5</v>
      </c>
      <c r="DI51" s="17" t="str">
        <f>IF(LEN(BI51) &gt; 0, ROUND((BR51+BY51+CI51+CP51+CW51+DD51+DH51)/7, 1), "")</f>
        <v/>
      </c>
      <c r="DJ51" s="10" t="str">
        <f>IF(LEN(BI51) &gt; 0, VLOOKUP(BH51,Svar, 12, FALSE), "")</f>
        <v/>
      </c>
    </row>
    <row r="52" spans="1:114" ht="14.25" x14ac:dyDescent="0.2">
      <c r="A52" s="6" t="s">
        <v>737</v>
      </c>
      <c r="B52" s="7">
        <v>180</v>
      </c>
      <c r="C52" s="6" t="s">
        <v>1121</v>
      </c>
      <c r="D52" s="9" t="str">
        <f>IFERROR(VLOOKUP(C52,Svar, 2, FALSE), "")</f>
        <v/>
      </c>
      <c r="E52" s="10" t="str">
        <f>IFERROR(VLOOKUP(C52,Svar, 3, FALSE), "")</f>
        <v/>
      </c>
      <c r="F52" s="10" t="str">
        <f>IFERROR(VLOOKUP(C52,Svar, 4, FALSE), "")</f>
        <v/>
      </c>
      <c r="G52" s="11" t="str">
        <f>IF(LEN(D52) &gt; 0, IF(IFERROR(FIND("a.", VLOOKUP(C52,Svar, 5, FALSE)), 0), 1.25, 0), "")</f>
        <v/>
      </c>
      <c r="H52" s="11" t="str">
        <f>IF(LEN(D52) &gt; 0, IF(IFERROR(FIND("b.", VLOOKUP(C52,Svar, 5, FALSE)), 0), 1.25, 0), "")</f>
        <v/>
      </c>
      <c r="I52" s="11" t="str">
        <f>IF(LEN(D52) &gt; 0, IF(IFERROR(FIND("c.", VLOOKUP(C52,Svar, 5, FALSE)), 0), 1.25, 0), "")</f>
        <v/>
      </c>
      <c r="J52" s="11" t="str">
        <f>IF(LEN(D52) &gt; 0, IF(IFERROR(FIND("d.", VLOOKUP(C52,Svar, 5, FALSE)), 0), 1.25, 0), "")</f>
        <v/>
      </c>
      <c r="K52" s="11" t="str">
        <f>IF(LEN(D52) &gt; 0, 0, "")</f>
        <v/>
      </c>
      <c r="L52" s="10" t="str">
        <f>IF(LEN(D52) &gt; 0, SUM(G52:K52), "")</f>
        <v/>
      </c>
      <c r="M52" s="11" t="str">
        <f>IF(LEN(D52) &gt; 0, IF(IFERROR(FIND("a.", VLOOKUP(C52,Svar, 7, FALSE)), 0), 1, 0), "")</f>
        <v/>
      </c>
      <c r="N52" s="11" t="str">
        <f>IF(LEN(D52) &gt; 0, IF(IFERROR(FIND("b.", VLOOKUP(C52,Svar, 7, FALSE)), 0), 1, 0), "")</f>
        <v/>
      </c>
      <c r="O52" s="11" t="str">
        <f>IF(LEN(D52) &gt; 0, IF(IFERROR(FIND("c.", VLOOKUP(C52,Svar, 7, FALSE)), 0), 1, 0), "")</f>
        <v/>
      </c>
      <c r="P52" s="11" t="str">
        <f>IF(LEN(D52) &gt; 0, IF(IFERROR(FIND("d.", VLOOKUP(C52,Svar, 7, FALSE)), 0), 1, 0), "")</f>
        <v/>
      </c>
      <c r="Q52" s="11" t="str">
        <f>IF(LEN(D52) &gt; 0, IF(IFERROR(FIND("e.", VLOOKUP(C52,Svar, 7, FALSE)), 0), 1, 0), "")</f>
        <v/>
      </c>
      <c r="R52" s="11" t="str">
        <f>IF(LEN(D52) &gt; 0, 0, "")</f>
        <v/>
      </c>
      <c r="S52" s="10" t="str">
        <f>IF(LEN(D52) &gt; 0, SUM(M52:R52), "")</f>
        <v/>
      </c>
      <c r="T52" s="11" t="str">
        <f>IF(LEN(D52) &gt; 0, IF(IFERROR(FIND("a.", VLOOKUP(C52,Svar, 8, FALSE)), 0), 0.625, 0), "")</f>
        <v/>
      </c>
      <c r="U52" s="11" t="str">
        <f>IF(LEN(D52) &gt; 0, IF(IFERROR(FIND("b.", VLOOKUP(C52,Svar, 8, FALSE)), 0), 0.625, 0), "")</f>
        <v/>
      </c>
      <c r="V52" s="11" t="str">
        <f>IF(LEN(D52) &gt; 0, IF(IFERROR(FIND("c.", VLOOKUP(C52,Svar, 8, FALSE)), 0), 0.625, 0), "")</f>
        <v/>
      </c>
      <c r="W52" s="11" t="str">
        <f>IF(LEN(D52) &gt; 0, IF(IFERROR(FIND("d.", VLOOKUP(C52,Svar, 8, FALSE)), 0), 0.625, 0), "")</f>
        <v/>
      </c>
      <c r="X52" s="11" t="str">
        <f>IF(LEN(D52) &gt; 0, IF(IFERROR(FIND("e.", VLOOKUP(C52,Svar, 8, FALSE)), 0), 0.625, 0), "")</f>
        <v/>
      </c>
      <c r="Y52" s="11" t="str">
        <f>IF(LEN(D52) &gt; 0, IF(IFERROR(FIND("f.", VLOOKUP(C52,Svar, 8, FALSE)), 0), 0.625, 0), "")</f>
        <v/>
      </c>
      <c r="Z52" s="11" t="str">
        <f>IF(LEN(D52) &gt; 0, IF(IFERROR(FIND("g.", VLOOKUP(C52,Svar, 8, FALSE)), 0), 0.625, 0), "")</f>
        <v/>
      </c>
      <c r="AA52" s="11" t="str">
        <f>IF(LEN(D52) &gt; 0, IF(IFERROR(FIND("h.", VLOOKUP(C52,Svar, 8, FALSE)), 0), 0.625, 0), "")</f>
        <v/>
      </c>
      <c r="AB52" s="11" t="str">
        <f>IF(LEN(D52) &gt; 0, 0, "")</f>
        <v/>
      </c>
      <c r="AC52" s="10" t="str">
        <f>IF(LEN(D52) &gt; 0, SUM(T52:AB52), "")</f>
        <v/>
      </c>
      <c r="AD52" s="11" t="str">
        <f>IF(LEN(D52) &gt; 0, IF(IFERROR(FIND("a.", VLOOKUP(C52,Svar, 9, FALSE)), 0), 1, 0), "")</f>
        <v/>
      </c>
      <c r="AE52" s="11" t="str">
        <f>IF(LEN(D52) &gt; 0, IF(IFERROR(FIND("b.", VLOOKUP(C52,Svar, 9, FALSE)), 0), 2, 0), "")</f>
        <v/>
      </c>
      <c r="AF52" s="11" t="str">
        <f>IF(LEN(D52) &gt; 0, IF(IFERROR(FIND("c.", VLOOKUP(C52,Svar, 9, FALSE)), 0), 1, 0), "")</f>
        <v/>
      </c>
      <c r="AG52" s="11" t="str">
        <f>IF(LEN(D52) &gt; 0, IF(IFERROR(FIND("d.", VLOOKUP(C52,Svar, 9, FALSE)), 0), 2, 0), "")</f>
        <v/>
      </c>
      <c r="AH52" s="11" t="str">
        <f>IF(LEN(D52) &gt; 0, IF(IFERROR(FIND("e.", VLOOKUP(C52,Svar, 9, FALSE)), 0), 1, 0), "")</f>
        <v/>
      </c>
      <c r="AI52" s="11" t="str">
        <f>IF(LEN(D52) &gt; 0, 0, "")</f>
        <v/>
      </c>
      <c r="AJ52" s="10" t="str">
        <f>IF(LEN(D52) &gt; 0, IF(SUM(AD52:AI52) &gt; 5, 5, SUM(AD52:AI52)), "")</f>
        <v/>
      </c>
      <c r="AK52" s="11" t="str">
        <f>IF(LEN(D52) &gt; 0, IF(IFERROR(FIND("a.", VLOOKUP(C52,Svar, 10, FALSE)), 0), 1, 0), "")</f>
        <v/>
      </c>
      <c r="AL52" s="11" t="str">
        <f>IF(LEN(D52) &gt; 0, IF(IFERROR(FIND("b.", VLOOKUP(C52,Svar, 10, FALSE)), 0), 1, 0), "")</f>
        <v/>
      </c>
      <c r="AM52" s="11" t="str">
        <f>IF(LEN(D52) &gt; 0, IF(IFERROR(FIND("c.", VLOOKUP(C52,Svar, 10, FALSE)), 0), 1, 0), "")</f>
        <v/>
      </c>
      <c r="AN52" s="11" t="str">
        <f>IF(LEN(D52) &gt; 0, IF(IFERROR(FIND("d.", VLOOKUP(C52,Svar, 10, FALSE)), 0), 1, 0), "")</f>
        <v/>
      </c>
      <c r="AO52" s="11" t="str">
        <f>IF(LEN(D52) &gt; 0, IF(IFERROR(FIND("e.", VLOOKUP(C52,Svar, 10, FALSE)), 0), 1, 0), "")</f>
        <v/>
      </c>
      <c r="AP52" s="11" t="str">
        <f>IF(LEN(D52) &gt; 0, 0, "")</f>
        <v/>
      </c>
      <c r="AQ52" s="10" t="str">
        <f>IF(LEN(D52) &gt; 0, SUM(AK52:AP52), "")</f>
        <v/>
      </c>
      <c r="AR52" s="11" t="str">
        <f>IF(LEN(D52) &gt; 0, IF(IFERROR(FIND("a.", VLOOKUP(C52,Svar, 11, FALSE)), 0), 1, 0), "")</f>
        <v/>
      </c>
      <c r="AS52" s="11" t="str">
        <f>IF(LEN(D52) &gt; 0, IF(IFERROR(FIND("b.", VLOOKUP(C52,Svar, 11, FALSE)), 0), 1, 0), "")</f>
        <v/>
      </c>
      <c r="AT52" s="11" t="str">
        <f>IF(LEN(D52) &gt; 0, IF(IFERROR(FIND("c.", VLOOKUP(C52,Svar, 11, FALSE)), 0), 1, 0), "")</f>
        <v/>
      </c>
      <c r="AU52" s="11" t="str">
        <f>IF(LEN(D52) &gt; 0, IF(IFERROR(FIND("d.", VLOOKUP(C52,Svar, 11, FALSE)), 0), 1, 0), "")</f>
        <v/>
      </c>
      <c r="AV52" s="11" t="str">
        <f>IF(LEN(D52) &gt; 0, IF(IFERROR(FIND("e.", VLOOKUP(C52,Svar, 11, FALSE)), 0), 1, 0), "")</f>
        <v/>
      </c>
      <c r="AW52" s="11" t="str">
        <f>IF(LEN(D52) &gt; 0, 0, "")</f>
        <v/>
      </c>
      <c r="AX52" s="10" t="str">
        <f>IF(LEN(D52) &gt; 0, SUM(AR52:AW52), "")</f>
        <v/>
      </c>
      <c r="AY52" s="12" t="s">
        <v>1560</v>
      </c>
      <c r="AZ52" s="12" t="s">
        <v>1561</v>
      </c>
      <c r="BA52" s="13">
        <v>10351</v>
      </c>
      <c r="BB52" s="10">
        <f>IF(BA52 &gt; 3099, 5, IF(BA52 &gt; 2799, 4, IF(BA52&gt; 2499, 3, IF(BA52&gt; 2299, 2, IF(BA52 &gt; 1999, 1, IF(BA52&gt;0, 0))))))</f>
        <v>5</v>
      </c>
      <c r="BC52" s="17" t="str">
        <f>IF(LEN(D52) &gt; 0, ROUND((L52+S52+AC52+AJ52+AQ52+AX52+BB52)/7, 1), "")</f>
        <v/>
      </c>
      <c r="BD52" s="17"/>
      <c r="BE52" s="10" t="str">
        <f>IF(LEN(D52) &gt; 0, VLOOKUP(C52,Svar, 12, FALSE), "")</f>
        <v/>
      </c>
      <c r="BF52" s="6" t="s">
        <v>737</v>
      </c>
      <c r="BG52" s="7">
        <v>180</v>
      </c>
      <c r="BH52" s="6" t="s">
        <v>1121</v>
      </c>
      <c r="BI52" s="9" t="str">
        <f>IFERROR(VLOOKUP(BH52,Svar, 2, FALSE), "")</f>
        <v/>
      </c>
      <c r="BJ52" s="10" t="str">
        <f>IFERROR(VLOOKUP(BH52,Svar, 3, FALSE), "")</f>
        <v/>
      </c>
      <c r="BK52" s="10" t="str">
        <f>IFERROR(VLOOKUP(BH52,Svar, 4, FALSE), "")</f>
        <v/>
      </c>
      <c r="BL52" s="10"/>
      <c r="BM52" s="11" t="str">
        <f>IF(LEN(BI52) &gt; 0, IF(IFERROR(FIND("a.", VLOOKUP(BH52,Svar, 5, FALSE)), 0), 1.25, 0), "")</f>
        <v/>
      </c>
      <c r="BN52" s="11" t="str">
        <f>IF(LEN(BI52) &gt; 0, IF(IFERROR(FIND("b.", VLOOKUP(BH52,Svar, 5, FALSE)), 0), 1.25, 0), "")</f>
        <v/>
      </c>
      <c r="BO52" s="11" t="str">
        <f>IF(LEN(BI52) &gt; 0, IF(IFERROR(FIND("c.", VLOOKUP(BH52,Svar, 5, FALSE)), 0), 1.25, 0), "")</f>
        <v/>
      </c>
      <c r="BP52" s="11" t="str">
        <f>IF(LEN(BI52) &gt; 0, IF(IFERROR(FIND("d.", VLOOKUP(BH52,Svar, 5, FALSE)), 0), 1.25, 0), "")</f>
        <v/>
      </c>
      <c r="BQ52" s="11" t="str">
        <f>IF(LEN(BI52) &gt; 0, 0, "")</f>
        <v/>
      </c>
      <c r="BR52" s="17" t="str">
        <f>IF(LEN(BI52) &gt; 0, SUM(BM52:BQ52), "")</f>
        <v/>
      </c>
      <c r="BS52" s="11" t="str">
        <f>IF(LEN(BI52) &gt; 0, IF(IFERROR(FIND("a.", VLOOKUP(BH52,Svar, 7, FALSE)), 0), 1, 0), "")</f>
        <v/>
      </c>
      <c r="BT52" s="11" t="str">
        <f>IF(LEN(BI52) &gt; 0, IF(IFERROR(FIND("b.", VLOOKUP(BH52,Svar, 7, FALSE)), 0), 1, 0), "")</f>
        <v/>
      </c>
      <c r="BU52" s="11" t="str">
        <f>IF(LEN(BI52) &gt; 0, IF(IFERROR(FIND("c.", VLOOKUP(BH52,Svar, 7, FALSE)), 0), 1, 0), "")</f>
        <v/>
      </c>
      <c r="BV52" s="11" t="str">
        <f>IF(LEN(BI52) &gt; 0, IF(IFERROR(FIND("d.", VLOOKUP(BH52,Svar, 7, FALSE)), 0), 1, 0), "")</f>
        <v/>
      </c>
      <c r="BW52" s="11" t="str">
        <f>IF(LEN(BI52) &gt; 0, IF(IFERROR(FIND("e.", VLOOKUP(BH52,Svar, 7, FALSE)), 0), 1, 0), "")</f>
        <v/>
      </c>
      <c r="BX52" s="11" t="str">
        <f>IF(LEN(BI52) &gt; 0, 0, "")</f>
        <v/>
      </c>
      <c r="BY52" s="17" t="str">
        <f>IF(LEN(BI52) &gt; 0, SUM(BS52:BX52), "")</f>
        <v/>
      </c>
      <c r="BZ52" s="11" t="str">
        <f>IF(LEN(BI52) &gt; 0, IF(IFERROR(FIND("a.", VLOOKUP(BH52,Svar, 8, FALSE)), 0), 0.625, 0), "")</f>
        <v/>
      </c>
      <c r="CA52" s="11" t="str">
        <f>IF(LEN(BI52) &gt; 0, IF(IFERROR(FIND("b.", VLOOKUP(BH52,Svar, 8, FALSE)), 0), 0.625, 0), "")</f>
        <v/>
      </c>
      <c r="CB52" s="11" t="str">
        <f>IF(LEN(BI52) &gt; 0, IF(IFERROR(FIND("c.", VLOOKUP(BH52,Svar, 8, FALSE)), 0), 0.625, 0), "")</f>
        <v/>
      </c>
      <c r="CC52" s="11" t="str">
        <f>IF(LEN(BI52) &gt; 0, IF(IFERROR(FIND("d.", VLOOKUP(BH52,Svar, 8, FALSE)), 0), 0.625, 0), "")</f>
        <v/>
      </c>
      <c r="CD52" s="11" t="str">
        <f>IF(LEN(BI52) &gt; 0, IF(IFERROR(FIND("e.", VLOOKUP(BH52,Svar, 8, FALSE)), 0), 0.625, 0), "")</f>
        <v/>
      </c>
      <c r="CE52" s="11" t="str">
        <f>IF(LEN(BI52) &gt; 0, IF(IFERROR(FIND("f.", VLOOKUP(BH52,Svar, 8, FALSE)), 0), 0.625, 0), "")</f>
        <v/>
      </c>
      <c r="CF52" s="11" t="str">
        <f>IF(LEN(BI52) &gt; 0, IF(IFERROR(FIND("g.", VLOOKUP(BH52,Svar, 8, FALSE)), 0), 0.625, 0), "")</f>
        <v/>
      </c>
      <c r="CG52" s="11" t="str">
        <f>IF(LEN(BI52) &gt; 0, IF(IFERROR(FIND("h.", VLOOKUP(BH52,Svar, 8, FALSE)), 0), 0.625, 0), "")</f>
        <v/>
      </c>
      <c r="CH52" s="11" t="str">
        <f>IF(LEN(BI52) &gt; 0, 0, "")</f>
        <v/>
      </c>
      <c r="CI52" s="17" t="str">
        <f>IF(LEN(BI52) &gt; 0, SUM(BZ52:CH52), "")</f>
        <v/>
      </c>
      <c r="CJ52" s="11" t="str">
        <f>IF(LEN(BI52) &gt; 0, IF(IFERROR(FIND("a.", VLOOKUP(BH52,Svar, 9, FALSE)), 0), 1, 0), "")</f>
        <v/>
      </c>
      <c r="CK52" s="11" t="str">
        <f>IF(LEN(BI52) &gt; 0, IF(IFERROR(FIND("b.", VLOOKUP(BH52,Svar, 9, FALSE)), 0), 2, 0), "")</f>
        <v/>
      </c>
      <c r="CL52" s="11" t="str">
        <f>IF(LEN(BI52) &gt; 0, IF(IFERROR(FIND("c.", VLOOKUP(BH52,Svar, 9, FALSE)), 0), 1, 0), "")</f>
        <v/>
      </c>
      <c r="CM52" s="11" t="str">
        <f>IF(LEN(BI52) &gt; 0, IF(IFERROR(FIND("d.", VLOOKUP(BH52,Svar, 9, FALSE)), 0), 2, 0), "")</f>
        <v/>
      </c>
      <c r="CN52" s="11" t="str">
        <f>IF(LEN(BI52) &gt; 0, IF(IFERROR(FIND("e.", VLOOKUP(BH52,Svar, 9, FALSE)), 0), 1, 0), "")</f>
        <v/>
      </c>
      <c r="CO52" s="11" t="str">
        <f>IF(LEN(BI52) &gt; 0, 0, "")</f>
        <v/>
      </c>
      <c r="CP52" s="17" t="str">
        <f>IF(LEN(BI52) &gt; 0, IF(SUM(CJ52:CO52) &gt; 5, 5, SUM(CJ52:CO52)), "")</f>
        <v/>
      </c>
      <c r="CQ52" s="11" t="str">
        <f>IF(LEN(BI52) &gt; 0, IF(IFERROR(FIND("a.", VLOOKUP(BH52,Svar, 10, FALSE)), 0), 1, 0), "")</f>
        <v/>
      </c>
      <c r="CR52" s="11" t="str">
        <f>IF(LEN(BI52) &gt; 0, IF(IFERROR(FIND("b.", VLOOKUP(BH52,Svar, 10, FALSE)), 0), 1, 0), "")</f>
        <v/>
      </c>
      <c r="CS52" s="11" t="str">
        <f>IF(LEN(BI52) &gt; 0, IF(IFERROR(FIND("c.", VLOOKUP(BH52,Svar, 10, FALSE)), 0), 1, 0), "")</f>
        <v/>
      </c>
      <c r="CT52" s="11" t="str">
        <f>IF(LEN(BI52) &gt; 0, IF(IFERROR(FIND("d.", VLOOKUP(BH52,Svar, 10, FALSE)), 0), 1, 0), "")</f>
        <v/>
      </c>
      <c r="CU52" s="11" t="str">
        <f>IF(LEN(BI52) &gt; 0, IF(IFERROR(FIND("e.", VLOOKUP(BH52,Svar, 10, FALSE)), 0), 1, 0), "")</f>
        <v/>
      </c>
      <c r="CV52" s="11" t="str">
        <f>IF(LEN(BI52) &gt; 0, 0, "")</f>
        <v/>
      </c>
      <c r="CW52" s="17" t="str">
        <f>IF(LEN(BI52) &gt; 0, SUM(CQ52:CV52), "")</f>
        <v/>
      </c>
      <c r="CX52" s="11" t="str">
        <f>IF(LEN(BI52) &gt; 0, IF(IFERROR(FIND("a.", VLOOKUP(BH52,Svar, 11, FALSE)), 0), 1, 0), "")</f>
        <v/>
      </c>
      <c r="CY52" s="11" t="str">
        <f>IF(LEN(BI52) &gt; 0, IF(IFERROR(FIND("b.", VLOOKUP(BH52,Svar, 11, FALSE)), 0), 1, 0), "")</f>
        <v/>
      </c>
      <c r="CZ52" s="11" t="str">
        <f>IF(LEN(BI52) &gt; 0, IF(IFERROR(FIND("c.", VLOOKUP(BH52,Svar, 11, FALSE)), 0), 1, 0), "")</f>
        <v/>
      </c>
      <c r="DA52" s="11" t="str">
        <f>IF(LEN(BI52) &gt; 0, IF(IFERROR(FIND("d.", VLOOKUP(BH52,Svar, 11, FALSE)), 0), 1, 0), "")</f>
        <v/>
      </c>
      <c r="DB52" s="11" t="str">
        <f>IF(LEN(BI52) &gt; 0, IF(IFERROR(FIND("e.", VLOOKUP(BH52,Svar, 11, FALSE)), 0), 1, 0), "")</f>
        <v/>
      </c>
      <c r="DC52" s="11" t="str">
        <f>IF(LEN(BI52) &gt; 0, 0, "")</f>
        <v/>
      </c>
      <c r="DD52" s="17" t="str">
        <f>IF(LEN(BI52) &gt; 0, SUM(CX52:DC52), "")</f>
        <v/>
      </c>
      <c r="DE52" s="12" t="s">
        <v>1560</v>
      </c>
      <c r="DF52" s="12" t="s">
        <v>1561</v>
      </c>
      <c r="DG52" s="13">
        <v>10351</v>
      </c>
      <c r="DH52" s="17">
        <f>IF(DG52 &gt; 3099, 5, IF(DG52 &gt; 2799, 4, IF(DG52&gt; 2499, 3, IF(DG52&gt; 2299, 2, IF(DG52 &gt; 1999, 1, IF(DG52&gt;0, 0))))))</f>
        <v>5</v>
      </c>
      <c r="DI52" s="17" t="str">
        <f>IF(LEN(BI52) &gt; 0, ROUND((BR52+BY52+CI52+CP52+CW52+DD52+DH52)/7, 1), "")</f>
        <v/>
      </c>
      <c r="DJ52" s="10" t="str">
        <f>IF(LEN(BI52) &gt; 0, VLOOKUP(BH52,Svar, 12, FALSE), "")</f>
        <v/>
      </c>
    </row>
    <row r="53" spans="1:114" ht="14.25" x14ac:dyDescent="0.2">
      <c r="A53" s="6" t="s">
        <v>737</v>
      </c>
      <c r="B53" s="7">
        <v>180</v>
      </c>
      <c r="C53" s="6" t="s">
        <v>1117</v>
      </c>
      <c r="D53" s="9" t="str">
        <f>IFERROR(VLOOKUP(C53,Svar, 2, FALSE), "")</f>
        <v/>
      </c>
      <c r="E53" s="10" t="str">
        <f>IFERROR(VLOOKUP(C53,Svar, 3, FALSE), "")</f>
        <v/>
      </c>
      <c r="F53" s="10" t="str">
        <f>IFERROR(VLOOKUP(C53,Svar, 4, FALSE), "")</f>
        <v/>
      </c>
      <c r="G53" s="11" t="str">
        <f>IF(LEN(D53) &gt; 0, IF(IFERROR(FIND("a.", VLOOKUP(C53,Svar, 5, FALSE)), 0), 1.25, 0), "")</f>
        <v/>
      </c>
      <c r="H53" s="11" t="str">
        <f>IF(LEN(D53) &gt; 0, IF(IFERROR(FIND("b.", VLOOKUP(C53,Svar, 5, FALSE)), 0), 1.25, 0), "")</f>
        <v/>
      </c>
      <c r="I53" s="11" t="str">
        <f>IF(LEN(D53) &gt; 0, IF(IFERROR(FIND("c.", VLOOKUP(C53,Svar, 5, FALSE)), 0), 1.25, 0), "")</f>
        <v/>
      </c>
      <c r="J53" s="11" t="str">
        <f>IF(LEN(D53) &gt; 0, IF(IFERROR(FIND("d.", VLOOKUP(C53,Svar, 5, FALSE)), 0), 1.25, 0), "")</f>
        <v/>
      </c>
      <c r="K53" s="11" t="str">
        <f>IF(LEN(D53) &gt; 0, 0, "")</f>
        <v/>
      </c>
      <c r="L53" s="10" t="str">
        <f>IF(LEN(D53) &gt; 0, SUM(G53:K53), "")</f>
        <v/>
      </c>
      <c r="M53" s="11" t="str">
        <f>IF(LEN(D53) &gt; 0, IF(IFERROR(FIND("a.", VLOOKUP(C53,Svar, 7, FALSE)), 0), 1, 0), "")</f>
        <v/>
      </c>
      <c r="N53" s="11" t="str">
        <f>IF(LEN(D53) &gt; 0, IF(IFERROR(FIND("b.", VLOOKUP(C53,Svar, 7, FALSE)), 0), 1, 0), "")</f>
        <v/>
      </c>
      <c r="O53" s="11" t="str">
        <f>IF(LEN(D53) &gt; 0, IF(IFERROR(FIND("c.", VLOOKUP(C53,Svar, 7, FALSE)), 0), 1, 0), "")</f>
        <v/>
      </c>
      <c r="P53" s="11" t="str">
        <f>IF(LEN(D53) &gt; 0, IF(IFERROR(FIND("d.", VLOOKUP(C53,Svar, 7, FALSE)), 0), 1, 0), "")</f>
        <v/>
      </c>
      <c r="Q53" s="11" t="str">
        <f>IF(LEN(D53) &gt; 0, IF(IFERROR(FIND("e.", VLOOKUP(C53,Svar, 7, FALSE)), 0), 1, 0), "")</f>
        <v/>
      </c>
      <c r="R53" s="11" t="str">
        <f>IF(LEN(D53) &gt; 0, 0, "")</f>
        <v/>
      </c>
      <c r="S53" s="10" t="str">
        <f>IF(LEN(D53) &gt; 0, SUM(M53:R53), "")</f>
        <v/>
      </c>
      <c r="T53" s="11" t="str">
        <f>IF(LEN(D53) &gt; 0, IF(IFERROR(FIND("a.", VLOOKUP(C53,Svar, 8, FALSE)), 0), 0.625, 0), "")</f>
        <v/>
      </c>
      <c r="U53" s="11" t="str">
        <f>IF(LEN(D53) &gt; 0, IF(IFERROR(FIND("b.", VLOOKUP(C53,Svar, 8, FALSE)), 0), 0.625, 0), "")</f>
        <v/>
      </c>
      <c r="V53" s="11" t="str">
        <f>IF(LEN(D53) &gt; 0, IF(IFERROR(FIND("c.", VLOOKUP(C53,Svar, 8, FALSE)), 0), 0.625, 0), "")</f>
        <v/>
      </c>
      <c r="W53" s="11" t="str">
        <f>IF(LEN(D53) &gt; 0, IF(IFERROR(FIND("d.", VLOOKUP(C53,Svar, 8, FALSE)), 0), 0.625, 0), "")</f>
        <v/>
      </c>
      <c r="X53" s="11" t="str">
        <f>IF(LEN(D53) &gt; 0, IF(IFERROR(FIND("e.", VLOOKUP(C53,Svar, 8, FALSE)), 0), 0.625, 0), "")</f>
        <v/>
      </c>
      <c r="Y53" s="11" t="str">
        <f>IF(LEN(D53) &gt; 0, IF(IFERROR(FIND("f.", VLOOKUP(C53,Svar, 8, FALSE)), 0), 0.625, 0), "")</f>
        <v/>
      </c>
      <c r="Z53" s="11" t="str">
        <f>IF(LEN(D53) &gt; 0, IF(IFERROR(FIND("g.", VLOOKUP(C53,Svar, 8, FALSE)), 0), 0.625, 0), "")</f>
        <v/>
      </c>
      <c r="AA53" s="11" t="str">
        <f>IF(LEN(D53) &gt; 0, IF(IFERROR(FIND("h.", VLOOKUP(C53,Svar, 8, FALSE)), 0), 0.625, 0), "")</f>
        <v/>
      </c>
      <c r="AB53" s="11" t="str">
        <f>IF(LEN(D53) &gt; 0, 0, "")</f>
        <v/>
      </c>
      <c r="AC53" s="10" t="str">
        <f>IF(LEN(D53) &gt; 0, SUM(T53:AB53), "")</f>
        <v/>
      </c>
      <c r="AD53" s="11" t="str">
        <f>IF(LEN(D53) &gt; 0, IF(IFERROR(FIND("a.", VLOOKUP(C53,Svar, 9, FALSE)), 0), 1, 0), "")</f>
        <v/>
      </c>
      <c r="AE53" s="11" t="str">
        <f>IF(LEN(D53) &gt; 0, IF(IFERROR(FIND("b.", VLOOKUP(C53,Svar, 9, FALSE)), 0), 2, 0), "")</f>
        <v/>
      </c>
      <c r="AF53" s="11" t="str">
        <f>IF(LEN(D53) &gt; 0, IF(IFERROR(FIND("c.", VLOOKUP(C53,Svar, 9, FALSE)), 0), 1, 0), "")</f>
        <v/>
      </c>
      <c r="AG53" s="11" t="str">
        <f>IF(LEN(D53) &gt; 0, IF(IFERROR(FIND("d.", VLOOKUP(C53,Svar, 9, FALSE)), 0), 2, 0), "")</f>
        <v/>
      </c>
      <c r="AH53" s="11" t="str">
        <f>IF(LEN(D53) &gt; 0, IF(IFERROR(FIND("e.", VLOOKUP(C53,Svar, 9, FALSE)), 0), 1, 0), "")</f>
        <v/>
      </c>
      <c r="AI53" s="11" t="str">
        <f>IF(LEN(D53) &gt; 0, 0, "")</f>
        <v/>
      </c>
      <c r="AJ53" s="10" t="str">
        <f>IF(LEN(D53) &gt; 0, IF(SUM(AD53:AI53) &gt; 5, 5, SUM(AD53:AI53)), "")</f>
        <v/>
      </c>
      <c r="AK53" s="11" t="str">
        <f>IF(LEN(D53) &gt; 0, IF(IFERROR(FIND("a.", VLOOKUP(C53,Svar, 10, FALSE)), 0), 1, 0), "")</f>
        <v/>
      </c>
      <c r="AL53" s="11" t="str">
        <f>IF(LEN(D53) &gt; 0, IF(IFERROR(FIND("b.", VLOOKUP(C53,Svar, 10, FALSE)), 0), 1, 0), "")</f>
        <v/>
      </c>
      <c r="AM53" s="11" t="str">
        <f>IF(LEN(D53) &gt; 0, IF(IFERROR(FIND("c.", VLOOKUP(C53,Svar, 10, FALSE)), 0), 1, 0), "")</f>
        <v/>
      </c>
      <c r="AN53" s="11" t="str">
        <f>IF(LEN(D53) &gt; 0, IF(IFERROR(FIND("d.", VLOOKUP(C53,Svar, 10, FALSE)), 0), 1, 0), "")</f>
        <v/>
      </c>
      <c r="AO53" s="11" t="str">
        <f>IF(LEN(D53) &gt; 0, IF(IFERROR(FIND("e.", VLOOKUP(C53,Svar, 10, FALSE)), 0), 1, 0), "")</f>
        <v/>
      </c>
      <c r="AP53" s="11" t="str">
        <f>IF(LEN(D53) &gt; 0, 0, "")</f>
        <v/>
      </c>
      <c r="AQ53" s="10" t="str">
        <f>IF(LEN(D53) &gt; 0, SUM(AK53:AP53), "")</f>
        <v/>
      </c>
      <c r="AR53" s="11" t="str">
        <f>IF(LEN(D53) &gt; 0, IF(IFERROR(FIND("a.", VLOOKUP(C53,Svar, 11, FALSE)), 0), 1, 0), "")</f>
        <v/>
      </c>
      <c r="AS53" s="11" t="str">
        <f>IF(LEN(D53) &gt; 0, IF(IFERROR(FIND("b.", VLOOKUP(C53,Svar, 11, FALSE)), 0), 1, 0), "")</f>
        <v/>
      </c>
      <c r="AT53" s="11" t="str">
        <f>IF(LEN(D53) &gt; 0, IF(IFERROR(FIND("c.", VLOOKUP(C53,Svar, 11, FALSE)), 0), 1, 0), "")</f>
        <v/>
      </c>
      <c r="AU53" s="11" t="str">
        <f>IF(LEN(D53) &gt; 0, IF(IFERROR(FIND("d.", VLOOKUP(C53,Svar, 11, FALSE)), 0), 1, 0), "")</f>
        <v/>
      </c>
      <c r="AV53" s="11" t="str">
        <f>IF(LEN(D53) &gt; 0, IF(IFERROR(FIND("e.", VLOOKUP(C53,Svar, 11, FALSE)), 0), 1, 0), "")</f>
        <v/>
      </c>
      <c r="AW53" s="11" t="str">
        <f>IF(LEN(D53) &gt; 0, 0, "")</f>
        <v/>
      </c>
      <c r="AX53" s="10" t="str">
        <f>IF(LEN(D53) &gt; 0, SUM(AR53:AW53), "")</f>
        <v/>
      </c>
      <c r="AY53" s="12" t="s">
        <v>1562</v>
      </c>
      <c r="AZ53" s="12" t="s">
        <v>1563</v>
      </c>
      <c r="BA53" s="13">
        <v>14351</v>
      </c>
      <c r="BB53" s="10">
        <f>IF(BA53 &gt; 3099, 5, IF(BA53 &gt; 2799, 4, IF(BA53&gt; 2499, 3, IF(BA53&gt; 2299, 2, IF(BA53 &gt; 1999, 1, IF(BA53&gt;0, 0))))))</f>
        <v>5</v>
      </c>
      <c r="BC53" s="17" t="str">
        <f>IF(LEN(D53) &gt; 0, ROUND((L53+S53+AC53+AJ53+AQ53+AX53+BB53)/7, 1), "")</f>
        <v/>
      </c>
      <c r="BD53" s="17"/>
      <c r="BE53" s="10" t="str">
        <f>IF(LEN(D53) &gt; 0, VLOOKUP(C53,Svar, 12, FALSE), "")</f>
        <v/>
      </c>
      <c r="BF53" s="6" t="s">
        <v>737</v>
      </c>
      <c r="BG53" s="7">
        <v>180</v>
      </c>
      <c r="BH53" s="6" t="s">
        <v>1117</v>
      </c>
      <c r="BI53" s="9" t="str">
        <f>IFERROR(VLOOKUP(BH53,Svar, 2, FALSE), "")</f>
        <v/>
      </c>
      <c r="BJ53" s="10" t="str">
        <f>IFERROR(VLOOKUP(BH53,Svar, 3, FALSE), "")</f>
        <v/>
      </c>
      <c r="BK53" s="10" t="str">
        <f>IFERROR(VLOOKUP(BH53,Svar, 4, FALSE), "")</f>
        <v/>
      </c>
      <c r="BL53" s="10"/>
      <c r="BM53" s="11" t="str">
        <f>IF(LEN(BI53) &gt; 0, IF(IFERROR(FIND("a.", VLOOKUP(BH53,Svar, 5, FALSE)), 0), 1.25, 0), "")</f>
        <v/>
      </c>
      <c r="BN53" s="11" t="str">
        <f>IF(LEN(BI53) &gt; 0, IF(IFERROR(FIND("b.", VLOOKUP(BH53,Svar, 5, FALSE)), 0), 1.25, 0), "")</f>
        <v/>
      </c>
      <c r="BO53" s="11" t="str">
        <f>IF(LEN(BI53) &gt; 0, IF(IFERROR(FIND("c.", VLOOKUP(BH53,Svar, 5, FALSE)), 0), 1.25, 0), "")</f>
        <v/>
      </c>
      <c r="BP53" s="11" t="str">
        <f>IF(LEN(BI53) &gt; 0, IF(IFERROR(FIND("d.", VLOOKUP(BH53,Svar, 5, FALSE)), 0), 1.25, 0), "")</f>
        <v/>
      </c>
      <c r="BQ53" s="11" t="str">
        <f>IF(LEN(BI53) &gt; 0, 0, "")</f>
        <v/>
      </c>
      <c r="BR53" s="17" t="str">
        <f>IF(LEN(BI53) &gt; 0, SUM(BM53:BQ53), "")</f>
        <v/>
      </c>
      <c r="BS53" s="11" t="str">
        <f>IF(LEN(BI53) &gt; 0, IF(IFERROR(FIND("a.", VLOOKUP(BH53,Svar, 7, FALSE)), 0), 1, 0), "")</f>
        <v/>
      </c>
      <c r="BT53" s="11" t="str">
        <f>IF(LEN(BI53) &gt; 0, IF(IFERROR(FIND("b.", VLOOKUP(BH53,Svar, 7, FALSE)), 0), 1, 0), "")</f>
        <v/>
      </c>
      <c r="BU53" s="11" t="str">
        <f>IF(LEN(BI53) &gt; 0, IF(IFERROR(FIND("c.", VLOOKUP(BH53,Svar, 7, FALSE)), 0), 1, 0), "")</f>
        <v/>
      </c>
      <c r="BV53" s="11" t="str">
        <f>IF(LEN(BI53) &gt; 0, IF(IFERROR(FIND("d.", VLOOKUP(BH53,Svar, 7, FALSE)), 0), 1, 0), "")</f>
        <v/>
      </c>
      <c r="BW53" s="11" t="str">
        <f>IF(LEN(BI53) &gt; 0, IF(IFERROR(FIND("e.", VLOOKUP(BH53,Svar, 7, FALSE)), 0), 1, 0), "")</f>
        <v/>
      </c>
      <c r="BX53" s="11" t="str">
        <f>IF(LEN(BI53) &gt; 0, 0, "")</f>
        <v/>
      </c>
      <c r="BY53" s="17" t="str">
        <f>IF(LEN(BI53) &gt; 0, SUM(BS53:BX53), "")</f>
        <v/>
      </c>
      <c r="BZ53" s="11" t="str">
        <f>IF(LEN(BI53) &gt; 0, IF(IFERROR(FIND("a.", VLOOKUP(BH53,Svar, 8, FALSE)), 0), 0.625, 0), "")</f>
        <v/>
      </c>
      <c r="CA53" s="11" t="str">
        <f>IF(LEN(BI53) &gt; 0, IF(IFERROR(FIND("b.", VLOOKUP(BH53,Svar, 8, FALSE)), 0), 0.625, 0), "")</f>
        <v/>
      </c>
      <c r="CB53" s="11" t="str">
        <f>IF(LEN(BI53) &gt; 0, IF(IFERROR(FIND("c.", VLOOKUP(BH53,Svar, 8, FALSE)), 0), 0.625, 0), "")</f>
        <v/>
      </c>
      <c r="CC53" s="11" t="str">
        <f>IF(LEN(BI53) &gt; 0, IF(IFERROR(FIND("d.", VLOOKUP(BH53,Svar, 8, FALSE)), 0), 0.625, 0), "")</f>
        <v/>
      </c>
      <c r="CD53" s="11" t="str">
        <f>IF(LEN(BI53) &gt; 0, IF(IFERROR(FIND("e.", VLOOKUP(BH53,Svar, 8, FALSE)), 0), 0.625, 0), "")</f>
        <v/>
      </c>
      <c r="CE53" s="11" t="str">
        <f>IF(LEN(BI53) &gt; 0, IF(IFERROR(FIND("f.", VLOOKUP(BH53,Svar, 8, FALSE)), 0), 0.625, 0), "")</f>
        <v/>
      </c>
      <c r="CF53" s="11" t="str">
        <f>IF(LEN(BI53) &gt; 0, IF(IFERROR(FIND("g.", VLOOKUP(BH53,Svar, 8, FALSE)), 0), 0.625, 0), "")</f>
        <v/>
      </c>
      <c r="CG53" s="11" t="str">
        <f>IF(LEN(BI53) &gt; 0, IF(IFERROR(FIND("h.", VLOOKUP(BH53,Svar, 8, FALSE)), 0), 0.625, 0), "")</f>
        <v/>
      </c>
      <c r="CH53" s="11" t="str">
        <f>IF(LEN(BI53) &gt; 0, 0, "")</f>
        <v/>
      </c>
      <c r="CI53" s="17" t="str">
        <f>IF(LEN(BI53) &gt; 0, SUM(BZ53:CH53), "")</f>
        <v/>
      </c>
      <c r="CJ53" s="11" t="str">
        <f>IF(LEN(BI53) &gt; 0, IF(IFERROR(FIND("a.", VLOOKUP(BH53,Svar, 9, FALSE)), 0), 1, 0), "")</f>
        <v/>
      </c>
      <c r="CK53" s="11" t="str">
        <f>IF(LEN(BI53) &gt; 0, IF(IFERROR(FIND("b.", VLOOKUP(BH53,Svar, 9, FALSE)), 0), 2, 0), "")</f>
        <v/>
      </c>
      <c r="CL53" s="11" t="str">
        <f>IF(LEN(BI53) &gt; 0, IF(IFERROR(FIND("c.", VLOOKUP(BH53,Svar, 9, FALSE)), 0), 1, 0), "")</f>
        <v/>
      </c>
      <c r="CM53" s="11" t="str">
        <f>IF(LEN(BI53) &gt; 0, IF(IFERROR(FIND("d.", VLOOKUP(BH53,Svar, 9, FALSE)), 0), 2, 0), "")</f>
        <v/>
      </c>
      <c r="CN53" s="11" t="str">
        <f>IF(LEN(BI53) &gt; 0, IF(IFERROR(FIND("e.", VLOOKUP(BH53,Svar, 9, FALSE)), 0), 1, 0), "")</f>
        <v/>
      </c>
      <c r="CO53" s="11" t="str">
        <f>IF(LEN(BI53) &gt; 0, 0, "")</f>
        <v/>
      </c>
      <c r="CP53" s="17" t="str">
        <f>IF(LEN(BI53) &gt; 0, IF(SUM(CJ53:CO53) &gt; 5, 5, SUM(CJ53:CO53)), "")</f>
        <v/>
      </c>
      <c r="CQ53" s="11" t="str">
        <f>IF(LEN(BI53) &gt; 0, IF(IFERROR(FIND("a.", VLOOKUP(BH53,Svar, 10, FALSE)), 0), 1, 0), "")</f>
        <v/>
      </c>
      <c r="CR53" s="11" t="str">
        <f>IF(LEN(BI53) &gt; 0, IF(IFERROR(FIND("b.", VLOOKUP(BH53,Svar, 10, FALSE)), 0), 1, 0), "")</f>
        <v/>
      </c>
      <c r="CS53" s="11" t="str">
        <f>IF(LEN(BI53) &gt; 0, IF(IFERROR(FIND("c.", VLOOKUP(BH53,Svar, 10, FALSE)), 0), 1, 0), "")</f>
        <v/>
      </c>
      <c r="CT53" s="11" t="str">
        <f>IF(LEN(BI53) &gt; 0, IF(IFERROR(FIND("d.", VLOOKUP(BH53,Svar, 10, FALSE)), 0), 1, 0), "")</f>
        <v/>
      </c>
      <c r="CU53" s="11" t="str">
        <f>IF(LEN(BI53) &gt; 0, IF(IFERROR(FIND("e.", VLOOKUP(BH53,Svar, 10, FALSE)), 0), 1, 0), "")</f>
        <v/>
      </c>
      <c r="CV53" s="11" t="str">
        <f>IF(LEN(BI53) &gt; 0, 0, "")</f>
        <v/>
      </c>
      <c r="CW53" s="17" t="str">
        <f>IF(LEN(BI53) &gt; 0, SUM(CQ53:CV53), "")</f>
        <v/>
      </c>
      <c r="CX53" s="11" t="str">
        <f>IF(LEN(BI53) &gt; 0, IF(IFERROR(FIND("a.", VLOOKUP(BH53,Svar, 11, FALSE)), 0), 1, 0), "")</f>
        <v/>
      </c>
      <c r="CY53" s="11" t="str">
        <f>IF(LEN(BI53) &gt; 0, IF(IFERROR(FIND("b.", VLOOKUP(BH53,Svar, 11, FALSE)), 0), 1, 0), "")</f>
        <v/>
      </c>
      <c r="CZ53" s="11" t="str">
        <f>IF(LEN(BI53) &gt; 0, IF(IFERROR(FIND("c.", VLOOKUP(BH53,Svar, 11, FALSE)), 0), 1, 0), "")</f>
        <v/>
      </c>
      <c r="DA53" s="11" t="str">
        <f>IF(LEN(BI53) &gt; 0, IF(IFERROR(FIND("d.", VLOOKUP(BH53,Svar, 11, FALSE)), 0), 1, 0), "")</f>
        <v/>
      </c>
      <c r="DB53" s="11" t="str">
        <f>IF(LEN(BI53) &gt; 0, IF(IFERROR(FIND("e.", VLOOKUP(BH53,Svar, 11, FALSE)), 0), 1, 0), "")</f>
        <v/>
      </c>
      <c r="DC53" s="11" t="str">
        <f>IF(LEN(BI53) &gt; 0, 0, "")</f>
        <v/>
      </c>
      <c r="DD53" s="17" t="str">
        <f>IF(LEN(BI53) &gt; 0, SUM(CX53:DC53), "")</f>
        <v/>
      </c>
      <c r="DE53" s="12" t="s">
        <v>1562</v>
      </c>
      <c r="DF53" s="12" t="s">
        <v>1563</v>
      </c>
      <c r="DG53" s="13">
        <v>14351</v>
      </c>
      <c r="DH53" s="17">
        <f>IF(DG53 &gt; 3099, 5, IF(DG53 &gt; 2799, 4, IF(DG53&gt; 2499, 3, IF(DG53&gt; 2299, 2, IF(DG53 &gt; 1999, 1, IF(DG53&gt;0, 0))))))</f>
        <v>5</v>
      </c>
      <c r="DI53" s="17" t="str">
        <f>IF(LEN(BI53) &gt; 0, ROUND((BR53+BY53+CI53+CP53+CW53+DD53+DH53)/7, 1), "")</f>
        <v/>
      </c>
      <c r="DJ53" s="10" t="str">
        <f>IF(LEN(BI53) &gt; 0, VLOOKUP(BH53,Svar, 12, FALSE), "")</f>
        <v/>
      </c>
    </row>
  </sheetData>
  <conditionalFormatting sqref="BE38:BE48 DJ38:DJ48 BE51:BE53 DJ51:DJ53 DJ6:DJ32 BE6:BE32">
    <cfRule type="cellIs" dxfId="202" priority="18" operator="equal">
      <formula>"Mycket bra"</formula>
    </cfRule>
  </conditionalFormatting>
  <conditionalFormatting sqref="BE38:BE48 DJ38:DJ48 BE51:BE53 DJ51:DJ53 DJ6:DJ32 BE6:BE32">
    <cfRule type="cellIs" dxfId="201" priority="19" operator="equal">
      <formula>"Bra"</formula>
    </cfRule>
  </conditionalFormatting>
  <conditionalFormatting sqref="BE38:BE48 DJ38:DJ48 BE51:BE53 DJ51:DJ53 DJ6:DJ32 BE6:BE32">
    <cfRule type="cellIs" dxfId="200" priority="20" operator="equal">
      <formula>"Varken eller"</formula>
    </cfRule>
  </conditionalFormatting>
  <conditionalFormatting sqref="BE38:BE48 DJ38:DJ48 BE51:BE53 DJ51:DJ53 DJ6:DJ32 BE6:BE32">
    <cfRule type="cellIs" dxfId="199" priority="21" operator="equal">
      <formula>"Dålig"</formula>
    </cfRule>
  </conditionalFormatting>
  <conditionalFormatting sqref="BE38:BE48 DJ38:DJ48 BE51:BE53 DJ51:DJ53 DJ6:DJ32 BE6:BE32">
    <cfRule type="cellIs" dxfId="198" priority="22" operator="equal">
      <formula>"Mycket dålig"</formula>
    </cfRule>
  </conditionalFormatting>
  <conditionalFormatting sqref="L6:L27 L38:L48 S6:S27 S38:S48 AC6:AC27 AC38:AC48 AJ6:AJ27 AJ38:AJ48 AQ6:AQ27 AQ38:AQ48 AX6:AX27 AX38:AX48 BB38:BD48 BR6:BR27 BR38:BR48 BY6:BY27 BY38:BY48 CI6:CI27 CI38:CI48 CP6:CP27 CP38:CP48 CW6:CW27 CW38:CW48 DD6:DD27 DD38:DD48 DH6:DI27 DH38:DI48 L51:L53 L29:L32 S51:S53 S29:S32 AC51:AC53 AC29:AC32 AJ51:AJ53 AJ29:AJ32 AQ51:AQ53 AQ29:AQ32 AX51:AX53 AX29:AX32 BB51:BD53 BB29:BD32 BR51:BR53 BR29:BR32 BY51:BY53 BY29:BY32 CI51:CI53 CI29:CI32 CP51:CP53 CP29:CP32 CW51:CW53 CW29:CW32 DD51:DD53 DD29:DD32 DH51:DI53 DH29:DI32 BB6:BD27 BD28">
    <cfRule type="cellIs" dxfId="197" priority="23" operator="lessThan">
      <formula>1</formula>
    </cfRule>
  </conditionalFormatting>
  <conditionalFormatting sqref="L6:L27 L38:L48 S6:S27 S38:S48 AC6:AC27 AC38:AC48 AJ6:AJ27 AJ38:AJ48 AQ6:AQ27 AQ38:AQ48 AX6:AX27 AX38:AX48 BB38:BD48 BR6:BR27 BR38:BR48 BY6:BY27 BY38:BY48 CI6:CI27 CI38:CI48 CP6:CP27 CP38:CP48 CW6:CW27 CW38:CW48 DD6:DD27 DD38:DD48 DH6:DI27 DH38:DI48 L51:L53 L29:L32 S51:S53 S29:S32 AC51:AC53 AC29:AC32 AJ51:AJ53 AJ29:AJ32 AQ51:AQ53 AQ29:AQ32 AX51:AX53 AX29:AX32 BB51:BD53 BB29:BD32 BR51:BR53 BR29:BR32 BY51:BY53 BY29:BY32 CI51:CI53 CI29:CI32 CP51:CP53 CP29:CP32 CW51:CW53 CW29:CW32 DD51:DD53 DD29:DD32 DH51:DI53 DH29:DI32 BB6:BD27 BD28">
    <cfRule type="cellIs" dxfId="196" priority="24" operator="lessThan">
      <formula>2</formula>
    </cfRule>
  </conditionalFormatting>
  <conditionalFormatting sqref="L6:L27 L38:L48 S6:S27 S38:S48 AC6:AC27 AC38:AC48 AJ6:AJ27 AJ38:AJ48 AQ6:AQ27 AQ38:AQ48 AX6:AX27 AX38:AX48 BB38:BD48 BR6:BR27 BR38:BR48 BY6:BY27 BY38:BY48 CI6:CI27 CI38:CI48 CP6:CP27 CP38:CP48 CW6:CW27 CW38:CW48 DD6:DD27 DD38:DD48 DH6:DI27 DH38:DI48 L51:L53 L29:L32 S51:S53 S29:S32 AC51:AC53 AC29:AC32 AJ51:AJ53 AJ29:AJ32 AQ51:AQ53 AQ29:AQ32 AX51:AX53 AX29:AX32 BB51:BD53 BB29:BD32 BR51:BR53 BR29:BR32 BY51:BY53 BY29:BY32 CI51:CI53 CI29:CI32 CP51:CP53 CP29:CP32 CW51:CW53 CW29:CW32 DD51:DD53 DD29:DD32 DH51:DI53 DH29:DI32 BB6:BD27 BD28">
    <cfRule type="cellIs" dxfId="195" priority="25" operator="lessThan">
      <formula>3</formula>
    </cfRule>
  </conditionalFormatting>
  <conditionalFormatting sqref="L6:L27 L38:L48 S6:S27 S38:S48 AC6:AC27 AC38:AC48 AJ6:AJ27 AJ38:AJ48 AQ6:AQ27 AQ38:AQ48 AX6:AX27 AX38:AX48 BB38:BD48 BR6:BR27 BR38:BR48 BY6:BY27 BY38:BY48 CI6:CI27 CI38:CI48 CP6:CP27 CP38:CP48 CW6:CW27 CW38:CW48 DD6:DD27 DD38:DD48 DH6:DI27 DH38:DI48 L51:L53 L29:L32 S51:S53 S29:S32 AC51:AC53 AC29:AC32 AJ51:AJ53 AJ29:AJ32 AQ51:AQ53 AQ29:AQ32 AX51:AX53 AX29:AX32 BB51:BD53 BB29:BD32 BR51:BR53 BR29:BR32 BY51:BY53 BY29:BY32 CI51:CI53 CI29:CI32 CP51:CP53 CP29:CP32 CW51:CW53 CW29:CW32 DD51:DD53 DD29:DD32 DH51:DI53 DH29:DI32 BB6:BD27 BD28">
    <cfRule type="cellIs" dxfId="194" priority="26" operator="lessThan">
      <formula>4</formula>
    </cfRule>
  </conditionalFormatting>
  <conditionalFormatting sqref="L6:L27 L38:L48 S6:S27 S38:S48 AC6:AC27 AC38:AC48 AJ6:AJ27 AJ38:AJ48 AQ6:AQ27 AQ38:AQ48 AX6:AX27 AX38:AX48 BB38:BD48 BR6:BR27 BR38:BR48 BY6:BY27 BY38:BY48 CI6:CI27 CI38:CI48 CP6:CP27 CP38:CP48 CW6:CW27 CW38:CW48 DD6:DD27 DD38:DD48 DH6:DI27 DH38:DI48 L51:L53 L29:L32 S51:S53 S29:S32 AC51:AC53 AC29:AC32 AJ51:AJ53 AJ29:AJ32 AQ51:AQ53 AQ29:AQ32 AX51:AX53 AX29:AX32 BB51:BD53 BB29:BD32 BR51:BR53 BR29:BR32 BY51:BY53 BY29:BY32 CI51:CI53 CI29:CI32 CP51:CP53 CP29:CP32 CW51:CW53 CW29:CW32 DD51:DD53 DD29:DD32 DH51:DI53 DH29:DI32 BB6:BD27 BD28">
    <cfRule type="cellIs" dxfId="193" priority="27" operator="lessThan">
      <formula>5</formula>
    </cfRule>
  </conditionalFormatting>
  <conditionalFormatting sqref="L6:L27 L38:L48 S6:S27 S38:S48 AC6:AC27 AC38:AC48 AJ6:AJ27 AJ38:AJ48 AQ6:AQ27 AQ38:AQ48 AX6:AX27 AX38:AX48 BB38:BD48 BR6:BR27 BR38:BR48 BY6:BY27 BY38:BY48 CI6:CI27 CI38:CI48 CP6:CP27 CP38:CP48 CW6:CW27 CW38:CW48 DD6:DD27 DD38:DD48 DH6:DI27 DH38:DI48 L51:L53 L29:L32 S51:S53 S29:S32 AC51:AC53 AC29:AC32 AJ51:AJ53 AJ29:AJ32 AQ51:AQ53 AQ29:AQ32 AX51:AX53 AX29:AX32 BB51:BD53 BB29:BD32 BR51:BR53 BR29:BR32 BY51:BY53 BY29:BY32 CI51:CI53 CI29:CI32 CP51:CP53 CP29:CP32 CW51:CW53 CW29:CW32 DD51:DD53 DD29:DD32 DH51:DI53 DH29:DI32 BB6:BD27 BD28">
    <cfRule type="cellIs" dxfId="192" priority="28" operator="lessThan">
      <formula>6</formula>
    </cfRule>
  </conditionalFormatting>
  <conditionalFormatting sqref="BD33">
    <cfRule type="cellIs" dxfId="191" priority="1" operator="lessThan">
      <formula>1</formula>
    </cfRule>
  </conditionalFormatting>
  <conditionalFormatting sqref="BD33">
    <cfRule type="cellIs" dxfId="190" priority="2" operator="lessThan">
      <formula>2</formula>
    </cfRule>
  </conditionalFormatting>
  <conditionalFormatting sqref="BD33">
    <cfRule type="cellIs" dxfId="189" priority="3" operator="lessThan">
      <formula>3</formula>
    </cfRule>
  </conditionalFormatting>
  <conditionalFormatting sqref="BD33">
    <cfRule type="cellIs" dxfId="188" priority="4" operator="lessThan">
      <formula>4</formula>
    </cfRule>
  </conditionalFormatting>
  <conditionalFormatting sqref="BD33">
    <cfRule type="cellIs" dxfId="187" priority="5" operator="lessThan">
      <formula>5</formula>
    </cfRule>
  </conditionalFormatting>
  <conditionalFormatting sqref="BD33">
    <cfRule type="cellIs" dxfId="186" priority="6" operator="lessThan">
      <formula>6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15"/>
  <sheetViews>
    <sheetView topLeftCell="C1" workbookViewId="0">
      <selection activeCell="C2" sqref="C2"/>
    </sheetView>
  </sheetViews>
  <sheetFormatPr defaultRowHeight="12.75" x14ac:dyDescent="0.2"/>
  <cols>
    <col min="1" max="2" width="0" hidden="1" customWidth="1"/>
    <col min="3" max="3" width="19.85546875" bestFit="1" customWidth="1"/>
    <col min="4" max="53" width="0" hidden="1" customWidth="1"/>
    <col min="54" max="54" width="2" hidden="1" customWidth="1"/>
    <col min="56" max="56" width="11.85546875" bestFit="1" customWidth="1"/>
    <col min="58" max="63" width="0" hidden="1" customWidth="1"/>
    <col min="70" max="70" width="9.140625" style="18"/>
    <col min="77" max="77" width="9.140625" style="18"/>
    <col min="87" max="87" width="9.140625" style="18"/>
    <col min="94" max="94" width="9.140625" style="18"/>
    <col min="101" max="101" width="9.140625" style="18"/>
    <col min="108" max="108" width="9.140625" style="18"/>
    <col min="112" max="112" width="9.140625" style="18"/>
  </cols>
  <sheetData>
    <row r="1" spans="1:114" ht="37.5" x14ac:dyDescent="0.6">
      <c r="C1" s="21" t="s">
        <v>1806</v>
      </c>
    </row>
    <row r="2" spans="1:114" x14ac:dyDescent="0.2">
      <c r="C2" s="40" t="s">
        <v>1914</v>
      </c>
    </row>
    <row r="4" spans="1:114" ht="165.75" x14ac:dyDescent="0.2">
      <c r="C4" s="41" t="s">
        <v>3</v>
      </c>
      <c r="D4" s="41" t="s">
        <v>1735</v>
      </c>
      <c r="E4" s="53"/>
      <c r="F4" s="53"/>
      <c r="G4" s="42" t="s">
        <v>1744</v>
      </c>
      <c r="H4" s="42" t="s">
        <v>1745</v>
      </c>
      <c r="I4" s="42" t="s">
        <v>1746</v>
      </c>
      <c r="J4" s="42" t="s">
        <v>1748</v>
      </c>
      <c r="K4" s="42" t="s">
        <v>1749</v>
      </c>
      <c r="L4" s="49" t="s">
        <v>1747</v>
      </c>
      <c r="M4" s="43" t="s">
        <v>1775</v>
      </c>
      <c r="N4" s="43" t="s">
        <v>1776</v>
      </c>
      <c r="O4" s="43" t="s">
        <v>1777</v>
      </c>
      <c r="P4" s="43" t="s">
        <v>1778</v>
      </c>
      <c r="Q4" s="43" t="s">
        <v>1779</v>
      </c>
      <c r="R4" s="43" t="s">
        <v>1780</v>
      </c>
      <c r="S4" s="50" t="s">
        <v>1781</v>
      </c>
      <c r="T4" s="44" t="s">
        <v>1751</v>
      </c>
      <c r="U4" s="44" t="s">
        <v>1752</v>
      </c>
      <c r="V4" s="44" t="s">
        <v>1753</v>
      </c>
      <c r="W4" s="44" t="s">
        <v>1754</v>
      </c>
      <c r="X4" s="44" t="s">
        <v>1755</v>
      </c>
      <c r="Y4" s="44" t="s">
        <v>1756</v>
      </c>
      <c r="Z4" s="44" t="s">
        <v>1757</v>
      </c>
      <c r="AA4" s="44" t="s">
        <v>1758</v>
      </c>
      <c r="AB4" s="44" t="s">
        <v>1750</v>
      </c>
      <c r="AC4" s="50" t="s">
        <v>1782</v>
      </c>
      <c r="AD4" s="44" t="s">
        <v>1759</v>
      </c>
      <c r="AE4" s="44" t="s">
        <v>1760</v>
      </c>
      <c r="AF4" s="44" t="s">
        <v>1761</v>
      </c>
      <c r="AG4" s="44" t="s">
        <v>1762</v>
      </c>
      <c r="AH4" s="44" t="s">
        <v>1763</v>
      </c>
      <c r="AI4" s="44" t="s">
        <v>1750</v>
      </c>
      <c r="AJ4" s="50" t="s">
        <v>1783</v>
      </c>
      <c r="AK4" s="44" t="s">
        <v>1764</v>
      </c>
      <c r="AL4" s="44" t="s">
        <v>1765</v>
      </c>
      <c r="AM4" s="44" t="s">
        <v>1766</v>
      </c>
      <c r="AN4" s="44" t="s">
        <v>1767</v>
      </c>
      <c r="AO4" s="44" t="s">
        <v>1768</v>
      </c>
      <c r="AP4" s="44" t="s">
        <v>1769</v>
      </c>
      <c r="AQ4" s="51" t="s">
        <v>1721</v>
      </c>
      <c r="AR4" s="44" t="s">
        <v>1770</v>
      </c>
      <c r="AS4" s="44" t="s">
        <v>1771</v>
      </c>
      <c r="AT4" s="44" t="s">
        <v>1772</v>
      </c>
      <c r="AU4" s="44" t="s">
        <v>1773</v>
      </c>
      <c r="AV4" s="44" t="s">
        <v>1774</v>
      </c>
      <c r="AW4" s="44" t="s">
        <v>1750</v>
      </c>
      <c r="AX4" s="52" t="s">
        <v>1722</v>
      </c>
      <c r="AY4" s="47" t="s">
        <v>8</v>
      </c>
      <c r="AZ4" s="47" t="s">
        <v>22</v>
      </c>
      <c r="BA4" s="47" t="s">
        <v>23</v>
      </c>
      <c r="BB4" s="52" t="s">
        <v>1723</v>
      </c>
      <c r="BC4" s="55" t="s">
        <v>1725</v>
      </c>
      <c r="BD4" s="55" t="s">
        <v>1735</v>
      </c>
      <c r="BE4" s="57" t="s">
        <v>1724</v>
      </c>
      <c r="BF4" s="44" t="s">
        <v>1724</v>
      </c>
      <c r="BG4" s="48" t="s">
        <v>3</v>
      </c>
      <c r="BH4" s="41" t="s">
        <v>6</v>
      </c>
      <c r="BI4" s="41" t="s">
        <v>1735</v>
      </c>
      <c r="BJ4" s="42" t="s">
        <v>1744</v>
      </c>
      <c r="BK4" s="57" t="s">
        <v>1794</v>
      </c>
      <c r="BM4" s="42" t="s">
        <v>1744</v>
      </c>
      <c r="BN4" s="42" t="s">
        <v>1745</v>
      </c>
      <c r="BO4" s="42" t="s">
        <v>1746</v>
      </c>
      <c r="BP4" s="42" t="s">
        <v>1748</v>
      </c>
      <c r="BQ4" s="42" t="s">
        <v>1749</v>
      </c>
      <c r="BR4" s="67" t="s">
        <v>1747</v>
      </c>
      <c r="BS4" s="43" t="s">
        <v>1775</v>
      </c>
      <c r="BT4" s="43" t="s">
        <v>1776</v>
      </c>
      <c r="BU4" s="43" t="s">
        <v>1777</v>
      </c>
      <c r="BV4" s="43" t="s">
        <v>1778</v>
      </c>
      <c r="BW4" s="43" t="s">
        <v>1779</v>
      </c>
      <c r="BX4" s="43" t="s">
        <v>1780</v>
      </c>
      <c r="BY4" s="50" t="s">
        <v>1781</v>
      </c>
      <c r="BZ4" s="43" t="s">
        <v>1751</v>
      </c>
      <c r="CA4" s="43" t="s">
        <v>1752</v>
      </c>
      <c r="CB4" s="43" t="s">
        <v>1753</v>
      </c>
      <c r="CC4" s="43" t="s">
        <v>1754</v>
      </c>
      <c r="CD4" s="43" t="s">
        <v>1755</v>
      </c>
      <c r="CE4" s="43" t="s">
        <v>1756</v>
      </c>
      <c r="CF4" s="43" t="s">
        <v>1757</v>
      </c>
      <c r="CG4" s="43" t="s">
        <v>1758</v>
      </c>
      <c r="CH4" s="43" t="s">
        <v>1750</v>
      </c>
      <c r="CI4" s="50" t="s">
        <v>1782</v>
      </c>
      <c r="CJ4" s="43" t="s">
        <v>1759</v>
      </c>
      <c r="CK4" s="43" t="s">
        <v>1760</v>
      </c>
      <c r="CL4" s="43" t="s">
        <v>1761</v>
      </c>
      <c r="CM4" s="43" t="s">
        <v>1762</v>
      </c>
      <c r="CN4" s="43" t="s">
        <v>1763</v>
      </c>
      <c r="CO4" s="43" t="s">
        <v>1750</v>
      </c>
      <c r="CP4" s="50" t="s">
        <v>1783</v>
      </c>
      <c r="CQ4" s="43" t="s">
        <v>1764</v>
      </c>
      <c r="CR4" s="43" t="s">
        <v>1765</v>
      </c>
      <c r="CS4" s="43" t="s">
        <v>1766</v>
      </c>
      <c r="CT4" s="43" t="s">
        <v>1767</v>
      </c>
      <c r="CU4" s="43" t="s">
        <v>1768</v>
      </c>
      <c r="CV4" s="43" t="s">
        <v>1769</v>
      </c>
      <c r="CW4" s="50" t="s">
        <v>1721</v>
      </c>
      <c r="CX4" s="43" t="s">
        <v>1770</v>
      </c>
      <c r="CY4" s="43" t="s">
        <v>1771</v>
      </c>
      <c r="CZ4" s="43" t="s">
        <v>1772</v>
      </c>
      <c r="DA4" s="43" t="s">
        <v>1773</v>
      </c>
      <c r="DB4" s="43" t="s">
        <v>1774</v>
      </c>
      <c r="DC4" s="43" t="s">
        <v>1750</v>
      </c>
      <c r="DD4" s="50" t="s">
        <v>1722</v>
      </c>
      <c r="DE4" s="132" t="s">
        <v>8</v>
      </c>
      <c r="DF4" s="132" t="s">
        <v>22</v>
      </c>
      <c r="DG4" s="132" t="s">
        <v>23</v>
      </c>
      <c r="DH4" s="50" t="s">
        <v>1723</v>
      </c>
      <c r="DI4" s="133" t="s">
        <v>1725</v>
      </c>
      <c r="DJ4" s="134" t="s">
        <v>1724</v>
      </c>
    </row>
    <row r="5" spans="1:114" ht="15" x14ac:dyDescent="0.25">
      <c r="A5" s="19" t="s">
        <v>703</v>
      </c>
      <c r="B5" s="7">
        <v>461</v>
      </c>
      <c r="C5" s="6" t="s">
        <v>734</v>
      </c>
      <c r="D5" s="9" t="str">
        <f t="shared" ref="D5:D13" si="0">IFERROR(VLOOKUP(C5,Svar, 2, FALSE), "")</f>
        <v>Anna Sandklef</v>
      </c>
      <c r="E5" s="10" t="str">
        <f t="shared" ref="E5:E13" si="1">IFERROR(VLOOKUP(C5,Svar, 3, FALSE), "")</f>
        <v>anna.sandklef@gnesta.se</v>
      </c>
      <c r="F5" s="10" t="str">
        <f t="shared" ref="F5:F13" si="2">IFERROR(VLOOKUP(C5,Svar, 4, FALSE), "")</f>
        <v>Enhetschef m bla ansvar för kultur o fritidsfrågor</v>
      </c>
      <c r="G5" s="11">
        <f t="shared" ref="G5:G13" si="3">IF(LEN(D5) &gt; 0, IF(IFERROR(FIND("a.", VLOOKUP(C5,Svar, 5, FALSE)), 0), 1.25, 0), "")</f>
        <v>0</v>
      </c>
      <c r="H5" s="11">
        <f t="shared" ref="H5:H13" si="4">IF(LEN(D5) &gt; 0, IF(IFERROR(FIND("b.", VLOOKUP(C5,Svar, 5, FALSE)), 0), 1.25, 0), "")</f>
        <v>0</v>
      </c>
      <c r="I5" s="11">
        <f t="shared" ref="I5:I13" si="5">IF(LEN(D5) &gt; 0, IF(IFERROR(FIND("c.", VLOOKUP(C5,Svar, 5, FALSE)), 0), 1.25, 0), "")</f>
        <v>1.25</v>
      </c>
      <c r="J5" s="11">
        <f t="shared" ref="J5:J13" si="6">IF(LEN(D5) &gt; 0, IF(IFERROR(FIND("d.", VLOOKUP(C5,Svar, 5, FALSE)), 0), 1.25, 0), "")</f>
        <v>0</v>
      </c>
      <c r="K5" s="11">
        <f t="shared" ref="K5:K13" si="7">IF(LEN(D5) &gt; 0, 0, "")</f>
        <v>0</v>
      </c>
      <c r="L5" s="10">
        <f t="shared" ref="L5:L13" si="8">IF(LEN(D5) &gt; 0, SUM(G5:K5), "")</f>
        <v>1.25</v>
      </c>
      <c r="M5" s="11">
        <f t="shared" ref="M5:M13" si="9">IF(LEN(D5) &gt; 0, IF(IFERROR(FIND("a.", VLOOKUP(C5,Svar, 7, FALSE)), 0), 1, 0), "")</f>
        <v>0</v>
      </c>
      <c r="N5" s="11">
        <f t="shared" ref="N5:N13" si="10">IF(LEN(D5) &gt; 0, IF(IFERROR(FIND("b.", VLOOKUP(C5,Svar, 7, FALSE)), 0), 1, 0), "")</f>
        <v>0</v>
      </c>
      <c r="O5" s="11">
        <f t="shared" ref="O5:O13" si="11">IF(LEN(D5) &gt; 0, IF(IFERROR(FIND("c.", VLOOKUP(C5,Svar, 7, FALSE)), 0), 1, 0), "")</f>
        <v>0</v>
      </c>
      <c r="P5" s="11">
        <f t="shared" ref="P5:P13" si="12">IF(LEN(D5) &gt; 0, IF(IFERROR(FIND("d.", VLOOKUP(C5,Svar, 7, FALSE)), 0), 1, 0), "")</f>
        <v>1</v>
      </c>
      <c r="Q5" s="11">
        <f t="shared" ref="Q5:Q13" si="13">IF(LEN(D5) &gt; 0, IF(IFERROR(FIND("e.", VLOOKUP(C5,Svar, 7, FALSE)), 0), 1, 0), "")</f>
        <v>1</v>
      </c>
      <c r="R5" s="11">
        <f t="shared" ref="R5:R13" si="14">IF(LEN(D5) &gt; 0, 0, "")</f>
        <v>0</v>
      </c>
      <c r="S5" s="10">
        <f t="shared" ref="S5:S13" si="15">IF(LEN(D5) &gt; 0, SUM(M5:R5), "")</f>
        <v>2</v>
      </c>
      <c r="T5" s="11">
        <f t="shared" ref="T5:T13" si="16">IF(LEN(D5) &gt; 0, IF(IFERROR(FIND("a.", VLOOKUP(C5,Svar, 8, FALSE)), 0), 0.625, 0), "")</f>
        <v>0</v>
      </c>
      <c r="U5" s="11">
        <f t="shared" ref="U5:U13" si="17">IF(LEN(D5) &gt; 0, IF(IFERROR(FIND("b.", VLOOKUP(C5,Svar, 8, FALSE)), 0), 0.625, 0), "")</f>
        <v>0</v>
      </c>
      <c r="V5" s="11">
        <f t="shared" ref="V5:V13" si="18">IF(LEN(D5) &gt; 0, IF(IFERROR(FIND("c.", VLOOKUP(C5,Svar, 8, FALSE)), 0), 0.625, 0), "")</f>
        <v>0.625</v>
      </c>
      <c r="W5" s="11">
        <f t="shared" ref="W5:W13" si="19">IF(LEN(D5) &gt; 0, IF(IFERROR(FIND("d.", VLOOKUP(C5,Svar, 8, FALSE)), 0), 0.625, 0), "")</f>
        <v>0</v>
      </c>
      <c r="X5" s="11">
        <f t="shared" ref="X5:X13" si="20">IF(LEN(D5) &gt; 0, IF(IFERROR(FIND("e.", VLOOKUP(C5,Svar, 8, FALSE)), 0), 0.625, 0), "")</f>
        <v>0.625</v>
      </c>
      <c r="Y5" s="11">
        <f t="shared" ref="Y5:Y13" si="21">IF(LEN(D5) &gt; 0, IF(IFERROR(FIND("f.", VLOOKUP(C5,Svar, 8, FALSE)), 0), 0.625, 0), "")</f>
        <v>0.625</v>
      </c>
      <c r="Z5" s="11">
        <f t="shared" ref="Z5:Z13" si="22">IF(LEN(D5) &gt; 0, IF(IFERROR(FIND("g.", VLOOKUP(C5,Svar, 8, FALSE)), 0), 0.625, 0), "")</f>
        <v>0.625</v>
      </c>
      <c r="AA5" s="11">
        <f t="shared" ref="AA5:AA13" si="23">IF(LEN(D5) &gt; 0, IF(IFERROR(FIND("h.", VLOOKUP(C5,Svar, 8, FALSE)), 0), 0.625, 0), "")</f>
        <v>0</v>
      </c>
      <c r="AB5" s="11">
        <f t="shared" ref="AB5:AB13" si="24">IF(LEN(D5) &gt; 0, 0, "")</f>
        <v>0</v>
      </c>
      <c r="AC5" s="10">
        <f t="shared" ref="AC5:AC13" si="25">IF(LEN(D5) &gt; 0, SUM(T5:AB5), "")</f>
        <v>2.5</v>
      </c>
      <c r="AD5" s="11">
        <f t="shared" ref="AD5:AD13" si="26">IF(LEN(D5) &gt; 0, IF(IFERROR(FIND("a.", VLOOKUP(C5,Svar, 9, FALSE)), 0), 1, 0), "")</f>
        <v>1</v>
      </c>
      <c r="AE5" s="11">
        <f t="shared" ref="AE5:AE13" si="27">IF(LEN(D5) &gt; 0, IF(IFERROR(FIND("b.", VLOOKUP(C5,Svar, 9, FALSE)), 0), 2, 0), "")</f>
        <v>0</v>
      </c>
      <c r="AF5" s="11">
        <f t="shared" ref="AF5:AF13" si="28">IF(LEN(D5) &gt; 0, IF(IFERROR(FIND("c.", VLOOKUP(C5,Svar, 9, FALSE)), 0), 1, 0), "")</f>
        <v>1</v>
      </c>
      <c r="AG5" s="11">
        <f t="shared" ref="AG5:AG13" si="29">IF(LEN(D5) &gt; 0, IF(IFERROR(FIND("d.", VLOOKUP(C5,Svar, 9, FALSE)), 0), 2, 0), "")</f>
        <v>0</v>
      </c>
      <c r="AH5" s="11">
        <f t="shared" ref="AH5:AH13" si="30">IF(LEN(D5) &gt; 0, IF(IFERROR(FIND("e.", VLOOKUP(C5,Svar, 9, FALSE)), 0), 1, 0), "")</f>
        <v>0</v>
      </c>
      <c r="AI5" s="11">
        <f t="shared" ref="AI5:AI13" si="31">IF(LEN(D5) &gt; 0, 0, "")</f>
        <v>0</v>
      </c>
      <c r="AJ5" s="10">
        <f t="shared" ref="AJ5:AJ13" si="32">IF(LEN(D5) &gt; 0, IF(SUM(AD5:AI5) &gt; 5, 5, SUM(AD5:AI5)), "")</f>
        <v>2</v>
      </c>
      <c r="AK5" s="11">
        <f t="shared" ref="AK5:AK13" si="33">IF(LEN(D5) &gt; 0, IF(IFERROR(FIND("a.", VLOOKUP(C5,Svar, 10, FALSE)), 0), 1, 0), "")</f>
        <v>1</v>
      </c>
      <c r="AL5" s="11">
        <f t="shared" ref="AL5:AL13" si="34">IF(LEN(D5) &gt; 0, IF(IFERROR(FIND("b.", VLOOKUP(C5,Svar, 10, FALSE)), 0), 1, 0), "")</f>
        <v>1</v>
      </c>
      <c r="AM5" s="11">
        <f t="shared" ref="AM5:AM13" si="35">IF(LEN(D5) &gt; 0, IF(IFERROR(FIND("c.", VLOOKUP(C5,Svar, 10, FALSE)), 0), 1, 0), "")</f>
        <v>1</v>
      </c>
      <c r="AN5" s="11">
        <f t="shared" ref="AN5:AN13" si="36">IF(LEN(D5) &gt; 0, IF(IFERROR(FIND("d.", VLOOKUP(C5,Svar, 10, FALSE)), 0), 1, 0), "")</f>
        <v>1</v>
      </c>
      <c r="AO5" s="11">
        <f t="shared" ref="AO5:AO13" si="37">IF(LEN(D5) &gt; 0, IF(IFERROR(FIND("e.", VLOOKUP(C5,Svar, 10, FALSE)), 0), 1, 0), "")</f>
        <v>0</v>
      </c>
      <c r="AP5" s="11">
        <f t="shared" ref="AP5:AP13" si="38">IF(LEN(D5) &gt; 0, 0, "")</f>
        <v>0</v>
      </c>
      <c r="AQ5" s="10">
        <f t="shared" ref="AQ5:AQ13" si="39">IF(LEN(D5) &gt; 0, SUM(AK5:AP5), "")</f>
        <v>4</v>
      </c>
      <c r="AR5" s="11">
        <f t="shared" ref="AR5:AR13" si="40">IF(LEN(D5) &gt; 0, IF(IFERROR(FIND("a.", VLOOKUP(C5,Svar, 11, FALSE)), 0), 1, 0), "")</f>
        <v>1</v>
      </c>
      <c r="AS5" s="11">
        <f t="shared" ref="AS5:AS13" si="41">IF(LEN(D5) &gt; 0, IF(IFERROR(FIND("b.", VLOOKUP(C5,Svar, 11, FALSE)), 0), 1, 0), "")</f>
        <v>0</v>
      </c>
      <c r="AT5" s="11">
        <f t="shared" ref="AT5:AT13" si="42">IF(LEN(D5) &gt; 0, IF(IFERROR(FIND("c.", VLOOKUP(C5,Svar, 11, FALSE)), 0), 1, 0), "")</f>
        <v>0</v>
      </c>
      <c r="AU5" s="11">
        <f t="shared" ref="AU5:AU13" si="43">IF(LEN(D5) &gt; 0, IF(IFERROR(FIND("d.", VLOOKUP(C5,Svar, 11, FALSE)), 0), 1, 0), "")</f>
        <v>0</v>
      </c>
      <c r="AV5" s="11">
        <f t="shared" ref="AV5:AV13" si="44">IF(LEN(D5) &gt; 0, IF(IFERROR(FIND("e.", VLOOKUP(C5,Svar, 11, FALSE)), 0), 1, 0), "")</f>
        <v>0</v>
      </c>
      <c r="AW5" s="11">
        <f t="shared" ref="AW5:AW13" si="45">IF(LEN(D5) &gt; 0, 0, "")</f>
        <v>0</v>
      </c>
      <c r="AX5" s="10">
        <f t="shared" ref="AX5:AX13" si="46">IF(LEN(D5) &gt; 0, SUM(AR5:AW5), "")</f>
        <v>1</v>
      </c>
      <c r="AY5" s="12" t="s">
        <v>1564</v>
      </c>
      <c r="AZ5" s="12">
        <v>899</v>
      </c>
      <c r="BA5" s="13">
        <v>1956</v>
      </c>
      <c r="BB5" s="10">
        <f t="shared" ref="BB5:BB13" si="47">IF(BA5 &gt; 3099, 5, IF(BA5 &gt; 2799, 4, IF(BA5&gt; 2499, 3, IF(BA5&gt; 2299, 2, IF(BA5 &gt; 1999, 1, IF(BA5&gt;0, 0))))))</f>
        <v>0</v>
      </c>
      <c r="BC5" s="17">
        <f t="shared" ref="BC5:BC13" si="48">IF(LEN(D5) &gt; 0, ROUND((L5+S5+AC5+AJ5+AQ5+AX5+BB5)/7, 1), "")</f>
        <v>1.8</v>
      </c>
      <c r="BD5" s="35" t="s">
        <v>1785</v>
      </c>
      <c r="BE5" s="10" t="str">
        <f t="shared" ref="BE5:BE13" si="49">IF(LEN(D5) &gt; 0, VLOOKUP(C5,Svar, 12, FALSE), "")</f>
        <v>Bra</v>
      </c>
      <c r="BF5" s="19" t="s">
        <v>703</v>
      </c>
      <c r="BG5" s="7">
        <v>461</v>
      </c>
      <c r="BH5" s="6" t="s">
        <v>734</v>
      </c>
      <c r="BI5" s="9" t="str">
        <f t="shared" ref="BI5:BI13" si="50">IFERROR(VLOOKUP(BH5,Svar, 2, FALSE), "")</f>
        <v>Anna Sandklef</v>
      </c>
      <c r="BJ5" s="10" t="str">
        <f t="shared" ref="BJ5:BJ13" si="51">IFERROR(VLOOKUP(BH5,Svar, 3, FALSE), "")</f>
        <v>anna.sandklef@gnesta.se</v>
      </c>
      <c r="BK5" s="10" t="str">
        <f t="shared" ref="BK5:BK13" si="52">IFERROR(VLOOKUP(BH5,Svar, 4, FALSE), "")</f>
        <v>Enhetschef m bla ansvar för kultur o fritidsfrågor</v>
      </c>
      <c r="BL5" s="10"/>
      <c r="BM5" s="11">
        <f t="shared" ref="BM5:BM13" si="53">IF(LEN(BI5) &gt; 0, IF(IFERROR(FIND("a.", VLOOKUP(BH5,Svar, 5, FALSE)), 0), 1.25, 0), "")</f>
        <v>0</v>
      </c>
      <c r="BN5" s="11">
        <f t="shared" ref="BN5:BN13" si="54">IF(LEN(BI5) &gt; 0, IF(IFERROR(FIND("b.", VLOOKUP(BH5,Svar, 5, FALSE)), 0), 1.25, 0), "")</f>
        <v>0</v>
      </c>
      <c r="BO5" s="11">
        <f t="shared" ref="BO5:BO13" si="55">IF(LEN(BI5) &gt; 0, IF(IFERROR(FIND("c.", VLOOKUP(BH5,Svar, 5, FALSE)), 0), 1.25, 0), "")</f>
        <v>1.25</v>
      </c>
      <c r="BP5" s="11">
        <f t="shared" ref="BP5:BP13" si="56">IF(LEN(BI5) &gt; 0, IF(IFERROR(FIND("d.", VLOOKUP(BH5,Svar, 5, FALSE)), 0), 1.25, 0), "")</f>
        <v>0</v>
      </c>
      <c r="BQ5" s="11">
        <f t="shared" ref="BQ5:BQ13" si="57">IF(LEN(BI5) &gt; 0, 0, "")</f>
        <v>0</v>
      </c>
      <c r="BR5" s="17">
        <f t="shared" ref="BR5:BR13" si="58">IF(LEN(BI5) &gt; 0, SUM(BM5:BQ5), "")</f>
        <v>1.25</v>
      </c>
      <c r="BS5" s="11">
        <f t="shared" ref="BS5:BS13" si="59">IF(LEN(BI5) &gt; 0, IF(IFERROR(FIND("a.", VLOOKUP(BH5,Svar, 7, FALSE)), 0), 1, 0), "")</f>
        <v>0</v>
      </c>
      <c r="BT5" s="11">
        <f t="shared" ref="BT5:BT13" si="60">IF(LEN(BI5) &gt; 0, IF(IFERROR(FIND("b.", VLOOKUP(BH5,Svar, 7, FALSE)), 0), 1, 0), "")</f>
        <v>0</v>
      </c>
      <c r="BU5" s="11">
        <f t="shared" ref="BU5:BU13" si="61">IF(LEN(BI5) &gt; 0, IF(IFERROR(FIND("c.", VLOOKUP(BH5,Svar, 7, FALSE)), 0), 1, 0), "")</f>
        <v>0</v>
      </c>
      <c r="BV5" s="11">
        <f t="shared" ref="BV5:BV13" si="62">IF(LEN(BI5) &gt; 0, IF(IFERROR(FIND("d.", VLOOKUP(BH5,Svar, 7, FALSE)), 0), 1, 0), "")</f>
        <v>1</v>
      </c>
      <c r="BW5" s="11">
        <f t="shared" ref="BW5:BW13" si="63">IF(LEN(BI5) &gt; 0, IF(IFERROR(FIND("e.", VLOOKUP(BH5,Svar, 7, FALSE)), 0), 1, 0), "")</f>
        <v>1</v>
      </c>
      <c r="BX5" s="11">
        <f t="shared" ref="BX5:BX13" si="64">IF(LEN(BI5) &gt; 0, 0, "")</f>
        <v>0</v>
      </c>
      <c r="BY5" s="17">
        <f t="shared" ref="BY5:BY13" si="65">IF(LEN(BI5) &gt; 0, SUM(BS5:BX5), "")</f>
        <v>2</v>
      </c>
      <c r="BZ5" s="11">
        <f t="shared" ref="BZ5:BZ13" si="66">IF(LEN(BI5) &gt; 0, IF(IFERROR(FIND("a.", VLOOKUP(BH5,Svar, 8, FALSE)), 0), 0.625, 0), "")</f>
        <v>0</v>
      </c>
      <c r="CA5" s="11">
        <f t="shared" ref="CA5:CA13" si="67">IF(LEN(BI5) &gt; 0, IF(IFERROR(FIND("b.", VLOOKUP(BH5,Svar, 8, FALSE)), 0), 0.625, 0), "")</f>
        <v>0</v>
      </c>
      <c r="CB5" s="11">
        <f t="shared" ref="CB5:CB13" si="68">IF(LEN(BI5) &gt; 0, IF(IFERROR(FIND("c.", VLOOKUP(BH5,Svar, 8, FALSE)), 0), 0.625, 0), "")</f>
        <v>0.625</v>
      </c>
      <c r="CC5" s="11">
        <f t="shared" ref="CC5:CC13" si="69">IF(LEN(BI5) &gt; 0, IF(IFERROR(FIND("d.", VLOOKUP(BH5,Svar, 8, FALSE)), 0), 0.625, 0), "")</f>
        <v>0</v>
      </c>
      <c r="CD5" s="11">
        <f t="shared" ref="CD5:CD13" si="70">IF(LEN(BI5) &gt; 0, IF(IFERROR(FIND("e.", VLOOKUP(BH5,Svar, 8, FALSE)), 0), 0.625, 0), "")</f>
        <v>0.625</v>
      </c>
      <c r="CE5" s="11">
        <f t="shared" ref="CE5:CE13" si="71">IF(LEN(BI5) &gt; 0, IF(IFERROR(FIND("f.", VLOOKUP(BH5,Svar, 8, FALSE)), 0), 0.625, 0), "")</f>
        <v>0.625</v>
      </c>
      <c r="CF5" s="11">
        <f t="shared" ref="CF5:CF13" si="72">IF(LEN(BI5) &gt; 0, IF(IFERROR(FIND("g.", VLOOKUP(BH5,Svar, 8, FALSE)), 0), 0.625, 0), "")</f>
        <v>0.625</v>
      </c>
      <c r="CG5" s="11">
        <f t="shared" ref="CG5:CG13" si="73">IF(LEN(BI5) &gt; 0, IF(IFERROR(FIND("h.", VLOOKUP(BH5,Svar, 8, FALSE)), 0), 0.625, 0), "")</f>
        <v>0</v>
      </c>
      <c r="CH5" s="11">
        <f t="shared" ref="CH5:CH13" si="74">IF(LEN(BI5) &gt; 0, 0, "")</f>
        <v>0</v>
      </c>
      <c r="CI5" s="17">
        <f t="shared" ref="CI5:CI13" si="75">IF(LEN(BI5) &gt; 0, SUM(BZ5:CH5), "")</f>
        <v>2.5</v>
      </c>
      <c r="CJ5" s="11">
        <f t="shared" ref="CJ5:CJ13" si="76">IF(LEN(BI5) &gt; 0, IF(IFERROR(FIND("a.", VLOOKUP(BH5,Svar, 9, FALSE)), 0), 1, 0), "")</f>
        <v>1</v>
      </c>
      <c r="CK5" s="11">
        <f t="shared" ref="CK5:CK13" si="77">IF(LEN(BI5) &gt; 0, IF(IFERROR(FIND("b.", VLOOKUP(BH5,Svar, 9, FALSE)), 0), 2, 0), "")</f>
        <v>0</v>
      </c>
      <c r="CL5" s="11">
        <f t="shared" ref="CL5:CL13" si="78">IF(LEN(BI5) &gt; 0, IF(IFERROR(FIND("c.", VLOOKUP(BH5,Svar, 9, FALSE)), 0), 1, 0), "")</f>
        <v>1</v>
      </c>
      <c r="CM5" s="11">
        <f t="shared" ref="CM5:CM13" si="79">IF(LEN(BI5) &gt; 0, IF(IFERROR(FIND("d.", VLOOKUP(BH5,Svar, 9, FALSE)), 0), 2, 0), "")</f>
        <v>0</v>
      </c>
      <c r="CN5" s="11">
        <f t="shared" ref="CN5:CN13" si="80">IF(LEN(BI5) &gt; 0, IF(IFERROR(FIND("e.", VLOOKUP(BH5,Svar, 9, FALSE)), 0), 1, 0), "")</f>
        <v>0</v>
      </c>
      <c r="CO5" s="11">
        <f t="shared" ref="CO5:CO13" si="81">IF(LEN(BI5) &gt; 0, 0, "")</f>
        <v>0</v>
      </c>
      <c r="CP5" s="17">
        <f t="shared" ref="CP5:CP13" si="82">IF(LEN(BI5) &gt; 0, IF(SUM(CJ5:CO5) &gt; 5, 5, SUM(CJ5:CO5)), "")</f>
        <v>2</v>
      </c>
      <c r="CQ5" s="11">
        <f t="shared" ref="CQ5:CQ13" si="83">IF(LEN(BI5) &gt; 0, IF(IFERROR(FIND("a.", VLOOKUP(BH5,Svar, 10, FALSE)), 0), 1, 0), "")</f>
        <v>1</v>
      </c>
      <c r="CR5" s="11">
        <f t="shared" ref="CR5:CR13" si="84">IF(LEN(BI5) &gt; 0, IF(IFERROR(FIND("b.", VLOOKUP(BH5,Svar, 10, FALSE)), 0), 1, 0), "")</f>
        <v>1</v>
      </c>
      <c r="CS5" s="11">
        <f t="shared" ref="CS5:CS13" si="85">IF(LEN(BI5) &gt; 0, IF(IFERROR(FIND("c.", VLOOKUP(BH5,Svar, 10, FALSE)), 0), 1, 0), "")</f>
        <v>1</v>
      </c>
      <c r="CT5" s="11">
        <f t="shared" ref="CT5:CT13" si="86">IF(LEN(BI5) &gt; 0, IF(IFERROR(FIND("d.", VLOOKUP(BH5,Svar, 10, FALSE)), 0), 1, 0), "")</f>
        <v>1</v>
      </c>
      <c r="CU5" s="11">
        <f t="shared" ref="CU5:CU13" si="87">IF(LEN(BI5) &gt; 0, IF(IFERROR(FIND("e.", VLOOKUP(BH5,Svar, 10, FALSE)), 0), 1, 0), "")</f>
        <v>0</v>
      </c>
      <c r="CV5" s="11">
        <f t="shared" ref="CV5:CV13" si="88">IF(LEN(BI5) &gt; 0, 0, "")</f>
        <v>0</v>
      </c>
      <c r="CW5" s="17">
        <f t="shared" ref="CW5:CW13" si="89">IF(LEN(BI5) &gt; 0, SUM(CQ5:CV5), "")</f>
        <v>4</v>
      </c>
      <c r="CX5" s="11">
        <f t="shared" ref="CX5:CX13" si="90">IF(LEN(BI5) &gt; 0, IF(IFERROR(FIND("a.", VLOOKUP(BH5,Svar, 11, FALSE)), 0), 1, 0), "")</f>
        <v>1</v>
      </c>
      <c r="CY5" s="11">
        <f t="shared" ref="CY5:CY13" si="91">IF(LEN(BI5) &gt; 0, IF(IFERROR(FIND("b.", VLOOKUP(BH5,Svar, 11, FALSE)), 0), 1, 0), "")</f>
        <v>0</v>
      </c>
      <c r="CZ5" s="11">
        <f t="shared" ref="CZ5:CZ13" si="92">IF(LEN(BI5) &gt; 0, IF(IFERROR(FIND("c.", VLOOKUP(BH5,Svar, 11, FALSE)), 0), 1, 0), "")</f>
        <v>0</v>
      </c>
      <c r="DA5" s="11">
        <f t="shared" ref="DA5:DA13" si="93">IF(LEN(BI5) &gt; 0, IF(IFERROR(FIND("d.", VLOOKUP(BH5,Svar, 11, FALSE)), 0), 1, 0), "")</f>
        <v>0</v>
      </c>
      <c r="DB5" s="11">
        <f t="shared" ref="DB5:DB13" si="94">IF(LEN(BI5) &gt; 0, IF(IFERROR(FIND("e.", VLOOKUP(BH5,Svar, 11, FALSE)), 0), 1, 0), "")</f>
        <v>0</v>
      </c>
      <c r="DC5" s="11">
        <f t="shared" ref="DC5:DC13" si="95">IF(LEN(BI5) &gt; 0, 0, "")</f>
        <v>0</v>
      </c>
      <c r="DD5" s="17">
        <f t="shared" ref="DD5:DD13" si="96">IF(LEN(BI5) &gt; 0, SUM(CX5:DC5), "")</f>
        <v>1</v>
      </c>
      <c r="DE5" s="12" t="s">
        <v>1564</v>
      </c>
      <c r="DF5" s="12">
        <v>899</v>
      </c>
      <c r="DG5" s="13">
        <v>1956</v>
      </c>
      <c r="DH5" s="17">
        <f t="shared" ref="DH5:DH13" si="97">IF(DG5 &gt; 3099, 5, IF(DG5 &gt; 2799, 4, IF(DG5&gt; 2499, 3, IF(DG5&gt; 2299, 2, IF(DG5 &gt; 1999, 1, IF(DG5&gt;0, 0))))))</f>
        <v>0</v>
      </c>
      <c r="DI5" s="17">
        <f t="shared" ref="DI5:DI13" si="98">IF(LEN(BI5) &gt; 0, ROUND((BR5+BY5+CI5+CP5+CW5+DD5+DH5)/7, 1), "")</f>
        <v>1.8</v>
      </c>
      <c r="DJ5" s="10" t="str">
        <f t="shared" ref="DJ5:DJ13" si="99">IF(LEN(BI5) &gt; 0, VLOOKUP(BH5,Svar, 12, FALSE), "")</f>
        <v>Bra</v>
      </c>
    </row>
    <row r="6" spans="1:114" ht="15" x14ac:dyDescent="0.25">
      <c r="A6" s="6" t="s">
        <v>703</v>
      </c>
      <c r="B6" s="7">
        <v>482</v>
      </c>
      <c r="C6" s="6" t="s">
        <v>731</v>
      </c>
      <c r="D6" s="9" t="str">
        <f t="shared" si="0"/>
        <v>Carla Swenson</v>
      </c>
      <c r="E6" s="10" t="str">
        <f t="shared" si="1"/>
        <v>carl-fredrik.swenson@flen.se</v>
      </c>
      <c r="F6" s="10" t="str">
        <f t="shared" si="2"/>
        <v>Enhetschef fritid</v>
      </c>
      <c r="G6" s="11">
        <f t="shared" si="3"/>
        <v>0</v>
      </c>
      <c r="H6" s="11">
        <f t="shared" si="4"/>
        <v>1.25</v>
      </c>
      <c r="I6" s="11">
        <f t="shared" si="5"/>
        <v>0</v>
      </c>
      <c r="J6" s="11">
        <f t="shared" si="6"/>
        <v>0</v>
      </c>
      <c r="K6" s="11">
        <f t="shared" si="7"/>
        <v>0</v>
      </c>
      <c r="L6" s="10">
        <f t="shared" si="8"/>
        <v>1.25</v>
      </c>
      <c r="M6" s="11">
        <f t="shared" si="9"/>
        <v>1</v>
      </c>
      <c r="N6" s="11">
        <f t="shared" si="10"/>
        <v>0</v>
      </c>
      <c r="O6" s="11">
        <f t="shared" si="11"/>
        <v>1</v>
      </c>
      <c r="P6" s="11">
        <f t="shared" si="12"/>
        <v>1</v>
      </c>
      <c r="Q6" s="11">
        <f t="shared" si="13"/>
        <v>0</v>
      </c>
      <c r="R6" s="11">
        <f t="shared" si="14"/>
        <v>0</v>
      </c>
      <c r="S6" s="10">
        <f t="shared" si="15"/>
        <v>3</v>
      </c>
      <c r="T6" s="11">
        <f t="shared" si="16"/>
        <v>0.625</v>
      </c>
      <c r="U6" s="11">
        <f t="shared" si="17"/>
        <v>0</v>
      </c>
      <c r="V6" s="11">
        <f t="shared" si="18"/>
        <v>0.625</v>
      </c>
      <c r="W6" s="11">
        <f t="shared" si="19"/>
        <v>0</v>
      </c>
      <c r="X6" s="11">
        <f t="shared" si="20"/>
        <v>0.625</v>
      </c>
      <c r="Y6" s="11">
        <f t="shared" si="21"/>
        <v>0.625</v>
      </c>
      <c r="Z6" s="11">
        <f t="shared" si="22"/>
        <v>0.625</v>
      </c>
      <c r="AA6" s="11">
        <f t="shared" si="23"/>
        <v>0.625</v>
      </c>
      <c r="AB6" s="11">
        <f t="shared" si="24"/>
        <v>0</v>
      </c>
      <c r="AC6" s="10">
        <f t="shared" si="25"/>
        <v>3.75</v>
      </c>
      <c r="AD6" s="11">
        <f t="shared" si="26"/>
        <v>0</v>
      </c>
      <c r="AE6" s="11">
        <f t="shared" si="27"/>
        <v>2</v>
      </c>
      <c r="AF6" s="11">
        <f t="shared" si="28"/>
        <v>0</v>
      </c>
      <c r="AG6" s="11">
        <f t="shared" si="29"/>
        <v>0</v>
      </c>
      <c r="AH6" s="11">
        <f t="shared" si="30"/>
        <v>0</v>
      </c>
      <c r="AI6" s="11">
        <f t="shared" si="31"/>
        <v>0</v>
      </c>
      <c r="AJ6" s="10">
        <f t="shared" si="32"/>
        <v>2</v>
      </c>
      <c r="AK6" s="11">
        <f t="shared" si="33"/>
        <v>1</v>
      </c>
      <c r="AL6" s="11">
        <f t="shared" si="34"/>
        <v>1</v>
      </c>
      <c r="AM6" s="11">
        <f t="shared" si="35"/>
        <v>1</v>
      </c>
      <c r="AN6" s="11">
        <f t="shared" si="36"/>
        <v>0</v>
      </c>
      <c r="AO6" s="11">
        <f t="shared" si="37"/>
        <v>0</v>
      </c>
      <c r="AP6" s="11">
        <f t="shared" si="38"/>
        <v>0</v>
      </c>
      <c r="AQ6" s="10">
        <f t="shared" si="39"/>
        <v>3</v>
      </c>
      <c r="AR6" s="11">
        <f t="shared" si="40"/>
        <v>0</v>
      </c>
      <c r="AS6" s="11">
        <f t="shared" si="41"/>
        <v>0</v>
      </c>
      <c r="AT6" s="11">
        <f t="shared" si="42"/>
        <v>0</v>
      </c>
      <c r="AU6" s="11">
        <f t="shared" si="43"/>
        <v>0</v>
      </c>
      <c r="AV6" s="11">
        <f t="shared" si="44"/>
        <v>0</v>
      </c>
      <c r="AW6" s="11">
        <f t="shared" si="45"/>
        <v>0</v>
      </c>
      <c r="AX6" s="10">
        <f t="shared" si="46"/>
        <v>0</v>
      </c>
      <c r="AY6" s="12" t="s">
        <v>1496</v>
      </c>
      <c r="AZ6" s="12">
        <v>942</v>
      </c>
      <c r="BA6" s="13">
        <v>2425</v>
      </c>
      <c r="BB6" s="10">
        <f t="shared" si="47"/>
        <v>2</v>
      </c>
      <c r="BC6" s="17">
        <f t="shared" si="48"/>
        <v>2.1</v>
      </c>
      <c r="BD6" s="35" t="s">
        <v>1785</v>
      </c>
      <c r="BE6" s="10" t="str">
        <f t="shared" si="49"/>
        <v>Varken eller</v>
      </c>
      <c r="BF6" s="6" t="s">
        <v>703</v>
      </c>
      <c r="BG6" s="7">
        <v>482</v>
      </c>
      <c r="BH6" s="6" t="s">
        <v>731</v>
      </c>
      <c r="BI6" s="9" t="str">
        <f t="shared" si="50"/>
        <v>Carla Swenson</v>
      </c>
      <c r="BJ6" s="10" t="str">
        <f t="shared" si="51"/>
        <v>carl-fredrik.swenson@flen.se</v>
      </c>
      <c r="BK6" s="10" t="str">
        <f t="shared" si="52"/>
        <v>Enhetschef fritid</v>
      </c>
      <c r="BL6" s="10"/>
      <c r="BM6" s="11">
        <f t="shared" si="53"/>
        <v>0</v>
      </c>
      <c r="BN6" s="11">
        <f t="shared" si="54"/>
        <v>1.25</v>
      </c>
      <c r="BO6" s="11">
        <f t="shared" si="55"/>
        <v>0</v>
      </c>
      <c r="BP6" s="11">
        <f t="shared" si="56"/>
        <v>0</v>
      </c>
      <c r="BQ6" s="11">
        <f t="shared" si="57"/>
        <v>0</v>
      </c>
      <c r="BR6" s="17">
        <f t="shared" si="58"/>
        <v>1.25</v>
      </c>
      <c r="BS6" s="11">
        <f t="shared" si="59"/>
        <v>1</v>
      </c>
      <c r="BT6" s="11">
        <f t="shared" si="60"/>
        <v>0</v>
      </c>
      <c r="BU6" s="11">
        <f t="shared" si="61"/>
        <v>1</v>
      </c>
      <c r="BV6" s="11">
        <f t="shared" si="62"/>
        <v>1</v>
      </c>
      <c r="BW6" s="11">
        <f t="shared" si="63"/>
        <v>0</v>
      </c>
      <c r="BX6" s="11">
        <f t="shared" si="64"/>
        <v>0</v>
      </c>
      <c r="BY6" s="17">
        <f t="shared" si="65"/>
        <v>3</v>
      </c>
      <c r="BZ6" s="11">
        <f t="shared" si="66"/>
        <v>0.625</v>
      </c>
      <c r="CA6" s="11">
        <f t="shared" si="67"/>
        <v>0</v>
      </c>
      <c r="CB6" s="11">
        <f t="shared" si="68"/>
        <v>0.625</v>
      </c>
      <c r="CC6" s="11">
        <f t="shared" si="69"/>
        <v>0</v>
      </c>
      <c r="CD6" s="11">
        <f t="shared" si="70"/>
        <v>0.625</v>
      </c>
      <c r="CE6" s="11">
        <f t="shared" si="71"/>
        <v>0.625</v>
      </c>
      <c r="CF6" s="11">
        <f t="shared" si="72"/>
        <v>0.625</v>
      </c>
      <c r="CG6" s="11">
        <f t="shared" si="73"/>
        <v>0.625</v>
      </c>
      <c r="CH6" s="11">
        <f t="shared" si="74"/>
        <v>0</v>
      </c>
      <c r="CI6" s="17">
        <f t="shared" si="75"/>
        <v>3.75</v>
      </c>
      <c r="CJ6" s="11">
        <f t="shared" si="76"/>
        <v>0</v>
      </c>
      <c r="CK6" s="11">
        <f t="shared" si="77"/>
        <v>2</v>
      </c>
      <c r="CL6" s="11">
        <f t="shared" si="78"/>
        <v>0</v>
      </c>
      <c r="CM6" s="11">
        <f t="shared" si="79"/>
        <v>0</v>
      </c>
      <c r="CN6" s="11">
        <f t="shared" si="80"/>
        <v>0</v>
      </c>
      <c r="CO6" s="11">
        <f t="shared" si="81"/>
        <v>0</v>
      </c>
      <c r="CP6" s="17">
        <f t="shared" si="82"/>
        <v>2</v>
      </c>
      <c r="CQ6" s="11">
        <f t="shared" si="83"/>
        <v>1</v>
      </c>
      <c r="CR6" s="11">
        <f t="shared" si="84"/>
        <v>1</v>
      </c>
      <c r="CS6" s="11">
        <f t="shared" si="85"/>
        <v>1</v>
      </c>
      <c r="CT6" s="11">
        <f t="shared" si="86"/>
        <v>0</v>
      </c>
      <c r="CU6" s="11">
        <f t="shared" si="87"/>
        <v>0</v>
      </c>
      <c r="CV6" s="11">
        <f t="shared" si="88"/>
        <v>0</v>
      </c>
      <c r="CW6" s="17">
        <f t="shared" si="89"/>
        <v>3</v>
      </c>
      <c r="CX6" s="11">
        <f t="shared" si="90"/>
        <v>0</v>
      </c>
      <c r="CY6" s="11">
        <f t="shared" si="91"/>
        <v>0</v>
      </c>
      <c r="CZ6" s="11">
        <f t="shared" si="92"/>
        <v>0</v>
      </c>
      <c r="DA6" s="11">
        <f t="shared" si="93"/>
        <v>0</v>
      </c>
      <c r="DB6" s="11">
        <f t="shared" si="94"/>
        <v>0</v>
      </c>
      <c r="DC6" s="11">
        <f t="shared" si="95"/>
        <v>0</v>
      </c>
      <c r="DD6" s="17">
        <f t="shared" si="96"/>
        <v>0</v>
      </c>
      <c r="DE6" s="12" t="s">
        <v>1496</v>
      </c>
      <c r="DF6" s="12">
        <v>942</v>
      </c>
      <c r="DG6" s="13">
        <v>2425</v>
      </c>
      <c r="DH6" s="17">
        <f t="shared" si="97"/>
        <v>2</v>
      </c>
      <c r="DI6" s="17">
        <f t="shared" si="98"/>
        <v>2.1</v>
      </c>
      <c r="DJ6" s="10" t="str">
        <f t="shared" si="99"/>
        <v>Varken eller</v>
      </c>
    </row>
    <row r="7" spans="1:114" ht="15" x14ac:dyDescent="0.25">
      <c r="A7" s="6" t="s">
        <v>703</v>
      </c>
      <c r="B7" s="7">
        <v>483</v>
      </c>
      <c r="C7" s="6" t="s">
        <v>704</v>
      </c>
      <c r="D7" s="9" t="str">
        <f t="shared" si="0"/>
        <v>Jenny Skarstedt</v>
      </c>
      <c r="E7" s="10" t="str">
        <f t="shared" si="1"/>
        <v>jenny.skarstedt@katrineholm.se</v>
      </c>
      <c r="F7" s="10" t="str">
        <f t="shared" si="2"/>
        <v>avdelningschef Ung kultur och fritid</v>
      </c>
      <c r="G7" s="11">
        <f t="shared" si="3"/>
        <v>0</v>
      </c>
      <c r="H7" s="11">
        <f t="shared" si="4"/>
        <v>0</v>
      </c>
      <c r="I7" s="11">
        <f t="shared" si="5"/>
        <v>0</v>
      </c>
      <c r="J7" s="11">
        <f t="shared" si="6"/>
        <v>1.25</v>
      </c>
      <c r="K7" s="11">
        <f t="shared" si="7"/>
        <v>0</v>
      </c>
      <c r="L7" s="10">
        <f t="shared" si="8"/>
        <v>1.25</v>
      </c>
      <c r="M7" s="11">
        <f t="shared" si="9"/>
        <v>0</v>
      </c>
      <c r="N7" s="11">
        <f t="shared" si="10"/>
        <v>0</v>
      </c>
      <c r="O7" s="11">
        <f t="shared" si="11"/>
        <v>1</v>
      </c>
      <c r="P7" s="11">
        <f t="shared" si="12"/>
        <v>0</v>
      </c>
      <c r="Q7" s="11">
        <f t="shared" si="13"/>
        <v>0</v>
      </c>
      <c r="R7" s="11">
        <f t="shared" si="14"/>
        <v>0</v>
      </c>
      <c r="S7" s="10">
        <f t="shared" si="15"/>
        <v>1</v>
      </c>
      <c r="T7" s="11">
        <f t="shared" si="16"/>
        <v>0.625</v>
      </c>
      <c r="U7" s="11">
        <f t="shared" si="17"/>
        <v>0.625</v>
      </c>
      <c r="V7" s="11">
        <f t="shared" si="18"/>
        <v>0.625</v>
      </c>
      <c r="W7" s="11">
        <f t="shared" si="19"/>
        <v>0.625</v>
      </c>
      <c r="X7" s="11">
        <f t="shared" si="20"/>
        <v>0.625</v>
      </c>
      <c r="Y7" s="11">
        <f t="shared" si="21"/>
        <v>0.625</v>
      </c>
      <c r="Z7" s="11">
        <f t="shared" si="22"/>
        <v>0</v>
      </c>
      <c r="AA7" s="11">
        <f t="shared" si="23"/>
        <v>0.625</v>
      </c>
      <c r="AB7" s="11">
        <f t="shared" si="24"/>
        <v>0</v>
      </c>
      <c r="AC7" s="10">
        <f t="shared" si="25"/>
        <v>4.375</v>
      </c>
      <c r="AD7" s="11">
        <f t="shared" si="26"/>
        <v>1</v>
      </c>
      <c r="AE7" s="11">
        <f t="shared" si="27"/>
        <v>0</v>
      </c>
      <c r="AF7" s="11">
        <f t="shared" si="28"/>
        <v>0</v>
      </c>
      <c r="AG7" s="11">
        <f t="shared" si="29"/>
        <v>2</v>
      </c>
      <c r="AH7" s="11">
        <f t="shared" si="30"/>
        <v>0</v>
      </c>
      <c r="AI7" s="11">
        <f t="shared" si="31"/>
        <v>0</v>
      </c>
      <c r="AJ7" s="10">
        <f t="shared" si="32"/>
        <v>3</v>
      </c>
      <c r="AK7" s="11">
        <f t="shared" si="33"/>
        <v>1</v>
      </c>
      <c r="AL7" s="11">
        <f t="shared" si="34"/>
        <v>1</v>
      </c>
      <c r="AM7" s="11">
        <f t="shared" si="35"/>
        <v>1</v>
      </c>
      <c r="AN7" s="11">
        <f t="shared" si="36"/>
        <v>1</v>
      </c>
      <c r="AO7" s="11">
        <f t="shared" si="37"/>
        <v>0</v>
      </c>
      <c r="AP7" s="11">
        <f t="shared" si="38"/>
        <v>0</v>
      </c>
      <c r="AQ7" s="10">
        <f t="shared" si="39"/>
        <v>4</v>
      </c>
      <c r="AR7" s="11">
        <f t="shared" si="40"/>
        <v>0</v>
      </c>
      <c r="AS7" s="11">
        <f t="shared" si="41"/>
        <v>0</v>
      </c>
      <c r="AT7" s="11">
        <f t="shared" si="42"/>
        <v>1</v>
      </c>
      <c r="AU7" s="11">
        <f t="shared" si="43"/>
        <v>0</v>
      </c>
      <c r="AV7" s="11">
        <f t="shared" si="44"/>
        <v>0</v>
      </c>
      <c r="AW7" s="11">
        <f t="shared" si="45"/>
        <v>0</v>
      </c>
      <c r="AX7" s="10">
        <f t="shared" si="46"/>
        <v>1</v>
      </c>
      <c r="AY7" s="12" t="s">
        <v>1565</v>
      </c>
      <c r="AZ7" s="12" t="s">
        <v>1566</v>
      </c>
      <c r="BA7" s="13">
        <v>3228</v>
      </c>
      <c r="BB7" s="10">
        <f t="shared" si="47"/>
        <v>5</v>
      </c>
      <c r="BC7" s="17">
        <f t="shared" si="48"/>
        <v>2.8</v>
      </c>
      <c r="BD7" s="35" t="s">
        <v>1785</v>
      </c>
      <c r="BE7" s="10" t="str">
        <f t="shared" si="49"/>
        <v>Bra</v>
      </c>
      <c r="BF7" s="6" t="s">
        <v>703</v>
      </c>
      <c r="BG7" s="7">
        <v>483</v>
      </c>
      <c r="BH7" s="6" t="s">
        <v>704</v>
      </c>
      <c r="BI7" s="9" t="str">
        <f t="shared" si="50"/>
        <v>Jenny Skarstedt</v>
      </c>
      <c r="BJ7" s="10" t="str">
        <f t="shared" si="51"/>
        <v>jenny.skarstedt@katrineholm.se</v>
      </c>
      <c r="BK7" s="10" t="str">
        <f t="shared" si="52"/>
        <v>avdelningschef Ung kultur och fritid</v>
      </c>
      <c r="BL7" s="10"/>
      <c r="BM7" s="11">
        <f t="shared" si="53"/>
        <v>0</v>
      </c>
      <c r="BN7" s="11">
        <f t="shared" si="54"/>
        <v>0</v>
      </c>
      <c r="BO7" s="11">
        <f t="shared" si="55"/>
        <v>0</v>
      </c>
      <c r="BP7" s="11">
        <f t="shared" si="56"/>
        <v>1.25</v>
      </c>
      <c r="BQ7" s="11">
        <f t="shared" si="57"/>
        <v>0</v>
      </c>
      <c r="BR7" s="17">
        <f t="shared" si="58"/>
        <v>1.25</v>
      </c>
      <c r="BS7" s="11">
        <f t="shared" si="59"/>
        <v>0</v>
      </c>
      <c r="BT7" s="11">
        <f t="shared" si="60"/>
        <v>0</v>
      </c>
      <c r="BU7" s="11">
        <f t="shared" si="61"/>
        <v>1</v>
      </c>
      <c r="BV7" s="11">
        <f t="shared" si="62"/>
        <v>0</v>
      </c>
      <c r="BW7" s="11">
        <f t="shared" si="63"/>
        <v>0</v>
      </c>
      <c r="BX7" s="11">
        <f t="shared" si="64"/>
        <v>0</v>
      </c>
      <c r="BY7" s="17">
        <f t="shared" si="65"/>
        <v>1</v>
      </c>
      <c r="BZ7" s="11">
        <f t="shared" si="66"/>
        <v>0.625</v>
      </c>
      <c r="CA7" s="11">
        <f t="shared" si="67"/>
        <v>0.625</v>
      </c>
      <c r="CB7" s="11">
        <f t="shared" si="68"/>
        <v>0.625</v>
      </c>
      <c r="CC7" s="11">
        <f t="shared" si="69"/>
        <v>0.625</v>
      </c>
      <c r="CD7" s="11">
        <f t="shared" si="70"/>
        <v>0.625</v>
      </c>
      <c r="CE7" s="11">
        <f t="shared" si="71"/>
        <v>0.625</v>
      </c>
      <c r="CF7" s="11">
        <f t="shared" si="72"/>
        <v>0</v>
      </c>
      <c r="CG7" s="11">
        <f t="shared" si="73"/>
        <v>0.625</v>
      </c>
      <c r="CH7" s="11">
        <f t="shared" si="74"/>
        <v>0</v>
      </c>
      <c r="CI7" s="17">
        <f t="shared" si="75"/>
        <v>4.375</v>
      </c>
      <c r="CJ7" s="11">
        <f t="shared" si="76"/>
        <v>1</v>
      </c>
      <c r="CK7" s="11">
        <f t="shared" si="77"/>
        <v>0</v>
      </c>
      <c r="CL7" s="11">
        <f t="shared" si="78"/>
        <v>0</v>
      </c>
      <c r="CM7" s="11">
        <f t="shared" si="79"/>
        <v>2</v>
      </c>
      <c r="CN7" s="11">
        <f t="shared" si="80"/>
        <v>0</v>
      </c>
      <c r="CO7" s="11">
        <f t="shared" si="81"/>
        <v>0</v>
      </c>
      <c r="CP7" s="17">
        <f t="shared" si="82"/>
        <v>3</v>
      </c>
      <c r="CQ7" s="11">
        <f t="shared" si="83"/>
        <v>1</v>
      </c>
      <c r="CR7" s="11">
        <f t="shared" si="84"/>
        <v>1</v>
      </c>
      <c r="CS7" s="11">
        <f t="shared" si="85"/>
        <v>1</v>
      </c>
      <c r="CT7" s="11">
        <f t="shared" si="86"/>
        <v>1</v>
      </c>
      <c r="CU7" s="11">
        <f t="shared" si="87"/>
        <v>0</v>
      </c>
      <c r="CV7" s="11">
        <f t="shared" si="88"/>
        <v>0</v>
      </c>
      <c r="CW7" s="17">
        <f t="shared" si="89"/>
        <v>4</v>
      </c>
      <c r="CX7" s="11">
        <f t="shared" si="90"/>
        <v>0</v>
      </c>
      <c r="CY7" s="11">
        <f t="shared" si="91"/>
        <v>0</v>
      </c>
      <c r="CZ7" s="11">
        <f t="shared" si="92"/>
        <v>1</v>
      </c>
      <c r="DA7" s="11">
        <f t="shared" si="93"/>
        <v>0</v>
      </c>
      <c r="DB7" s="11">
        <f t="shared" si="94"/>
        <v>0</v>
      </c>
      <c r="DC7" s="11">
        <f t="shared" si="95"/>
        <v>0</v>
      </c>
      <c r="DD7" s="17">
        <f t="shared" si="96"/>
        <v>1</v>
      </c>
      <c r="DE7" s="12" t="s">
        <v>1565</v>
      </c>
      <c r="DF7" s="12" t="s">
        <v>1566</v>
      </c>
      <c r="DG7" s="13">
        <v>3228</v>
      </c>
      <c r="DH7" s="17">
        <f t="shared" si="97"/>
        <v>5</v>
      </c>
      <c r="DI7" s="17">
        <f t="shared" si="98"/>
        <v>2.8</v>
      </c>
      <c r="DJ7" s="10" t="str">
        <f t="shared" si="99"/>
        <v>Bra</v>
      </c>
    </row>
    <row r="8" spans="1:114" ht="15" x14ac:dyDescent="0.25">
      <c r="A8" s="6" t="s">
        <v>703</v>
      </c>
      <c r="B8" s="7">
        <v>480</v>
      </c>
      <c r="C8" s="6" t="s">
        <v>710</v>
      </c>
      <c r="D8" s="9" t="str">
        <f t="shared" si="0"/>
        <v>Robert Karlsson</v>
      </c>
      <c r="E8" s="10" t="str">
        <f t="shared" si="1"/>
        <v>robert.karlsson@nykoping.se</v>
      </c>
      <c r="F8" s="10" t="str">
        <f t="shared" si="2"/>
        <v>Kommunikatör</v>
      </c>
      <c r="G8" s="11">
        <f t="shared" si="3"/>
        <v>0</v>
      </c>
      <c r="H8" s="11">
        <f t="shared" si="4"/>
        <v>0</v>
      </c>
      <c r="I8" s="11">
        <f t="shared" si="5"/>
        <v>1.25</v>
      </c>
      <c r="J8" s="11">
        <f t="shared" si="6"/>
        <v>1.25</v>
      </c>
      <c r="K8" s="11">
        <f t="shared" si="7"/>
        <v>0</v>
      </c>
      <c r="L8" s="10">
        <f t="shared" si="8"/>
        <v>2.5</v>
      </c>
      <c r="M8" s="11">
        <f t="shared" si="9"/>
        <v>1</v>
      </c>
      <c r="N8" s="11">
        <f t="shared" si="10"/>
        <v>1</v>
      </c>
      <c r="O8" s="11">
        <f t="shared" si="11"/>
        <v>0</v>
      </c>
      <c r="P8" s="11">
        <f t="shared" si="12"/>
        <v>1</v>
      </c>
      <c r="Q8" s="11">
        <f t="shared" si="13"/>
        <v>0</v>
      </c>
      <c r="R8" s="11">
        <f t="shared" si="14"/>
        <v>0</v>
      </c>
      <c r="S8" s="10">
        <f t="shared" si="15"/>
        <v>3</v>
      </c>
      <c r="T8" s="11">
        <f t="shared" si="16"/>
        <v>0.625</v>
      </c>
      <c r="U8" s="11">
        <f t="shared" si="17"/>
        <v>0</v>
      </c>
      <c r="V8" s="11">
        <f t="shared" si="18"/>
        <v>0.625</v>
      </c>
      <c r="W8" s="11">
        <f t="shared" si="19"/>
        <v>0.625</v>
      </c>
      <c r="X8" s="11">
        <f t="shared" si="20"/>
        <v>0</v>
      </c>
      <c r="Y8" s="11">
        <f t="shared" si="21"/>
        <v>0</v>
      </c>
      <c r="Z8" s="11">
        <f t="shared" si="22"/>
        <v>0</v>
      </c>
      <c r="AA8" s="11">
        <f t="shared" si="23"/>
        <v>0</v>
      </c>
      <c r="AB8" s="11">
        <f t="shared" si="24"/>
        <v>0</v>
      </c>
      <c r="AC8" s="10">
        <f t="shared" si="25"/>
        <v>1.875</v>
      </c>
      <c r="AD8" s="11">
        <f t="shared" si="26"/>
        <v>0</v>
      </c>
      <c r="AE8" s="11">
        <f t="shared" si="27"/>
        <v>2</v>
      </c>
      <c r="AF8" s="11">
        <f t="shared" si="28"/>
        <v>0</v>
      </c>
      <c r="AG8" s="11">
        <f t="shared" si="29"/>
        <v>0</v>
      </c>
      <c r="AH8" s="11">
        <f t="shared" si="30"/>
        <v>0</v>
      </c>
      <c r="AI8" s="11">
        <f t="shared" si="31"/>
        <v>0</v>
      </c>
      <c r="AJ8" s="10">
        <f t="shared" si="32"/>
        <v>2</v>
      </c>
      <c r="AK8" s="11">
        <f t="shared" si="33"/>
        <v>1</v>
      </c>
      <c r="AL8" s="11">
        <f t="shared" si="34"/>
        <v>0</v>
      </c>
      <c r="AM8" s="11">
        <f t="shared" si="35"/>
        <v>0</v>
      </c>
      <c r="AN8" s="11">
        <f t="shared" si="36"/>
        <v>0</v>
      </c>
      <c r="AO8" s="11">
        <f t="shared" si="37"/>
        <v>0</v>
      </c>
      <c r="AP8" s="11">
        <f t="shared" si="38"/>
        <v>0</v>
      </c>
      <c r="AQ8" s="10">
        <f t="shared" si="39"/>
        <v>1</v>
      </c>
      <c r="AR8" s="11">
        <f t="shared" si="40"/>
        <v>1</v>
      </c>
      <c r="AS8" s="11">
        <f t="shared" si="41"/>
        <v>0</v>
      </c>
      <c r="AT8" s="11">
        <f t="shared" si="42"/>
        <v>1</v>
      </c>
      <c r="AU8" s="11">
        <f t="shared" si="43"/>
        <v>0</v>
      </c>
      <c r="AV8" s="11">
        <f t="shared" si="44"/>
        <v>0</v>
      </c>
      <c r="AW8" s="11">
        <f t="shared" si="45"/>
        <v>0</v>
      </c>
      <c r="AX8" s="10">
        <f t="shared" si="46"/>
        <v>2</v>
      </c>
      <c r="AY8" s="12" t="s">
        <v>1567</v>
      </c>
      <c r="AZ8" s="12">
        <v>971</v>
      </c>
      <c r="BA8" s="13">
        <v>2634</v>
      </c>
      <c r="BB8" s="10">
        <f t="shared" si="47"/>
        <v>3</v>
      </c>
      <c r="BC8" s="17">
        <f t="shared" si="48"/>
        <v>2.2000000000000002</v>
      </c>
      <c r="BD8" s="35" t="s">
        <v>1785</v>
      </c>
      <c r="BE8" s="10" t="str">
        <f t="shared" si="49"/>
        <v>Varken eller</v>
      </c>
      <c r="BF8" s="6" t="s">
        <v>703</v>
      </c>
      <c r="BG8" s="7">
        <v>480</v>
      </c>
      <c r="BH8" s="6" t="s">
        <v>710</v>
      </c>
      <c r="BI8" s="9" t="str">
        <f t="shared" si="50"/>
        <v>Robert Karlsson</v>
      </c>
      <c r="BJ8" s="10" t="str">
        <f t="shared" si="51"/>
        <v>robert.karlsson@nykoping.se</v>
      </c>
      <c r="BK8" s="10" t="str">
        <f t="shared" si="52"/>
        <v>Kommunikatör</v>
      </c>
      <c r="BL8" s="10"/>
      <c r="BM8" s="11">
        <f t="shared" si="53"/>
        <v>0</v>
      </c>
      <c r="BN8" s="11">
        <f t="shared" si="54"/>
        <v>0</v>
      </c>
      <c r="BO8" s="11">
        <f t="shared" si="55"/>
        <v>1.25</v>
      </c>
      <c r="BP8" s="11">
        <f t="shared" si="56"/>
        <v>1.25</v>
      </c>
      <c r="BQ8" s="11">
        <f t="shared" si="57"/>
        <v>0</v>
      </c>
      <c r="BR8" s="17">
        <f t="shared" si="58"/>
        <v>2.5</v>
      </c>
      <c r="BS8" s="11">
        <f t="shared" si="59"/>
        <v>1</v>
      </c>
      <c r="BT8" s="11">
        <f t="shared" si="60"/>
        <v>1</v>
      </c>
      <c r="BU8" s="11">
        <f t="shared" si="61"/>
        <v>0</v>
      </c>
      <c r="BV8" s="11">
        <f t="shared" si="62"/>
        <v>1</v>
      </c>
      <c r="BW8" s="11">
        <f t="shared" si="63"/>
        <v>0</v>
      </c>
      <c r="BX8" s="11">
        <f t="shared" si="64"/>
        <v>0</v>
      </c>
      <c r="BY8" s="17">
        <f t="shared" si="65"/>
        <v>3</v>
      </c>
      <c r="BZ8" s="11">
        <f t="shared" si="66"/>
        <v>0.625</v>
      </c>
      <c r="CA8" s="11">
        <f t="shared" si="67"/>
        <v>0</v>
      </c>
      <c r="CB8" s="11">
        <f t="shared" si="68"/>
        <v>0.625</v>
      </c>
      <c r="CC8" s="11">
        <f t="shared" si="69"/>
        <v>0.625</v>
      </c>
      <c r="CD8" s="11">
        <f t="shared" si="70"/>
        <v>0</v>
      </c>
      <c r="CE8" s="11">
        <f t="shared" si="71"/>
        <v>0</v>
      </c>
      <c r="CF8" s="11">
        <f t="shared" si="72"/>
        <v>0</v>
      </c>
      <c r="CG8" s="11">
        <f t="shared" si="73"/>
        <v>0</v>
      </c>
      <c r="CH8" s="11">
        <f t="shared" si="74"/>
        <v>0</v>
      </c>
      <c r="CI8" s="17">
        <f t="shared" si="75"/>
        <v>1.875</v>
      </c>
      <c r="CJ8" s="11">
        <f t="shared" si="76"/>
        <v>0</v>
      </c>
      <c r="CK8" s="11">
        <f t="shared" si="77"/>
        <v>2</v>
      </c>
      <c r="CL8" s="11">
        <f t="shared" si="78"/>
        <v>0</v>
      </c>
      <c r="CM8" s="11">
        <f t="shared" si="79"/>
        <v>0</v>
      </c>
      <c r="CN8" s="11">
        <f t="shared" si="80"/>
        <v>0</v>
      </c>
      <c r="CO8" s="11">
        <f t="shared" si="81"/>
        <v>0</v>
      </c>
      <c r="CP8" s="17">
        <f t="shared" si="82"/>
        <v>2</v>
      </c>
      <c r="CQ8" s="11">
        <f t="shared" si="83"/>
        <v>1</v>
      </c>
      <c r="CR8" s="11">
        <f t="shared" si="84"/>
        <v>0</v>
      </c>
      <c r="CS8" s="11">
        <f t="shared" si="85"/>
        <v>0</v>
      </c>
      <c r="CT8" s="11">
        <f t="shared" si="86"/>
        <v>0</v>
      </c>
      <c r="CU8" s="11">
        <f t="shared" si="87"/>
        <v>0</v>
      </c>
      <c r="CV8" s="11">
        <f t="shared" si="88"/>
        <v>0</v>
      </c>
      <c r="CW8" s="17">
        <f t="shared" si="89"/>
        <v>1</v>
      </c>
      <c r="CX8" s="11">
        <f t="shared" si="90"/>
        <v>1</v>
      </c>
      <c r="CY8" s="11">
        <f t="shared" si="91"/>
        <v>0</v>
      </c>
      <c r="CZ8" s="11">
        <f t="shared" si="92"/>
        <v>1</v>
      </c>
      <c r="DA8" s="11">
        <f t="shared" si="93"/>
        <v>0</v>
      </c>
      <c r="DB8" s="11">
        <f t="shared" si="94"/>
        <v>0</v>
      </c>
      <c r="DC8" s="11">
        <f t="shared" si="95"/>
        <v>0</v>
      </c>
      <c r="DD8" s="17">
        <f t="shared" si="96"/>
        <v>2</v>
      </c>
      <c r="DE8" s="12" t="s">
        <v>1567</v>
      </c>
      <c r="DF8" s="12">
        <v>971</v>
      </c>
      <c r="DG8" s="13">
        <v>2634</v>
      </c>
      <c r="DH8" s="17">
        <f t="shared" si="97"/>
        <v>3</v>
      </c>
      <c r="DI8" s="17">
        <f t="shared" si="98"/>
        <v>2.2000000000000002</v>
      </c>
      <c r="DJ8" s="10" t="str">
        <f t="shared" si="99"/>
        <v>Varken eller</v>
      </c>
    </row>
    <row r="9" spans="1:114" ht="15" x14ac:dyDescent="0.25">
      <c r="A9" s="6" t="s">
        <v>703</v>
      </c>
      <c r="B9" s="7">
        <v>488</v>
      </c>
      <c r="C9" s="6" t="s">
        <v>722</v>
      </c>
      <c r="D9" s="9" t="str">
        <f t="shared" si="0"/>
        <v>Petter Björkman</v>
      </c>
      <c r="E9" s="10" t="str">
        <f t="shared" si="1"/>
        <v>petter.bjorkman@trosa.se</v>
      </c>
      <c r="F9" s="10" t="str">
        <f t="shared" si="2"/>
        <v>Fritidschef</v>
      </c>
      <c r="G9" s="11">
        <f t="shared" si="3"/>
        <v>0</v>
      </c>
      <c r="H9" s="11">
        <f t="shared" si="4"/>
        <v>0</v>
      </c>
      <c r="I9" s="11">
        <f t="shared" si="5"/>
        <v>1.25</v>
      </c>
      <c r="J9" s="11">
        <f t="shared" si="6"/>
        <v>0</v>
      </c>
      <c r="K9" s="11">
        <f t="shared" si="7"/>
        <v>0</v>
      </c>
      <c r="L9" s="10">
        <f t="shared" si="8"/>
        <v>1.25</v>
      </c>
      <c r="M9" s="11">
        <f t="shared" si="9"/>
        <v>0</v>
      </c>
      <c r="N9" s="11">
        <f t="shared" si="10"/>
        <v>1</v>
      </c>
      <c r="O9" s="11">
        <f t="shared" si="11"/>
        <v>1</v>
      </c>
      <c r="P9" s="11">
        <f t="shared" si="12"/>
        <v>1</v>
      </c>
      <c r="Q9" s="11">
        <f t="shared" si="13"/>
        <v>0</v>
      </c>
      <c r="R9" s="11">
        <f t="shared" si="14"/>
        <v>0</v>
      </c>
      <c r="S9" s="10">
        <f t="shared" si="15"/>
        <v>3</v>
      </c>
      <c r="T9" s="11">
        <f t="shared" si="16"/>
        <v>0</v>
      </c>
      <c r="U9" s="11">
        <f t="shared" si="17"/>
        <v>0.625</v>
      </c>
      <c r="V9" s="11">
        <f t="shared" si="18"/>
        <v>0.625</v>
      </c>
      <c r="W9" s="11">
        <f t="shared" si="19"/>
        <v>0</v>
      </c>
      <c r="X9" s="11">
        <f t="shared" si="20"/>
        <v>0.625</v>
      </c>
      <c r="Y9" s="11">
        <f t="shared" si="21"/>
        <v>0.625</v>
      </c>
      <c r="Z9" s="11">
        <f t="shared" si="22"/>
        <v>0.625</v>
      </c>
      <c r="AA9" s="11">
        <f t="shared" si="23"/>
        <v>0</v>
      </c>
      <c r="AB9" s="11">
        <f t="shared" si="24"/>
        <v>0</v>
      </c>
      <c r="AC9" s="10">
        <f t="shared" si="25"/>
        <v>3.125</v>
      </c>
      <c r="AD9" s="11">
        <f t="shared" si="26"/>
        <v>0</v>
      </c>
      <c r="AE9" s="11">
        <f t="shared" si="27"/>
        <v>2</v>
      </c>
      <c r="AF9" s="11">
        <f t="shared" si="28"/>
        <v>0</v>
      </c>
      <c r="AG9" s="11">
        <f t="shared" si="29"/>
        <v>2</v>
      </c>
      <c r="AH9" s="11">
        <f t="shared" si="30"/>
        <v>0</v>
      </c>
      <c r="AI9" s="11">
        <f t="shared" si="31"/>
        <v>0</v>
      </c>
      <c r="AJ9" s="10">
        <f t="shared" si="32"/>
        <v>4</v>
      </c>
      <c r="AK9" s="11">
        <f t="shared" si="33"/>
        <v>1</v>
      </c>
      <c r="AL9" s="11">
        <f t="shared" si="34"/>
        <v>1</v>
      </c>
      <c r="AM9" s="11">
        <f t="shared" si="35"/>
        <v>1</v>
      </c>
      <c r="AN9" s="11">
        <f t="shared" si="36"/>
        <v>1</v>
      </c>
      <c r="AO9" s="11">
        <f t="shared" si="37"/>
        <v>0</v>
      </c>
      <c r="AP9" s="11">
        <f t="shared" si="38"/>
        <v>0</v>
      </c>
      <c r="AQ9" s="10">
        <f t="shared" si="39"/>
        <v>4</v>
      </c>
      <c r="AR9" s="11">
        <f t="shared" si="40"/>
        <v>0</v>
      </c>
      <c r="AS9" s="11">
        <f t="shared" si="41"/>
        <v>0</v>
      </c>
      <c r="AT9" s="11">
        <f t="shared" si="42"/>
        <v>1</v>
      </c>
      <c r="AU9" s="11">
        <f t="shared" si="43"/>
        <v>0</v>
      </c>
      <c r="AV9" s="11">
        <f t="shared" si="44"/>
        <v>0</v>
      </c>
      <c r="AW9" s="11">
        <f t="shared" si="45"/>
        <v>0</v>
      </c>
      <c r="AX9" s="10">
        <f t="shared" si="46"/>
        <v>1</v>
      </c>
      <c r="AY9" s="12" t="s">
        <v>1568</v>
      </c>
      <c r="AZ9" s="12">
        <v>823</v>
      </c>
      <c r="BA9" s="13">
        <v>3086</v>
      </c>
      <c r="BB9" s="10">
        <f t="shared" si="47"/>
        <v>4</v>
      </c>
      <c r="BC9" s="17">
        <f t="shared" si="48"/>
        <v>2.9</v>
      </c>
      <c r="BD9" s="35" t="s">
        <v>1785</v>
      </c>
      <c r="BE9" s="10" t="str">
        <f t="shared" si="49"/>
        <v>Bra</v>
      </c>
      <c r="BF9" s="6" t="s">
        <v>703</v>
      </c>
      <c r="BG9" s="7">
        <v>488</v>
      </c>
      <c r="BH9" s="6" t="s">
        <v>722</v>
      </c>
      <c r="BI9" s="9" t="str">
        <f t="shared" si="50"/>
        <v>Petter Björkman</v>
      </c>
      <c r="BJ9" s="10" t="str">
        <f t="shared" si="51"/>
        <v>petter.bjorkman@trosa.se</v>
      </c>
      <c r="BK9" s="10" t="str">
        <f t="shared" si="52"/>
        <v>Fritidschef</v>
      </c>
      <c r="BL9" s="10"/>
      <c r="BM9" s="11">
        <f t="shared" si="53"/>
        <v>0</v>
      </c>
      <c r="BN9" s="11">
        <f t="shared" si="54"/>
        <v>0</v>
      </c>
      <c r="BO9" s="11">
        <f t="shared" si="55"/>
        <v>1.25</v>
      </c>
      <c r="BP9" s="11">
        <f t="shared" si="56"/>
        <v>0</v>
      </c>
      <c r="BQ9" s="11">
        <f t="shared" si="57"/>
        <v>0</v>
      </c>
      <c r="BR9" s="17">
        <f t="shared" si="58"/>
        <v>1.25</v>
      </c>
      <c r="BS9" s="11">
        <f t="shared" si="59"/>
        <v>0</v>
      </c>
      <c r="BT9" s="11">
        <f t="shared" si="60"/>
        <v>1</v>
      </c>
      <c r="BU9" s="11">
        <f t="shared" si="61"/>
        <v>1</v>
      </c>
      <c r="BV9" s="11">
        <f t="shared" si="62"/>
        <v>1</v>
      </c>
      <c r="BW9" s="11">
        <f t="shared" si="63"/>
        <v>0</v>
      </c>
      <c r="BX9" s="11">
        <f t="shared" si="64"/>
        <v>0</v>
      </c>
      <c r="BY9" s="17">
        <f t="shared" si="65"/>
        <v>3</v>
      </c>
      <c r="BZ9" s="11">
        <f t="shared" si="66"/>
        <v>0</v>
      </c>
      <c r="CA9" s="11">
        <f t="shared" si="67"/>
        <v>0.625</v>
      </c>
      <c r="CB9" s="11">
        <f t="shared" si="68"/>
        <v>0.625</v>
      </c>
      <c r="CC9" s="11">
        <f t="shared" si="69"/>
        <v>0</v>
      </c>
      <c r="CD9" s="11">
        <f t="shared" si="70"/>
        <v>0.625</v>
      </c>
      <c r="CE9" s="11">
        <f t="shared" si="71"/>
        <v>0.625</v>
      </c>
      <c r="CF9" s="11">
        <f t="shared" si="72"/>
        <v>0.625</v>
      </c>
      <c r="CG9" s="11">
        <f t="shared" si="73"/>
        <v>0</v>
      </c>
      <c r="CH9" s="11">
        <f t="shared" si="74"/>
        <v>0</v>
      </c>
      <c r="CI9" s="17">
        <f t="shared" si="75"/>
        <v>3.125</v>
      </c>
      <c r="CJ9" s="11">
        <f t="shared" si="76"/>
        <v>0</v>
      </c>
      <c r="CK9" s="11">
        <f t="shared" si="77"/>
        <v>2</v>
      </c>
      <c r="CL9" s="11">
        <f t="shared" si="78"/>
        <v>0</v>
      </c>
      <c r="CM9" s="11">
        <f t="shared" si="79"/>
        <v>2</v>
      </c>
      <c r="CN9" s="11">
        <f t="shared" si="80"/>
        <v>0</v>
      </c>
      <c r="CO9" s="11">
        <f t="shared" si="81"/>
        <v>0</v>
      </c>
      <c r="CP9" s="17">
        <f t="shared" si="82"/>
        <v>4</v>
      </c>
      <c r="CQ9" s="11">
        <f t="shared" si="83"/>
        <v>1</v>
      </c>
      <c r="CR9" s="11">
        <f t="shared" si="84"/>
        <v>1</v>
      </c>
      <c r="CS9" s="11">
        <f t="shared" si="85"/>
        <v>1</v>
      </c>
      <c r="CT9" s="11">
        <f t="shared" si="86"/>
        <v>1</v>
      </c>
      <c r="CU9" s="11">
        <f t="shared" si="87"/>
        <v>0</v>
      </c>
      <c r="CV9" s="11">
        <f t="shared" si="88"/>
        <v>0</v>
      </c>
      <c r="CW9" s="17">
        <f t="shared" si="89"/>
        <v>4</v>
      </c>
      <c r="CX9" s="11">
        <f t="shared" si="90"/>
        <v>0</v>
      </c>
      <c r="CY9" s="11">
        <f t="shared" si="91"/>
        <v>0</v>
      </c>
      <c r="CZ9" s="11">
        <f t="shared" si="92"/>
        <v>1</v>
      </c>
      <c r="DA9" s="11">
        <f t="shared" si="93"/>
        <v>0</v>
      </c>
      <c r="DB9" s="11">
        <f t="shared" si="94"/>
        <v>0</v>
      </c>
      <c r="DC9" s="11">
        <f t="shared" si="95"/>
        <v>0</v>
      </c>
      <c r="DD9" s="17">
        <f t="shared" si="96"/>
        <v>1</v>
      </c>
      <c r="DE9" s="12" t="s">
        <v>1568</v>
      </c>
      <c r="DF9" s="12">
        <v>823</v>
      </c>
      <c r="DG9" s="13">
        <v>3086</v>
      </c>
      <c r="DH9" s="17">
        <f t="shared" si="97"/>
        <v>4</v>
      </c>
      <c r="DI9" s="17">
        <f t="shared" si="98"/>
        <v>2.9</v>
      </c>
      <c r="DJ9" s="10" t="str">
        <f t="shared" si="99"/>
        <v>Bra</v>
      </c>
    </row>
    <row r="10" spans="1:114" ht="15" x14ac:dyDescent="0.25">
      <c r="A10" s="6" t="s">
        <v>703</v>
      </c>
      <c r="B10" s="7">
        <v>428</v>
      </c>
      <c r="C10" s="6" t="s">
        <v>147</v>
      </c>
      <c r="D10" s="9" t="str">
        <f t="shared" si="0"/>
        <v>Lars Furborg</v>
      </c>
      <c r="E10" s="10" t="str">
        <f t="shared" si="1"/>
        <v>lars.furborg@vingaker.se</v>
      </c>
      <c r="F10" s="10" t="str">
        <f t="shared" si="2"/>
        <v>kultur- och fritidschef</v>
      </c>
      <c r="G10" s="11">
        <f t="shared" si="3"/>
        <v>0</v>
      </c>
      <c r="H10" s="11">
        <f t="shared" si="4"/>
        <v>1.25</v>
      </c>
      <c r="I10" s="11">
        <f t="shared" si="5"/>
        <v>0</v>
      </c>
      <c r="J10" s="11">
        <f t="shared" si="6"/>
        <v>1.25</v>
      </c>
      <c r="K10" s="11">
        <f t="shared" si="7"/>
        <v>0</v>
      </c>
      <c r="L10" s="10">
        <f t="shared" si="8"/>
        <v>2.5</v>
      </c>
      <c r="M10" s="11">
        <f t="shared" si="9"/>
        <v>1</v>
      </c>
      <c r="N10" s="11">
        <f t="shared" si="10"/>
        <v>0</v>
      </c>
      <c r="O10" s="11">
        <f t="shared" si="11"/>
        <v>1</v>
      </c>
      <c r="P10" s="11">
        <f t="shared" si="12"/>
        <v>1</v>
      </c>
      <c r="Q10" s="11">
        <f t="shared" si="13"/>
        <v>0</v>
      </c>
      <c r="R10" s="11">
        <f t="shared" si="14"/>
        <v>0</v>
      </c>
      <c r="S10" s="10">
        <f t="shared" si="15"/>
        <v>3</v>
      </c>
      <c r="T10" s="11">
        <f t="shared" si="16"/>
        <v>0</v>
      </c>
      <c r="U10" s="11">
        <f t="shared" si="17"/>
        <v>0</v>
      </c>
      <c r="V10" s="11">
        <f t="shared" si="18"/>
        <v>0.625</v>
      </c>
      <c r="W10" s="11">
        <f t="shared" si="19"/>
        <v>0</v>
      </c>
      <c r="X10" s="11">
        <f t="shared" si="20"/>
        <v>0</v>
      </c>
      <c r="Y10" s="11">
        <f t="shared" si="21"/>
        <v>0.625</v>
      </c>
      <c r="Z10" s="11">
        <f t="shared" si="22"/>
        <v>0.625</v>
      </c>
      <c r="AA10" s="11">
        <f t="shared" si="23"/>
        <v>0.625</v>
      </c>
      <c r="AB10" s="11">
        <f t="shared" si="24"/>
        <v>0</v>
      </c>
      <c r="AC10" s="10">
        <f t="shared" si="25"/>
        <v>2.5</v>
      </c>
      <c r="AD10" s="11">
        <f t="shared" si="26"/>
        <v>0</v>
      </c>
      <c r="AE10" s="11">
        <f t="shared" si="27"/>
        <v>2</v>
      </c>
      <c r="AF10" s="11">
        <f t="shared" si="28"/>
        <v>0</v>
      </c>
      <c r="AG10" s="11">
        <f t="shared" si="29"/>
        <v>2</v>
      </c>
      <c r="AH10" s="11">
        <f t="shared" si="30"/>
        <v>0</v>
      </c>
      <c r="AI10" s="11">
        <f t="shared" si="31"/>
        <v>0</v>
      </c>
      <c r="AJ10" s="10">
        <f t="shared" si="32"/>
        <v>4</v>
      </c>
      <c r="AK10" s="11">
        <f t="shared" si="33"/>
        <v>1</v>
      </c>
      <c r="AL10" s="11">
        <f t="shared" si="34"/>
        <v>0</v>
      </c>
      <c r="AM10" s="11">
        <f t="shared" si="35"/>
        <v>1</v>
      </c>
      <c r="AN10" s="11">
        <f t="shared" si="36"/>
        <v>1</v>
      </c>
      <c r="AO10" s="11">
        <f t="shared" si="37"/>
        <v>0</v>
      </c>
      <c r="AP10" s="11">
        <f t="shared" si="38"/>
        <v>0</v>
      </c>
      <c r="AQ10" s="10">
        <f t="shared" si="39"/>
        <v>3</v>
      </c>
      <c r="AR10" s="11">
        <f t="shared" si="40"/>
        <v>1</v>
      </c>
      <c r="AS10" s="11">
        <f t="shared" si="41"/>
        <v>0</v>
      </c>
      <c r="AT10" s="11">
        <f t="shared" si="42"/>
        <v>1</v>
      </c>
      <c r="AU10" s="11">
        <f t="shared" si="43"/>
        <v>1</v>
      </c>
      <c r="AV10" s="11">
        <f t="shared" si="44"/>
        <v>1</v>
      </c>
      <c r="AW10" s="11">
        <f t="shared" si="45"/>
        <v>0</v>
      </c>
      <c r="AX10" s="10">
        <f t="shared" si="46"/>
        <v>4</v>
      </c>
      <c r="AY10" s="12" t="s">
        <v>1569</v>
      </c>
      <c r="AZ10" s="12" t="s">
        <v>1570</v>
      </c>
      <c r="BA10" s="13">
        <v>2263</v>
      </c>
      <c r="BB10" s="10">
        <f t="shared" si="47"/>
        <v>1</v>
      </c>
      <c r="BC10" s="17">
        <f t="shared" si="48"/>
        <v>2.9</v>
      </c>
      <c r="BD10" s="35" t="s">
        <v>1785</v>
      </c>
      <c r="BE10" s="10" t="str">
        <f t="shared" si="49"/>
        <v>Bra</v>
      </c>
      <c r="BF10" s="6" t="s">
        <v>703</v>
      </c>
      <c r="BG10" s="7">
        <v>428</v>
      </c>
      <c r="BH10" s="6" t="s">
        <v>147</v>
      </c>
      <c r="BI10" s="9" t="str">
        <f t="shared" si="50"/>
        <v>Lars Furborg</v>
      </c>
      <c r="BJ10" s="10" t="str">
        <f t="shared" si="51"/>
        <v>lars.furborg@vingaker.se</v>
      </c>
      <c r="BK10" s="10" t="str">
        <f t="shared" si="52"/>
        <v>kultur- och fritidschef</v>
      </c>
      <c r="BL10" s="10"/>
      <c r="BM10" s="11">
        <f t="shared" si="53"/>
        <v>0</v>
      </c>
      <c r="BN10" s="11">
        <f t="shared" si="54"/>
        <v>1.25</v>
      </c>
      <c r="BO10" s="11">
        <f t="shared" si="55"/>
        <v>0</v>
      </c>
      <c r="BP10" s="11">
        <f t="shared" si="56"/>
        <v>1.25</v>
      </c>
      <c r="BQ10" s="11">
        <f t="shared" si="57"/>
        <v>0</v>
      </c>
      <c r="BR10" s="17">
        <f t="shared" si="58"/>
        <v>2.5</v>
      </c>
      <c r="BS10" s="11">
        <f t="shared" si="59"/>
        <v>1</v>
      </c>
      <c r="BT10" s="11">
        <f t="shared" si="60"/>
        <v>0</v>
      </c>
      <c r="BU10" s="11">
        <f t="shared" si="61"/>
        <v>1</v>
      </c>
      <c r="BV10" s="11">
        <f t="shared" si="62"/>
        <v>1</v>
      </c>
      <c r="BW10" s="11">
        <f t="shared" si="63"/>
        <v>0</v>
      </c>
      <c r="BX10" s="11">
        <f t="shared" si="64"/>
        <v>0</v>
      </c>
      <c r="BY10" s="17">
        <f t="shared" si="65"/>
        <v>3</v>
      </c>
      <c r="BZ10" s="11">
        <f t="shared" si="66"/>
        <v>0</v>
      </c>
      <c r="CA10" s="11">
        <f t="shared" si="67"/>
        <v>0</v>
      </c>
      <c r="CB10" s="11">
        <f t="shared" si="68"/>
        <v>0.625</v>
      </c>
      <c r="CC10" s="11">
        <f t="shared" si="69"/>
        <v>0</v>
      </c>
      <c r="CD10" s="11">
        <f t="shared" si="70"/>
        <v>0</v>
      </c>
      <c r="CE10" s="11">
        <f t="shared" si="71"/>
        <v>0.625</v>
      </c>
      <c r="CF10" s="11">
        <f t="shared" si="72"/>
        <v>0.625</v>
      </c>
      <c r="CG10" s="11">
        <f t="shared" si="73"/>
        <v>0.625</v>
      </c>
      <c r="CH10" s="11">
        <f t="shared" si="74"/>
        <v>0</v>
      </c>
      <c r="CI10" s="17">
        <f t="shared" si="75"/>
        <v>2.5</v>
      </c>
      <c r="CJ10" s="11">
        <f t="shared" si="76"/>
        <v>0</v>
      </c>
      <c r="CK10" s="11">
        <f t="shared" si="77"/>
        <v>2</v>
      </c>
      <c r="CL10" s="11">
        <f t="shared" si="78"/>
        <v>0</v>
      </c>
      <c r="CM10" s="11">
        <f t="shared" si="79"/>
        <v>2</v>
      </c>
      <c r="CN10" s="11">
        <f t="shared" si="80"/>
        <v>0</v>
      </c>
      <c r="CO10" s="11">
        <f t="shared" si="81"/>
        <v>0</v>
      </c>
      <c r="CP10" s="17">
        <f t="shared" si="82"/>
        <v>4</v>
      </c>
      <c r="CQ10" s="11">
        <f t="shared" si="83"/>
        <v>1</v>
      </c>
      <c r="CR10" s="11">
        <f t="shared" si="84"/>
        <v>0</v>
      </c>
      <c r="CS10" s="11">
        <f t="shared" si="85"/>
        <v>1</v>
      </c>
      <c r="CT10" s="11">
        <f t="shared" si="86"/>
        <v>1</v>
      </c>
      <c r="CU10" s="11">
        <f t="shared" si="87"/>
        <v>0</v>
      </c>
      <c r="CV10" s="11">
        <f t="shared" si="88"/>
        <v>0</v>
      </c>
      <c r="CW10" s="17">
        <f t="shared" si="89"/>
        <v>3</v>
      </c>
      <c r="CX10" s="11">
        <f t="shared" si="90"/>
        <v>1</v>
      </c>
      <c r="CY10" s="11">
        <f t="shared" si="91"/>
        <v>0</v>
      </c>
      <c r="CZ10" s="11">
        <f t="shared" si="92"/>
        <v>1</v>
      </c>
      <c r="DA10" s="11">
        <f t="shared" si="93"/>
        <v>1</v>
      </c>
      <c r="DB10" s="11">
        <f t="shared" si="94"/>
        <v>1</v>
      </c>
      <c r="DC10" s="11">
        <f t="shared" si="95"/>
        <v>0</v>
      </c>
      <c r="DD10" s="17">
        <f t="shared" si="96"/>
        <v>4</v>
      </c>
      <c r="DE10" s="12" t="s">
        <v>1569</v>
      </c>
      <c r="DF10" s="12" t="s">
        <v>1570</v>
      </c>
      <c r="DG10" s="13">
        <v>2263</v>
      </c>
      <c r="DH10" s="17">
        <f t="shared" si="97"/>
        <v>1</v>
      </c>
      <c r="DI10" s="17">
        <f t="shared" si="98"/>
        <v>2.9</v>
      </c>
      <c r="DJ10" s="10" t="str">
        <f t="shared" si="99"/>
        <v>Bra</v>
      </c>
    </row>
    <row r="11" spans="1:114" ht="15" x14ac:dyDescent="0.25">
      <c r="A11" s="6" t="s">
        <v>703</v>
      </c>
      <c r="B11" s="7">
        <v>481</v>
      </c>
      <c r="C11" s="6" t="s">
        <v>713</v>
      </c>
      <c r="D11" s="9" t="str">
        <f t="shared" si="0"/>
        <v>Ingela Wahlstam</v>
      </c>
      <c r="E11" s="10" t="str">
        <f t="shared" si="1"/>
        <v>ingela.wahlstam@oxelosund.se</v>
      </c>
      <c r="F11" s="10" t="str">
        <f t="shared" si="2"/>
        <v>Fritidsgårdsföreståndare</v>
      </c>
      <c r="G11" s="11">
        <f t="shared" si="3"/>
        <v>1.25</v>
      </c>
      <c r="H11" s="11">
        <f t="shared" si="4"/>
        <v>0</v>
      </c>
      <c r="I11" s="11">
        <f t="shared" si="5"/>
        <v>0</v>
      </c>
      <c r="J11" s="11">
        <f t="shared" si="6"/>
        <v>1.25</v>
      </c>
      <c r="K11" s="11">
        <f t="shared" si="7"/>
        <v>0</v>
      </c>
      <c r="L11" s="10">
        <f t="shared" si="8"/>
        <v>2.5</v>
      </c>
      <c r="M11" s="11">
        <f t="shared" si="9"/>
        <v>1</v>
      </c>
      <c r="N11" s="11">
        <f t="shared" si="10"/>
        <v>0</v>
      </c>
      <c r="O11" s="11">
        <f t="shared" si="11"/>
        <v>1</v>
      </c>
      <c r="P11" s="11">
        <f t="shared" si="12"/>
        <v>0</v>
      </c>
      <c r="Q11" s="11">
        <f t="shared" si="13"/>
        <v>0</v>
      </c>
      <c r="R11" s="11">
        <f t="shared" si="14"/>
        <v>0</v>
      </c>
      <c r="S11" s="10">
        <f t="shared" si="15"/>
        <v>2</v>
      </c>
      <c r="T11" s="11">
        <f t="shared" si="16"/>
        <v>0</v>
      </c>
      <c r="U11" s="11">
        <f t="shared" si="17"/>
        <v>0.625</v>
      </c>
      <c r="V11" s="11">
        <f t="shared" si="18"/>
        <v>0.625</v>
      </c>
      <c r="W11" s="11">
        <f t="shared" si="19"/>
        <v>0.625</v>
      </c>
      <c r="X11" s="11">
        <f t="shared" si="20"/>
        <v>0</v>
      </c>
      <c r="Y11" s="11">
        <f t="shared" si="21"/>
        <v>0.625</v>
      </c>
      <c r="Z11" s="11">
        <f t="shared" si="22"/>
        <v>0</v>
      </c>
      <c r="AA11" s="11">
        <f t="shared" si="23"/>
        <v>0.625</v>
      </c>
      <c r="AB11" s="11">
        <f t="shared" si="24"/>
        <v>0</v>
      </c>
      <c r="AC11" s="10">
        <f t="shared" si="25"/>
        <v>3.125</v>
      </c>
      <c r="AD11" s="11">
        <f t="shared" si="26"/>
        <v>0</v>
      </c>
      <c r="AE11" s="11">
        <f t="shared" si="27"/>
        <v>2</v>
      </c>
      <c r="AF11" s="11">
        <f t="shared" si="28"/>
        <v>1</v>
      </c>
      <c r="AG11" s="11">
        <f t="shared" si="29"/>
        <v>0</v>
      </c>
      <c r="AH11" s="11">
        <f t="shared" si="30"/>
        <v>0</v>
      </c>
      <c r="AI11" s="11">
        <f t="shared" si="31"/>
        <v>0</v>
      </c>
      <c r="AJ11" s="10">
        <f t="shared" si="32"/>
        <v>3</v>
      </c>
      <c r="AK11" s="11">
        <f t="shared" si="33"/>
        <v>1</v>
      </c>
      <c r="AL11" s="11">
        <f t="shared" si="34"/>
        <v>1</v>
      </c>
      <c r="AM11" s="11">
        <f t="shared" si="35"/>
        <v>1</v>
      </c>
      <c r="AN11" s="11">
        <f t="shared" si="36"/>
        <v>1</v>
      </c>
      <c r="AO11" s="11">
        <f t="shared" si="37"/>
        <v>0</v>
      </c>
      <c r="AP11" s="11">
        <f t="shared" si="38"/>
        <v>0</v>
      </c>
      <c r="AQ11" s="10">
        <f t="shared" si="39"/>
        <v>4</v>
      </c>
      <c r="AR11" s="11">
        <f t="shared" si="40"/>
        <v>1</v>
      </c>
      <c r="AS11" s="11">
        <f t="shared" si="41"/>
        <v>0</v>
      </c>
      <c r="AT11" s="11">
        <f t="shared" si="42"/>
        <v>1</v>
      </c>
      <c r="AU11" s="11">
        <f t="shared" si="43"/>
        <v>1</v>
      </c>
      <c r="AV11" s="11">
        <f t="shared" si="44"/>
        <v>0</v>
      </c>
      <c r="AW11" s="11">
        <f t="shared" si="45"/>
        <v>0</v>
      </c>
      <c r="AX11" s="10">
        <f t="shared" si="46"/>
        <v>3</v>
      </c>
      <c r="AY11" s="12" t="s">
        <v>1571</v>
      </c>
      <c r="AZ11" s="12" t="s">
        <v>1389</v>
      </c>
      <c r="BA11" s="13">
        <v>2823</v>
      </c>
      <c r="BB11" s="10">
        <f t="shared" si="47"/>
        <v>4</v>
      </c>
      <c r="BC11" s="17">
        <f t="shared" si="48"/>
        <v>3.1</v>
      </c>
      <c r="BD11" s="36" t="s">
        <v>1786</v>
      </c>
      <c r="BE11" s="10" t="str">
        <f t="shared" si="49"/>
        <v>Bra</v>
      </c>
      <c r="BF11" s="6" t="s">
        <v>703</v>
      </c>
      <c r="BG11" s="7">
        <v>481</v>
      </c>
      <c r="BH11" s="6" t="s">
        <v>713</v>
      </c>
      <c r="BI11" s="9" t="str">
        <f t="shared" si="50"/>
        <v>Ingela Wahlstam</v>
      </c>
      <c r="BJ11" s="10" t="str">
        <f t="shared" si="51"/>
        <v>ingela.wahlstam@oxelosund.se</v>
      </c>
      <c r="BK11" s="10" t="str">
        <f t="shared" si="52"/>
        <v>Fritidsgårdsföreståndare</v>
      </c>
      <c r="BL11" s="10"/>
      <c r="BM11" s="11">
        <f t="shared" si="53"/>
        <v>1.25</v>
      </c>
      <c r="BN11" s="11">
        <f t="shared" si="54"/>
        <v>0</v>
      </c>
      <c r="BO11" s="11">
        <f t="shared" si="55"/>
        <v>0</v>
      </c>
      <c r="BP11" s="11">
        <f t="shared" si="56"/>
        <v>1.25</v>
      </c>
      <c r="BQ11" s="11">
        <f t="shared" si="57"/>
        <v>0</v>
      </c>
      <c r="BR11" s="17">
        <f t="shared" si="58"/>
        <v>2.5</v>
      </c>
      <c r="BS11" s="11">
        <f t="shared" si="59"/>
        <v>1</v>
      </c>
      <c r="BT11" s="11">
        <f t="shared" si="60"/>
        <v>0</v>
      </c>
      <c r="BU11" s="11">
        <f t="shared" si="61"/>
        <v>1</v>
      </c>
      <c r="BV11" s="11">
        <f t="shared" si="62"/>
        <v>0</v>
      </c>
      <c r="BW11" s="11">
        <f t="shared" si="63"/>
        <v>0</v>
      </c>
      <c r="BX11" s="11">
        <f t="shared" si="64"/>
        <v>0</v>
      </c>
      <c r="BY11" s="17">
        <f t="shared" si="65"/>
        <v>2</v>
      </c>
      <c r="BZ11" s="11">
        <f t="shared" si="66"/>
        <v>0</v>
      </c>
      <c r="CA11" s="11">
        <f t="shared" si="67"/>
        <v>0.625</v>
      </c>
      <c r="CB11" s="11">
        <f t="shared" si="68"/>
        <v>0.625</v>
      </c>
      <c r="CC11" s="11">
        <f t="shared" si="69"/>
        <v>0.625</v>
      </c>
      <c r="CD11" s="11">
        <f t="shared" si="70"/>
        <v>0</v>
      </c>
      <c r="CE11" s="11">
        <f t="shared" si="71"/>
        <v>0.625</v>
      </c>
      <c r="CF11" s="11">
        <f t="shared" si="72"/>
        <v>0</v>
      </c>
      <c r="CG11" s="11">
        <f t="shared" si="73"/>
        <v>0.625</v>
      </c>
      <c r="CH11" s="11">
        <f t="shared" si="74"/>
        <v>0</v>
      </c>
      <c r="CI11" s="17">
        <f t="shared" si="75"/>
        <v>3.125</v>
      </c>
      <c r="CJ11" s="11">
        <f t="shared" si="76"/>
        <v>0</v>
      </c>
      <c r="CK11" s="11">
        <f t="shared" si="77"/>
        <v>2</v>
      </c>
      <c r="CL11" s="11">
        <f t="shared" si="78"/>
        <v>1</v>
      </c>
      <c r="CM11" s="11">
        <f t="shared" si="79"/>
        <v>0</v>
      </c>
      <c r="CN11" s="11">
        <f t="shared" si="80"/>
        <v>0</v>
      </c>
      <c r="CO11" s="11">
        <f t="shared" si="81"/>
        <v>0</v>
      </c>
      <c r="CP11" s="17">
        <f t="shared" si="82"/>
        <v>3</v>
      </c>
      <c r="CQ11" s="11">
        <f t="shared" si="83"/>
        <v>1</v>
      </c>
      <c r="CR11" s="11">
        <f t="shared" si="84"/>
        <v>1</v>
      </c>
      <c r="CS11" s="11">
        <f t="shared" si="85"/>
        <v>1</v>
      </c>
      <c r="CT11" s="11">
        <f t="shared" si="86"/>
        <v>1</v>
      </c>
      <c r="CU11" s="11">
        <f t="shared" si="87"/>
        <v>0</v>
      </c>
      <c r="CV11" s="11">
        <f t="shared" si="88"/>
        <v>0</v>
      </c>
      <c r="CW11" s="17">
        <f t="shared" si="89"/>
        <v>4</v>
      </c>
      <c r="CX11" s="11">
        <f t="shared" si="90"/>
        <v>1</v>
      </c>
      <c r="CY11" s="11">
        <f t="shared" si="91"/>
        <v>0</v>
      </c>
      <c r="CZ11" s="11">
        <f t="shared" si="92"/>
        <v>1</v>
      </c>
      <c r="DA11" s="11">
        <f t="shared" si="93"/>
        <v>1</v>
      </c>
      <c r="DB11" s="11">
        <f t="shared" si="94"/>
        <v>0</v>
      </c>
      <c r="DC11" s="11">
        <f t="shared" si="95"/>
        <v>0</v>
      </c>
      <c r="DD11" s="17">
        <f t="shared" si="96"/>
        <v>3</v>
      </c>
      <c r="DE11" s="12" t="s">
        <v>1571</v>
      </c>
      <c r="DF11" s="12" t="s">
        <v>1389</v>
      </c>
      <c r="DG11" s="13">
        <v>2823</v>
      </c>
      <c r="DH11" s="17">
        <f t="shared" si="97"/>
        <v>4</v>
      </c>
      <c r="DI11" s="17">
        <f t="shared" si="98"/>
        <v>3.1</v>
      </c>
      <c r="DJ11" s="10" t="str">
        <f t="shared" si="99"/>
        <v>Bra</v>
      </c>
    </row>
    <row r="12" spans="1:114" ht="15" x14ac:dyDescent="0.25">
      <c r="A12" s="6" t="s">
        <v>703</v>
      </c>
      <c r="B12" s="7">
        <v>486</v>
      </c>
      <c r="C12" s="6" t="s">
        <v>707</v>
      </c>
      <c r="D12" s="9" t="str">
        <f t="shared" si="0"/>
        <v>Tina Qvinnström</v>
      </c>
      <c r="E12" s="10" t="str">
        <f t="shared" si="1"/>
        <v>tina.qvinnstrom@strangnas.se</v>
      </c>
      <c r="F12" s="10" t="str">
        <f t="shared" si="2"/>
        <v>Enhetschef</v>
      </c>
      <c r="G12" s="11">
        <f t="shared" si="3"/>
        <v>1.25</v>
      </c>
      <c r="H12" s="11">
        <f t="shared" si="4"/>
        <v>0</v>
      </c>
      <c r="I12" s="11">
        <f t="shared" si="5"/>
        <v>0</v>
      </c>
      <c r="J12" s="11">
        <f t="shared" si="6"/>
        <v>1.25</v>
      </c>
      <c r="K12" s="11">
        <f t="shared" si="7"/>
        <v>0</v>
      </c>
      <c r="L12" s="10">
        <f t="shared" si="8"/>
        <v>2.5</v>
      </c>
      <c r="M12" s="11">
        <f t="shared" si="9"/>
        <v>1</v>
      </c>
      <c r="N12" s="11">
        <f t="shared" si="10"/>
        <v>1</v>
      </c>
      <c r="O12" s="11">
        <f t="shared" si="11"/>
        <v>1</v>
      </c>
      <c r="P12" s="11">
        <f t="shared" si="12"/>
        <v>1</v>
      </c>
      <c r="Q12" s="11">
        <f t="shared" si="13"/>
        <v>0</v>
      </c>
      <c r="R12" s="11">
        <f t="shared" si="14"/>
        <v>0</v>
      </c>
      <c r="S12" s="10">
        <f t="shared" si="15"/>
        <v>4</v>
      </c>
      <c r="T12" s="11">
        <f t="shared" si="16"/>
        <v>0</v>
      </c>
      <c r="U12" s="11">
        <f t="shared" si="17"/>
        <v>0.625</v>
      </c>
      <c r="V12" s="11">
        <f t="shared" si="18"/>
        <v>0.625</v>
      </c>
      <c r="W12" s="11">
        <f t="shared" si="19"/>
        <v>0.625</v>
      </c>
      <c r="X12" s="11">
        <f t="shared" si="20"/>
        <v>0</v>
      </c>
      <c r="Y12" s="11">
        <f t="shared" si="21"/>
        <v>0.625</v>
      </c>
      <c r="Z12" s="11">
        <f t="shared" si="22"/>
        <v>0.625</v>
      </c>
      <c r="AA12" s="11">
        <f t="shared" si="23"/>
        <v>0.625</v>
      </c>
      <c r="AB12" s="11">
        <f t="shared" si="24"/>
        <v>0</v>
      </c>
      <c r="AC12" s="10">
        <f t="shared" si="25"/>
        <v>3.75</v>
      </c>
      <c r="AD12" s="11">
        <f t="shared" si="26"/>
        <v>0</v>
      </c>
      <c r="AE12" s="11">
        <f t="shared" si="27"/>
        <v>2</v>
      </c>
      <c r="AF12" s="11">
        <f t="shared" si="28"/>
        <v>0</v>
      </c>
      <c r="AG12" s="11">
        <f t="shared" si="29"/>
        <v>2</v>
      </c>
      <c r="AH12" s="11">
        <f t="shared" si="30"/>
        <v>0</v>
      </c>
      <c r="AI12" s="11">
        <f t="shared" si="31"/>
        <v>0</v>
      </c>
      <c r="AJ12" s="10">
        <f t="shared" si="32"/>
        <v>4</v>
      </c>
      <c r="AK12" s="11">
        <f t="shared" si="33"/>
        <v>1</v>
      </c>
      <c r="AL12" s="11">
        <f t="shared" si="34"/>
        <v>1</v>
      </c>
      <c r="AM12" s="11">
        <f t="shared" si="35"/>
        <v>1</v>
      </c>
      <c r="AN12" s="11">
        <f t="shared" si="36"/>
        <v>0</v>
      </c>
      <c r="AO12" s="11">
        <f t="shared" si="37"/>
        <v>1</v>
      </c>
      <c r="AP12" s="11">
        <f t="shared" si="38"/>
        <v>0</v>
      </c>
      <c r="AQ12" s="10">
        <f t="shared" si="39"/>
        <v>4</v>
      </c>
      <c r="AR12" s="11">
        <f t="shared" si="40"/>
        <v>0</v>
      </c>
      <c r="AS12" s="11">
        <f t="shared" si="41"/>
        <v>0</v>
      </c>
      <c r="AT12" s="11">
        <f t="shared" si="42"/>
        <v>1</v>
      </c>
      <c r="AU12" s="11">
        <f t="shared" si="43"/>
        <v>1</v>
      </c>
      <c r="AV12" s="11">
        <f t="shared" si="44"/>
        <v>0</v>
      </c>
      <c r="AW12" s="11">
        <f t="shared" si="45"/>
        <v>0</v>
      </c>
      <c r="AX12" s="10">
        <f t="shared" si="46"/>
        <v>2</v>
      </c>
      <c r="AY12" s="12" t="s">
        <v>1572</v>
      </c>
      <c r="AZ12" s="12">
        <v>929</v>
      </c>
      <c r="BA12" s="13">
        <v>2649</v>
      </c>
      <c r="BB12" s="10">
        <f t="shared" si="47"/>
        <v>3</v>
      </c>
      <c r="BC12" s="17">
        <f t="shared" si="48"/>
        <v>3.3</v>
      </c>
      <c r="BD12" s="36" t="s">
        <v>1786</v>
      </c>
      <c r="BE12" s="10" t="str">
        <f t="shared" si="49"/>
        <v>Bra</v>
      </c>
      <c r="BF12" s="6" t="s">
        <v>703</v>
      </c>
      <c r="BG12" s="7">
        <v>486</v>
      </c>
      <c r="BH12" s="6" t="s">
        <v>707</v>
      </c>
      <c r="BI12" s="9" t="str">
        <f t="shared" si="50"/>
        <v>Tina Qvinnström</v>
      </c>
      <c r="BJ12" s="10" t="str">
        <f t="shared" si="51"/>
        <v>tina.qvinnstrom@strangnas.se</v>
      </c>
      <c r="BK12" s="10" t="str">
        <f t="shared" si="52"/>
        <v>Enhetschef</v>
      </c>
      <c r="BL12" s="10"/>
      <c r="BM12" s="11">
        <f t="shared" si="53"/>
        <v>1.25</v>
      </c>
      <c r="BN12" s="11">
        <f t="shared" si="54"/>
        <v>0</v>
      </c>
      <c r="BO12" s="11">
        <f t="shared" si="55"/>
        <v>0</v>
      </c>
      <c r="BP12" s="11">
        <f t="shared" si="56"/>
        <v>1.25</v>
      </c>
      <c r="BQ12" s="11">
        <f t="shared" si="57"/>
        <v>0</v>
      </c>
      <c r="BR12" s="17">
        <f t="shared" si="58"/>
        <v>2.5</v>
      </c>
      <c r="BS12" s="11">
        <f t="shared" si="59"/>
        <v>1</v>
      </c>
      <c r="BT12" s="11">
        <f t="shared" si="60"/>
        <v>1</v>
      </c>
      <c r="BU12" s="11">
        <f t="shared" si="61"/>
        <v>1</v>
      </c>
      <c r="BV12" s="11">
        <f t="shared" si="62"/>
        <v>1</v>
      </c>
      <c r="BW12" s="11">
        <f t="shared" si="63"/>
        <v>0</v>
      </c>
      <c r="BX12" s="11">
        <f t="shared" si="64"/>
        <v>0</v>
      </c>
      <c r="BY12" s="17">
        <f t="shared" si="65"/>
        <v>4</v>
      </c>
      <c r="BZ12" s="11">
        <f t="shared" si="66"/>
        <v>0</v>
      </c>
      <c r="CA12" s="11">
        <f t="shared" si="67"/>
        <v>0.625</v>
      </c>
      <c r="CB12" s="11">
        <f t="shared" si="68"/>
        <v>0.625</v>
      </c>
      <c r="CC12" s="11">
        <f t="shared" si="69"/>
        <v>0.625</v>
      </c>
      <c r="CD12" s="11">
        <f t="shared" si="70"/>
        <v>0</v>
      </c>
      <c r="CE12" s="11">
        <f t="shared" si="71"/>
        <v>0.625</v>
      </c>
      <c r="CF12" s="11">
        <f t="shared" si="72"/>
        <v>0.625</v>
      </c>
      <c r="CG12" s="11">
        <f t="shared" si="73"/>
        <v>0.625</v>
      </c>
      <c r="CH12" s="11">
        <f t="shared" si="74"/>
        <v>0</v>
      </c>
      <c r="CI12" s="17">
        <f t="shared" si="75"/>
        <v>3.75</v>
      </c>
      <c r="CJ12" s="11">
        <f t="shared" si="76"/>
        <v>0</v>
      </c>
      <c r="CK12" s="11">
        <f t="shared" si="77"/>
        <v>2</v>
      </c>
      <c r="CL12" s="11">
        <f t="shared" si="78"/>
        <v>0</v>
      </c>
      <c r="CM12" s="11">
        <f t="shared" si="79"/>
        <v>2</v>
      </c>
      <c r="CN12" s="11">
        <f t="shared" si="80"/>
        <v>0</v>
      </c>
      <c r="CO12" s="11">
        <f t="shared" si="81"/>
        <v>0</v>
      </c>
      <c r="CP12" s="17">
        <f t="shared" si="82"/>
        <v>4</v>
      </c>
      <c r="CQ12" s="11">
        <f t="shared" si="83"/>
        <v>1</v>
      </c>
      <c r="CR12" s="11">
        <f t="shared" si="84"/>
        <v>1</v>
      </c>
      <c r="CS12" s="11">
        <f t="shared" si="85"/>
        <v>1</v>
      </c>
      <c r="CT12" s="11">
        <f t="shared" si="86"/>
        <v>0</v>
      </c>
      <c r="CU12" s="11">
        <f t="shared" si="87"/>
        <v>1</v>
      </c>
      <c r="CV12" s="11">
        <f t="shared" si="88"/>
        <v>0</v>
      </c>
      <c r="CW12" s="17">
        <f t="shared" si="89"/>
        <v>4</v>
      </c>
      <c r="CX12" s="11">
        <f t="shared" si="90"/>
        <v>0</v>
      </c>
      <c r="CY12" s="11">
        <f t="shared" si="91"/>
        <v>0</v>
      </c>
      <c r="CZ12" s="11">
        <f t="shared" si="92"/>
        <v>1</v>
      </c>
      <c r="DA12" s="11">
        <f t="shared" si="93"/>
        <v>1</v>
      </c>
      <c r="DB12" s="11">
        <f t="shared" si="94"/>
        <v>0</v>
      </c>
      <c r="DC12" s="11">
        <f t="shared" si="95"/>
        <v>0</v>
      </c>
      <c r="DD12" s="17">
        <f t="shared" si="96"/>
        <v>2</v>
      </c>
      <c r="DE12" s="12" t="s">
        <v>1572</v>
      </c>
      <c r="DF12" s="12">
        <v>929</v>
      </c>
      <c r="DG12" s="13">
        <v>2649</v>
      </c>
      <c r="DH12" s="17">
        <f t="shared" si="97"/>
        <v>3</v>
      </c>
      <c r="DI12" s="17">
        <f t="shared" si="98"/>
        <v>3.3</v>
      </c>
      <c r="DJ12" s="10" t="str">
        <f t="shared" si="99"/>
        <v>Bra</v>
      </c>
    </row>
    <row r="13" spans="1:114" ht="15" x14ac:dyDescent="0.25">
      <c r="A13" s="6" t="s">
        <v>703</v>
      </c>
      <c r="B13" s="7">
        <v>484</v>
      </c>
      <c r="C13" s="6" t="s">
        <v>724</v>
      </c>
      <c r="D13" s="9" t="str">
        <f t="shared" si="0"/>
        <v>Lena Rehnholm</v>
      </c>
      <c r="E13" s="10" t="str">
        <f t="shared" si="1"/>
        <v>lena.rehnholm@eskilstuna.se</v>
      </c>
      <c r="F13" s="10" t="str">
        <f t="shared" si="2"/>
        <v>Avdelningschef Ung Fritid</v>
      </c>
      <c r="G13" s="11">
        <f t="shared" si="3"/>
        <v>1.25</v>
      </c>
      <c r="H13" s="11">
        <f t="shared" si="4"/>
        <v>1.25</v>
      </c>
      <c r="I13" s="11">
        <f t="shared" si="5"/>
        <v>0</v>
      </c>
      <c r="J13" s="11">
        <f t="shared" si="6"/>
        <v>1.25</v>
      </c>
      <c r="K13" s="11">
        <f t="shared" si="7"/>
        <v>0</v>
      </c>
      <c r="L13" s="10">
        <f t="shared" si="8"/>
        <v>3.75</v>
      </c>
      <c r="M13" s="11">
        <f t="shared" si="9"/>
        <v>1</v>
      </c>
      <c r="N13" s="11">
        <f t="shared" si="10"/>
        <v>1</v>
      </c>
      <c r="O13" s="11">
        <f t="shared" si="11"/>
        <v>1</v>
      </c>
      <c r="P13" s="11">
        <f t="shared" si="12"/>
        <v>1</v>
      </c>
      <c r="Q13" s="11">
        <f t="shared" si="13"/>
        <v>1</v>
      </c>
      <c r="R13" s="11">
        <f t="shared" si="14"/>
        <v>0</v>
      </c>
      <c r="S13" s="10">
        <f t="shared" si="15"/>
        <v>5</v>
      </c>
      <c r="T13" s="11">
        <f t="shared" si="16"/>
        <v>0.625</v>
      </c>
      <c r="U13" s="11">
        <f t="shared" si="17"/>
        <v>0.625</v>
      </c>
      <c r="V13" s="11">
        <f t="shared" si="18"/>
        <v>0.625</v>
      </c>
      <c r="W13" s="11">
        <f t="shared" si="19"/>
        <v>0.625</v>
      </c>
      <c r="X13" s="11">
        <f t="shared" si="20"/>
        <v>0.625</v>
      </c>
      <c r="Y13" s="11">
        <f t="shared" si="21"/>
        <v>0.625</v>
      </c>
      <c r="Z13" s="11">
        <f t="shared" si="22"/>
        <v>0.625</v>
      </c>
      <c r="AA13" s="11">
        <f t="shared" si="23"/>
        <v>0.625</v>
      </c>
      <c r="AB13" s="11">
        <f t="shared" si="24"/>
        <v>0</v>
      </c>
      <c r="AC13" s="10">
        <f t="shared" si="25"/>
        <v>5</v>
      </c>
      <c r="AD13" s="11">
        <f t="shared" si="26"/>
        <v>0</v>
      </c>
      <c r="AE13" s="11">
        <f t="shared" si="27"/>
        <v>2</v>
      </c>
      <c r="AF13" s="11">
        <f t="shared" si="28"/>
        <v>0</v>
      </c>
      <c r="AG13" s="11">
        <f t="shared" si="29"/>
        <v>0</v>
      </c>
      <c r="AH13" s="11">
        <f t="shared" si="30"/>
        <v>0</v>
      </c>
      <c r="AI13" s="11">
        <f t="shared" si="31"/>
        <v>0</v>
      </c>
      <c r="AJ13" s="10">
        <f t="shared" si="32"/>
        <v>2</v>
      </c>
      <c r="AK13" s="11">
        <f t="shared" si="33"/>
        <v>1</v>
      </c>
      <c r="AL13" s="11">
        <f t="shared" si="34"/>
        <v>1</v>
      </c>
      <c r="AM13" s="11">
        <f t="shared" si="35"/>
        <v>1</v>
      </c>
      <c r="AN13" s="11">
        <f t="shared" si="36"/>
        <v>1</v>
      </c>
      <c r="AO13" s="11">
        <f t="shared" si="37"/>
        <v>1</v>
      </c>
      <c r="AP13" s="11">
        <f t="shared" si="38"/>
        <v>0</v>
      </c>
      <c r="AQ13" s="10">
        <f t="shared" si="39"/>
        <v>5</v>
      </c>
      <c r="AR13" s="11">
        <f t="shared" si="40"/>
        <v>1</v>
      </c>
      <c r="AS13" s="11">
        <f t="shared" si="41"/>
        <v>1</v>
      </c>
      <c r="AT13" s="11">
        <f t="shared" si="42"/>
        <v>1</v>
      </c>
      <c r="AU13" s="11">
        <f t="shared" si="43"/>
        <v>1</v>
      </c>
      <c r="AV13" s="11">
        <f t="shared" si="44"/>
        <v>0</v>
      </c>
      <c r="AW13" s="11">
        <f t="shared" si="45"/>
        <v>0</v>
      </c>
      <c r="AX13" s="10">
        <f t="shared" si="46"/>
        <v>4</v>
      </c>
      <c r="AY13" s="12" t="s">
        <v>1573</v>
      </c>
      <c r="AZ13" s="12" t="s">
        <v>1344</v>
      </c>
      <c r="BA13" s="13">
        <v>2855</v>
      </c>
      <c r="BB13" s="10">
        <f t="shared" si="47"/>
        <v>4</v>
      </c>
      <c r="BC13" s="17">
        <f t="shared" si="48"/>
        <v>4.0999999999999996</v>
      </c>
      <c r="BD13" s="37" t="s">
        <v>1787</v>
      </c>
      <c r="BE13" s="10" t="str">
        <f t="shared" si="49"/>
        <v>Bra</v>
      </c>
      <c r="BF13" s="6" t="s">
        <v>703</v>
      </c>
      <c r="BG13" s="7">
        <v>484</v>
      </c>
      <c r="BH13" s="6" t="s">
        <v>724</v>
      </c>
      <c r="BI13" s="9" t="str">
        <f t="shared" si="50"/>
        <v>Lena Rehnholm</v>
      </c>
      <c r="BJ13" s="10" t="str">
        <f t="shared" si="51"/>
        <v>lena.rehnholm@eskilstuna.se</v>
      </c>
      <c r="BK13" s="10" t="str">
        <f t="shared" si="52"/>
        <v>Avdelningschef Ung Fritid</v>
      </c>
      <c r="BL13" s="10"/>
      <c r="BM13" s="11">
        <f t="shared" si="53"/>
        <v>1.25</v>
      </c>
      <c r="BN13" s="11">
        <f t="shared" si="54"/>
        <v>1.25</v>
      </c>
      <c r="BO13" s="11">
        <f t="shared" si="55"/>
        <v>0</v>
      </c>
      <c r="BP13" s="11">
        <f t="shared" si="56"/>
        <v>1.25</v>
      </c>
      <c r="BQ13" s="11">
        <f t="shared" si="57"/>
        <v>0</v>
      </c>
      <c r="BR13" s="17">
        <f t="shared" si="58"/>
        <v>3.75</v>
      </c>
      <c r="BS13" s="11">
        <f t="shared" si="59"/>
        <v>1</v>
      </c>
      <c r="BT13" s="11">
        <f t="shared" si="60"/>
        <v>1</v>
      </c>
      <c r="BU13" s="11">
        <f t="shared" si="61"/>
        <v>1</v>
      </c>
      <c r="BV13" s="11">
        <f t="shared" si="62"/>
        <v>1</v>
      </c>
      <c r="BW13" s="11">
        <f t="shared" si="63"/>
        <v>1</v>
      </c>
      <c r="BX13" s="11">
        <f t="shared" si="64"/>
        <v>0</v>
      </c>
      <c r="BY13" s="17">
        <f t="shared" si="65"/>
        <v>5</v>
      </c>
      <c r="BZ13" s="11">
        <f t="shared" si="66"/>
        <v>0.625</v>
      </c>
      <c r="CA13" s="11">
        <f t="shared" si="67"/>
        <v>0.625</v>
      </c>
      <c r="CB13" s="11">
        <f t="shared" si="68"/>
        <v>0.625</v>
      </c>
      <c r="CC13" s="11">
        <f t="shared" si="69"/>
        <v>0.625</v>
      </c>
      <c r="CD13" s="11">
        <f t="shared" si="70"/>
        <v>0.625</v>
      </c>
      <c r="CE13" s="11">
        <f t="shared" si="71"/>
        <v>0.625</v>
      </c>
      <c r="CF13" s="11">
        <f t="shared" si="72"/>
        <v>0.625</v>
      </c>
      <c r="CG13" s="11">
        <f t="shared" si="73"/>
        <v>0.625</v>
      </c>
      <c r="CH13" s="11">
        <f t="shared" si="74"/>
        <v>0</v>
      </c>
      <c r="CI13" s="17">
        <f t="shared" si="75"/>
        <v>5</v>
      </c>
      <c r="CJ13" s="11">
        <f t="shared" si="76"/>
        <v>0</v>
      </c>
      <c r="CK13" s="11">
        <f t="shared" si="77"/>
        <v>2</v>
      </c>
      <c r="CL13" s="11">
        <f t="shared" si="78"/>
        <v>0</v>
      </c>
      <c r="CM13" s="11">
        <f t="shared" si="79"/>
        <v>0</v>
      </c>
      <c r="CN13" s="11">
        <f t="shared" si="80"/>
        <v>0</v>
      </c>
      <c r="CO13" s="11">
        <f t="shared" si="81"/>
        <v>0</v>
      </c>
      <c r="CP13" s="17">
        <f t="shared" si="82"/>
        <v>2</v>
      </c>
      <c r="CQ13" s="11">
        <f t="shared" si="83"/>
        <v>1</v>
      </c>
      <c r="CR13" s="11">
        <f t="shared" si="84"/>
        <v>1</v>
      </c>
      <c r="CS13" s="11">
        <f t="shared" si="85"/>
        <v>1</v>
      </c>
      <c r="CT13" s="11">
        <f t="shared" si="86"/>
        <v>1</v>
      </c>
      <c r="CU13" s="11">
        <f t="shared" si="87"/>
        <v>1</v>
      </c>
      <c r="CV13" s="11">
        <f t="shared" si="88"/>
        <v>0</v>
      </c>
      <c r="CW13" s="17">
        <f t="shared" si="89"/>
        <v>5</v>
      </c>
      <c r="CX13" s="11">
        <f t="shared" si="90"/>
        <v>1</v>
      </c>
      <c r="CY13" s="11">
        <f t="shared" si="91"/>
        <v>1</v>
      </c>
      <c r="CZ13" s="11">
        <f t="shared" si="92"/>
        <v>1</v>
      </c>
      <c r="DA13" s="11">
        <f t="shared" si="93"/>
        <v>1</v>
      </c>
      <c r="DB13" s="11">
        <f t="shared" si="94"/>
        <v>0</v>
      </c>
      <c r="DC13" s="11">
        <f t="shared" si="95"/>
        <v>0</v>
      </c>
      <c r="DD13" s="17">
        <f t="shared" si="96"/>
        <v>4</v>
      </c>
      <c r="DE13" s="12" t="s">
        <v>1573</v>
      </c>
      <c r="DF13" s="12" t="s">
        <v>1344</v>
      </c>
      <c r="DG13" s="13">
        <v>2855</v>
      </c>
      <c r="DH13" s="17">
        <f t="shared" si="97"/>
        <v>4</v>
      </c>
      <c r="DI13" s="17">
        <f t="shared" si="98"/>
        <v>4.0999999999999996</v>
      </c>
      <c r="DJ13" s="10" t="str">
        <f t="shared" si="99"/>
        <v>Bra</v>
      </c>
    </row>
    <row r="15" spans="1:114" ht="15" x14ac:dyDescent="0.25">
      <c r="C15" s="19" t="s">
        <v>1726</v>
      </c>
      <c r="BC15" s="56">
        <f>SUM(BC5:BC13)/COUNT(BC5:BC13)</f>
        <v>2.8000000000000003</v>
      </c>
      <c r="BD15" s="58" t="s">
        <v>1785</v>
      </c>
    </row>
  </sheetData>
  <conditionalFormatting sqref="BE5:BE13">
    <cfRule type="cellIs" dxfId="185" priority="12" operator="equal">
      <formula>"Mycket bra"</formula>
    </cfRule>
  </conditionalFormatting>
  <conditionalFormatting sqref="BE5:BE13">
    <cfRule type="cellIs" dxfId="184" priority="13" operator="equal">
      <formula>"Bra"</formula>
    </cfRule>
  </conditionalFormatting>
  <conditionalFormatting sqref="BE5:BE13">
    <cfRule type="cellIs" dxfId="183" priority="14" operator="equal">
      <formula>"Varken eller"</formula>
    </cfRule>
  </conditionalFormatting>
  <conditionalFormatting sqref="BE5:BE13">
    <cfRule type="cellIs" dxfId="182" priority="15" operator="equal">
      <formula>"Dålig"</formula>
    </cfRule>
  </conditionalFormatting>
  <conditionalFormatting sqref="BE5:BE13">
    <cfRule type="cellIs" dxfId="181" priority="16" operator="equal">
      <formula>"Mycket dålig"</formula>
    </cfRule>
  </conditionalFormatting>
  <conditionalFormatting sqref="L5:L13 S5:S13 AC5:AC13 AJ5:AJ13 AQ5:AQ13 AX5:AX13 BB5:BD13 BC15">
    <cfRule type="cellIs" dxfId="180" priority="17" operator="lessThan">
      <formula>1</formula>
    </cfRule>
  </conditionalFormatting>
  <conditionalFormatting sqref="L5:L13 S5:S13 AC5:AC13 AJ5:AJ13 AQ5:AQ13 AX5:AX13 BB5:BD13 BC15">
    <cfRule type="cellIs" dxfId="179" priority="18" operator="lessThan">
      <formula>2</formula>
    </cfRule>
  </conditionalFormatting>
  <conditionalFormatting sqref="L5:L13 S5:S13 AC5:AC13 AJ5:AJ13 AQ5:AQ13 AX5:AX13 BB5:BD13 BC15">
    <cfRule type="cellIs" dxfId="178" priority="19" operator="lessThan">
      <formula>3</formula>
    </cfRule>
  </conditionalFormatting>
  <conditionalFormatting sqref="L5:L13 S5:S13 AC5:AC13 AJ5:AJ13 AQ5:AQ13 AX5:AX13 BB5:BD13 BC15">
    <cfRule type="cellIs" dxfId="177" priority="20" operator="lessThan">
      <formula>4</formula>
    </cfRule>
  </conditionalFormatting>
  <conditionalFormatting sqref="L5:L13 S5:S13 AC5:AC13 AJ5:AJ13 AQ5:AQ13 AX5:AX13 BB5:BD13 BC15">
    <cfRule type="cellIs" dxfId="176" priority="21" operator="lessThan">
      <formula>5</formula>
    </cfRule>
  </conditionalFormatting>
  <conditionalFormatting sqref="L5:L13 S5:S13 AC5:AC13 AJ5:AJ13 AQ5:AQ13 AX5:AX13 BB5:BD13 BC15">
    <cfRule type="cellIs" dxfId="175" priority="22" operator="lessThan">
      <formula>6</formula>
    </cfRule>
  </conditionalFormatting>
  <conditionalFormatting sqref="DJ5:DJ13">
    <cfRule type="cellIs" dxfId="174" priority="1" operator="equal">
      <formula>"Mycket bra"</formula>
    </cfRule>
  </conditionalFormatting>
  <conditionalFormatting sqref="DJ5:DJ13">
    <cfRule type="cellIs" dxfId="173" priority="2" operator="equal">
      <formula>"Bra"</formula>
    </cfRule>
  </conditionalFormatting>
  <conditionalFormatting sqref="DJ5:DJ13">
    <cfRule type="cellIs" dxfId="172" priority="3" operator="equal">
      <formula>"Varken eller"</formula>
    </cfRule>
  </conditionalFormatting>
  <conditionalFormatting sqref="DJ5:DJ13">
    <cfRule type="cellIs" dxfId="171" priority="4" operator="equal">
      <formula>"Dålig"</formula>
    </cfRule>
  </conditionalFormatting>
  <conditionalFormatting sqref="DJ5:DJ13">
    <cfRule type="cellIs" dxfId="170" priority="5" operator="equal">
      <formula>"Mycket dålig"</formula>
    </cfRule>
  </conditionalFormatting>
  <conditionalFormatting sqref="BR5:BR13 BY5:BY13 CI5:CI13 CP5:CP13 CW5:CW13 DD5:DD13 DH5:DI13">
    <cfRule type="cellIs" dxfId="169" priority="6" operator="lessThan">
      <formula>1</formula>
    </cfRule>
  </conditionalFormatting>
  <conditionalFormatting sqref="BR5:BR13 BY5:BY13 CI5:CI13 CP5:CP13 CW5:CW13 DD5:DD13 DH5:DI13">
    <cfRule type="cellIs" dxfId="168" priority="7" operator="lessThan">
      <formula>2</formula>
    </cfRule>
  </conditionalFormatting>
  <conditionalFormatting sqref="BR5:BR13 BY5:BY13 CI5:CI13 CP5:CP13 CW5:CW13 DD5:DD13 DH5:DI13">
    <cfRule type="cellIs" dxfId="167" priority="8" operator="lessThan">
      <formula>3</formula>
    </cfRule>
  </conditionalFormatting>
  <conditionalFormatting sqref="BR5:BR13 BY5:BY13 CI5:CI13 CP5:CP13 CW5:CW13 DD5:DD13 DH5:DI13">
    <cfRule type="cellIs" dxfId="166" priority="9" operator="lessThan">
      <formula>4</formula>
    </cfRule>
  </conditionalFormatting>
  <conditionalFormatting sqref="BR5:BR13 BY5:BY13 CI5:CI13 CP5:CP13 CW5:CW13 DD5:DD13 DH5:DI13">
    <cfRule type="cellIs" dxfId="165" priority="10" operator="lessThan">
      <formula>5</formula>
    </cfRule>
  </conditionalFormatting>
  <conditionalFormatting sqref="BR5:BR13 BY5:BY13 CI5:CI13 CP5:CP13 CW5:CW13 DD5:DD13 DH5:DI13">
    <cfRule type="cellIs" dxfId="164" priority="11" operator="lessThan">
      <formula>6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16"/>
  <sheetViews>
    <sheetView topLeftCell="C1" workbookViewId="0">
      <selection activeCell="C2" sqref="C2"/>
    </sheetView>
  </sheetViews>
  <sheetFormatPr defaultRowHeight="12.75" x14ac:dyDescent="0.2"/>
  <cols>
    <col min="1" max="2" width="0" hidden="1" customWidth="1"/>
    <col min="3" max="3" width="19.7109375" bestFit="1" customWidth="1"/>
    <col min="4" max="54" width="0" hidden="1" customWidth="1"/>
    <col min="56" max="56" width="11.85546875" bestFit="1" customWidth="1"/>
    <col min="57" max="57" width="10.85546875" bestFit="1" customWidth="1"/>
    <col min="58" max="63" width="0" hidden="1" customWidth="1"/>
    <col min="70" max="70" width="9.140625" style="18"/>
    <col min="77" max="77" width="9.140625" style="18"/>
    <col min="87" max="87" width="9.140625" style="18"/>
    <col min="94" max="94" width="9.140625" style="18"/>
    <col min="101" max="101" width="9.140625" style="18"/>
    <col min="108" max="108" width="9.140625" style="18"/>
    <col min="112" max="112" width="9.140625" style="18"/>
  </cols>
  <sheetData>
    <row r="1" spans="1:114" ht="37.5" x14ac:dyDescent="0.6">
      <c r="C1" s="21" t="s">
        <v>844</v>
      </c>
    </row>
    <row r="2" spans="1:114" x14ac:dyDescent="0.2">
      <c r="C2" s="40" t="s">
        <v>1914</v>
      </c>
    </row>
    <row r="4" spans="1:114" ht="165.75" x14ac:dyDescent="0.2">
      <c r="C4" s="41" t="s">
        <v>3</v>
      </c>
      <c r="D4" s="41" t="s">
        <v>1735</v>
      </c>
      <c r="E4" s="53"/>
      <c r="F4" s="53"/>
      <c r="G4" s="42" t="s">
        <v>1744</v>
      </c>
      <c r="H4" s="42" t="s">
        <v>1745</v>
      </c>
      <c r="I4" s="42" t="s">
        <v>1746</v>
      </c>
      <c r="J4" s="42" t="s">
        <v>1748</v>
      </c>
      <c r="K4" s="42" t="s">
        <v>1749</v>
      </c>
      <c r="L4" s="49" t="s">
        <v>1747</v>
      </c>
      <c r="M4" s="43" t="s">
        <v>1775</v>
      </c>
      <c r="N4" s="43" t="s">
        <v>1776</v>
      </c>
      <c r="O4" s="43" t="s">
        <v>1777</v>
      </c>
      <c r="P4" s="43" t="s">
        <v>1778</v>
      </c>
      <c r="Q4" s="43" t="s">
        <v>1779</v>
      </c>
      <c r="R4" s="43" t="s">
        <v>1780</v>
      </c>
      <c r="S4" s="50" t="s">
        <v>1781</v>
      </c>
      <c r="T4" s="44" t="s">
        <v>1751</v>
      </c>
      <c r="U4" s="44" t="s">
        <v>1752</v>
      </c>
      <c r="V4" s="44" t="s">
        <v>1753</v>
      </c>
      <c r="W4" s="44" t="s">
        <v>1754</v>
      </c>
      <c r="X4" s="44" t="s">
        <v>1755</v>
      </c>
      <c r="Y4" s="44" t="s">
        <v>1756</v>
      </c>
      <c r="Z4" s="44" t="s">
        <v>1757</v>
      </c>
      <c r="AA4" s="44" t="s">
        <v>1758</v>
      </c>
      <c r="AB4" s="44" t="s">
        <v>1750</v>
      </c>
      <c r="AC4" s="50" t="s">
        <v>1782</v>
      </c>
      <c r="AD4" s="44" t="s">
        <v>1759</v>
      </c>
      <c r="AE4" s="44" t="s">
        <v>1760</v>
      </c>
      <c r="AF4" s="44" t="s">
        <v>1761</v>
      </c>
      <c r="AG4" s="44" t="s">
        <v>1762</v>
      </c>
      <c r="AH4" s="44" t="s">
        <v>1763</v>
      </c>
      <c r="AI4" s="44" t="s">
        <v>1750</v>
      </c>
      <c r="AJ4" s="50" t="s">
        <v>1783</v>
      </c>
      <c r="AK4" s="44" t="s">
        <v>1764</v>
      </c>
      <c r="AL4" s="44" t="s">
        <v>1765</v>
      </c>
      <c r="AM4" s="44" t="s">
        <v>1766</v>
      </c>
      <c r="AN4" s="44" t="s">
        <v>1767</v>
      </c>
      <c r="AO4" s="44" t="s">
        <v>1768</v>
      </c>
      <c r="AP4" s="44" t="s">
        <v>1769</v>
      </c>
      <c r="AQ4" s="51" t="s">
        <v>1721</v>
      </c>
      <c r="AR4" s="44" t="s">
        <v>1770</v>
      </c>
      <c r="AS4" s="44" t="s">
        <v>1771</v>
      </c>
      <c r="AT4" s="44" t="s">
        <v>1772</v>
      </c>
      <c r="AU4" s="44" t="s">
        <v>1773</v>
      </c>
      <c r="AV4" s="44" t="s">
        <v>1774</v>
      </c>
      <c r="AW4" s="44" t="s">
        <v>1750</v>
      </c>
      <c r="AX4" s="52" t="s">
        <v>1722</v>
      </c>
      <c r="AY4" s="47" t="s">
        <v>8</v>
      </c>
      <c r="AZ4" s="47" t="s">
        <v>22</v>
      </c>
      <c r="BA4" s="47" t="s">
        <v>23</v>
      </c>
      <c r="BB4" s="52" t="s">
        <v>1723</v>
      </c>
      <c r="BC4" s="55" t="s">
        <v>1725</v>
      </c>
      <c r="BD4" s="55" t="s">
        <v>1735</v>
      </c>
      <c r="BE4" s="57" t="s">
        <v>1724</v>
      </c>
      <c r="BF4" s="48" t="s">
        <v>3</v>
      </c>
      <c r="BG4" s="41" t="s">
        <v>6</v>
      </c>
      <c r="BH4" s="41" t="s">
        <v>1735</v>
      </c>
      <c r="BI4" s="42" t="s">
        <v>1744</v>
      </c>
      <c r="BJ4" s="57" t="s">
        <v>1794</v>
      </c>
      <c r="BM4" s="42" t="s">
        <v>1744</v>
      </c>
      <c r="BN4" s="42" t="s">
        <v>1745</v>
      </c>
      <c r="BO4" s="42" t="s">
        <v>1746</v>
      </c>
      <c r="BP4" s="42" t="s">
        <v>1748</v>
      </c>
      <c r="BQ4" s="42" t="s">
        <v>1749</v>
      </c>
      <c r="BR4" s="67" t="s">
        <v>1747</v>
      </c>
      <c r="BS4" s="43" t="s">
        <v>1775</v>
      </c>
      <c r="BT4" s="43" t="s">
        <v>1776</v>
      </c>
      <c r="BU4" s="43" t="s">
        <v>1777</v>
      </c>
      <c r="BV4" s="43" t="s">
        <v>1778</v>
      </c>
      <c r="BW4" s="43" t="s">
        <v>1779</v>
      </c>
      <c r="BX4" s="43" t="s">
        <v>1780</v>
      </c>
      <c r="BY4" s="50" t="s">
        <v>1781</v>
      </c>
      <c r="BZ4" s="43" t="s">
        <v>1751</v>
      </c>
      <c r="CA4" s="43" t="s">
        <v>1752</v>
      </c>
      <c r="CB4" s="43" t="s">
        <v>1753</v>
      </c>
      <c r="CC4" s="43" t="s">
        <v>1754</v>
      </c>
      <c r="CD4" s="43" t="s">
        <v>1755</v>
      </c>
      <c r="CE4" s="43" t="s">
        <v>1756</v>
      </c>
      <c r="CF4" s="43" t="s">
        <v>1757</v>
      </c>
      <c r="CG4" s="43" t="s">
        <v>1758</v>
      </c>
      <c r="CH4" s="43" t="s">
        <v>1750</v>
      </c>
      <c r="CI4" s="50" t="s">
        <v>1782</v>
      </c>
      <c r="CJ4" s="43" t="s">
        <v>1759</v>
      </c>
      <c r="CK4" s="43" t="s">
        <v>1760</v>
      </c>
      <c r="CL4" s="43" t="s">
        <v>1761</v>
      </c>
      <c r="CM4" s="43" t="s">
        <v>1762</v>
      </c>
      <c r="CN4" s="43" t="s">
        <v>1763</v>
      </c>
      <c r="CO4" s="43" t="s">
        <v>1750</v>
      </c>
      <c r="CP4" s="50" t="s">
        <v>1783</v>
      </c>
      <c r="CQ4" s="43" t="s">
        <v>1764</v>
      </c>
      <c r="CR4" s="43" t="s">
        <v>1765</v>
      </c>
      <c r="CS4" s="43" t="s">
        <v>1766</v>
      </c>
      <c r="CT4" s="43" t="s">
        <v>1767</v>
      </c>
      <c r="CU4" s="43" t="s">
        <v>1768</v>
      </c>
      <c r="CV4" s="43" t="s">
        <v>1769</v>
      </c>
      <c r="CW4" s="50" t="s">
        <v>1721</v>
      </c>
      <c r="CX4" s="43" t="s">
        <v>1770</v>
      </c>
      <c r="CY4" s="43" t="s">
        <v>1771</v>
      </c>
      <c r="CZ4" s="43" t="s">
        <v>1772</v>
      </c>
      <c r="DA4" s="43" t="s">
        <v>1773</v>
      </c>
      <c r="DB4" s="43" t="s">
        <v>1774</v>
      </c>
      <c r="DC4" s="43" t="s">
        <v>1750</v>
      </c>
      <c r="DD4" s="50" t="s">
        <v>1722</v>
      </c>
      <c r="DE4" s="132" t="s">
        <v>8</v>
      </c>
      <c r="DF4" s="132" t="s">
        <v>22</v>
      </c>
      <c r="DG4" s="132" t="s">
        <v>23</v>
      </c>
      <c r="DH4" s="50" t="s">
        <v>1723</v>
      </c>
      <c r="DI4" s="133" t="s">
        <v>1725</v>
      </c>
      <c r="DJ4" s="134" t="s">
        <v>1724</v>
      </c>
    </row>
    <row r="5" spans="1:114" ht="15" x14ac:dyDescent="0.25">
      <c r="A5" s="19" t="s">
        <v>844</v>
      </c>
      <c r="B5" s="7">
        <v>331</v>
      </c>
      <c r="C5" s="6" t="s">
        <v>354</v>
      </c>
      <c r="D5" s="9" t="str">
        <f t="shared" ref="D5:D11" si="0">IFERROR(VLOOKUP(C5,Svar, 2, FALSE), "")</f>
        <v>ander seklund</v>
      </c>
      <c r="E5" s="10" t="str">
        <f t="shared" ref="E5:E11" si="1">IFERROR(VLOOKUP(C5,Svar, 3, FALSE), "")</f>
        <v>anders.eklund@heby.se</v>
      </c>
      <c r="F5" s="10" t="str">
        <f t="shared" ref="F5:F11" si="2">IFERROR(VLOOKUP(C5,Svar, 4, FALSE), "")</f>
        <v>handläggare</v>
      </c>
      <c r="G5" s="11">
        <f t="shared" ref="G5:G11" si="3">IF(LEN(D5) &gt; 0, IF(IFERROR(FIND("a.", VLOOKUP(C5,Svar, 5, FALSE)), 0), 1.25, 0), "")</f>
        <v>0</v>
      </c>
      <c r="H5" s="11">
        <f t="shared" ref="H5:H11" si="4">IF(LEN(D5) &gt; 0, IF(IFERROR(FIND("b.", VLOOKUP(C5,Svar, 5, FALSE)), 0), 1.25, 0), "")</f>
        <v>0</v>
      </c>
      <c r="I5" s="11">
        <f t="shared" ref="I5:I11" si="5">IF(LEN(D5) &gt; 0, IF(IFERROR(FIND("c.", VLOOKUP(C5,Svar, 5, FALSE)), 0), 1.25, 0), "")</f>
        <v>0</v>
      </c>
      <c r="J5" s="11">
        <f t="shared" ref="J5:J11" si="6">IF(LEN(D5) &gt; 0, IF(IFERROR(FIND("d.", VLOOKUP(C5,Svar, 5, FALSE)), 0), 1.25, 0), "")</f>
        <v>0</v>
      </c>
      <c r="K5" s="11">
        <f t="shared" ref="K5:K11" si="7">IF(LEN(D5) &gt; 0, 0, "")</f>
        <v>0</v>
      </c>
      <c r="L5" s="10">
        <f t="shared" ref="L5:L11" si="8">IF(LEN(D5) &gt; 0, SUM(G5:K5), "")</f>
        <v>0</v>
      </c>
      <c r="M5" s="11">
        <f t="shared" ref="M5:M11" si="9">IF(LEN(D5) &gt; 0, IF(IFERROR(FIND("a.", VLOOKUP(C5,Svar, 7, FALSE)), 0), 1, 0), "")</f>
        <v>1</v>
      </c>
      <c r="N5" s="11">
        <f t="shared" ref="N5:N11" si="10">IF(LEN(D5) &gt; 0, IF(IFERROR(FIND("b.", VLOOKUP(C5,Svar, 7, FALSE)), 0), 1, 0), "")</f>
        <v>1</v>
      </c>
      <c r="O5" s="11">
        <f t="shared" ref="O5:O11" si="11">IF(LEN(D5) &gt; 0, IF(IFERROR(FIND("c.", VLOOKUP(C5,Svar, 7, FALSE)), 0), 1, 0), "")</f>
        <v>1</v>
      </c>
      <c r="P5" s="11">
        <f t="shared" ref="P5:P11" si="12">IF(LEN(D5) &gt; 0, IF(IFERROR(FIND("d.", VLOOKUP(C5,Svar, 7, FALSE)), 0), 1, 0), "")</f>
        <v>1</v>
      </c>
      <c r="Q5" s="11">
        <f t="shared" ref="Q5:Q11" si="13">IF(LEN(D5) &gt; 0, IF(IFERROR(FIND("e.", VLOOKUP(C5,Svar, 7, FALSE)), 0), 1, 0), "")</f>
        <v>0</v>
      </c>
      <c r="R5" s="11">
        <f t="shared" ref="R5:R11" si="14">IF(LEN(D5) &gt; 0, 0, "")</f>
        <v>0</v>
      </c>
      <c r="S5" s="10">
        <f t="shared" ref="S5:S11" si="15">IF(LEN(D5) &gt; 0, SUM(M5:R5), "")</f>
        <v>4</v>
      </c>
      <c r="T5" s="11">
        <f t="shared" ref="T5:T11" si="16">IF(LEN(D5) &gt; 0, IF(IFERROR(FIND("a.", VLOOKUP(C5,Svar, 8, FALSE)), 0), 0.625, 0), "")</f>
        <v>0.625</v>
      </c>
      <c r="U5" s="11">
        <f t="shared" ref="U5:U11" si="17">IF(LEN(D5) &gt; 0, IF(IFERROR(FIND("b.", VLOOKUP(C5,Svar, 8, FALSE)), 0), 0.625, 0), "")</f>
        <v>0.625</v>
      </c>
      <c r="V5" s="11">
        <f t="shared" ref="V5:V11" si="18">IF(LEN(D5) &gt; 0, IF(IFERROR(FIND("c.", VLOOKUP(C5,Svar, 8, FALSE)), 0), 0.625, 0), "")</f>
        <v>0.625</v>
      </c>
      <c r="W5" s="11">
        <f t="shared" ref="W5:W11" si="19">IF(LEN(D5) &gt; 0, IF(IFERROR(FIND("d.", VLOOKUP(C5,Svar, 8, FALSE)), 0), 0.625, 0), "")</f>
        <v>0.625</v>
      </c>
      <c r="X5" s="11">
        <f t="shared" ref="X5:X11" si="20">IF(LEN(D5) &gt; 0, IF(IFERROR(FIND("e.", VLOOKUP(C5,Svar, 8, FALSE)), 0), 0.625, 0), "")</f>
        <v>0</v>
      </c>
      <c r="Y5" s="11">
        <f t="shared" ref="Y5:Y11" si="21">IF(LEN(D5) &gt; 0, IF(IFERROR(FIND("f.", VLOOKUP(C5,Svar, 8, FALSE)), 0), 0.625, 0), "")</f>
        <v>0.625</v>
      </c>
      <c r="Z5" s="11">
        <f t="shared" ref="Z5:Z11" si="22">IF(LEN(D5) &gt; 0, IF(IFERROR(FIND("g.", VLOOKUP(C5,Svar, 8, FALSE)), 0), 0.625, 0), "")</f>
        <v>0.625</v>
      </c>
      <c r="AA5" s="11">
        <f t="shared" ref="AA5:AA11" si="23">IF(LEN(D5) &gt; 0, IF(IFERROR(FIND("h.", VLOOKUP(C5,Svar, 8, FALSE)), 0), 0.625, 0), "")</f>
        <v>0</v>
      </c>
      <c r="AB5" s="11">
        <f t="shared" ref="AB5:AB11" si="24">IF(LEN(D5) &gt; 0, 0, "")</f>
        <v>0</v>
      </c>
      <c r="AC5" s="10">
        <f t="shared" ref="AC5:AC11" si="25">IF(LEN(D5) &gt; 0, SUM(T5:AB5), "")</f>
        <v>3.75</v>
      </c>
      <c r="AD5" s="11">
        <f t="shared" ref="AD5:AD11" si="26">IF(LEN(D5) &gt; 0, IF(IFERROR(FIND("a.", VLOOKUP(C5,Svar, 9, FALSE)), 0), 1, 0), "")</f>
        <v>0</v>
      </c>
      <c r="AE5" s="11">
        <f t="shared" ref="AE5:AE11" si="27">IF(LEN(D5) &gt; 0, IF(IFERROR(FIND("b.", VLOOKUP(C5,Svar, 9, FALSE)), 0), 2, 0), "")</f>
        <v>2</v>
      </c>
      <c r="AF5" s="11">
        <f t="shared" ref="AF5:AF11" si="28">IF(LEN(D5) &gt; 0, IF(IFERROR(FIND("c.", VLOOKUP(C5,Svar, 9, FALSE)), 0), 1, 0), "")</f>
        <v>0</v>
      </c>
      <c r="AG5" s="11">
        <f t="shared" ref="AG5:AG11" si="29">IF(LEN(D5) &gt; 0, IF(IFERROR(FIND("d.", VLOOKUP(C5,Svar, 9, FALSE)), 0), 2, 0), "")</f>
        <v>0</v>
      </c>
      <c r="AH5" s="11">
        <f t="shared" ref="AH5:AH11" si="30">IF(LEN(D5) &gt; 0, IF(IFERROR(FIND("e.", VLOOKUP(C5,Svar, 9, FALSE)), 0), 1, 0), "")</f>
        <v>0</v>
      </c>
      <c r="AI5" s="11">
        <f t="shared" ref="AI5:AI11" si="31">IF(LEN(D5) &gt; 0, 0, "")</f>
        <v>0</v>
      </c>
      <c r="AJ5" s="10">
        <f t="shared" ref="AJ5:AJ11" si="32">IF(LEN(D5) &gt; 0, IF(SUM(AD5:AI5) &gt; 5, 5, SUM(AD5:AI5)), "")</f>
        <v>2</v>
      </c>
      <c r="AK5" s="11">
        <f t="shared" ref="AK5:AK11" si="33">IF(LEN(D5) &gt; 0, IF(IFERROR(FIND("a.", VLOOKUP(C5,Svar, 10, FALSE)), 0), 1, 0), "")</f>
        <v>1</v>
      </c>
      <c r="AL5" s="11">
        <f t="shared" ref="AL5:AL11" si="34">IF(LEN(D5) &gt; 0, IF(IFERROR(FIND("b.", VLOOKUP(C5,Svar, 10, FALSE)), 0), 1, 0), "")</f>
        <v>0</v>
      </c>
      <c r="AM5" s="11">
        <f t="shared" ref="AM5:AM11" si="35">IF(LEN(D5) &gt; 0, IF(IFERROR(FIND("c.", VLOOKUP(C5,Svar, 10, FALSE)), 0), 1, 0), "")</f>
        <v>1</v>
      </c>
      <c r="AN5" s="11">
        <f t="shared" ref="AN5:AN11" si="36">IF(LEN(D5) &gt; 0, IF(IFERROR(FIND("d.", VLOOKUP(C5,Svar, 10, FALSE)), 0), 1, 0), "")</f>
        <v>1</v>
      </c>
      <c r="AO5" s="11">
        <f t="shared" ref="AO5:AO11" si="37">IF(LEN(D5) &gt; 0, IF(IFERROR(FIND("e.", VLOOKUP(C5,Svar, 10, FALSE)), 0), 1, 0), "")</f>
        <v>0</v>
      </c>
      <c r="AP5" s="11">
        <f t="shared" ref="AP5:AP11" si="38">IF(LEN(D5) &gt; 0, 0, "")</f>
        <v>0</v>
      </c>
      <c r="AQ5" s="10">
        <f t="shared" ref="AQ5:AQ11" si="39">IF(LEN(D5) &gt; 0, SUM(AK5:AP5), "")</f>
        <v>3</v>
      </c>
      <c r="AR5" s="11">
        <f t="shared" ref="AR5:AR11" si="40">IF(LEN(D5) &gt; 0, IF(IFERROR(FIND("a.", VLOOKUP(C5,Svar, 11, FALSE)), 0), 1, 0), "")</f>
        <v>1</v>
      </c>
      <c r="AS5" s="11">
        <f t="shared" ref="AS5:AS11" si="41">IF(LEN(D5) &gt; 0, IF(IFERROR(FIND("b.", VLOOKUP(C5,Svar, 11, FALSE)), 0), 1, 0), "")</f>
        <v>1</v>
      </c>
      <c r="AT5" s="11">
        <f t="shared" ref="AT5:AT11" si="42">IF(LEN(D5) &gt; 0, IF(IFERROR(FIND("c.", VLOOKUP(C5,Svar, 11, FALSE)), 0), 1, 0), "")</f>
        <v>0</v>
      </c>
      <c r="AU5" s="11">
        <f t="shared" ref="AU5:AU11" si="43">IF(LEN(D5) &gt; 0, IF(IFERROR(FIND("d.", VLOOKUP(C5,Svar, 11, FALSE)), 0), 1, 0), "")</f>
        <v>0</v>
      </c>
      <c r="AV5" s="11">
        <f t="shared" ref="AV5:AV11" si="44">IF(LEN(D5) &gt; 0, IF(IFERROR(FIND("e.", VLOOKUP(C5,Svar, 11, FALSE)), 0), 1, 0), "")</f>
        <v>0</v>
      </c>
      <c r="AW5" s="11">
        <f t="shared" ref="AW5:AW11" si="45">IF(LEN(D5) &gt; 0, 0, "")</f>
        <v>0</v>
      </c>
      <c r="AX5" s="10">
        <f t="shared" ref="AX5:AX11" si="46">IF(LEN(D5) &gt; 0, SUM(AR5:AW5), "")</f>
        <v>2</v>
      </c>
      <c r="AY5" s="12" t="s">
        <v>1574</v>
      </c>
      <c r="AZ5" s="12">
        <v>831</v>
      </c>
      <c r="BA5" s="13">
        <v>2406</v>
      </c>
      <c r="BB5" s="10">
        <f t="shared" ref="BB5:BB11" si="47">IF(BA5 &gt; 3099, 5, IF(BA5 &gt; 2799, 4, IF(BA5&gt; 2499, 3, IF(BA5&gt; 2299, 2, IF(BA5 &gt; 1999, 1, IF(BA5&gt;0, 0))))))</f>
        <v>2</v>
      </c>
      <c r="BC5" s="17">
        <f t="shared" ref="BC5:BC11" si="48">IF(LEN(D5) &gt; 0, ROUND((L5+S5+AC5+AJ5+AQ5+AX5+BB5)/7, 1), "")</f>
        <v>2.4</v>
      </c>
      <c r="BD5" s="35" t="s">
        <v>1785</v>
      </c>
      <c r="BE5" s="10" t="str">
        <f t="shared" ref="BE5:BE11" si="49">IF(LEN(D5) &gt; 0, VLOOKUP(C5,Svar, 12, FALSE), "")</f>
        <v>Varken eller</v>
      </c>
      <c r="BF5" s="19" t="s">
        <v>844</v>
      </c>
      <c r="BG5" s="7">
        <v>331</v>
      </c>
      <c r="BH5" s="6" t="s">
        <v>354</v>
      </c>
      <c r="BI5" s="9" t="str">
        <f t="shared" ref="BI5:BI11" si="50">IFERROR(VLOOKUP(BH5,Svar, 2, FALSE), "")</f>
        <v>ander seklund</v>
      </c>
      <c r="BJ5" s="10" t="str">
        <f t="shared" ref="BJ5:BJ11" si="51">IFERROR(VLOOKUP(BH5,Svar, 3, FALSE), "")</f>
        <v>anders.eklund@heby.se</v>
      </c>
      <c r="BK5" s="10" t="str">
        <f t="shared" ref="BK5:BK11" si="52">IFERROR(VLOOKUP(BH5,Svar, 4, FALSE), "")</f>
        <v>handläggare</v>
      </c>
      <c r="BL5" s="10"/>
      <c r="BM5" s="11">
        <f t="shared" ref="BM5:BM11" si="53">IF(LEN(BI5) &gt; 0, IF(IFERROR(FIND("a.", VLOOKUP(BH5,Svar, 5, FALSE)), 0), 1.25, 0), "")</f>
        <v>0</v>
      </c>
      <c r="BN5" s="11">
        <f t="shared" ref="BN5:BN11" si="54">IF(LEN(BI5) &gt; 0, IF(IFERROR(FIND("b.", VLOOKUP(BH5,Svar, 5, FALSE)), 0), 1.25, 0), "")</f>
        <v>0</v>
      </c>
      <c r="BO5" s="11">
        <f t="shared" ref="BO5:BO11" si="55">IF(LEN(BI5) &gt; 0, IF(IFERROR(FIND("c.", VLOOKUP(BH5,Svar, 5, FALSE)), 0), 1.25, 0), "")</f>
        <v>0</v>
      </c>
      <c r="BP5" s="11">
        <f t="shared" ref="BP5:BP11" si="56">IF(LEN(BI5) &gt; 0, IF(IFERROR(FIND("d.", VLOOKUP(BH5,Svar, 5, FALSE)), 0), 1.25, 0), "")</f>
        <v>0</v>
      </c>
      <c r="BQ5" s="11">
        <f t="shared" ref="BQ5:BQ11" si="57">IF(LEN(BI5) &gt; 0, 0, "")</f>
        <v>0</v>
      </c>
      <c r="BR5" s="17">
        <f t="shared" ref="BR5:BR11" si="58">IF(LEN(BI5) &gt; 0, SUM(BM5:BQ5), "")</f>
        <v>0</v>
      </c>
      <c r="BS5" s="11">
        <f t="shared" ref="BS5:BS11" si="59">IF(LEN(BI5) &gt; 0, IF(IFERROR(FIND("a.", VLOOKUP(BH5,Svar, 7, FALSE)), 0), 1, 0), "")</f>
        <v>1</v>
      </c>
      <c r="BT5" s="11">
        <f t="shared" ref="BT5:BT11" si="60">IF(LEN(BI5) &gt; 0, IF(IFERROR(FIND("b.", VLOOKUP(BH5,Svar, 7, FALSE)), 0), 1, 0), "")</f>
        <v>1</v>
      </c>
      <c r="BU5" s="11">
        <f t="shared" ref="BU5:BU11" si="61">IF(LEN(BI5) &gt; 0, IF(IFERROR(FIND("c.", VLOOKUP(BH5,Svar, 7, FALSE)), 0), 1, 0), "")</f>
        <v>1</v>
      </c>
      <c r="BV5" s="11">
        <f t="shared" ref="BV5:BV11" si="62">IF(LEN(BI5) &gt; 0, IF(IFERROR(FIND("d.", VLOOKUP(BH5,Svar, 7, FALSE)), 0), 1, 0), "")</f>
        <v>1</v>
      </c>
      <c r="BW5" s="11">
        <f t="shared" ref="BW5:BW11" si="63">IF(LEN(BI5) &gt; 0, IF(IFERROR(FIND("e.", VLOOKUP(BH5,Svar, 7, FALSE)), 0), 1, 0), "")</f>
        <v>0</v>
      </c>
      <c r="BX5" s="11">
        <f t="shared" ref="BX5:BX11" si="64">IF(LEN(BI5) &gt; 0, 0, "")</f>
        <v>0</v>
      </c>
      <c r="BY5" s="17">
        <f t="shared" ref="BY5:BY11" si="65">IF(LEN(BI5) &gt; 0, SUM(BS5:BX5), "")</f>
        <v>4</v>
      </c>
      <c r="BZ5" s="11">
        <f t="shared" ref="BZ5:BZ11" si="66">IF(LEN(BI5) &gt; 0, IF(IFERROR(FIND("a.", VLOOKUP(BH5,Svar, 8, FALSE)), 0), 0.625, 0), "")</f>
        <v>0.625</v>
      </c>
      <c r="CA5" s="11">
        <f t="shared" ref="CA5:CA11" si="67">IF(LEN(BI5) &gt; 0, IF(IFERROR(FIND("b.", VLOOKUP(BH5,Svar, 8, FALSE)), 0), 0.625, 0), "")</f>
        <v>0.625</v>
      </c>
      <c r="CB5" s="11">
        <f t="shared" ref="CB5:CB11" si="68">IF(LEN(BI5) &gt; 0, IF(IFERROR(FIND("c.", VLOOKUP(BH5,Svar, 8, FALSE)), 0), 0.625, 0), "")</f>
        <v>0.625</v>
      </c>
      <c r="CC5" s="11">
        <f t="shared" ref="CC5:CC11" si="69">IF(LEN(BI5) &gt; 0, IF(IFERROR(FIND("d.", VLOOKUP(BH5,Svar, 8, FALSE)), 0), 0.625, 0), "")</f>
        <v>0.625</v>
      </c>
      <c r="CD5" s="11">
        <f t="shared" ref="CD5:CD11" si="70">IF(LEN(BI5) &gt; 0, IF(IFERROR(FIND("e.", VLOOKUP(BH5,Svar, 8, FALSE)), 0), 0.625, 0), "")</f>
        <v>0</v>
      </c>
      <c r="CE5" s="11">
        <f t="shared" ref="CE5:CE11" si="71">IF(LEN(BI5) &gt; 0, IF(IFERROR(FIND("f.", VLOOKUP(BH5,Svar, 8, FALSE)), 0), 0.625, 0), "")</f>
        <v>0.625</v>
      </c>
      <c r="CF5" s="11">
        <f t="shared" ref="CF5:CF11" si="72">IF(LEN(BI5) &gt; 0, IF(IFERROR(FIND("g.", VLOOKUP(BH5,Svar, 8, FALSE)), 0), 0.625, 0), "")</f>
        <v>0.625</v>
      </c>
      <c r="CG5" s="11">
        <f t="shared" ref="CG5:CG11" si="73">IF(LEN(BI5) &gt; 0, IF(IFERROR(FIND("h.", VLOOKUP(BH5,Svar, 8, FALSE)), 0), 0.625, 0), "")</f>
        <v>0</v>
      </c>
      <c r="CH5" s="11">
        <f t="shared" ref="CH5:CH11" si="74">IF(LEN(BI5) &gt; 0, 0, "")</f>
        <v>0</v>
      </c>
      <c r="CI5" s="17">
        <f t="shared" ref="CI5:CI11" si="75">IF(LEN(BI5) &gt; 0, SUM(BZ5:CH5), "")</f>
        <v>3.75</v>
      </c>
      <c r="CJ5" s="11">
        <f t="shared" ref="CJ5:CJ11" si="76">IF(LEN(BI5) &gt; 0, IF(IFERROR(FIND("a.", VLOOKUP(BH5,Svar, 9, FALSE)), 0), 1, 0), "")</f>
        <v>0</v>
      </c>
      <c r="CK5" s="11">
        <f t="shared" ref="CK5:CK11" si="77">IF(LEN(BI5) &gt; 0, IF(IFERROR(FIND("b.", VLOOKUP(BH5,Svar, 9, FALSE)), 0), 2, 0), "")</f>
        <v>2</v>
      </c>
      <c r="CL5" s="11">
        <f t="shared" ref="CL5:CL11" si="78">IF(LEN(BI5) &gt; 0, IF(IFERROR(FIND("c.", VLOOKUP(BH5,Svar, 9, FALSE)), 0), 1, 0), "")</f>
        <v>0</v>
      </c>
      <c r="CM5" s="11">
        <f t="shared" ref="CM5:CM11" si="79">IF(LEN(BI5) &gt; 0, IF(IFERROR(FIND("d.", VLOOKUP(BH5,Svar, 9, FALSE)), 0), 2, 0), "")</f>
        <v>0</v>
      </c>
      <c r="CN5" s="11">
        <f t="shared" ref="CN5:CN11" si="80">IF(LEN(BI5) &gt; 0, IF(IFERROR(FIND("e.", VLOOKUP(BH5,Svar, 9, FALSE)), 0), 1, 0), "")</f>
        <v>0</v>
      </c>
      <c r="CO5" s="11">
        <f t="shared" ref="CO5:CO11" si="81">IF(LEN(BI5) &gt; 0, 0, "")</f>
        <v>0</v>
      </c>
      <c r="CP5" s="17">
        <f t="shared" ref="CP5:CP11" si="82">IF(LEN(BI5) &gt; 0, IF(SUM(CJ5:CO5) &gt; 5, 5, SUM(CJ5:CO5)), "")</f>
        <v>2</v>
      </c>
      <c r="CQ5" s="11">
        <f t="shared" ref="CQ5:CQ11" si="83">IF(LEN(BI5) &gt; 0, IF(IFERROR(FIND("a.", VLOOKUP(BH5,Svar, 10, FALSE)), 0), 1, 0), "")</f>
        <v>1</v>
      </c>
      <c r="CR5" s="11">
        <f t="shared" ref="CR5:CR11" si="84">IF(LEN(BI5) &gt; 0, IF(IFERROR(FIND("b.", VLOOKUP(BH5,Svar, 10, FALSE)), 0), 1, 0), "")</f>
        <v>0</v>
      </c>
      <c r="CS5" s="11">
        <f t="shared" ref="CS5:CS11" si="85">IF(LEN(BI5) &gt; 0, IF(IFERROR(FIND("c.", VLOOKUP(BH5,Svar, 10, FALSE)), 0), 1, 0), "")</f>
        <v>1</v>
      </c>
      <c r="CT5" s="11">
        <f t="shared" ref="CT5:CT11" si="86">IF(LEN(BI5) &gt; 0, IF(IFERROR(FIND("d.", VLOOKUP(BH5,Svar, 10, FALSE)), 0), 1, 0), "")</f>
        <v>1</v>
      </c>
      <c r="CU5" s="11">
        <f t="shared" ref="CU5:CU11" si="87">IF(LEN(BI5) &gt; 0, IF(IFERROR(FIND("e.", VLOOKUP(BH5,Svar, 10, FALSE)), 0), 1, 0), "")</f>
        <v>0</v>
      </c>
      <c r="CV5" s="11">
        <f t="shared" ref="CV5:CV11" si="88">IF(LEN(BI5) &gt; 0, 0, "")</f>
        <v>0</v>
      </c>
      <c r="CW5" s="17">
        <f t="shared" ref="CW5:CW11" si="89">IF(LEN(BI5) &gt; 0, SUM(CQ5:CV5), "")</f>
        <v>3</v>
      </c>
      <c r="CX5" s="11">
        <f t="shared" ref="CX5:CX11" si="90">IF(LEN(BI5) &gt; 0, IF(IFERROR(FIND("a.", VLOOKUP(BH5,Svar, 11, FALSE)), 0), 1, 0), "")</f>
        <v>1</v>
      </c>
      <c r="CY5" s="11">
        <f t="shared" ref="CY5:CY11" si="91">IF(LEN(BI5) &gt; 0, IF(IFERROR(FIND("b.", VLOOKUP(BH5,Svar, 11, FALSE)), 0), 1, 0), "")</f>
        <v>1</v>
      </c>
      <c r="CZ5" s="11">
        <f t="shared" ref="CZ5:CZ11" si="92">IF(LEN(BI5) &gt; 0, IF(IFERROR(FIND("c.", VLOOKUP(BH5,Svar, 11, FALSE)), 0), 1, 0), "")</f>
        <v>0</v>
      </c>
      <c r="DA5" s="11">
        <f t="shared" ref="DA5:DA11" si="93">IF(LEN(BI5) &gt; 0, IF(IFERROR(FIND("d.", VLOOKUP(BH5,Svar, 11, FALSE)), 0), 1, 0), "")</f>
        <v>0</v>
      </c>
      <c r="DB5" s="11">
        <f t="shared" ref="DB5:DB11" si="94">IF(LEN(BI5) &gt; 0, IF(IFERROR(FIND("e.", VLOOKUP(BH5,Svar, 11, FALSE)), 0), 1, 0), "")</f>
        <v>0</v>
      </c>
      <c r="DC5" s="11">
        <f t="shared" ref="DC5:DC11" si="95">IF(LEN(BI5) &gt; 0, 0, "")</f>
        <v>0</v>
      </c>
      <c r="DD5" s="17">
        <f t="shared" ref="DD5:DD11" si="96">IF(LEN(BI5) &gt; 0, SUM(CX5:DC5), "")</f>
        <v>2</v>
      </c>
      <c r="DE5" s="12" t="s">
        <v>1574</v>
      </c>
      <c r="DF5" s="12">
        <v>831</v>
      </c>
      <c r="DG5" s="13">
        <v>2406</v>
      </c>
      <c r="DH5" s="17">
        <f t="shared" ref="DH5:DH11" si="97">IF(DG5 &gt; 3099, 5, IF(DG5 &gt; 2799, 4, IF(DG5&gt; 2499, 3, IF(DG5&gt; 2299, 2, IF(DG5 &gt; 1999, 1, IF(DG5&gt;0, 0))))))</f>
        <v>2</v>
      </c>
      <c r="DI5" s="17">
        <f t="shared" ref="DI5:DI11" si="98">IF(LEN(BI5) &gt; 0, ROUND((BR5+BY5+CI5+CP5+CW5+DD5+DH5)/7, 1), "")</f>
        <v>2.4</v>
      </c>
      <c r="DJ5" s="10" t="str">
        <f t="shared" ref="DJ5:DJ11" si="99">IF(LEN(BI5) &gt; 0, VLOOKUP(BH5,Svar, 12, FALSE), "")</f>
        <v>Varken eller</v>
      </c>
    </row>
    <row r="6" spans="1:114" ht="15" x14ac:dyDescent="0.25">
      <c r="A6" s="6" t="s">
        <v>844</v>
      </c>
      <c r="B6" s="7">
        <v>382</v>
      </c>
      <c r="C6" s="6" t="s">
        <v>567</v>
      </c>
      <c r="D6" s="9" t="str">
        <f t="shared" si="0"/>
        <v>Sanna Hansson</v>
      </c>
      <c r="E6" s="10" t="str">
        <f t="shared" si="1"/>
        <v>sanna.hansson@osthammar.se</v>
      </c>
      <c r="F6" s="10" t="str">
        <f t="shared" si="2"/>
        <v>Barn- och ungdomssamordnare</v>
      </c>
      <c r="G6" s="11">
        <f t="shared" si="3"/>
        <v>0</v>
      </c>
      <c r="H6" s="11">
        <f t="shared" si="4"/>
        <v>0</v>
      </c>
      <c r="I6" s="11">
        <f t="shared" si="5"/>
        <v>1.25</v>
      </c>
      <c r="J6" s="11">
        <f t="shared" si="6"/>
        <v>0</v>
      </c>
      <c r="K6" s="11">
        <f t="shared" si="7"/>
        <v>0</v>
      </c>
      <c r="L6" s="10">
        <f t="shared" si="8"/>
        <v>1.25</v>
      </c>
      <c r="M6" s="11">
        <f t="shared" si="9"/>
        <v>1</v>
      </c>
      <c r="N6" s="11">
        <f t="shared" si="10"/>
        <v>1</v>
      </c>
      <c r="O6" s="11">
        <f t="shared" si="11"/>
        <v>1</v>
      </c>
      <c r="P6" s="11">
        <f t="shared" si="12"/>
        <v>1</v>
      </c>
      <c r="Q6" s="11">
        <f t="shared" si="13"/>
        <v>1</v>
      </c>
      <c r="R6" s="11">
        <f t="shared" si="14"/>
        <v>0</v>
      </c>
      <c r="S6" s="10">
        <f t="shared" si="15"/>
        <v>5</v>
      </c>
      <c r="T6" s="11">
        <f t="shared" si="16"/>
        <v>0</v>
      </c>
      <c r="U6" s="11">
        <f t="shared" si="17"/>
        <v>0.625</v>
      </c>
      <c r="V6" s="11">
        <f t="shared" si="18"/>
        <v>0.625</v>
      </c>
      <c r="W6" s="11">
        <f t="shared" si="19"/>
        <v>0</v>
      </c>
      <c r="X6" s="11">
        <f t="shared" si="20"/>
        <v>0</v>
      </c>
      <c r="Y6" s="11">
        <f t="shared" si="21"/>
        <v>0.625</v>
      </c>
      <c r="Z6" s="11">
        <f t="shared" si="22"/>
        <v>0</v>
      </c>
      <c r="AA6" s="11">
        <f t="shared" si="23"/>
        <v>0</v>
      </c>
      <c r="AB6" s="11">
        <f t="shared" si="24"/>
        <v>0</v>
      </c>
      <c r="AC6" s="10">
        <f t="shared" si="25"/>
        <v>1.875</v>
      </c>
      <c r="AD6" s="11">
        <f t="shared" si="26"/>
        <v>1</v>
      </c>
      <c r="AE6" s="11">
        <f t="shared" si="27"/>
        <v>0</v>
      </c>
      <c r="AF6" s="11">
        <f t="shared" si="28"/>
        <v>1</v>
      </c>
      <c r="AG6" s="11">
        <f t="shared" si="29"/>
        <v>0</v>
      </c>
      <c r="AH6" s="11">
        <f t="shared" si="30"/>
        <v>0</v>
      </c>
      <c r="AI6" s="11">
        <f t="shared" si="31"/>
        <v>0</v>
      </c>
      <c r="AJ6" s="10">
        <f t="shared" si="32"/>
        <v>2</v>
      </c>
      <c r="AK6" s="11">
        <f t="shared" si="33"/>
        <v>1</v>
      </c>
      <c r="AL6" s="11">
        <f t="shared" si="34"/>
        <v>1</v>
      </c>
      <c r="AM6" s="11">
        <f t="shared" si="35"/>
        <v>1</v>
      </c>
      <c r="AN6" s="11">
        <f t="shared" si="36"/>
        <v>1</v>
      </c>
      <c r="AO6" s="11">
        <f t="shared" si="37"/>
        <v>1</v>
      </c>
      <c r="AP6" s="11">
        <f t="shared" si="38"/>
        <v>0</v>
      </c>
      <c r="AQ6" s="10">
        <f t="shared" si="39"/>
        <v>5</v>
      </c>
      <c r="AR6" s="11">
        <f t="shared" si="40"/>
        <v>1</v>
      </c>
      <c r="AS6" s="11">
        <f t="shared" si="41"/>
        <v>0</v>
      </c>
      <c r="AT6" s="11">
        <f t="shared" si="42"/>
        <v>0</v>
      </c>
      <c r="AU6" s="11">
        <f t="shared" si="43"/>
        <v>0</v>
      </c>
      <c r="AV6" s="11">
        <f t="shared" si="44"/>
        <v>0</v>
      </c>
      <c r="AW6" s="11">
        <f t="shared" si="45"/>
        <v>0</v>
      </c>
      <c r="AX6" s="10">
        <f t="shared" si="46"/>
        <v>1</v>
      </c>
      <c r="AY6" s="12" t="s">
        <v>1575</v>
      </c>
      <c r="AZ6" s="12">
        <v>802</v>
      </c>
      <c r="BA6" s="13">
        <v>1911</v>
      </c>
      <c r="BB6" s="10">
        <f t="shared" si="47"/>
        <v>0</v>
      </c>
      <c r="BC6" s="17">
        <f t="shared" si="48"/>
        <v>2.2999999999999998</v>
      </c>
      <c r="BD6" s="35" t="s">
        <v>1785</v>
      </c>
      <c r="BE6" s="10" t="str">
        <f t="shared" si="49"/>
        <v>Varken eller</v>
      </c>
      <c r="BF6" s="6" t="s">
        <v>844</v>
      </c>
      <c r="BG6" s="7">
        <v>382</v>
      </c>
      <c r="BH6" s="6" t="s">
        <v>567</v>
      </c>
      <c r="BI6" s="9" t="str">
        <f t="shared" si="50"/>
        <v>Sanna Hansson</v>
      </c>
      <c r="BJ6" s="10" t="str">
        <f t="shared" si="51"/>
        <v>sanna.hansson@osthammar.se</v>
      </c>
      <c r="BK6" s="10" t="str">
        <f t="shared" si="52"/>
        <v>Barn- och ungdomssamordnare</v>
      </c>
      <c r="BL6" s="10"/>
      <c r="BM6" s="11">
        <f t="shared" si="53"/>
        <v>0</v>
      </c>
      <c r="BN6" s="11">
        <f t="shared" si="54"/>
        <v>0</v>
      </c>
      <c r="BO6" s="11">
        <f t="shared" si="55"/>
        <v>1.25</v>
      </c>
      <c r="BP6" s="11">
        <f t="shared" si="56"/>
        <v>0</v>
      </c>
      <c r="BQ6" s="11">
        <f t="shared" si="57"/>
        <v>0</v>
      </c>
      <c r="BR6" s="17">
        <f t="shared" si="58"/>
        <v>1.25</v>
      </c>
      <c r="BS6" s="11">
        <f t="shared" si="59"/>
        <v>1</v>
      </c>
      <c r="BT6" s="11">
        <f t="shared" si="60"/>
        <v>1</v>
      </c>
      <c r="BU6" s="11">
        <f t="shared" si="61"/>
        <v>1</v>
      </c>
      <c r="BV6" s="11">
        <f t="shared" si="62"/>
        <v>1</v>
      </c>
      <c r="BW6" s="11">
        <f t="shared" si="63"/>
        <v>1</v>
      </c>
      <c r="BX6" s="11">
        <f t="shared" si="64"/>
        <v>0</v>
      </c>
      <c r="BY6" s="17">
        <f t="shared" si="65"/>
        <v>5</v>
      </c>
      <c r="BZ6" s="11">
        <f t="shared" si="66"/>
        <v>0</v>
      </c>
      <c r="CA6" s="11">
        <f t="shared" si="67"/>
        <v>0.625</v>
      </c>
      <c r="CB6" s="11">
        <f t="shared" si="68"/>
        <v>0.625</v>
      </c>
      <c r="CC6" s="11">
        <f t="shared" si="69"/>
        <v>0</v>
      </c>
      <c r="CD6" s="11">
        <f t="shared" si="70"/>
        <v>0</v>
      </c>
      <c r="CE6" s="11">
        <f t="shared" si="71"/>
        <v>0.625</v>
      </c>
      <c r="CF6" s="11">
        <f t="shared" si="72"/>
        <v>0</v>
      </c>
      <c r="CG6" s="11">
        <f t="shared" si="73"/>
        <v>0</v>
      </c>
      <c r="CH6" s="11">
        <f t="shared" si="74"/>
        <v>0</v>
      </c>
      <c r="CI6" s="17">
        <f t="shared" si="75"/>
        <v>1.875</v>
      </c>
      <c r="CJ6" s="11">
        <f t="shared" si="76"/>
        <v>1</v>
      </c>
      <c r="CK6" s="11">
        <f t="shared" si="77"/>
        <v>0</v>
      </c>
      <c r="CL6" s="11">
        <f t="shared" si="78"/>
        <v>1</v>
      </c>
      <c r="CM6" s="11">
        <f t="shared" si="79"/>
        <v>0</v>
      </c>
      <c r="CN6" s="11">
        <f t="shared" si="80"/>
        <v>0</v>
      </c>
      <c r="CO6" s="11">
        <f t="shared" si="81"/>
        <v>0</v>
      </c>
      <c r="CP6" s="17">
        <f t="shared" si="82"/>
        <v>2</v>
      </c>
      <c r="CQ6" s="11">
        <f t="shared" si="83"/>
        <v>1</v>
      </c>
      <c r="CR6" s="11">
        <f t="shared" si="84"/>
        <v>1</v>
      </c>
      <c r="CS6" s="11">
        <f t="shared" si="85"/>
        <v>1</v>
      </c>
      <c r="CT6" s="11">
        <f t="shared" si="86"/>
        <v>1</v>
      </c>
      <c r="CU6" s="11">
        <f t="shared" si="87"/>
        <v>1</v>
      </c>
      <c r="CV6" s="11">
        <f t="shared" si="88"/>
        <v>0</v>
      </c>
      <c r="CW6" s="17">
        <f t="shared" si="89"/>
        <v>5</v>
      </c>
      <c r="CX6" s="11">
        <f t="shared" si="90"/>
        <v>1</v>
      </c>
      <c r="CY6" s="11">
        <f t="shared" si="91"/>
        <v>0</v>
      </c>
      <c r="CZ6" s="11">
        <f t="shared" si="92"/>
        <v>0</v>
      </c>
      <c r="DA6" s="11">
        <f t="shared" si="93"/>
        <v>0</v>
      </c>
      <c r="DB6" s="11">
        <f t="shared" si="94"/>
        <v>0</v>
      </c>
      <c r="DC6" s="11">
        <f t="shared" si="95"/>
        <v>0</v>
      </c>
      <c r="DD6" s="17">
        <f t="shared" si="96"/>
        <v>1</v>
      </c>
      <c r="DE6" s="12" t="s">
        <v>1575</v>
      </c>
      <c r="DF6" s="12">
        <v>802</v>
      </c>
      <c r="DG6" s="13">
        <v>1911</v>
      </c>
      <c r="DH6" s="17">
        <f t="shared" si="97"/>
        <v>0</v>
      </c>
      <c r="DI6" s="17">
        <f t="shared" si="98"/>
        <v>2.2999999999999998</v>
      </c>
      <c r="DJ6" s="10" t="str">
        <f t="shared" si="99"/>
        <v>Varken eller</v>
      </c>
    </row>
    <row r="7" spans="1:114" ht="15" x14ac:dyDescent="0.25">
      <c r="A7" s="6" t="s">
        <v>844</v>
      </c>
      <c r="B7" s="7">
        <v>330</v>
      </c>
      <c r="C7" s="6" t="s">
        <v>855</v>
      </c>
      <c r="D7" s="9" t="str">
        <f t="shared" si="0"/>
        <v>Runa Krehla</v>
      </c>
      <c r="E7" s="10" t="str">
        <f t="shared" si="1"/>
        <v>runa.krehla@knivsta.se</v>
      </c>
      <c r="F7" s="10" t="str">
        <f t="shared" si="2"/>
        <v>samordnare fritid och kultur</v>
      </c>
      <c r="G7" s="11">
        <f t="shared" si="3"/>
        <v>0</v>
      </c>
      <c r="H7" s="11">
        <f t="shared" si="4"/>
        <v>0</v>
      </c>
      <c r="I7" s="11">
        <f t="shared" si="5"/>
        <v>0</v>
      </c>
      <c r="J7" s="11">
        <f t="shared" si="6"/>
        <v>0</v>
      </c>
      <c r="K7" s="11">
        <f t="shared" si="7"/>
        <v>0</v>
      </c>
      <c r="L7" s="10">
        <f t="shared" si="8"/>
        <v>0</v>
      </c>
      <c r="M7" s="11">
        <f t="shared" si="9"/>
        <v>1</v>
      </c>
      <c r="N7" s="11">
        <f t="shared" si="10"/>
        <v>1</v>
      </c>
      <c r="O7" s="11">
        <f t="shared" si="11"/>
        <v>1</v>
      </c>
      <c r="P7" s="11">
        <f t="shared" si="12"/>
        <v>1</v>
      </c>
      <c r="Q7" s="11">
        <f t="shared" si="13"/>
        <v>0</v>
      </c>
      <c r="R7" s="11">
        <f t="shared" si="14"/>
        <v>0</v>
      </c>
      <c r="S7" s="10">
        <f t="shared" si="15"/>
        <v>4</v>
      </c>
      <c r="T7" s="11">
        <f t="shared" si="16"/>
        <v>0</v>
      </c>
      <c r="U7" s="11">
        <f t="shared" si="17"/>
        <v>0.625</v>
      </c>
      <c r="V7" s="11">
        <f t="shared" si="18"/>
        <v>0</v>
      </c>
      <c r="W7" s="11">
        <f t="shared" si="19"/>
        <v>0</v>
      </c>
      <c r="X7" s="11">
        <f t="shared" si="20"/>
        <v>0</v>
      </c>
      <c r="Y7" s="11">
        <f t="shared" si="21"/>
        <v>0.625</v>
      </c>
      <c r="Z7" s="11">
        <f t="shared" si="22"/>
        <v>0.625</v>
      </c>
      <c r="AA7" s="11">
        <f t="shared" si="23"/>
        <v>0.625</v>
      </c>
      <c r="AB7" s="11">
        <f t="shared" si="24"/>
        <v>0</v>
      </c>
      <c r="AC7" s="10">
        <f t="shared" si="25"/>
        <v>2.5</v>
      </c>
      <c r="AD7" s="11">
        <f t="shared" si="26"/>
        <v>0</v>
      </c>
      <c r="AE7" s="11">
        <f t="shared" si="27"/>
        <v>2</v>
      </c>
      <c r="AF7" s="11">
        <f t="shared" si="28"/>
        <v>0</v>
      </c>
      <c r="AG7" s="11">
        <f t="shared" si="29"/>
        <v>2</v>
      </c>
      <c r="AH7" s="11">
        <f t="shared" si="30"/>
        <v>0</v>
      </c>
      <c r="AI7" s="11">
        <f t="shared" si="31"/>
        <v>0</v>
      </c>
      <c r="AJ7" s="10">
        <f t="shared" si="32"/>
        <v>4</v>
      </c>
      <c r="AK7" s="11">
        <f t="shared" si="33"/>
        <v>1</v>
      </c>
      <c r="AL7" s="11">
        <f t="shared" si="34"/>
        <v>1</v>
      </c>
      <c r="AM7" s="11">
        <f t="shared" si="35"/>
        <v>1</v>
      </c>
      <c r="AN7" s="11">
        <f t="shared" si="36"/>
        <v>1</v>
      </c>
      <c r="AO7" s="11">
        <f t="shared" si="37"/>
        <v>1</v>
      </c>
      <c r="AP7" s="11">
        <f t="shared" si="38"/>
        <v>0</v>
      </c>
      <c r="AQ7" s="10">
        <f t="shared" si="39"/>
        <v>5</v>
      </c>
      <c r="AR7" s="11">
        <f t="shared" si="40"/>
        <v>1</v>
      </c>
      <c r="AS7" s="11">
        <f t="shared" si="41"/>
        <v>0</v>
      </c>
      <c r="AT7" s="11">
        <f t="shared" si="42"/>
        <v>0</v>
      </c>
      <c r="AU7" s="11">
        <f t="shared" si="43"/>
        <v>0</v>
      </c>
      <c r="AV7" s="11">
        <f t="shared" si="44"/>
        <v>0</v>
      </c>
      <c r="AW7" s="11">
        <f t="shared" si="45"/>
        <v>0</v>
      </c>
      <c r="AX7" s="10">
        <f t="shared" si="46"/>
        <v>1</v>
      </c>
      <c r="AY7" s="12" t="s">
        <v>1576</v>
      </c>
      <c r="AZ7" s="12">
        <v>791</v>
      </c>
      <c r="BA7" s="13">
        <v>1904</v>
      </c>
      <c r="BB7" s="10">
        <f t="shared" si="47"/>
        <v>0</v>
      </c>
      <c r="BC7" s="17">
        <f t="shared" si="48"/>
        <v>2.4</v>
      </c>
      <c r="BD7" s="35" t="s">
        <v>1785</v>
      </c>
      <c r="BE7" s="10" t="str">
        <f t="shared" si="49"/>
        <v>Varken eller</v>
      </c>
      <c r="BF7" s="6" t="s">
        <v>844</v>
      </c>
      <c r="BG7" s="7">
        <v>330</v>
      </c>
      <c r="BH7" s="6" t="s">
        <v>855</v>
      </c>
      <c r="BI7" s="9" t="str">
        <f t="shared" si="50"/>
        <v>Runa Krehla</v>
      </c>
      <c r="BJ7" s="10" t="str">
        <f t="shared" si="51"/>
        <v>runa.krehla@knivsta.se</v>
      </c>
      <c r="BK7" s="10" t="str">
        <f t="shared" si="52"/>
        <v>samordnare fritid och kultur</v>
      </c>
      <c r="BL7" s="10"/>
      <c r="BM7" s="11">
        <f t="shared" si="53"/>
        <v>0</v>
      </c>
      <c r="BN7" s="11">
        <f t="shared" si="54"/>
        <v>0</v>
      </c>
      <c r="BO7" s="11">
        <f t="shared" si="55"/>
        <v>0</v>
      </c>
      <c r="BP7" s="11">
        <f t="shared" si="56"/>
        <v>0</v>
      </c>
      <c r="BQ7" s="11">
        <f t="shared" si="57"/>
        <v>0</v>
      </c>
      <c r="BR7" s="17">
        <f t="shared" si="58"/>
        <v>0</v>
      </c>
      <c r="BS7" s="11">
        <f t="shared" si="59"/>
        <v>1</v>
      </c>
      <c r="BT7" s="11">
        <f t="shared" si="60"/>
        <v>1</v>
      </c>
      <c r="BU7" s="11">
        <f t="shared" si="61"/>
        <v>1</v>
      </c>
      <c r="BV7" s="11">
        <f t="shared" si="62"/>
        <v>1</v>
      </c>
      <c r="BW7" s="11">
        <f t="shared" si="63"/>
        <v>0</v>
      </c>
      <c r="BX7" s="11">
        <f t="shared" si="64"/>
        <v>0</v>
      </c>
      <c r="BY7" s="17">
        <f t="shared" si="65"/>
        <v>4</v>
      </c>
      <c r="BZ7" s="11">
        <f t="shared" si="66"/>
        <v>0</v>
      </c>
      <c r="CA7" s="11">
        <f t="shared" si="67"/>
        <v>0.625</v>
      </c>
      <c r="CB7" s="11">
        <f t="shared" si="68"/>
        <v>0</v>
      </c>
      <c r="CC7" s="11">
        <f t="shared" si="69"/>
        <v>0</v>
      </c>
      <c r="CD7" s="11">
        <f t="shared" si="70"/>
        <v>0</v>
      </c>
      <c r="CE7" s="11">
        <f t="shared" si="71"/>
        <v>0.625</v>
      </c>
      <c r="CF7" s="11">
        <f t="shared" si="72"/>
        <v>0.625</v>
      </c>
      <c r="CG7" s="11">
        <f t="shared" si="73"/>
        <v>0.625</v>
      </c>
      <c r="CH7" s="11">
        <f t="shared" si="74"/>
        <v>0</v>
      </c>
      <c r="CI7" s="17">
        <f t="shared" si="75"/>
        <v>2.5</v>
      </c>
      <c r="CJ7" s="11">
        <f t="shared" si="76"/>
        <v>0</v>
      </c>
      <c r="CK7" s="11">
        <f t="shared" si="77"/>
        <v>2</v>
      </c>
      <c r="CL7" s="11">
        <f t="shared" si="78"/>
        <v>0</v>
      </c>
      <c r="CM7" s="11">
        <f t="shared" si="79"/>
        <v>2</v>
      </c>
      <c r="CN7" s="11">
        <f t="shared" si="80"/>
        <v>0</v>
      </c>
      <c r="CO7" s="11">
        <f t="shared" si="81"/>
        <v>0</v>
      </c>
      <c r="CP7" s="17">
        <f t="shared" si="82"/>
        <v>4</v>
      </c>
      <c r="CQ7" s="11">
        <f t="shared" si="83"/>
        <v>1</v>
      </c>
      <c r="CR7" s="11">
        <f t="shared" si="84"/>
        <v>1</v>
      </c>
      <c r="CS7" s="11">
        <f t="shared" si="85"/>
        <v>1</v>
      </c>
      <c r="CT7" s="11">
        <f t="shared" si="86"/>
        <v>1</v>
      </c>
      <c r="CU7" s="11">
        <f t="shared" si="87"/>
        <v>1</v>
      </c>
      <c r="CV7" s="11">
        <f t="shared" si="88"/>
        <v>0</v>
      </c>
      <c r="CW7" s="17">
        <f t="shared" si="89"/>
        <v>5</v>
      </c>
      <c r="CX7" s="11">
        <f t="shared" si="90"/>
        <v>1</v>
      </c>
      <c r="CY7" s="11">
        <f t="shared" si="91"/>
        <v>0</v>
      </c>
      <c r="CZ7" s="11">
        <f t="shared" si="92"/>
        <v>0</v>
      </c>
      <c r="DA7" s="11">
        <f t="shared" si="93"/>
        <v>0</v>
      </c>
      <c r="DB7" s="11">
        <f t="shared" si="94"/>
        <v>0</v>
      </c>
      <c r="DC7" s="11">
        <f t="shared" si="95"/>
        <v>0</v>
      </c>
      <c r="DD7" s="17">
        <f t="shared" si="96"/>
        <v>1</v>
      </c>
      <c r="DE7" s="12" t="s">
        <v>1576</v>
      </c>
      <c r="DF7" s="12">
        <v>791</v>
      </c>
      <c r="DG7" s="13">
        <v>1904</v>
      </c>
      <c r="DH7" s="17">
        <f t="shared" si="97"/>
        <v>0</v>
      </c>
      <c r="DI7" s="17">
        <f t="shared" si="98"/>
        <v>2.4</v>
      </c>
      <c r="DJ7" s="10" t="str">
        <f t="shared" si="99"/>
        <v>Varken eller</v>
      </c>
    </row>
    <row r="8" spans="1:114" ht="15" x14ac:dyDescent="0.25">
      <c r="A8" s="6" t="s">
        <v>844</v>
      </c>
      <c r="B8" s="7">
        <v>319</v>
      </c>
      <c r="C8" s="6" t="s">
        <v>859</v>
      </c>
      <c r="D8" s="9" t="str">
        <f t="shared" si="0"/>
        <v>Jessica Lindegren</v>
      </c>
      <c r="E8" s="10" t="str">
        <f t="shared" si="1"/>
        <v>jessica.lindegren@hotmail.com</v>
      </c>
      <c r="F8" s="10" t="str">
        <f t="shared" si="2"/>
        <v>Kultur och fritidschef</v>
      </c>
      <c r="G8" s="11">
        <f t="shared" si="3"/>
        <v>0</v>
      </c>
      <c r="H8" s="11">
        <f t="shared" si="4"/>
        <v>0</v>
      </c>
      <c r="I8" s="11">
        <f t="shared" si="5"/>
        <v>0</v>
      </c>
      <c r="J8" s="11">
        <f t="shared" si="6"/>
        <v>0</v>
      </c>
      <c r="K8" s="11">
        <f t="shared" si="7"/>
        <v>0</v>
      </c>
      <c r="L8" s="10">
        <f t="shared" si="8"/>
        <v>0</v>
      </c>
      <c r="M8" s="11">
        <f t="shared" si="9"/>
        <v>1</v>
      </c>
      <c r="N8" s="11">
        <f t="shared" si="10"/>
        <v>0</v>
      </c>
      <c r="O8" s="11">
        <f t="shared" si="11"/>
        <v>1</v>
      </c>
      <c r="P8" s="11">
        <f t="shared" si="12"/>
        <v>1</v>
      </c>
      <c r="Q8" s="11">
        <f t="shared" si="13"/>
        <v>0</v>
      </c>
      <c r="R8" s="11">
        <f t="shared" si="14"/>
        <v>0</v>
      </c>
      <c r="S8" s="10">
        <f t="shared" si="15"/>
        <v>3</v>
      </c>
      <c r="T8" s="11">
        <f t="shared" si="16"/>
        <v>0</v>
      </c>
      <c r="U8" s="11">
        <f t="shared" si="17"/>
        <v>0</v>
      </c>
      <c r="V8" s="11">
        <f t="shared" si="18"/>
        <v>0</v>
      </c>
      <c r="W8" s="11">
        <f t="shared" si="19"/>
        <v>0</v>
      </c>
      <c r="X8" s="11">
        <f t="shared" si="20"/>
        <v>0</v>
      </c>
      <c r="Y8" s="11">
        <f t="shared" si="21"/>
        <v>0.625</v>
      </c>
      <c r="Z8" s="11">
        <f t="shared" si="22"/>
        <v>0.625</v>
      </c>
      <c r="AA8" s="11">
        <f t="shared" si="23"/>
        <v>0.625</v>
      </c>
      <c r="AB8" s="11">
        <f t="shared" si="24"/>
        <v>0</v>
      </c>
      <c r="AC8" s="10">
        <f t="shared" si="25"/>
        <v>1.875</v>
      </c>
      <c r="AD8" s="11">
        <f t="shared" si="26"/>
        <v>0</v>
      </c>
      <c r="AE8" s="11">
        <f t="shared" si="27"/>
        <v>2</v>
      </c>
      <c r="AF8" s="11">
        <f t="shared" si="28"/>
        <v>0</v>
      </c>
      <c r="AG8" s="11">
        <f t="shared" si="29"/>
        <v>0</v>
      </c>
      <c r="AH8" s="11">
        <f t="shared" si="30"/>
        <v>0</v>
      </c>
      <c r="AI8" s="11">
        <f t="shared" si="31"/>
        <v>0</v>
      </c>
      <c r="AJ8" s="10">
        <f t="shared" si="32"/>
        <v>2</v>
      </c>
      <c r="AK8" s="11">
        <f t="shared" si="33"/>
        <v>1</v>
      </c>
      <c r="AL8" s="11">
        <f t="shared" si="34"/>
        <v>1</v>
      </c>
      <c r="AM8" s="11">
        <f t="shared" si="35"/>
        <v>1</v>
      </c>
      <c r="AN8" s="11">
        <f t="shared" si="36"/>
        <v>0</v>
      </c>
      <c r="AO8" s="11">
        <f t="shared" si="37"/>
        <v>0</v>
      </c>
      <c r="AP8" s="11">
        <f t="shared" si="38"/>
        <v>0</v>
      </c>
      <c r="AQ8" s="10">
        <f t="shared" si="39"/>
        <v>3</v>
      </c>
      <c r="AR8" s="11">
        <f t="shared" si="40"/>
        <v>0</v>
      </c>
      <c r="AS8" s="11">
        <f t="shared" si="41"/>
        <v>1</v>
      </c>
      <c r="AT8" s="11">
        <f t="shared" si="42"/>
        <v>1</v>
      </c>
      <c r="AU8" s="11">
        <f t="shared" si="43"/>
        <v>0</v>
      </c>
      <c r="AV8" s="11">
        <f t="shared" si="44"/>
        <v>0</v>
      </c>
      <c r="AW8" s="11">
        <f t="shared" si="45"/>
        <v>0</v>
      </c>
      <c r="AX8" s="10">
        <f t="shared" si="46"/>
        <v>2</v>
      </c>
      <c r="AY8" s="12" t="s">
        <v>1577</v>
      </c>
      <c r="AZ8" s="12" t="s">
        <v>1578</v>
      </c>
      <c r="BA8" s="13">
        <v>4310</v>
      </c>
      <c r="BB8" s="10">
        <f t="shared" si="47"/>
        <v>5</v>
      </c>
      <c r="BC8" s="17">
        <f t="shared" si="48"/>
        <v>2.4</v>
      </c>
      <c r="BD8" s="35" t="s">
        <v>1785</v>
      </c>
      <c r="BE8" s="10" t="str">
        <f t="shared" si="49"/>
        <v>Bra</v>
      </c>
      <c r="BF8" s="6" t="s">
        <v>844</v>
      </c>
      <c r="BG8" s="7">
        <v>319</v>
      </c>
      <c r="BH8" s="6" t="s">
        <v>859</v>
      </c>
      <c r="BI8" s="9" t="str">
        <f t="shared" si="50"/>
        <v>Jessica Lindegren</v>
      </c>
      <c r="BJ8" s="10" t="str">
        <f t="shared" si="51"/>
        <v>jessica.lindegren@hotmail.com</v>
      </c>
      <c r="BK8" s="10" t="str">
        <f t="shared" si="52"/>
        <v>Kultur och fritidschef</v>
      </c>
      <c r="BL8" s="10"/>
      <c r="BM8" s="11">
        <f t="shared" si="53"/>
        <v>0</v>
      </c>
      <c r="BN8" s="11">
        <f t="shared" si="54"/>
        <v>0</v>
      </c>
      <c r="BO8" s="11">
        <f t="shared" si="55"/>
        <v>0</v>
      </c>
      <c r="BP8" s="11">
        <f t="shared" si="56"/>
        <v>0</v>
      </c>
      <c r="BQ8" s="11">
        <f t="shared" si="57"/>
        <v>0</v>
      </c>
      <c r="BR8" s="17">
        <f t="shared" si="58"/>
        <v>0</v>
      </c>
      <c r="BS8" s="11">
        <f t="shared" si="59"/>
        <v>1</v>
      </c>
      <c r="BT8" s="11">
        <f t="shared" si="60"/>
        <v>0</v>
      </c>
      <c r="BU8" s="11">
        <f t="shared" si="61"/>
        <v>1</v>
      </c>
      <c r="BV8" s="11">
        <f t="shared" si="62"/>
        <v>1</v>
      </c>
      <c r="BW8" s="11">
        <f t="shared" si="63"/>
        <v>0</v>
      </c>
      <c r="BX8" s="11">
        <f t="shared" si="64"/>
        <v>0</v>
      </c>
      <c r="BY8" s="17">
        <f t="shared" si="65"/>
        <v>3</v>
      </c>
      <c r="BZ8" s="11">
        <f t="shared" si="66"/>
        <v>0</v>
      </c>
      <c r="CA8" s="11">
        <f t="shared" si="67"/>
        <v>0</v>
      </c>
      <c r="CB8" s="11">
        <f t="shared" si="68"/>
        <v>0</v>
      </c>
      <c r="CC8" s="11">
        <f t="shared" si="69"/>
        <v>0</v>
      </c>
      <c r="CD8" s="11">
        <f t="shared" si="70"/>
        <v>0</v>
      </c>
      <c r="CE8" s="11">
        <f t="shared" si="71"/>
        <v>0.625</v>
      </c>
      <c r="CF8" s="11">
        <f t="shared" si="72"/>
        <v>0.625</v>
      </c>
      <c r="CG8" s="11">
        <f t="shared" si="73"/>
        <v>0.625</v>
      </c>
      <c r="CH8" s="11">
        <f t="shared" si="74"/>
        <v>0</v>
      </c>
      <c r="CI8" s="17">
        <f t="shared" si="75"/>
        <v>1.875</v>
      </c>
      <c r="CJ8" s="11">
        <f t="shared" si="76"/>
        <v>0</v>
      </c>
      <c r="CK8" s="11">
        <f t="shared" si="77"/>
        <v>2</v>
      </c>
      <c r="CL8" s="11">
        <f t="shared" si="78"/>
        <v>0</v>
      </c>
      <c r="CM8" s="11">
        <f t="shared" si="79"/>
        <v>0</v>
      </c>
      <c r="CN8" s="11">
        <f t="shared" si="80"/>
        <v>0</v>
      </c>
      <c r="CO8" s="11">
        <f t="shared" si="81"/>
        <v>0</v>
      </c>
      <c r="CP8" s="17">
        <f t="shared" si="82"/>
        <v>2</v>
      </c>
      <c r="CQ8" s="11">
        <f t="shared" si="83"/>
        <v>1</v>
      </c>
      <c r="CR8" s="11">
        <f t="shared" si="84"/>
        <v>1</v>
      </c>
      <c r="CS8" s="11">
        <f t="shared" si="85"/>
        <v>1</v>
      </c>
      <c r="CT8" s="11">
        <f t="shared" si="86"/>
        <v>0</v>
      </c>
      <c r="CU8" s="11">
        <f t="shared" si="87"/>
        <v>0</v>
      </c>
      <c r="CV8" s="11">
        <f t="shared" si="88"/>
        <v>0</v>
      </c>
      <c r="CW8" s="17">
        <f t="shared" si="89"/>
        <v>3</v>
      </c>
      <c r="CX8" s="11">
        <f t="shared" si="90"/>
        <v>0</v>
      </c>
      <c r="CY8" s="11">
        <f t="shared" si="91"/>
        <v>1</v>
      </c>
      <c r="CZ8" s="11">
        <f t="shared" si="92"/>
        <v>1</v>
      </c>
      <c r="DA8" s="11">
        <f t="shared" si="93"/>
        <v>0</v>
      </c>
      <c r="DB8" s="11">
        <f t="shared" si="94"/>
        <v>0</v>
      </c>
      <c r="DC8" s="11">
        <f t="shared" si="95"/>
        <v>0</v>
      </c>
      <c r="DD8" s="17">
        <f t="shared" si="96"/>
        <v>2</v>
      </c>
      <c r="DE8" s="12" t="s">
        <v>1577</v>
      </c>
      <c r="DF8" s="12" t="s">
        <v>1578</v>
      </c>
      <c r="DG8" s="13">
        <v>4310</v>
      </c>
      <c r="DH8" s="17">
        <f t="shared" si="97"/>
        <v>5</v>
      </c>
      <c r="DI8" s="17">
        <f t="shared" si="98"/>
        <v>2.4</v>
      </c>
      <c r="DJ8" s="10" t="str">
        <f t="shared" si="99"/>
        <v>Bra</v>
      </c>
    </row>
    <row r="9" spans="1:114" ht="15" x14ac:dyDescent="0.25">
      <c r="A9" s="6" t="s">
        <v>844</v>
      </c>
      <c r="B9" s="7">
        <v>360</v>
      </c>
      <c r="C9" s="6" t="s">
        <v>635</v>
      </c>
      <c r="D9" s="9" t="str">
        <f t="shared" si="0"/>
        <v>Mathiaz Boström</v>
      </c>
      <c r="E9" s="10" t="str">
        <f t="shared" si="1"/>
        <v>mathiaz.bostrom@tierp.se</v>
      </c>
      <c r="F9" s="10" t="str">
        <f t="shared" si="2"/>
        <v>Ungdomskonsulent</v>
      </c>
      <c r="G9" s="11">
        <f t="shared" si="3"/>
        <v>0</v>
      </c>
      <c r="H9" s="11">
        <f t="shared" si="4"/>
        <v>0</v>
      </c>
      <c r="I9" s="11">
        <f t="shared" si="5"/>
        <v>0</v>
      </c>
      <c r="J9" s="11">
        <f t="shared" si="6"/>
        <v>1.25</v>
      </c>
      <c r="K9" s="11">
        <f t="shared" si="7"/>
        <v>0</v>
      </c>
      <c r="L9" s="10">
        <f t="shared" si="8"/>
        <v>1.25</v>
      </c>
      <c r="M9" s="11">
        <f t="shared" si="9"/>
        <v>1</v>
      </c>
      <c r="N9" s="11">
        <f t="shared" si="10"/>
        <v>1</v>
      </c>
      <c r="O9" s="11">
        <f t="shared" si="11"/>
        <v>1</v>
      </c>
      <c r="P9" s="11">
        <f t="shared" si="12"/>
        <v>1</v>
      </c>
      <c r="Q9" s="11">
        <f t="shared" si="13"/>
        <v>0</v>
      </c>
      <c r="R9" s="11">
        <f t="shared" si="14"/>
        <v>0</v>
      </c>
      <c r="S9" s="10">
        <f t="shared" si="15"/>
        <v>4</v>
      </c>
      <c r="T9" s="11">
        <f t="shared" si="16"/>
        <v>0</v>
      </c>
      <c r="U9" s="11">
        <f t="shared" si="17"/>
        <v>0.625</v>
      </c>
      <c r="V9" s="11">
        <f t="shared" si="18"/>
        <v>0</v>
      </c>
      <c r="W9" s="11">
        <f t="shared" si="19"/>
        <v>0</v>
      </c>
      <c r="X9" s="11">
        <f t="shared" si="20"/>
        <v>0</v>
      </c>
      <c r="Y9" s="11">
        <f t="shared" si="21"/>
        <v>0.625</v>
      </c>
      <c r="Z9" s="11">
        <f t="shared" si="22"/>
        <v>0.625</v>
      </c>
      <c r="AA9" s="11">
        <f t="shared" si="23"/>
        <v>0.625</v>
      </c>
      <c r="AB9" s="11">
        <f t="shared" si="24"/>
        <v>0</v>
      </c>
      <c r="AC9" s="10">
        <f t="shared" si="25"/>
        <v>2.5</v>
      </c>
      <c r="AD9" s="11">
        <f t="shared" si="26"/>
        <v>0</v>
      </c>
      <c r="AE9" s="11">
        <f t="shared" si="27"/>
        <v>2</v>
      </c>
      <c r="AF9" s="11">
        <f t="shared" si="28"/>
        <v>0</v>
      </c>
      <c r="AG9" s="11">
        <f t="shared" si="29"/>
        <v>0</v>
      </c>
      <c r="AH9" s="11">
        <f t="shared" si="30"/>
        <v>1</v>
      </c>
      <c r="AI9" s="11">
        <f t="shared" si="31"/>
        <v>0</v>
      </c>
      <c r="AJ9" s="10">
        <f t="shared" si="32"/>
        <v>3</v>
      </c>
      <c r="AK9" s="11">
        <f t="shared" si="33"/>
        <v>1</v>
      </c>
      <c r="AL9" s="11">
        <f t="shared" si="34"/>
        <v>1</v>
      </c>
      <c r="AM9" s="11">
        <f t="shared" si="35"/>
        <v>1</v>
      </c>
      <c r="AN9" s="11">
        <f t="shared" si="36"/>
        <v>1</v>
      </c>
      <c r="AO9" s="11">
        <f t="shared" si="37"/>
        <v>0</v>
      </c>
      <c r="AP9" s="11">
        <f t="shared" si="38"/>
        <v>0</v>
      </c>
      <c r="AQ9" s="10">
        <f t="shared" si="39"/>
        <v>4</v>
      </c>
      <c r="AR9" s="11">
        <f t="shared" si="40"/>
        <v>1</v>
      </c>
      <c r="AS9" s="11">
        <f t="shared" si="41"/>
        <v>1</v>
      </c>
      <c r="AT9" s="11">
        <f t="shared" si="42"/>
        <v>0</v>
      </c>
      <c r="AU9" s="11">
        <f t="shared" si="43"/>
        <v>0</v>
      </c>
      <c r="AV9" s="11">
        <f t="shared" si="44"/>
        <v>0</v>
      </c>
      <c r="AW9" s="11">
        <f t="shared" si="45"/>
        <v>0</v>
      </c>
      <c r="AX9" s="10">
        <f t="shared" si="46"/>
        <v>2</v>
      </c>
      <c r="AY9" s="12" t="s">
        <v>1579</v>
      </c>
      <c r="AZ9" s="12">
        <v>985</v>
      </c>
      <c r="BA9" s="13">
        <v>2975</v>
      </c>
      <c r="BB9" s="10">
        <f t="shared" si="47"/>
        <v>4</v>
      </c>
      <c r="BC9" s="17">
        <f t="shared" si="48"/>
        <v>3</v>
      </c>
      <c r="BD9" s="36" t="s">
        <v>1786</v>
      </c>
      <c r="BE9" s="10" t="str">
        <f t="shared" si="49"/>
        <v>Bra</v>
      </c>
      <c r="BF9" s="6" t="s">
        <v>844</v>
      </c>
      <c r="BG9" s="7">
        <v>360</v>
      </c>
      <c r="BH9" s="6" t="s">
        <v>635</v>
      </c>
      <c r="BI9" s="9" t="str">
        <f t="shared" si="50"/>
        <v>Mathiaz Boström</v>
      </c>
      <c r="BJ9" s="10" t="str">
        <f t="shared" si="51"/>
        <v>mathiaz.bostrom@tierp.se</v>
      </c>
      <c r="BK9" s="10" t="str">
        <f t="shared" si="52"/>
        <v>Ungdomskonsulent</v>
      </c>
      <c r="BL9" s="10"/>
      <c r="BM9" s="11">
        <f t="shared" si="53"/>
        <v>0</v>
      </c>
      <c r="BN9" s="11">
        <f t="shared" si="54"/>
        <v>0</v>
      </c>
      <c r="BO9" s="11">
        <f t="shared" si="55"/>
        <v>0</v>
      </c>
      <c r="BP9" s="11">
        <f t="shared" si="56"/>
        <v>1.25</v>
      </c>
      <c r="BQ9" s="11">
        <f t="shared" si="57"/>
        <v>0</v>
      </c>
      <c r="BR9" s="17">
        <f t="shared" si="58"/>
        <v>1.25</v>
      </c>
      <c r="BS9" s="11">
        <f t="shared" si="59"/>
        <v>1</v>
      </c>
      <c r="BT9" s="11">
        <f t="shared" si="60"/>
        <v>1</v>
      </c>
      <c r="BU9" s="11">
        <f t="shared" si="61"/>
        <v>1</v>
      </c>
      <c r="BV9" s="11">
        <f t="shared" si="62"/>
        <v>1</v>
      </c>
      <c r="BW9" s="11">
        <f t="shared" si="63"/>
        <v>0</v>
      </c>
      <c r="BX9" s="11">
        <f t="shared" si="64"/>
        <v>0</v>
      </c>
      <c r="BY9" s="17">
        <f t="shared" si="65"/>
        <v>4</v>
      </c>
      <c r="BZ9" s="11">
        <f t="shared" si="66"/>
        <v>0</v>
      </c>
      <c r="CA9" s="11">
        <f t="shared" si="67"/>
        <v>0.625</v>
      </c>
      <c r="CB9" s="11">
        <f t="shared" si="68"/>
        <v>0</v>
      </c>
      <c r="CC9" s="11">
        <f t="shared" si="69"/>
        <v>0</v>
      </c>
      <c r="CD9" s="11">
        <f t="shared" si="70"/>
        <v>0</v>
      </c>
      <c r="CE9" s="11">
        <f t="shared" si="71"/>
        <v>0.625</v>
      </c>
      <c r="CF9" s="11">
        <f t="shared" si="72"/>
        <v>0.625</v>
      </c>
      <c r="CG9" s="11">
        <f t="shared" si="73"/>
        <v>0.625</v>
      </c>
      <c r="CH9" s="11">
        <f t="shared" si="74"/>
        <v>0</v>
      </c>
      <c r="CI9" s="17">
        <f t="shared" si="75"/>
        <v>2.5</v>
      </c>
      <c r="CJ9" s="11">
        <f t="shared" si="76"/>
        <v>0</v>
      </c>
      <c r="CK9" s="11">
        <f t="shared" si="77"/>
        <v>2</v>
      </c>
      <c r="CL9" s="11">
        <f t="shared" si="78"/>
        <v>0</v>
      </c>
      <c r="CM9" s="11">
        <f t="shared" si="79"/>
        <v>0</v>
      </c>
      <c r="CN9" s="11">
        <f t="shared" si="80"/>
        <v>1</v>
      </c>
      <c r="CO9" s="11">
        <f t="shared" si="81"/>
        <v>0</v>
      </c>
      <c r="CP9" s="17">
        <f t="shared" si="82"/>
        <v>3</v>
      </c>
      <c r="CQ9" s="11">
        <f t="shared" si="83"/>
        <v>1</v>
      </c>
      <c r="CR9" s="11">
        <f t="shared" si="84"/>
        <v>1</v>
      </c>
      <c r="CS9" s="11">
        <f t="shared" si="85"/>
        <v>1</v>
      </c>
      <c r="CT9" s="11">
        <f t="shared" si="86"/>
        <v>1</v>
      </c>
      <c r="CU9" s="11">
        <f t="shared" si="87"/>
        <v>0</v>
      </c>
      <c r="CV9" s="11">
        <f t="shared" si="88"/>
        <v>0</v>
      </c>
      <c r="CW9" s="17">
        <f t="shared" si="89"/>
        <v>4</v>
      </c>
      <c r="CX9" s="11">
        <f t="shared" si="90"/>
        <v>1</v>
      </c>
      <c r="CY9" s="11">
        <f t="shared" si="91"/>
        <v>1</v>
      </c>
      <c r="CZ9" s="11">
        <f t="shared" si="92"/>
        <v>0</v>
      </c>
      <c r="DA9" s="11">
        <f t="shared" si="93"/>
        <v>0</v>
      </c>
      <c r="DB9" s="11">
        <f t="shared" si="94"/>
        <v>0</v>
      </c>
      <c r="DC9" s="11">
        <f t="shared" si="95"/>
        <v>0</v>
      </c>
      <c r="DD9" s="17">
        <f t="shared" si="96"/>
        <v>2</v>
      </c>
      <c r="DE9" s="12" t="s">
        <v>1579</v>
      </c>
      <c r="DF9" s="12">
        <v>985</v>
      </c>
      <c r="DG9" s="13">
        <v>2975</v>
      </c>
      <c r="DH9" s="17">
        <f t="shared" si="97"/>
        <v>4</v>
      </c>
      <c r="DI9" s="17">
        <f t="shared" si="98"/>
        <v>3</v>
      </c>
      <c r="DJ9" s="10" t="str">
        <f t="shared" si="99"/>
        <v>Bra</v>
      </c>
    </row>
    <row r="10" spans="1:114" ht="15" x14ac:dyDescent="0.25">
      <c r="A10" s="6" t="s">
        <v>844</v>
      </c>
      <c r="B10" s="7">
        <v>305</v>
      </c>
      <c r="C10" s="6" t="s">
        <v>752</v>
      </c>
      <c r="D10" s="9" t="str">
        <f t="shared" si="0"/>
        <v>Charlotta Bjälkebring Carlsson</v>
      </c>
      <c r="E10" s="10" t="str">
        <f t="shared" si="1"/>
        <v>charlotta.carlsson@habo.se</v>
      </c>
      <c r="F10" s="10" t="str">
        <f t="shared" si="2"/>
        <v>Barn- ohc ungdomskoordinator</v>
      </c>
      <c r="G10" s="11">
        <f t="shared" si="3"/>
        <v>1.25</v>
      </c>
      <c r="H10" s="11">
        <f t="shared" si="4"/>
        <v>0</v>
      </c>
      <c r="I10" s="11">
        <f t="shared" si="5"/>
        <v>1.25</v>
      </c>
      <c r="J10" s="11">
        <f t="shared" si="6"/>
        <v>1.25</v>
      </c>
      <c r="K10" s="11">
        <f t="shared" si="7"/>
        <v>0</v>
      </c>
      <c r="L10" s="10">
        <f t="shared" si="8"/>
        <v>3.75</v>
      </c>
      <c r="M10" s="11">
        <f t="shared" si="9"/>
        <v>1</v>
      </c>
      <c r="N10" s="11">
        <f t="shared" si="10"/>
        <v>1</v>
      </c>
      <c r="O10" s="11">
        <f t="shared" si="11"/>
        <v>1</v>
      </c>
      <c r="P10" s="11">
        <f t="shared" si="12"/>
        <v>1</v>
      </c>
      <c r="Q10" s="11">
        <f t="shared" si="13"/>
        <v>1</v>
      </c>
      <c r="R10" s="11">
        <f t="shared" si="14"/>
        <v>0</v>
      </c>
      <c r="S10" s="10">
        <f t="shared" si="15"/>
        <v>5</v>
      </c>
      <c r="T10" s="11">
        <f t="shared" si="16"/>
        <v>0</v>
      </c>
      <c r="U10" s="11">
        <f t="shared" si="17"/>
        <v>0.625</v>
      </c>
      <c r="V10" s="11">
        <f t="shared" si="18"/>
        <v>0.625</v>
      </c>
      <c r="W10" s="11">
        <f t="shared" si="19"/>
        <v>0.625</v>
      </c>
      <c r="X10" s="11">
        <f t="shared" si="20"/>
        <v>0.625</v>
      </c>
      <c r="Y10" s="11">
        <f t="shared" si="21"/>
        <v>0.625</v>
      </c>
      <c r="Z10" s="11">
        <f t="shared" si="22"/>
        <v>0.625</v>
      </c>
      <c r="AA10" s="11">
        <f t="shared" si="23"/>
        <v>0.625</v>
      </c>
      <c r="AB10" s="11">
        <f t="shared" si="24"/>
        <v>0</v>
      </c>
      <c r="AC10" s="10">
        <f t="shared" si="25"/>
        <v>4.375</v>
      </c>
      <c r="AD10" s="11">
        <f t="shared" si="26"/>
        <v>1</v>
      </c>
      <c r="AE10" s="11">
        <f t="shared" si="27"/>
        <v>0</v>
      </c>
      <c r="AF10" s="11">
        <f t="shared" si="28"/>
        <v>0</v>
      </c>
      <c r="AG10" s="11">
        <f t="shared" si="29"/>
        <v>2</v>
      </c>
      <c r="AH10" s="11">
        <f t="shared" si="30"/>
        <v>0</v>
      </c>
      <c r="AI10" s="11">
        <f t="shared" si="31"/>
        <v>0</v>
      </c>
      <c r="AJ10" s="10">
        <f t="shared" si="32"/>
        <v>3</v>
      </c>
      <c r="AK10" s="11">
        <f t="shared" si="33"/>
        <v>1</v>
      </c>
      <c r="AL10" s="11">
        <f t="shared" si="34"/>
        <v>1</v>
      </c>
      <c r="AM10" s="11">
        <f t="shared" si="35"/>
        <v>1</v>
      </c>
      <c r="AN10" s="11">
        <f t="shared" si="36"/>
        <v>1</v>
      </c>
      <c r="AO10" s="11">
        <f t="shared" si="37"/>
        <v>1</v>
      </c>
      <c r="AP10" s="11">
        <f t="shared" si="38"/>
        <v>0</v>
      </c>
      <c r="AQ10" s="10">
        <f t="shared" si="39"/>
        <v>5</v>
      </c>
      <c r="AR10" s="11">
        <f t="shared" si="40"/>
        <v>0</v>
      </c>
      <c r="AS10" s="11">
        <f t="shared" si="41"/>
        <v>1</v>
      </c>
      <c r="AT10" s="11">
        <f t="shared" si="42"/>
        <v>1</v>
      </c>
      <c r="AU10" s="11">
        <f t="shared" si="43"/>
        <v>0</v>
      </c>
      <c r="AV10" s="11">
        <f t="shared" si="44"/>
        <v>0</v>
      </c>
      <c r="AW10" s="11">
        <f t="shared" si="45"/>
        <v>0</v>
      </c>
      <c r="AX10" s="10">
        <f t="shared" si="46"/>
        <v>2</v>
      </c>
      <c r="AY10" s="12" t="s">
        <v>1350</v>
      </c>
      <c r="AZ10" s="12" t="s">
        <v>1422</v>
      </c>
      <c r="BA10" s="13">
        <v>2266</v>
      </c>
      <c r="BB10" s="10">
        <f t="shared" si="47"/>
        <v>1</v>
      </c>
      <c r="BC10" s="17">
        <f t="shared" si="48"/>
        <v>3.4</v>
      </c>
      <c r="BD10" s="36" t="s">
        <v>1786</v>
      </c>
      <c r="BE10" s="10" t="str">
        <f t="shared" si="49"/>
        <v>Varken eller</v>
      </c>
      <c r="BF10" s="6" t="s">
        <v>844</v>
      </c>
      <c r="BG10" s="7">
        <v>305</v>
      </c>
      <c r="BH10" s="6" t="s">
        <v>752</v>
      </c>
      <c r="BI10" s="9" t="str">
        <f t="shared" si="50"/>
        <v>Charlotta Bjälkebring Carlsson</v>
      </c>
      <c r="BJ10" s="10" t="str">
        <f t="shared" si="51"/>
        <v>charlotta.carlsson@habo.se</v>
      </c>
      <c r="BK10" s="10" t="str">
        <f t="shared" si="52"/>
        <v>Barn- ohc ungdomskoordinator</v>
      </c>
      <c r="BL10" s="10"/>
      <c r="BM10" s="11">
        <f t="shared" si="53"/>
        <v>1.25</v>
      </c>
      <c r="BN10" s="11">
        <f t="shared" si="54"/>
        <v>0</v>
      </c>
      <c r="BO10" s="11">
        <f t="shared" si="55"/>
        <v>1.25</v>
      </c>
      <c r="BP10" s="11">
        <f t="shared" si="56"/>
        <v>1.25</v>
      </c>
      <c r="BQ10" s="11">
        <f t="shared" si="57"/>
        <v>0</v>
      </c>
      <c r="BR10" s="17">
        <f t="shared" si="58"/>
        <v>3.75</v>
      </c>
      <c r="BS10" s="11">
        <f t="shared" si="59"/>
        <v>1</v>
      </c>
      <c r="BT10" s="11">
        <f t="shared" si="60"/>
        <v>1</v>
      </c>
      <c r="BU10" s="11">
        <f t="shared" si="61"/>
        <v>1</v>
      </c>
      <c r="BV10" s="11">
        <f t="shared" si="62"/>
        <v>1</v>
      </c>
      <c r="BW10" s="11">
        <f t="shared" si="63"/>
        <v>1</v>
      </c>
      <c r="BX10" s="11">
        <f t="shared" si="64"/>
        <v>0</v>
      </c>
      <c r="BY10" s="17">
        <f t="shared" si="65"/>
        <v>5</v>
      </c>
      <c r="BZ10" s="11">
        <f t="shared" si="66"/>
        <v>0</v>
      </c>
      <c r="CA10" s="11">
        <f t="shared" si="67"/>
        <v>0.625</v>
      </c>
      <c r="CB10" s="11">
        <f t="shared" si="68"/>
        <v>0.625</v>
      </c>
      <c r="CC10" s="11">
        <f t="shared" si="69"/>
        <v>0.625</v>
      </c>
      <c r="CD10" s="11">
        <f t="shared" si="70"/>
        <v>0.625</v>
      </c>
      <c r="CE10" s="11">
        <f t="shared" si="71"/>
        <v>0.625</v>
      </c>
      <c r="CF10" s="11">
        <f t="shared" si="72"/>
        <v>0.625</v>
      </c>
      <c r="CG10" s="11">
        <f t="shared" si="73"/>
        <v>0.625</v>
      </c>
      <c r="CH10" s="11">
        <f t="shared" si="74"/>
        <v>0</v>
      </c>
      <c r="CI10" s="17">
        <f t="shared" si="75"/>
        <v>4.375</v>
      </c>
      <c r="CJ10" s="11">
        <f t="shared" si="76"/>
        <v>1</v>
      </c>
      <c r="CK10" s="11">
        <f t="shared" si="77"/>
        <v>0</v>
      </c>
      <c r="CL10" s="11">
        <f t="shared" si="78"/>
        <v>0</v>
      </c>
      <c r="CM10" s="11">
        <f t="shared" si="79"/>
        <v>2</v>
      </c>
      <c r="CN10" s="11">
        <f t="shared" si="80"/>
        <v>0</v>
      </c>
      <c r="CO10" s="11">
        <f t="shared" si="81"/>
        <v>0</v>
      </c>
      <c r="CP10" s="17">
        <f t="shared" si="82"/>
        <v>3</v>
      </c>
      <c r="CQ10" s="11">
        <f t="shared" si="83"/>
        <v>1</v>
      </c>
      <c r="CR10" s="11">
        <f t="shared" si="84"/>
        <v>1</v>
      </c>
      <c r="CS10" s="11">
        <f t="shared" si="85"/>
        <v>1</v>
      </c>
      <c r="CT10" s="11">
        <f t="shared" si="86"/>
        <v>1</v>
      </c>
      <c r="CU10" s="11">
        <f t="shared" si="87"/>
        <v>1</v>
      </c>
      <c r="CV10" s="11">
        <f t="shared" si="88"/>
        <v>0</v>
      </c>
      <c r="CW10" s="17">
        <f t="shared" si="89"/>
        <v>5</v>
      </c>
      <c r="CX10" s="11">
        <f t="shared" si="90"/>
        <v>0</v>
      </c>
      <c r="CY10" s="11">
        <f t="shared" si="91"/>
        <v>1</v>
      </c>
      <c r="CZ10" s="11">
        <f t="shared" si="92"/>
        <v>1</v>
      </c>
      <c r="DA10" s="11">
        <f t="shared" si="93"/>
        <v>0</v>
      </c>
      <c r="DB10" s="11">
        <f t="shared" si="94"/>
        <v>0</v>
      </c>
      <c r="DC10" s="11">
        <f t="shared" si="95"/>
        <v>0</v>
      </c>
      <c r="DD10" s="17">
        <f t="shared" si="96"/>
        <v>2</v>
      </c>
      <c r="DE10" s="12" t="s">
        <v>1350</v>
      </c>
      <c r="DF10" s="12" t="s">
        <v>1422</v>
      </c>
      <c r="DG10" s="13">
        <v>2266</v>
      </c>
      <c r="DH10" s="17">
        <f t="shared" si="97"/>
        <v>1</v>
      </c>
      <c r="DI10" s="17">
        <f t="shared" si="98"/>
        <v>3.4</v>
      </c>
      <c r="DJ10" s="10" t="str">
        <f t="shared" si="99"/>
        <v>Varken eller</v>
      </c>
    </row>
    <row r="11" spans="1:114" ht="15" x14ac:dyDescent="0.25">
      <c r="A11" s="6" t="s">
        <v>844</v>
      </c>
      <c r="B11" s="7">
        <v>381</v>
      </c>
      <c r="C11" s="6" t="s">
        <v>845</v>
      </c>
      <c r="D11" s="9" t="str">
        <f t="shared" si="0"/>
        <v>Niklas Forslund</v>
      </c>
      <c r="E11" s="10" t="str">
        <f t="shared" si="1"/>
        <v>niklas.forslund@enkoping.se</v>
      </c>
      <c r="F11" s="10" t="str">
        <f t="shared" si="2"/>
        <v>Verksamhetschef Barn och unga</v>
      </c>
      <c r="G11" s="11">
        <f t="shared" si="3"/>
        <v>0</v>
      </c>
      <c r="H11" s="11">
        <f t="shared" si="4"/>
        <v>1.25</v>
      </c>
      <c r="I11" s="11">
        <f t="shared" si="5"/>
        <v>0</v>
      </c>
      <c r="J11" s="11">
        <f t="shared" si="6"/>
        <v>1.25</v>
      </c>
      <c r="K11" s="11">
        <f t="shared" si="7"/>
        <v>0</v>
      </c>
      <c r="L11" s="10">
        <f t="shared" si="8"/>
        <v>2.5</v>
      </c>
      <c r="M11" s="11">
        <f t="shared" si="9"/>
        <v>1</v>
      </c>
      <c r="N11" s="11">
        <f t="shared" si="10"/>
        <v>1</v>
      </c>
      <c r="O11" s="11">
        <f t="shared" si="11"/>
        <v>1</v>
      </c>
      <c r="P11" s="11">
        <f t="shared" si="12"/>
        <v>1</v>
      </c>
      <c r="Q11" s="11">
        <f t="shared" si="13"/>
        <v>1</v>
      </c>
      <c r="R11" s="11">
        <f t="shared" si="14"/>
        <v>0</v>
      </c>
      <c r="S11" s="10">
        <f t="shared" si="15"/>
        <v>5</v>
      </c>
      <c r="T11" s="11">
        <f t="shared" si="16"/>
        <v>0.625</v>
      </c>
      <c r="U11" s="11">
        <f t="shared" si="17"/>
        <v>0.625</v>
      </c>
      <c r="V11" s="11">
        <f t="shared" si="18"/>
        <v>0.625</v>
      </c>
      <c r="W11" s="11">
        <f t="shared" si="19"/>
        <v>0.625</v>
      </c>
      <c r="X11" s="11">
        <f t="shared" si="20"/>
        <v>0.625</v>
      </c>
      <c r="Y11" s="11">
        <f t="shared" si="21"/>
        <v>0.625</v>
      </c>
      <c r="Z11" s="11">
        <f t="shared" si="22"/>
        <v>0.625</v>
      </c>
      <c r="AA11" s="11">
        <f t="shared" si="23"/>
        <v>0.625</v>
      </c>
      <c r="AB11" s="11">
        <f t="shared" si="24"/>
        <v>0</v>
      </c>
      <c r="AC11" s="10">
        <f t="shared" si="25"/>
        <v>5</v>
      </c>
      <c r="AD11" s="11">
        <f t="shared" si="26"/>
        <v>0</v>
      </c>
      <c r="AE11" s="11">
        <f t="shared" si="27"/>
        <v>2</v>
      </c>
      <c r="AF11" s="11">
        <f t="shared" si="28"/>
        <v>0</v>
      </c>
      <c r="AG11" s="11">
        <f t="shared" si="29"/>
        <v>2</v>
      </c>
      <c r="AH11" s="11">
        <f t="shared" si="30"/>
        <v>1</v>
      </c>
      <c r="AI11" s="11">
        <f t="shared" si="31"/>
        <v>0</v>
      </c>
      <c r="AJ11" s="10">
        <f t="shared" si="32"/>
        <v>5</v>
      </c>
      <c r="AK11" s="11">
        <f t="shared" si="33"/>
        <v>1</v>
      </c>
      <c r="AL11" s="11">
        <f t="shared" si="34"/>
        <v>1</v>
      </c>
      <c r="AM11" s="11">
        <f t="shared" si="35"/>
        <v>1</v>
      </c>
      <c r="AN11" s="11">
        <f t="shared" si="36"/>
        <v>1</v>
      </c>
      <c r="AO11" s="11">
        <f t="shared" si="37"/>
        <v>1</v>
      </c>
      <c r="AP11" s="11">
        <f t="shared" si="38"/>
        <v>0</v>
      </c>
      <c r="AQ11" s="10">
        <f t="shared" si="39"/>
        <v>5</v>
      </c>
      <c r="AR11" s="11">
        <f t="shared" si="40"/>
        <v>0</v>
      </c>
      <c r="AS11" s="11">
        <f t="shared" si="41"/>
        <v>1</v>
      </c>
      <c r="AT11" s="11">
        <f t="shared" si="42"/>
        <v>1</v>
      </c>
      <c r="AU11" s="11">
        <f t="shared" si="43"/>
        <v>1</v>
      </c>
      <c r="AV11" s="11">
        <f t="shared" si="44"/>
        <v>1</v>
      </c>
      <c r="AW11" s="11">
        <f t="shared" si="45"/>
        <v>0</v>
      </c>
      <c r="AX11" s="10">
        <f t="shared" si="46"/>
        <v>4</v>
      </c>
      <c r="AY11" s="12" t="s">
        <v>1580</v>
      </c>
      <c r="AZ11" s="12" t="s">
        <v>1340</v>
      </c>
      <c r="BA11" s="13">
        <v>2484</v>
      </c>
      <c r="BB11" s="10">
        <f t="shared" si="47"/>
        <v>2</v>
      </c>
      <c r="BC11" s="17">
        <f t="shared" si="48"/>
        <v>4.0999999999999996</v>
      </c>
      <c r="BD11" s="37" t="s">
        <v>1787</v>
      </c>
      <c r="BE11" s="10" t="str">
        <f t="shared" si="49"/>
        <v>Varken eller</v>
      </c>
      <c r="BF11" s="6" t="s">
        <v>844</v>
      </c>
      <c r="BG11" s="7">
        <v>381</v>
      </c>
      <c r="BH11" s="6" t="s">
        <v>845</v>
      </c>
      <c r="BI11" s="9" t="str">
        <f t="shared" si="50"/>
        <v>Niklas Forslund</v>
      </c>
      <c r="BJ11" s="10" t="str">
        <f t="shared" si="51"/>
        <v>niklas.forslund@enkoping.se</v>
      </c>
      <c r="BK11" s="10" t="str">
        <f t="shared" si="52"/>
        <v>Verksamhetschef Barn och unga</v>
      </c>
      <c r="BL11" s="10"/>
      <c r="BM11" s="11">
        <f t="shared" si="53"/>
        <v>0</v>
      </c>
      <c r="BN11" s="11">
        <f t="shared" si="54"/>
        <v>1.25</v>
      </c>
      <c r="BO11" s="11">
        <f t="shared" si="55"/>
        <v>0</v>
      </c>
      <c r="BP11" s="11">
        <f t="shared" si="56"/>
        <v>1.25</v>
      </c>
      <c r="BQ11" s="11">
        <f t="shared" si="57"/>
        <v>0</v>
      </c>
      <c r="BR11" s="17">
        <f t="shared" si="58"/>
        <v>2.5</v>
      </c>
      <c r="BS11" s="11">
        <f t="shared" si="59"/>
        <v>1</v>
      </c>
      <c r="BT11" s="11">
        <f t="shared" si="60"/>
        <v>1</v>
      </c>
      <c r="BU11" s="11">
        <f t="shared" si="61"/>
        <v>1</v>
      </c>
      <c r="BV11" s="11">
        <f t="shared" si="62"/>
        <v>1</v>
      </c>
      <c r="BW11" s="11">
        <f t="shared" si="63"/>
        <v>1</v>
      </c>
      <c r="BX11" s="11">
        <f t="shared" si="64"/>
        <v>0</v>
      </c>
      <c r="BY11" s="17">
        <f t="shared" si="65"/>
        <v>5</v>
      </c>
      <c r="BZ11" s="11">
        <f t="shared" si="66"/>
        <v>0.625</v>
      </c>
      <c r="CA11" s="11">
        <f t="shared" si="67"/>
        <v>0.625</v>
      </c>
      <c r="CB11" s="11">
        <f t="shared" si="68"/>
        <v>0.625</v>
      </c>
      <c r="CC11" s="11">
        <f t="shared" si="69"/>
        <v>0.625</v>
      </c>
      <c r="CD11" s="11">
        <f t="shared" si="70"/>
        <v>0.625</v>
      </c>
      <c r="CE11" s="11">
        <f t="shared" si="71"/>
        <v>0.625</v>
      </c>
      <c r="CF11" s="11">
        <f t="shared" si="72"/>
        <v>0.625</v>
      </c>
      <c r="CG11" s="11">
        <f t="shared" si="73"/>
        <v>0.625</v>
      </c>
      <c r="CH11" s="11">
        <f t="shared" si="74"/>
        <v>0</v>
      </c>
      <c r="CI11" s="17">
        <f t="shared" si="75"/>
        <v>5</v>
      </c>
      <c r="CJ11" s="11">
        <f t="shared" si="76"/>
        <v>0</v>
      </c>
      <c r="CK11" s="11">
        <f t="shared" si="77"/>
        <v>2</v>
      </c>
      <c r="CL11" s="11">
        <f t="shared" si="78"/>
        <v>0</v>
      </c>
      <c r="CM11" s="11">
        <f t="shared" si="79"/>
        <v>2</v>
      </c>
      <c r="CN11" s="11">
        <f t="shared" si="80"/>
        <v>1</v>
      </c>
      <c r="CO11" s="11">
        <f t="shared" si="81"/>
        <v>0</v>
      </c>
      <c r="CP11" s="17">
        <f t="shared" si="82"/>
        <v>5</v>
      </c>
      <c r="CQ11" s="11">
        <f t="shared" si="83"/>
        <v>1</v>
      </c>
      <c r="CR11" s="11">
        <f t="shared" si="84"/>
        <v>1</v>
      </c>
      <c r="CS11" s="11">
        <f t="shared" si="85"/>
        <v>1</v>
      </c>
      <c r="CT11" s="11">
        <f t="shared" si="86"/>
        <v>1</v>
      </c>
      <c r="CU11" s="11">
        <f t="shared" si="87"/>
        <v>1</v>
      </c>
      <c r="CV11" s="11">
        <f t="shared" si="88"/>
        <v>0</v>
      </c>
      <c r="CW11" s="17">
        <f t="shared" si="89"/>
        <v>5</v>
      </c>
      <c r="CX11" s="11">
        <f t="shared" si="90"/>
        <v>0</v>
      </c>
      <c r="CY11" s="11">
        <f t="shared" si="91"/>
        <v>1</v>
      </c>
      <c r="CZ11" s="11">
        <f t="shared" si="92"/>
        <v>1</v>
      </c>
      <c r="DA11" s="11">
        <f t="shared" si="93"/>
        <v>1</v>
      </c>
      <c r="DB11" s="11">
        <f t="shared" si="94"/>
        <v>1</v>
      </c>
      <c r="DC11" s="11">
        <f t="shared" si="95"/>
        <v>0</v>
      </c>
      <c r="DD11" s="17">
        <f t="shared" si="96"/>
        <v>4</v>
      </c>
      <c r="DE11" s="12" t="s">
        <v>1580</v>
      </c>
      <c r="DF11" s="12" t="s">
        <v>1340</v>
      </c>
      <c r="DG11" s="13">
        <v>2484</v>
      </c>
      <c r="DH11" s="17">
        <f t="shared" si="97"/>
        <v>2</v>
      </c>
      <c r="DI11" s="17">
        <f t="shared" si="98"/>
        <v>4.0999999999999996</v>
      </c>
      <c r="DJ11" s="10" t="str">
        <f t="shared" si="99"/>
        <v>Varken eller</v>
      </c>
    </row>
    <row r="13" spans="1:114" ht="15" x14ac:dyDescent="0.25">
      <c r="C13" s="19" t="s">
        <v>1726</v>
      </c>
      <c r="BC13" s="56">
        <f>SUM(BC5:BC11)/COUNT(BC5:BC11)</f>
        <v>2.8571428571428572</v>
      </c>
      <c r="BD13" s="58" t="s">
        <v>1785</v>
      </c>
    </row>
    <row r="15" spans="1:114" x14ac:dyDescent="0.2">
      <c r="C15" s="18" t="s">
        <v>1789</v>
      </c>
    </row>
    <row r="16" spans="1:114" ht="14.25" x14ac:dyDescent="0.2">
      <c r="A16" s="6" t="s">
        <v>844</v>
      </c>
      <c r="B16" s="7">
        <v>380</v>
      </c>
      <c r="C16" s="6" t="s">
        <v>1127</v>
      </c>
      <c r="D16" s="9" t="str">
        <f>IFERROR(VLOOKUP(C16,Svar, 2, FALSE), "")</f>
        <v/>
      </c>
      <c r="E16" s="10" t="str">
        <f>IFERROR(VLOOKUP(C16,Svar, 3, FALSE), "")</f>
        <v/>
      </c>
      <c r="F16" s="10" t="str">
        <f>IFERROR(VLOOKUP(C16,Svar, 4, FALSE), "")</f>
        <v/>
      </c>
      <c r="G16" s="11" t="str">
        <f>IF(LEN(D16) &gt; 0, IF(IFERROR(FIND("a.", VLOOKUP(C16,Svar, 5, FALSE)), 0), 1.25, 0), "")</f>
        <v/>
      </c>
      <c r="H16" s="11" t="str">
        <f>IF(LEN(D16) &gt; 0, IF(IFERROR(FIND("b.", VLOOKUP(C16,Svar, 5, FALSE)), 0), 1.25, 0), "")</f>
        <v/>
      </c>
      <c r="I16" s="11" t="str">
        <f>IF(LEN(D16) &gt; 0, IF(IFERROR(FIND("c.", VLOOKUP(C16,Svar, 5, FALSE)), 0), 1.25, 0), "")</f>
        <v/>
      </c>
      <c r="J16" s="11" t="str">
        <f>IF(LEN(D16) &gt; 0, IF(IFERROR(FIND("d.", VLOOKUP(C16,Svar, 5, FALSE)), 0), 1.25, 0), "")</f>
        <v/>
      </c>
      <c r="K16" s="11" t="str">
        <f>IF(LEN(D16) &gt; 0, 0, "")</f>
        <v/>
      </c>
      <c r="L16" s="10" t="str">
        <f>IF(LEN(D16) &gt; 0, SUM(G16:K16), "")</f>
        <v/>
      </c>
      <c r="M16" s="11" t="str">
        <f>IF(LEN(D16) &gt; 0, IF(IFERROR(FIND("a.", VLOOKUP(C16,Svar, 7, FALSE)), 0), 1, 0), "")</f>
        <v/>
      </c>
      <c r="N16" s="11" t="str">
        <f>IF(LEN(D16) &gt; 0, IF(IFERROR(FIND("b.", VLOOKUP(C16,Svar, 7, FALSE)), 0), 1, 0), "")</f>
        <v/>
      </c>
      <c r="O16" s="11" t="str">
        <f>IF(LEN(D16) &gt; 0, IF(IFERROR(FIND("c.", VLOOKUP(C16,Svar, 7, FALSE)), 0), 1, 0), "")</f>
        <v/>
      </c>
      <c r="P16" s="11" t="str">
        <f>IF(LEN(D16) &gt; 0, IF(IFERROR(FIND("d.", VLOOKUP(C16,Svar, 7, FALSE)), 0), 1, 0), "")</f>
        <v/>
      </c>
      <c r="Q16" s="11" t="str">
        <f>IF(LEN(D16) &gt; 0, IF(IFERROR(FIND("e.", VLOOKUP(C16,Svar, 7, FALSE)), 0), 1, 0), "")</f>
        <v/>
      </c>
      <c r="R16" s="11" t="str">
        <f>IF(LEN(D16) &gt; 0, 0, "")</f>
        <v/>
      </c>
      <c r="S16" s="10" t="str">
        <f>IF(LEN(D16) &gt; 0, SUM(M16:R16), "")</f>
        <v/>
      </c>
      <c r="T16" s="11" t="str">
        <f>IF(LEN(D16) &gt; 0, IF(IFERROR(FIND("a.", VLOOKUP(C16,Svar, 8, FALSE)), 0), 0.625, 0), "")</f>
        <v/>
      </c>
      <c r="U16" s="11" t="str">
        <f>IF(LEN(D16) &gt; 0, IF(IFERROR(FIND("b.", VLOOKUP(C16,Svar, 8, FALSE)), 0), 0.625, 0), "")</f>
        <v/>
      </c>
      <c r="V16" s="11" t="str">
        <f>IF(LEN(D16) &gt; 0, IF(IFERROR(FIND("c.", VLOOKUP(C16,Svar, 8, FALSE)), 0), 0.625, 0), "")</f>
        <v/>
      </c>
      <c r="W16" s="11" t="str">
        <f>IF(LEN(D16) &gt; 0, IF(IFERROR(FIND("d.", VLOOKUP(C16,Svar, 8, FALSE)), 0), 0.625, 0), "")</f>
        <v/>
      </c>
      <c r="X16" s="11" t="str">
        <f>IF(LEN(D16) &gt; 0, IF(IFERROR(FIND("e.", VLOOKUP(C16,Svar, 8, FALSE)), 0), 0.625, 0), "")</f>
        <v/>
      </c>
      <c r="Y16" s="11" t="str">
        <f>IF(LEN(D16) &gt; 0, IF(IFERROR(FIND("f.", VLOOKUP(C16,Svar, 8, FALSE)), 0), 0.625, 0), "")</f>
        <v/>
      </c>
      <c r="Z16" s="11" t="str">
        <f>IF(LEN(D16) &gt; 0, IF(IFERROR(FIND("g.", VLOOKUP(C16,Svar, 8, FALSE)), 0), 0.625, 0), "")</f>
        <v/>
      </c>
      <c r="AA16" s="11" t="str">
        <f>IF(LEN(D16) &gt; 0, IF(IFERROR(FIND("h.", VLOOKUP(C16,Svar, 8, FALSE)), 0), 0.625, 0), "")</f>
        <v/>
      </c>
      <c r="AB16" s="11" t="str">
        <f>IF(LEN(D16) &gt; 0, 0, "")</f>
        <v/>
      </c>
      <c r="AC16" s="10" t="str">
        <f>IF(LEN(D16) &gt; 0, SUM(T16:AB16), "")</f>
        <v/>
      </c>
      <c r="AD16" s="11" t="str">
        <f>IF(LEN(D16) &gt; 0, IF(IFERROR(FIND("a.", VLOOKUP(C16,Svar, 9, FALSE)), 0), 1, 0), "")</f>
        <v/>
      </c>
      <c r="AE16" s="11" t="str">
        <f>IF(LEN(D16) &gt; 0, IF(IFERROR(FIND("b.", VLOOKUP(C16,Svar, 9, FALSE)), 0), 2, 0), "")</f>
        <v/>
      </c>
      <c r="AF16" s="11" t="str">
        <f>IF(LEN(D16) &gt; 0, IF(IFERROR(FIND("c.", VLOOKUP(C16,Svar, 9, FALSE)), 0), 1, 0), "")</f>
        <v/>
      </c>
      <c r="AG16" s="11" t="str">
        <f>IF(LEN(D16) &gt; 0, IF(IFERROR(FIND("d.", VLOOKUP(C16,Svar, 9, FALSE)), 0), 2, 0), "")</f>
        <v/>
      </c>
      <c r="AH16" s="11" t="str">
        <f>IF(LEN(D16) &gt; 0, IF(IFERROR(FIND("e.", VLOOKUP(C16,Svar, 9, FALSE)), 0), 1, 0), "")</f>
        <v/>
      </c>
      <c r="AI16" s="11" t="str">
        <f>IF(LEN(D16) &gt; 0, 0, "")</f>
        <v/>
      </c>
      <c r="AJ16" s="10" t="str">
        <f>IF(LEN(D16) &gt; 0, IF(SUM(AD16:AI16) &gt; 5, 5, SUM(AD16:AI16)), "")</f>
        <v/>
      </c>
      <c r="AK16" s="11" t="str">
        <f>IF(LEN(D16) &gt; 0, IF(IFERROR(FIND("a.", VLOOKUP(C16,Svar, 10, FALSE)), 0), 1, 0), "")</f>
        <v/>
      </c>
      <c r="AL16" s="11" t="str">
        <f>IF(LEN(D16) &gt; 0, IF(IFERROR(FIND("b.", VLOOKUP(C16,Svar, 10, FALSE)), 0), 1, 0), "")</f>
        <v/>
      </c>
      <c r="AM16" s="11" t="str">
        <f>IF(LEN(D16) &gt; 0, IF(IFERROR(FIND("c.", VLOOKUP(C16,Svar, 10, FALSE)), 0), 1, 0), "")</f>
        <v/>
      </c>
      <c r="AN16" s="11" t="str">
        <f>IF(LEN(D16) &gt; 0, IF(IFERROR(FIND("d.", VLOOKUP(C16,Svar, 10, FALSE)), 0), 1, 0), "")</f>
        <v/>
      </c>
      <c r="AO16" s="11" t="str">
        <f>IF(LEN(D16) &gt; 0, IF(IFERROR(FIND("e.", VLOOKUP(C16,Svar, 10, FALSE)), 0), 1, 0), "")</f>
        <v/>
      </c>
      <c r="AP16" s="11" t="str">
        <f>IF(LEN(D16) &gt; 0, 0, "")</f>
        <v/>
      </c>
      <c r="AQ16" s="10" t="str">
        <f>IF(LEN(D16) &gt; 0, SUM(AK16:AP16), "")</f>
        <v/>
      </c>
      <c r="AR16" s="11" t="str">
        <f>IF(LEN(D16) &gt; 0, IF(IFERROR(FIND("a.", VLOOKUP(C16,Svar, 11, FALSE)), 0), 1, 0), "")</f>
        <v/>
      </c>
      <c r="AS16" s="11" t="str">
        <f>IF(LEN(D16) &gt; 0, IF(IFERROR(FIND("b.", VLOOKUP(C16,Svar, 11, FALSE)), 0), 1, 0), "")</f>
        <v/>
      </c>
      <c r="AT16" s="11" t="str">
        <f>IF(LEN(D16) &gt; 0, IF(IFERROR(FIND("c.", VLOOKUP(C16,Svar, 11, FALSE)), 0), 1, 0), "")</f>
        <v/>
      </c>
      <c r="AU16" s="11" t="str">
        <f>IF(LEN(D16) &gt; 0, IF(IFERROR(FIND("d.", VLOOKUP(C16,Svar, 11, FALSE)), 0), 1, 0), "")</f>
        <v/>
      </c>
      <c r="AV16" s="11" t="str">
        <f>IF(LEN(D16) &gt; 0, IF(IFERROR(FIND("e.", VLOOKUP(C16,Svar, 11, FALSE)), 0), 1, 0), "")</f>
        <v/>
      </c>
      <c r="AW16" s="11" t="str">
        <f>IF(LEN(D16) &gt; 0, 0, "")</f>
        <v/>
      </c>
      <c r="AX16" s="10" t="str">
        <f>IF(LEN(D16) &gt; 0, SUM(AR16:AW16), "")</f>
        <v/>
      </c>
      <c r="AY16" s="12" t="s">
        <v>1351</v>
      </c>
      <c r="AZ16" s="12" t="s">
        <v>1581</v>
      </c>
      <c r="BA16" s="13">
        <v>2413</v>
      </c>
      <c r="BB16" s="10">
        <f>IF(BA16 &gt; 3099, 5, IF(BA16 &gt; 2799, 4, IF(BA16&gt; 2499, 3, IF(BA16&gt; 2299, 2, IF(BA16 &gt; 1999, 1, IF(BA16&gt;0, 0))))))</f>
        <v>2</v>
      </c>
      <c r="BC16" s="17" t="str">
        <f>IF(LEN(D16) &gt; 0, ROUND((L16+S16+AC16+AJ16+AQ16+AX16+BB16)/7, 1), "")</f>
        <v/>
      </c>
      <c r="BD16" s="17"/>
      <c r="BE16" s="10" t="str">
        <f>IF(LEN(D16) &gt; 0, VLOOKUP(C16,Svar, 12, FALSE), "")</f>
        <v/>
      </c>
      <c r="BF16" s="6" t="s">
        <v>844</v>
      </c>
      <c r="BG16" s="7">
        <v>380</v>
      </c>
      <c r="BH16" s="6" t="s">
        <v>1127</v>
      </c>
      <c r="BI16" s="9" t="str">
        <f>IFERROR(VLOOKUP(BH16,Svar, 2, FALSE), "")</f>
        <v/>
      </c>
      <c r="BJ16" s="10" t="str">
        <f>IFERROR(VLOOKUP(BH16,Svar, 3, FALSE), "")</f>
        <v/>
      </c>
      <c r="BK16" s="10" t="str">
        <f>IFERROR(VLOOKUP(BH16,Svar, 4, FALSE), "")</f>
        <v/>
      </c>
      <c r="BL16" s="10"/>
      <c r="BM16" s="11" t="str">
        <f>IF(LEN(BI16) &gt; 0, IF(IFERROR(FIND("a.", VLOOKUP(BH16,Svar, 5, FALSE)), 0), 1.25, 0), "")</f>
        <v/>
      </c>
      <c r="BN16" s="11" t="str">
        <f>IF(LEN(BI16) &gt; 0, IF(IFERROR(FIND("b.", VLOOKUP(BH16,Svar, 5, FALSE)), 0), 1.25, 0), "")</f>
        <v/>
      </c>
      <c r="BO16" s="11" t="str">
        <f>IF(LEN(BI16) &gt; 0, IF(IFERROR(FIND("c.", VLOOKUP(BH16,Svar, 5, FALSE)), 0), 1.25, 0), "")</f>
        <v/>
      </c>
      <c r="BP16" s="11" t="str">
        <f>IF(LEN(BI16) &gt; 0, IF(IFERROR(FIND("d.", VLOOKUP(BH16,Svar, 5, FALSE)), 0), 1.25, 0), "")</f>
        <v/>
      </c>
      <c r="BQ16" s="11" t="str">
        <f>IF(LEN(BI16) &gt; 0, 0, "")</f>
        <v/>
      </c>
      <c r="BR16" s="17" t="str">
        <f>IF(LEN(BI16) &gt; 0, SUM(BM16:BQ16), "")</f>
        <v/>
      </c>
      <c r="BS16" s="11" t="str">
        <f>IF(LEN(BI16) &gt; 0, IF(IFERROR(FIND("a.", VLOOKUP(BH16,Svar, 7, FALSE)), 0), 1, 0), "")</f>
        <v/>
      </c>
      <c r="BT16" s="11" t="str">
        <f>IF(LEN(BI16) &gt; 0, IF(IFERROR(FIND("b.", VLOOKUP(BH16,Svar, 7, FALSE)), 0), 1, 0), "")</f>
        <v/>
      </c>
      <c r="BU16" s="11" t="str">
        <f>IF(LEN(BI16) &gt; 0, IF(IFERROR(FIND("c.", VLOOKUP(BH16,Svar, 7, FALSE)), 0), 1, 0), "")</f>
        <v/>
      </c>
      <c r="BV16" s="11" t="str">
        <f>IF(LEN(BI16) &gt; 0, IF(IFERROR(FIND("d.", VLOOKUP(BH16,Svar, 7, FALSE)), 0), 1, 0), "")</f>
        <v/>
      </c>
      <c r="BW16" s="11" t="str">
        <f>IF(LEN(BI16) &gt; 0, IF(IFERROR(FIND("e.", VLOOKUP(BH16,Svar, 7, FALSE)), 0), 1, 0), "")</f>
        <v/>
      </c>
      <c r="BX16" s="11" t="str">
        <f>IF(LEN(BI16) &gt; 0, 0, "")</f>
        <v/>
      </c>
      <c r="BY16" s="17" t="str">
        <f>IF(LEN(BI16) &gt; 0, SUM(BS16:BX16), "")</f>
        <v/>
      </c>
      <c r="BZ16" s="11" t="str">
        <f>IF(LEN(BI16) &gt; 0, IF(IFERROR(FIND("a.", VLOOKUP(BH16,Svar, 8, FALSE)), 0), 0.625, 0), "")</f>
        <v/>
      </c>
      <c r="CA16" s="11" t="str">
        <f>IF(LEN(BI16) &gt; 0, IF(IFERROR(FIND("b.", VLOOKUP(BH16,Svar, 8, FALSE)), 0), 0.625, 0), "")</f>
        <v/>
      </c>
      <c r="CB16" s="11" t="str">
        <f>IF(LEN(BI16) &gt; 0, IF(IFERROR(FIND("c.", VLOOKUP(BH16,Svar, 8, FALSE)), 0), 0.625, 0), "")</f>
        <v/>
      </c>
      <c r="CC16" s="11" t="str">
        <f>IF(LEN(BI16) &gt; 0, IF(IFERROR(FIND("d.", VLOOKUP(BH16,Svar, 8, FALSE)), 0), 0.625, 0), "")</f>
        <v/>
      </c>
      <c r="CD16" s="11" t="str">
        <f>IF(LEN(BI16) &gt; 0, IF(IFERROR(FIND("e.", VLOOKUP(BH16,Svar, 8, FALSE)), 0), 0.625, 0), "")</f>
        <v/>
      </c>
      <c r="CE16" s="11" t="str">
        <f>IF(LEN(BI16) &gt; 0, IF(IFERROR(FIND("f.", VLOOKUP(BH16,Svar, 8, FALSE)), 0), 0.625, 0), "")</f>
        <v/>
      </c>
      <c r="CF16" s="11" t="str">
        <f>IF(LEN(BI16) &gt; 0, IF(IFERROR(FIND("g.", VLOOKUP(BH16,Svar, 8, FALSE)), 0), 0.625, 0), "")</f>
        <v/>
      </c>
      <c r="CG16" s="11" t="str">
        <f>IF(LEN(BI16) &gt; 0, IF(IFERROR(FIND("h.", VLOOKUP(BH16,Svar, 8, FALSE)), 0), 0.625, 0), "")</f>
        <v/>
      </c>
      <c r="CH16" s="11" t="str">
        <f>IF(LEN(BI16) &gt; 0, 0, "")</f>
        <v/>
      </c>
      <c r="CI16" s="17" t="str">
        <f>IF(LEN(BI16) &gt; 0, SUM(BZ16:CH16), "")</f>
        <v/>
      </c>
      <c r="CJ16" s="11" t="str">
        <f>IF(LEN(BI16) &gt; 0, IF(IFERROR(FIND("a.", VLOOKUP(BH16,Svar, 9, FALSE)), 0), 1, 0), "")</f>
        <v/>
      </c>
      <c r="CK16" s="11" t="str">
        <f>IF(LEN(BI16) &gt; 0, IF(IFERROR(FIND("b.", VLOOKUP(BH16,Svar, 9, FALSE)), 0), 2, 0), "")</f>
        <v/>
      </c>
      <c r="CL16" s="11" t="str">
        <f>IF(LEN(BI16) &gt; 0, IF(IFERROR(FIND("c.", VLOOKUP(BH16,Svar, 9, FALSE)), 0), 1, 0), "")</f>
        <v/>
      </c>
      <c r="CM16" s="11" t="str">
        <f>IF(LEN(BI16) &gt; 0, IF(IFERROR(FIND("d.", VLOOKUP(BH16,Svar, 9, FALSE)), 0), 2, 0), "")</f>
        <v/>
      </c>
      <c r="CN16" s="11" t="str">
        <f>IF(LEN(BI16) &gt; 0, IF(IFERROR(FIND("e.", VLOOKUP(BH16,Svar, 9, FALSE)), 0), 1, 0), "")</f>
        <v/>
      </c>
      <c r="CO16" s="11" t="str">
        <f>IF(LEN(BI16) &gt; 0, 0, "")</f>
        <v/>
      </c>
      <c r="CP16" s="17" t="str">
        <f>IF(LEN(BI16) &gt; 0, IF(SUM(CJ16:CO16) &gt; 5, 5, SUM(CJ16:CO16)), "")</f>
        <v/>
      </c>
      <c r="CQ16" s="11" t="str">
        <f>IF(LEN(BI16) &gt; 0, IF(IFERROR(FIND("a.", VLOOKUP(BH16,Svar, 10, FALSE)), 0), 1, 0), "")</f>
        <v/>
      </c>
      <c r="CR16" s="11" t="str">
        <f>IF(LEN(BI16) &gt; 0, IF(IFERROR(FIND("b.", VLOOKUP(BH16,Svar, 10, FALSE)), 0), 1, 0), "")</f>
        <v/>
      </c>
      <c r="CS16" s="11" t="str">
        <f>IF(LEN(BI16) &gt; 0, IF(IFERROR(FIND("c.", VLOOKUP(BH16,Svar, 10, FALSE)), 0), 1, 0), "")</f>
        <v/>
      </c>
      <c r="CT16" s="11" t="str">
        <f>IF(LEN(BI16) &gt; 0, IF(IFERROR(FIND("d.", VLOOKUP(BH16,Svar, 10, FALSE)), 0), 1, 0), "")</f>
        <v/>
      </c>
      <c r="CU16" s="11" t="str">
        <f>IF(LEN(BI16) &gt; 0, IF(IFERROR(FIND("e.", VLOOKUP(BH16,Svar, 10, FALSE)), 0), 1, 0), "")</f>
        <v/>
      </c>
      <c r="CV16" s="11" t="str">
        <f>IF(LEN(BI16) &gt; 0, 0, "")</f>
        <v/>
      </c>
      <c r="CW16" s="17" t="str">
        <f>IF(LEN(BI16) &gt; 0, SUM(CQ16:CV16), "")</f>
        <v/>
      </c>
      <c r="CX16" s="11" t="str">
        <f>IF(LEN(BI16) &gt; 0, IF(IFERROR(FIND("a.", VLOOKUP(BH16,Svar, 11, FALSE)), 0), 1, 0), "")</f>
        <v/>
      </c>
      <c r="CY16" s="11" t="str">
        <f>IF(LEN(BI16) &gt; 0, IF(IFERROR(FIND("b.", VLOOKUP(BH16,Svar, 11, FALSE)), 0), 1, 0), "")</f>
        <v/>
      </c>
      <c r="CZ16" s="11" t="str">
        <f>IF(LEN(BI16) &gt; 0, IF(IFERROR(FIND("c.", VLOOKUP(BH16,Svar, 11, FALSE)), 0), 1, 0), "")</f>
        <v/>
      </c>
      <c r="DA16" s="11" t="str">
        <f>IF(LEN(BI16) &gt; 0, IF(IFERROR(FIND("d.", VLOOKUP(BH16,Svar, 11, FALSE)), 0), 1, 0), "")</f>
        <v/>
      </c>
      <c r="DB16" s="11" t="str">
        <f>IF(LEN(BI16) &gt; 0, IF(IFERROR(FIND("e.", VLOOKUP(BH16,Svar, 11, FALSE)), 0), 1, 0), "")</f>
        <v/>
      </c>
      <c r="DC16" s="11" t="str">
        <f>IF(LEN(BI16) &gt; 0, 0, "")</f>
        <v/>
      </c>
      <c r="DD16" s="17" t="str">
        <f>IF(LEN(BI16) &gt; 0, SUM(CX16:DC16), "")</f>
        <v/>
      </c>
      <c r="DE16" s="12" t="s">
        <v>1351</v>
      </c>
      <c r="DF16" s="12" t="s">
        <v>1581</v>
      </c>
      <c r="DG16" s="13">
        <v>2413</v>
      </c>
      <c r="DH16" s="17">
        <f>IF(DG16 &gt; 3099, 5, IF(DG16 &gt; 2799, 4, IF(DG16&gt; 2499, 3, IF(DG16&gt; 2299, 2, IF(DG16 &gt; 1999, 1, IF(DG16&gt;0, 0))))))</f>
        <v>2</v>
      </c>
      <c r="DI16" s="17" t="str">
        <f>IF(LEN(BI16) &gt; 0, ROUND((BR16+BY16+CI16+CP16+CW16+DD16+DH16)/7, 1), "")</f>
        <v/>
      </c>
      <c r="DJ16" s="10" t="str">
        <f>IF(LEN(BI16) &gt; 0, VLOOKUP(BH16,Svar, 12, FALSE), "")</f>
        <v/>
      </c>
    </row>
  </sheetData>
  <conditionalFormatting sqref="BE5:BE11 BE16 DJ5:DJ11 DJ16">
    <cfRule type="cellIs" dxfId="163" priority="12" operator="equal">
      <formula>"Mycket bra"</formula>
    </cfRule>
  </conditionalFormatting>
  <conditionalFormatting sqref="BE5:BE11 BE16 DJ5:DJ11 DJ16">
    <cfRule type="cellIs" dxfId="162" priority="13" operator="equal">
      <formula>"Bra"</formula>
    </cfRule>
  </conditionalFormatting>
  <conditionalFormatting sqref="BE5:BE11 BE16 DJ5:DJ11 DJ16">
    <cfRule type="cellIs" dxfId="161" priority="14" operator="equal">
      <formula>"Varken eller"</formula>
    </cfRule>
  </conditionalFormatting>
  <conditionalFormatting sqref="BE5:BE11 BE16 DJ5:DJ11 DJ16">
    <cfRule type="cellIs" dxfId="160" priority="15" operator="equal">
      <formula>"Dålig"</formula>
    </cfRule>
  </conditionalFormatting>
  <conditionalFormatting sqref="BE5:BE11 BE16 DJ5:DJ11 DJ16">
    <cfRule type="cellIs" dxfId="159" priority="16" operator="equal">
      <formula>"Mycket dålig"</formula>
    </cfRule>
  </conditionalFormatting>
  <conditionalFormatting sqref="L5:L11 L16 S5:S11 S16 AC5:AC11 AC16 AJ5:AJ11 AJ16 AQ5:AQ11 AQ16 AX5:AX11 AX16 BB5:BD11 BB16:BD16 BR5:BR11 BR16 BY5:BY11 BY16 CI5:CI11 CI16 CP5:CP11 CP16 CW5:CW11 CW16 DD5:DD11 DD16 DH5:DI11 DH16:DI16 BC13">
    <cfRule type="cellIs" dxfId="158" priority="17" operator="lessThan">
      <formula>1</formula>
    </cfRule>
  </conditionalFormatting>
  <conditionalFormatting sqref="L5:L11 L16 S5:S11 S16 AC5:AC11 AC16 AJ5:AJ11 AJ16 AQ5:AQ11 AQ16 AX5:AX11 AX16 BB5:BD11 BB16:BD16 BR5:BR11 BR16 BY5:BY11 BY16 CI5:CI11 CI16 CP5:CP11 CP16 CW5:CW11 CW16 DD5:DD11 DD16 DH5:DI11 DH16:DI16 BC13">
    <cfRule type="cellIs" dxfId="157" priority="18" operator="lessThan">
      <formula>2</formula>
    </cfRule>
  </conditionalFormatting>
  <conditionalFormatting sqref="L5:L11 L16 S5:S11 S16 AC5:AC11 AC16 AJ5:AJ11 AJ16 AQ5:AQ11 AQ16 AX5:AX11 AX16 BB5:BD11 BB16:BD16 BR5:BR11 BR16 BY5:BY11 BY16 CI5:CI11 CI16 CP5:CP11 CP16 CW5:CW11 CW16 DD5:DD11 DD16 DH5:DI11 DH16:DI16 BC13">
    <cfRule type="cellIs" dxfId="156" priority="19" operator="lessThan">
      <formula>3</formula>
    </cfRule>
  </conditionalFormatting>
  <conditionalFormatting sqref="L5:L11 L16 S5:S11 S16 AC5:AC11 AC16 AJ5:AJ11 AJ16 AQ5:AQ11 AQ16 AX5:AX11 AX16 BB5:BD11 BB16:BD16 BR5:BR11 BR16 BY5:BY11 BY16 CI5:CI11 CI16 CP5:CP11 CP16 CW5:CW11 CW16 DD5:DD11 DD16 DH5:DI11 DH16:DI16 BC13">
    <cfRule type="cellIs" dxfId="155" priority="20" operator="lessThan">
      <formula>4</formula>
    </cfRule>
  </conditionalFormatting>
  <conditionalFormatting sqref="L5:L11 L16 S5:S11 S16 AC5:AC11 AC16 AJ5:AJ11 AJ16 AQ5:AQ11 AQ16 AX5:AX11 AX16 BB5:BD11 BB16:BD16 BR5:BR11 BR16 BY5:BY11 BY16 CI5:CI11 CI16 CP5:CP11 CP16 CW5:CW11 CW16 DD5:DD11 DD16 DH5:DI11 DH16:DI16 BC13">
    <cfRule type="cellIs" dxfId="154" priority="21" operator="lessThan">
      <formula>5</formula>
    </cfRule>
  </conditionalFormatting>
  <conditionalFormatting sqref="L5:L11 L16 S5:S11 S16 AC5:AC11 AC16 AJ5:AJ11 AJ16 AQ5:AQ11 AQ16 AX5:AX11 AX16 BB5:BD11 BB16:BD16 BR5:BR11 BR16 BY5:BY11 BY16 CI5:CI11 CI16 CP5:CP11 CP16 CW5:CW11 CW16 DD5:DD11 DD16 DH5:DI11 DH16:DI16 BC13">
    <cfRule type="cellIs" dxfId="153" priority="22" operator="lessThan">
      <formula>6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4"/>
  <sheetViews>
    <sheetView topLeftCell="C1" workbookViewId="0">
      <selection activeCell="C2" sqref="C2"/>
    </sheetView>
  </sheetViews>
  <sheetFormatPr defaultRowHeight="12.75" x14ac:dyDescent="0.2"/>
  <cols>
    <col min="1" max="2" width="0" hidden="1" customWidth="1"/>
    <col min="3" max="3" width="20.85546875" bestFit="1" customWidth="1"/>
    <col min="4" max="54" width="0" hidden="1" customWidth="1"/>
    <col min="56" max="56" width="11.42578125" bestFit="1" customWidth="1"/>
    <col min="57" max="57" width="14.42578125" customWidth="1"/>
    <col min="58" max="63" width="0" hidden="1" customWidth="1"/>
    <col min="70" max="70" width="9.140625" style="18"/>
    <col min="77" max="77" width="9.140625" style="18"/>
    <col min="87" max="87" width="9.140625" style="18"/>
    <col min="94" max="94" width="9.140625" style="18"/>
    <col min="101" max="101" width="9.140625" style="18"/>
    <col min="108" max="108" width="9.140625" style="18"/>
    <col min="112" max="112" width="9.140625" style="18"/>
  </cols>
  <sheetData>
    <row r="1" spans="1:114" ht="37.5" x14ac:dyDescent="0.6">
      <c r="C1" s="21" t="s">
        <v>844</v>
      </c>
    </row>
    <row r="2" spans="1:114" x14ac:dyDescent="0.2">
      <c r="C2" s="40" t="s">
        <v>1914</v>
      </c>
    </row>
    <row r="4" spans="1:114" ht="165.75" x14ac:dyDescent="0.2">
      <c r="C4" s="41" t="s">
        <v>3</v>
      </c>
      <c r="D4" s="41" t="s">
        <v>1735</v>
      </c>
      <c r="E4" s="53"/>
      <c r="F4" s="53"/>
      <c r="G4" s="42" t="s">
        <v>1744</v>
      </c>
      <c r="H4" s="42" t="s">
        <v>1745</v>
      </c>
      <c r="I4" s="42" t="s">
        <v>1746</v>
      </c>
      <c r="J4" s="42" t="s">
        <v>1748</v>
      </c>
      <c r="K4" s="42" t="s">
        <v>1749</v>
      </c>
      <c r="L4" s="49" t="s">
        <v>1747</v>
      </c>
      <c r="M4" s="43" t="s">
        <v>1775</v>
      </c>
      <c r="N4" s="43" t="s">
        <v>1776</v>
      </c>
      <c r="O4" s="43" t="s">
        <v>1777</v>
      </c>
      <c r="P4" s="43" t="s">
        <v>1778</v>
      </c>
      <c r="Q4" s="43" t="s">
        <v>1779</v>
      </c>
      <c r="R4" s="43" t="s">
        <v>1780</v>
      </c>
      <c r="S4" s="50" t="s">
        <v>1781</v>
      </c>
      <c r="T4" s="44" t="s">
        <v>1751</v>
      </c>
      <c r="U4" s="44" t="s">
        <v>1752</v>
      </c>
      <c r="V4" s="44" t="s">
        <v>1753</v>
      </c>
      <c r="W4" s="44" t="s">
        <v>1754</v>
      </c>
      <c r="X4" s="44" t="s">
        <v>1755</v>
      </c>
      <c r="Y4" s="44" t="s">
        <v>1756</v>
      </c>
      <c r="Z4" s="44" t="s">
        <v>1757</v>
      </c>
      <c r="AA4" s="44" t="s">
        <v>1758</v>
      </c>
      <c r="AB4" s="44" t="s">
        <v>1750</v>
      </c>
      <c r="AC4" s="50" t="s">
        <v>1782</v>
      </c>
      <c r="AD4" s="44" t="s">
        <v>1759</v>
      </c>
      <c r="AE4" s="44" t="s">
        <v>1760</v>
      </c>
      <c r="AF4" s="44" t="s">
        <v>1761</v>
      </c>
      <c r="AG4" s="44" t="s">
        <v>1762</v>
      </c>
      <c r="AH4" s="44" t="s">
        <v>1763</v>
      </c>
      <c r="AI4" s="44" t="s">
        <v>1750</v>
      </c>
      <c r="AJ4" s="50" t="s">
        <v>1783</v>
      </c>
      <c r="AK4" s="44" t="s">
        <v>1764</v>
      </c>
      <c r="AL4" s="44" t="s">
        <v>1765</v>
      </c>
      <c r="AM4" s="44" t="s">
        <v>1766</v>
      </c>
      <c r="AN4" s="44" t="s">
        <v>1767</v>
      </c>
      <c r="AO4" s="44" t="s">
        <v>1768</v>
      </c>
      <c r="AP4" s="44" t="s">
        <v>1769</v>
      </c>
      <c r="AQ4" s="51" t="s">
        <v>1721</v>
      </c>
      <c r="AR4" s="44" t="s">
        <v>1770</v>
      </c>
      <c r="AS4" s="44" t="s">
        <v>1771</v>
      </c>
      <c r="AT4" s="44" t="s">
        <v>1772</v>
      </c>
      <c r="AU4" s="44" t="s">
        <v>1773</v>
      </c>
      <c r="AV4" s="44" t="s">
        <v>1774</v>
      </c>
      <c r="AW4" s="44" t="s">
        <v>1750</v>
      </c>
      <c r="AX4" s="52" t="s">
        <v>1722</v>
      </c>
      <c r="AY4" s="47" t="s">
        <v>8</v>
      </c>
      <c r="AZ4" s="47" t="s">
        <v>22</v>
      </c>
      <c r="BA4" s="47" t="s">
        <v>23</v>
      </c>
      <c r="BB4" s="52" t="s">
        <v>1723</v>
      </c>
      <c r="BC4" s="55" t="s">
        <v>1725</v>
      </c>
      <c r="BD4" s="55" t="s">
        <v>1735</v>
      </c>
      <c r="BE4" s="57" t="s">
        <v>1724</v>
      </c>
      <c r="BF4" s="57" t="s">
        <v>1724</v>
      </c>
      <c r="BG4" s="48" t="s">
        <v>3</v>
      </c>
      <c r="BH4" s="41" t="s">
        <v>6</v>
      </c>
      <c r="BI4" s="41" t="s">
        <v>1735</v>
      </c>
      <c r="BJ4" s="42" t="s">
        <v>1744</v>
      </c>
      <c r="BK4" s="57" t="s">
        <v>1794</v>
      </c>
      <c r="BM4" s="42" t="s">
        <v>1744</v>
      </c>
      <c r="BN4" s="42" t="s">
        <v>1745</v>
      </c>
      <c r="BO4" s="42" t="s">
        <v>1746</v>
      </c>
      <c r="BP4" s="42" t="s">
        <v>1748</v>
      </c>
      <c r="BQ4" s="42" t="s">
        <v>1749</v>
      </c>
      <c r="BR4" s="67" t="s">
        <v>1747</v>
      </c>
      <c r="BS4" s="43" t="s">
        <v>1775</v>
      </c>
      <c r="BT4" s="43" t="s">
        <v>1776</v>
      </c>
      <c r="BU4" s="43" t="s">
        <v>1777</v>
      </c>
      <c r="BV4" s="43" t="s">
        <v>1778</v>
      </c>
      <c r="BW4" s="43" t="s">
        <v>1779</v>
      </c>
      <c r="BX4" s="43" t="s">
        <v>1780</v>
      </c>
      <c r="BY4" s="50" t="s">
        <v>1781</v>
      </c>
      <c r="BZ4" s="43" t="s">
        <v>1751</v>
      </c>
      <c r="CA4" s="43" t="s">
        <v>1752</v>
      </c>
      <c r="CB4" s="43" t="s">
        <v>1753</v>
      </c>
      <c r="CC4" s="43" t="s">
        <v>1754</v>
      </c>
      <c r="CD4" s="43" t="s">
        <v>1755</v>
      </c>
      <c r="CE4" s="43" t="s">
        <v>1756</v>
      </c>
      <c r="CF4" s="43" t="s">
        <v>1757</v>
      </c>
      <c r="CG4" s="43" t="s">
        <v>1758</v>
      </c>
      <c r="CH4" s="43" t="s">
        <v>1750</v>
      </c>
      <c r="CI4" s="50" t="s">
        <v>1782</v>
      </c>
      <c r="CJ4" s="43" t="s">
        <v>1759</v>
      </c>
      <c r="CK4" s="43" t="s">
        <v>1760</v>
      </c>
      <c r="CL4" s="43" t="s">
        <v>1761</v>
      </c>
      <c r="CM4" s="43" t="s">
        <v>1762</v>
      </c>
      <c r="CN4" s="43" t="s">
        <v>1763</v>
      </c>
      <c r="CO4" s="43" t="s">
        <v>1750</v>
      </c>
      <c r="CP4" s="50" t="s">
        <v>1783</v>
      </c>
      <c r="CQ4" s="43" t="s">
        <v>1764</v>
      </c>
      <c r="CR4" s="43" t="s">
        <v>1765</v>
      </c>
      <c r="CS4" s="43" t="s">
        <v>1766</v>
      </c>
      <c r="CT4" s="43" t="s">
        <v>1767</v>
      </c>
      <c r="CU4" s="43" t="s">
        <v>1768</v>
      </c>
      <c r="CV4" s="43" t="s">
        <v>1769</v>
      </c>
      <c r="CW4" s="50" t="s">
        <v>1721</v>
      </c>
      <c r="CX4" s="43" t="s">
        <v>1770</v>
      </c>
      <c r="CY4" s="43" t="s">
        <v>1771</v>
      </c>
      <c r="CZ4" s="43" t="s">
        <v>1772</v>
      </c>
      <c r="DA4" s="43" t="s">
        <v>1773</v>
      </c>
      <c r="DB4" s="43" t="s">
        <v>1774</v>
      </c>
      <c r="DC4" s="43" t="s">
        <v>1750</v>
      </c>
      <c r="DD4" s="50" t="s">
        <v>1722</v>
      </c>
      <c r="DE4" s="132" t="s">
        <v>8</v>
      </c>
      <c r="DF4" s="132" t="s">
        <v>22</v>
      </c>
      <c r="DG4" s="132" t="s">
        <v>23</v>
      </c>
      <c r="DH4" s="50" t="s">
        <v>1723</v>
      </c>
      <c r="DI4" s="133" t="s">
        <v>1725</v>
      </c>
      <c r="DJ4" s="134" t="s">
        <v>1724</v>
      </c>
    </row>
    <row r="5" spans="1:114" ht="15" x14ac:dyDescent="0.25">
      <c r="A5" s="19" t="s">
        <v>862</v>
      </c>
      <c r="B5" s="7">
        <v>1715</v>
      </c>
      <c r="C5" s="6" t="s">
        <v>647</v>
      </c>
      <c r="D5" s="9" t="str">
        <f t="shared" ref="D5:D24" si="0">IFERROR(VLOOKUP(C5,Svar, 2, FALSE), "")</f>
        <v>Annica Merchant</v>
      </c>
      <c r="E5" s="10" t="str">
        <f t="shared" ref="E5:E24" si="1">IFERROR(VLOOKUP(C5,Svar, 3, FALSE), "")</f>
        <v>annica.merchant@kil.se</v>
      </c>
      <c r="F5" s="10" t="str">
        <f t="shared" ref="F5:F24" si="2">IFERROR(VLOOKUP(C5,Svar, 4, FALSE), "")</f>
        <v>ANDT-samordnare samt chef för ungdomsgården</v>
      </c>
      <c r="G5" s="11">
        <f t="shared" ref="G5:G24" si="3">IF(LEN(D5) &gt; 0, IF(IFERROR(FIND("a.", VLOOKUP(C5,Svar, 5, FALSE)), 0), 1.25, 0), "")</f>
        <v>0</v>
      </c>
      <c r="H5" s="11">
        <f t="shared" ref="H5:H24" si="4">IF(LEN(D5) &gt; 0, IF(IFERROR(FIND("b.", VLOOKUP(C5,Svar, 5, FALSE)), 0), 1.25, 0), "")</f>
        <v>0</v>
      </c>
      <c r="I5" s="11">
        <f t="shared" ref="I5:I24" si="5">IF(LEN(D5) &gt; 0, IF(IFERROR(FIND("c.", VLOOKUP(C5,Svar, 5, FALSE)), 0), 1.25, 0), "")</f>
        <v>0</v>
      </c>
      <c r="J5" s="11">
        <f t="shared" ref="J5:J24" si="6">IF(LEN(D5) &gt; 0, IF(IFERROR(FIND("d.", VLOOKUP(C5,Svar, 5, FALSE)), 0), 1.25, 0), "")</f>
        <v>0</v>
      </c>
      <c r="K5" s="11">
        <f t="shared" ref="K5:K24" si="7">IF(LEN(D5) &gt; 0, 0, "")</f>
        <v>0</v>
      </c>
      <c r="L5" s="10">
        <f t="shared" ref="L5:L24" si="8">IF(LEN(D5) &gt; 0, SUM(G5:K5), "")</f>
        <v>0</v>
      </c>
      <c r="M5" s="11">
        <f t="shared" ref="M5:M24" si="9">IF(LEN(D5) &gt; 0, IF(IFERROR(FIND("a.", VLOOKUP(C5,Svar, 7, FALSE)), 0), 1, 0), "")</f>
        <v>0</v>
      </c>
      <c r="N5" s="11">
        <f t="shared" ref="N5:N24" si="10">IF(LEN(D5) &gt; 0, IF(IFERROR(FIND("b.", VLOOKUP(C5,Svar, 7, FALSE)), 0), 1, 0), "")</f>
        <v>0</v>
      </c>
      <c r="O5" s="11">
        <f t="shared" ref="O5:O24" si="11">IF(LEN(D5) &gt; 0, IF(IFERROR(FIND("c.", VLOOKUP(C5,Svar, 7, FALSE)), 0), 1, 0), "")</f>
        <v>1</v>
      </c>
      <c r="P5" s="11">
        <f t="shared" ref="P5:P24" si="12">IF(LEN(D5) &gt; 0, IF(IFERROR(FIND("d.", VLOOKUP(C5,Svar, 7, FALSE)), 0), 1, 0), "")</f>
        <v>1</v>
      </c>
      <c r="Q5" s="11">
        <f t="shared" ref="Q5:Q24" si="13">IF(LEN(D5) &gt; 0, IF(IFERROR(FIND("e.", VLOOKUP(C5,Svar, 7, FALSE)), 0), 1, 0), "")</f>
        <v>0</v>
      </c>
      <c r="R5" s="11">
        <f t="shared" ref="R5:R24" si="14">IF(LEN(D5) &gt; 0, 0, "")</f>
        <v>0</v>
      </c>
      <c r="S5" s="10">
        <f t="shared" ref="S5:S24" si="15">IF(LEN(D5) &gt; 0, SUM(M5:R5), "")</f>
        <v>2</v>
      </c>
      <c r="T5" s="11">
        <f t="shared" ref="T5:T24" si="16">IF(LEN(D5) &gt; 0, IF(IFERROR(FIND("a.", VLOOKUP(C5,Svar, 8, FALSE)), 0), 0.625, 0), "")</f>
        <v>0</v>
      </c>
      <c r="U5" s="11">
        <f t="shared" ref="U5:U24" si="17">IF(LEN(D5) &gt; 0, IF(IFERROR(FIND("b.", VLOOKUP(C5,Svar, 8, FALSE)), 0), 0.625, 0), "")</f>
        <v>0</v>
      </c>
      <c r="V5" s="11">
        <f t="shared" ref="V5:V24" si="18">IF(LEN(D5) &gt; 0, IF(IFERROR(FIND("c.", VLOOKUP(C5,Svar, 8, FALSE)), 0), 0.625, 0), "")</f>
        <v>0.625</v>
      </c>
      <c r="W5" s="11">
        <f t="shared" ref="W5:W24" si="19">IF(LEN(D5) &gt; 0, IF(IFERROR(FIND("d.", VLOOKUP(C5,Svar, 8, FALSE)), 0), 0.625, 0), "")</f>
        <v>0</v>
      </c>
      <c r="X5" s="11">
        <f t="shared" ref="X5:X24" si="20">IF(LEN(D5) &gt; 0, IF(IFERROR(FIND("e.", VLOOKUP(C5,Svar, 8, FALSE)), 0), 0.625, 0), "")</f>
        <v>0</v>
      </c>
      <c r="Y5" s="11">
        <f t="shared" ref="Y5:Y24" si="21">IF(LEN(D5) &gt; 0, IF(IFERROR(FIND("f.", VLOOKUP(C5,Svar, 8, FALSE)), 0), 0.625, 0), "")</f>
        <v>0.625</v>
      </c>
      <c r="Z5" s="11">
        <f t="shared" ref="Z5:Z24" si="22">IF(LEN(D5) &gt; 0, IF(IFERROR(FIND("g.", VLOOKUP(C5,Svar, 8, FALSE)), 0), 0.625, 0), "")</f>
        <v>0</v>
      </c>
      <c r="AA5" s="11">
        <f t="shared" ref="AA5:AA24" si="23">IF(LEN(D5) &gt; 0, IF(IFERROR(FIND("h.", VLOOKUP(C5,Svar, 8, FALSE)), 0), 0.625, 0), "")</f>
        <v>0</v>
      </c>
      <c r="AB5" s="11">
        <f t="shared" ref="AB5:AB24" si="24">IF(LEN(D5) &gt; 0, 0, "")</f>
        <v>0</v>
      </c>
      <c r="AC5" s="10">
        <f t="shared" ref="AC5:AC24" si="25">IF(LEN(D5) &gt; 0, SUM(T5:AB5), "")</f>
        <v>1.25</v>
      </c>
      <c r="AD5" s="11">
        <f t="shared" ref="AD5:AD24" si="26">IF(LEN(D5) &gt; 0, IF(IFERROR(FIND("a.", VLOOKUP(C5,Svar, 9, FALSE)), 0), 1, 0), "")</f>
        <v>1</v>
      </c>
      <c r="AE5" s="11">
        <f t="shared" ref="AE5:AE24" si="27">IF(LEN(D5) &gt; 0, IF(IFERROR(FIND("b.", VLOOKUP(C5,Svar, 9, FALSE)), 0), 2, 0), "")</f>
        <v>0</v>
      </c>
      <c r="AF5" s="11">
        <f t="shared" ref="AF5:AF24" si="28">IF(LEN(D5) &gt; 0, IF(IFERROR(FIND("c.", VLOOKUP(C5,Svar, 9, FALSE)), 0), 1, 0), "")</f>
        <v>0</v>
      </c>
      <c r="AG5" s="11">
        <f t="shared" ref="AG5:AG24" si="29">IF(LEN(D5) &gt; 0, IF(IFERROR(FIND("d.", VLOOKUP(C5,Svar, 9, FALSE)), 0), 2, 0), "")</f>
        <v>0</v>
      </c>
      <c r="AH5" s="11">
        <f t="shared" ref="AH5:AH24" si="30">IF(LEN(D5) &gt; 0, IF(IFERROR(FIND("e.", VLOOKUP(C5,Svar, 9, FALSE)), 0), 1, 0), "")</f>
        <v>0</v>
      </c>
      <c r="AI5" s="11">
        <f t="shared" ref="AI5:AI24" si="31">IF(LEN(D5) &gt; 0, 0, "")</f>
        <v>0</v>
      </c>
      <c r="AJ5" s="10">
        <f t="shared" ref="AJ5:AJ24" si="32">IF(LEN(D5) &gt; 0, IF(SUM(AD5:AI5) &gt; 5, 5, SUM(AD5:AI5)), "")</f>
        <v>1</v>
      </c>
      <c r="AK5" s="11">
        <f t="shared" ref="AK5:AK24" si="33">IF(LEN(D5) &gt; 0, IF(IFERROR(FIND("a.", VLOOKUP(C5,Svar, 10, FALSE)), 0), 1, 0), "")</f>
        <v>1</v>
      </c>
      <c r="AL5" s="11">
        <f t="shared" ref="AL5:AL24" si="34">IF(LEN(D5) &gt; 0, IF(IFERROR(FIND("b.", VLOOKUP(C5,Svar, 10, FALSE)), 0), 1, 0), "")</f>
        <v>0</v>
      </c>
      <c r="AM5" s="11">
        <f t="shared" ref="AM5:AM24" si="35">IF(LEN(D5) &gt; 0, IF(IFERROR(FIND("c.", VLOOKUP(C5,Svar, 10, FALSE)), 0), 1, 0), "")</f>
        <v>1</v>
      </c>
      <c r="AN5" s="11">
        <f t="shared" ref="AN5:AN24" si="36">IF(LEN(D5) &gt; 0, IF(IFERROR(FIND("d.", VLOOKUP(C5,Svar, 10, FALSE)), 0), 1, 0), "")</f>
        <v>0</v>
      </c>
      <c r="AO5" s="11">
        <f t="shared" ref="AO5:AO24" si="37">IF(LEN(D5) &gt; 0, IF(IFERROR(FIND("e.", VLOOKUP(C5,Svar, 10, FALSE)), 0), 1, 0), "")</f>
        <v>0</v>
      </c>
      <c r="AP5" s="11">
        <f t="shared" ref="AP5:AP24" si="38">IF(LEN(D5) &gt; 0, 0, "")</f>
        <v>0</v>
      </c>
      <c r="AQ5" s="10">
        <f t="shared" ref="AQ5:AQ24" si="39">IF(LEN(D5) &gt; 0, SUM(AK5:AP5), "")</f>
        <v>2</v>
      </c>
      <c r="AR5" s="11">
        <f t="shared" ref="AR5:AR24" si="40">IF(LEN(D5) &gt; 0, IF(IFERROR(FIND("a.", VLOOKUP(C5,Svar, 11, FALSE)), 0), 1, 0), "")</f>
        <v>0</v>
      </c>
      <c r="AS5" s="11">
        <f t="shared" ref="AS5:AS24" si="41">IF(LEN(D5) &gt; 0, IF(IFERROR(FIND("b.", VLOOKUP(C5,Svar, 11, FALSE)), 0), 1, 0), "")</f>
        <v>0</v>
      </c>
      <c r="AT5" s="11">
        <f t="shared" ref="AT5:AT24" si="42">IF(LEN(D5) &gt; 0, IF(IFERROR(FIND("c.", VLOOKUP(C5,Svar, 11, FALSE)), 0), 1, 0), "")</f>
        <v>0</v>
      </c>
      <c r="AU5" s="11">
        <f t="shared" ref="AU5:AU24" si="43">IF(LEN(D5) &gt; 0, IF(IFERROR(FIND("d.", VLOOKUP(C5,Svar, 11, FALSE)), 0), 1, 0), "")</f>
        <v>0</v>
      </c>
      <c r="AV5" s="11">
        <f t="shared" ref="AV5:AV24" si="44">IF(LEN(D5) &gt; 0, IF(IFERROR(FIND("e.", VLOOKUP(C5,Svar, 11, FALSE)), 0), 1, 0), "")</f>
        <v>0</v>
      </c>
      <c r="AW5" s="11">
        <f t="shared" ref="AW5:AW24" si="45">IF(LEN(D5) &gt; 0, 0, "")</f>
        <v>0</v>
      </c>
      <c r="AX5" s="10">
        <f t="shared" ref="AX5:AX24" si="46">IF(LEN(D5) &gt; 0, SUM(AR5:AW5), "")</f>
        <v>0</v>
      </c>
      <c r="AY5" s="12" t="s">
        <v>1491</v>
      </c>
      <c r="AZ5" s="12">
        <v>900</v>
      </c>
      <c r="BA5" s="13">
        <v>1915</v>
      </c>
      <c r="BB5" s="10">
        <f t="shared" ref="BB5:BB24" si="47">IF(BA5 &gt; 3099, 5, IF(BA5 &gt; 2799, 4, IF(BA5&gt; 2499, 3, IF(BA5&gt; 2299, 2, IF(BA5 &gt; 1999, 1, IF(BA5&gt;0, 0))))))</f>
        <v>0</v>
      </c>
      <c r="BC5" s="17">
        <f t="shared" ref="BC5:BC24" si="48">IF(LEN(D5) &gt; 0, ROUND((L5+S5+AC5+AJ5+AQ5+AX5+BB5)/7, 1), "")</f>
        <v>0.9</v>
      </c>
      <c r="BD5" s="35" t="s">
        <v>1785</v>
      </c>
      <c r="BE5" s="10" t="str">
        <f t="shared" ref="BE5:BE24" si="49">IF(LEN(D5) &gt; 0, VLOOKUP(C5,Svar, 12, FALSE), "")</f>
        <v>Varken eller</v>
      </c>
      <c r="BF5" s="19" t="s">
        <v>862</v>
      </c>
      <c r="BG5" s="7">
        <v>1715</v>
      </c>
      <c r="BH5" s="6" t="s">
        <v>647</v>
      </c>
      <c r="BI5" s="9" t="str">
        <f t="shared" ref="BI5:BI24" si="50">IFERROR(VLOOKUP(BH5,Svar, 2, FALSE), "")</f>
        <v>Annica Merchant</v>
      </c>
      <c r="BJ5" s="10" t="str">
        <f t="shared" ref="BJ5:BJ24" si="51">IFERROR(VLOOKUP(BH5,Svar, 3, FALSE), "")</f>
        <v>annica.merchant@kil.se</v>
      </c>
      <c r="BK5" s="10" t="str">
        <f t="shared" ref="BK5:BK24" si="52">IFERROR(VLOOKUP(BH5,Svar, 4, FALSE), "")</f>
        <v>ANDT-samordnare samt chef för ungdomsgården</v>
      </c>
      <c r="BL5" s="10"/>
      <c r="BM5" s="11">
        <f t="shared" ref="BM5:BM24" si="53">IF(LEN(BI5) &gt; 0, IF(IFERROR(FIND("a.", VLOOKUP(BH5,Svar, 5, FALSE)), 0), 1.25, 0), "")</f>
        <v>0</v>
      </c>
      <c r="BN5" s="11">
        <f t="shared" ref="BN5:BN24" si="54">IF(LEN(BI5) &gt; 0, IF(IFERROR(FIND("b.", VLOOKUP(BH5,Svar, 5, FALSE)), 0), 1.25, 0), "")</f>
        <v>0</v>
      </c>
      <c r="BO5" s="11">
        <f t="shared" ref="BO5:BO24" si="55">IF(LEN(BI5) &gt; 0, IF(IFERROR(FIND("c.", VLOOKUP(BH5,Svar, 5, FALSE)), 0), 1.25, 0), "")</f>
        <v>0</v>
      </c>
      <c r="BP5" s="11">
        <f t="shared" ref="BP5:BP24" si="56">IF(LEN(BI5) &gt; 0, IF(IFERROR(FIND("d.", VLOOKUP(BH5,Svar, 5, FALSE)), 0), 1.25, 0), "")</f>
        <v>0</v>
      </c>
      <c r="BQ5" s="11">
        <f t="shared" ref="BQ5:BQ24" si="57">IF(LEN(BI5) &gt; 0, 0, "")</f>
        <v>0</v>
      </c>
      <c r="BR5" s="17">
        <f t="shared" ref="BR5:BR24" si="58">IF(LEN(BI5) &gt; 0, SUM(BM5:BQ5), "")</f>
        <v>0</v>
      </c>
      <c r="BS5" s="11">
        <f t="shared" ref="BS5:BS24" si="59">IF(LEN(BI5) &gt; 0, IF(IFERROR(FIND("a.", VLOOKUP(BH5,Svar, 7, FALSE)), 0), 1, 0), "")</f>
        <v>0</v>
      </c>
      <c r="BT5" s="11">
        <f t="shared" ref="BT5:BT24" si="60">IF(LEN(BI5) &gt; 0, IF(IFERROR(FIND("b.", VLOOKUP(BH5,Svar, 7, FALSE)), 0), 1, 0), "")</f>
        <v>0</v>
      </c>
      <c r="BU5" s="11">
        <f t="shared" ref="BU5:BU24" si="61">IF(LEN(BI5) &gt; 0, IF(IFERROR(FIND("c.", VLOOKUP(BH5,Svar, 7, FALSE)), 0), 1, 0), "")</f>
        <v>1</v>
      </c>
      <c r="BV5" s="11">
        <f t="shared" ref="BV5:BV24" si="62">IF(LEN(BI5) &gt; 0, IF(IFERROR(FIND("d.", VLOOKUP(BH5,Svar, 7, FALSE)), 0), 1, 0), "")</f>
        <v>1</v>
      </c>
      <c r="BW5" s="11">
        <f t="shared" ref="BW5:BW24" si="63">IF(LEN(BI5) &gt; 0, IF(IFERROR(FIND("e.", VLOOKUP(BH5,Svar, 7, FALSE)), 0), 1, 0), "")</f>
        <v>0</v>
      </c>
      <c r="BX5" s="11">
        <f t="shared" ref="BX5:BX24" si="64">IF(LEN(BI5) &gt; 0, 0, "")</f>
        <v>0</v>
      </c>
      <c r="BY5" s="17">
        <f t="shared" ref="BY5:BY24" si="65">IF(LEN(BI5) &gt; 0, SUM(BS5:BX5), "")</f>
        <v>2</v>
      </c>
      <c r="BZ5" s="11">
        <f t="shared" ref="BZ5:BZ24" si="66">IF(LEN(BI5) &gt; 0, IF(IFERROR(FIND("a.", VLOOKUP(BH5,Svar, 8, FALSE)), 0), 0.625, 0), "")</f>
        <v>0</v>
      </c>
      <c r="CA5" s="11">
        <f t="shared" ref="CA5:CA24" si="67">IF(LEN(BI5) &gt; 0, IF(IFERROR(FIND("b.", VLOOKUP(BH5,Svar, 8, FALSE)), 0), 0.625, 0), "")</f>
        <v>0</v>
      </c>
      <c r="CB5" s="11">
        <f t="shared" ref="CB5:CB24" si="68">IF(LEN(BI5) &gt; 0, IF(IFERROR(FIND("c.", VLOOKUP(BH5,Svar, 8, FALSE)), 0), 0.625, 0), "")</f>
        <v>0.625</v>
      </c>
      <c r="CC5" s="11">
        <f t="shared" ref="CC5:CC24" si="69">IF(LEN(BI5) &gt; 0, IF(IFERROR(FIND("d.", VLOOKUP(BH5,Svar, 8, FALSE)), 0), 0.625, 0), "")</f>
        <v>0</v>
      </c>
      <c r="CD5" s="11">
        <f t="shared" ref="CD5:CD24" si="70">IF(LEN(BI5) &gt; 0, IF(IFERROR(FIND("e.", VLOOKUP(BH5,Svar, 8, FALSE)), 0), 0.625, 0), "")</f>
        <v>0</v>
      </c>
      <c r="CE5" s="11">
        <f t="shared" ref="CE5:CE24" si="71">IF(LEN(BI5) &gt; 0, IF(IFERROR(FIND("f.", VLOOKUP(BH5,Svar, 8, FALSE)), 0), 0.625, 0), "")</f>
        <v>0.625</v>
      </c>
      <c r="CF5" s="11">
        <f t="shared" ref="CF5:CF24" si="72">IF(LEN(BI5) &gt; 0, IF(IFERROR(FIND("g.", VLOOKUP(BH5,Svar, 8, FALSE)), 0), 0.625, 0), "")</f>
        <v>0</v>
      </c>
      <c r="CG5" s="11">
        <f t="shared" ref="CG5:CG24" si="73">IF(LEN(BI5) &gt; 0, IF(IFERROR(FIND("h.", VLOOKUP(BH5,Svar, 8, FALSE)), 0), 0.625, 0), "")</f>
        <v>0</v>
      </c>
      <c r="CH5" s="11">
        <f t="shared" ref="CH5:CH24" si="74">IF(LEN(BI5) &gt; 0, 0, "")</f>
        <v>0</v>
      </c>
      <c r="CI5" s="17">
        <f t="shared" ref="CI5:CI24" si="75">IF(LEN(BI5) &gt; 0, SUM(BZ5:CH5), "")</f>
        <v>1.25</v>
      </c>
      <c r="CJ5" s="11">
        <f t="shared" ref="CJ5:CJ24" si="76">IF(LEN(BI5) &gt; 0, IF(IFERROR(FIND("a.", VLOOKUP(BH5,Svar, 9, FALSE)), 0), 1, 0), "")</f>
        <v>1</v>
      </c>
      <c r="CK5" s="11">
        <f t="shared" ref="CK5:CK24" si="77">IF(LEN(BI5) &gt; 0, IF(IFERROR(FIND("b.", VLOOKUP(BH5,Svar, 9, FALSE)), 0), 2, 0), "")</f>
        <v>0</v>
      </c>
      <c r="CL5" s="11">
        <f t="shared" ref="CL5:CL24" si="78">IF(LEN(BI5) &gt; 0, IF(IFERROR(FIND("c.", VLOOKUP(BH5,Svar, 9, FALSE)), 0), 1, 0), "")</f>
        <v>0</v>
      </c>
      <c r="CM5" s="11">
        <f t="shared" ref="CM5:CM24" si="79">IF(LEN(BI5) &gt; 0, IF(IFERROR(FIND("d.", VLOOKUP(BH5,Svar, 9, FALSE)), 0), 2, 0), "")</f>
        <v>0</v>
      </c>
      <c r="CN5" s="11">
        <f t="shared" ref="CN5:CN24" si="80">IF(LEN(BI5) &gt; 0, IF(IFERROR(FIND("e.", VLOOKUP(BH5,Svar, 9, FALSE)), 0), 1, 0), "")</f>
        <v>0</v>
      </c>
      <c r="CO5" s="11">
        <f t="shared" ref="CO5:CO24" si="81">IF(LEN(BI5) &gt; 0, 0, "")</f>
        <v>0</v>
      </c>
      <c r="CP5" s="17">
        <f t="shared" ref="CP5:CP24" si="82">IF(LEN(BI5) &gt; 0, IF(SUM(CJ5:CO5) &gt; 5, 5, SUM(CJ5:CO5)), "")</f>
        <v>1</v>
      </c>
      <c r="CQ5" s="11">
        <f t="shared" ref="CQ5:CQ24" si="83">IF(LEN(BI5) &gt; 0, IF(IFERROR(FIND("a.", VLOOKUP(BH5,Svar, 10, FALSE)), 0), 1, 0), "")</f>
        <v>1</v>
      </c>
      <c r="CR5" s="11">
        <f t="shared" ref="CR5:CR24" si="84">IF(LEN(BI5) &gt; 0, IF(IFERROR(FIND("b.", VLOOKUP(BH5,Svar, 10, FALSE)), 0), 1, 0), "")</f>
        <v>0</v>
      </c>
      <c r="CS5" s="11">
        <f t="shared" ref="CS5:CS24" si="85">IF(LEN(BI5) &gt; 0, IF(IFERROR(FIND("c.", VLOOKUP(BH5,Svar, 10, FALSE)), 0), 1, 0), "")</f>
        <v>1</v>
      </c>
      <c r="CT5" s="11">
        <f t="shared" ref="CT5:CT24" si="86">IF(LEN(BI5) &gt; 0, IF(IFERROR(FIND("d.", VLOOKUP(BH5,Svar, 10, FALSE)), 0), 1, 0), "")</f>
        <v>0</v>
      </c>
      <c r="CU5" s="11">
        <f t="shared" ref="CU5:CU24" si="87">IF(LEN(BI5) &gt; 0, IF(IFERROR(FIND("e.", VLOOKUP(BH5,Svar, 10, FALSE)), 0), 1, 0), "")</f>
        <v>0</v>
      </c>
      <c r="CV5" s="11">
        <f t="shared" ref="CV5:CV24" si="88">IF(LEN(BI5) &gt; 0, 0, "")</f>
        <v>0</v>
      </c>
      <c r="CW5" s="17">
        <f t="shared" ref="CW5:CW24" si="89">IF(LEN(BI5) &gt; 0, SUM(CQ5:CV5), "")</f>
        <v>2</v>
      </c>
      <c r="CX5" s="11">
        <f t="shared" ref="CX5:CX24" si="90">IF(LEN(BI5) &gt; 0, IF(IFERROR(FIND("a.", VLOOKUP(BH5,Svar, 11, FALSE)), 0), 1, 0), "")</f>
        <v>0</v>
      </c>
      <c r="CY5" s="11">
        <f t="shared" ref="CY5:CY24" si="91">IF(LEN(BI5) &gt; 0, IF(IFERROR(FIND("b.", VLOOKUP(BH5,Svar, 11, FALSE)), 0), 1, 0), "")</f>
        <v>0</v>
      </c>
      <c r="CZ5" s="11">
        <f t="shared" ref="CZ5:CZ24" si="92">IF(LEN(BI5) &gt; 0, IF(IFERROR(FIND("c.", VLOOKUP(BH5,Svar, 11, FALSE)), 0), 1, 0), "")</f>
        <v>0</v>
      </c>
      <c r="DA5" s="11">
        <f t="shared" ref="DA5:DA24" si="93">IF(LEN(BI5) &gt; 0, IF(IFERROR(FIND("d.", VLOOKUP(BH5,Svar, 11, FALSE)), 0), 1, 0), "")</f>
        <v>0</v>
      </c>
      <c r="DB5" s="11">
        <f t="shared" ref="DB5:DB24" si="94">IF(LEN(BI5) &gt; 0, IF(IFERROR(FIND("e.", VLOOKUP(BH5,Svar, 11, FALSE)), 0), 1, 0), "")</f>
        <v>0</v>
      </c>
      <c r="DC5" s="11">
        <f t="shared" ref="DC5:DC24" si="95">IF(LEN(BI5) &gt; 0, 0, "")</f>
        <v>0</v>
      </c>
      <c r="DD5" s="17">
        <f t="shared" ref="DD5:DD24" si="96">IF(LEN(BI5) &gt; 0, SUM(CX5:DC5), "")</f>
        <v>0</v>
      </c>
      <c r="DE5" s="12" t="s">
        <v>1491</v>
      </c>
      <c r="DF5" s="12">
        <v>900</v>
      </c>
      <c r="DG5" s="13">
        <v>1915</v>
      </c>
      <c r="DH5" s="17">
        <f t="shared" ref="DH5:DH24" si="97">IF(DG5 &gt; 3099, 5, IF(DG5 &gt; 2799, 4, IF(DG5&gt; 2499, 3, IF(DG5&gt; 2299, 2, IF(DG5 &gt; 1999, 1, IF(DG5&gt;0, 0))))))</f>
        <v>0</v>
      </c>
      <c r="DI5" s="17">
        <f t="shared" ref="DI5:DI24" si="98">IF(LEN(BI5) &gt; 0, ROUND((BR5+BY5+CI5+CP5+CW5+DD5+DH5)/7, 1), "")</f>
        <v>0.9</v>
      </c>
      <c r="DJ5" s="10" t="str">
        <f t="shared" ref="DJ5:DJ24" si="99">IF(LEN(BI5) &gt; 0, VLOOKUP(BH5,Svar, 12, FALSE), "")</f>
        <v>Varken eller</v>
      </c>
    </row>
    <row r="6" spans="1:114" ht="15" x14ac:dyDescent="0.25">
      <c r="A6" s="6" t="s">
        <v>862</v>
      </c>
      <c r="B6" s="7">
        <v>1764</v>
      </c>
      <c r="C6" s="6" t="s">
        <v>863</v>
      </c>
      <c r="D6" s="9" t="str">
        <f t="shared" si="0"/>
        <v>Sara Emsevik</v>
      </c>
      <c r="E6" s="10" t="str">
        <f t="shared" si="1"/>
        <v>sara.emsevik@grums.se</v>
      </c>
      <c r="F6" s="10" t="str">
        <f t="shared" si="2"/>
        <v>Samordnare ANDT</v>
      </c>
      <c r="G6" s="11">
        <f t="shared" si="3"/>
        <v>0</v>
      </c>
      <c r="H6" s="11">
        <f t="shared" si="4"/>
        <v>0</v>
      </c>
      <c r="I6" s="11">
        <f t="shared" si="5"/>
        <v>0</v>
      </c>
      <c r="J6" s="11">
        <f t="shared" si="6"/>
        <v>1.25</v>
      </c>
      <c r="K6" s="11">
        <f t="shared" si="7"/>
        <v>0</v>
      </c>
      <c r="L6" s="10">
        <f t="shared" si="8"/>
        <v>1.25</v>
      </c>
      <c r="M6" s="11">
        <f t="shared" si="9"/>
        <v>1</v>
      </c>
      <c r="N6" s="11">
        <f t="shared" si="10"/>
        <v>1</v>
      </c>
      <c r="O6" s="11">
        <f t="shared" si="11"/>
        <v>0</v>
      </c>
      <c r="P6" s="11">
        <f t="shared" si="12"/>
        <v>0</v>
      </c>
      <c r="Q6" s="11">
        <f t="shared" si="13"/>
        <v>0</v>
      </c>
      <c r="R6" s="11">
        <f t="shared" si="14"/>
        <v>0</v>
      </c>
      <c r="S6" s="10">
        <f t="shared" si="15"/>
        <v>2</v>
      </c>
      <c r="T6" s="11">
        <f t="shared" si="16"/>
        <v>0</v>
      </c>
      <c r="U6" s="11">
        <f t="shared" si="17"/>
        <v>0</v>
      </c>
      <c r="V6" s="11">
        <f t="shared" si="18"/>
        <v>0.625</v>
      </c>
      <c r="W6" s="11">
        <f t="shared" si="19"/>
        <v>0</v>
      </c>
      <c r="X6" s="11">
        <f t="shared" si="20"/>
        <v>0</v>
      </c>
      <c r="Y6" s="11">
        <f t="shared" si="21"/>
        <v>0.625</v>
      </c>
      <c r="Z6" s="11">
        <f t="shared" si="22"/>
        <v>0</v>
      </c>
      <c r="AA6" s="11">
        <f t="shared" si="23"/>
        <v>0</v>
      </c>
      <c r="AB6" s="11">
        <f t="shared" si="24"/>
        <v>0</v>
      </c>
      <c r="AC6" s="10">
        <f t="shared" si="25"/>
        <v>1.25</v>
      </c>
      <c r="AD6" s="11">
        <f t="shared" si="26"/>
        <v>1</v>
      </c>
      <c r="AE6" s="11">
        <f t="shared" si="27"/>
        <v>0</v>
      </c>
      <c r="AF6" s="11">
        <f t="shared" si="28"/>
        <v>0</v>
      </c>
      <c r="AG6" s="11">
        <f t="shared" si="29"/>
        <v>2</v>
      </c>
      <c r="AH6" s="11">
        <f t="shared" si="30"/>
        <v>0</v>
      </c>
      <c r="AI6" s="11">
        <f t="shared" si="31"/>
        <v>0</v>
      </c>
      <c r="AJ6" s="10">
        <f t="shared" si="32"/>
        <v>3</v>
      </c>
      <c r="AK6" s="11">
        <f t="shared" si="33"/>
        <v>1</v>
      </c>
      <c r="AL6" s="11">
        <f t="shared" si="34"/>
        <v>1</v>
      </c>
      <c r="AM6" s="11">
        <f t="shared" si="35"/>
        <v>1</v>
      </c>
      <c r="AN6" s="11">
        <f t="shared" si="36"/>
        <v>1</v>
      </c>
      <c r="AO6" s="11">
        <f t="shared" si="37"/>
        <v>1</v>
      </c>
      <c r="AP6" s="11">
        <f t="shared" si="38"/>
        <v>0</v>
      </c>
      <c r="AQ6" s="10">
        <f t="shared" si="39"/>
        <v>5</v>
      </c>
      <c r="AR6" s="11">
        <f t="shared" si="40"/>
        <v>1</v>
      </c>
      <c r="AS6" s="11">
        <f t="shared" si="41"/>
        <v>0</v>
      </c>
      <c r="AT6" s="11">
        <f t="shared" si="42"/>
        <v>0</v>
      </c>
      <c r="AU6" s="11">
        <f t="shared" si="43"/>
        <v>0</v>
      </c>
      <c r="AV6" s="11">
        <f t="shared" si="44"/>
        <v>0</v>
      </c>
      <c r="AW6" s="11">
        <f t="shared" si="45"/>
        <v>0</v>
      </c>
      <c r="AX6" s="10">
        <f t="shared" si="46"/>
        <v>1</v>
      </c>
      <c r="AY6" s="12">
        <v>897</v>
      </c>
      <c r="AZ6" s="12">
        <v>713</v>
      </c>
      <c r="BA6" s="13">
        <v>1610</v>
      </c>
      <c r="BB6" s="10">
        <f t="shared" si="47"/>
        <v>0</v>
      </c>
      <c r="BC6" s="17">
        <f t="shared" si="48"/>
        <v>1.9</v>
      </c>
      <c r="BD6" s="35" t="s">
        <v>1785</v>
      </c>
      <c r="BE6" s="10" t="str">
        <f t="shared" si="49"/>
        <v>Bra</v>
      </c>
      <c r="BF6" s="6" t="s">
        <v>862</v>
      </c>
      <c r="BG6" s="7">
        <v>1764</v>
      </c>
      <c r="BH6" s="6" t="s">
        <v>863</v>
      </c>
      <c r="BI6" s="9" t="str">
        <f t="shared" si="50"/>
        <v>Sara Emsevik</v>
      </c>
      <c r="BJ6" s="10" t="str">
        <f t="shared" si="51"/>
        <v>sara.emsevik@grums.se</v>
      </c>
      <c r="BK6" s="10" t="str">
        <f t="shared" si="52"/>
        <v>Samordnare ANDT</v>
      </c>
      <c r="BL6" s="10"/>
      <c r="BM6" s="11">
        <f t="shared" si="53"/>
        <v>0</v>
      </c>
      <c r="BN6" s="11">
        <f t="shared" si="54"/>
        <v>0</v>
      </c>
      <c r="BO6" s="11">
        <f t="shared" si="55"/>
        <v>0</v>
      </c>
      <c r="BP6" s="11">
        <f t="shared" si="56"/>
        <v>1.25</v>
      </c>
      <c r="BQ6" s="11">
        <f t="shared" si="57"/>
        <v>0</v>
      </c>
      <c r="BR6" s="17">
        <f t="shared" si="58"/>
        <v>1.25</v>
      </c>
      <c r="BS6" s="11">
        <f t="shared" si="59"/>
        <v>1</v>
      </c>
      <c r="BT6" s="11">
        <f t="shared" si="60"/>
        <v>1</v>
      </c>
      <c r="BU6" s="11">
        <f t="shared" si="61"/>
        <v>0</v>
      </c>
      <c r="BV6" s="11">
        <f t="shared" si="62"/>
        <v>0</v>
      </c>
      <c r="BW6" s="11">
        <f t="shared" si="63"/>
        <v>0</v>
      </c>
      <c r="BX6" s="11">
        <f t="shared" si="64"/>
        <v>0</v>
      </c>
      <c r="BY6" s="17">
        <f t="shared" si="65"/>
        <v>2</v>
      </c>
      <c r="BZ6" s="11">
        <f t="shared" si="66"/>
        <v>0</v>
      </c>
      <c r="CA6" s="11">
        <f t="shared" si="67"/>
        <v>0</v>
      </c>
      <c r="CB6" s="11">
        <f t="shared" si="68"/>
        <v>0.625</v>
      </c>
      <c r="CC6" s="11">
        <f t="shared" si="69"/>
        <v>0</v>
      </c>
      <c r="CD6" s="11">
        <f t="shared" si="70"/>
        <v>0</v>
      </c>
      <c r="CE6" s="11">
        <f t="shared" si="71"/>
        <v>0.625</v>
      </c>
      <c r="CF6" s="11">
        <f t="shared" si="72"/>
        <v>0</v>
      </c>
      <c r="CG6" s="11">
        <f t="shared" si="73"/>
        <v>0</v>
      </c>
      <c r="CH6" s="11">
        <f t="shared" si="74"/>
        <v>0</v>
      </c>
      <c r="CI6" s="17">
        <f t="shared" si="75"/>
        <v>1.25</v>
      </c>
      <c r="CJ6" s="11">
        <f t="shared" si="76"/>
        <v>1</v>
      </c>
      <c r="CK6" s="11">
        <f t="shared" si="77"/>
        <v>0</v>
      </c>
      <c r="CL6" s="11">
        <f t="shared" si="78"/>
        <v>0</v>
      </c>
      <c r="CM6" s="11">
        <f t="shared" si="79"/>
        <v>2</v>
      </c>
      <c r="CN6" s="11">
        <f t="shared" si="80"/>
        <v>0</v>
      </c>
      <c r="CO6" s="11">
        <f t="shared" si="81"/>
        <v>0</v>
      </c>
      <c r="CP6" s="17">
        <f t="shared" si="82"/>
        <v>3</v>
      </c>
      <c r="CQ6" s="11">
        <f t="shared" si="83"/>
        <v>1</v>
      </c>
      <c r="CR6" s="11">
        <f t="shared" si="84"/>
        <v>1</v>
      </c>
      <c r="CS6" s="11">
        <f t="shared" si="85"/>
        <v>1</v>
      </c>
      <c r="CT6" s="11">
        <f t="shared" si="86"/>
        <v>1</v>
      </c>
      <c r="CU6" s="11">
        <f t="shared" si="87"/>
        <v>1</v>
      </c>
      <c r="CV6" s="11">
        <f t="shared" si="88"/>
        <v>0</v>
      </c>
      <c r="CW6" s="17">
        <f t="shared" si="89"/>
        <v>5</v>
      </c>
      <c r="CX6" s="11">
        <f t="shared" si="90"/>
        <v>1</v>
      </c>
      <c r="CY6" s="11">
        <f t="shared" si="91"/>
        <v>0</v>
      </c>
      <c r="CZ6" s="11">
        <f t="shared" si="92"/>
        <v>0</v>
      </c>
      <c r="DA6" s="11">
        <f t="shared" si="93"/>
        <v>0</v>
      </c>
      <c r="DB6" s="11">
        <f t="shared" si="94"/>
        <v>0</v>
      </c>
      <c r="DC6" s="11">
        <f t="shared" si="95"/>
        <v>0</v>
      </c>
      <c r="DD6" s="17">
        <f t="shared" si="96"/>
        <v>1</v>
      </c>
      <c r="DE6" s="12">
        <v>897</v>
      </c>
      <c r="DF6" s="12">
        <v>713</v>
      </c>
      <c r="DG6" s="13">
        <v>1610</v>
      </c>
      <c r="DH6" s="17">
        <f t="shared" si="97"/>
        <v>0</v>
      </c>
      <c r="DI6" s="17">
        <f t="shared" si="98"/>
        <v>1.9</v>
      </c>
      <c r="DJ6" s="10" t="str">
        <f t="shared" si="99"/>
        <v>Bra</v>
      </c>
    </row>
    <row r="7" spans="1:114" ht="15" x14ac:dyDescent="0.25">
      <c r="A7" s="6" t="s">
        <v>862</v>
      </c>
      <c r="B7" s="7">
        <v>1761</v>
      </c>
      <c r="C7" s="6" t="s">
        <v>491</v>
      </c>
      <c r="D7" s="9" t="str">
        <f t="shared" si="0"/>
        <v>Jan Bjerkander</v>
      </c>
      <c r="E7" s="10" t="str">
        <f t="shared" si="1"/>
        <v>jan.bjerkander@hammaro.se</v>
      </c>
      <c r="F7" s="10" t="str">
        <f t="shared" si="2"/>
        <v>Tf. chef Ungdomsenheten</v>
      </c>
      <c r="G7" s="11">
        <f t="shared" si="3"/>
        <v>0</v>
      </c>
      <c r="H7" s="11">
        <f t="shared" si="4"/>
        <v>0</v>
      </c>
      <c r="I7" s="11">
        <f t="shared" si="5"/>
        <v>0</v>
      </c>
      <c r="J7" s="11">
        <f t="shared" si="6"/>
        <v>0</v>
      </c>
      <c r="K7" s="11">
        <f t="shared" si="7"/>
        <v>0</v>
      </c>
      <c r="L7" s="10">
        <f t="shared" si="8"/>
        <v>0</v>
      </c>
      <c r="M7" s="11">
        <f t="shared" si="9"/>
        <v>1</v>
      </c>
      <c r="N7" s="11">
        <f t="shared" si="10"/>
        <v>1</v>
      </c>
      <c r="O7" s="11">
        <f t="shared" si="11"/>
        <v>0</v>
      </c>
      <c r="P7" s="11">
        <f t="shared" si="12"/>
        <v>1</v>
      </c>
      <c r="Q7" s="11">
        <f t="shared" si="13"/>
        <v>0</v>
      </c>
      <c r="R7" s="11">
        <f t="shared" si="14"/>
        <v>0</v>
      </c>
      <c r="S7" s="10">
        <f t="shared" si="15"/>
        <v>3</v>
      </c>
      <c r="T7" s="11">
        <f t="shared" si="16"/>
        <v>0.625</v>
      </c>
      <c r="U7" s="11">
        <f t="shared" si="17"/>
        <v>0.625</v>
      </c>
      <c r="V7" s="11">
        <f t="shared" si="18"/>
        <v>0</v>
      </c>
      <c r="W7" s="11">
        <f t="shared" si="19"/>
        <v>0</v>
      </c>
      <c r="X7" s="11">
        <f t="shared" si="20"/>
        <v>0.625</v>
      </c>
      <c r="Y7" s="11">
        <f t="shared" si="21"/>
        <v>0.625</v>
      </c>
      <c r="Z7" s="11">
        <f t="shared" si="22"/>
        <v>0</v>
      </c>
      <c r="AA7" s="11">
        <f t="shared" si="23"/>
        <v>0.625</v>
      </c>
      <c r="AB7" s="11">
        <f t="shared" si="24"/>
        <v>0</v>
      </c>
      <c r="AC7" s="10">
        <f t="shared" si="25"/>
        <v>3.125</v>
      </c>
      <c r="AD7" s="11">
        <f t="shared" si="26"/>
        <v>1</v>
      </c>
      <c r="AE7" s="11">
        <f t="shared" si="27"/>
        <v>0</v>
      </c>
      <c r="AF7" s="11">
        <f t="shared" si="28"/>
        <v>1</v>
      </c>
      <c r="AG7" s="11">
        <f t="shared" si="29"/>
        <v>0</v>
      </c>
      <c r="AH7" s="11">
        <f t="shared" si="30"/>
        <v>0</v>
      </c>
      <c r="AI7" s="11">
        <f t="shared" si="31"/>
        <v>0</v>
      </c>
      <c r="AJ7" s="10">
        <f t="shared" si="32"/>
        <v>2</v>
      </c>
      <c r="AK7" s="11">
        <f t="shared" si="33"/>
        <v>1</v>
      </c>
      <c r="AL7" s="11">
        <f t="shared" si="34"/>
        <v>1</v>
      </c>
      <c r="AM7" s="11">
        <f t="shared" si="35"/>
        <v>1</v>
      </c>
      <c r="AN7" s="11">
        <f t="shared" si="36"/>
        <v>0</v>
      </c>
      <c r="AO7" s="11">
        <f t="shared" si="37"/>
        <v>0</v>
      </c>
      <c r="AP7" s="11">
        <f t="shared" si="38"/>
        <v>0</v>
      </c>
      <c r="AQ7" s="10">
        <f t="shared" si="39"/>
        <v>3</v>
      </c>
      <c r="AR7" s="11">
        <f t="shared" si="40"/>
        <v>0</v>
      </c>
      <c r="AS7" s="11">
        <f t="shared" si="41"/>
        <v>1</v>
      </c>
      <c r="AT7" s="11">
        <f t="shared" si="42"/>
        <v>1</v>
      </c>
      <c r="AU7" s="11">
        <f t="shared" si="43"/>
        <v>0</v>
      </c>
      <c r="AV7" s="11">
        <f t="shared" si="44"/>
        <v>0</v>
      </c>
      <c r="AW7" s="11">
        <f t="shared" si="45"/>
        <v>0</v>
      </c>
      <c r="AX7" s="10">
        <f t="shared" si="46"/>
        <v>2</v>
      </c>
      <c r="AY7" s="12" t="s">
        <v>1582</v>
      </c>
      <c r="AZ7" s="12">
        <v>860</v>
      </c>
      <c r="BA7" s="13">
        <v>2582</v>
      </c>
      <c r="BB7" s="10">
        <f t="shared" si="47"/>
        <v>3</v>
      </c>
      <c r="BC7" s="17">
        <f t="shared" si="48"/>
        <v>2.2999999999999998</v>
      </c>
      <c r="BD7" s="35" t="s">
        <v>1785</v>
      </c>
      <c r="BE7" s="10" t="str">
        <f t="shared" si="49"/>
        <v>Bra</v>
      </c>
      <c r="BF7" s="6" t="s">
        <v>862</v>
      </c>
      <c r="BG7" s="7">
        <v>1761</v>
      </c>
      <c r="BH7" s="6" t="s">
        <v>491</v>
      </c>
      <c r="BI7" s="9" t="str">
        <f t="shared" si="50"/>
        <v>Jan Bjerkander</v>
      </c>
      <c r="BJ7" s="10" t="str">
        <f t="shared" si="51"/>
        <v>jan.bjerkander@hammaro.se</v>
      </c>
      <c r="BK7" s="10" t="str">
        <f t="shared" si="52"/>
        <v>Tf. chef Ungdomsenheten</v>
      </c>
      <c r="BL7" s="10"/>
      <c r="BM7" s="11">
        <f t="shared" si="53"/>
        <v>0</v>
      </c>
      <c r="BN7" s="11">
        <f t="shared" si="54"/>
        <v>0</v>
      </c>
      <c r="BO7" s="11">
        <f t="shared" si="55"/>
        <v>0</v>
      </c>
      <c r="BP7" s="11">
        <f t="shared" si="56"/>
        <v>0</v>
      </c>
      <c r="BQ7" s="11">
        <f t="shared" si="57"/>
        <v>0</v>
      </c>
      <c r="BR7" s="17">
        <f t="shared" si="58"/>
        <v>0</v>
      </c>
      <c r="BS7" s="11">
        <f t="shared" si="59"/>
        <v>1</v>
      </c>
      <c r="BT7" s="11">
        <f t="shared" si="60"/>
        <v>1</v>
      </c>
      <c r="BU7" s="11">
        <f t="shared" si="61"/>
        <v>0</v>
      </c>
      <c r="BV7" s="11">
        <f t="shared" si="62"/>
        <v>1</v>
      </c>
      <c r="BW7" s="11">
        <f t="shared" si="63"/>
        <v>0</v>
      </c>
      <c r="BX7" s="11">
        <f t="shared" si="64"/>
        <v>0</v>
      </c>
      <c r="BY7" s="17">
        <f t="shared" si="65"/>
        <v>3</v>
      </c>
      <c r="BZ7" s="11">
        <f t="shared" si="66"/>
        <v>0.625</v>
      </c>
      <c r="CA7" s="11">
        <f t="shared" si="67"/>
        <v>0.625</v>
      </c>
      <c r="CB7" s="11">
        <f t="shared" si="68"/>
        <v>0</v>
      </c>
      <c r="CC7" s="11">
        <f t="shared" si="69"/>
        <v>0</v>
      </c>
      <c r="CD7" s="11">
        <f t="shared" si="70"/>
        <v>0.625</v>
      </c>
      <c r="CE7" s="11">
        <f t="shared" si="71"/>
        <v>0.625</v>
      </c>
      <c r="CF7" s="11">
        <f t="shared" si="72"/>
        <v>0</v>
      </c>
      <c r="CG7" s="11">
        <f t="shared" si="73"/>
        <v>0.625</v>
      </c>
      <c r="CH7" s="11">
        <f t="shared" si="74"/>
        <v>0</v>
      </c>
      <c r="CI7" s="17">
        <f t="shared" si="75"/>
        <v>3.125</v>
      </c>
      <c r="CJ7" s="11">
        <f t="shared" si="76"/>
        <v>1</v>
      </c>
      <c r="CK7" s="11">
        <f t="shared" si="77"/>
        <v>0</v>
      </c>
      <c r="CL7" s="11">
        <f t="shared" si="78"/>
        <v>1</v>
      </c>
      <c r="CM7" s="11">
        <f t="shared" si="79"/>
        <v>0</v>
      </c>
      <c r="CN7" s="11">
        <f t="shared" si="80"/>
        <v>0</v>
      </c>
      <c r="CO7" s="11">
        <f t="shared" si="81"/>
        <v>0</v>
      </c>
      <c r="CP7" s="17">
        <f t="shared" si="82"/>
        <v>2</v>
      </c>
      <c r="CQ7" s="11">
        <f t="shared" si="83"/>
        <v>1</v>
      </c>
      <c r="CR7" s="11">
        <f t="shared" si="84"/>
        <v>1</v>
      </c>
      <c r="CS7" s="11">
        <f t="shared" si="85"/>
        <v>1</v>
      </c>
      <c r="CT7" s="11">
        <f t="shared" si="86"/>
        <v>0</v>
      </c>
      <c r="CU7" s="11">
        <f t="shared" si="87"/>
        <v>0</v>
      </c>
      <c r="CV7" s="11">
        <f t="shared" si="88"/>
        <v>0</v>
      </c>
      <c r="CW7" s="17">
        <f t="shared" si="89"/>
        <v>3</v>
      </c>
      <c r="CX7" s="11">
        <f t="shared" si="90"/>
        <v>0</v>
      </c>
      <c r="CY7" s="11">
        <f t="shared" si="91"/>
        <v>1</v>
      </c>
      <c r="CZ7" s="11">
        <f t="shared" si="92"/>
        <v>1</v>
      </c>
      <c r="DA7" s="11">
        <f t="shared" si="93"/>
        <v>0</v>
      </c>
      <c r="DB7" s="11">
        <f t="shared" si="94"/>
        <v>0</v>
      </c>
      <c r="DC7" s="11">
        <f t="shared" si="95"/>
        <v>0</v>
      </c>
      <c r="DD7" s="17">
        <f t="shared" si="96"/>
        <v>2</v>
      </c>
      <c r="DE7" s="12" t="s">
        <v>1582</v>
      </c>
      <c r="DF7" s="12">
        <v>860</v>
      </c>
      <c r="DG7" s="13">
        <v>2582</v>
      </c>
      <c r="DH7" s="17">
        <f t="shared" si="97"/>
        <v>3</v>
      </c>
      <c r="DI7" s="17">
        <f t="shared" si="98"/>
        <v>2.2999999999999998</v>
      </c>
      <c r="DJ7" s="10" t="str">
        <f t="shared" si="99"/>
        <v>Bra</v>
      </c>
    </row>
    <row r="8" spans="1:114" ht="15" x14ac:dyDescent="0.25">
      <c r="A8" s="6" t="s">
        <v>862</v>
      </c>
      <c r="B8" s="7">
        <v>1783</v>
      </c>
      <c r="C8" s="6" t="s">
        <v>591</v>
      </c>
      <c r="D8" s="9" t="str">
        <f t="shared" si="0"/>
        <v>annica lövgren</v>
      </c>
      <c r="E8" s="10" t="str">
        <f t="shared" si="1"/>
        <v>annica.lovgren@hagfors.se</v>
      </c>
      <c r="F8" s="10" t="str">
        <f t="shared" si="2"/>
        <v>verksamhetschef resurscentrum</v>
      </c>
      <c r="G8" s="11">
        <f t="shared" si="3"/>
        <v>0</v>
      </c>
      <c r="H8" s="11">
        <f t="shared" si="4"/>
        <v>0</v>
      </c>
      <c r="I8" s="11">
        <f t="shared" si="5"/>
        <v>0</v>
      </c>
      <c r="J8" s="11">
        <f t="shared" si="6"/>
        <v>0</v>
      </c>
      <c r="K8" s="11">
        <f t="shared" si="7"/>
        <v>0</v>
      </c>
      <c r="L8" s="10">
        <f t="shared" si="8"/>
        <v>0</v>
      </c>
      <c r="M8" s="11">
        <f t="shared" si="9"/>
        <v>1</v>
      </c>
      <c r="N8" s="11">
        <f t="shared" si="10"/>
        <v>1</v>
      </c>
      <c r="O8" s="11">
        <f t="shared" si="11"/>
        <v>1</v>
      </c>
      <c r="P8" s="11">
        <f t="shared" si="12"/>
        <v>1</v>
      </c>
      <c r="Q8" s="11">
        <f t="shared" si="13"/>
        <v>1</v>
      </c>
      <c r="R8" s="11">
        <f t="shared" si="14"/>
        <v>0</v>
      </c>
      <c r="S8" s="10">
        <f t="shared" si="15"/>
        <v>5</v>
      </c>
      <c r="T8" s="11">
        <f t="shared" si="16"/>
        <v>0</v>
      </c>
      <c r="U8" s="11">
        <f t="shared" si="17"/>
        <v>0.625</v>
      </c>
      <c r="V8" s="11">
        <f t="shared" si="18"/>
        <v>0</v>
      </c>
      <c r="W8" s="11">
        <f t="shared" si="19"/>
        <v>0</v>
      </c>
      <c r="X8" s="11">
        <f t="shared" si="20"/>
        <v>0</v>
      </c>
      <c r="Y8" s="11">
        <f t="shared" si="21"/>
        <v>0.625</v>
      </c>
      <c r="Z8" s="11">
        <f t="shared" si="22"/>
        <v>0</v>
      </c>
      <c r="AA8" s="11">
        <f t="shared" si="23"/>
        <v>0</v>
      </c>
      <c r="AB8" s="11">
        <f t="shared" si="24"/>
        <v>0</v>
      </c>
      <c r="AC8" s="10">
        <f t="shared" si="25"/>
        <v>1.25</v>
      </c>
      <c r="AD8" s="11">
        <f t="shared" si="26"/>
        <v>0</v>
      </c>
      <c r="AE8" s="11">
        <f t="shared" si="27"/>
        <v>2</v>
      </c>
      <c r="AF8" s="11">
        <f t="shared" si="28"/>
        <v>0</v>
      </c>
      <c r="AG8" s="11">
        <f t="shared" si="29"/>
        <v>0</v>
      </c>
      <c r="AH8" s="11">
        <f t="shared" si="30"/>
        <v>0</v>
      </c>
      <c r="AI8" s="11">
        <f t="shared" si="31"/>
        <v>0</v>
      </c>
      <c r="AJ8" s="10">
        <f t="shared" si="32"/>
        <v>2</v>
      </c>
      <c r="AK8" s="11">
        <f t="shared" si="33"/>
        <v>1</v>
      </c>
      <c r="AL8" s="11">
        <f t="shared" si="34"/>
        <v>0</v>
      </c>
      <c r="AM8" s="11">
        <f t="shared" si="35"/>
        <v>0</v>
      </c>
      <c r="AN8" s="11">
        <f t="shared" si="36"/>
        <v>1</v>
      </c>
      <c r="AO8" s="11">
        <f t="shared" si="37"/>
        <v>0</v>
      </c>
      <c r="AP8" s="11">
        <f t="shared" si="38"/>
        <v>0</v>
      </c>
      <c r="AQ8" s="10">
        <f t="shared" si="39"/>
        <v>2</v>
      </c>
      <c r="AR8" s="11">
        <f t="shared" si="40"/>
        <v>0</v>
      </c>
      <c r="AS8" s="11">
        <f t="shared" si="41"/>
        <v>0</v>
      </c>
      <c r="AT8" s="11">
        <f t="shared" si="42"/>
        <v>0</v>
      </c>
      <c r="AU8" s="11">
        <f t="shared" si="43"/>
        <v>1</v>
      </c>
      <c r="AV8" s="11">
        <f t="shared" si="44"/>
        <v>0</v>
      </c>
      <c r="AW8" s="11">
        <f t="shared" si="45"/>
        <v>0</v>
      </c>
      <c r="AX8" s="10">
        <f t="shared" si="46"/>
        <v>1</v>
      </c>
      <c r="AY8" s="12" t="s">
        <v>1338</v>
      </c>
      <c r="AZ8" s="12" t="s">
        <v>1396</v>
      </c>
      <c r="BA8" s="13">
        <v>2293</v>
      </c>
      <c r="BB8" s="10">
        <f t="shared" si="47"/>
        <v>1</v>
      </c>
      <c r="BC8" s="17">
        <f t="shared" si="48"/>
        <v>1.8</v>
      </c>
      <c r="BD8" s="35" t="s">
        <v>1785</v>
      </c>
      <c r="BE8" s="10" t="str">
        <f t="shared" si="49"/>
        <v>Varken eller</v>
      </c>
      <c r="BF8" s="6" t="s">
        <v>862</v>
      </c>
      <c r="BG8" s="7">
        <v>1783</v>
      </c>
      <c r="BH8" s="6" t="s">
        <v>591</v>
      </c>
      <c r="BI8" s="9" t="str">
        <f t="shared" si="50"/>
        <v>annica lövgren</v>
      </c>
      <c r="BJ8" s="10" t="str">
        <f t="shared" si="51"/>
        <v>annica.lovgren@hagfors.se</v>
      </c>
      <c r="BK8" s="10" t="str">
        <f t="shared" si="52"/>
        <v>verksamhetschef resurscentrum</v>
      </c>
      <c r="BL8" s="10"/>
      <c r="BM8" s="11">
        <f t="shared" si="53"/>
        <v>0</v>
      </c>
      <c r="BN8" s="11">
        <f t="shared" si="54"/>
        <v>0</v>
      </c>
      <c r="BO8" s="11">
        <f t="shared" si="55"/>
        <v>0</v>
      </c>
      <c r="BP8" s="11">
        <f t="shared" si="56"/>
        <v>0</v>
      </c>
      <c r="BQ8" s="11">
        <f t="shared" si="57"/>
        <v>0</v>
      </c>
      <c r="BR8" s="17">
        <f t="shared" si="58"/>
        <v>0</v>
      </c>
      <c r="BS8" s="11">
        <f t="shared" si="59"/>
        <v>1</v>
      </c>
      <c r="BT8" s="11">
        <f t="shared" si="60"/>
        <v>1</v>
      </c>
      <c r="BU8" s="11">
        <f t="shared" si="61"/>
        <v>1</v>
      </c>
      <c r="BV8" s="11">
        <f t="shared" si="62"/>
        <v>1</v>
      </c>
      <c r="BW8" s="11">
        <f t="shared" si="63"/>
        <v>1</v>
      </c>
      <c r="BX8" s="11">
        <f t="shared" si="64"/>
        <v>0</v>
      </c>
      <c r="BY8" s="17">
        <f t="shared" si="65"/>
        <v>5</v>
      </c>
      <c r="BZ8" s="11">
        <f t="shared" si="66"/>
        <v>0</v>
      </c>
      <c r="CA8" s="11">
        <f t="shared" si="67"/>
        <v>0.625</v>
      </c>
      <c r="CB8" s="11">
        <f t="shared" si="68"/>
        <v>0</v>
      </c>
      <c r="CC8" s="11">
        <f t="shared" si="69"/>
        <v>0</v>
      </c>
      <c r="CD8" s="11">
        <f t="shared" si="70"/>
        <v>0</v>
      </c>
      <c r="CE8" s="11">
        <f t="shared" si="71"/>
        <v>0.625</v>
      </c>
      <c r="CF8" s="11">
        <f t="shared" si="72"/>
        <v>0</v>
      </c>
      <c r="CG8" s="11">
        <f t="shared" si="73"/>
        <v>0</v>
      </c>
      <c r="CH8" s="11">
        <f t="shared" si="74"/>
        <v>0</v>
      </c>
      <c r="CI8" s="17">
        <f t="shared" si="75"/>
        <v>1.25</v>
      </c>
      <c r="CJ8" s="11">
        <f t="shared" si="76"/>
        <v>0</v>
      </c>
      <c r="CK8" s="11">
        <f t="shared" si="77"/>
        <v>2</v>
      </c>
      <c r="CL8" s="11">
        <f t="shared" si="78"/>
        <v>0</v>
      </c>
      <c r="CM8" s="11">
        <f t="shared" si="79"/>
        <v>0</v>
      </c>
      <c r="CN8" s="11">
        <f t="shared" si="80"/>
        <v>0</v>
      </c>
      <c r="CO8" s="11">
        <f t="shared" si="81"/>
        <v>0</v>
      </c>
      <c r="CP8" s="17">
        <f t="shared" si="82"/>
        <v>2</v>
      </c>
      <c r="CQ8" s="11">
        <f t="shared" si="83"/>
        <v>1</v>
      </c>
      <c r="CR8" s="11">
        <f t="shared" si="84"/>
        <v>0</v>
      </c>
      <c r="CS8" s="11">
        <f t="shared" si="85"/>
        <v>0</v>
      </c>
      <c r="CT8" s="11">
        <f t="shared" si="86"/>
        <v>1</v>
      </c>
      <c r="CU8" s="11">
        <f t="shared" si="87"/>
        <v>0</v>
      </c>
      <c r="CV8" s="11">
        <f t="shared" si="88"/>
        <v>0</v>
      </c>
      <c r="CW8" s="17">
        <f t="shared" si="89"/>
        <v>2</v>
      </c>
      <c r="CX8" s="11">
        <f t="shared" si="90"/>
        <v>0</v>
      </c>
      <c r="CY8" s="11">
        <f t="shared" si="91"/>
        <v>0</v>
      </c>
      <c r="CZ8" s="11">
        <f t="shared" si="92"/>
        <v>0</v>
      </c>
      <c r="DA8" s="11">
        <f t="shared" si="93"/>
        <v>1</v>
      </c>
      <c r="DB8" s="11">
        <f t="shared" si="94"/>
        <v>0</v>
      </c>
      <c r="DC8" s="11">
        <f t="shared" si="95"/>
        <v>0</v>
      </c>
      <c r="DD8" s="17">
        <f t="shared" si="96"/>
        <v>1</v>
      </c>
      <c r="DE8" s="12" t="s">
        <v>1338</v>
      </c>
      <c r="DF8" s="12" t="s">
        <v>1396</v>
      </c>
      <c r="DG8" s="13">
        <v>2293</v>
      </c>
      <c r="DH8" s="17">
        <f t="shared" si="97"/>
        <v>1</v>
      </c>
      <c r="DI8" s="17">
        <f t="shared" si="98"/>
        <v>1.8</v>
      </c>
      <c r="DJ8" s="10" t="str">
        <f t="shared" si="99"/>
        <v>Varken eller</v>
      </c>
    </row>
    <row r="9" spans="1:114" ht="15" x14ac:dyDescent="0.25">
      <c r="A9" s="6" t="s">
        <v>862</v>
      </c>
      <c r="B9" s="7">
        <v>1762</v>
      </c>
      <c r="C9" s="6" t="s">
        <v>1139</v>
      </c>
      <c r="D9" s="9" t="str">
        <f t="shared" si="0"/>
        <v>Joacim Sandvall</v>
      </c>
      <c r="E9" s="10" t="str">
        <f t="shared" si="1"/>
        <v>joacim.sandvall@munkfors.se</v>
      </c>
      <c r="F9" s="10" t="str">
        <f t="shared" si="2"/>
        <v>Skolkurator och ANDT-samordnare</v>
      </c>
      <c r="G9" s="11">
        <f t="shared" si="3"/>
        <v>0</v>
      </c>
      <c r="H9" s="11">
        <f t="shared" si="4"/>
        <v>0</v>
      </c>
      <c r="I9" s="11">
        <f t="shared" si="5"/>
        <v>1.25</v>
      </c>
      <c r="J9" s="11">
        <f t="shared" si="6"/>
        <v>1.25</v>
      </c>
      <c r="K9" s="11">
        <f t="shared" si="7"/>
        <v>0</v>
      </c>
      <c r="L9" s="10">
        <f t="shared" si="8"/>
        <v>2.5</v>
      </c>
      <c r="M9" s="11">
        <f t="shared" si="9"/>
        <v>1</v>
      </c>
      <c r="N9" s="11">
        <f t="shared" si="10"/>
        <v>1</v>
      </c>
      <c r="O9" s="11">
        <f t="shared" si="11"/>
        <v>1</v>
      </c>
      <c r="P9" s="11">
        <f t="shared" si="12"/>
        <v>1</v>
      </c>
      <c r="Q9" s="11">
        <f t="shared" si="13"/>
        <v>0</v>
      </c>
      <c r="R9" s="11">
        <f t="shared" si="14"/>
        <v>0</v>
      </c>
      <c r="S9" s="10">
        <f t="shared" si="15"/>
        <v>4</v>
      </c>
      <c r="T9" s="11">
        <f t="shared" si="16"/>
        <v>0</v>
      </c>
      <c r="U9" s="11">
        <f t="shared" si="17"/>
        <v>0</v>
      </c>
      <c r="V9" s="11">
        <f t="shared" si="18"/>
        <v>0</v>
      </c>
      <c r="W9" s="11">
        <f t="shared" si="19"/>
        <v>0</v>
      </c>
      <c r="X9" s="11">
        <f t="shared" si="20"/>
        <v>0</v>
      </c>
      <c r="Y9" s="11">
        <f t="shared" si="21"/>
        <v>0.625</v>
      </c>
      <c r="Z9" s="11">
        <f t="shared" si="22"/>
        <v>0.625</v>
      </c>
      <c r="AA9" s="11">
        <f t="shared" si="23"/>
        <v>0</v>
      </c>
      <c r="AB9" s="11">
        <f t="shared" si="24"/>
        <v>0</v>
      </c>
      <c r="AC9" s="10">
        <f t="shared" si="25"/>
        <v>1.25</v>
      </c>
      <c r="AD9" s="11">
        <f t="shared" si="26"/>
        <v>1</v>
      </c>
      <c r="AE9" s="11">
        <f t="shared" si="27"/>
        <v>0</v>
      </c>
      <c r="AF9" s="11">
        <f t="shared" si="28"/>
        <v>0</v>
      </c>
      <c r="AG9" s="11">
        <f t="shared" si="29"/>
        <v>0</v>
      </c>
      <c r="AH9" s="11">
        <f t="shared" si="30"/>
        <v>1</v>
      </c>
      <c r="AI9" s="11">
        <f t="shared" si="31"/>
        <v>0</v>
      </c>
      <c r="AJ9" s="10">
        <f t="shared" si="32"/>
        <v>2</v>
      </c>
      <c r="AK9" s="11">
        <f t="shared" si="33"/>
        <v>1</v>
      </c>
      <c r="AL9" s="11">
        <f t="shared" si="34"/>
        <v>1</v>
      </c>
      <c r="AM9" s="11">
        <f t="shared" si="35"/>
        <v>1</v>
      </c>
      <c r="AN9" s="11">
        <f t="shared" si="36"/>
        <v>1</v>
      </c>
      <c r="AO9" s="11">
        <f t="shared" si="37"/>
        <v>0</v>
      </c>
      <c r="AP9" s="11">
        <f t="shared" si="38"/>
        <v>0</v>
      </c>
      <c r="AQ9" s="10">
        <f t="shared" si="39"/>
        <v>4</v>
      </c>
      <c r="AR9" s="11">
        <f t="shared" si="40"/>
        <v>1</v>
      </c>
      <c r="AS9" s="11">
        <f t="shared" si="41"/>
        <v>0</v>
      </c>
      <c r="AT9" s="11">
        <f t="shared" si="42"/>
        <v>0</v>
      </c>
      <c r="AU9" s="11">
        <f t="shared" si="43"/>
        <v>0</v>
      </c>
      <c r="AV9" s="11">
        <f t="shared" si="44"/>
        <v>0</v>
      </c>
      <c r="AW9" s="11">
        <f t="shared" si="45"/>
        <v>0</v>
      </c>
      <c r="AX9" s="10">
        <f t="shared" si="46"/>
        <v>1</v>
      </c>
      <c r="AY9" s="12" t="s">
        <v>1583</v>
      </c>
      <c r="AZ9" s="12">
        <v>818</v>
      </c>
      <c r="BA9" s="13">
        <v>2312</v>
      </c>
      <c r="BB9" s="10">
        <f t="shared" si="47"/>
        <v>2</v>
      </c>
      <c r="BC9" s="17">
        <f t="shared" si="48"/>
        <v>2.4</v>
      </c>
      <c r="BD9" s="35" t="s">
        <v>1785</v>
      </c>
      <c r="BE9" s="10" t="str">
        <f t="shared" si="49"/>
        <v>Bra</v>
      </c>
      <c r="BF9" s="6" t="s">
        <v>862</v>
      </c>
      <c r="BG9" s="7">
        <v>1762</v>
      </c>
      <c r="BH9" s="6" t="s">
        <v>1139</v>
      </c>
      <c r="BI9" s="9" t="str">
        <f t="shared" si="50"/>
        <v>Joacim Sandvall</v>
      </c>
      <c r="BJ9" s="10" t="str">
        <f t="shared" si="51"/>
        <v>joacim.sandvall@munkfors.se</v>
      </c>
      <c r="BK9" s="10" t="str">
        <f t="shared" si="52"/>
        <v>Skolkurator och ANDT-samordnare</v>
      </c>
      <c r="BL9" s="10"/>
      <c r="BM9" s="11">
        <f t="shared" si="53"/>
        <v>0</v>
      </c>
      <c r="BN9" s="11">
        <f t="shared" si="54"/>
        <v>0</v>
      </c>
      <c r="BO9" s="11">
        <f t="shared" si="55"/>
        <v>1.25</v>
      </c>
      <c r="BP9" s="11">
        <f t="shared" si="56"/>
        <v>1.25</v>
      </c>
      <c r="BQ9" s="11">
        <f t="shared" si="57"/>
        <v>0</v>
      </c>
      <c r="BR9" s="17">
        <f t="shared" si="58"/>
        <v>2.5</v>
      </c>
      <c r="BS9" s="11">
        <f t="shared" si="59"/>
        <v>1</v>
      </c>
      <c r="BT9" s="11">
        <f t="shared" si="60"/>
        <v>1</v>
      </c>
      <c r="BU9" s="11">
        <f t="shared" si="61"/>
        <v>1</v>
      </c>
      <c r="BV9" s="11">
        <f t="shared" si="62"/>
        <v>1</v>
      </c>
      <c r="BW9" s="11">
        <f t="shared" si="63"/>
        <v>0</v>
      </c>
      <c r="BX9" s="11">
        <f t="shared" si="64"/>
        <v>0</v>
      </c>
      <c r="BY9" s="17">
        <f t="shared" si="65"/>
        <v>4</v>
      </c>
      <c r="BZ9" s="11">
        <f t="shared" si="66"/>
        <v>0</v>
      </c>
      <c r="CA9" s="11">
        <f t="shared" si="67"/>
        <v>0</v>
      </c>
      <c r="CB9" s="11">
        <f t="shared" si="68"/>
        <v>0</v>
      </c>
      <c r="CC9" s="11">
        <f t="shared" si="69"/>
        <v>0</v>
      </c>
      <c r="CD9" s="11">
        <f t="shared" si="70"/>
        <v>0</v>
      </c>
      <c r="CE9" s="11">
        <f t="shared" si="71"/>
        <v>0.625</v>
      </c>
      <c r="CF9" s="11">
        <f t="shared" si="72"/>
        <v>0.625</v>
      </c>
      <c r="CG9" s="11">
        <f t="shared" si="73"/>
        <v>0</v>
      </c>
      <c r="CH9" s="11">
        <f t="shared" si="74"/>
        <v>0</v>
      </c>
      <c r="CI9" s="17">
        <f t="shared" si="75"/>
        <v>1.25</v>
      </c>
      <c r="CJ9" s="11">
        <f t="shared" si="76"/>
        <v>1</v>
      </c>
      <c r="CK9" s="11">
        <f t="shared" si="77"/>
        <v>0</v>
      </c>
      <c r="CL9" s="11">
        <f t="shared" si="78"/>
        <v>0</v>
      </c>
      <c r="CM9" s="11">
        <f t="shared" si="79"/>
        <v>0</v>
      </c>
      <c r="CN9" s="11">
        <f t="shared" si="80"/>
        <v>1</v>
      </c>
      <c r="CO9" s="11">
        <f t="shared" si="81"/>
        <v>0</v>
      </c>
      <c r="CP9" s="17">
        <f t="shared" si="82"/>
        <v>2</v>
      </c>
      <c r="CQ9" s="11">
        <f t="shared" si="83"/>
        <v>1</v>
      </c>
      <c r="CR9" s="11">
        <f t="shared" si="84"/>
        <v>1</v>
      </c>
      <c r="CS9" s="11">
        <f t="shared" si="85"/>
        <v>1</v>
      </c>
      <c r="CT9" s="11">
        <f t="shared" si="86"/>
        <v>1</v>
      </c>
      <c r="CU9" s="11">
        <f t="shared" si="87"/>
        <v>0</v>
      </c>
      <c r="CV9" s="11">
        <f t="shared" si="88"/>
        <v>0</v>
      </c>
      <c r="CW9" s="17">
        <f t="shared" si="89"/>
        <v>4</v>
      </c>
      <c r="CX9" s="11">
        <f t="shared" si="90"/>
        <v>1</v>
      </c>
      <c r="CY9" s="11">
        <f t="shared" si="91"/>
        <v>0</v>
      </c>
      <c r="CZ9" s="11">
        <f t="shared" si="92"/>
        <v>0</v>
      </c>
      <c r="DA9" s="11">
        <f t="shared" si="93"/>
        <v>0</v>
      </c>
      <c r="DB9" s="11">
        <f t="shared" si="94"/>
        <v>0</v>
      </c>
      <c r="DC9" s="11">
        <f t="shared" si="95"/>
        <v>0</v>
      </c>
      <c r="DD9" s="17">
        <f t="shared" si="96"/>
        <v>1</v>
      </c>
      <c r="DE9" s="12" t="s">
        <v>1583</v>
      </c>
      <c r="DF9" s="12">
        <v>818</v>
      </c>
      <c r="DG9" s="13">
        <v>2312</v>
      </c>
      <c r="DH9" s="17">
        <f t="shared" si="97"/>
        <v>2</v>
      </c>
      <c r="DI9" s="17">
        <f t="shared" si="98"/>
        <v>2.4</v>
      </c>
      <c r="DJ9" s="10" t="str">
        <f t="shared" si="99"/>
        <v>Bra</v>
      </c>
    </row>
    <row r="10" spans="1:114" ht="15" x14ac:dyDescent="0.25">
      <c r="A10" s="6" t="s">
        <v>862</v>
      </c>
      <c r="B10" s="7">
        <v>1760</v>
      </c>
      <c r="C10" s="6" t="s">
        <v>365</v>
      </c>
      <c r="D10" s="9" t="str">
        <f t="shared" si="0"/>
        <v>Kristina Karlsson</v>
      </c>
      <c r="E10" s="10" t="str">
        <f t="shared" si="1"/>
        <v>kristina.karlsson@storfors.se</v>
      </c>
      <c r="F10" s="10" t="str">
        <f t="shared" si="2"/>
        <v>Folkhälsosamordnare</v>
      </c>
      <c r="G10" s="11">
        <f t="shared" si="3"/>
        <v>0</v>
      </c>
      <c r="H10" s="11">
        <f t="shared" si="4"/>
        <v>0</v>
      </c>
      <c r="I10" s="11">
        <f t="shared" si="5"/>
        <v>1.25</v>
      </c>
      <c r="J10" s="11">
        <f t="shared" si="6"/>
        <v>1.25</v>
      </c>
      <c r="K10" s="11">
        <f t="shared" si="7"/>
        <v>0</v>
      </c>
      <c r="L10" s="10">
        <f t="shared" si="8"/>
        <v>2.5</v>
      </c>
      <c r="M10" s="11">
        <f t="shared" si="9"/>
        <v>1</v>
      </c>
      <c r="N10" s="11">
        <f t="shared" si="10"/>
        <v>0</v>
      </c>
      <c r="O10" s="11">
        <f t="shared" si="11"/>
        <v>1</v>
      </c>
      <c r="P10" s="11">
        <f t="shared" si="12"/>
        <v>1</v>
      </c>
      <c r="Q10" s="11">
        <f t="shared" si="13"/>
        <v>0</v>
      </c>
      <c r="R10" s="11">
        <f t="shared" si="14"/>
        <v>0</v>
      </c>
      <c r="S10" s="10">
        <f t="shared" si="15"/>
        <v>3</v>
      </c>
      <c r="T10" s="11">
        <f t="shared" si="16"/>
        <v>0</v>
      </c>
      <c r="U10" s="11">
        <f t="shared" si="17"/>
        <v>0.625</v>
      </c>
      <c r="V10" s="11">
        <f t="shared" si="18"/>
        <v>0</v>
      </c>
      <c r="W10" s="11">
        <f t="shared" si="19"/>
        <v>0.625</v>
      </c>
      <c r="X10" s="11">
        <f t="shared" si="20"/>
        <v>0</v>
      </c>
      <c r="Y10" s="11">
        <f t="shared" si="21"/>
        <v>0.625</v>
      </c>
      <c r="Z10" s="11">
        <f t="shared" si="22"/>
        <v>0.625</v>
      </c>
      <c r="AA10" s="11">
        <f t="shared" si="23"/>
        <v>0</v>
      </c>
      <c r="AB10" s="11">
        <f t="shared" si="24"/>
        <v>0</v>
      </c>
      <c r="AC10" s="10">
        <f t="shared" si="25"/>
        <v>2.5</v>
      </c>
      <c r="AD10" s="11">
        <f t="shared" si="26"/>
        <v>1</v>
      </c>
      <c r="AE10" s="11">
        <f t="shared" si="27"/>
        <v>0</v>
      </c>
      <c r="AF10" s="11">
        <f t="shared" si="28"/>
        <v>0</v>
      </c>
      <c r="AG10" s="11">
        <f t="shared" si="29"/>
        <v>2</v>
      </c>
      <c r="AH10" s="11">
        <f t="shared" si="30"/>
        <v>0</v>
      </c>
      <c r="AI10" s="11">
        <f t="shared" si="31"/>
        <v>0</v>
      </c>
      <c r="AJ10" s="10">
        <f t="shared" si="32"/>
        <v>3</v>
      </c>
      <c r="AK10" s="11">
        <f t="shared" si="33"/>
        <v>1</v>
      </c>
      <c r="AL10" s="11">
        <f t="shared" si="34"/>
        <v>1</v>
      </c>
      <c r="AM10" s="11">
        <f t="shared" si="35"/>
        <v>1</v>
      </c>
      <c r="AN10" s="11">
        <f t="shared" si="36"/>
        <v>1</v>
      </c>
      <c r="AO10" s="11">
        <f t="shared" si="37"/>
        <v>0</v>
      </c>
      <c r="AP10" s="11">
        <f t="shared" si="38"/>
        <v>0</v>
      </c>
      <c r="AQ10" s="10">
        <f t="shared" si="39"/>
        <v>4</v>
      </c>
      <c r="AR10" s="11">
        <f t="shared" si="40"/>
        <v>0</v>
      </c>
      <c r="AS10" s="11">
        <f t="shared" si="41"/>
        <v>1</v>
      </c>
      <c r="AT10" s="11">
        <f t="shared" si="42"/>
        <v>1</v>
      </c>
      <c r="AU10" s="11">
        <f t="shared" si="43"/>
        <v>0</v>
      </c>
      <c r="AV10" s="11">
        <f t="shared" si="44"/>
        <v>0</v>
      </c>
      <c r="AW10" s="11">
        <f t="shared" si="45"/>
        <v>0</v>
      </c>
      <c r="AX10" s="10">
        <f t="shared" si="46"/>
        <v>2</v>
      </c>
      <c r="AY10" s="12">
        <v>788</v>
      </c>
      <c r="AZ10" s="12" t="s">
        <v>1334</v>
      </c>
      <c r="BA10" s="13">
        <v>2227</v>
      </c>
      <c r="BB10" s="10">
        <f t="shared" si="47"/>
        <v>1</v>
      </c>
      <c r="BC10" s="17">
        <f t="shared" si="48"/>
        <v>2.6</v>
      </c>
      <c r="BD10" s="35" t="s">
        <v>1785</v>
      </c>
      <c r="BE10" s="10" t="str">
        <f t="shared" si="49"/>
        <v>Bra</v>
      </c>
      <c r="BF10" s="6" t="s">
        <v>862</v>
      </c>
      <c r="BG10" s="7">
        <v>1760</v>
      </c>
      <c r="BH10" s="6" t="s">
        <v>365</v>
      </c>
      <c r="BI10" s="9" t="str">
        <f t="shared" si="50"/>
        <v>Kristina Karlsson</v>
      </c>
      <c r="BJ10" s="10" t="str">
        <f t="shared" si="51"/>
        <v>kristina.karlsson@storfors.se</v>
      </c>
      <c r="BK10" s="10" t="str">
        <f t="shared" si="52"/>
        <v>Folkhälsosamordnare</v>
      </c>
      <c r="BL10" s="10"/>
      <c r="BM10" s="11">
        <f t="shared" si="53"/>
        <v>0</v>
      </c>
      <c r="BN10" s="11">
        <f t="shared" si="54"/>
        <v>0</v>
      </c>
      <c r="BO10" s="11">
        <f t="shared" si="55"/>
        <v>1.25</v>
      </c>
      <c r="BP10" s="11">
        <f t="shared" si="56"/>
        <v>1.25</v>
      </c>
      <c r="BQ10" s="11">
        <f t="shared" si="57"/>
        <v>0</v>
      </c>
      <c r="BR10" s="17">
        <f t="shared" si="58"/>
        <v>2.5</v>
      </c>
      <c r="BS10" s="11">
        <f t="shared" si="59"/>
        <v>1</v>
      </c>
      <c r="BT10" s="11">
        <f t="shared" si="60"/>
        <v>0</v>
      </c>
      <c r="BU10" s="11">
        <f t="shared" si="61"/>
        <v>1</v>
      </c>
      <c r="BV10" s="11">
        <f t="shared" si="62"/>
        <v>1</v>
      </c>
      <c r="BW10" s="11">
        <f t="shared" si="63"/>
        <v>0</v>
      </c>
      <c r="BX10" s="11">
        <f t="shared" si="64"/>
        <v>0</v>
      </c>
      <c r="BY10" s="17">
        <f t="shared" si="65"/>
        <v>3</v>
      </c>
      <c r="BZ10" s="11">
        <f t="shared" si="66"/>
        <v>0</v>
      </c>
      <c r="CA10" s="11">
        <f t="shared" si="67"/>
        <v>0.625</v>
      </c>
      <c r="CB10" s="11">
        <f t="shared" si="68"/>
        <v>0</v>
      </c>
      <c r="CC10" s="11">
        <f t="shared" si="69"/>
        <v>0.625</v>
      </c>
      <c r="CD10" s="11">
        <f t="shared" si="70"/>
        <v>0</v>
      </c>
      <c r="CE10" s="11">
        <f t="shared" si="71"/>
        <v>0.625</v>
      </c>
      <c r="CF10" s="11">
        <f t="shared" si="72"/>
        <v>0.625</v>
      </c>
      <c r="CG10" s="11">
        <f t="shared" si="73"/>
        <v>0</v>
      </c>
      <c r="CH10" s="11">
        <f t="shared" si="74"/>
        <v>0</v>
      </c>
      <c r="CI10" s="17">
        <f t="shared" si="75"/>
        <v>2.5</v>
      </c>
      <c r="CJ10" s="11">
        <f t="shared" si="76"/>
        <v>1</v>
      </c>
      <c r="CK10" s="11">
        <f t="shared" si="77"/>
        <v>0</v>
      </c>
      <c r="CL10" s="11">
        <f t="shared" si="78"/>
        <v>0</v>
      </c>
      <c r="CM10" s="11">
        <f t="shared" si="79"/>
        <v>2</v>
      </c>
      <c r="CN10" s="11">
        <f t="shared" si="80"/>
        <v>0</v>
      </c>
      <c r="CO10" s="11">
        <f t="shared" si="81"/>
        <v>0</v>
      </c>
      <c r="CP10" s="17">
        <f t="shared" si="82"/>
        <v>3</v>
      </c>
      <c r="CQ10" s="11">
        <f t="shared" si="83"/>
        <v>1</v>
      </c>
      <c r="CR10" s="11">
        <f t="shared" si="84"/>
        <v>1</v>
      </c>
      <c r="CS10" s="11">
        <f t="shared" si="85"/>
        <v>1</v>
      </c>
      <c r="CT10" s="11">
        <f t="shared" si="86"/>
        <v>1</v>
      </c>
      <c r="CU10" s="11">
        <f t="shared" si="87"/>
        <v>0</v>
      </c>
      <c r="CV10" s="11">
        <f t="shared" si="88"/>
        <v>0</v>
      </c>
      <c r="CW10" s="17">
        <f t="shared" si="89"/>
        <v>4</v>
      </c>
      <c r="CX10" s="11">
        <f t="shared" si="90"/>
        <v>0</v>
      </c>
      <c r="CY10" s="11">
        <f t="shared" si="91"/>
        <v>1</v>
      </c>
      <c r="CZ10" s="11">
        <f t="shared" si="92"/>
        <v>1</v>
      </c>
      <c r="DA10" s="11">
        <f t="shared" si="93"/>
        <v>0</v>
      </c>
      <c r="DB10" s="11">
        <f t="shared" si="94"/>
        <v>0</v>
      </c>
      <c r="DC10" s="11">
        <f t="shared" si="95"/>
        <v>0</v>
      </c>
      <c r="DD10" s="17">
        <f t="shared" si="96"/>
        <v>2</v>
      </c>
      <c r="DE10" s="12">
        <v>788</v>
      </c>
      <c r="DF10" s="12" t="s">
        <v>1334</v>
      </c>
      <c r="DG10" s="13">
        <v>2227</v>
      </c>
      <c r="DH10" s="17">
        <f t="shared" si="97"/>
        <v>1</v>
      </c>
      <c r="DI10" s="17">
        <f t="shared" si="98"/>
        <v>2.6</v>
      </c>
      <c r="DJ10" s="10" t="str">
        <f t="shared" si="99"/>
        <v>Bra</v>
      </c>
    </row>
    <row r="11" spans="1:114" ht="15" x14ac:dyDescent="0.25">
      <c r="A11" s="6" t="s">
        <v>862</v>
      </c>
      <c r="B11" s="7">
        <v>1737</v>
      </c>
      <c r="C11" s="6" t="s">
        <v>885</v>
      </c>
      <c r="D11" s="9" t="str">
        <f t="shared" si="0"/>
        <v>Jörgen Johansson</v>
      </c>
      <c r="E11" s="10" t="str">
        <f t="shared" si="1"/>
        <v>jorgen.johansson@torsby.se</v>
      </c>
      <c r="F11" s="10" t="str">
        <f t="shared" si="2"/>
        <v>ANDT samordnare/ fritidgårdsförest.</v>
      </c>
      <c r="G11" s="11">
        <f t="shared" si="3"/>
        <v>0</v>
      </c>
      <c r="H11" s="11">
        <f t="shared" si="4"/>
        <v>0</v>
      </c>
      <c r="I11" s="11">
        <f t="shared" si="5"/>
        <v>1.25</v>
      </c>
      <c r="J11" s="11">
        <f t="shared" si="6"/>
        <v>0</v>
      </c>
      <c r="K11" s="11">
        <f t="shared" si="7"/>
        <v>0</v>
      </c>
      <c r="L11" s="10">
        <f t="shared" si="8"/>
        <v>1.25</v>
      </c>
      <c r="M11" s="11">
        <f t="shared" si="9"/>
        <v>1</v>
      </c>
      <c r="N11" s="11">
        <f t="shared" si="10"/>
        <v>0</v>
      </c>
      <c r="O11" s="11">
        <f t="shared" si="11"/>
        <v>1</v>
      </c>
      <c r="P11" s="11">
        <f t="shared" si="12"/>
        <v>1</v>
      </c>
      <c r="Q11" s="11">
        <f t="shared" si="13"/>
        <v>0</v>
      </c>
      <c r="R11" s="11">
        <f t="shared" si="14"/>
        <v>0</v>
      </c>
      <c r="S11" s="10">
        <f t="shared" si="15"/>
        <v>3</v>
      </c>
      <c r="T11" s="11">
        <f t="shared" si="16"/>
        <v>0</v>
      </c>
      <c r="U11" s="11">
        <f t="shared" si="17"/>
        <v>0</v>
      </c>
      <c r="V11" s="11">
        <f t="shared" si="18"/>
        <v>0.625</v>
      </c>
      <c r="W11" s="11">
        <f t="shared" si="19"/>
        <v>0</v>
      </c>
      <c r="X11" s="11">
        <f t="shared" si="20"/>
        <v>0</v>
      </c>
      <c r="Y11" s="11">
        <f t="shared" si="21"/>
        <v>0.625</v>
      </c>
      <c r="Z11" s="11">
        <f t="shared" si="22"/>
        <v>0.625</v>
      </c>
      <c r="AA11" s="11">
        <f t="shared" si="23"/>
        <v>0.625</v>
      </c>
      <c r="AB11" s="11">
        <f t="shared" si="24"/>
        <v>0</v>
      </c>
      <c r="AC11" s="10">
        <f t="shared" si="25"/>
        <v>2.5</v>
      </c>
      <c r="AD11" s="11">
        <f t="shared" si="26"/>
        <v>1</v>
      </c>
      <c r="AE11" s="11">
        <f t="shared" si="27"/>
        <v>2</v>
      </c>
      <c r="AF11" s="11">
        <f t="shared" si="28"/>
        <v>1</v>
      </c>
      <c r="AG11" s="11">
        <f t="shared" si="29"/>
        <v>0</v>
      </c>
      <c r="AH11" s="11">
        <f t="shared" si="30"/>
        <v>0</v>
      </c>
      <c r="AI11" s="11">
        <f t="shared" si="31"/>
        <v>0</v>
      </c>
      <c r="AJ11" s="10">
        <f t="shared" si="32"/>
        <v>4</v>
      </c>
      <c r="AK11" s="11">
        <f t="shared" si="33"/>
        <v>1</v>
      </c>
      <c r="AL11" s="11">
        <f t="shared" si="34"/>
        <v>1</v>
      </c>
      <c r="AM11" s="11">
        <f t="shared" si="35"/>
        <v>1</v>
      </c>
      <c r="AN11" s="11">
        <f t="shared" si="36"/>
        <v>1</v>
      </c>
      <c r="AO11" s="11">
        <f t="shared" si="37"/>
        <v>1</v>
      </c>
      <c r="AP11" s="11">
        <f t="shared" si="38"/>
        <v>0</v>
      </c>
      <c r="AQ11" s="10">
        <f t="shared" si="39"/>
        <v>5</v>
      </c>
      <c r="AR11" s="11">
        <f t="shared" si="40"/>
        <v>0</v>
      </c>
      <c r="AS11" s="11">
        <f t="shared" si="41"/>
        <v>1</v>
      </c>
      <c r="AT11" s="11">
        <f t="shared" si="42"/>
        <v>1</v>
      </c>
      <c r="AU11" s="11">
        <f t="shared" si="43"/>
        <v>0</v>
      </c>
      <c r="AV11" s="11">
        <f t="shared" si="44"/>
        <v>0</v>
      </c>
      <c r="AW11" s="11">
        <f t="shared" si="45"/>
        <v>0</v>
      </c>
      <c r="AX11" s="10">
        <f t="shared" si="46"/>
        <v>2</v>
      </c>
      <c r="AY11" s="12" t="s">
        <v>1584</v>
      </c>
      <c r="AZ11" s="12" t="s">
        <v>1585</v>
      </c>
      <c r="BA11" s="13">
        <v>4237</v>
      </c>
      <c r="BB11" s="10">
        <f t="shared" si="47"/>
        <v>5</v>
      </c>
      <c r="BC11" s="17">
        <f t="shared" si="48"/>
        <v>3.3</v>
      </c>
      <c r="BD11" s="36" t="s">
        <v>1786</v>
      </c>
      <c r="BE11" s="10" t="str">
        <f t="shared" si="49"/>
        <v>Varken eller</v>
      </c>
      <c r="BF11" s="6" t="s">
        <v>862</v>
      </c>
      <c r="BG11" s="7">
        <v>1737</v>
      </c>
      <c r="BH11" s="6" t="s">
        <v>885</v>
      </c>
      <c r="BI11" s="9" t="str">
        <f t="shared" si="50"/>
        <v>Jörgen Johansson</v>
      </c>
      <c r="BJ11" s="10" t="str">
        <f t="shared" si="51"/>
        <v>jorgen.johansson@torsby.se</v>
      </c>
      <c r="BK11" s="10" t="str">
        <f t="shared" si="52"/>
        <v>ANDT samordnare/ fritidgårdsförest.</v>
      </c>
      <c r="BL11" s="10"/>
      <c r="BM11" s="11">
        <f t="shared" si="53"/>
        <v>0</v>
      </c>
      <c r="BN11" s="11">
        <f t="shared" si="54"/>
        <v>0</v>
      </c>
      <c r="BO11" s="11">
        <f t="shared" si="55"/>
        <v>1.25</v>
      </c>
      <c r="BP11" s="11">
        <f t="shared" si="56"/>
        <v>0</v>
      </c>
      <c r="BQ11" s="11">
        <f t="shared" si="57"/>
        <v>0</v>
      </c>
      <c r="BR11" s="17">
        <f t="shared" si="58"/>
        <v>1.25</v>
      </c>
      <c r="BS11" s="11">
        <f t="shared" si="59"/>
        <v>1</v>
      </c>
      <c r="BT11" s="11">
        <f t="shared" si="60"/>
        <v>0</v>
      </c>
      <c r="BU11" s="11">
        <f t="shared" si="61"/>
        <v>1</v>
      </c>
      <c r="BV11" s="11">
        <f t="shared" si="62"/>
        <v>1</v>
      </c>
      <c r="BW11" s="11">
        <f t="shared" si="63"/>
        <v>0</v>
      </c>
      <c r="BX11" s="11">
        <f t="shared" si="64"/>
        <v>0</v>
      </c>
      <c r="BY11" s="17">
        <f t="shared" si="65"/>
        <v>3</v>
      </c>
      <c r="BZ11" s="11">
        <f t="shared" si="66"/>
        <v>0</v>
      </c>
      <c r="CA11" s="11">
        <f t="shared" si="67"/>
        <v>0</v>
      </c>
      <c r="CB11" s="11">
        <f t="shared" si="68"/>
        <v>0.625</v>
      </c>
      <c r="CC11" s="11">
        <f t="shared" si="69"/>
        <v>0</v>
      </c>
      <c r="CD11" s="11">
        <f t="shared" si="70"/>
        <v>0</v>
      </c>
      <c r="CE11" s="11">
        <f t="shared" si="71"/>
        <v>0.625</v>
      </c>
      <c r="CF11" s="11">
        <f t="shared" si="72"/>
        <v>0.625</v>
      </c>
      <c r="CG11" s="11">
        <f t="shared" si="73"/>
        <v>0.625</v>
      </c>
      <c r="CH11" s="11">
        <f t="shared" si="74"/>
        <v>0</v>
      </c>
      <c r="CI11" s="17">
        <f t="shared" si="75"/>
        <v>2.5</v>
      </c>
      <c r="CJ11" s="11">
        <f t="shared" si="76"/>
        <v>1</v>
      </c>
      <c r="CK11" s="11">
        <f t="shared" si="77"/>
        <v>2</v>
      </c>
      <c r="CL11" s="11">
        <f t="shared" si="78"/>
        <v>1</v>
      </c>
      <c r="CM11" s="11">
        <f t="shared" si="79"/>
        <v>0</v>
      </c>
      <c r="CN11" s="11">
        <f t="shared" si="80"/>
        <v>0</v>
      </c>
      <c r="CO11" s="11">
        <f t="shared" si="81"/>
        <v>0</v>
      </c>
      <c r="CP11" s="17">
        <f t="shared" si="82"/>
        <v>4</v>
      </c>
      <c r="CQ11" s="11">
        <f t="shared" si="83"/>
        <v>1</v>
      </c>
      <c r="CR11" s="11">
        <f t="shared" si="84"/>
        <v>1</v>
      </c>
      <c r="CS11" s="11">
        <f t="shared" si="85"/>
        <v>1</v>
      </c>
      <c r="CT11" s="11">
        <f t="shared" si="86"/>
        <v>1</v>
      </c>
      <c r="CU11" s="11">
        <f t="shared" si="87"/>
        <v>1</v>
      </c>
      <c r="CV11" s="11">
        <f t="shared" si="88"/>
        <v>0</v>
      </c>
      <c r="CW11" s="17">
        <f t="shared" si="89"/>
        <v>5</v>
      </c>
      <c r="CX11" s="11">
        <f t="shared" si="90"/>
        <v>0</v>
      </c>
      <c r="CY11" s="11">
        <f t="shared" si="91"/>
        <v>1</v>
      </c>
      <c r="CZ11" s="11">
        <f t="shared" si="92"/>
        <v>1</v>
      </c>
      <c r="DA11" s="11">
        <f t="shared" si="93"/>
        <v>0</v>
      </c>
      <c r="DB11" s="11">
        <f t="shared" si="94"/>
        <v>0</v>
      </c>
      <c r="DC11" s="11">
        <f t="shared" si="95"/>
        <v>0</v>
      </c>
      <c r="DD11" s="17">
        <f t="shared" si="96"/>
        <v>2</v>
      </c>
      <c r="DE11" s="12" t="s">
        <v>1584</v>
      </c>
      <c r="DF11" s="12" t="s">
        <v>1585</v>
      </c>
      <c r="DG11" s="13">
        <v>4237</v>
      </c>
      <c r="DH11" s="17">
        <f t="shared" si="97"/>
        <v>5</v>
      </c>
      <c r="DI11" s="17">
        <f t="shared" si="98"/>
        <v>3.3</v>
      </c>
      <c r="DJ11" s="10" t="str">
        <f t="shared" si="99"/>
        <v>Varken eller</v>
      </c>
    </row>
    <row r="12" spans="1:114" ht="15" x14ac:dyDescent="0.25">
      <c r="A12" s="6" t="s">
        <v>862</v>
      </c>
      <c r="B12" s="7">
        <v>1763</v>
      </c>
      <c r="C12" s="6" t="s">
        <v>892</v>
      </c>
      <c r="D12" s="9" t="str">
        <f t="shared" si="0"/>
        <v>Marcus Ekholm</v>
      </c>
      <c r="E12" s="10" t="str">
        <f t="shared" si="1"/>
        <v>marcus.ekholm@forshaga.se</v>
      </c>
      <c r="F12" s="10" t="str">
        <f t="shared" si="2"/>
        <v>Förvaltningschef Kultur, fritid &amp; näringsliv</v>
      </c>
      <c r="G12" s="11">
        <f t="shared" si="3"/>
        <v>1.25</v>
      </c>
      <c r="H12" s="11">
        <f t="shared" si="4"/>
        <v>0</v>
      </c>
      <c r="I12" s="11">
        <f t="shared" si="5"/>
        <v>1.25</v>
      </c>
      <c r="J12" s="11">
        <f t="shared" si="6"/>
        <v>0</v>
      </c>
      <c r="K12" s="11">
        <f t="shared" si="7"/>
        <v>0</v>
      </c>
      <c r="L12" s="10">
        <f t="shared" si="8"/>
        <v>2.5</v>
      </c>
      <c r="M12" s="11">
        <f t="shared" si="9"/>
        <v>1</v>
      </c>
      <c r="N12" s="11">
        <f t="shared" si="10"/>
        <v>0</v>
      </c>
      <c r="O12" s="11">
        <f t="shared" si="11"/>
        <v>1</v>
      </c>
      <c r="P12" s="11">
        <f t="shared" si="12"/>
        <v>1</v>
      </c>
      <c r="Q12" s="11">
        <f t="shared" si="13"/>
        <v>0</v>
      </c>
      <c r="R12" s="11">
        <f t="shared" si="14"/>
        <v>0</v>
      </c>
      <c r="S12" s="10">
        <f t="shared" si="15"/>
        <v>3</v>
      </c>
      <c r="T12" s="11">
        <f t="shared" si="16"/>
        <v>0.625</v>
      </c>
      <c r="U12" s="11">
        <f t="shared" si="17"/>
        <v>0.625</v>
      </c>
      <c r="V12" s="11">
        <f t="shared" si="18"/>
        <v>0.625</v>
      </c>
      <c r="W12" s="11">
        <f t="shared" si="19"/>
        <v>0.625</v>
      </c>
      <c r="X12" s="11">
        <f t="shared" si="20"/>
        <v>0.625</v>
      </c>
      <c r="Y12" s="11">
        <f t="shared" si="21"/>
        <v>0.625</v>
      </c>
      <c r="Z12" s="11">
        <f t="shared" si="22"/>
        <v>0.625</v>
      </c>
      <c r="AA12" s="11">
        <f t="shared" si="23"/>
        <v>0.625</v>
      </c>
      <c r="AB12" s="11">
        <f t="shared" si="24"/>
        <v>0</v>
      </c>
      <c r="AC12" s="10">
        <f t="shared" si="25"/>
        <v>5</v>
      </c>
      <c r="AD12" s="11">
        <f t="shared" si="26"/>
        <v>1</v>
      </c>
      <c r="AE12" s="11">
        <f t="shared" si="27"/>
        <v>0</v>
      </c>
      <c r="AF12" s="11">
        <f t="shared" si="28"/>
        <v>0</v>
      </c>
      <c r="AG12" s="11">
        <f t="shared" si="29"/>
        <v>0</v>
      </c>
      <c r="AH12" s="11">
        <f t="shared" si="30"/>
        <v>0</v>
      </c>
      <c r="AI12" s="11">
        <f t="shared" si="31"/>
        <v>0</v>
      </c>
      <c r="AJ12" s="10">
        <f t="shared" si="32"/>
        <v>1</v>
      </c>
      <c r="AK12" s="11">
        <f t="shared" si="33"/>
        <v>1</v>
      </c>
      <c r="AL12" s="11">
        <f t="shared" si="34"/>
        <v>1</v>
      </c>
      <c r="AM12" s="11">
        <f t="shared" si="35"/>
        <v>1</v>
      </c>
      <c r="AN12" s="11">
        <f t="shared" si="36"/>
        <v>1</v>
      </c>
      <c r="AO12" s="11">
        <f t="shared" si="37"/>
        <v>0</v>
      </c>
      <c r="AP12" s="11">
        <f t="shared" si="38"/>
        <v>0</v>
      </c>
      <c r="AQ12" s="10">
        <f t="shared" si="39"/>
        <v>4</v>
      </c>
      <c r="AR12" s="11">
        <f t="shared" si="40"/>
        <v>1</v>
      </c>
      <c r="AS12" s="11">
        <f t="shared" si="41"/>
        <v>0</v>
      </c>
      <c r="AT12" s="11">
        <f t="shared" si="42"/>
        <v>1</v>
      </c>
      <c r="AU12" s="11">
        <f t="shared" si="43"/>
        <v>0</v>
      </c>
      <c r="AV12" s="11">
        <f t="shared" si="44"/>
        <v>0</v>
      </c>
      <c r="AW12" s="11">
        <f t="shared" si="45"/>
        <v>0</v>
      </c>
      <c r="AX12" s="10">
        <f t="shared" si="46"/>
        <v>2</v>
      </c>
      <c r="AY12" s="12" t="s">
        <v>1586</v>
      </c>
      <c r="AZ12" s="12" t="s">
        <v>1587</v>
      </c>
      <c r="BA12" s="13">
        <v>2744</v>
      </c>
      <c r="BB12" s="10">
        <f t="shared" si="47"/>
        <v>3</v>
      </c>
      <c r="BC12" s="17">
        <f t="shared" si="48"/>
        <v>2.9</v>
      </c>
      <c r="BD12" s="35" t="s">
        <v>1785</v>
      </c>
      <c r="BE12" s="10" t="str">
        <f t="shared" si="49"/>
        <v>Varken eller</v>
      </c>
      <c r="BF12" s="6" t="s">
        <v>862</v>
      </c>
      <c r="BG12" s="7">
        <v>1763</v>
      </c>
      <c r="BH12" s="6" t="s">
        <v>892</v>
      </c>
      <c r="BI12" s="9" t="str">
        <f t="shared" si="50"/>
        <v>Marcus Ekholm</v>
      </c>
      <c r="BJ12" s="10" t="str">
        <f t="shared" si="51"/>
        <v>marcus.ekholm@forshaga.se</v>
      </c>
      <c r="BK12" s="10" t="str">
        <f t="shared" si="52"/>
        <v>Förvaltningschef Kultur, fritid &amp; näringsliv</v>
      </c>
      <c r="BL12" s="10"/>
      <c r="BM12" s="11">
        <f t="shared" si="53"/>
        <v>1.25</v>
      </c>
      <c r="BN12" s="11">
        <f t="shared" si="54"/>
        <v>0</v>
      </c>
      <c r="BO12" s="11">
        <f t="shared" si="55"/>
        <v>1.25</v>
      </c>
      <c r="BP12" s="11">
        <f t="shared" si="56"/>
        <v>0</v>
      </c>
      <c r="BQ12" s="11">
        <f t="shared" si="57"/>
        <v>0</v>
      </c>
      <c r="BR12" s="17">
        <f t="shared" si="58"/>
        <v>2.5</v>
      </c>
      <c r="BS12" s="11">
        <f t="shared" si="59"/>
        <v>1</v>
      </c>
      <c r="BT12" s="11">
        <f t="shared" si="60"/>
        <v>0</v>
      </c>
      <c r="BU12" s="11">
        <f t="shared" si="61"/>
        <v>1</v>
      </c>
      <c r="BV12" s="11">
        <f t="shared" si="62"/>
        <v>1</v>
      </c>
      <c r="BW12" s="11">
        <f t="shared" si="63"/>
        <v>0</v>
      </c>
      <c r="BX12" s="11">
        <f t="shared" si="64"/>
        <v>0</v>
      </c>
      <c r="BY12" s="17">
        <f t="shared" si="65"/>
        <v>3</v>
      </c>
      <c r="BZ12" s="11">
        <f t="shared" si="66"/>
        <v>0.625</v>
      </c>
      <c r="CA12" s="11">
        <f t="shared" si="67"/>
        <v>0.625</v>
      </c>
      <c r="CB12" s="11">
        <f t="shared" si="68"/>
        <v>0.625</v>
      </c>
      <c r="CC12" s="11">
        <f t="shared" si="69"/>
        <v>0.625</v>
      </c>
      <c r="CD12" s="11">
        <f t="shared" si="70"/>
        <v>0.625</v>
      </c>
      <c r="CE12" s="11">
        <f t="shared" si="71"/>
        <v>0.625</v>
      </c>
      <c r="CF12" s="11">
        <f t="shared" si="72"/>
        <v>0.625</v>
      </c>
      <c r="CG12" s="11">
        <f t="shared" si="73"/>
        <v>0.625</v>
      </c>
      <c r="CH12" s="11">
        <f t="shared" si="74"/>
        <v>0</v>
      </c>
      <c r="CI12" s="17">
        <f t="shared" si="75"/>
        <v>5</v>
      </c>
      <c r="CJ12" s="11">
        <f t="shared" si="76"/>
        <v>1</v>
      </c>
      <c r="CK12" s="11">
        <f t="shared" si="77"/>
        <v>0</v>
      </c>
      <c r="CL12" s="11">
        <f t="shared" si="78"/>
        <v>0</v>
      </c>
      <c r="CM12" s="11">
        <f t="shared" si="79"/>
        <v>0</v>
      </c>
      <c r="CN12" s="11">
        <f t="shared" si="80"/>
        <v>0</v>
      </c>
      <c r="CO12" s="11">
        <f t="shared" si="81"/>
        <v>0</v>
      </c>
      <c r="CP12" s="17">
        <f t="shared" si="82"/>
        <v>1</v>
      </c>
      <c r="CQ12" s="11">
        <f t="shared" si="83"/>
        <v>1</v>
      </c>
      <c r="CR12" s="11">
        <f t="shared" si="84"/>
        <v>1</v>
      </c>
      <c r="CS12" s="11">
        <f t="shared" si="85"/>
        <v>1</v>
      </c>
      <c r="CT12" s="11">
        <f t="shared" si="86"/>
        <v>1</v>
      </c>
      <c r="CU12" s="11">
        <f t="shared" si="87"/>
        <v>0</v>
      </c>
      <c r="CV12" s="11">
        <f t="shared" si="88"/>
        <v>0</v>
      </c>
      <c r="CW12" s="17">
        <f t="shared" si="89"/>
        <v>4</v>
      </c>
      <c r="CX12" s="11">
        <f t="shared" si="90"/>
        <v>1</v>
      </c>
      <c r="CY12" s="11">
        <f t="shared" si="91"/>
        <v>0</v>
      </c>
      <c r="CZ12" s="11">
        <f t="shared" si="92"/>
        <v>1</v>
      </c>
      <c r="DA12" s="11">
        <f t="shared" si="93"/>
        <v>0</v>
      </c>
      <c r="DB12" s="11">
        <f t="shared" si="94"/>
        <v>0</v>
      </c>
      <c r="DC12" s="11">
        <f t="shared" si="95"/>
        <v>0</v>
      </c>
      <c r="DD12" s="17">
        <f t="shared" si="96"/>
        <v>2</v>
      </c>
      <c r="DE12" s="12" t="s">
        <v>1586</v>
      </c>
      <c r="DF12" s="12" t="s">
        <v>1587</v>
      </c>
      <c r="DG12" s="13">
        <v>2744</v>
      </c>
      <c r="DH12" s="17">
        <f t="shared" si="97"/>
        <v>3</v>
      </c>
      <c r="DI12" s="17">
        <f t="shared" si="98"/>
        <v>2.9</v>
      </c>
      <c r="DJ12" s="10" t="str">
        <f t="shared" si="99"/>
        <v>Varken eller</v>
      </c>
    </row>
    <row r="13" spans="1:114" ht="15" x14ac:dyDescent="0.25">
      <c r="A13" s="6" t="s">
        <v>862</v>
      </c>
      <c r="B13" s="7">
        <v>1781</v>
      </c>
      <c r="C13" s="6" t="s">
        <v>876</v>
      </c>
      <c r="D13" s="9" t="str">
        <f t="shared" si="0"/>
        <v>Johan Öhman</v>
      </c>
      <c r="E13" s="10" t="str">
        <f t="shared" si="1"/>
        <v>johan.ohman@kristinehamn.se</v>
      </c>
      <c r="F13" s="10" t="str">
        <f t="shared" si="2"/>
        <v>Enhetschef Folkhälsoenheten</v>
      </c>
      <c r="G13" s="11">
        <f t="shared" si="3"/>
        <v>0</v>
      </c>
      <c r="H13" s="11">
        <f t="shared" si="4"/>
        <v>0</v>
      </c>
      <c r="I13" s="11">
        <f t="shared" si="5"/>
        <v>0</v>
      </c>
      <c r="J13" s="11">
        <f t="shared" si="6"/>
        <v>0</v>
      </c>
      <c r="K13" s="11">
        <f t="shared" si="7"/>
        <v>0</v>
      </c>
      <c r="L13" s="10">
        <f t="shared" si="8"/>
        <v>0</v>
      </c>
      <c r="M13" s="11">
        <f t="shared" si="9"/>
        <v>1</v>
      </c>
      <c r="N13" s="11">
        <f t="shared" si="10"/>
        <v>1</v>
      </c>
      <c r="O13" s="11">
        <f t="shared" si="11"/>
        <v>1</v>
      </c>
      <c r="P13" s="11">
        <f t="shared" si="12"/>
        <v>1</v>
      </c>
      <c r="Q13" s="11">
        <f t="shared" si="13"/>
        <v>0</v>
      </c>
      <c r="R13" s="11">
        <f t="shared" si="14"/>
        <v>0</v>
      </c>
      <c r="S13" s="10">
        <f t="shared" si="15"/>
        <v>4</v>
      </c>
      <c r="T13" s="11">
        <f t="shared" si="16"/>
        <v>0.625</v>
      </c>
      <c r="U13" s="11">
        <f t="shared" si="17"/>
        <v>0.625</v>
      </c>
      <c r="V13" s="11">
        <f t="shared" si="18"/>
        <v>0.625</v>
      </c>
      <c r="W13" s="11">
        <f t="shared" si="19"/>
        <v>0</v>
      </c>
      <c r="X13" s="11">
        <f t="shared" si="20"/>
        <v>0</v>
      </c>
      <c r="Y13" s="11">
        <f t="shared" si="21"/>
        <v>0.625</v>
      </c>
      <c r="Z13" s="11">
        <f t="shared" si="22"/>
        <v>0</v>
      </c>
      <c r="AA13" s="11">
        <f t="shared" si="23"/>
        <v>0.625</v>
      </c>
      <c r="AB13" s="11">
        <f t="shared" si="24"/>
        <v>0</v>
      </c>
      <c r="AC13" s="10">
        <f t="shared" si="25"/>
        <v>3.125</v>
      </c>
      <c r="AD13" s="11">
        <f t="shared" si="26"/>
        <v>0</v>
      </c>
      <c r="AE13" s="11">
        <f t="shared" si="27"/>
        <v>2</v>
      </c>
      <c r="AF13" s="11">
        <f t="shared" si="28"/>
        <v>1</v>
      </c>
      <c r="AG13" s="11">
        <f t="shared" si="29"/>
        <v>0</v>
      </c>
      <c r="AH13" s="11">
        <f t="shared" si="30"/>
        <v>1</v>
      </c>
      <c r="AI13" s="11">
        <f t="shared" si="31"/>
        <v>0</v>
      </c>
      <c r="AJ13" s="10">
        <f t="shared" si="32"/>
        <v>4</v>
      </c>
      <c r="AK13" s="11">
        <f t="shared" si="33"/>
        <v>1</v>
      </c>
      <c r="AL13" s="11">
        <f t="shared" si="34"/>
        <v>1</v>
      </c>
      <c r="AM13" s="11">
        <f t="shared" si="35"/>
        <v>1</v>
      </c>
      <c r="AN13" s="11">
        <f t="shared" si="36"/>
        <v>1</v>
      </c>
      <c r="AO13" s="11">
        <f t="shared" si="37"/>
        <v>0</v>
      </c>
      <c r="AP13" s="11">
        <f t="shared" si="38"/>
        <v>0</v>
      </c>
      <c r="AQ13" s="10">
        <f t="shared" si="39"/>
        <v>4</v>
      </c>
      <c r="AR13" s="11">
        <f t="shared" si="40"/>
        <v>1</v>
      </c>
      <c r="AS13" s="11">
        <f t="shared" si="41"/>
        <v>0</v>
      </c>
      <c r="AT13" s="11">
        <f t="shared" si="42"/>
        <v>0</v>
      </c>
      <c r="AU13" s="11">
        <f t="shared" si="43"/>
        <v>0</v>
      </c>
      <c r="AV13" s="11">
        <f t="shared" si="44"/>
        <v>0</v>
      </c>
      <c r="AW13" s="11">
        <f t="shared" si="45"/>
        <v>0</v>
      </c>
      <c r="AX13" s="10">
        <f t="shared" si="46"/>
        <v>1</v>
      </c>
      <c r="AY13" s="12" t="s">
        <v>1588</v>
      </c>
      <c r="AZ13" s="12" t="s">
        <v>1473</v>
      </c>
      <c r="BA13" s="13">
        <v>2787</v>
      </c>
      <c r="BB13" s="10">
        <f t="shared" si="47"/>
        <v>3</v>
      </c>
      <c r="BC13" s="17">
        <f t="shared" si="48"/>
        <v>2.7</v>
      </c>
      <c r="BD13" s="35" t="s">
        <v>1785</v>
      </c>
      <c r="BE13" s="10" t="str">
        <f t="shared" si="49"/>
        <v>Varken eller</v>
      </c>
      <c r="BF13" s="6" t="s">
        <v>862</v>
      </c>
      <c r="BG13" s="7">
        <v>1781</v>
      </c>
      <c r="BH13" s="6" t="s">
        <v>876</v>
      </c>
      <c r="BI13" s="9" t="str">
        <f t="shared" si="50"/>
        <v>Johan Öhman</v>
      </c>
      <c r="BJ13" s="10" t="str">
        <f t="shared" si="51"/>
        <v>johan.ohman@kristinehamn.se</v>
      </c>
      <c r="BK13" s="10" t="str">
        <f t="shared" si="52"/>
        <v>Enhetschef Folkhälsoenheten</v>
      </c>
      <c r="BL13" s="10"/>
      <c r="BM13" s="11">
        <f t="shared" si="53"/>
        <v>0</v>
      </c>
      <c r="BN13" s="11">
        <f t="shared" si="54"/>
        <v>0</v>
      </c>
      <c r="BO13" s="11">
        <f t="shared" si="55"/>
        <v>0</v>
      </c>
      <c r="BP13" s="11">
        <f t="shared" si="56"/>
        <v>0</v>
      </c>
      <c r="BQ13" s="11">
        <f t="shared" si="57"/>
        <v>0</v>
      </c>
      <c r="BR13" s="17">
        <f t="shared" si="58"/>
        <v>0</v>
      </c>
      <c r="BS13" s="11">
        <f t="shared" si="59"/>
        <v>1</v>
      </c>
      <c r="BT13" s="11">
        <f t="shared" si="60"/>
        <v>1</v>
      </c>
      <c r="BU13" s="11">
        <f t="shared" si="61"/>
        <v>1</v>
      </c>
      <c r="BV13" s="11">
        <f t="shared" si="62"/>
        <v>1</v>
      </c>
      <c r="BW13" s="11">
        <f t="shared" si="63"/>
        <v>0</v>
      </c>
      <c r="BX13" s="11">
        <f t="shared" si="64"/>
        <v>0</v>
      </c>
      <c r="BY13" s="17">
        <f t="shared" si="65"/>
        <v>4</v>
      </c>
      <c r="BZ13" s="11">
        <f t="shared" si="66"/>
        <v>0.625</v>
      </c>
      <c r="CA13" s="11">
        <f t="shared" si="67"/>
        <v>0.625</v>
      </c>
      <c r="CB13" s="11">
        <f t="shared" si="68"/>
        <v>0.625</v>
      </c>
      <c r="CC13" s="11">
        <f t="shared" si="69"/>
        <v>0</v>
      </c>
      <c r="CD13" s="11">
        <f t="shared" si="70"/>
        <v>0</v>
      </c>
      <c r="CE13" s="11">
        <f t="shared" si="71"/>
        <v>0.625</v>
      </c>
      <c r="CF13" s="11">
        <f t="shared" si="72"/>
        <v>0</v>
      </c>
      <c r="CG13" s="11">
        <f t="shared" si="73"/>
        <v>0.625</v>
      </c>
      <c r="CH13" s="11">
        <f t="shared" si="74"/>
        <v>0</v>
      </c>
      <c r="CI13" s="17">
        <f t="shared" si="75"/>
        <v>3.125</v>
      </c>
      <c r="CJ13" s="11">
        <f t="shared" si="76"/>
        <v>0</v>
      </c>
      <c r="CK13" s="11">
        <f t="shared" si="77"/>
        <v>2</v>
      </c>
      <c r="CL13" s="11">
        <f t="shared" si="78"/>
        <v>1</v>
      </c>
      <c r="CM13" s="11">
        <f t="shared" si="79"/>
        <v>0</v>
      </c>
      <c r="CN13" s="11">
        <f t="shared" si="80"/>
        <v>1</v>
      </c>
      <c r="CO13" s="11">
        <f t="shared" si="81"/>
        <v>0</v>
      </c>
      <c r="CP13" s="17">
        <f t="shared" si="82"/>
        <v>4</v>
      </c>
      <c r="CQ13" s="11">
        <f t="shared" si="83"/>
        <v>1</v>
      </c>
      <c r="CR13" s="11">
        <f t="shared" si="84"/>
        <v>1</v>
      </c>
      <c r="CS13" s="11">
        <f t="shared" si="85"/>
        <v>1</v>
      </c>
      <c r="CT13" s="11">
        <f t="shared" si="86"/>
        <v>1</v>
      </c>
      <c r="CU13" s="11">
        <f t="shared" si="87"/>
        <v>0</v>
      </c>
      <c r="CV13" s="11">
        <f t="shared" si="88"/>
        <v>0</v>
      </c>
      <c r="CW13" s="17">
        <f t="shared" si="89"/>
        <v>4</v>
      </c>
      <c r="CX13" s="11">
        <f t="shared" si="90"/>
        <v>1</v>
      </c>
      <c r="CY13" s="11">
        <f t="shared" si="91"/>
        <v>0</v>
      </c>
      <c r="CZ13" s="11">
        <f t="shared" si="92"/>
        <v>0</v>
      </c>
      <c r="DA13" s="11">
        <f t="shared" si="93"/>
        <v>0</v>
      </c>
      <c r="DB13" s="11">
        <f t="shared" si="94"/>
        <v>0</v>
      </c>
      <c r="DC13" s="11">
        <f t="shared" si="95"/>
        <v>0</v>
      </c>
      <c r="DD13" s="17">
        <f t="shared" si="96"/>
        <v>1</v>
      </c>
      <c r="DE13" s="12" t="s">
        <v>1588</v>
      </c>
      <c r="DF13" s="12" t="s">
        <v>1473</v>
      </c>
      <c r="DG13" s="13">
        <v>2787</v>
      </c>
      <c r="DH13" s="17">
        <f t="shared" si="97"/>
        <v>3</v>
      </c>
      <c r="DI13" s="17">
        <f t="shared" si="98"/>
        <v>2.7</v>
      </c>
      <c r="DJ13" s="10" t="str">
        <f t="shared" si="99"/>
        <v>Varken eller</v>
      </c>
    </row>
    <row r="14" spans="1:114" ht="15" x14ac:dyDescent="0.25">
      <c r="A14" s="6" t="s">
        <v>862</v>
      </c>
      <c r="B14" s="7">
        <v>1785</v>
      </c>
      <c r="C14" s="6" t="s">
        <v>882</v>
      </c>
      <c r="D14" s="9" t="str">
        <f t="shared" si="0"/>
        <v>Hans Hellberg</v>
      </c>
      <c r="E14" s="10" t="str">
        <f t="shared" si="1"/>
        <v>hanshellberg@saffle.se</v>
      </c>
      <c r="F14" s="10" t="str">
        <f t="shared" si="2"/>
        <v>Fritidsledare</v>
      </c>
      <c r="G14" s="11">
        <f t="shared" si="3"/>
        <v>0</v>
      </c>
      <c r="H14" s="11">
        <f t="shared" si="4"/>
        <v>0</v>
      </c>
      <c r="I14" s="11">
        <f t="shared" si="5"/>
        <v>0</v>
      </c>
      <c r="J14" s="11">
        <f t="shared" si="6"/>
        <v>1.25</v>
      </c>
      <c r="K14" s="11">
        <f t="shared" si="7"/>
        <v>0</v>
      </c>
      <c r="L14" s="10">
        <f t="shared" si="8"/>
        <v>1.25</v>
      </c>
      <c r="M14" s="11">
        <f t="shared" si="9"/>
        <v>1</v>
      </c>
      <c r="N14" s="11">
        <f t="shared" si="10"/>
        <v>1</v>
      </c>
      <c r="O14" s="11">
        <f t="shared" si="11"/>
        <v>1</v>
      </c>
      <c r="P14" s="11">
        <f t="shared" si="12"/>
        <v>1</v>
      </c>
      <c r="Q14" s="11">
        <f t="shared" si="13"/>
        <v>1</v>
      </c>
      <c r="R14" s="11">
        <f t="shared" si="14"/>
        <v>0</v>
      </c>
      <c r="S14" s="10">
        <f t="shared" si="15"/>
        <v>5</v>
      </c>
      <c r="T14" s="11">
        <f t="shared" si="16"/>
        <v>0</v>
      </c>
      <c r="U14" s="11">
        <f t="shared" si="17"/>
        <v>0.625</v>
      </c>
      <c r="V14" s="11">
        <f t="shared" si="18"/>
        <v>0.625</v>
      </c>
      <c r="W14" s="11">
        <f t="shared" si="19"/>
        <v>0.625</v>
      </c>
      <c r="X14" s="11">
        <f t="shared" si="20"/>
        <v>0.625</v>
      </c>
      <c r="Y14" s="11">
        <f t="shared" si="21"/>
        <v>0.625</v>
      </c>
      <c r="Z14" s="11">
        <f t="shared" si="22"/>
        <v>0.625</v>
      </c>
      <c r="AA14" s="11">
        <f t="shared" si="23"/>
        <v>0.625</v>
      </c>
      <c r="AB14" s="11">
        <f t="shared" si="24"/>
        <v>0</v>
      </c>
      <c r="AC14" s="10">
        <f t="shared" si="25"/>
        <v>4.375</v>
      </c>
      <c r="AD14" s="11">
        <f t="shared" si="26"/>
        <v>1</v>
      </c>
      <c r="AE14" s="11">
        <f t="shared" si="27"/>
        <v>0</v>
      </c>
      <c r="AF14" s="11">
        <f t="shared" si="28"/>
        <v>0</v>
      </c>
      <c r="AG14" s="11">
        <f t="shared" si="29"/>
        <v>2</v>
      </c>
      <c r="AH14" s="11">
        <f t="shared" si="30"/>
        <v>0</v>
      </c>
      <c r="AI14" s="11">
        <f t="shared" si="31"/>
        <v>0</v>
      </c>
      <c r="AJ14" s="10">
        <f t="shared" si="32"/>
        <v>3</v>
      </c>
      <c r="AK14" s="11">
        <f t="shared" si="33"/>
        <v>1</v>
      </c>
      <c r="AL14" s="11">
        <f t="shared" si="34"/>
        <v>1</v>
      </c>
      <c r="AM14" s="11">
        <f t="shared" si="35"/>
        <v>1</v>
      </c>
      <c r="AN14" s="11">
        <f t="shared" si="36"/>
        <v>1</v>
      </c>
      <c r="AO14" s="11">
        <f t="shared" si="37"/>
        <v>1</v>
      </c>
      <c r="AP14" s="11">
        <f t="shared" si="38"/>
        <v>0</v>
      </c>
      <c r="AQ14" s="10">
        <f t="shared" si="39"/>
        <v>5</v>
      </c>
      <c r="AR14" s="11">
        <f t="shared" si="40"/>
        <v>0</v>
      </c>
      <c r="AS14" s="11">
        <f t="shared" si="41"/>
        <v>1</v>
      </c>
      <c r="AT14" s="11">
        <f t="shared" si="42"/>
        <v>1</v>
      </c>
      <c r="AU14" s="11">
        <f t="shared" si="43"/>
        <v>0</v>
      </c>
      <c r="AV14" s="11">
        <f t="shared" si="44"/>
        <v>0</v>
      </c>
      <c r="AW14" s="11">
        <f t="shared" si="45"/>
        <v>0</v>
      </c>
      <c r="AX14" s="10">
        <f t="shared" si="46"/>
        <v>2</v>
      </c>
      <c r="AY14" s="12" t="s">
        <v>1589</v>
      </c>
      <c r="AZ14" s="12" t="s">
        <v>1340</v>
      </c>
      <c r="BA14" s="13">
        <v>3583</v>
      </c>
      <c r="BB14" s="10">
        <f t="shared" si="47"/>
        <v>5</v>
      </c>
      <c r="BC14" s="17">
        <f t="shared" si="48"/>
        <v>3.7</v>
      </c>
      <c r="BD14" s="36" t="s">
        <v>1786</v>
      </c>
      <c r="BE14" s="10" t="str">
        <f t="shared" si="49"/>
        <v>Bra</v>
      </c>
      <c r="BF14" s="6" t="s">
        <v>862</v>
      </c>
      <c r="BG14" s="7">
        <v>1785</v>
      </c>
      <c r="BH14" s="6" t="s">
        <v>882</v>
      </c>
      <c r="BI14" s="9" t="str">
        <f t="shared" si="50"/>
        <v>Hans Hellberg</v>
      </c>
      <c r="BJ14" s="10" t="str">
        <f t="shared" si="51"/>
        <v>hanshellberg@saffle.se</v>
      </c>
      <c r="BK14" s="10" t="str">
        <f t="shared" si="52"/>
        <v>Fritidsledare</v>
      </c>
      <c r="BL14" s="10"/>
      <c r="BM14" s="11">
        <f t="shared" si="53"/>
        <v>0</v>
      </c>
      <c r="BN14" s="11">
        <f t="shared" si="54"/>
        <v>0</v>
      </c>
      <c r="BO14" s="11">
        <f t="shared" si="55"/>
        <v>0</v>
      </c>
      <c r="BP14" s="11">
        <f t="shared" si="56"/>
        <v>1.25</v>
      </c>
      <c r="BQ14" s="11">
        <f t="shared" si="57"/>
        <v>0</v>
      </c>
      <c r="BR14" s="17">
        <f t="shared" si="58"/>
        <v>1.25</v>
      </c>
      <c r="BS14" s="11">
        <f t="shared" si="59"/>
        <v>1</v>
      </c>
      <c r="BT14" s="11">
        <f t="shared" si="60"/>
        <v>1</v>
      </c>
      <c r="BU14" s="11">
        <f t="shared" si="61"/>
        <v>1</v>
      </c>
      <c r="BV14" s="11">
        <f t="shared" si="62"/>
        <v>1</v>
      </c>
      <c r="BW14" s="11">
        <f t="shared" si="63"/>
        <v>1</v>
      </c>
      <c r="BX14" s="11">
        <f t="shared" si="64"/>
        <v>0</v>
      </c>
      <c r="BY14" s="17">
        <f t="shared" si="65"/>
        <v>5</v>
      </c>
      <c r="BZ14" s="11">
        <f t="shared" si="66"/>
        <v>0</v>
      </c>
      <c r="CA14" s="11">
        <f t="shared" si="67"/>
        <v>0.625</v>
      </c>
      <c r="CB14" s="11">
        <f t="shared" si="68"/>
        <v>0.625</v>
      </c>
      <c r="CC14" s="11">
        <f t="shared" si="69"/>
        <v>0.625</v>
      </c>
      <c r="CD14" s="11">
        <f t="shared" si="70"/>
        <v>0.625</v>
      </c>
      <c r="CE14" s="11">
        <f t="shared" si="71"/>
        <v>0.625</v>
      </c>
      <c r="CF14" s="11">
        <f t="shared" si="72"/>
        <v>0.625</v>
      </c>
      <c r="CG14" s="11">
        <f t="shared" si="73"/>
        <v>0.625</v>
      </c>
      <c r="CH14" s="11">
        <f t="shared" si="74"/>
        <v>0</v>
      </c>
      <c r="CI14" s="17">
        <f t="shared" si="75"/>
        <v>4.375</v>
      </c>
      <c r="CJ14" s="11">
        <f t="shared" si="76"/>
        <v>1</v>
      </c>
      <c r="CK14" s="11">
        <f t="shared" si="77"/>
        <v>0</v>
      </c>
      <c r="CL14" s="11">
        <f t="shared" si="78"/>
        <v>0</v>
      </c>
      <c r="CM14" s="11">
        <f t="shared" si="79"/>
        <v>2</v>
      </c>
      <c r="CN14" s="11">
        <f t="shared" si="80"/>
        <v>0</v>
      </c>
      <c r="CO14" s="11">
        <f t="shared" si="81"/>
        <v>0</v>
      </c>
      <c r="CP14" s="17">
        <f t="shared" si="82"/>
        <v>3</v>
      </c>
      <c r="CQ14" s="11">
        <f t="shared" si="83"/>
        <v>1</v>
      </c>
      <c r="CR14" s="11">
        <f t="shared" si="84"/>
        <v>1</v>
      </c>
      <c r="CS14" s="11">
        <f t="shared" si="85"/>
        <v>1</v>
      </c>
      <c r="CT14" s="11">
        <f t="shared" si="86"/>
        <v>1</v>
      </c>
      <c r="CU14" s="11">
        <f t="shared" si="87"/>
        <v>1</v>
      </c>
      <c r="CV14" s="11">
        <f t="shared" si="88"/>
        <v>0</v>
      </c>
      <c r="CW14" s="17">
        <f t="shared" si="89"/>
        <v>5</v>
      </c>
      <c r="CX14" s="11">
        <f t="shared" si="90"/>
        <v>0</v>
      </c>
      <c r="CY14" s="11">
        <f t="shared" si="91"/>
        <v>1</v>
      </c>
      <c r="CZ14" s="11">
        <f t="shared" si="92"/>
        <v>1</v>
      </c>
      <c r="DA14" s="11">
        <f t="shared" si="93"/>
        <v>0</v>
      </c>
      <c r="DB14" s="11">
        <f t="shared" si="94"/>
        <v>0</v>
      </c>
      <c r="DC14" s="11">
        <f t="shared" si="95"/>
        <v>0</v>
      </c>
      <c r="DD14" s="17">
        <f t="shared" si="96"/>
        <v>2</v>
      </c>
      <c r="DE14" s="12" t="s">
        <v>1589</v>
      </c>
      <c r="DF14" s="12" t="s">
        <v>1340</v>
      </c>
      <c r="DG14" s="13">
        <v>3583</v>
      </c>
      <c r="DH14" s="17">
        <f t="shared" si="97"/>
        <v>5</v>
      </c>
      <c r="DI14" s="17">
        <f t="shared" si="98"/>
        <v>3.7</v>
      </c>
      <c r="DJ14" s="10" t="str">
        <f t="shared" si="99"/>
        <v>Bra</v>
      </c>
    </row>
    <row r="15" spans="1:114" ht="15" x14ac:dyDescent="0.25">
      <c r="A15" s="6" t="s">
        <v>862</v>
      </c>
      <c r="B15" s="7">
        <v>1766</v>
      </c>
      <c r="C15" s="6" t="s">
        <v>888</v>
      </c>
      <c r="D15" s="9" t="str">
        <f t="shared" si="0"/>
        <v>Lars Stiernelöf</v>
      </c>
      <c r="E15" s="10" t="str">
        <f t="shared" si="1"/>
        <v>lars.stiernelof@sunne.se</v>
      </c>
      <c r="F15" s="10" t="str">
        <f t="shared" si="2"/>
        <v>Ungdomssamordnare/demokratiutvecklare</v>
      </c>
      <c r="G15" s="11">
        <f t="shared" si="3"/>
        <v>1.25</v>
      </c>
      <c r="H15" s="11">
        <f t="shared" si="4"/>
        <v>0</v>
      </c>
      <c r="I15" s="11">
        <f t="shared" si="5"/>
        <v>1.25</v>
      </c>
      <c r="J15" s="11">
        <f t="shared" si="6"/>
        <v>0</v>
      </c>
      <c r="K15" s="11">
        <f t="shared" si="7"/>
        <v>0</v>
      </c>
      <c r="L15" s="10">
        <f t="shared" si="8"/>
        <v>2.5</v>
      </c>
      <c r="M15" s="11">
        <f t="shared" si="9"/>
        <v>1</v>
      </c>
      <c r="N15" s="11">
        <f t="shared" si="10"/>
        <v>1</v>
      </c>
      <c r="O15" s="11">
        <f t="shared" si="11"/>
        <v>1</v>
      </c>
      <c r="P15" s="11">
        <f t="shared" si="12"/>
        <v>1</v>
      </c>
      <c r="Q15" s="11">
        <f t="shared" si="13"/>
        <v>1</v>
      </c>
      <c r="R15" s="11">
        <f t="shared" si="14"/>
        <v>0</v>
      </c>
      <c r="S15" s="10">
        <f t="shared" si="15"/>
        <v>5</v>
      </c>
      <c r="T15" s="11">
        <f t="shared" si="16"/>
        <v>0</v>
      </c>
      <c r="U15" s="11">
        <f t="shared" si="17"/>
        <v>0</v>
      </c>
      <c r="V15" s="11">
        <f t="shared" si="18"/>
        <v>0</v>
      </c>
      <c r="W15" s="11">
        <f t="shared" si="19"/>
        <v>0.625</v>
      </c>
      <c r="X15" s="11">
        <f t="shared" si="20"/>
        <v>0.625</v>
      </c>
      <c r="Y15" s="11">
        <f t="shared" si="21"/>
        <v>0.625</v>
      </c>
      <c r="Z15" s="11">
        <f t="shared" si="22"/>
        <v>0</v>
      </c>
      <c r="AA15" s="11">
        <f t="shared" si="23"/>
        <v>0</v>
      </c>
      <c r="AB15" s="11">
        <f t="shared" si="24"/>
        <v>0</v>
      </c>
      <c r="AC15" s="10">
        <f t="shared" si="25"/>
        <v>1.875</v>
      </c>
      <c r="AD15" s="11">
        <f t="shared" si="26"/>
        <v>0</v>
      </c>
      <c r="AE15" s="11">
        <f t="shared" si="27"/>
        <v>2</v>
      </c>
      <c r="AF15" s="11">
        <f t="shared" si="28"/>
        <v>0</v>
      </c>
      <c r="AG15" s="11">
        <f t="shared" si="29"/>
        <v>2</v>
      </c>
      <c r="AH15" s="11">
        <f t="shared" si="30"/>
        <v>0</v>
      </c>
      <c r="AI15" s="11">
        <f t="shared" si="31"/>
        <v>0</v>
      </c>
      <c r="AJ15" s="10">
        <f t="shared" si="32"/>
        <v>4</v>
      </c>
      <c r="AK15" s="11">
        <f t="shared" si="33"/>
        <v>1</v>
      </c>
      <c r="AL15" s="11">
        <f t="shared" si="34"/>
        <v>1</v>
      </c>
      <c r="AM15" s="11">
        <f t="shared" si="35"/>
        <v>1</v>
      </c>
      <c r="AN15" s="11">
        <f t="shared" si="36"/>
        <v>1</v>
      </c>
      <c r="AO15" s="11">
        <f t="shared" si="37"/>
        <v>0</v>
      </c>
      <c r="AP15" s="11">
        <f t="shared" si="38"/>
        <v>0</v>
      </c>
      <c r="AQ15" s="10">
        <f t="shared" si="39"/>
        <v>4</v>
      </c>
      <c r="AR15" s="11">
        <f t="shared" si="40"/>
        <v>1</v>
      </c>
      <c r="AS15" s="11">
        <f t="shared" si="41"/>
        <v>1</v>
      </c>
      <c r="AT15" s="11">
        <f t="shared" si="42"/>
        <v>0</v>
      </c>
      <c r="AU15" s="11">
        <f t="shared" si="43"/>
        <v>0</v>
      </c>
      <c r="AV15" s="11">
        <f t="shared" si="44"/>
        <v>0</v>
      </c>
      <c r="AW15" s="11">
        <f t="shared" si="45"/>
        <v>0</v>
      </c>
      <c r="AX15" s="10">
        <f t="shared" si="46"/>
        <v>2</v>
      </c>
      <c r="AY15" s="12" t="s">
        <v>1415</v>
      </c>
      <c r="AZ15" s="12" t="s">
        <v>1590</v>
      </c>
      <c r="BA15" s="13">
        <v>2508</v>
      </c>
      <c r="BB15" s="10">
        <f t="shared" si="47"/>
        <v>3</v>
      </c>
      <c r="BC15" s="17">
        <f t="shared" si="48"/>
        <v>3.2</v>
      </c>
      <c r="BD15" s="36" t="s">
        <v>1786</v>
      </c>
      <c r="BE15" s="10" t="str">
        <f t="shared" si="49"/>
        <v>Varken eller</v>
      </c>
      <c r="BF15" s="6" t="s">
        <v>862</v>
      </c>
      <c r="BG15" s="7">
        <v>1766</v>
      </c>
      <c r="BH15" s="6" t="s">
        <v>888</v>
      </c>
      <c r="BI15" s="9" t="str">
        <f t="shared" si="50"/>
        <v>Lars Stiernelöf</v>
      </c>
      <c r="BJ15" s="10" t="str">
        <f t="shared" si="51"/>
        <v>lars.stiernelof@sunne.se</v>
      </c>
      <c r="BK15" s="10" t="str">
        <f t="shared" si="52"/>
        <v>Ungdomssamordnare/demokratiutvecklare</v>
      </c>
      <c r="BL15" s="10"/>
      <c r="BM15" s="11">
        <f t="shared" si="53"/>
        <v>1.25</v>
      </c>
      <c r="BN15" s="11">
        <f t="shared" si="54"/>
        <v>0</v>
      </c>
      <c r="BO15" s="11">
        <f t="shared" si="55"/>
        <v>1.25</v>
      </c>
      <c r="BP15" s="11">
        <f t="shared" si="56"/>
        <v>0</v>
      </c>
      <c r="BQ15" s="11">
        <f t="shared" si="57"/>
        <v>0</v>
      </c>
      <c r="BR15" s="17">
        <f t="shared" si="58"/>
        <v>2.5</v>
      </c>
      <c r="BS15" s="11">
        <f t="shared" si="59"/>
        <v>1</v>
      </c>
      <c r="BT15" s="11">
        <f t="shared" si="60"/>
        <v>1</v>
      </c>
      <c r="BU15" s="11">
        <f t="shared" si="61"/>
        <v>1</v>
      </c>
      <c r="BV15" s="11">
        <f t="shared" si="62"/>
        <v>1</v>
      </c>
      <c r="BW15" s="11">
        <f t="shared" si="63"/>
        <v>1</v>
      </c>
      <c r="BX15" s="11">
        <f t="shared" si="64"/>
        <v>0</v>
      </c>
      <c r="BY15" s="17">
        <f t="shared" si="65"/>
        <v>5</v>
      </c>
      <c r="BZ15" s="11">
        <f t="shared" si="66"/>
        <v>0</v>
      </c>
      <c r="CA15" s="11">
        <f t="shared" si="67"/>
        <v>0</v>
      </c>
      <c r="CB15" s="11">
        <f t="shared" si="68"/>
        <v>0</v>
      </c>
      <c r="CC15" s="11">
        <f t="shared" si="69"/>
        <v>0.625</v>
      </c>
      <c r="CD15" s="11">
        <f t="shared" si="70"/>
        <v>0.625</v>
      </c>
      <c r="CE15" s="11">
        <f t="shared" si="71"/>
        <v>0.625</v>
      </c>
      <c r="CF15" s="11">
        <f t="shared" si="72"/>
        <v>0</v>
      </c>
      <c r="CG15" s="11">
        <f t="shared" si="73"/>
        <v>0</v>
      </c>
      <c r="CH15" s="11">
        <f t="shared" si="74"/>
        <v>0</v>
      </c>
      <c r="CI15" s="17">
        <f t="shared" si="75"/>
        <v>1.875</v>
      </c>
      <c r="CJ15" s="11">
        <f t="shared" si="76"/>
        <v>0</v>
      </c>
      <c r="CK15" s="11">
        <f t="shared" si="77"/>
        <v>2</v>
      </c>
      <c r="CL15" s="11">
        <f t="shared" si="78"/>
        <v>0</v>
      </c>
      <c r="CM15" s="11">
        <f t="shared" si="79"/>
        <v>2</v>
      </c>
      <c r="CN15" s="11">
        <f t="shared" si="80"/>
        <v>0</v>
      </c>
      <c r="CO15" s="11">
        <f t="shared" si="81"/>
        <v>0</v>
      </c>
      <c r="CP15" s="17">
        <f t="shared" si="82"/>
        <v>4</v>
      </c>
      <c r="CQ15" s="11">
        <f t="shared" si="83"/>
        <v>1</v>
      </c>
      <c r="CR15" s="11">
        <f t="shared" si="84"/>
        <v>1</v>
      </c>
      <c r="CS15" s="11">
        <f t="shared" si="85"/>
        <v>1</v>
      </c>
      <c r="CT15" s="11">
        <f t="shared" si="86"/>
        <v>1</v>
      </c>
      <c r="CU15" s="11">
        <f t="shared" si="87"/>
        <v>0</v>
      </c>
      <c r="CV15" s="11">
        <f t="shared" si="88"/>
        <v>0</v>
      </c>
      <c r="CW15" s="17">
        <f t="shared" si="89"/>
        <v>4</v>
      </c>
      <c r="CX15" s="11">
        <f t="shared" si="90"/>
        <v>1</v>
      </c>
      <c r="CY15" s="11">
        <f t="shared" si="91"/>
        <v>1</v>
      </c>
      <c r="CZ15" s="11">
        <f t="shared" si="92"/>
        <v>0</v>
      </c>
      <c r="DA15" s="11">
        <f t="shared" si="93"/>
        <v>0</v>
      </c>
      <c r="DB15" s="11">
        <f t="shared" si="94"/>
        <v>0</v>
      </c>
      <c r="DC15" s="11">
        <f t="shared" si="95"/>
        <v>0</v>
      </c>
      <c r="DD15" s="17">
        <f t="shared" si="96"/>
        <v>2</v>
      </c>
      <c r="DE15" s="12" t="s">
        <v>1415</v>
      </c>
      <c r="DF15" s="12" t="s">
        <v>1590</v>
      </c>
      <c r="DG15" s="13">
        <v>2508</v>
      </c>
      <c r="DH15" s="17">
        <f t="shared" si="97"/>
        <v>3</v>
      </c>
      <c r="DI15" s="17">
        <f t="shared" si="98"/>
        <v>3.2</v>
      </c>
      <c r="DJ15" s="10" t="str">
        <f t="shared" si="99"/>
        <v>Varken eller</v>
      </c>
    </row>
    <row r="16" spans="1:114" ht="15" x14ac:dyDescent="0.25">
      <c r="A16" s="6" t="s">
        <v>862</v>
      </c>
      <c r="B16" s="7">
        <v>1780</v>
      </c>
      <c r="C16" s="6" t="s">
        <v>872</v>
      </c>
      <c r="D16" s="9" t="str">
        <f t="shared" si="0"/>
        <v>Karin Karlsson</v>
      </c>
      <c r="E16" s="10" t="str">
        <f t="shared" si="1"/>
        <v>karin.karlsson@karlstad.se</v>
      </c>
      <c r="F16" s="10" t="str">
        <f t="shared" si="2"/>
        <v>verksamhetschef</v>
      </c>
      <c r="G16" s="11">
        <f t="shared" si="3"/>
        <v>1.25</v>
      </c>
      <c r="H16" s="11">
        <f t="shared" si="4"/>
        <v>1.25</v>
      </c>
      <c r="I16" s="11">
        <f t="shared" si="5"/>
        <v>1.25</v>
      </c>
      <c r="J16" s="11">
        <f t="shared" si="6"/>
        <v>1.25</v>
      </c>
      <c r="K16" s="11">
        <f t="shared" si="7"/>
        <v>0</v>
      </c>
      <c r="L16" s="10">
        <f t="shared" si="8"/>
        <v>5</v>
      </c>
      <c r="M16" s="11">
        <f t="shared" si="9"/>
        <v>1</v>
      </c>
      <c r="N16" s="11">
        <f t="shared" si="10"/>
        <v>1</v>
      </c>
      <c r="O16" s="11">
        <f t="shared" si="11"/>
        <v>1</v>
      </c>
      <c r="P16" s="11">
        <f t="shared" si="12"/>
        <v>1</v>
      </c>
      <c r="Q16" s="11">
        <f t="shared" si="13"/>
        <v>1</v>
      </c>
      <c r="R16" s="11">
        <f t="shared" si="14"/>
        <v>0</v>
      </c>
      <c r="S16" s="10">
        <f t="shared" si="15"/>
        <v>5</v>
      </c>
      <c r="T16" s="11">
        <f t="shared" si="16"/>
        <v>0.625</v>
      </c>
      <c r="U16" s="11">
        <f t="shared" si="17"/>
        <v>0.625</v>
      </c>
      <c r="V16" s="11">
        <f t="shared" si="18"/>
        <v>0.625</v>
      </c>
      <c r="W16" s="11">
        <f t="shared" si="19"/>
        <v>0</v>
      </c>
      <c r="X16" s="11">
        <f t="shared" si="20"/>
        <v>0.625</v>
      </c>
      <c r="Y16" s="11">
        <f t="shared" si="21"/>
        <v>0.625</v>
      </c>
      <c r="Z16" s="11">
        <f t="shared" si="22"/>
        <v>0.625</v>
      </c>
      <c r="AA16" s="11">
        <f t="shared" si="23"/>
        <v>0.625</v>
      </c>
      <c r="AB16" s="11">
        <f t="shared" si="24"/>
        <v>0</v>
      </c>
      <c r="AC16" s="10">
        <f t="shared" si="25"/>
        <v>4.375</v>
      </c>
      <c r="AD16" s="11">
        <f t="shared" si="26"/>
        <v>0</v>
      </c>
      <c r="AE16" s="11">
        <f t="shared" si="27"/>
        <v>2</v>
      </c>
      <c r="AF16" s="11">
        <f t="shared" si="28"/>
        <v>0</v>
      </c>
      <c r="AG16" s="11">
        <f t="shared" si="29"/>
        <v>2</v>
      </c>
      <c r="AH16" s="11">
        <f t="shared" si="30"/>
        <v>1</v>
      </c>
      <c r="AI16" s="11">
        <f t="shared" si="31"/>
        <v>0</v>
      </c>
      <c r="AJ16" s="10">
        <f t="shared" si="32"/>
        <v>5</v>
      </c>
      <c r="AK16" s="11">
        <f t="shared" si="33"/>
        <v>1</v>
      </c>
      <c r="AL16" s="11">
        <f t="shared" si="34"/>
        <v>1</v>
      </c>
      <c r="AM16" s="11">
        <f t="shared" si="35"/>
        <v>1</v>
      </c>
      <c r="AN16" s="11">
        <f t="shared" si="36"/>
        <v>1</v>
      </c>
      <c r="AO16" s="11">
        <f t="shared" si="37"/>
        <v>1</v>
      </c>
      <c r="AP16" s="11">
        <f t="shared" si="38"/>
        <v>0</v>
      </c>
      <c r="AQ16" s="10">
        <f t="shared" si="39"/>
        <v>5</v>
      </c>
      <c r="AR16" s="11">
        <f t="shared" si="40"/>
        <v>0</v>
      </c>
      <c r="AS16" s="11">
        <f t="shared" si="41"/>
        <v>1</v>
      </c>
      <c r="AT16" s="11">
        <f t="shared" si="42"/>
        <v>1</v>
      </c>
      <c r="AU16" s="11">
        <f t="shared" si="43"/>
        <v>0</v>
      </c>
      <c r="AV16" s="11">
        <f t="shared" si="44"/>
        <v>0</v>
      </c>
      <c r="AW16" s="11">
        <f t="shared" si="45"/>
        <v>0</v>
      </c>
      <c r="AX16" s="10">
        <f t="shared" si="46"/>
        <v>2</v>
      </c>
      <c r="AY16" s="12" t="s">
        <v>1591</v>
      </c>
      <c r="AZ16" s="12" t="s">
        <v>1592</v>
      </c>
      <c r="BA16" s="13">
        <v>3178</v>
      </c>
      <c r="BB16" s="10">
        <f t="shared" si="47"/>
        <v>5</v>
      </c>
      <c r="BC16" s="17">
        <f t="shared" si="48"/>
        <v>4.5</v>
      </c>
      <c r="BD16" s="37" t="s">
        <v>1787</v>
      </c>
      <c r="BE16" s="10" t="str">
        <f t="shared" si="49"/>
        <v>Mycket bra</v>
      </c>
      <c r="BF16" s="6" t="s">
        <v>862</v>
      </c>
      <c r="BG16" s="7">
        <v>1780</v>
      </c>
      <c r="BH16" s="6" t="s">
        <v>872</v>
      </c>
      <c r="BI16" s="9" t="str">
        <f t="shared" si="50"/>
        <v>Karin Karlsson</v>
      </c>
      <c r="BJ16" s="10" t="str">
        <f t="shared" si="51"/>
        <v>karin.karlsson@karlstad.se</v>
      </c>
      <c r="BK16" s="10" t="str">
        <f t="shared" si="52"/>
        <v>verksamhetschef</v>
      </c>
      <c r="BL16" s="10"/>
      <c r="BM16" s="11">
        <f t="shared" si="53"/>
        <v>1.25</v>
      </c>
      <c r="BN16" s="11">
        <f t="shared" si="54"/>
        <v>1.25</v>
      </c>
      <c r="BO16" s="11">
        <f t="shared" si="55"/>
        <v>1.25</v>
      </c>
      <c r="BP16" s="11">
        <f t="shared" si="56"/>
        <v>1.25</v>
      </c>
      <c r="BQ16" s="11">
        <f t="shared" si="57"/>
        <v>0</v>
      </c>
      <c r="BR16" s="17">
        <f t="shared" si="58"/>
        <v>5</v>
      </c>
      <c r="BS16" s="11">
        <f t="shared" si="59"/>
        <v>1</v>
      </c>
      <c r="BT16" s="11">
        <f t="shared" si="60"/>
        <v>1</v>
      </c>
      <c r="BU16" s="11">
        <f t="shared" si="61"/>
        <v>1</v>
      </c>
      <c r="BV16" s="11">
        <f t="shared" si="62"/>
        <v>1</v>
      </c>
      <c r="BW16" s="11">
        <f t="shared" si="63"/>
        <v>1</v>
      </c>
      <c r="BX16" s="11">
        <f t="shared" si="64"/>
        <v>0</v>
      </c>
      <c r="BY16" s="17">
        <f t="shared" si="65"/>
        <v>5</v>
      </c>
      <c r="BZ16" s="11">
        <f t="shared" si="66"/>
        <v>0.625</v>
      </c>
      <c r="CA16" s="11">
        <f t="shared" si="67"/>
        <v>0.625</v>
      </c>
      <c r="CB16" s="11">
        <f t="shared" si="68"/>
        <v>0.625</v>
      </c>
      <c r="CC16" s="11">
        <f t="shared" si="69"/>
        <v>0</v>
      </c>
      <c r="CD16" s="11">
        <f t="shared" si="70"/>
        <v>0.625</v>
      </c>
      <c r="CE16" s="11">
        <f t="shared" si="71"/>
        <v>0.625</v>
      </c>
      <c r="CF16" s="11">
        <f t="shared" si="72"/>
        <v>0.625</v>
      </c>
      <c r="CG16" s="11">
        <f t="shared" si="73"/>
        <v>0.625</v>
      </c>
      <c r="CH16" s="11">
        <f t="shared" si="74"/>
        <v>0</v>
      </c>
      <c r="CI16" s="17">
        <f t="shared" si="75"/>
        <v>4.375</v>
      </c>
      <c r="CJ16" s="11">
        <f t="shared" si="76"/>
        <v>0</v>
      </c>
      <c r="CK16" s="11">
        <f t="shared" si="77"/>
        <v>2</v>
      </c>
      <c r="CL16" s="11">
        <f t="shared" si="78"/>
        <v>0</v>
      </c>
      <c r="CM16" s="11">
        <f t="shared" si="79"/>
        <v>2</v>
      </c>
      <c r="CN16" s="11">
        <f t="shared" si="80"/>
        <v>1</v>
      </c>
      <c r="CO16" s="11">
        <f t="shared" si="81"/>
        <v>0</v>
      </c>
      <c r="CP16" s="17">
        <f t="shared" si="82"/>
        <v>5</v>
      </c>
      <c r="CQ16" s="11">
        <f t="shared" si="83"/>
        <v>1</v>
      </c>
      <c r="CR16" s="11">
        <f t="shared" si="84"/>
        <v>1</v>
      </c>
      <c r="CS16" s="11">
        <f t="shared" si="85"/>
        <v>1</v>
      </c>
      <c r="CT16" s="11">
        <f t="shared" si="86"/>
        <v>1</v>
      </c>
      <c r="CU16" s="11">
        <f t="shared" si="87"/>
        <v>1</v>
      </c>
      <c r="CV16" s="11">
        <f t="shared" si="88"/>
        <v>0</v>
      </c>
      <c r="CW16" s="17">
        <f t="shared" si="89"/>
        <v>5</v>
      </c>
      <c r="CX16" s="11">
        <f t="shared" si="90"/>
        <v>0</v>
      </c>
      <c r="CY16" s="11">
        <f t="shared" si="91"/>
        <v>1</v>
      </c>
      <c r="CZ16" s="11">
        <f t="shared" si="92"/>
        <v>1</v>
      </c>
      <c r="DA16" s="11">
        <f t="shared" si="93"/>
        <v>0</v>
      </c>
      <c r="DB16" s="11">
        <f t="shared" si="94"/>
        <v>0</v>
      </c>
      <c r="DC16" s="11">
        <f t="shared" si="95"/>
        <v>0</v>
      </c>
      <c r="DD16" s="17">
        <f t="shared" si="96"/>
        <v>2</v>
      </c>
      <c r="DE16" s="12" t="s">
        <v>1591</v>
      </c>
      <c r="DF16" s="12" t="s">
        <v>1592</v>
      </c>
      <c r="DG16" s="13">
        <v>3178</v>
      </c>
      <c r="DH16" s="17">
        <f t="shared" si="97"/>
        <v>5</v>
      </c>
      <c r="DI16" s="17">
        <f t="shared" si="98"/>
        <v>4.5</v>
      </c>
      <c r="DJ16" s="10" t="str">
        <f t="shared" si="99"/>
        <v>Mycket bra</v>
      </c>
    </row>
    <row r="17" spans="1:114" ht="14.25" x14ac:dyDescent="0.2">
      <c r="A17" s="6"/>
      <c r="B17" s="7"/>
      <c r="C17" s="6"/>
      <c r="D17" s="9"/>
      <c r="E17" s="10"/>
      <c r="F17" s="10"/>
      <c r="G17" s="11"/>
      <c r="H17" s="11"/>
      <c r="I17" s="11"/>
      <c r="J17" s="11"/>
      <c r="K17" s="11"/>
      <c r="L17" s="10"/>
      <c r="M17" s="11"/>
      <c r="N17" s="11"/>
      <c r="O17" s="11"/>
      <c r="P17" s="11"/>
      <c r="Q17" s="11"/>
      <c r="R17" s="11"/>
      <c r="S17" s="10"/>
      <c r="T17" s="11"/>
      <c r="U17" s="11"/>
      <c r="V17" s="11"/>
      <c r="W17" s="11"/>
      <c r="X17" s="11"/>
      <c r="Y17" s="11"/>
      <c r="Z17" s="11"/>
      <c r="AA17" s="11"/>
      <c r="AB17" s="11"/>
      <c r="AC17" s="10"/>
      <c r="AD17" s="11"/>
      <c r="AE17" s="11"/>
      <c r="AF17" s="11"/>
      <c r="AG17" s="11"/>
      <c r="AH17" s="11"/>
      <c r="AI17" s="11"/>
      <c r="AJ17" s="10"/>
      <c r="AK17" s="11"/>
      <c r="AL17" s="11"/>
      <c r="AM17" s="11"/>
      <c r="AN17" s="11"/>
      <c r="AO17" s="11"/>
      <c r="AP17" s="11"/>
      <c r="AQ17" s="10"/>
      <c r="AR17" s="11"/>
      <c r="AS17" s="11"/>
      <c r="AT17" s="11"/>
      <c r="AU17" s="11"/>
      <c r="AV17" s="11"/>
      <c r="AW17" s="11"/>
      <c r="AX17" s="10"/>
      <c r="AY17" s="12"/>
      <c r="AZ17" s="12"/>
      <c r="BA17" s="13"/>
      <c r="BB17" s="10"/>
      <c r="BC17" s="17"/>
      <c r="BD17" s="17"/>
      <c r="BE17" s="10"/>
      <c r="BF17" s="6"/>
      <c r="BG17" s="7"/>
      <c r="BH17" s="6"/>
      <c r="BI17" s="9"/>
      <c r="BJ17" s="10"/>
      <c r="BK17" s="10"/>
      <c r="BL17" s="10"/>
      <c r="BM17" s="11"/>
      <c r="BN17" s="11"/>
      <c r="BO17" s="11"/>
      <c r="BP17" s="11"/>
      <c r="BQ17" s="11"/>
      <c r="BR17" s="17"/>
      <c r="BS17" s="11"/>
      <c r="BT17" s="11"/>
      <c r="BU17" s="11"/>
      <c r="BV17" s="11"/>
      <c r="BW17" s="11"/>
      <c r="BX17" s="11"/>
      <c r="BY17" s="17"/>
      <c r="BZ17" s="11"/>
      <c r="CA17" s="11"/>
      <c r="CB17" s="11"/>
      <c r="CC17" s="11"/>
      <c r="CD17" s="11"/>
      <c r="CE17" s="11"/>
      <c r="CF17" s="11"/>
      <c r="CG17" s="11"/>
      <c r="CH17" s="11"/>
      <c r="CI17" s="17"/>
      <c r="CJ17" s="11"/>
      <c r="CK17" s="11"/>
      <c r="CL17" s="11"/>
      <c r="CM17" s="11"/>
      <c r="CN17" s="11"/>
      <c r="CO17" s="11"/>
      <c r="CP17" s="17"/>
      <c r="CQ17" s="11"/>
      <c r="CR17" s="11"/>
      <c r="CS17" s="11"/>
      <c r="CT17" s="11"/>
      <c r="CU17" s="11"/>
      <c r="CV17" s="11"/>
      <c r="CW17" s="17"/>
      <c r="CX17" s="11"/>
      <c r="CY17" s="11"/>
      <c r="CZ17" s="11"/>
      <c r="DA17" s="11"/>
      <c r="DB17" s="11"/>
      <c r="DC17" s="11"/>
      <c r="DD17" s="17"/>
      <c r="DE17" s="12"/>
      <c r="DF17" s="12"/>
      <c r="DG17" s="13"/>
      <c r="DH17" s="17"/>
      <c r="DI17" s="17"/>
      <c r="DJ17" s="10"/>
    </row>
    <row r="18" spans="1:114" ht="15" x14ac:dyDescent="0.25">
      <c r="A18" s="6"/>
      <c r="B18" s="7"/>
      <c r="C18" s="19" t="s">
        <v>1726</v>
      </c>
      <c r="D18" s="9"/>
      <c r="E18" s="10"/>
      <c r="F18" s="10"/>
      <c r="G18" s="11"/>
      <c r="H18" s="11"/>
      <c r="I18" s="11"/>
      <c r="J18" s="11"/>
      <c r="K18" s="11"/>
      <c r="L18" s="10"/>
      <c r="M18" s="11"/>
      <c r="N18" s="11"/>
      <c r="O18" s="11"/>
      <c r="P18" s="11"/>
      <c r="Q18" s="11"/>
      <c r="R18" s="11"/>
      <c r="S18" s="10"/>
      <c r="T18" s="11"/>
      <c r="U18" s="11"/>
      <c r="V18" s="11"/>
      <c r="W18" s="11"/>
      <c r="X18" s="11"/>
      <c r="Y18" s="11"/>
      <c r="Z18" s="11"/>
      <c r="AA18" s="11"/>
      <c r="AB18" s="11"/>
      <c r="AC18" s="10"/>
      <c r="AD18" s="11"/>
      <c r="AE18" s="11"/>
      <c r="AF18" s="11"/>
      <c r="AG18" s="11"/>
      <c r="AH18" s="11"/>
      <c r="AI18" s="11"/>
      <c r="AJ18" s="10"/>
      <c r="AK18" s="11"/>
      <c r="AL18" s="11"/>
      <c r="AM18" s="11"/>
      <c r="AN18" s="11"/>
      <c r="AO18" s="11"/>
      <c r="AP18" s="11"/>
      <c r="AQ18" s="10"/>
      <c r="AR18" s="11"/>
      <c r="AS18" s="11"/>
      <c r="AT18" s="11"/>
      <c r="AU18" s="11"/>
      <c r="AV18" s="11"/>
      <c r="AW18" s="11"/>
      <c r="AX18" s="10"/>
      <c r="AY18" s="12"/>
      <c r="AZ18" s="12"/>
      <c r="BA18" s="13"/>
      <c r="BB18" s="10"/>
      <c r="BC18" s="54">
        <f>SUM(BC5:BC16)/COUNT(BC5:BC17)</f>
        <v>2.6833333333333331</v>
      </c>
      <c r="BD18" s="63" t="s">
        <v>1785</v>
      </c>
      <c r="BE18" s="10"/>
      <c r="BF18" s="6"/>
      <c r="BG18" s="7"/>
      <c r="BH18" s="6"/>
      <c r="BI18" s="9"/>
      <c r="BJ18" s="10"/>
      <c r="BK18" s="10"/>
      <c r="BL18" s="10"/>
      <c r="BM18" s="11"/>
      <c r="BN18" s="11"/>
      <c r="BO18" s="11"/>
      <c r="BP18" s="11"/>
      <c r="BQ18" s="11"/>
      <c r="BR18" s="17"/>
      <c r="BS18" s="11"/>
      <c r="BT18" s="11"/>
      <c r="BU18" s="11"/>
      <c r="BV18" s="11"/>
      <c r="BW18" s="11"/>
      <c r="BX18" s="11"/>
      <c r="BY18" s="17"/>
      <c r="BZ18" s="11"/>
      <c r="CA18" s="11"/>
      <c r="CB18" s="11"/>
      <c r="CC18" s="11"/>
      <c r="CD18" s="11"/>
      <c r="CE18" s="11"/>
      <c r="CF18" s="11"/>
      <c r="CG18" s="11"/>
      <c r="CH18" s="11"/>
      <c r="CI18" s="17"/>
      <c r="CJ18" s="11"/>
      <c r="CK18" s="11"/>
      <c r="CL18" s="11"/>
      <c r="CM18" s="11"/>
      <c r="CN18" s="11"/>
      <c r="CO18" s="11"/>
      <c r="CP18" s="17"/>
      <c r="CQ18" s="11"/>
      <c r="CR18" s="11"/>
      <c r="CS18" s="11"/>
      <c r="CT18" s="11"/>
      <c r="CU18" s="11"/>
      <c r="CV18" s="11"/>
      <c r="CW18" s="17"/>
      <c r="CX18" s="11"/>
      <c r="CY18" s="11"/>
      <c r="CZ18" s="11"/>
      <c r="DA18" s="11"/>
      <c r="DB18" s="11"/>
      <c r="DC18" s="11"/>
      <c r="DD18" s="17"/>
      <c r="DE18" s="12"/>
      <c r="DF18" s="12"/>
      <c r="DG18" s="13"/>
      <c r="DH18" s="17"/>
      <c r="DI18" s="17"/>
      <c r="DJ18" s="10"/>
    </row>
    <row r="19" spans="1:114" ht="14.25" x14ac:dyDescent="0.2">
      <c r="A19" s="6"/>
      <c r="B19" s="7"/>
      <c r="C19" s="6"/>
      <c r="D19" s="9"/>
      <c r="E19" s="10"/>
      <c r="F19" s="10"/>
      <c r="G19" s="11"/>
      <c r="H19" s="11"/>
      <c r="I19" s="11"/>
      <c r="J19" s="11"/>
      <c r="K19" s="11"/>
      <c r="L19" s="10"/>
      <c r="M19" s="11"/>
      <c r="N19" s="11"/>
      <c r="O19" s="11"/>
      <c r="P19" s="11"/>
      <c r="Q19" s="11"/>
      <c r="R19" s="11"/>
      <c r="S19" s="10"/>
      <c r="T19" s="11"/>
      <c r="U19" s="11"/>
      <c r="V19" s="11"/>
      <c r="W19" s="11"/>
      <c r="X19" s="11"/>
      <c r="Y19" s="11"/>
      <c r="Z19" s="11"/>
      <c r="AA19" s="11"/>
      <c r="AB19" s="11"/>
      <c r="AC19" s="10"/>
      <c r="AD19" s="11"/>
      <c r="AE19" s="11"/>
      <c r="AF19" s="11"/>
      <c r="AG19" s="11"/>
      <c r="AH19" s="11"/>
      <c r="AI19" s="11"/>
      <c r="AJ19" s="10"/>
      <c r="AK19" s="11"/>
      <c r="AL19" s="11"/>
      <c r="AM19" s="11"/>
      <c r="AN19" s="11"/>
      <c r="AO19" s="11"/>
      <c r="AP19" s="11"/>
      <c r="AQ19" s="10"/>
      <c r="AR19" s="11"/>
      <c r="AS19" s="11"/>
      <c r="AT19" s="11"/>
      <c r="AU19" s="11"/>
      <c r="AV19" s="11"/>
      <c r="AW19" s="11"/>
      <c r="AX19" s="10"/>
      <c r="AY19" s="12"/>
      <c r="AZ19" s="12"/>
      <c r="BA19" s="13"/>
      <c r="BB19" s="10"/>
      <c r="BC19" s="17"/>
      <c r="BD19" s="17"/>
      <c r="BE19" s="10"/>
      <c r="BF19" s="6"/>
      <c r="BG19" s="7"/>
      <c r="BH19" s="6"/>
      <c r="BI19" s="9"/>
      <c r="BJ19" s="10"/>
      <c r="BK19" s="10"/>
      <c r="BL19" s="10"/>
      <c r="BM19" s="11"/>
      <c r="BN19" s="11"/>
      <c r="BO19" s="11"/>
      <c r="BP19" s="11"/>
      <c r="BQ19" s="11"/>
      <c r="BR19" s="17"/>
      <c r="BS19" s="11"/>
      <c r="BT19" s="11"/>
      <c r="BU19" s="11"/>
      <c r="BV19" s="11"/>
      <c r="BW19" s="11"/>
      <c r="BX19" s="11"/>
      <c r="BY19" s="17"/>
      <c r="BZ19" s="11"/>
      <c r="CA19" s="11"/>
      <c r="CB19" s="11"/>
      <c r="CC19" s="11"/>
      <c r="CD19" s="11"/>
      <c r="CE19" s="11"/>
      <c r="CF19" s="11"/>
      <c r="CG19" s="11"/>
      <c r="CH19" s="11"/>
      <c r="CI19" s="17"/>
      <c r="CJ19" s="11"/>
      <c r="CK19" s="11"/>
      <c r="CL19" s="11"/>
      <c r="CM19" s="11"/>
      <c r="CN19" s="11"/>
      <c r="CO19" s="11"/>
      <c r="CP19" s="17"/>
      <c r="CQ19" s="11"/>
      <c r="CR19" s="11"/>
      <c r="CS19" s="11"/>
      <c r="CT19" s="11"/>
      <c r="CU19" s="11"/>
      <c r="CV19" s="11"/>
      <c r="CW19" s="17"/>
      <c r="CX19" s="11"/>
      <c r="CY19" s="11"/>
      <c r="CZ19" s="11"/>
      <c r="DA19" s="11"/>
      <c r="DB19" s="11"/>
      <c r="DC19" s="11"/>
      <c r="DD19" s="17"/>
      <c r="DE19" s="12"/>
      <c r="DF19" s="12"/>
      <c r="DG19" s="13"/>
      <c r="DH19" s="17"/>
      <c r="DI19" s="17"/>
      <c r="DJ19" s="10"/>
    </row>
    <row r="20" spans="1:114" ht="14.25" x14ac:dyDescent="0.2">
      <c r="A20" s="6"/>
      <c r="B20" s="7"/>
      <c r="C20" s="19" t="s">
        <v>1796</v>
      </c>
      <c r="D20" s="9"/>
      <c r="E20" s="10"/>
      <c r="F20" s="10"/>
      <c r="G20" s="11"/>
      <c r="H20" s="11"/>
      <c r="I20" s="11"/>
      <c r="J20" s="11"/>
      <c r="K20" s="11"/>
      <c r="L20" s="10"/>
      <c r="M20" s="11"/>
      <c r="N20" s="11"/>
      <c r="O20" s="11"/>
      <c r="P20" s="11"/>
      <c r="Q20" s="11"/>
      <c r="R20" s="11"/>
      <c r="S20" s="10"/>
      <c r="T20" s="11"/>
      <c r="U20" s="11"/>
      <c r="V20" s="11"/>
      <c r="W20" s="11"/>
      <c r="X20" s="11"/>
      <c r="Y20" s="11"/>
      <c r="Z20" s="11"/>
      <c r="AA20" s="11"/>
      <c r="AB20" s="11"/>
      <c r="AC20" s="10"/>
      <c r="AD20" s="11"/>
      <c r="AE20" s="11"/>
      <c r="AF20" s="11"/>
      <c r="AG20" s="11"/>
      <c r="AH20" s="11"/>
      <c r="AI20" s="11"/>
      <c r="AJ20" s="10"/>
      <c r="AK20" s="11"/>
      <c r="AL20" s="11"/>
      <c r="AM20" s="11"/>
      <c r="AN20" s="11"/>
      <c r="AO20" s="11"/>
      <c r="AP20" s="11"/>
      <c r="AQ20" s="10"/>
      <c r="AR20" s="11"/>
      <c r="AS20" s="11"/>
      <c r="AT20" s="11"/>
      <c r="AU20" s="11"/>
      <c r="AV20" s="11"/>
      <c r="AW20" s="11"/>
      <c r="AX20" s="10"/>
      <c r="AY20" s="12"/>
      <c r="AZ20" s="12"/>
      <c r="BA20" s="13"/>
      <c r="BB20" s="10"/>
      <c r="BC20" s="17"/>
      <c r="BD20" s="17"/>
      <c r="BE20" s="10"/>
      <c r="BF20" s="6"/>
      <c r="BG20" s="7"/>
      <c r="BH20" s="6"/>
      <c r="BI20" s="9"/>
      <c r="BJ20" s="10"/>
      <c r="BK20" s="10"/>
      <c r="BL20" s="10"/>
      <c r="BM20" s="11"/>
      <c r="BN20" s="11"/>
      <c r="BO20" s="11"/>
      <c r="BP20" s="11"/>
      <c r="BQ20" s="11"/>
      <c r="BR20" s="17"/>
      <c r="BS20" s="11"/>
      <c r="BT20" s="11"/>
      <c r="BU20" s="11"/>
      <c r="BV20" s="11"/>
      <c r="BW20" s="11"/>
      <c r="BX20" s="11"/>
      <c r="BY20" s="17"/>
      <c r="BZ20" s="11"/>
      <c r="CA20" s="11"/>
      <c r="CB20" s="11"/>
      <c r="CC20" s="11"/>
      <c r="CD20" s="11"/>
      <c r="CE20" s="11"/>
      <c r="CF20" s="11"/>
      <c r="CG20" s="11"/>
      <c r="CH20" s="11"/>
      <c r="CI20" s="17"/>
      <c r="CJ20" s="11"/>
      <c r="CK20" s="11"/>
      <c r="CL20" s="11"/>
      <c r="CM20" s="11"/>
      <c r="CN20" s="11"/>
      <c r="CO20" s="11"/>
      <c r="CP20" s="17"/>
      <c r="CQ20" s="11"/>
      <c r="CR20" s="11"/>
      <c r="CS20" s="11"/>
      <c r="CT20" s="11"/>
      <c r="CU20" s="11"/>
      <c r="CV20" s="11"/>
      <c r="CW20" s="17"/>
      <c r="CX20" s="11"/>
      <c r="CY20" s="11"/>
      <c r="CZ20" s="11"/>
      <c r="DA20" s="11"/>
      <c r="DB20" s="11"/>
      <c r="DC20" s="11"/>
      <c r="DD20" s="17"/>
      <c r="DE20" s="12"/>
      <c r="DF20" s="12"/>
      <c r="DG20" s="13"/>
      <c r="DH20" s="17"/>
      <c r="DI20" s="17"/>
      <c r="DJ20" s="10"/>
    </row>
    <row r="21" spans="1:114" ht="14.25" x14ac:dyDescent="0.2">
      <c r="A21" s="6" t="s">
        <v>862</v>
      </c>
      <c r="B21" s="7">
        <v>1784</v>
      </c>
      <c r="C21" s="6" t="s">
        <v>1130</v>
      </c>
      <c r="D21" s="9" t="str">
        <f t="shared" si="0"/>
        <v/>
      </c>
      <c r="E21" s="10" t="str">
        <f t="shared" si="1"/>
        <v/>
      </c>
      <c r="F21" s="10" t="str">
        <f t="shared" si="2"/>
        <v/>
      </c>
      <c r="G21" s="11" t="str">
        <f t="shared" si="3"/>
        <v/>
      </c>
      <c r="H21" s="11" t="str">
        <f t="shared" si="4"/>
        <v/>
      </c>
      <c r="I21" s="11" t="str">
        <f t="shared" si="5"/>
        <v/>
      </c>
      <c r="J21" s="11" t="str">
        <f t="shared" si="6"/>
        <v/>
      </c>
      <c r="K21" s="11" t="str">
        <f t="shared" si="7"/>
        <v/>
      </c>
      <c r="L21" s="10" t="str">
        <f t="shared" si="8"/>
        <v/>
      </c>
      <c r="M21" s="11" t="str">
        <f t="shared" si="9"/>
        <v/>
      </c>
      <c r="N21" s="11" t="str">
        <f t="shared" si="10"/>
        <v/>
      </c>
      <c r="O21" s="11" t="str">
        <f t="shared" si="11"/>
        <v/>
      </c>
      <c r="P21" s="11" t="str">
        <f t="shared" si="12"/>
        <v/>
      </c>
      <c r="Q21" s="11" t="str">
        <f t="shared" si="13"/>
        <v/>
      </c>
      <c r="R21" s="11" t="str">
        <f t="shared" si="14"/>
        <v/>
      </c>
      <c r="S21" s="10" t="str">
        <f t="shared" si="15"/>
        <v/>
      </c>
      <c r="T21" s="11" t="str">
        <f t="shared" si="16"/>
        <v/>
      </c>
      <c r="U21" s="11" t="str">
        <f t="shared" si="17"/>
        <v/>
      </c>
      <c r="V21" s="11" t="str">
        <f t="shared" si="18"/>
        <v/>
      </c>
      <c r="W21" s="11" t="str">
        <f t="shared" si="19"/>
        <v/>
      </c>
      <c r="X21" s="11" t="str">
        <f t="shared" si="20"/>
        <v/>
      </c>
      <c r="Y21" s="11" t="str">
        <f t="shared" si="21"/>
        <v/>
      </c>
      <c r="Z21" s="11" t="str">
        <f t="shared" si="22"/>
        <v/>
      </c>
      <c r="AA21" s="11" t="str">
        <f t="shared" si="23"/>
        <v/>
      </c>
      <c r="AB21" s="11" t="str">
        <f t="shared" si="24"/>
        <v/>
      </c>
      <c r="AC21" s="10" t="str">
        <f t="shared" si="25"/>
        <v/>
      </c>
      <c r="AD21" s="11" t="str">
        <f t="shared" si="26"/>
        <v/>
      </c>
      <c r="AE21" s="11" t="str">
        <f t="shared" si="27"/>
        <v/>
      </c>
      <c r="AF21" s="11" t="str">
        <f t="shared" si="28"/>
        <v/>
      </c>
      <c r="AG21" s="11" t="str">
        <f t="shared" si="29"/>
        <v/>
      </c>
      <c r="AH21" s="11" t="str">
        <f t="shared" si="30"/>
        <v/>
      </c>
      <c r="AI21" s="11" t="str">
        <f t="shared" si="31"/>
        <v/>
      </c>
      <c r="AJ21" s="10" t="str">
        <f t="shared" si="32"/>
        <v/>
      </c>
      <c r="AK21" s="11" t="str">
        <f t="shared" si="33"/>
        <v/>
      </c>
      <c r="AL21" s="11" t="str">
        <f t="shared" si="34"/>
        <v/>
      </c>
      <c r="AM21" s="11" t="str">
        <f t="shared" si="35"/>
        <v/>
      </c>
      <c r="AN21" s="11" t="str">
        <f t="shared" si="36"/>
        <v/>
      </c>
      <c r="AO21" s="11" t="str">
        <f t="shared" si="37"/>
        <v/>
      </c>
      <c r="AP21" s="11" t="str">
        <f t="shared" si="38"/>
        <v/>
      </c>
      <c r="AQ21" s="10" t="str">
        <f t="shared" si="39"/>
        <v/>
      </c>
      <c r="AR21" s="11" t="str">
        <f t="shared" si="40"/>
        <v/>
      </c>
      <c r="AS21" s="11" t="str">
        <f t="shared" si="41"/>
        <v/>
      </c>
      <c r="AT21" s="11" t="str">
        <f t="shared" si="42"/>
        <v/>
      </c>
      <c r="AU21" s="11" t="str">
        <f t="shared" si="43"/>
        <v/>
      </c>
      <c r="AV21" s="11" t="str">
        <f t="shared" si="44"/>
        <v/>
      </c>
      <c r="AW21" s="11" t="str">
        <f t="shared" si="45"/>
        <v/>
      </c>
      <c r="AX21" s="10" t="str">
        <f t="shared" si="46"/>
        <v/>
      </c>
      <c r="AY21" s="12" t="s">
        <v>1593</v>
      </c>
      <c r="AZ21" s="12" t="s">
        <v>1594</v>
      </c>
      <c r="BA21" s="13">
        <v>2357</v>
      </c>
      <c r="BB21" s="10">
        <f t="shared" si="47"/>
        <v>2</v>
      </c>
      <c r="BC21" s="17" t="str">
        <f t="shared" si="48"/>
        <v/>
      </c>
      <c r="BD21" s="17"/>
      <c r="BE21" s="10" t="str">
        <f t="shared" si="49"/>
        <v/>
      </c>
      <c r="BF21" s="6" t="s">
        <v>862</v>
      </c>
      <c r="BG21" s="7">
        <v>1784</v>
      </c>
      <c r="BH21" s="6" t="s">
        <v>1130</v>
      </c>
      <c r="BI21" s="9" t="str">
        <f t="shared" si="50"/>
        <v/>
      </c>
      <c r="BJ21" s="10" t="str">
        <f t="shared" si="51"/>
        <v/>
      </c>
      <c r="BK21" s="10" t="str">
        <f t="shared" si="52"/>
        <v/>
      </c>
      <c r="BL21" s="10"/>
      <c r="BM21" s="11" t="str">
        <f t="shared" si="53"/>
        <v/>
      </c>
      <c r="BN21" s="11" t="str">
        <f t="shared" si="54"/>
        <v/>
      </c>
      <c r="BO21" s="11" t="str">
        <f t="shared" si="55"/>
        <v/>
      </c>
      <c r="BP21" s="11" t="str">
        <f t="shared" si="56"/>
        <v/>
      </c>
      <c r="BQ21" s="11" t="str">
        <f t="shared" si="57"/>
        <v/>
      </c>
      <c r="BR21" s="17" t="str">
        <f t="shared" si="58"/>
        <v/>
      </c>
      <c r="BS21" s="11" t="str">
        <f t="shared" si="59"/>
        <v/>
      </c>
      <c r="BT21" s="11" t="str">
        <f t="shared" si="60"/>
        <v/>
      </c>
      <c r="BU21" s="11" t="str">
        <f t="shared" si="61"/>
        <v/>
      </c>
      <c r="BV21" s="11" t="str">
        <f t="shared" si="62"/>
        <v/>
      </c>
      <c r="BW21" s="11" t="str">
        <f t="shared" si="63"/>
        <v/>
      </c>
      <c r="BX21" s="11" t="str">
        <f t="shared" si="64"/>
        <v/>
      </c>
      <c r="BY21" s="17" t="str">
        <f t="shared" si="65"/>
        <v/>
      </c>
      <c r="BZ21" s="11" t="str">
        <f t="shared" si="66"/>
        <v/>
      </c>
      <c r="CA21" s="11" t="str">
        <f t="shared" si="67"/>
        <v/>
      </c>
      <c r="CB21" s="11" t="str">
        <f t="shared" si="68"/>
        <v/>
      </c>
      <c r="CC21" s="11" t="str">
        <f t="shared" si="69"/>
        <v/>
      </c>
      <c r="CD21" s="11" t="str">
        <f t="shared" si="70"/>
        <v/>
      </c>
      <c r="CE21" s="11" t="str">
        <f t="shared" si="71"/>
        <v/>
      </c>
      <c r="CF21" s="11" t="str">
        <f t="shared" si="72"/>
        <v/>
      </c>
      <c r="CG21" s="11" t="str">
        <f t="shared" si="73"/>
        <v/>
      </c>
      <c r="CH21" s="11" t="str">
        <f t="shared" si="74"/>
        <v/>
      </c>
      <c r="CI21" s="17" t="str">
        <f t="shared" si="75"/>
        <v/>
      </c>
      <c r="CJ21" s="11" t="str">
        <f t="shared" si="76"/>
        <v/>
      </c>
      <c r="CK21" s="11" t="str">
        <f t="shared" si="77"/>
        <v/>
      </c>
      <c r="CL21" s="11" t="str">
        <f t="shared" si="78"/>
        <v/>
      </c>
      <c r="CM21" s="11" t="str">
        <f t="shared" si="79"/>
        <v/>
      </c>
      <c r="CN21" s="11" t="str">
        <f t="shared" si="80"/>
        <v/>
      </c>
      <c r="CO21" s="11" t="str">
        <f t="shared" si="81"/>
        <v/>
      </c>
      <c r="CP21" s="17" t="str">
        <f t="shared" si="82"/>
        <v/>
      </c>
      <c r="CQ21" s="11" t="str">
        <f t="shared" si="83"/>
        <v/>
      </c>
      <c r="CR21" s="11" t="str">
        <f t="shared" si="84"/>
        <v/>
      </c>
      <c r="CS21" s="11" t="str">
        <f t="shared" si="85"/>
        <v/>
      </c>
      <c r="CT21" s="11" t="str">
        <f t="shared" si="86"/>
        <v/>
      </c>
      <c r="CU21" s="11" t="str">
        <f t="shared" si="87"/>
        <v/>
      </c>
      <c r="CV21" s="11" t="str">
        <f t="shared" si="88"/>
        <v/>
      </c>
      <c r="CW21" s="17" t="str">
        <f t="shared" si="89"/>
        <v/>
      </c>
      <c r="CX21" s="11" t="str">
        <f t="shared" si="90"/>
        <v/>
      </c>
      <c r="CY21" s="11" t="str">
        <f t="shared" si="91"/>
        <v/>
      </c>
      <c r="CZ21" s="11" t="str">
        <f t="shared" si="92"/>
        <v/>
      </c>
      <c r="DA21" s="11" t="str">
        <f t="shared" si="93"/>
        <v/>
      </c>
      <c r="DB21" s="11" t="str">
        <f t="shared" si="94"/>
        <v/>
      </c>
      <c r="DC21" s="11" t="str">
        <f t="shared" si="95"/>
        <v/>
      </c>
      <c r="DD21" s="17" t="str">
        <f t="shared" si="96"/>
        <v/>
      </c>
      <c r="DE21" s="12" t="s">
        <v>1593</v>
      </c>
      <c r="DF21" s="12" t="s">
        <v>1594</v>
      </c>
      <c r="DG21" s="13">
        <v>2357</v>
      </c>
      <c r="DH21" s="17">
        <f t="shared" si="97"/>
        <v>2</v>
      </c>
      <c r="DI21" s="17" t="str">
        <f t="shared" si="98"/>
        <v/>
      </c>
      <c r="DJ21" s="10" t="str">
        <f t="shared" si="99"/>
        <v/>
      </c>
    </row>
    <row r="22" spans="1:114" ht="14.25" x14ac:dyDescent="0.2">
      <c r="A22" s="6" t="s">
        <v>862</v>
      </c>
      <c r="B22" s="7">
        <v>1730</v>
      </c>
      <c r="C22" s="6" t="s">
        <v>1132</v>
      </c>
      <c r="D22" s="9" t="str">
        <f t="shared" si="0"/>
        <v/>
      </c>
      <c r="E22" s="10" t="str">
        <f t="shared" si="1"/>
        <v/>
      </c>
      <c r="F22" s="10" t="str">
        <f t="shared" si="2"/>
        <v/>
      </c>
      <c r="G22" s="11" t="str">
        <f t="shared" si="3"/>
        <v/>
      </c>
      <c r="H22" s="11" t="str">
        <f t="shared" si="4"/>
        <v/>
      </c>
      <c r="I22" s="11" t="str">
        <f t="shared" si="5"/>
        <v/>
      </c>
      <c r="J22" s="11" t="str">
        <f t="shared" si="6"/>
        <v/>
      </c>
      <c r="K22" s="11" t="str">
        <f t="shared" si="7"/>
        <v/>
      </c>
      <c r="L22" s="10" t="str">
        <f t="shared" si="8"/>
        <v/>
      </c>
      <c r="M22" s="11" t="str">
        <f t="shared" si="9"/>
        <v/>
      </c>
      <c r="N22" s="11" t="str">
        <f t="shared" si="10"/>
        <v/>
      </c>
      <c r="O22" s="11" t="str">
        <f t="shared" si="11"/>
        <v/>
      </c>
      <c r="P22" s="11" t="str">
        <f t="shared" si="12"/>
        <v/>
      </c>
      <c r="Q22" s="11" t="str">
        <f t="shared" si="13"/>
        <v/>
      </c>
      <c r="R22" s="11" t="str">
        <f t="shared" si="14"/>
        <v/>
      </c>
      <c r="S22" s="10" t="str">
        <f t="shared" si="15"/>
        <v/>
      </c>
      <c r="T22" s="11" t="str">
        <f t="shared" si="16"/>
        <v/>
      </c>
      <c r="U22" s="11" t="str">
        <f t="shared" si="17"/>
        <v/>
      </c>
      <c r="V22" s="11" t="str">
        <f t="shared" si="18"/>
        <v/>
      </c>
      <c r="W22" s="11" t="str">
        <f t="shared" si="19"/>
        <v/>
      </c>
      <c r="X22" s="11" t="str">
        <f t="shared" si="20"/>
        <v/>
      </c>
      <c r="Y22" s="11" t="str">
        <f t="shared" si="21"/>
        <v/>
      </c>
      <c r="Z22" s="11" t="str">
        <f t="shared" si="22"/>
        <v/>
      </c>
      <c r="AA22" s="11" t="str">
        <f t="shared" si="23"/>
        <v/>
      </c>
      <c r="AB22" s="11" t="str">
        <f t="shared" si="24"/>
        <v/>
      </c>
      <c r="AC22" s="10" t="str">
        <f t="shared" si="25"/>
        <v/>
      </c>
      <c r="AD22" s="11" t="str">
        <f t="shared" si="26"/>
        <v/>
      </c>
      <c r="AE22" s="11" t="str">
        <f t="shared" si="27"/>
        <v/>
      </c>
      <c r="AF22" s="11" t="str">
        <f t="shared" si="28"/>
        <v/>
      </c>
      <c r="AG22" s="11" t="str">
        <f t="shared" si="29"/>
        <v/>
      </c>
      <c r="AH22" s="11" t="str">
        <f t="shared" si="30"/>
        <v/>
      </c>
      <c r="AI22" s="11" t="str">
        <f t="shared" si="31"/>
        <v/>
      </c>
      <c r="AJ22" s="10" t="str">
        <f t="shared" si="32"/>
        <v/>
      </c>
      <c r="AK22" s="11" t="str">
        <f t="shared" si="33"/>
        <v/>
      </c>
      <c r="AL22" s="11" t="str">
        <f t="shared" si="34"/>
        <v/>
      </c>
      <c r="AM22" s="11" t="str">
        <f t="shared" si="35"/>
        <v/>
      </c>
      <c r="AN22" s="11" t="str">
        <f t="shared" si="36"/>
        <v/>
      </c>
      <c r="AO22" s="11" t="str">
        <f t="shared" si="37"/>
        <v/>
      </c>
      <c r="AP22" s="11" t="str">
        <f t="shared" si="38"/>
        <v/>
      </c>
      <c r="AQ22" s="10" t="str">
        <f t="shared" si="39"/>
        <v/>
      </c>
      <c r="AR22" s="11" t="str">
        <f t="shared" si="40"/>
        <v/>
      </c>
      <c r="AS22" s="11" t="str">
        <f t="shared" si="41"/>
        <v/>
      </c>
      <c r="AT22" s="11" t="str">
        <f t="shared" si="42"/>
        <v/>
      </c>
      <c r="AU22" s="11" t="str">
        <f t="shared" si="43"/>
        <v/>
      </c>
      <c r="AV22" s="11" t="str">
        <f t="shared" si="44"/>
        <v/>
      </c>
      <c r="AW22" s="11" t="str">
        <f t="shared" si="45"/>
        <v/>
      </c>
      <c r="AX22" s="10" t="str">
        <f t="shared" si="46"/>
        <v/>
      </c>
      <c r="AY22" s="12" t="s">
        <v>1336</v>
      </c>
      <c r="AZ22" s="12" t="s">
        <v>1595</v>
      </c>
      <c r="BA22" s="13">
        <v>2231</v>
      </c>
      <c r="BB22" s="10">
        <f t="shared" si="47"/>
        <v>1</v>
      </c>
      <c r="BC22" s="17" t="str">
        <f t="shared" si="48"/>
        <v/>
      </c>
      <c r="BD22" s="17"/>
      <c r="BE22" s="10" t="str">
        <f t="shared" si="49"/>
        <v/>
      </c>
      <c r="BF22" s="6" t="s">
        <v>862</v>
      </c>
      <c r="BG22" s="7">
        <v>1730</v>
      </c>
      <c r="BH22" s="6" t="s">
        <v>1132</v>
      </c>
      <c r="BI22" s="9" t="str">
        <f t="shared" si="50"/>
        <v/>
      </c>
      <c r="BJ22" s="10" t="str">
        <f t="shared" si="51"/>
        <v/>
      </c>
      <c r="BK22" s="10" t="str">
        <f t="shared" si="52"/>
        <v/>
      </c>
      <c r="BL22" s="10"/>
      <c r="BM22" s="11" t="str">
        <f t="shared" si="53"/>
        <v/>
      </c>
      <c r="BN22" s="11" t="str">
        <f t="shared" si="54"/>
        <v/>
      </c>
      <c r="BO22" s="11" t="str">
        <f t="shared" si="55"/>
        <v/>
      </c>
      <c r="BP22" s="11" t="str">
        <f t="shared" si="56"/>
        <v/>
      </c>
      <c r="BQ22" s="11" t="str">
        <f t="shared" si="57"/>
        <v/>
      </c>
      <c r="BR22" s="17" t="str">
        <f t="shared" si="58"/>
        <v/>
      </c>
      <c r="BS22" s="11" t="str">
        <f t="shared" si="59"/>
        <v/>
      </c>
      <c r="BT22" s="11" t="str">
        <f t="shared" si="60"/>
        <v/>
      </c>
      <c r="BU22" s="11" t="str">
        <f t="shared" si="61"/>
        <v/>
      </c>
      <c r="BV22" s="11" t="str">
        <f t="shared" si="62"/>
        <v/>
      </c>
      <c r="BW22" s="11" t="str">
        <f t="shared" si="63"/>
        <v/>
      </c>
      <c r="BX22" s="11" t="str">
        <f t="shared" si="64"/>
        <v/>
      </c>
      <c r="BY22" s="17" t="str">
        <f t="shared" si="65"/>
        <v/>
      </c>
      <c r="BZ22" s="11" t="str">
        <f t="shared" si="66"/>
        <v/>
      </c>
      <c r="CA22" s="11" t="str">
        <f t="shared" si="67"/>
        <v/>
      </c>
      <c r="CB22" s="11" t="str">
        <f t="shared" si="68"/>
        <v/>
      </c>
      <c r="CC22" s="11" t="str">
        <f t="shared" si="69"/>
        <v/>
      </c>
      <c r="CD22" s="11" t="str">
        <f t="shared" si="70"/>
        <v/>
      </c>
      <c r="CE22" s="11" t="str">
        <f t="shared" si="71"/>
        <v/>
      </c>
      <c r="CF22" s="11" t="str">
        <f t="shared" si="72"/>
        <v/>
      </c>
      <c r="CG22" s="11" t="str">
        <f t="shared" si="73"/>
        <v/>
      </c>
      <c r="CH22" s="11" t="str">
        <f t="shared" si="74"/>
        <v/>
      </c>
      <c r="CI22" s="17" t="str">
        <f t="shared" si="75"/>
        <v/>
      </c>
      <c r="CJ22" s="11" t="str">
        <f t="shared" si="76"/>
        <v/>
      </c>
      <c r="CK22" s="11" t="str">
        <f t="shared" si="77"/>
        <v/>
      </c>
      <c r="CL22" s="11" t="str">
        <f t="shared" si="78"/>
        <v/>
      </c>
      <c r="CM22" s="11" t="str">
        <f t="shared" si="79"/>
        <v/>
      </c>
      <c r="CN22" s="11" t="str">
        <f t="shared" si="80"/>
        <v/>
      </c>
      <c r="CO22" s="11" t="str">
        <f t="shared" si="81"/>
        <v/>
      </c>
      <c r="CP22" s="17" t="str">
        <f t="shared" si="82"/>
        <v/>
      </c>
      <c r="CQ22" s="11" t="str">
        <f t="shared" si="83"/>
        <v/>
      </c>
      <c r="CR22" s="11" t="str">
        <f t="shared" si="84"/>
        <v/>
      </c>
      <c r="CS22" s="11" t="str">
        <f t="shared" si="85"/>
        <v/>
      </c>
      <c r="CT22" s="11" t="str">
        <f t="shared" si="86"/>
        <v/>
      </c>
      <c r="CU22" s="11" t="str">
        <f t="shared" si="87"/>
        <v/>
      </c>
      <c r="CV22" s="11" t="str">
        <f t="shared" si="88"/>
        <v/>
      </c>
      <c r="CW22" s="17" t="str">
        <f t="shared" si="89"/>
        <v/>
      </c>
      <c r="CX22" s="11" t="str">
        <f t="shared" si="90"/>
        <v/>
      </c>
      <c r="CY22" s="11" t="str">
        <f t="shared" si="91"/>
        <v/>
      </c>
      <c r="CZ22" s="11" t="str">
        <f t="shared" si="92"/>
        <v/>
      </c>
      <c r="DA22" s="11" t="str">
        <f t="shared" si="93"/>
        <v/>
      </c>
      <c r="DB22" s="11" t="str">
        <f t="shared" si="94"/>
        <v/>
      </c>
      <c r="DC22" s="11" t="str">
        <f t="shared" si="95"/>
        <v/>
      </c>
      <c r="DD22" s="17" t="str">
        <f t="shared" si="96"/>
        <v/>
      </c>
      <c r="DE22" s="12" t="s">
        <v>1336</v>
      </c>
      <c r="DF22" s="12" t="s">
        <v>1595</v>
      </c>
      <c r="DG22" s="13">
        <v>2231</v>
      </c>
      <c r="DH22" s="17">
        <f t="shared" si="97"/>
        <v>1</v>
      </c>
      <c r="DI22" s="17" t="str">
        <f t="shared" si="98"/>
        <v/>
      </c>
      <c r="DJ22" s="10" t="str">
        <f t="shared" si="99"/>
        <v/>
      </c>
    </row>
    <row r="23" spans="1:114" ht="14.25" x14ac:dyDescent="0.2">
      <c r="A23" s="6" t="s">
        <v>862</v>
      </c>
      <c r="B23" s="7">
        <v>1782</v>
      </c>
      <c r="C23" s="6" t="s">
        <v>1135</v>
      </c>
      <c r="D23" s="9" t="str">
        <f t="shared" si="0"/>
        <v/>
      </c>
      <c r="E23" s="10" t="str">
        <f t="shared" si="1"/>
        <v/>
      </c>
      <c r="F23" s="10" t="str">
        <f t="shared" si="2"/>
        <v/>
      </c>
      <c r="G23" s="11" t="str">
        <f t="shared" si="3"/>
        <v/>
      </c>
      <c r="H23" s="11" t="str">
        <f t="shared" si="4"/>
        <v/>
      </c>
      <c r="I23" s="11" t="str">
        <f t="shared" si="5"/>
        <v/>
      </c>
      <c r="J23" s="11" t="str">
        <f t="shared" si="6"/>
        <v/>
      </c>
      <c r="K23" s="11" t="str">
        <f t="shared" si="7"/>
        <v/>
      </c>
      <c r="L23" s="10" t="str">
        <f t="shared" si="8"/>
        <v/>
      </c>
      <c r="M23" s="11" t="str">
        <f t="shared" si="9"/>
        <v/>
      </c>
      <c r="N23" s="11" t="str">
        <f t="shared" si="10"/>
        <v/>
      </c>
      <c r="O23" s="11" t="str">
        <f t="shared" si="11"/>
        <v/>
      </c>
      <c r="P23" s="11" t="str">
        <f t="shared" si="12"/>
        <v/>
      </c>
      <c r="Q23" s="11" t="str">
        <f t="shared" si="13"/>
        <v/>
      </c>
      <c r="R23" s="11" t="str">
        <f t="shared" si="14"/>
        <v/>
      </c>
      <c r="S23" s="10" t="str">
        <f t="shared" si="15"/>
        <v/>
      </c>
      <c r="T23" s="11" t="str">
        <f t="shared" si="16"/>
        <v/>
      </c>
      <c r="U23" s="11" t="str">
        <f t="shared" si="17"/>
        <v/>
      </c>
      <c r="V23" s="11" t="str">
        <f t="shared" si="18"/>
        <v/>
      </c>
      <c r="W23" s="11" t="str">
        <f t="shared" si="19"/>
        <v/>
      </c>
      <c r="X23" s="11" t="str">
        <f t="shared" si="20"/>
        <v/>
      </c>
      <c r="Y23" s="11" t="str">
        <f t="shared" si="21"/>
        <v/>
      </c>
      <c r="Z23" s="11" t="str">
        <f t="shared" si="22"/>
        <v/>
      </c>
      <c r="AA23" s="11" t="str">
        <f t="shared" si="23"/>
        <v/>
      </c>
      <c r="AB23" s="11" t="str">
        <f t="shared" si="24"/>
        <v/>
      </c>
      <c r="AC23" s="10" t="str">
        <f t="shared" si="25"/>
        <v/>
      </c>
      <c r="AD23" s="11" t="str">
        <f t="shared" si="26"/>
        <v/>
      </c>
      <c r="AE23" s="11" t="str">
        <f t="shared" si="27"/>
        <v/>
      </c>
      <c r="AF23" s="11" t="str">
        <f t="shared" si="28"/>
        <v/>
      </c>
      <c r="AG23" s="11" t="str">
        <f t="shared" si="29"/>
        <v/>
      </c>
      <c r="AH23" s="11" t="str">
        <f t="shared" si="30"/>
        <v/>
      </c>
      <c r="AI23" s="11" t="str">
        <f t="shared" si="31"/>
        <v/>
      </c>
      <c r="AJ23" s="10" t="str">
        <f t="shared" si="32"/>
        <v/>
      </c>
      <c r="AK23" s="11" t="str">
        <f t="shared" si="33"/>
        <v/>
      </c>
      <c r="AL23" s="11" t="str">
        <f t="shared" si="34"/>
        <v/>
      </c>
      <c r="AM23" s="11" t="str">
        <f t="shared" si="35"/>
        <v/>
      </c>
      <c r="AN23" s="11" t="str">
        <f t="shared" si="36"/>
        <v/>
      </c>
      <c r="AO23" s="11" t="str">
        <f t="shared" si="37"/>
        <v/>
      </c>
      <c r="AP23" s="11" t="str">
        <f t="shared" si="38"/>
        <v/>
      </c>
      <c r="AQ23" s="10" t="str">
        <f t="shared" si="39"/>
        <v/>
      </c>
      <c r="AR23" s="11" t="str">
        <f t="shared" si="40"/>
        <v/>
      </c>
      <c r="AS23" s="11" t="str">
        <f t="shared" si="41"/>
        <v/>
      </c>
      <c r="AT23" s="11" t="str">
        <f t="shared" si="42"/>
        <v/>
      </c>
      <c r="AU23" s="11" t="str">
        <f t="shared" si="43"/>
        <v/>
      </c>
      <c r="AV23" s="11" t="str">
        <f t="shared" si="44"/>
        <v/>
      </c>
      <c r="AW23" s="11" t="str">
        <f t="shared" si="45"/>
        <v/>
      </c>
      <c r="AX23" s="10" t="str">
        <f t="shared" si="46"/>
        <v/>
      </c>
      <c r="AY23" s="12" t="s">
        <v>1596</v>
      </c>
      <c r="AZ23" s="12">
        <v>822</v>
      </c>
      <c r="BA23" s="13">
        <v>2206</v>
      </c>
      <c r="BB23" s="10">
        <f t="shared" si="47"/>
        <v>1</v>
      </c>
      <c r="BC23" s="17" t="str">
        <f t="shared" si="48"/>
        <v/>
      </c>
      <c r="BD23" s="17"/>
      <c r="BE23" s="10" t="str">
        <f t="shared" si="49"/>
        <v/>
      </c>
      <c r="BF23" s="6" t="s">
        <v>862</v>
      </c>
      <c r="BG23" s="7">
        <v>1782</v>
      </c>
      <c r="BH23" s="6" t="s">
        <v>1135</v>
      </c>
      <c r="BI23" s="9" t="str">
        <f t="shared" si="50"/>
        <v/>
      </c>
      <c r="BJ23" s="10" t="str">
        <f t="shared" si="51"/>
        <v/>
      </c>
      <c r="BK23" s="10" t="str">
        <f t="shared" si="52"/>
        <v/>
      </c>
      <c r="BL23" s="10"/>
      <c r="BM23" s="11" t="str">
        <f t="shared" si="53"/>
        <v/>
      </c>
      <c r="BN23" s="11" t="str">
        <f t="shared" si="54"/>
        <v/>
      </c>
      <c r="BO23" s="11" t="str">
        <f t="shared" si="55"/>
        <v/>
      </c>
      <c r="BP23" s="11" t="str">
        <f t="shared" si="56"/>
        <v/>
      </c>
      <c r="BQ23" s="11" t="str">
        <f t="shared" si="57"/>
        <v/>
      </c>
      <c r="BR23" s="17" t="str">
        <f t="shared" si="58"/>
        <v/>
      </c>
      <c r="BS23" s="11" t="str">
        <f t="shared" si="59"/>
        <v/>
      </c>
      <c r="BT23" s="11" t="str">
        <f t="shared" si="60"/>
        <v/>
      </c>
      <c r="BU23" s="11" t="str">
        <f t="shared" si="61"/>
        <v/>
      </c>
      <c r="BV23" s="11" t="str">
        <f t="shared" si="62"/>
        <v/>
      </c>
      <c r="BW23" s="11" t="str">
        <f t="shared" si="63"/>
        <v/>
      </c>
      <c r="BX23" s="11" t="str">
        <f t="shared" si="64"/>
        <v/>
      </c>
      <c r="BY23" s="17" t="str">
        <f t="shared" si="65"/>
        <v/>
      </c>
      <c r="BZ23" s="11" t="str">
        <f t="shared" si="66"/>
        <v/>
      </c>
      <c r="CA23" s="11" t="str">
        <f t="shared" si="67"/>
        <v/>
      </c>
      <c r="CB23" s="11" t="str">
        <f t="shared" si="68"/>
        <v/>
      </c>
      <c r="CC23" s="11" t="str">
        <f t="shared" si="69"/>
        <v/>
      </c>
      <c r="CD23" s="11" t="str">
        <f t="shared" si="70"/>
        <v/>
      </c>
      <c r="CE23" s="11" t="str">
        <f t="shared" si="71"/>
        <v/>
      </c>
      <c r="CF23" s="11" t="str">
        <f t="shared" si="72"/>
        <v/>
      </c>
      <c r="CG23" s="11" t="str">
        <f t="shared" si="73"/>
        <v/>
      </c>
      <c r="CH23" s="11" t="str">
        <f t="shared" si="74"/>
        <v/>
      </c>
      <c r="CI23" s="17" t="str">
        <f t="shared" si="75"/>
        <v/>
      </c>
      <c r="CJ23" s="11" t="str">
        <f t="shared" si="76"/>
        <v/>
      </c>
      <c r="CK23" s="11" t="str">
        <f t="shared" si="77"/>
        <v/>
      </c>
      <c r="CL23" s="11" t="str">
        <f t="shared" si="78"/>
        <v/>
      </c>
      <c r="CM23" s="11" t="str">
        <f t="shared" si="79"/>
        <v/>
      </c>
      <c r="CN23" s="11" t="str">
        <f t="shared" si="80"/>
        <v/>
      </c>
      <c r="CO23" s="11" t="str">
        <f t="shared" si="81"/>
        <v/>
      </c>
      <c r="CP23" s="17" t="str">
        <f t="shared" si="82"/>
        <v/>
      </c>
      <c r="CQ23" s="11" t="str">
        <f t="shared" si="83"/>
        <v/>
      </c>
      <c r="CR23" s="11" t="str">
        <f t="shared" si="84"/>
        <v/>
      </c>
      <c r="CS23" s="11" t="str">
        <f t="shared" si="85"/>
        <v/>
      </c>
      <c r="CT23" s="11" t="str">
        <f t="shared" si="86"/>
        <v/>
      </c>
      <c r="CU23" s="11" t="str">
        <f t="shared" si="87"/>
        <v/>
      </c>
      <c r="CV23" s="11" t="str">
        <f t="shared" si="88"/>
        <v/>
      </c>
      <c r="CW23" s="17" t="str">
        <f t="shared" si="89"/>
        <v/>
      </c>
      <c r="CX23" s="11" t="str">
        <f t="shared" si="90"/>
        <v/>
      </c>
      <c r="CY23" s="11" t="str">
        <f t="shared" si="91"/>
        <v/>
      </c>
      <c r="CZ23" s="11" t="str">
        <f t="shared" si="92"/>
        <v/>
      </c>
      <c r="DA23" s="11" t="str">
        <f t="shared" si="93"/>
        <v/>
      </c>
      <c r="DB23" s="11" t="str">
        <f t="shared" si="94"/>
        <v/>
      </c>
      <c r="DC23" s="11" t="str">
        <f t="shared" si="95"/>
        <v/>
      </c>
      <c r="DD23" s="17" t="str">
        <f t="shared" si="96"/>
        <v/>
      </c>
      <c r="DE23" s="12" t="s">
        <v>1596</v>
      </c>
      <c r="DF23" s="12">
        <v>822</v>
      </c>
      <c r="DG23" s="13">
        <v>2206</v>
      </c>
      <c r="DH23" s="17">
        <f t="shared" si="97"/>
        <v>1</v>
      </c>
      <c r="DI23" s="17" t="str">
        <f t="shared" si="98"/>
        <v/>
      </c>
      <c r="DJ23" s="10" t="str">
        <f t="shared" si="99"/>
        <v/>
      </c>
    </row>
    <row r="24" spans="1:114" ht="14.25" x14ac:dyDescent="0.2">
      <c r="A24" s="6" t="s">
        <v>862</v>
      </c>
      <c r="B24" s="7">
        <v>1765</v>
      </c>
      <c r="C24" s="6" t="s">
        <v>1128</v>
      </c>
      <c r="D24" s="9" t="str">
        <f t="shared" si="0"/>
        <v/>
      </c>
      <c r="E24" s="10" t="str">
        <f t="shared" si="1"/>
        <v/>
      </c>
      <c r="F24" s="10" t="str">
        <f t="shared" si="2"/>
        <v/>
      </c>
      <c r="G24" s="11" t="str">
        <f t="shared" si="3"/>
        <v/>
      </c>
      <c r="H24" s="11" t="str">
        <f t="shared" si="4"/>
        <v/>
      </c>
      <c r="I24" s="11" t="str">
        <f t="shared" si="5"/>
        <v/>
      </c>
      <c r="J24" s="11" t="str">
        <f t="shared" si="6"/>
        <v/>
      </c>
      <c r="K24" s="11" t="str">
        <f t="shared" si="7"/>
        <v/>
      </c>
      <c r="L24" s="10" t="str">
        <f t="shared" si="8"/>
        <v/>
      </c>
      <c r="M24" s="11" t="str">
        <f t="shared" si="9"/>
        <v/>
      </c>
      <c r="N24" s="11" t="str">
        <f t="shared" si="10"/>
        <v/>
      </c>
      <c r="O24" s="11" t="str">
        <f t="shared" si="11"/>
        <v/>
      </c>
      <c r="P24" s="11" t="str">
        <f t="shared" si="12"/>
        <v/>
      </c>
      <c r="Q24" s="11" t="str">
        <f t="shared" si="13"/>
        <v/>
      </c>
      <c r="R24" s="11" t="str">
        <f t="shared" si="14"/>
        <v/>
      </c>
      <c r="S24" s="10" t="str">
        <f t="shared" si="15"/>
        <v/>
      </c>
      <c r="T24" s="11" t="str">
        <f t="shared" si="16"/>
        <v/>
      </c>
      <c r="U24" s="11" t="str">
        <f t="shared" si="17"/>
        <v/>
      </c>
      <c r="V24" s="11" t="str">
        <f t="shared" si="18"/>
        <v/>
      </c>
      <c r="W24" s="11" t="str">
        <f t="shared" si="19"/>
        <v/>
      </c>
      <c r="X24" s="11" t="str">
        <f t="shared" si="20"/>
        <v/>
      </c>
      <c r="Y24" s="11" t="str">
        <f t="shared" si="21"/>
        <v/>
      </c>
      <c r="Z24" s="11" t="str">
        <f t="shared" si="22"/>
        <v/>
      </c>
      <c r="AA24" s="11" t="str">
        <f t="shared" si="23"/>
        <v/>
      </c>
      <c r="AB24" s="11" t="str">
        <f t="shared" si="24"/>
        <v/>
      </c>
      <c r="AC24" s="10" t="str">
        <f t="shared" si="25"/>
        <v/>
      </c>
      <c r="AD24" s="11" t="str">
        <f t="shared" si="26"/>
        <v/>
      </c>
      <c r="AE24" s="11" t="str">
        <f t="shared" si="27"/>
        <v/>
      </c>
      <c r="AF24" s="11" t="str">
        <f t="shared" si="28"/>
        <v/>
      </c>
      <c r="AG24" s="11" t="str">
        <f t="shared" si="29"/>
        <v/>
      </c>
      <c r="AH24" s="11" t="str">
        <f t="shared" si="30"/>
        <v/>
      </c>
      <c r="AI24" s="11" t="str">
        <f t="shared" si="31"/>
        <v/>
      </c>
      <c r="AJ24" s="10" t="str">
        <f t="shared" si="32"/>
        <v/>
      </c>
      <c r="AK24" s="11" t="str">
        <f t="shared" si="33"/>
        <v/>
      </c>
      <c r="AL24" s="11" t="str">
        <f t="shared" si="34"/>
        <v/>
      </c>
      <c r="AM24" s="11" t="str">
        <f t="shared" si="35"/>
        <v/>
      </c>
      <c r="AN24" s="11" t="str">
        <f t="shared" si="36"/>
        <v/>
      </c>
      <c r="AO24" s="11" t="str">
        <f t="shared" si="37"/>
        <v/>
      </c>
      <c r="AP24" s="11" t="str">
        <f t="shared" si="38"/>
        <v/>
      </c>
      <c r="AQ24" s="10" t="str">
        <f t="shared" si="39"/>
        <v/>
      </c>
      <c r="AR24" s="11" t="str">
        <f t="shared" si="40"/>
        <v/>
      </c>
      <c r="AS24" s="11" t="str">
        <f t="shared" si="41"/>
        <v/>
      </c>
      <c r="AT24" s="11" t="str">
        <f t="shared" si="42"/>
        <v/>
      </c>
      <c r="AU24" s="11" t="str">
        <f t="shared" si="43"/>
        <v/>
      </c>
      <c r="AV24" s="11" t="str">
        <f t="shared" si="44"/>
        <v/>
      </c>
      <c r="AW24" s="11" t="str">
        <f t="shared" si="45"/>
        <v/>
      </c>
      <c r="AX24" s="10" t="str">
        <f t="shared" si="46"/>
        <v/>
      </c>
      <c r="AY24" s="12" t="s">
        <v>1597</v>
      </c>
      <c r="AZ24" s="12">
        <v>947</v>
      </c>
      <c r="BA24" s="13">
        <v>3164</v>
      </c>
      <c r="BB24" s="10">
        <f t="shared" si="47"/>
        <v>5</v>
      </c>
      <c r="BC24" s="17" t="str">
        <f t="shared" si="48"/>
        <v/>
      </c>
      <c r="BD24" s="17"/>
      <c r="BE24" s="10" t="str">
        <f t="shared" si="49"/>
        <v/>
      </c>
      <c r="BF24" s="6" t="s">
        <v>862</v>
      </c>
      <c r="BG24" s="7">
        <v>1765</v>
      </c>
      <c r="BH24" s="6" t="s">
        <v>1128</v>
      </c>
      <c r="BI24" s="9" t="str">
        <f t="shared" si="50"/>
        <v/>
      </c>
      <c r="BJ24" s="10" t="str">
        <f t="shared" si="51"/>
        <v/>
      </c>
      <c r="BK24" s="10" t="str">
        <f t="shared" si="52"/>
        <v/>
      </c>
      <c r="BL24" s="10"/>
      <c r="BM24" s="11" t="str">
        <f t="shared" si="53"/>
        <v/>
      </c>
      <c r="BN24" s="11" t="str">
        <f t="shared" si="54"/>
        <v/>
      </c>
      <c r="BO24" s="11" t="str">
        <f t="shared" si="55"/>
        <v/>
      </c>
      <c r="BP24" s="11" t="str">
        <f t="shared" si="56"/>
        <v/>
      </c>
      <c r="BQ24" s="11" t="str">
        <f t="shared" si="57"/>
        <v/>
      </c>
      <c r="BR24" s="17" t="str">
        <f t="shared" si="58"/>
        <v/>
      </c>
      <c r="BS24" s="11" t="str">
        <f t="shared" si="59"/>
        <v/>
      </c>
      <c r="BT24" s="11" t="str">
        <f t="shared" si="60"/>
        <v/>
      </c>
      <c r="BU24" s="11" t="str">
        <f t="shared" si="61"/>
        <v/>
      </c>
      <c r="BV24" s="11" t="str">
        <f t="shared" si="62"/>
        <v/>
      </c>
      <c r="BW24" s="11" t="str">
        <f t="shared" si="63"/>
        <v/>
      </c>
      <c r="BX24" s="11" t="str">
        <f t="shared" si="64"/>
        <v/>
      </c>
      <c r="BY24" s="17" t="str">
        <f t="shared" si="65"/>
        <v/>
      </c>
      <c r="BZ24" s="11" t="str">
        <f t="shared" si="66"/>
        <v/>
      </c>
      <c r="CA24" s="11" t="str">
        <f t="shared" si="67"/>
        <v/>
      </c>
      <c r="CB24" s="11" t="str">
        <f t="shared" si="68"/>
        <v/>
      </c>
      <c r="CC24" s="11" t="str">
        <f t="shared" si="69"/>
        <v/>
      </c>
      <c r="CD24" s="11" t="str">
        <f t="shared" si="70"/>
        <v/>
      </c>
      <c r="CE24" s="11" t="str">
        <f t="shared" si="71"/>
        <v/>
      </c>
      <c r="CF24" s="11" t="str">
        <f t="shared" si="72"/>
        <v/>
      </c>
      <c r="CG24" s="11" t="str">
        <f t="shared" si="73"/>
        <v/>
      </c>
      <c r="CH24" s="11" t="str">
        <f t="shared" si="74"/>
        <v/>
      </c>
      <c r="CI24" s="17" t="str">
        <f t="shared" si="75"/>
        <v/>
      </c>
      <c r="CJ24" s="11" t="str">
        <f t="shared" si="76"/>
        <v/>
      </c>
      <c r="CK24" s="11" t="str">
        <f t="shared" si="77"/>
        <v/>
      </c>
      <c r="CL24" s="11" t="str">
        <f t="shared" si="78"/>
        <v/>
      </c>
      <c r="CM24" s="11" t="str">
        <f t="shared" si="79"/>
        <v/>
      </c>
      <c r="CN24" s="11" t="str">
        <f t="shared" si="80"/>
        <v/>
      </c>
      <c r="CO24" s="11" t="str">
        <f t="shared" si="81"/>
        <v/>
      </c>
      <c r="CP24" s="17" t="str">
        <f t="shared" si="82"/>
        <v/>
      </c>
      <c r="CQ24" s="11" t="str">
        <f t="shared" si="83"/>
        <v/>
      </c>
      <c r="CR24" s="11" t="str">
        <f t="shared" si="84"/>
        <v/>
      </c>
      <c r="CS24" s="11" t="str">
        <f t="shared" si="85"/>
        <v/>
      </c>
      <c r="CT24" s="11" t="str">
        <f t="shared" si="86"/>
        <v/>
      </c>
      <c r="CU24" s="11" t="str">
        <f t="shared" si="87"/>
        <v/>
      </c>
      <c r="CV24" s="11" t="str">
        <f t="shared" si="88"/>
        <v/>
      </c>
      <c r="CW24" s="17" t="str">
        <f t="shared" si="89"/>
        <v/>
      </c>
      <c r="CX24" s="11" t="str">
        <f t="shared" si="90"/>
        <v/>
      </c>
      <c r="CY24" s="11" t="str">
        <f t="shared" si="91"/>
        <v/>
      </c>
      <c r="CZ24" s="11" t="str">
        <f t="shared" si="92"/>
        <v/>
      </c>
      <c r="DA24" s="11" t="str">
        <f t="shared" si="93"/>
        <v/>
      </c>
      <c r="DB24" s="11" t="str">
        <f t="shared" si="94"/>
        <v/>
      </c>
      <c r="DC24" s="11" t="str">
        <f t="shared" si="95"/>
        <v/>
      </c>
      <c r="DD24" s="17" t="str">
        <f t="shared" si="96"/>
        <v/>
      </c>
      <c r="DE24" s="12" t="s">
        <v>1597</v>
      </c>
      <c r="DF24" s="12">
        <v>947</v>
      </c>
      <c r="DG24" s="13">
        <v>3164</v>
      </c>
      <c r="DH24" s="17">
        <f t="shared" si="97"/>
        <v>5</v>
      </c>
      <c r="DI24" s="17" t="str">
        <f t="shared" si="98"/>
        <v/>
      </c>
      <c r="DJ24" s="10" t="str">
        <f t="shared" si="99"/>
        <v/>
      </c>
    </row>
  </sheetData>
  <conditionalFormatting sqref="BE5:BE24">
    <cfRule type="cellIs" dxfId="152" priority="12" operator="equal">
      <formula>"Mycket bra"</formula>
    </cfRule>
  </conditionalFormatting>
  <conditionalFormatting sqref="BE5:BE24">
    <cfRule type="cellIs" dxfId="151" priority="13" operator="equal">
      <formula>"Bra"</formula>
    </cfRule>
  </conditionalFormatting>
  <conditionalFormatting sqref="BE5:BE24">
    <cfRule type="cellIs" dxfId="150" priority="14" operator="equal">
      <formula>"Varken eller"</formula>
    </cfRule>
  </conditionalFormatting>
  <conditionalFormatting sqref="BE5:BE24">
    <cfRule type="cellIs" dxfId="149" priority="15" operator="equal">
      <formula>"Dålig"</formula>
    </cfRule>
  </conditionalFormatting>
  <conditionalFormatting sqref="BE5:BE24">
    <cfRule type="cellIs" dxfId="148" priority="16" operator="equal">
      <formula>"Mycket dålig"</formula>
    </cfRule>
  </conditionalFormatting>
  <conditionalFormatting sqref="L5:L24 S5:S24 AC5:AC24 AJ5:AJ24 AQ5:AQ24 AX5:AX24 BB5:BD24">
    <cfRule type="cellIs" dxfId="147" priority="17" operator="lessThan">
      <formula>1</formula>
    </cfRule>
  </conditionalFormatting>
  <conditionalFormatting sqref="L5:L24 S5:S24 AC5:AC24 AJ5:AJ24 AQ5:AQ24 AX5:AX24 BB5:BD24">
    <cfRule type="cellIs" dxfId="146" priority="18" operator="lessThan">
      <formula>2</formula>
    </cfRule>
  </conditionalFormatting>
  <conditionalFormatting sqref="L5:L24 S5:S24 AC5:AC24 AJ5:AJ24 AQ5:AQ24 AX5:AX24 BB5:BD24">
    <cfRule type="cellIs" dxfId="145" priority="19" operator="lessThan">
      <formula>3</formula>
    </cfRule>
  </conditionalFormatting>
  <conditionalFormatting sqref="L5:L24 S5:S24 AC5:AC24 AJ5:AJ24 AQ5:AQ24 AX5:AX24 BB5:BD24">
    <cfRule type="cellIs" dxfId="144" priority="20" operator="lessThan">
      <formula>4</formula>
    </cfRule>
  </conditionalFormatting>
  <conditionalFormatting sqref="L5:L24 S5:S24 AC5:AC24 AJ5:AJ24 AQ5:AQ24 AX5:AX24 BB5:BD24">
    <cfRule type="cellIs" dxfId="143" priority="21" operator="lessThan">
      <formula>5</formula>
    </cfRule>
  </conditionalFormatting>
  <conditionalFormatting sqref="L5:L24 S5:S24 AC5:AC24 AJ5:AJ24 AQ5:AQ24 AX5:AX24 BB5:BD24">
    <cfRule type="cellIs" dxfId="142" priority="22" operator="lessThan">
      <formula>6</formula>
    </cfRule>
  </conditionalFormatting>
  <conditionalFormatting sqref="DJ5:DJ24">
    <cfRule type="cellIs" dxfId="141" priority="1" operator="equal">
      <formula>"Mycket bra"</formula>
    </cfRule>
  </conditionalFormatting>
  <conditionalFormatting sqref="DJ5:DJ24">
    <cfRule type="cellIs" dxfId="140" priority="2" operator="equal">
      <formula>"Bra"</formula>
    </cfRule>
  </conditionalFormatting>
  <conditionalFormatting sqref="DJ5:DJ24">
    <cfRule type="cellIs" dxfId="139" priority="3" operator="equal">
      <formula>"Varken eller"</formula>
    </cfRule>
  </conditionalFormatting>
  <conditionalFormatting sqref="DJ5:DJ24">
    <cfRule type="cellIs" dxfId="138" priority="4" operator="equal">
      <formula>"Dålig"</formula>
    </cfRule>
  </conditionalFormatting>
  <conditionalFormatting sqref="DJ5:DJ24">
    <cfRule type="cellIs" dxfId="137" priority="5" operator="equal">
      <formula>"Mycket dålig"</formula>
    </cfRule>
  </conditionalFormatting>
  <conditionalFormatting sqref="BR5:BR24 BY5:BY24 CI5:CI24 CP5:CP24 CW5:CW24 DD5:DD24 DH5:DI24">
    <cfRule type="cellIs" dxfId="136" priority="6" operator="lessThan">
      <formula>1</formula>
    </cfRule>
  </conditionalFormatting>
  <conditionalFormatting sqref="BR5:BR24 BY5:BY24 CI5:CI24 CP5:CP24 CW5:CW24 DD5:DD24 DH5:DI24">
    <cfRule type="cellIs" dxfId="135" priority="7" operator="lessThan">
      <formula>2</formula>
    </cfRule>
  </conditionalFormatting>
  <conditionalFormatting sqref="BR5:BR24 BY5:BY24 CI5:CI24 CP5:CP24 CW5:CW24 DD5:DD24 DH5:DI24">
    <cfRule type="cellIs" dxfId="134" priority="8" operator="lessThan">
      <formula>3</formula>
    </cfRule>
  </conditionalFormatting>
  <conditionalFormatting sqref="BR5:BR24 BY5:BY24 CI5:CI24 CP5:CP24 CW5:CW24 DD5:DD24 DH5:DI24">
    <cfRule type="cellIs" dxfId="133" priority="9" operator="lessThan">
      <formula>4</formula>
    </cfRule>
  </conditionalFormatting>
  <conditionalFormatting sqref="BR5:BR24 BY5:BY24 CI5:CI24 CP5:CP24 CW5:CW24 DD5:DD24 DH5:DI24">
    <cfRule type="cellIs" dxfId="132" priority="10" operator="lessThan">
      <formula>5</formula>
    </cfRule>
  </conditionalFormatting>
  <conditionalFormatting sqref="BR5:BR24 BY5:BY24 CI5:CI24 CP5:CP24 CW5:CW24 DD5:DD24 DH5:DI24">
    <cfRule type="cellIs" dxfId="131" priority="11" operator="lessThan">
      <formula>6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H23"/>
  <sheetViews>
    <sheetView topLeftCell="C1" workbookViewId="0">
      <selection activeCell="C2" sqref="C2"/>
    </sheetView>
  </sheetViews>
  <sheetFormatPr defaultRowHeight="12.75" x14ac:dyDescent="0.2"/>
  <cols>
    <col min="1" max="2" width="0" hidden="1" customWidth="1"/>
    <col min="3" max="3" width="19.28515625" bestFit="1" customWidth="1"/>
    <col min="4" max="54" width="0" hidden="1" customWidth="1"/>
    <col min="56" max="56" width="11.42578125" bestFit="1" customWidth="1"/>
    <col min="58" max="61" width="0" hidden="1" customWidth="1"/>
    <col min="68" max="68" width="9.140625" style="18"/>
    <col min="75" max="75" width="9.140625" style="18"/>
    <col min="85" max="85" width="9.140625" style="18"/>
  </cols>
  <sheetData>
    <row r="1" spans="1:112" ht="37.5" x14ac:dyDescent="0.6">
      <c r="C1" s="21" t="s">
        <v>1807</v>
      </c>
    </row>
    <row r="2" spans="1:112" x14ac:dyDescent="0.2">
      <c r="C2" s="40" t="s">
        <v>1914</v>
      </c>
    </row>
    <row r="4" spans="1:112" ht="165.75" x14ac:dyDescent="0.2">
      <c r="C4" s="41" t="s">
        <v>3</v>
      </c>
      <c r="D4" s="41" t="s">
        <v>1735</v>
      </c>
      <c r="E4" s="53"/>
      <c r="F4" s="53"/>
      <c r="G4" s="42" t="s">
        <v>1744</v>
      </c>
      <c r="H4" s="42" t="s">
        <v>1745</v>
      </c>
      <c r="I4" s="42" t="s">
        <v>1746</v>
      </c>
      <c r="J4" s="42" t="s">
        <v>1748</v>
      </c>
      <c r="K4" s="42" t="s">
        <v>1749</v>
      </c>
      <c r="L4" s="49" t="s">
        <v>1747</v>
      </c>
      <c r="M4" s="43" t="s">
        <v>1775</v>
      </c>
      <c r="N4" s="43" t="s">
        <v>1776</v>
      </c>
      <c r="O4" s="43" t="s">
        <v>1777</v>
      </c>
      <c r="P4" s="43" t="s">
        <v>1778</v>
      </c>
      <c r="Q4" s="43" t="s">
        <v>1779</v>
      </c>
      <c r="R4" s="43" t="s">
        <v>1780</v>
      </c>
      <c r="S4" s="50" t="s">
        <v>1781</v>
      </c>
      <c r="T4" s="44" t="s">
        <v>1751</v>
      </c>
      <c r="U4" s="44" t="s">
        <v>1752</v>
      </c>
      <c r="V4" s="44" t="s">
        <v>1753</v>
      </c>
      <c r="W4" s="44" t="s">
        <v>1754</v>
      </c>
      <c r="X4" s="44" t="s">
        <v>1755</v>
      </c>
      <c r="Y4" s="44" t="s">
        <v>1756</v>
      </c>
      <c r="Z4" s="44" t="s">
        <v>1757</v>
      </c>
      <c r="AA4" s="44" t="s">
        <v>1758</v>
      </c>
      <c r="AB4" s="44" t="s">
        <v>1750</v>
      </c>
      <c r="AC4" s="50" t="s">
        <v>1782</v>
      </c>
      <c r="AD4" s="44" t="s">
        <v>1759</v>
      </c>
      <c r="AE4" s="44" t="s">
        <v>1760</v>
      </c>
      <c r="AF4" s="44" t="s">
        <v>1761</v>
      </c>
      <c r="AG4" s="44" t="s">
        <v>1762</v>
      </c>
      <c r="AH4" s="44" t="s">
        <v>1763</v>
      </c>
      <c r="AI4" s="44" t="s">
        <v>1750</v>
      </c>
      <c r="AJ4" s="50" t="s">
        <v>1783</v>
      </c>
      <c r="AK4" s="44" t="s">
        <v>1764</v>
      </c>
      <c r="AL4" s="44" t="s">
        <v>1765</v>
      </c>
      <c r="AM4" s="44" t="s">
        <v>1766</v>
      </c>
      <c r="AN4" s="44" t="s">
        <v>1767</v>
      </c>
      <c r="AO4" s="44" t="s">
        <v>1768</v>
      </c>
      <c r="AP4" s="44" t="s">
        <v>1769</v>
      </c>
      <c r="AQ4" s="51" t="s">
        <v>1721</v>
      </c>
      <c r="AR4" s="44" t="s">
        <v>1770</v>
      </c>
      <c r="AS4" s="44" t="s">
        <v>1771</v>
      </c>
      <c r="AT4" s="44" t="s">
        <v>1772</v>
      </c>
      <c r="AU4" s="44" t="s">
        <v>1773</v>
      </c>
      <c r="AV4" s="44" t="s">
        <v>1774</v>
      </c>
      <c r="AW4" s="44" t="s">
        <v>1750</v>
      </c>
      <c r="AX4" s="52" t="s">
        <v>1722</v>
      </c>
      <c r="AY4" s="47" t="s">
        <v>8</v>
      </c>
      <c r="AZ4" s="47" t="s">
        <v>22</v>
      </c>
      <c r="BA4" s="47" t="s">
        <v>23</v>
      </c>
      <c r="BB4" s="52" t="s">
        <v>1723</v>
      </c>
      <c r="BC4" s="55" t="s">
        <v>1725</v>
      </c>
      <c r="BD4" s="55" t="s">
        <v>1735</v>
      </c>
      <c r="BE4" s="57" t="s">
        <v>1724</v>
      </c>
      <c r="BF4" s="44" t="s">
        <v>1724</v>
      </c>
      <c r="BG4" s="48" t="s">
        <v>3</v>
      </c>
      <c r="BH4" s="41" t="s">
        <v>6</v>
      </c>
      <c r="BI4" s="41" t="s">
        <v>1735</v>
      </c>
      <c r="BK4" s="42" t="s">
        <v>1744</v>
      </c>
      <c r="BL4" s="42" t="s">
        <v>1745</v>
      </c>
      <c r="BM4" s="42" t="s">
        <v>1746</v>
      </c>
      <c r="BN4" s="57" t="s">
        <v>1748</v>
      </c>
      <c r="BO4" s="42" t="s">
        <v>1749</v>
      </c>
      <c r="BP4" s="49" t="s">
        <v>1747</v>
      </c>
      <c r="BQ4" s="43" t="s">
        <v>1775</v>
      </c>
      <c r="BR4" s="43" t="s">
        <v>1776</v>
      </c>
      <c r="BS4" s="43" t="s">
        <v>1777</v>
      </c>
      <c r="BT4" s="43" t="s">
        <v>1778</v>
      </c>
      <c r="BU4" s="43" t="s">
        <v>1779</v>
      </c>
      <c r="BV4" s="43" t="s">
        <v>1780</v>
      </c>
      <c r="BW4" s="50" t="s">
        <v>1781</v>
      </c>
      <c r="BX4" s="43" t="s">
        <v>1751</v>
      </c>
      <c r="BY4" s="43" t="s">
        <v>1752</v>
      </c>
      <c r="BZ4" s="43" t="s">
        <v>1753</v>
      </c>
      <c r="CA4" s="43" t="s">
        <v>1754</v>
      </c>
      <c r="CB4" s="43" t="s">
        <v>1755</v>
      </c>
      <c r="CC4" s="43" t="s">
        <v>1756</v>
      </c>
      <c r="CD4" s="43" t="s">
        <v>1757</v>
      </c>
      <c r="CE4" s="43" t="s">
        <v>1758</v>
      </c>
      <c r="CF4" s="43" t="s">
        <v>1750</v>
      </c>
      <c r="CG4" s="50" t="s">
        <v>1782</v>
      </c>
      <c r="CH4" s="43" t="s">
        <v>1759</v>
      </c>
      <c r="CI4" s="43" t="s">
        <v>1760</v>
      </c>
      <c r="CJ4" s="43" t="s">
        <v>1761</v>
      </c>
      <c r="CK4" s="43" t="s">
        <v>1762</v>
      </c>
      <c r="CL4" s="43" t="s">
        <v>1763</v>
      </c>
      <c r="CM4" s="43" t="s">
        <v>1750</v>
      </c>
      <c r="CN4" s="50" t="s">
        <v>1783</v>
      </c>
      <c r="CO4" s="43" t="s">
        <v>1764</v>
      </c>
      <c r="CP4" s="43" t="s">
        <v>1765</v>
      </c>
      <c r="CQ4" s="43" t="s">
        <v>1766</v>
      </c>
      <c r="CR4" s="43" t="s">
        <v>1767</v>
      </c>
      <c r="CS4" s="43" t="s">
        <v>1768</v>
      </c>
      <c r="CT4" s="43" t="s">
        <v>1769</v>
      </c>
      <c r="CU4" s="51" t="s">
        <v>1721</v>
      </c>
      <c r="CV4" s="43" t="s">
        <v>1770</v>
      </c>
      <c r="CW4" s="43" t="s">
        <v>1771</v>
      </c>
      <c r="CX4" s="43" t="s">
        <v>1772</v>
      </c>
      <c r="CY4" s="43" t="s">
        <v>1773</v>
      </c>
      <c r="CZ4" s="43" t="s">
        <v>1774</v>
      </c>
      <c r="DA4" s="43" t="s">
        <v>1750</v>
      </c>
      <c r="DB4" s="51" t="s">
        <v>1722</v>
      </c>
      <c r="DC4" s="132" t="s">
        <v>8</v>
      </c>
      <c r="DD4" s="132" t="s">
        <v>22</v>
      </c>
      <c r="DE4" s="132" t="s">
        <v>23</v>
      </c>
      <c r="DF4" s="51" t="s">
        <v>1723</v>
      </c>
      <c r="DG4" s="133" t="s">
        <v>1725</v>
      </c>
      <c r="DH4" s="134" t="s">
        <v>1724</v>
      </c>
    </row>
    <row r="5" spans="1:112" ht="15" x14ac:dyDescent="0.25">
      <c r="A5" s="19" t="s">
        <v>893</v>
      </c>
      <c r="B5" s="7">
        <v>2462</v>
      </c>
      <c r="C5" s="6" t="s">
        <v>574</v>
      </c>
      <c r="D5" s="9" t="str">
        <f t="shared" ref="D5:D23" si="0">IFERROR(VLOOKUP(C5,Svar, 2, FALSE), "")</f>
        <v>Ulrica Burman</v>
      </c>
      <c r="E5" s="10" t="str">
        <f t="shared" ref="E5:E23" si="1">IFERROR(VLOOKUP(C5,Svar, 3, FALSE), "")</f>
        <v>ulrica.burman@vilhelmina.se</v>
      </c>
      <c r="F5" s="10" t="str">
        <f t="shared" ref="F5:F23" si="2">IFERROR(VLOOKUP(C5,Svar, 4, FALSE), "")</f>
        <v>Fritidskonsulent</v>
      </c>
      <c r="G5" s="11">
        <f t="shared" ref="G5:G23" si="3">IF(LEN(D5) &gt; 0, IF(IFERROR(FIND("a.", VLOOKUP(C5,Svar, 5, FALSE)), 0), 1.25, 0), "")</f>
        <v>0</v>
      </c>
      <c r="H5" s="11">
        <f t="shared" ref="H5:H23" si="4">IF(LEN(D5) &gt; 0, IF(IFERROR(FIND("b.", VLOOKUP(C5,Svar, 5, FALSE)), 0), 1.25, 0), "")</f>
        <v>0</v>
      </c>
      <c r="I5" s="11">
        <f t="shared" ref="I5:I23" si="5">IF(LEN(D5) &gt; 0, IF(IFERROR(FIND("c.", VLOOKUP(C5,Svar, 5, FALSE)), 0), 1.25, 0), "")</f>
        <v>0</v>
      </c>
      <c r="J5" s="11">
        <f t="shared" ref="J5:J23" si="6">IF(LEN(D5) &gt; 0, IF(IFERROR(FIND("d.", VLOOKUP(C5,Svar, 5, FALSE)), 0), 1.25, 0), "")</f>
        <v>0</v>
      </c>
      <c r="K5" s="11">
        <f t="shared" ref="K5:K23" si="7">IF(LEN(D5) &gt; 0, 0, "")</f>
        <v>0</v>
      </c>
      <c r="L5" s="10">
        <f t="shared" ref="L5:L23" si="8">IF(LEN(D5) &gt; 0, SUM(G5:K5), "")</f>
        <v>0</v>
      </c>
      <c r="M5" s="11">
        <f t="shared" ref="M5:M23" si="9">IF(LEN(D5) &gt; 0, IF(IFERROR(FIND("a.", VLOOKUP(C5,Svar, 7, FALSE)), 0), 1, 0), "")</f>
        <v>0</v>
      </c>
      <c r="N5" s="11">
        <f t="shared" ref="N5:N23" si="10">IF(LEN(D5) &gt; 0, IF(IFERROR(FIND("b.", VLOOKUP(C5,Svar, 7, FALSE)), 0), 1, 0), "")</f>
        <v>0</v>
      </c>
      <c r="O5" s="11">
        <f t="shared" ref="O5:O23" si="11">IF(LEN(D5) &gt; 0, IF(IFERROR(FIND("c.", VLOOKUP(C5,Svar, 7, FALSE)), 0), 1, 0), "")</f>
        <v>1</v>
      </c>
      <c r="P5" s="11">
        <f t="shared" ref="P5:P23" si="12">IF(LEN(D5) &gt; 0, IF(IFERROR(FIND("d.", VLOOKUP(C5,Svar, 7, FALSE)), 0), 1, 0), "")</f>
        <v>1</v>
      </c>
      <c r="Q5" s="11">
        <f t="shared" ref="Q5:Q23" si="13">IF(LEN(D5) &gt; 0, IF(IFERROR(FIND("e.", VLOOKUP(C5,Svar, 7, FALSE)), 0), 1, 0), "")</f>
        <v>0</v>
      </c>
      <c r="R5" s="11">
        <f t="shared" ref="R5:R23" si="14">IF(LEN(D5) &gt; 0, 0, "")</f>
        <v>0</v>
      </c>
      <c r="S5" s="10">
        <f t="shared" ref="S5:S23" si="15">IF(LEN(D5) &gt; 0, SUM(M5:R5), "")</f>
        <v>2</v>
      </c>
      <c r="T5" s="11">
        <f t="shared" ref="T5:T23" si="16">IF(LEN(D5) &gt; 0, IF(IFERROR(FIND("a.", VLOOKUP(C5,Svar, 8, FALSE)), 0), 0.625, 0), "")</f>
        <v>0</v>
      </c>
      <c r="U5" s="11">
        <f t="shared" ref="U5:U23" si="17">IF(LEN(D5) &gt; 0, IF(IFERROR(FIND("b.", VLOOKUP(C5,Svar, 8, FALSE)), 0), 0.625, 0), "")</f>
        <v>0</v>
      </c>
      <c r="V5" s="11">
        <f t="shared" ref="V5:V23" si="18">IF(LEN(D5) &gt; 0, IF(IFERROR(FIND("c.", VLOOKUP(C5,Svar, 8, FALSE)), 0), 0.625, 0), "")</f>
        <v>0.625</v>
      </c>
      <c r="W5" s="11">
        <f t="shared" ref="W5:W23" si="19">IF(LEN(D5) &gt; 0, IF(IFERROR(FIND("d.", VLOOKUP(C5,Svar, 8, FALSE)), 0), 0.625, 0), "")</f>
        <v>0</v>
      </c>
      <c r="X5" s="11">
        <f t="shared" ref="X5:X23" si="20">IF(LEN(D5) &gt; 0, IF(IFERROR(FIND("e.", VLOOKUP(C5,Svar, 8, FALSE)), 0), 0.625, 0), "")</f>
        <v>0</v>
      </c>
      <c r="Y5" s="11">
        <f t="shared" ref="Y5:Y23" si="21">IF(LEN(D5) &gt; 0, IF(IFERROR(FIND("f.", VLOOKUP(C5,Svar, 8, FALSE)), 0), 0.625, 0), "")</f>
        <v>0.625</v>
      </c>
      <c r="Z5" s="11">
        <f t="shared" ref="Z5:Z23" si="22">IF(LEN(D5) &gt; 0, IF(IFERROR(FIND("g.", VLOOKUP(C5,Svar, 8, FALSE)), 0), 0.625, 0), "")</f>
        <v>0.625</v>
      </c>
      <c r="AA5" s="11">
        <f t="shared" ref="AA5:AA23" si="23">IF(LEN(D5) &gt; 0, IF(IFERROR(FIND("h.", VLOOKUP(C5,Svar, 8, FALSE)), 0), 0.625, 0), "")</f>
        <v>0</v>
      </c>
      <c r="AB5" s="11">
        <f t="shared" ref="AB5:AB23" si="24">IF(LEN(D5) &gt; 0, 0, "")</f>
        <v>0</v>
      </c>
      <c r="AC5" s="10">
        <f t="shared" ref="AC5:AC23" si="25">IF(LEN(D5) &gt; 0, SUM(T5:AB5), "")</f>
        <v>1.875</v>
      </c>
      <c r="AD5" s="11">
        <f t="shared" ref="AD5:AD23" si="26">IF(LEN(D5) &gt; 0, IF(IFERROR(FIND("a.", VLOOKUP(C5,Svar, 9, FALSE)), 0), 1, 0), "")</f>
        <v>0</v>
      </c>
      <c r="AE5" s="11">
        <f t="shared" ref="AE5:AE23" si="27">IF(LEN(D5) &gt; 0, IF(IFERROR(FIND("b.", VLOOKUP(C5,Svar, 9, FALSE)), 0), 2, 0), "")</f>
        <v>2</v>
      </c>
      <c r="AF5" s="11">
        <f t="shared" ref="AF5:AF23" si="28">IF(LEN(D5) &gt; 0, IF(IFERROR(FIND("c.", VLOOKUP(C5,Svar, 9, FALSE)), 0), 1, 0), "")</f>
        <v>1</v>
      </c>
      <c r="AG5" s="11">
        <f t="shared" ref="AG5:AG23" si="29">IF(LEN(D5) &gt; 0, IF(IFERROR(FIND("d.", VLOOKUP(C5,Svar, 9, FALSE)), 0), 2, 0), "")</f>
        <v>0</v>
      </c>
      <c r="AH5" s="11">
        <f t="shared" ref="AH5:AH23" si="30">IF(LEN(D5) &gt; 0, IF(IFERROR(FIND("e.", VLOOKUP(C5,Svar, 9, FALSE)), 0), 1, 0), "")</f>
        <v>0</v>
      </c>
      <c r="AI5" s="11">
        <f t="shared" ref="AI5:AI23" si="31">IF(LEN(D5) &gt; 0, 0, "")</f>
        <v>0</v>
      </c>
      <c r="AJ5" s="10">
        <f t="shared" ref="AJ5:AJ23" si="32">IF(LEN(D5) &gt; 0, IF(SUM(AD5:AI5) &gt; 5, 5, SUM(AD5:AI5)), "")</f>
        <v>3</v>
      </c>
      <c r="AK5" s="11">
        <f t="shared" ref="AK5:AK23" si="33">IF(LEN(D5) &gt; 0, IF(IFERROR(FIND("a.", VLOOKUP(C5,Svar, 10, FALSE)), 0), 1, 0), "")</f>
        <v>0</v>
      </c>
      <c r="AL5" s="11">
        <f t="shared" ref="AL5:AL23" si="34">IF(LEN(D5) &gt; 0, IF(IFERROR(FIND("b.", VLOOKUP(C5,Svar, 10, FALSE)), 0), 1, 0), "")</f>
        <v>1</v>
      </c>
      <c r="AM5" s="11">
        <f t="shared" ref="AM5:AM23" si="35">IF(LEN(D5) &gt; 0, IF(IFERROR(FIND("c.", VLOOKUP(C5,Svar, 10, FALSE)), 0), 1, 0), "")</f>
        <v>1</v>
      </c>
      <c r="AN5" s="11">
        <f t="shared" ref="AN5:AN23" si="36">IF(LEN(D5) &gt; 0, IF(IFERROR(FIND("d.", VLOOKUP(C5,Svar, 10, FALSE)), 0), 1, 0), "")</f>
        <v>0</v>
      </c>
      <c r="AO5" s="11">
        <f t="shared" ref="AO5:AO23" si="37">IF(LEN(D5) &gt; 0, IF(IFERROR(FIND("e.", VLOOKUP(C5,Svar, 10, FALSE)), 0), 1, 0), "")</f>
        <v>0</v>
      </c>
      <c r="AP5" s="11">
        <f t="shared" ref="AP5:AP23" si="38">IF(LEN(D5) &gt; 0, 0, "")</f>
        <v>0</v>
      </c>
      <c r="AQ5" s="10">
        <f t="shared" ref="AQ5:AQ23" si="39">IF(LEN(D5) &gt; 0, SUM(AK5:AP5), "")</f>
        <v>2</v>
      </c>
      <c r="AR5" s="11">
        <f t="shared" ref="AR5:AR23" si="40">IF(LEN(D5) &gt; 0, IF(IFERROR(FIND("a.", VLOOKUP(C5,Svar, 11, FALSE)), 0), 1, 0), "")</f>
        <v>0</v>
      </c>
      <c r="AS5" s="11">
        <f t="shared" ref="AS5:AS23" si="41">IF(LEN(D5) &gt; 0, IF(IFERROR(FIND("b.", VLOOKUP(C5,Svar, 11, FALSE)), 0), 1, 0), "")</f>
        <v>0</v>
      </c>
      <c r="AT5" s="11">
        <f t="shared" ref="AT5:AT23" si="42">IF(LEN(D5) &gt; 0, IF(IFERROR(FIND("c.", VLOOKUP(C5,Svar, 11, FALSE)), 0), 1, 0), "")</f>
        <v>0</v>
      </c>
      <c r="AU5" s="11">
        <f t="shared" ref="AU5:AU23" si="43">IF(LEN(D5) &gt; 0, IF(IFERROR(FIND("d.", VLOOKUP(C5,Svar, 11, FALSE)), 0), 1, 0), "")</f>
        <v>0</v>
      </c>
      <c r="AV5" s="11">
        <f t="shared" ref="AV5:AV23" si="44">IF(LEN(D5) &gt; 0, IF(IFERROR(FIND("e.", VLOOKUP(C5,Svar, 11, FALSE)), 0), 1, 0), "")</f>
        <v>0</v>
      </c>
      <c r="AW5" s="11">
        <f t="shared" ref="AW5:AW23" si="45">IF(LEN(D5) &gt; 0, 0, "")</f>
        <v>0</v>
      </c>
      <c r="AX5" s="10">
        <f t="shared" ref="AX5:AX23" si="46">IF(LEN(D5) &gt; 0, SUM(AR5:AW5), "")</f>
        <v>0</v>
      </c>
      <c r="AY5" s="12" t="s">
        <v>1598</v>
      </c>
      <c r="AZ5" s="12" t="s">
        <v>1599</v>
      </c>
      <c r="BA5" s="13">
        <v>3203</v>
      </c>
      <c r="BB5" s="10">
        <f t="shared" ref="BB5:BB23" si="47">IF(BA5 &gt; 3099, 5, IF(BA5 &gt; 2799, 4, IF(BA5&gt; 2499, 3, IF(BA5&gt; 2299, 2, IF(BA5 &gt; 1999, 1, IF(BA5&gt;0, 0))))))</f>
        <v>5</v>
      </c>
      <c r="BC5" s="17">
        <f t="shared" ref="BC5:BC23" si="48">IF(LEN(D5) &gt; 0, ROUND((L5+S5+AC5+AJ5+AQ5+AX5+BB5)/7, 1), "")</f>
        <v>2</v>
      </c>
      <c r="BD5" s="35" t="s">
        <v>1785</v>
      </c>
      <c r="BE5" s="10" t="str">
        <f t="shared" ref="BE5:BE23" si="49">IF(LEN(D5) &gt; 0, VLOOKUP(C5,Svar, 12, FALSE), "")</f>
        <v>Varken eller</v>
      </c>
      <c r="BF5" s="6" t="s">
        <v>574</v>
      </c>
      <c r="BG5" s="9" t="str">
        <f t="shared" ref="BG5:BG23" si="50">IFERROR(VLOOKUP(BF5,Svar, 2, FALSE), "")</f>
        <v>Ulrica Burman</v>
      </c>
      <c r="BH5" s="10" t="str">
        <f t="shared" ref="BH5:BH23" si="51">IFERROR(VLOOKUP(BF5,Svar, 3, FALSE), "")</f>
        <v>ulrica.burman@vilhelmina.se</v>
      </c>
      <c r="BI5" s="10" t="str">
        <f t="shared" ref="BI5:BI23" si="52">IFERROR(VLOOKUP(BF5,Svar, 4, FALSE), "")</f>
        <v>Fritidskonsulent</v>
      </c>
      <c r="BJ5" s="10"/>
      <c r="BK5" s="11">
        <f t="shared" ref="BK5:BK23" si="53">IF(LEN(BG5) &gt; 0, IF(IFERROR(FIND("a.", VLOOKUP(BF5,Svar, 5, FALSE)), 0), 1.25, 0), "")</f>
        <v>0</v>
      </c>
      <c r="BL5" s="11">
        <f t="shared" ref="BL5:BL23" si="54">IF(LEN(BG5) &gt; 0, IF(IFERROR(FIND("b.", VLOOKUP(BF5,Svar, 5, FALSE)), 0), 1.25, 0), "")</f>
        <v>0</v>
      </c>
      <c r="BM5" s="11">
        <f t="shared" ref="BM5:BM23" si="55">IF(LEN(BG5) &gt; 0, IF(IFERROR(FIND("c.", VLOOKUP(BF5,Svar, 5, FALSE)), 0), 1.25, 0), "")</f>
        <v>0</v>
      </c>
      <c r="BN5" s="11">
        <f t="shared" ref="BN5:BN23" si="56">IF(LEN(BG5) &gt; 0, IF(IFERROR(FIND("d.", VLOOKUP(BF5,Svar, 5, FALSE)), 0), 1.25, 0), "")</f>
        <v>0</v>
      </c>
      <c r="BO5" s="11">
        <f t="shared" ref="BO5:BO23" si="57">IF(LEN(BG5) &gt; 0, 0, "")</f>
        <v>0</v>
      </c>
      <c r="BP5" s="17">
        <f t="shared" ref="BP5:BP23" si="58">IF(LEN(BG5) &gt; 0, SUM(BK5:BO5), "")</f>
        <v>0</v>
      </c>
      <c r="BQ5" s="11">
        <f t="shared" ref="BQ5:BQ23" si="59">IF(LEN(BG5) &gt; 0, IF(IFERROR(FIND("a.", VLOOKUP(BF5,Svar, 7, FALSE)), 0), 1, 0), "")</f>
        <v>0</v>
      </c>
      <c r="BR5" s="11">
        <f t="shared" ref="BR5:BR23" si="60">IF(LEN(BG5) &gt; 0, IF(IFERROR(FIND("b.", VLOOKUP(BF5,Svar, 7, FALSE)), 0), 1, 0), "")</f>
        <v>0</v>
      </c>
      <c r="BS5" s="11">
        <f t="shared" ref="BS5:BS23" si="61">IF(LEN(BG5) &gt; 0, IF(IFERROR(FIND("c.", VLOOKUP(BF5,Svar, 7, FALSE)), 0), 1, 0), "")</f>
        <v>1</v>
      </c>
      <c r="BT5" s="11">
        <f t="shared" ref="BT5:BT23" si="62">IF(LEN(BG5) &gt; 0, IF(IFERROR(FIND("d.", VLOOKUP(BF5,Svar, 7, FALSE)), 0), 1, 0), "")</f>
        <v>1</v>
      </c>
      <c r="BU5" s="11">
        <f t="shared" ref="BU5:BU23" si="63">IF(LEN(BG5) &gt; 0, IF(IFERROR(FIND("e.", VLOOKUP(BF5,Svar, 7, FALSE)), 0), 1, 0), "")</f>
        <v>0</v>
      </c>
      <c r="BV5" s="11">
        <f t="shared" ref="BV5:BV23" si="64">IF(LEN(BG5) &gt; 0, 0, "")</f>
        <v>0</v>
      </c>
      <c r="BW5" s="17">
        <f t="shared" ref="BW5:BW23" si="65">IF(LEN(BG5) &gt; 0, SUM(BQ5:BV5), "")</f>
        <v>2</v>
      </c>
      <c r="BX5" s="11">
        <f t="shared" ref="BX5:BX23" si="66">IF(LEN(BG5) &gt; 0, IF(IFERROR(FIND("a.", VLOOKUP(BF5,Svar, 8, FALSE)), 0), 0.625, 0), "")</f>
        <v>0</v>
      </c>
      <c r="BY5" s="11">
        <f t="shared" ref="BY5:BY23" si="67">IF(LEN(BG5) &gt; 0, IF(IFERROR(FIND("b.", VLOOKUP(BF5,Svar, 8, FALSE)), 0), 0.625, 0), "")</f>
        <v>0</v>
      </c>
      <c r="BZ5" s="11">
        <f t="shared" ref="BZ5:BZ23" si="68">IF(LEN(BG5) &gt; 0, IF(IFERROR(FIND("c.", VLOOKUP(BF5,Svar, 8, FALSE)), 0), 0.625, 0), "")</f>
        <v>0.625</v>
      </c>
      <c r="CA5" s="11">
        <f t="shared" ref="CA5:CA23" si="69">IF(LEN(BG5) &gt; 0, IF(IFERROR(FIND("d.", VLOOKUP(BF5,Svar, 8, FALSE)), 0), 0.625, 0), "")</f>
        <v>0</v>
      </c>
      <c r="CB5" s="11">
        <f t="shared" ref="CB5:CB23" si="70">IF(LEN(BG5) &gt; 0, IF(IFERROR(FIND("e.", VLOOKUP(BF5,Svar, 8, FALSE)), 0), 0.625, 0), "")</f>
        <v>0</v>
      </c>
      <c r="CC5" s="11">
        <f t="shared" ref="CC5:CC23" si="71">IF(LEN(BG5) &gt; 0, IF(IFERROR(FIND("f.", VLOOKUP(BF5,Svar, 8, FALSE)), 0), 0.625, 0), "")</f>
        <v>0.625</v>
      </c>
      <c r="CD5" s="11">
        <f t="shared" ref="CD5:CD23" si="72">IF(LEN(BG5) &gt; 0, IF(IFERROR(FIND("g.", VLOOKUP(BF5,Svar, 8, FALSE)), 0), 0.625, 0), "")</f>
        <v>0.625</v>
      </c>
      <c r="CE5" s="11">
        <f t="shared" ref="CE5:CE23" si="73">IF(LEN(BG5) &gt; 0, IF(IFERROR(FIND("h.", VLOOKUP(BF5,Svar, 8, FALSE)), 0), 0.625, 0), "")</f>
        <v>0</v>
      </c>
      <c r="CF5" s="11">
        <f t="shared" ref="CF5:CF23" si="74">IF(LEN(BG5) &gt; 0, 0, "")</f>
        <v>0</v>
      </c>
      <c r="CG5" s="17">
        <f t="shared" ref="CG5:CG23" si="75">IF(LEN(BG5) &gt; 0, SUM(BX5:CF5), "")</f>
        <v>1.875</v>
      </c>
      <c r="CH5" s="11">
        <f t="shared" ref="CH5:CH23" si="76">IF(LEN(BG5) &gt; 0, IF(IFERROR(FIND("a.", VLOOKUP(BF5,Svar, 9, FALSE)), 0), 1, 0), "")</f>
        <v>0</v>
      </c>
      <c r="CI5" s="11">
        <f t="shared" ref="CI5:CI23" si="77">IF(LEN(BG5) &gt; 0, IF(IFERROR(FIND("b.", VLOOKUP(BF5,Svar, 9, FALSE)), 0), 2, 0), "")</f>
        <v>2</v>
      </c>
      <c r="CJ5" s="11">
        <f t="shared" ref="CJ5:CJ23" si="78">IF(LEN(BG5) &gt; 0, IF(IFERROR(FIND("c.", VLOOKUP(BF5,Svar, 9, FALSE)), 0), 1, 0), "")</f>
        <v>1</v>
      </c>
      <c r="CK5" s="11">
        <f t="shared" ref="CK5:CK23" si="79">IF(LEN(BG5) &gt; 0, IF(IFERROR(FIND("d.", VLOOKUP(BF5,Svar, 9, FALSE)), 0), 2, 0), "")</f>
        <v>0</v>
      </c>
      <c r="CL5" s="11">
        <f t="shared" ref="CL5:CL23" si="80">IF(LEN(BG5) &gt; 0, IF(IFERROR(FIND("e.", VLOOKUP(BF5,Svar, 9, FALSE)), 0), 1, 0), "")</f>
        <v>0</v>
      </c>
      <c r="CM5" s="11">
        <f t="shared" ref="CM5:CM23" si="81">IF(LEN(BG5) &gt; 0, 0, "")</f>
        <v>0</v>
      </c>
      <c r="CN5" s="10">
        <f t="shared" ref="CN5:CN23" si="82">IF(LEN(BG5) &gt; 0, IF(SUM(CH5:CM5) &gt; 5, 5, SUM(CH5:CM5)), "")</f>
        <v>3</v>
      </c>
      <c r="CO5" s="11">
        <f t="shared" ref="CO5:CO23" si="83">IF(LEN(BG5) &gt; 0, IF(IFERROR(FIND("a.", VLOOKUP(BF5,Svar, 10, FALSE)), 0), 1, 0), "")</f>
        <v>0</v>
      </c>
      <c r="CP5" s="11">
        <f t="shared" ref="CP5:CP23" si="84">IF(LEN(BG5) &gt; 0, IF(IFERROR(FIND("b.", VLOOKUP(BF5,Svar, 10, FALSE)), 0), 1, 0), "")</f>
        <v>1</v>
      </c>
      <c r="CQ5" s="11">
        <f t="shared" ref="CQ5:CQ23" si="85">IF(LEN(BG5) &gt; 0, IF(IFERROR(FIND("c.", VLOOKUP(BF5,Svar, 10, FALSE)), 0), 1, 0), "")</f>
        <v>1</v>
      </c>
      <c r="CR5" s="11">
        <f t="shared" ref="CR5:CR23" si="86">IF(LEN(BG5) &gt; 0, IF(IFERROR(FIND("d.", VLOOKUP(BF5,Svar, 10, FALSE)), 0), 1, 0), "")</f>
        <v>0</v>
      </c>
      <c r="CS5" s="11">
        <f t="shared" ref="CS5:CS23" si="87">IF(LEN(BG5) &gt; 0, IF(IFERROR(FIND("e.", VLOOKUP(BF5,Svar, 10, FALSE)), 0), 1, 0), "")</f>
        <v>0</v>
      </c>
      <c r="CT5" s="11">
        <f t="shared" ref="CT5:CT23" si="88">IF(LEN(BG5) &gt; 0, 0, "")</f>
        <v>0</v>
      </c>
      <c r="CU5" s="10">
        <f t="shared" ref="CU5:CU23" si="89">IF(LEN(BG5) &gt; 0, SUM(CO5:CT5), "")</f>
        <v>2</v>
      </c>
      <c r="CV5" s="11">
        <f t="shared" ref="CV5:CV23" si="90">IF(LEN(BG5) &gt; 0, IF(IFERROR(FIND("a.", VLOOKUP(BF5,Svar, 11, FALSE)), 0), 1, 0), "")</f>
        <v>0</v>
      </c>
      <c r="CW5" s="11">
        <f t="shared" ref="CW5:CW23" si="91">IF(LEN(BG5) &gt; 0, IF(IFERROR(FIND("b.", VLOOKUP(BF5,Svar, 11, FALSE)), 0), 1, 0), "")</f>
        <v>0</v>
      </c>
      <c r="CX5" s="11">
        <f t="shared" ref="CX5:CX23" si="92">IF(LEN(BG5) &gt; 0, IF(IFERROR(FIND("c.", VLOOKUP(BF5,Svar, 11, FALSE)), 0), 1, 0), "")</f>
        <v>0</v>
      </c>
      <c r="CY5" s="11">
        <f t="shared" ref="CY5:CY23" si="93">IF(LEN(BG5) &gt; 0, IF(IFERROR(FIND("d.", VLOOKUP(BF5,Svar, 11, FALSE)), 0), 1, 0), "")</f>
        <v>0</v>
      </c>
      <c r="CZ5" s="11">
        <f t="shared" ref="CZ5:CZ23" si="94">IF(LEN(BG5) &gt; 0, IF(IFERROR(FIND("e.", VLOOKUP(BF5,Svar, 11, FALSE)), 0), 1, 0), "")</f>
        <v>0</v>
      </c>
      <c r="DA5" s="11">
        <f t="shared" ref="DA5:DA23" si="95">IF(LEN(BG5) &gt; 0, 0, "")</f>
        <v>0</v>
      </c>
      <c r="DB5" s="10">
        <f t="shared" ref="DB5:DB23" si="96">IF(LEN(BG5) &gt; 0, SUM(CV5:DA5), "")</f>
        <v>0</v>
      </c>
      <c r="DC5" s="12" t="s">
        <v>1598</v>
      </c>
      <c r="DD5" s="12" t="s">
        <v>1599</v>
      </c>
      <c r="DE5" s="13">
        <v>3203</v>
      </c>
      <c r="DF5" s="10">
        <f t="shared" ref="DF5:DF23" si="97">IF(DE5 &gt; 3099, 5, IF(DE5 &gt; 2799, 4, IF(DE5&gt; 2499, 3, IF(DE5&gt; 2299, 2, IF(DE5 &gt; 1999, 1, IF(DE5&gt;0, 0))))))</f>
        <v>5</v>
      </c>
      <c r="DG5" s="17">
        <f t="shared" ref="DG5:DG23" si="98">IF(LEN(BG5) &gt; 0, ROUND((BP5+BW5+CG5+CN5+CU5+DB5+DF5)/7, 1), "")</f>
        <v>2</v>
      </c>
      <c r="DH5" s="10" t="str">
        <f t="shared" ref="DH5:DH23" si="99">IF(LEN(BG5) &gt; 0, VLOOKUP(BF5,Svar, 12, FALSE), "")</f>
        <v>Varken eller</v>
      </c>
    </row>
    <row r="6" spans="1:112" ht="15" x14ac:dyDescent="0.25">
      <c r="A6" s="6" t="s">
        <v>893</v>
      </c>
      <c r="B6" s="7">
        <v>2463</v>
      </c>
      <c r="C6" s="6" t="s">
        <v>894</v>
      </c>
      <c r="D6" s="9" t="str">
        <f t="shared" si="0"/>
        <v>Marcus</v>
      </c>
      <c r="E6" s="10" t="str">
        <f t="shared" si="1"/>
        <v>marcus.lindh@yahoo.se</v>
      </c>
      <c r="F6" s="10" t="str">
        <f t="shared" si="2"/>
        <v>Ordförande ungdomsråd</v>
      </c>
      <c r="G6" s="11">
        <f t="shared" si="3"/>
        <v>0</v>
      </c>
      <c r="H6" s="11">
        <f t="shared" si="4"/>
        <v>0</v>
      </c>
      <c r="I6" s="11">
        <f t="shared" si="5"/>
        <v>1.25</v>
      </c>
      <c r="J6" s="11">
        <f t="shared" si="6"/>
        <v>0</v>
      </c>
      <c r="K6" s="11">
        <f t="shared" si="7"/>
        <v>0</v>
      </c>
      <c r="L6" s="10">
        <f t="shared" si="8"/>
        <v>1.25</v>
      </c>
      <c r="M6" s="11">
        <f t="shared" si="9"/>
        <v>0</v>
      </c>
      <c r="N6" s="11">
        <f t="shared" si="10"/>
        <v>0</v>
      </c>
      <c r="O6" s="11">
        <f t="shared" si="11"/>
        <v>1</v>
      </c>
      <c r="P6" s="11">
        <f t="shared" si="12"/>
        <v>0</v>
      </c>
      <c r="Q6" s="11">
        <f t="shared" si="13"/>
        <v>0</v>
      </c>
      <c r="R6" s="11">
        <f t="shared" si="14"/>
        <v>0</v>
      </c>
      <c r="S6" s="10">
        <f t="shared" si="15"/>
        <v>1</v>
      </c>
      <c r="T6" s="11">
        <f t="shared" si="16"/>
        <v>0</v>
      </c>
      <c r="U6" s="11">
        <f t="shared" si="17"/>
        <v>0</v>
      </c>
      <c r="V6" s="11">
        <f t="shared" si="18"/>
        <v>0</v>
      </c>
      <c r="W6" s="11">
        <f t="shared" si="19"/>
        <v>0</v>
      </c>
      <c r="X6" s="11">
        <f t="shared" si="20"/>
        <v>0</v>
      </c>
      <c r="Y6" s="11">
        <f t="shared" si="21"/>
        <v>0.625</v>
      </c>
      <c r="Z6" s="11">
        <f t="shared" si="22"/>
        <v>0.625</v>
      </c>
      <c r="AA6" s="11">
        <f t="shared" si="23"/>
        <v>0</v>
      </c>
      <c r="AB6" s="11">
        <f t="shared" si="24"/>
        <v>0</v>
      </c>
      <c r="AC6" s="10">
        <f t="shared" si="25"/>
        <v>1.25</v>
      </c>
      <c r="AD6" s="11">
        <f t="shared" si="26"/>
        <v>1</v>
      </c>
      <c r="AE6" s="11">
        <f t="shared" si="27"/>
        <v>0</v>
      </c>
      <c r="AF6" s="11">
        <f t="shared" si="28"/>
        <v>0</v>
      </c>
      <c r="AG6" s="11">
        <f t="shared" si="29"/>
        <v>0</v>
      </c>
      <c r="AH6" s="11">
        <f t="shared" si="30"/>
        <v>0</v>
      </c>
      <c r="AI6" s="11">
        <f t="shared" si="31"/>
        <v>0</v>
      </c>
      <c r="AJ6" s="10">
        <f t="shared" si="32"/>
        <v>1</v>
      </c>
      <c r="AK6" s="11">
        <f t="shared" si="33"/>
        <v>0</v>
      </c>
      <c r="AL6" s="11">
        <f t="shared" si="34"/>
        <v>0</v>
      </c>
      <c r="AM6" s="11">
        <f t="shared" si="35"/>
        <v>1</v>
      </c>
      <c r="AN6" s="11">
        <f t="shared" si="36"/>
        <v>0</v>
      </c>
      <c r="AO6" s="11">
        <f t="shared" si="37"/>
        <v>0</v>
      </c>
      <c r="AP6" s="11">
        <f t="shared" si="38"/>
        <v>0</v>
      </c>
      <c r="AQ6" s="10">
        <f t="shared" si="39"/>
        <v>1</v>
      </c>
      <c r="AR6" s="11">
        <f t="shared" si="40"/>
        <v>0</v>
      </c>
      <c r="AS6" s="11">
        <f t="shared" si="41"/>
        <v>0</v>
      </c>
      <c r="AT6" s="11">
        <f t="shared" si="42"/>
        <v>1</v>
      </c>
      <c r="AU6" s="11">
        <f t="shared" si="43"/>
        <v>0</v>
      </c>
      <c r="AV6" s="11">
        <f t="shared" si="44"/>
        <v>0</v>
      </c>
      <c r="AW6" s="11">
        <f t="shared" si="45"/>
        <v>0</v>
      </c>
      <c r="AX6" s="10">
        <f t="shared" si="46"/>
        <v>1</v>
      </c>
      <c r="AY6" s="12" t="s">
        <v>1600</v>
      </c>
      <c r="AZ6" s="12" t="s">
        <v>1601</v>
      </c>
      <c r="BA6" s="13">
        <v>2640</v>
      </c>
      <c r="BB6" s="10">
        <f t="shared" si="47"/>
        <v>3</v>
      </c>
      <c r="BC6" s="17">
        <f t="shared" si="48"/>
        <v>1.4</v>
      </c>
      <c r="BD6" s="35" t="s">
        <v>1785</v>
      </c>
      <c r="BE6" s="10" t="str">
        <f t="shared" si="49"/>
        <v>Bra</v>
      </c>
      <c r="BF6" s="6" t="s">
        <v>894</v>
      </c>
      <c r="BG6" s="9" t="str">
        <f t="shared" si="50"/>
        <v>Marcus</v>
      </c>
      <c r="BH6" s="10" t="str">
        <f t="shared" si="51"/>
        <v>marcus.lindh@yahoo.se</v>
      </c>
      <c r="BI6" s="10" t="str">
        <f t="shared" si="52"/>
        <v>Ordförande ungdomsråd</v>
      </c>
      <c r="BJ6" s="10"/>
      <c r="BK6" s="11">
        <f t="shared" si="53"/>
        <v>0</v>
      </c>
      <c r="BL6" s="11">
        <f t="shared" si="54"/>
        <v>0</v>
      </c>
      <c r="BM6" s="11">
        <f t="shared" si="55"/>
        <v>1.25</v>
      </c>
      <c r="BN6" s="11">
        <f t="shared" si="56"/>
        <v>0</v>
      </c>
      <c r="BO6" s="11">
        <f t="shared" si="57"/>
        <v>0</v>
      </c>
      <c r="BP6" s="17">
        <f t="shared" si="58"/>
        <v>1.25</v>
      </c>
      <c r="BQ6" s="11">
        <f t="shared" si="59"/>
        <v>0</v>
      </c>
      <c r="BR6" s="11">
        <f t="shared" si="60"/>
        <v>0</v>
      </c>
      <c r="BS6" s="11">
        <f t="shared" si="61"/>
        <v>1</v>
      </c>
      <c r="BT6" s="11">
        <f t="shared" si="62"/>
        <v>0</v>
      </c>
      <c r="BU6" s="11">
        <f t="shared" si="63"/>
        <v>0</v>
      </c>
      <c r="BV6" s="11">
        <f t="shared" si="64"/>
        <v>0</v>
      </c>
      <c r="BW6" s="17">
        <f t="shared" si="65"/>
        <v>1</v>
      </c>
      <c r="BX6" s="11">
        <f t="shared" si="66"/>
        <v>0</v>
      </c>
      <c r="BY6" s="11">
        <f t="shared" si="67"/>
        <v>0</v>
      </c>
      <c r="BZ6" s="11">
        <f t="shared" si="68"/>
        <v>0</v>
      </c>
      <c r="CA6" s="11">
        <f t="shared" si="69"/>
        <v>0</v>
      </c>
      <c r="CB6" s="11">
        <f t="shared" si="70"/>
        <v>0</v>
      </c>
      <c r="CC6" s="11">
        <f t="shared" si="71"/>
        <v>0.625</v>
      </c>
      <c r="CD6" s="11">
        <f t="shared" si="72"/>
        <v>0.625</v>
      </c>
      <c r="CE6" s="11">
        <f t="shared" si="73"/>
        <v>0</v>
      </c>
      <c r="CF6" s="11">
        <f t="shared" si="74"/>
        <v>0</v>
      </c>
      <c r="CG6" s="17">
        <f t="shared" si="75"/>
        <v>1.25</v>
      </c>
      <c r="CH6" s="11">
        <f t="shared" si="76"/>
        <v>1</v>
      </c>
      <c r="CI6" s="11">
        <f t="shared" si="77"/>
        <v>0</v>
      </c>
      <c r="CJ6" s="11">
        <f t="shared" si="78"/>
        <v>0</v>
      </c>
      <c r="CK6" s="11">
        <f t="shared" si="79"/>
        <v>0</v>
      </c>
      <c r="CL6" s="11">
        <f t="shared" si="80"/>
        <v>0</v>
      </c>
      <c r="CM6" s="11">
        <f t="shared" si="81"/>
        <v>0</v>
      </c>
      <c r="CN6" s="10">
        <f t="shared" si="82"/>
        <v>1</v>
      </c>
      <c r="CO6" s="11">
        <f t="shared" si="83"/>
        <v>0</v>
      </c>
      <c r="CP6" s="11">
        <f t="shared" si="84"/>
        <v>0</v>
      </c>
      <c r="CQ6" s="11">
        <f t="shared" si="85"/>
        <v>1</v>
      </c>
      <c r="CR6" s="11">
        <f t="shared" si="86"/>
        <v>0</v>
      </c>
      <c r="CS6" s="11">
        <f t="shared" si="87"/>
        <v>0</v>
      </c>
      <c r="CT6" s="11">
        <f t="shared" si="88"/>
        <v>0</v>
      </c>
      <c r="CU6" s="10">
        <f t="shared" si="89"/>
        <v>1</v>
      </c>
      <c r="CV6" s="11">
        <f t="shared" si="90"/>
        <v>0</v>
      </c>
      <c r="CW6" s="11">
        <f t="shared" si="91"/>
        <v>0</v>
      </c>
      <c r="CX6" s="11">
        <f t="shared" si="92"/>
        <v>1</v>
      </c>
      <c r="CY6" s="11">
        <f t="shared" si="93"/>
        <v>0</v>
      </c>
      <c r="CZ6" s="11">
        <f t="shared" si="94"/>
        <v>0</v>
      </c>
      <c r="DA6" s="11">
        <f t="shared" si="95"/>
        <v>0</v>
      </c>
      <c r="DB6" s="10">
        <f t="shared" si="96"/>
        <v>1</v>
      </c>
      <c r="DC6" s="12" t="s">
        <v>1600</v>
      </c>
      <c r="DD6" s="12" t="s">
        <v>1601</v>
      </c>
      <c r="DE6" s="13">
        <v>2640</v>
      </c>
      <c r="DF6" s="10">
        <f t="shared" si="97"/>
        <v>3</v>
      </c>
      <c r="DG6" s="17">
        <f t="shared" si="98"/>
        <v>1.4</v>
      </c>
      <c r="DH6" s="10" t="str">
        <f t="shared" si="99"/>
        <v>Bra</v>
      </c>
    </row>
    <row r="7" spans="1:112" ht="15" x14ac:dyDescent="0.25">
      <c r="A7" s="6" t="s">
        <v>893</v>
      </c>
      <c r="B7" s="7">
        <v>2403</v>
      </c>
      <c r="C7" s="6" t="s">
        <v>244</v>
      </c>
      <c r="D7" s="9" t="str">
        <f t="shared" si="0"/>
        <v>Anna-Karin Sandström</v>
      </c>
      <c r="E7" s="10" t="str">
        <f t="shared" si="1"/>
        <v>anna-karin.sandstrom@bjurholm.se</v>
      </c>
      <c r="F7" s="10" t="str">
        <f t="shared" si="2"/>
        <v>1:e soc sekr</v>
      </c>
      <c r="G7" s="11">
        <f t="shared" si="3"/>
        <v>1.25</v>
      </c>
      <c r="H7" s="11">
        <f t="shared" si="4"/>
        <v>1.25</v>
      </c>
      <c r="I7" s="11">
        <f t="shared" si="5"/>
        <v>0</v>
      </c>
      <c r="J7" s="11">
        <f t="shared" si="6"/>
        <v>1.25</v>
      </c>
      <c r="K7" s="11">
        <f t="shared" si="7"/>
        <v>0</v>
      </c>
      <c r="L7" s="10">
        <f t="shared" si="8"/>
        <v>3.75</v>
      </c>
      <c r="M7" s="11">
        <f t="shared" si="9"/>
        <v>0</v>
      </c>
      <c r="N7" s="11">
        <f t="shared" si="10"/>
        <v>0</v>
      </c>
      <c r="O7" s="11">
        <f t="shared" si="11"/>
        <v>1</v>
      </c>
      <c r="P7" s="11">
        <f t="shared" si="12"/>
        <v>1</v>
      </c>
      <c r="Q7" s="11">
        <f t="shared" si="13"/>
        <v>0</v>
      </c>
      <c r="R7" s="11">
        <f t="shared" si="14"/>
        <v>0</v>
      </c>
      <c r="S7" s="10">
        <f t="shared" si="15"/>
        <v>2</v>
      </c>
      <c r="T7" s="11">
        <f t="shared" si="16"/>
        <v>0</v>
      </c>
      <c r="U7" s="11">
        <f t="shared" si="17"/>
        <v>0</v>
      </c>
      <c r="V7" s="11">
        <f t="shared" si="18"/>
        <v>0.625</v>
      </c>
      <c r="W7" s="11">
        <f t="shared" si="19"/>
        <v>0.625</v>
      </c>
      <c r="X7" s="11">
        <f t="shared" si="20"/>
        <v>0</v>
      </c>
      <c r="Y7" s="11">
        <f t="shared" si="21"/>
        <v>0.625</v>
      </c>
      <c r="Z7" s="11">
        <f t="shared" si="22"/>
        <v>0.625</v>
      </c>
      <c r="AA7" s="11">
        <f t="shared" si="23"/>
        <v>0</v>
      </c>
      <c r="AB7" s="11">
        <f t="shared" si="24"/>
        <v>0</v>
      </c>
      <c r="AC7" s="10">
        <f t="shared" si="25"/>
        <v>2.5</v>
      </c>
      <c r="AD7" s="11">
        <f t="shared" si="26"/>
        <v>1</v>
      </c>
      <c r="AE7" s="11">
        <f t="shared" si="27"/>
        <v>0</v>
      </c>
      <c r="AF7" s="11">
        <f t="shared" si="28"/>
        <v>0</v>
      </c>
      <c r="AG7" s="11">
        <f t="shared" si="29"/>
        <v>2</v>
      </c>
      <c r="AH7" s="11">
        <f t="shared" si="30"/>
        <v>0</v>
      </c>
      <c r="AI7" s="11">
        <f t="shared" si="31"/>
        <v>0</v>
      </c>
      <c r="AJ7" s="10">
        <f t="shared" si="32"/>
        <v>3</v>
      </c>
      <c r="AK7" s="11">
        <f t="shared" si="33"/>
        <v>0</v>
      </c>
      <c r="AL7" s="11">
        <f t="shared" si="34"/>
        <v>1</v>
      </c>
      <c r="AM7" s="11">
        <f t="shared" si="35"/>
        <v>1</v>
      </c>
      <c r="AN7" s="11">
        <f t="shared" si="36"/>
        <v>0</v>
      </c>
      <c r="AO7" s="11">
        <f t="shared" si="37"/>
        <v>0</v>
      </c>
      <c r="AP7" s="11">
        <f t="shared" si="38"/>
        <v>0</v>
      </c>
      <c r="AQ7" s="10">
        <f t="shared" si="39"/>
        <v>2</v>
      </c>
      <c r="AR7" s="11">
        <f t="shared" si="40"/>
        <v>0</v>
      </c>
      <c r="AS7" s="11">
        <f t="shared" si="41"/>
        <v>0</v>
      </c>
      <c r="AT7" s="11">
        <f t="shared" si="42"/>
        <v>0</v>
      </c>
      <c r="AU7" s="11">
        <f t="shared" si="43"/>
        <v>0</v>
      </c>
      <c r="AV7" s="11">
        <f t="shared" si="44"/>
        <v>0</v>
      </c>
      <c r="AW7" s="11">
        <f t="shared" si="45"/>
        <v>0</v>
      </c>
      <c r="AX7" s="10">
        <f t="shared" si="46"/>
        <v>0</v>
      </c>
      <c r="AY7" s="12" t="s">
        <v>1354</v>
      </c>
      <c r="AZ7" s="12">
        <v>928</v>
      </c>
      <c r="BA7" s="13">
        <v>2135</v>
      </c>
      <c r="BB7" s="10">
        <f t="shared" si="47"/>
        <v>1</v>
      </c>
      <c r="BC7" s="17">
        <f t="shared" si="48"/>
        <v>2</v>
      </c>
      <c r="BD7" s="35" t="s">
        <v>1785</v>
      </c>
      <c r="BE7" s="10" t="str">
        <f t="shared" si="49"/>
        <v>Varken eller</v>
      </c>
      <c r="BF7" s="6" t="s">
        <v>244</v>
      </c>
      <c r="BG7" s="9" t="str">
        <f t="shared" si="50"/>
        <v>Anna-Karin Sandström</v>
      </c>
      <c r="BH7" s="10" t="str">
        <f t="shared" si="51"/>
        <v>anna-karin.sandstrom@bjurholm.se</v>
      </c>
      <c r="BI7" s="10" t="str">
        <f t="shared" si="52"/>
        <v>1:e soc sekr</v>
      </c>
      <c r="BJ7" s="10"/>
      <c r="BK7" s="11">
        <f t="shared" si="53"/>
        <v>1.25</v>
      </c>
      <c r="BL7" s="11">
        <f t="shared" si="54"/>
        <v>1.25</v>
      </c>
      <c r="BM7" s="11">
        <f t="shared" si="55"/>
        <v>0</v>
      </c>
      <c r="BN7" s="11">
        <f t="shared" si="56"/>
        <v>1.25</v>
      </c>
      <c r="BO7" s="11">
        <f t="shared" si="57"/>
        <v>0</v>
      </c>
      <c r="BP7" s="17">
        <f t="shared" si="58"/>
        <v>3.75</v>
      </c>
      <c r="BQ7" s="11">
        <f t="shared" si="59"/>
        <v>0</v>
      </c>
      <c r="BR7" s="11">
        <f t="shared" si="60"/>
        <v>0</v>
      </c>
      <c r="BS7" s="11">
        <f t="shared" si="61"/>
        <v>1</v>
      </c>
      <c r="BT7" s="11">
        <f t="shared" si="62"/>
        <v>1</v>
      </c>
      <c r="BU7" s="11">
        <f t="shared" si="63"/>
        <v>0</v>
      </c>
      <c r="BV7" s="11">
        <f t="shared" si="64"/>
        <v>0</v>
      </c>
      <c r="BW7" s="17">
        <f t="shared" si="65"/>
        <v>2</v>
      </c>
      <c r="BX7" s="11">
        <f t="shared" si="66"/>
        <v>0</v>
      </c>
      <c r="BY7" s="11">
        <f t="shared" si="67"/>
        <v>0</v>
      </c>
      <c r="BZ7" s="11">
        <f t="shared" si="68"/>
        <v>0.625</v>
      </c>
      <c r="CA7" s="11">
        <f t="shared" si="69"/>
        <v>0.625</v>
      </c>
      <c r="CB7" s="11">
        <f t="shared" si="70"/>
        <v>0</v>
      </c>
      <c r="CC7" s="11">
        <f t="shared" si="71"/>
        <v>0.625</v>
      </c>
      <c r="CD7" s="11">
        <f t="shared" si="72"/>
        <v>0.625</v>
      </c>
      <c r="CE7" s="11">
        <f t="shared" si="73"/>
        <v>0</v>
      </c>
      <c r="CF7" s="11">
        <f t="shared" si="74"/>
        <v>0</v>
      </c>
      <c r="CG7" s="17">
        <f t="shared" si="75"/>
        <v>2.5</v>
      </c>
      <c r="CH7" s="11">
        <f t="shared" si="76"/>
        <v>1</v>
      </c>
      <c r="CI7" s="11">
        <f t="shared" si="77"/>
        <v>0</v>
      </c>
      <c r="CJ7" s="11">
        <f t="shared" si="78"/>
        <v>0</v>
      </c>
      <c r="CK7" s="11">
        <f t="shared" si="79"/>
        <v>2</v>
      </c>
      <c r="CL7" s="11">
        <f t="shared" si="80"/>
        <v>0</v>
      </c>
      <c r="CM7" s="11">
        <f t="shared" si="81"/>
        <v>0</v>
      </c>
      <c r="CN7" s="10">
        <f t="shared" si="82"/>
        <v>3</v>
      </c>
      <c r="CO7" s="11">
        <f t="shared" si="83"/>
        <v>0</v>
      </c>
      <c r="CP7" s="11">
        <f t="shared" si="84"/>
        <v>1</v>
      </c>
      <c r="CQ7" s="11">
        <f t="shared" si="85"/>
        <v>1</v>
      </c>
      <c r="CR7" s="11">
        <f t="shared" si="86"/>
        <v>0</v>
      </c>
      <c r="CS7" s="11">
        <f t="shared" si="87"/>
        <v>0</v>
      </c>
      <c r="CT7" s="11">
        <f t="shared" si="88"/>
        <v>0</v>
      </c>
      <c r="CU7" s="10">
        <f t="shared" si="89"/>
        <v>2</v>
      </c>
      <c r="CV7" s="11">
        <f t="shared" si="90"/>
        <v>0</v>
      </c>
      <c r="CW7" s="11">
        <f t="shared" si="91"/>
        <v>0</v>
      </c>
      <c r="CX7" s="11">
        <f t="shared" si="92"/>
        <v>0</v>
      </c>
      <c r="CY7" s="11">
        <f t="shared" si="93"/>
        <v>0</v>
      </c>
      <c r="CZ7" s="11">
        <f t="shared" si="94"/>
        <v>0</v>
      </c>
      <c r="DA7" s="11">
        <f t="shared" si="95"/>
        <v>0</v>
      </c>
      <c r="DB7" s="10">
        <f t="shared" si="96"/>
        <v>0</v>
      </c>
      <c r="DC7" s="12" t="s">
        <v>1354</v>
      </c>
      <c r="DD7" s="12">
        <v>928</v>
      </c>
      <c r="DE7" s="13">
        <v>2135</v>
      </c>
      <c r="DF7" s="10">
        <f t="shared" si="97"/>
        <v>1</v>
      </c>
      <c r="DG7" s="17">
        <f t="shared" si="98"/>
        <v>2</v>
      </c>
      <c r="DH7" s="10" t="str">
        <f t="shared" si="99"/>
        <v>Varken eller</v>
      </c>
    </row>
    <row r="8" spans="1:112" ht="15" x14ac:dyDescent="0.25">
      <c r="A8" s="6" t="s">
        <v>893</v>
      </c>
      <c r="B8" s="7">
        <v>2418</v>
      </c>
      <c r="C8" s="6" t="s">
        <v>159</v>
      </c>
      <c r="D8" s="9" t="str">
        <f t="shared" si="0"/>
        <v>Nina Olofsdotter</v>
      </c>
      <c r="E8" s="10" t="str">
        <f t="shared" si="1"/>
        <v>nina.olofsdotter@mala.se</v>
      </c>
      <c r="F8" s="10" t="str">
        <f t="shared" si="2"/>
        <v>ANDTS-samordnare</v>
      </c>
      <c r="G8" s="11">
        <f t="shared" si="3"/>
        <v>0</v>
      </c>
      <c r="H8" s="11">
        <f t="shared" si="4"/>
        <v>0</v>
      </c>
      <c r="I8" s="11">
        <f t="shared" si="5"/>
        <v>0</v>
      </c>
      <c r="J8" s="11">
        <f t="shared" si="6"/>
        <v>1.25</v>
      </c>
      <c r="K8" s="11">
        <f t="shared" si="7"/>
        <v>0</v>
      </c>
      <c r="L8" s="10">
        <f t="shared" si="8"/>
        <v>1.25</v>
      </c>
      <c r="M8" s="11">
        <f t="shared" si="9"/>
        <v>1</v>
      </c>
      <c r="N8" s="11">
        <f t="shared" si="10"/>
        <v>1</v>
      </c>
      <c r="O8" s="11">
        <f t="shared" si="11"/>
        <v>1</v>
      </c>
      <c r="P8" s="11">
        <f t="shared" si="12"/>
        <v>1</v>
      </c>
      <c r="Q8" s="11">
        <f t="shared" si="13"/>
        <v>0</v>
      </c>
      <c r="R8" s="11">
        <f t="shared" si="14"/>
        <v>0</v>
      </c>
      <c r="S8" s="10">
        <f t="shared" si="15"/>
        <v>4</v>
      </c>
      <c r="T8" s="11">
        <f t="shared" si="16"/>
        <v>0</v>
      </c>
      <c r="U8" s="11">
        <f t="shared" si="17"/>
        <v>0</v>
      </c>
      <c r="V8" s="11">
        <f t="shared" si="18"/>
        <v>0.625</v>
      </c>
      <c r="W8" s="11">
        <f t="shared" si="19"/>
        <v>0</v>
      </c>
      <c r="X8" s="11">
        <f t="shared" si="20"/>
        <v>0.625</v>
      </c>
      <c r="Y8" s="11">
        <f t="shared" si="21"/>
        <v>0.625</v>
      </c>
      <c r="Z8" s="11">
        <f t="shared" si="22"/>
        <v>0.625</v>
      </c>
      <c r="AA8" s="11">
        <f t="shared" si="23"/>
        <v>0.625</v>
      </c>
      <c r="AB8" s="11">
        <f t="shared" si="24"/>
        <v>0</v>
      </c>
      <c r="AC8" s="10">
        <f t="shared" si="25"/>
        <v>3.125</v>
      </c>
      <c r="AD8" s="11">
        <f t="shared" si="26"/>
        <v>1</v>
      </c>
      <c r="AE8" s="11">
        <f t="shared" si="27"/>
        <v>0</v>
      </c>
      <c r="AF8" s="11">
        <f t="shared" si="28"/>
        <v>0</v>
      </c>
      <c r="AG8" s="11">
        <f t="shared" si="29"/>
        <v>0</v>
      </c>
      <c r="AH8" s="11">
        <f t="shared" si="30"/>
        <v>0</v>
      </c>
      <c r="AI8" s="11">
        <f t="shared" si="31"/>
        <v>0</v>
      </c>
      <c r="AJ8" s="10">
        <f t="shared" si="32"/>
        <v>1</v>
      </c>
      <c r="AK8" s="11">
        <f t="shared" si="33"/>
        <v>1</v>
      </c>
      <c r="AL8" s="11">
        <f t="shared" si="34"/>
        <v>1</v>
      </c>
      <c r="AM8" s="11">
        <f t="shared" si="35"/>
        <v>1</v>
      </c>
      <c r="AN8" s="11">
        <f t="shared" si="36"/>
        <v>1</v>
      </c>
      <c r="AO8" s="11">
        <f t="shared" si="37"/>
        <v>0</v>
      </c>
      <c r="AP8" s="11">
        <f t="shared" si="38"/>
        <v>0</v>
      </c>
      <c r="AQ8" s="10">
        <f t="shared" si="39"/>
        <v>4</v>
      </c>
      <c r="AR8" s="11">
        <f t="shared" si="40"/>
        <v>1</v>
      </c>
      <c r="AS8" s="11">
        <f t="shared" si="41"/>
        <v>0</v>
      </c>
      <c r="AT8" s="11">
        <f t="shared" si="42"/>
        <v>0</v>
      </c>
      <c r="AU8" s="11">
        <f t="shared" si="43"/>
        <v>0</v>
      </c>
      <c r="AV8" s="11">
        <f t="shared" si="44"/>
        <v>0</v>
      </c>
      <c r="AW8" s="11">
        <f t="shared" si="45"/>
        <v>0</v>
      </c>
      <c r="AX8" s="10">
        <f t="shared" si="46"/>
        <v>1</v>
      </c>
      <c r="AY8" s="12" t="s">
        <v>1394</v>
      </c>
      <c r="AZ8" s="12" t="s">
        <v>1602</v>
      </c>
      <c r="BA8" s="13">
        <v>2849</v>
      </c>
      <c r="BB8" s="10">
        <f t="shared" si="47"/>
        <v>4</v>
      </c>
      <c r="BC8" s="17">
        <f t="shared" si="48"/>
        <v>2.6</v>
      </c>
      <c r="BD8" s="35" t="s">
        <v>1785</v>
      </c>
      <c r="BE8" s="10" t="str">
        <f t="shared" si="49"/>
        <v>Bra</v>
      </c>
      <c r="BF8" s="6" t="s">
        <v>159</v>
      </c>
      <c r="BG8" s="9" t="str">
        <f t="shared" si="50"/>
        <v>Nina Olofsdotter</v>
      </c>
      <c r="BH8" s="10" t="str">
        <f t="shared" si="51"/>
        <v>nina.olofsdotter@mala.se</v>
      </c>
      <c r="BI8" s="10" t="str">
        <f t="shared" si="52"/>
        <v>ANDTS-samordnare</v>
      </c>
      <c r="BJ8" s="10"/>
      <c r="BK8" s="11">
        <f t="shared" si="53"/>
        <v>0</v>
      </c>
      <c r="BL8" s="11">
        <f t="shared" si="54"/>
        <v>0</v>
      </c>
      <c r="BM8" s="11">
        <f t="shared" si="55"/>
        <v>0</v>
      </c>
      <c r="BN8" s="11">
        <f t="shared" si="56"/>
        <v>1.25</v>
      </c>
      <c r="BO8" s="11">
        <f t="shared" si="57"/>
        <v>0</v>
      </c>
      <c r="BP8" s="17">
        <f t="shared" si="58"/>
        <v>1.25</v>
      </c>
      <c r="BQ8" s="11">
        <f t="shared" si="59"/>
        <v>1</v>
      </c>
      <c r="BR8" s="11">
        <f t="shared" si="60"/>
        <v>1</v>
      </c>
      <c r="BS8" s="11">
        <f t="shared" si="61"/>
        <v>1</v>
      </c>
      <c r="BT8" s="11">
        <f t="shared" si="62"/>
        <v>1</v>
      </c>
      <c r="BU8" s="11">
        <f t="shared" si="63"/>
        <v>0</v>
      </c>
      <c r="BV8" s="11">
        <f t="shared" si="64"/>
        <v>0</v>
      </c>
      <c r="BW8" s="17">
        <f t="shared" si="65"/>
        <v>4</v>
      </c>
      <c r="BX8" s="11">
        <f t="shared" si="66"/>
        <v>0</v>
      </c>
      <c r="BY8" s="11">
        <f t="shared" si="67"/>
        <v>0</v>
      </c>
      <c r="BZ8" s="11">
        <f t="shared" si="68"/>
        <v>0.625</v>
      </c>
      <c r="CA8" s="11">
        <f t="shared" si="69"/>
        <v>0</v>
      </c>
      <c r="CB8" s="11">
        <f t="shared" si="70"/>
        <v>0.625</v>
      </c>
      <c r="CC8" s="11">
        <f t="shared" si="71"/>
        <v>0.625</v>
      </c>
      <c r="CD8" s="11">
        <f t="shared" si="72"/>
        <v>0.625</v>
      </c>
      <c r="CE8" s="11">
        <f t="shared" si="73"/>
        <v>0.625</v>
      </c>
      <c r="CF8" s="11">
        <f t="shared" si="74"/>
        <v>0</v>
      </c>
      <c r="CG8" s="17">
        <f t="shared" si="75"/>
        <v>3.125</v>
      </c>
      <c r="CH8" s="11">
        <f t="shared" si="76"/>
        <v>1</v>
      </c>
      <c r="CI8" s="11">
        <f t="shared" si="77"/>
        <v>0</v>
      </c>
      <c r="CJ8" s="11">
        <f t="shared" si="78"/>
        <v>0</v>
      </c>
      <c r="CK8" s="11">
        <f t="shared" si="79"/>
        <v>0</v>
      </c>
      <c r="CL8" s="11">
        <f t="shared" si="80"/>
        <v>0</v>
      </c>
      <c r="CM8" s="11">
        <f t="shared" si="81"/>
        <v>0</v>
      </c>
      <c r="CN8" s="10">
        <f t="shared" si="82"/>
        <v>1</v>
      </c>
      <c r="CO8" s="11">
        <f t="shared" si="83"/>
        <v>1</v>
      </c>
      <c r="CP8" s="11">
        <f t="shared" si="84"/>
        <v>1</v>
      </c>
      <c r="CQ8" s="11">
        <f t="shared" si="85"/>
        <v>1</v>
      </c>
      <c r="CR8" s="11">
        <f t="shared" si="86"/>
        <v>1</v>
      </c>
      <c r="CS8" s="11">
        <f t="shared" si="87"/>
        <v>0</v>
      </c>
      <c r="CT8" s="11">
        <f t="shared" si="88"/>
        <v>0</v>
      </c>
      <c r="CU8" s="10">
        <f t="shared" si="89"/>
        <v>4</v>
      </c>
      <c r="CV8" s="11">
        <f t="shared" si="90"/>
        <v>1</v>
      </c>
      <c r="CW8" s="11">
        <f t="shared" si="91"/>
        <v>0</v>
      </c>
      <c r="CX8" s="11">
        <f t="shared" si="92"/>
        <v>0</v>
      </c>
      <c r="CY8" s="11">
        <f t="shared" si="93"/>
        <v>0</v>
      </c>
      <c r="CZ8" s="11">
        <f t="shared" si="94"/>
        <v>0</v>
      </c>
      <c r="DA8" s="11">
        <f t="shared" si="95"/>
        <v>0</v>
      </c>
      <c r="DB8" s="10">
        <f t="shared" si="96"/>
        <v>1</v>
      </c>
      <c r="DC8" s="12" t="s">
        <v>1394</v>
      </c>
      <c r="DD8" s="12" t="s">
        <v>1602</v>
      </c>
      <c r="DE8" s="13">
        <v>2849</v>
      </c>
      <c r="DF8" s="10">
        <f t="shared" si="97"/>
        <v>4</v>
      </c>
      <c r="DG8" s="17">
        <f t="shared" si="98"/>
        <v>2.6</v>
      </c>
      <c r="DH8" s="10" t="str">
        <f t="shared" si="99"/>
        <v>Bra</v>
      </c>
    </row>
    <row r="9" spans="1:112" ht="15" x14ac:dyDescent="0.25">
      <c r="A9" s="6" t="s">
        <v>893</v>
      </c>
      <c r="B9" s="7">
        <v>2422</v>
      </c>
      <c r="C9" s="6" t="s">
        <v>906</v>
      </c>
      <c r="D9" s="9" t="str">
        <f t="shared" si="0"/>
        <v>Josephine Gabrielsson</v>
      </c>
      <c r="E9" s="10" t="str">
        <f t="shared" si="1"/>
        <v>josephine.gabrielsson@sorsele.se</v>
      </c>
      <c r="F9" s="10" t="str">
        <f t="shared" si="2"/>
        <v>Folkhälsosamordnare</v>
      </c>
      <c r="G9" s="11">
        <f t="shared" si="3"/>
        <v>0</v>
      </c>
      <c r="H9" s="11">
        <f t="shared" si="4"/>
        <v>0</v>
      </c>
      <c r="I9" s="11">
        <f t="shared" si="5"/>
        <v>1.25</v>
      </c>
      <c r="J9" s="11">
        <f t="shared" si="6"/>
        <v>1.25</v>
      </c>
      <c r="K9" s="11">
        <f t="shared" si="7"/>
        <v>0</v>
      </c>
      <c r="L9" s="10">
        <f t="shared" si="8"/>
        <v>2.5</v>
      </c>
      <c r="M9" s="11">
        <f t="shared" si="9"/>
        <v>1</v>
      </c>
      <c r="N9" s="11">
        <f t="shared" si="10"/>
        <v>0</v>
      </c>
      <c r="O9" s="11">
        <f t="shared" si="11"/>
        <v>1</v>
      </c>
      <c r="P9" s="11">
        <f t="shared" si="12"/>
        <v>1</v>
      </c>
      <c r="Q9" s="11">
        <f t="shared" si="13"/>
        <v>0</v>
      </c>
      <c r="R9" s="11">
        <f t="shared" si="14"/>
        <v>0</v>
      </c>
      <c r="S9" s="10">
        <f t="shared" si="15"/>
        <v>3</v>
      </c>
      <c r="T9" s="11">
        <f t="shared" si="16"/>
        <v>0</v>
      </c>
      <c r="U9" s="11">
        <f t="shared" si="17"/>
        <v>0</v>
      </c>
      <c r="V9" s="11">
        <f t="shared" si="18"/>
        <v>0.625</v>
      </c>
      <c r="W9" s="11">
        <f t="shared" si="19"/>
        <v>0</v>
      </c>
      <c r="X9" s="11">
        <f t="shared" si="20"/>
        <v>0.625</v>
      </c>
      <c r="Y9" s="11">
        <f t="shared" si="21"/>
        <v>0.625</v>
      </c>
      <c r="Z9" s="11">
        <f t="shared" si="22"/>
        <v>0.625</v>
      </c>
      <c r="AA9" s="11">
        <f t="shared" si="23"/>
        <v>0.625</v>
      </c>
      <c r="AB9" s="11">
        <f t="shared" si="24"/>
        <v>0</v>
      </c>
      <c r="AC9" s="10">
        <f t="shared" si="25"/>
        <v>3.125</v>
      </c>
      <c r="AD9" s="11">
        <f t="shared" si="26"/>
        <v>1</v>
      </c>
      <c r="AE9" s="11">
        <f t="shared" si="27"/>
        <v>0</v>
      </c>
      <c r="AF9" s="11">
        <f t="shared" si="28"/>
        <v>1</v>
      </c>
      <c r="AG9" s="11">
        <f t="shared" si="29"/>
        <v>0</v>
      </c>
      <c r="AH9" s="11">
        <f t="shared" si="30"/>
        <v>0</v>
      </c>
      <c r="AI9" s="11">
        <f t="shared" si="31"/>
        <v>0</v>
      </c>
      <c r="AJ9" s="10">
        <f t="shared" si="32"/>
        <v>2</v>
      </c>
      <c r="AK9" s="11">
        <f t="shared" si="33"/>
        <v>1</v>
      </c>
      <c r="AL9" s="11">
        <f t="shared" si="34"/>
        <v>0</v>
      </c>
      <c r="AM9" s="11">
        <f t="shared" si="35"/>
        <v>1</v>
      </c>
      <c r="AN9" s="11">
        <f t="shared" si="36"/>
        <v>0</v>
      </c>
      <c r="AO9" s="11">
        <f t="shared" si="37"/>
        <v>0</v>
      </c>
      <c r="AP9" s="11">
        <f t="shared" si="38"/>
        <v>0</v>
      </c>
      <c r="AQ9" s="10">
        <f t="shared" si="39"/>
        <v>2</v>
      </c>
      <c r="AR9" s="11">
        <f t="shared" si="40"/>
        <v>1</v>
      </c>
      <c r="AS9" s="11">
        <f t="shared" si="41"/>
        <v>1</v>
      </c>
      <c r="AT9" s="11">
        <f t="shared" si="42"/>
        <v>1</v>
      </c>
      <c r="AU9" s="11">
        <f t="shared" si="43"/>
        <v>0</v>
      </c>
      <c r="AV9" s="11">
        <f t="shared" si="44"/>
        <v>0</v>
      </c>
      <c r="AW9" s="11">
        <f t="shared" si="45"/>
        <v>0</v>
      </c>
      <c r="AX9" s="10">
        <f t="shared" si="46"/>
        <v>3</v>
      </c>
      <c r="AY9" s="12">
        <v>480</v>
      </c>
      <c r="AZ9" s="12">
        <v>958</v>
      </c>
      <c r="BA9" s="13">
        <v>1438</v>
      </c>
      <c r="BB9" s="10">
        <f t="shared" si="47"/>
        <v>0</v>
      </c>
      <c r="BC9" s="17">
        <f t="shared" si="48"/>
        <v>2.2000000000000002</v>
      </c>
      <c r="BD9" s="35" t="s">
        <v>1785</v>
      </c>
      <c r="BE9" s="10" t="str">
        <f t="shared" si="49"/>
        <v>Mycket bra</v>
      </c>
      <c r="BF9" s="6" t="s">
        <v>906</v>
      </c>
      <c r="BG9" s="9" t="str">
        <f t="shared" si="50"/>
        <v>Josephine Gabrielsson</v>
      </c>
      <c r="BH9" s="10" t="str">
        <f t="shared" si="51"/>
        <v>josephine.gabrielsson@sorsele.se</v>
      </c>
      <c r="BI9" s="10" t="str">
        <f t="shared" si="52"/>
        <v>Folkhälsosamordnare</v>
      </c>
      <c r="BJ9" s="10"/>
      <c r="BK9" s="11">
        <f t="shared" si="53"/>
        <v>0</v>
      </c>
      <c r="BL9" s="11">
        <f t="shared" si="54"/>
        <v>0</v>
      </c>
      <c r="BM9" s="11">
        <f t="shared" si="55"/>
        <v>1.25</v>
      </c>
      <c r="BN9" s="11">
        <f t="shared" si="56"/>
        <v>1.25</v>
      </c>
      <c r="BO9" s="11">
        <f t="shared" si="57"/>
        <v>0</v>
      </c>
      <c r="BP9" s="17">
        <f t="shared" si="58"/>
        <v>2.5</v>
      </c>
      <c r="BQ9" s="11">
        <f t="shared" si="59"/>
        <v>1</v>
      </c>
      <c r="BR9" s="11">
        <f t="shared" si="60"/>
        <v>0</v>
      </c>
      <c r="BS9" s="11">
        <f t="shared" si="61"/>
        <v>1</v>
      </c>
      <c r="BT9" s="11">
        <f t="shared" si="62"/>
        <v>1</v>
      </c>
      <c r="BU9" s="11">
        <f t="shared" si="63"/>
        <v>0</v>
      </c>
      <c r="BV9" s="11">
        <f t="shared" si="64"/>
        <v>0</v>
      </c>
      <c r="BW9" s="17">
        <f t="shared" si="65"/>
        <v>3</v>
      </c>
      <c r="BX9" s="11">
        <f t="shared" si="66"/>
        <v>0</v>
      </c>
      <c r="BY9" s="11">
        <f t="shared" si="67"/>
        <v>0</v>
      </c>
      <c r="BZ9" s="11">
        <f t="shared" si="68"/>
        <v>0.625</v>
      </c>
      <c r="CA9" s="11">
        <f t="shared" si="69"/>
        <v>0</v>
      </c>
      <c r="CB9" s="11">
        <f t="shared" si="70"/>
        <v>0.625</v>
      </c>
      <c r="CC9" s="11">
        <f t="shared" si="71"/>
        <v>0.625</v>
      </c>
      <c r="CD9" s="11">
        <f t="shared" si="72"/>
        <v>0.625</v>
      </c>
      <c r="CE9" s="11">
        <f t="shared" si="73"/>
        <v>0.625</v>
      </c>
      <c r="CF9" s="11">
        <f t="shared" si="74"/>
        <v>0</v>
      </c>
      <c r="CG9" s="17">
        <f t="shared" si="75"/>
        <v>3.125</v>
      </c>
      <c r="CH9" s="11">
        <f t="shared" si="76"/>
        <v>1</v>
      </c>
      <c r="CI9" s="11">
        <f t="shared" si="77"/>
        <v>0</v>
      </c>
      <c r="CJ9" s="11">
        <f t="shared" si="78"/>
        <v>1</v>
      </c>
      <c r="CK9" s="11">
        <f t="shared" si="79"/>
        <v>0</v>
      </c>
      <c r="CL9" s="11">
        <f t="shared" si="80"/>
        <v>0</v>
      </c>
      <c r="CM9" s="11">
        <f t="shared" si="81"/>
        <v>0</v>
      </c>
      <c r="CN9" s="10">
        <f t="shared" si="82"/>
        <v>2</v>
      </c>
      <c r="CO9" s="11">
        <f t="shared" si="83"/>
        <v>1</v>
      </c>
      <c r="CP9" s="11">
        <f t="shared" si="84"/>
        <v>0</v>
      </c>
      <c r="CQ9" s="11">
        <f t="shared" si="85"/>
        <v>1</v>
      </c>
      <c r="CR9" s="11">
        <f t="shared" si="86"/>
        <v>0</v>
      </c>
      <c r="CS9" s="11">
        <f t="shared" si="87"/>
        <v>0</v>
      </c>
      <c r="CT9" s="11">
        <f t="shared" si="88"/>
        <v>0</v>
      </c>
      <c r="CU9" s="10">
        <f t="shared" si="89"/>
        <v>2</v>
      </c>
      <c r="CV9" s="11">
        <f t="shared" si="90"/>
        <v>1</v>
      </c>
      <c r="CW9" s="11">
        <f t="shared" si="91"/>
        <v>1</v>
      </c>
      <c r="CX9" s="11">
        <f t="shared" si="92"/>
        <v>1</v>
      </c>
      <c r="CY9" s="11">
        <f t="shared" si="93"/>
        <v>0</v>
      </c>
      <c r="CZ9" s="11">
        <f t="shared" si="94"/>
        <v>0</v>
      </c>
      <c r="DA9" s="11">
        <f t="shared" si="95"/>
        <v>0</v>
      </c>
      <c r="DB9" s="10">
        <f t="shared" si="96"/>
        <v>3</v>
      </c>
      <c r="DC9" s="12">
        <v>480</v>
      </c>
      <c r="DD9" s="12">
        <v>958</v>
      </c>
      <c r="DE9" s="13">
        <v>1438</v>
      </c>
      <c r="DF9" s="10">
        <f t="shared" si="97"/>
        <v>0</v>
      </c>
      <c r="DG9" s="17">
        <f t="shared" si="98"/>
        <v>2.2000000000000002</v>
      </c>
      <c r="DH9" s="10" t="str">
        <f t="shared" si="99"/>
        <v>Mycket bra</v>
      </c>
    </row>
    <row r="10" spans="1:112" ht="15" x14ac:dyDescent="0.25">
      <c r="A10" s="6" t="s">
        <v>893</v>
      </c>
      <c r="B10" s="7">
        <v>2421</v>
      </c>
      <c r="C10" s="6" t="s">
        <v>424</v>
      </c>
      <c r="D10" s="9" t="str">
        <f t="shared" si="0"/>
        <v xml:space="preserve">Catarina Samuelsson </v>
      </c>
      <c r="E10" s="10" t="str">
        <f t="shared" si="1"/>
        <v>catarina.samuelsson@storuman.se</v>
      </c>
      <c r="F10" s="10" t="str">
        <f t="shared" si="2"/>
        <v xml:space="preserve">Fritidsgårdsföreståndare </v>
      </c>
      <c r="G10" s="11">
        <f t="shared" si="3"/>
        <v>0</v>
      </c>
      <c r="H10" s="11">
        <f t="shared" si="4"/>
        <v>0</v>
      </c>
      <c r="I10" s="11">
        <f t="shared" si="5"/>
        <v>0</v>
      </c>
      <c r="J10" s="11">
        <f t="shared" si="6"/>
        <v>1.25</v>
      </c>
      <c r="K10" s="11">
        <f t="shared" si="7"/>
        <v>0</v>
      </c>
      <c r="L10" s="10">
        <f t="shared" si="8"/>
        <v>1.25</v>
      </c>
      <c r="M10" s="11">
        <f t="shared" si="9"/>
        <v>0</v>
      </c>
      <c r="N10" s="11">
        <f t="shared" si="10"/>
        <v>0</v>
      </c>
      <c r="O10" s="11">
        <f t="shared" si="11"/>
        <v>1</v>
      </c>
      <c r="P10" s="11">
        <f t="shared" si="12"/>
        <v>1</v>
      </c>
      <c r="Q10" s="11">
        <f t="shared" si="13"/>
        <v>0</v>
      </c>
      <c r="R10" s="11">
        <f t="shared" si="14"/>
        <v>0</v>
      </c>
      <c r="S10" s="10">
        <f t="shared" si="15"/>
        <v>2</v>
      </c>
      <c r="T10" s="11">
        <f t="shared" si="16"/>
        <v>0</v>
      </c>
      <c r="U10" s="11">
        <f t="shared" si="17"/>
        <v>0.625</v>
      </c>
      <c r="V10" s="11">
        <f t="shared" si="18"/>
        <v>0.625</v>
      </c>
      <c r="W10" s="11">
        <f t="shared" si="19"/>
        <v>0</v>
      </c>
      <c r="X10" s="11">
        <f t="shared" si="20"/>
        <v>0</v>
      </c>
      <c r="Y10" s="11">
        <f t="shared" si="21"/>
        <v>0.625</v>
      </c>
      <c r="Z10" s="11">
        <f t="shared" si="22"/>
        <v>0.625</v>
      </c>
      <c r="AA10" s="11">
        <f t="shared" si="23"/>
        <v>0.625</v>
      </c>
      <c r="AB10" s="11">
        <f t="shared" si="24"/>
        <v>0</v>
      </c>
      <c r="AC10" s="10">
        <f t="shared" si="25"/>
        <v>3.125</v>
      </c>
      <c r="AD10" s="11">
        <f t="shared" si="26"/>
        <v>0</v>
      </c>
      <c r="AE10" s="11">
        <f t="shared" si="27"/>
        <v>2</v>
      </c>
      <c r="AF10" s="11">
        <f t="shared" si="28"/>
        <v>0</v>
      </c>
      <c r="AG10" s="11">
        <f t="shared" si="29"/>
        <v>2</v>
      </c>
      <c r="AH10" s="11">
        <f t="shared" si="30"/>
        <v>1</v>
      </c>
      <c r="AI10" s="11">
        <f t="shared" si="31"/>
        <v>0</v>
      </c>
      <c r="AJ10" s="10">
        <f t="shared" si="32"/>
        <v>5</v>
      </c>
      <c r="AK10" s="11">
        <f t="shared" si="33"/>
        <v>1</v>
      </c>
      <c r="AL10" s="11">
        <f t="shared" si="34"/>
        <v>1</v>
      </c>
      <c r="AM10" s="11">
        <f t="shared" si="35"/>
        <v>1</v>
      </c>
      <c r="AN10" s="11">
        <f t="shared" si="36"/>
        <v>1</v>
      </c>
      <c r="AO10" s="11">
        <f t="shared" si="37"/>
        <v>0</v>
      </c>
      <c r="AP10" s="11">
        <f t="shared" si="38"/>
        <v>0</v>
      </c>
      <c r="AQ10" s="10">
        <f t="shared" si="39"/>
        <v>4</v>
      </c>
      <c r="AR10" s="11">
        <f t="shared" si="40"/>
        <v>1</v>
      </c>
      <c r="AS10" s="11">
        <f t="shared" si="41"/>
        <v>0</v>
      </c>
      <c r="AT10" s="11">
        <f t="shared" si="42"/>
        <v>0</v>
      </c>
      <c r="AU10" s="11">
        <f t="shared" si="43"/>
        <v>0</v>
      </c>
      <c r="AV10" s="11">
        <f t="shared" si="44"/>
        <v>0</v>
      </c>
      <c r="AW10" s="11">
        <f t="shared" si="45"/>
        <v>0</v>
      </c>
      <c r="AX10" s="10">
        <f t="shared" si="46"/>
        <v>1</v>
      </c>
      <c r="AY10" s="12" t="s">
        <v>1603</v>
      </c>
      <c r="AZ10" s="12">
        <v>947</v>
      </c>
      <c r="BA10" s="13">
        <v>2502</v>
      </c>
      <c r="BB10" s="10">
        <f t="shared" si="47"/>
        <v>3</v>
      </c>
      <c r="BC10" s="17">
        <f t="shared" si="48"/>
        <v>2.8</v>
      </c>
      <c r="BD10" s="35" t="s">
        <v>1785</v>
      </c>
      <c r="BE10" s="10" t="str">
        <f t="shared" si="49"/>
        <v>Mycket bra</v>
      </c>
      <c r="BF10" s="6" t="s">
        <v>424</v>
      </c>
      <c r="BG10" s="9" t="str">
        <f t="shared" si="50"/>
        <v xml:space="preserve">Catarina Samuelsson </v>
      </c>
      <c r="BH10" s="10" t="str">
        <f t="shared" si="51"/>
        <v>catarina.samuelsson@storuman.se</v>
      </c>
      <c r="BI10" s="10" t="str">
        <f t="shared" si="52"/>
        <v xml:space="preserve">Fritidsgårdsföreståndare </v>
      </c>
      <c r="BJ10" s="10"/>
      <c r="BK10" s="11">
        <f t="shared" si="53"/>
        <v>0</v>
      </c>
      <c r="BL10" s="11">
        <f t="shared" si="54"/>
        <v>0</v>
      </c>
      <c r="BM10" s="11">
        <f t="shared" si="55"/>
        <v>0</v>
      </c>
      <c r="BN10" s="11">
        <f t="shared" si="56"/>
        <v>1.25</v>
      </c>
      <c r="BO10" s="11">
        <f t="shared" si="57"/>
        <v>0</v>
      </c>
      <c r="BP10" s="17">
        <f t="shared" si="58"/>
        <v>1.25</v>
      </c>
      <c r="BQ10" s="11">
        <f t="shared" si="59"/>
        <v>0</v>
      </c>
      <c r="BR10" s="11">
        <f t="shared" si="60"/>
        <v>0</v>
      </c>
      <c r="BS10" s="11">
        <f t="shared" si="61"/>
        <v>1</v>
      </c>
      <c r="BT10" s="11">
        <f t="shared" si="62"/>
        <v>1</v>
      </c>
      <c r="BU10" s="11">
        <f t="shared" si="63"/>
        <v>0</v>
      </c>
      <c r="BV10" s="11">
        <f t="shared" si="64"/>
        <v>0</v>
      </c>
      <c r="BW10" s="17">
        <f t="shared" si="65"/>
        <v>2</v>
      </c>
      <c r="BX10" s="11">
        <f t="shared" si="66"/>
        <v>0</v>
      </c>
      <c r="BY10" s="11">
        <f t="shared" si="67"/>
        <v>0.625</v>
      </c>
      <c r="BZ10" s="11">
        <f t="shared" si="68"/>
        <v>0.625</v>
      </c>
      <c r="CA10" s="11">
        <f t="shared" si="69"/>
        <v>0</v>
      </c>
      <c r="CB10" s="11">
        <f t="shared" si="70"/>
        <v>0</v>
      </c>
      <c r="CC10" s="11">
        <f t="shared" si="71"/>
        <v>0.625</v>
      </c>
      <c r="CD10" s="11">
        <f t="shared" si="72"/>
        <v>0.625</v>
      </c>
      <c r="CE10" s="11">
        <f t="shared" si="73"/>
        <v>0.625</v>
      </c>
      <c r="CF10" s="11">
        <f t="shared" si="74"/>
        <v>0</v>
      </c>
      <c r="CG10" s="17">
        <f t="shared" si="75"/>
        <v>3.125</v>
      </c>
      <c r="CH10" s="11">
        <f t="shared" si="76"/>
        <v>0</v>
      </c>
      <c r="CI10" s="11">
        <f t="shared" si="77"/>
        <v>2</v>
      </c>
      <c r="CJ10" s="11">
        <f t="shared" si="78"/>
        <v>0</v>
      </c>
      <c r="CK10" s="11">
        <f t="shared" si="79"/>
        <v>2</v>
      </c>
      <c r="CL10" s="11">
        <f t="shared" si="80"/>
        <v>1</v>
      </c>
      <c r="CM10" s="11">
        <f t="shared" si="81"/>
        <v>0</v>
      </c>
      <c r="CN10" s="10">
        <f t="shared" si="82"/>
        <v>5</v>
      </c>
      <c r="CO10" s="11">
        <f t="shared" si="83"/>
        <v>1</v>
      </c>
      <c r="CP10" s="11">
        <f t="shared" si="84"/>
        <v>1</v>
      </c>
      <c r="CQ10" s="11">
        <f t="shared" si="85"/>
        <v>1</v>
      </c>
      <c r="CR10" s="11">
        <f t="shared" si="86"/>
        <v>1</v>
      </c>
      <c r="CS10" s="11">
        <f t="shared" si="87"/>
        <v>0</v>
      </c>
      <c r="CT10" s="11">
        <f t="shared" si="88"/>
        <v>0</v>
      </c>
      <c r="CU10" s="10">
        <f t="shared" si="89"/>
        <v>4</v>
      </c>
      <c r="CV10" s="11">
        <f t="shared" si="90"/>
        <v>1</v>
      </c>
      <c r="CW10" s="11">
        <f t="shared" si="91"/>
        <v>0</v>
      </c>
      <c r="CX10" s="11">
        <f t="shared" si="92"/>
        <v>0</v>
      </c>
      <c r="CY10" s="11">
        <f t="shared" si="93"/>
        <v>0</v>
      </c>
      <c r="CZ10" s="11">
        <f t="shared" si="94"/>
        <v>0</v>
      </c>
      <c r="DA10" s="11">
        <f t="shared" si="95"/>
        <v>0</v>
      </c>
      <c r="DB10" s="10">
        <f t="shared" si="96"/>
        <v>1</v>
      </c>
      <c r="DC10" s="12" t="s">
        <v>1603</v>
      </c>
      <c r="DD10" s="12">
        <v>947</v>
      </c>
      <c r="DE10" s="13">
        <v>2502</v>
      </c>
      <c r="DF10" s="10">
        <f t="shared" si="97"/>
        <v>3</v>
      </c>
      <c r="DG10" s="17">
        <f t="shared" si="98"/>
        <v>2.8</v>
      </c>
      <c r="DH10" s="10" t="str">
        <f t="shared" si="99"/>
        <v>Mycket bra</v>
      </c>
    </row>
    <row r="11" spans="1:112" ht="15" x14ac:dyDescent="0.25">
      <c r="A11" s="6" t="s">
        <v>893</v>
      </c>
      <c r="B11" s="7">
        <v>2480</v>
      </c>
      <c r="C11" s="6" t="s">
        <v>913</v>
      </c>
      <c r="D11" s="9" t="str">
        <f t="shared" si="0"/>
        <v>Jan Samuelsson</v>
      </c>
      <c r="E11" s="10" t="str">
        <f t="shared" si="1"/>
        <v>jan.samuelsson@umea.se</v>
      </c>
      <c r="F11" s="10" t="str">
        <f t="shared" si="2"/>
        <v>Enhetschef Fritid Unga</v>
      </c>
      <c r="G11" s="11">
        <f t="shared" si="3"/>
        <v>1.25</v>
      </c>
      <c r="H11" s="11">
        <f t="shared" si="4"/>
        <v>0</v>
      </c>
      <c r="I11" s="11">
        <f t="shared" si="5"/>
        <v>1.25</v>
      </c>
      <c r="J11" s="11">
        <f t="shared" si="6"/>
        <v>1.25</v>
      </c>
      <c r="K11" s="11">
        <f t="shared" si="7"/>
        <v>0</v>
      </c>
      <c r="L11" s="10">
        <f t="shared" si="8"/>
        <v>3.75</v>
      </c>
      <c r="M11" s="11">
        <f t="shared" si="9"/>
        <v>1</v>
      </c>
      <c r="N11" s="11">
        <f t="shared" si="10"/>
        <v>1</v>
      </c>
      <c r="O11" s="11">
        <f t="shared" si="11"/>
        <v>1</v>
      </c>
      <c r="P11" s="11">
        <f t="shared" si="12"/>
        <v>0</v>
      </c>
      <c r="Q11" s="11">
        <f t="shared" si="13"/>
        <v>0</v>
      </c>
      <c r="R11" s="11">
        <f t="shared" si="14"/>
        <v>0</v>
      </c>
      <c r="S11" s="10">
        <f t="shared" si="15"/>
        <v>3</v>
      </c>
      <c r="T11" s="11">
        <f t="shared" si="16"/>
        <v>0.625</v>
      </c>
      <c r="U11" s="11">
        <f t="shared" si="17"/>
        <v>0.625</v>
      </c>
      <c r="V11" s="11">
        <f t="shared" si="18"/>
        <v>0.625</v>
      </c>
      <c r="W11" s="11">
        <f t="shared" si="19"/>
        <v>0</v>
      </c>
      <c r="X11" s="11">
        <f t="shared" si="20"/>
        <v>0</v>
      </c>
      <c r="Y11" s="11">
        <f t="shared" si="21"/>
        <v>0.625</v>
      </c>
      <c r="Z11" s="11">
        <f t="shared" si="22"/>
        <v>0.625</v>
      </c>
      <c r="AA11" s="11">
        <f t="shared" si="23"/>
        <v>0.625</v>
      </c>
      <c r="AB11" s="11">
        <f t="shared" si="24"/>
        <v>0</v>
      </c>
      <c r="AC11" s="10">
        <f t="shared" si="25"/>
        <v>3.75</v>
      </c>
      <c r="AD11" s="11">
        <f t="shared" si="26"/>
        <v>0</v>
      </c>
      <c r="AE11" s="11">
        <f t="shared" si="27"/>
        <v>2</v>
      </c>
      <c r="AF11" s="11">
        <f t="shared" si="28"/>
        <v>0</v>
      </c>
      <c r="AG11" s="11">
        <f t="shared" si="29"/>
        <v>2</v>
      </c>
      <c r="AH11" s="11">
        <f t="shared" si="30"/>
        <v>1</v>
      </c>
      <c r="AI11" s="11">
        <f t="shared" si="31"/>
        <v>0</v>
      </c>
      <c r="AJ11" s="10">
        <f t="shared" si="32"/>
        <v>5</v>
      </c>
      <c r="AK11" s="11">
        <f t="shared" si="33"/>
        <v>1</v>
      </c>
      <c r="AL11" s="11">
        <f t="shared" si="34"/>
        <v>1</v>
      </c>
      <c r="AM11" s="11">
        <f t="shared" si="35"/>
        <v>1</v>
      </c>
      <c r="AN11" s="11">
        <f t="shared" si="36"/>
        <v>1</v>
      </c>
      <c r="AO11" s="11">
        <f t="shared" si="37"/>
        <v>0</v>
      </c>
      <c r="AP11" s="11">
        <f t="shared" si="38"/>
        <v>0</v>
      </c>
      <c r="AQ11" s="10">
        <f t="shared" si="39"/>
        <v>4</v>
      </c>
      <c r="AR11" s="11">
        <f t="shared" si="40"/>
        <v>0</v>
      </c>
      <c r="AS11" s="11">
        <f t="shared" si="41"/>
        <v>0</v>
      </c>
      <c r="AT11" s="11">
        <f t="shared" si="42"/>
        <v>0</v>
      </c>
      <c r="AU11" s="11">
        <f t="shared" si="43"/>
        <v>1</v>
      </c>
      <c r="AV11" s="11">
        <f t="shared" si="44"/>
        <v>1</v>
      </c>
      <c r="AW11" s="11">
        <f t="shared" si="45"/>
        <v>0</v>
      </c>
      <c r="AX11" s="10">
        <f t="shared" si="46"/>
        <v>2</v>
      </c>
      <c r="AY11" s="12" t="s">
        <v>1604</v>
      </c>
      <c r="AZ11" s="12" t="s">
        <v>1605</v>
      </c>
      <c r="BA11" s="13">
        <v>4578</v>
      </c>
      <c r="BB11" s="10">
        <f t="shared" si="47"/>
        <v>5</v>
      </c>
      <c r="BC11" s="17">
        <f t="shared" si="48"/>
        <v>3.8</v>
      </c>
      <c r="BD11" s="36" t="s">
        <v>1786</v>
      </c>
      <c r="BE11" s="10" t="str">
        <f t="shared" si="49"/>
        <v>Mycket bra</v>
      </c>
      <c r="BF11" s="6" t="s">
        <v>913</v>
      </c>
      <c r="BG11" s="9" t="str">
        <f t="shared" si="50"/>
        <v>Jan Samuelsson</v>
      </c>
      <c r="BH11" s="10" t="str">
        <f t="shared" si="51"/>
        <v>jan.samuelsson@umea.se</v>
      </c>
      <c r="BI11" s="10" t="str">
        <f t="shared" si="52"/>
        <v>Enhetschef Fritid Unga</v>
      </c>
      <c r="BJ11" s="10"/>
      <c r="BK11" s="11">
        <f t="shared" si="53"/>
        <v>1.25</v>
      </c>
      <c r="BL11" s="11">
        <f t="shared" si="54"/>
        <v>0</v>
      </c>
      <c r="BM11" s="11">
        <f t="shared" si="55"/>
        <v>1.25</v>
      </c>
      <c r="BN11" s="11">
        <f t="shared" si="56"/>
        <v>1.25</v>
      </c>
      <c r="BO11" s="11">
        <f t="shared" si="57"/>
        <v>0</v>
      </c>
      <c r="BP11" s="17">
        <f t="shared" si="58"/>
        <v>3.75</v>
      </c>
      <c r="BQ11" s="11">
        <f t="shared" si="59"/>
        <v>1</v>
      </c>
      <c r="BR11" s="11">
        <f t="shared" si="60"/>
        <v>1</v>
      </c>
      <c r="BS11" s="11">
        <f t="shared" si="61"/>
        <v>1</v>
      </c>
      <c r="BT11" s="11">
        <f t="shared" si="62"/>
        <v>0</v>
      </c>
      <c r="BU11" s="11">
        <f t="shared" si="63"/>
        <v>0</v>
      </c>
      <c r="BV11" s="11">
        <f t="shared" si="64"/>
        <v>0</v>
      </c>
      <c r="BW11" s="17">
        <f t="shared" si="65"/>
        <v>3</v>
      </c>
      <c r="BX11" s="11">
        <f t="shared" si="66"/>
        <v>0.625</v>
      </c>
      <c r="BY11" s="11">
        <f t="shared" si="67"/>
        <v>0.625</v>
      </c>
      <c r="BZ11" s="11">
        <f t="shared" si="68"/>
        <v>0.625</v>
      </c>
      <c r="CA11" s="11">
        <f t="shared" si="69"/>
        <v>0</v>
      </c>
      <c r="CB11" s="11">
        <f t="shared" si="70"/>
        <v>0</v>
      </c>
      <c r="CC11" s="11">
        <f t="shared" si="71"/>
        <v>0.625</v>
      </c>
      <c r="CD11" s="11">
        <f t="shared" si="72"/>
        <v>0.625</v>
      </c>
      <c r="CE11" s="11">
        <f t="shared" si="73"/>
        <v>0.625</v>
      </c>
      <c r="CF11" s="11">
        <f t="shared" si="74"/>
        <v>0</v>
      </c>
      <c r="CG11" s="17">
        <f t="shared" si="75"/>
        <v>3.75</v>
      </c>
      <c r="CH11" s="11">
        <f t="shared" si="76"/>
        <v>0</v>
      </c>
      <c r="CI11" s="11">
        <f t="shared" si="77"/>
        <v>2</v>
      </c>
      <c r="CJ11" s="11">
        <f t="shared" si="78"/>
        <v>0</v>
      </c>
      <c r="CK11" s="11">
        <f t="shared" si="79"/>
        <v>2</v>
      </c>
      <c r="CL11" s="11">
        <f t="shared" si="80"/>
        <v>1</v>
      </c>
      <c r="CM11" s="11">
        <f t="shared" si="81"/>
        <v>0</v>
      </c>
      <c r="CN11" s="10">
        <f t="shared" si="82"/>
        <v>5</v>
      </c>
      <c r="CO11" s="11">
        <f t="shared" si="83"/>
        <v>1</v>
      </c>
      <c r="CP11" s="11">
        <f t="shared" si="84"/>
        <v>1</v>
      </c>
      <c r="CQ11" s="11">
        <f t="shared" si="85"/>
        <v>1</v>
      </c>
      <c r="CR11" s="11">
        <f t="shared" si="86"/>
        <v>1</v>
      </c>
      <c r="CS11" s="11">
        <f t="shared" si="87"/>
        <v>0</v>
      </c>
      <c r="CT11" s="11">
        <f t="shared" si="88"/>
        <v>0</v>
      </c>
      <c r="CU11" s="10">
        <f t="shared" si="89"/>
        <v>4</v>
      </c>
      <c r="CV11" s="11">
        <f t="shared" si="90"/>
        <v>0</v>
      </c>
      <c r="CW11" s="11">
        <f t="shared" si="91"/>
        <v>0</v>
      </c>
      <c r="CX11" s="11">
        <f t="shared" si="92"/>
        <v>0</v>
      </c>
      <c r="CY11" s="11">
        <f t="shared" si="93"/>
        <v>1</v>
      </c>
      <c r="CZ11" s="11">
        <f t="shared" si="94"/>
        <v>1</v>
      </c>
      <c r="DA11" s="11">
        <f t="shared" si="95"/>
        <v>0</v>
      </c>
      <c r="DB11" s="10">
        <f t="shared" si="96"/>
        <v>2</v>
      </c>
      <c r="DC11" s="12" t="s">
        <v>1604</v>
      </c>
      <c r="DD11" s="12" t="s">
        <v>1605</v>
      </c>
      <c r="DE11" s="13">
        <v>4578</v>
      </c>
      <c r="DF11" s="10">
        <f t="shared" si="97"/>
        <v>5</v>
      </c>
      <c r="DG11" s="17">
        <f t="shared" si="98"/>
        <v>3.8</v>
      </c>
      <c r="DH11" s="10" t="str">
        <f t="shared" si="99"/>
        <v>Mycket bra</v>
      </c>
    </row>
    <row r="12" spans="1:112" ht="15" x14ac:dyDescent="0.25">
      <c r="A12" s="6" t="s">
        <v>893</v>
      </c>
      <c r="B12" s="7">
        <v>2417</v>
      </c>
      <c r="C12" s="6" t="s">
        <v>781</v>
      </c>
      <c r="D12" s="9" t="str">
        <f t="shared" si="0"/>
        <v>Mari-Louise Skogh</v>
      </c>
      <c r="E12" s="10" t="str">
        <f t="shared" si="1"/>
        <v>mari-louise.skoogh@norsjo.se</v>
      </c>
      <c r="F12" s="10" t="str">
        <f t="shared" si="2"/>
        <v>Ungdoms- och folkhälsostrateg</v>
      </c>
      <c r="G12" s="11">
        <f t="shared" si="3"/>
        <v>0</v>
      </c>
      <c r="H12" s="11">
        <f t="shared" si="4"/>
        <v>1.25</v>
      </c>
      <c r="I12" s="11">
        <f t="shared" si="5"/>
        <v>0</v>
      </c>
      <c r="J12" s="11">
        <f t="shared" si="6"/>
        <v>1.25</v>
      </c>
      <c r="K12" s="11">
        <f t="shared" si="7"/>
        <v>0</v>
      </c>
      <c r="L12" s="10">
        <f t="shared" si="8"/>
        <v>2.5</v>
      </c>
      <c r="M12" s="11">
        <f t="shared" si="9"/>
        <v>1</v>
      </c>
      <c r="N12" s="11">
        <f t="shared" si="10"/>
        <v>1</v>
      </c>
      <c r="O12" s="11">
        <f t="shared" si="11"/>
        <v>1</v>
      </c>
      <c r="P12" s="11">
        <f t="shared" si="12"/>
        <v>1</v>
      </c>
      <c r="Q12" s="11">
        <f t="shared" si="13"/>
        <v>0</v>
      </c>
      <c r="R12" s="11">
        <f t="shared" si="14"/>
        <v>0</v>
      </c>
      <c r="S12" s="10">
        <f t="shared" si="15"/>
        <v>4</v>
      </c>
      <c r="T12" s="11">
        <f t="shared" si="16"/>
        <v>0</v>
      </c>
      <c r="U12" s="11">
        <f t="shared" si="17"/>
        <v>0.625</v>
      </c>
      <c r="V12" s="11">
        <f t="shared" si="18"/>
        <v>0.625</v>
      </c>
      <c r="W12" s="11">
        <f t="shared" si="19"/>
        <v>0.625</v>
      </c>
      <c r="X12" s="11">
        <f t="shared" si="20"/>
        <v>0.625</v>
      </c>
      <c r="Y12" s="11">
        <f t="shared" si="21"/>
        <v>0.625</v>
      </c>
      <c r="Z12" s="11">
        <f t="shared" si="22"/>
        <v>0.625</v>
      </c>
      <c r="AA12" s="11">
        <f t="shared" si="23"/>
        <v>0</v>
      </c>
      <c r="AB12" s="11">
        <f t="shared" si="24"/>
        <v>0</v>
      </c>
      <c r="AC12" s="10">
        <f t="shared" si="25"/>
        <v>3.75</v>
      </c>
      <c r="AD12" s="11">
        <f t="shared" si="26"/>
        <v>0</v>
      </c>
      <c r="AE12" s="11">
        <f t="shared" si="27"/>
        <v>2</v>
      </c>
      <c r="AF12" s="11">
        <f t="shared" si="28"/>
        <v>0</v>
      </c>
      <c r="AG12" s="11">
        <f t="shared" si="29"/>
        <v>2</v>
      </c>
      <c r="AH12" s="11">
        <f t="shared" si="30"/>
        <v>0</v>
      </c>
      <c r="AI12" s="11">
        <f t="shared" si="31"/>
        <v>0</v>
      </c>
      <c r="AJ12" s="10">
        <f t="shared" si="32"/>
        <v>4</v>
      </c>
      <c r="AK12" s="11">
        <f t="shared" si="33"/>
        <v>1</v>
      </c>
      <c r="AL12" s="11">
        <f t="shared" si="34"/>
        <v>1</v>
      </c>
      <c r="AM12" s="11">
        <f t="shared" si="35"/>
        <v>0</v>
      </c>
      <c r="AN12" s="11">
        <f t="shared" si="36"/>
        <v>0</v>
      </c>
      <c r="AO12" s="11">
        <f t="shared" si="37"/>
        <v>0</v>
      </c>
      <c r="AP12" s="11">
        <f t="shared" si="38"/>
        <v>0</v>
      </c>
      <c r="AQ12" s="10">
        <f t="shared" si="39"/>
        <v>2</v>
      </c>
      <c r="AR12" s="11">
        <f t="shared" si="40"/>
        <v>1</v>
      </c>
      <c r="AS12" s="11">
        <f t="shared" si="41"/>
        <v>1</v>
      </c>
      <c r="AT12" s="11">
        <f t="shared" si="42"/>
        <v>1</v>
      </c>
      <c r="AU12" s="11">
        <f t="shared" si="43"/>
        <v>0</v>
      </c>
      <c r="AV12" s="11">
        <f t="shared" si="44"/>
        <v>0</v>
      </c>
      <c r="AW12" s="11">
        <f t="shared" si="45"/>
        <v>0</v>
      </c>
      <c r="AX12" s="10">
        <f t="shared" si="46"/>
        <v>3</v>
      </c>
      <c r="AY12" s="12" t="s">
        <v>1606</v>
      </c>
      <c r="AZ12" s="12" t="s">
        <v>1607</v>
      </c>
      <c r="BA12" s="13">
        <v>3879</v>
      </c>
      <c r="BB12" s="10">
        <f t="shared" si="47"/>
        <v>5</v>
      </c>
      <c r="BC12" s="17">
        <f t="shared" si="48"/>
        <v>3.5</v>
      </c>
      <c r="BD12" s="36" t="s">
        <v>1786</v>
      </c>
      <c r="BE12" s="10" t="str">
        <f t="shared" si="49"/>
        <v>Bra</v>
      </c>
      <c r="BF12" s="6" t="s">
        <v>781</v>
      </c>
      <c r="BG12" s="9" t="str">
        <f t="shared" si="50"/>
        <v>Mari-Louise Skogh</v>
      </c>
      <c r="BH12" s="10" t="str">
        <f t="shared" si="51"/>
        <v>mari-louise.skoogh@norsjo.se</v>
      </c>
      <c r="BI12" s="10" t="str">
        <f t="shared" si="52"/>
        <v>Ungdoms- och folkhälsostrateg</v>
      </c>
      <c r="BJ12" s="10"/>
      <c r="BK12" s="11">
        <f t="shared" si="53"/>
        <v>0</v>
      </c>
      <c r="BL12" s="11">
        <f t="shared" si="54"/>
        <v>1.25</v>
      </c>
      <c r="BM12" s="11">
        <f t="shared" si="55"/>
        <v>0</v>
      </c>
      <c r="BN12" s="11">
        <f t="shared" si="56"/>
        <v>1.25</v>
      </c>
      <c r="BO12" s="11">
        <f t="shared" si="57"/>
        <v>0</v>
      </c>
      <c r="BP12" s="17">
        <f t="shared" si="58"/>
        <v>2.5</v>
      </c>
      <c r="BQ12" s="11">
        <f t="shared" si="59"/>
        <v>1</v>
      </c>
      <c r="BR12" s="11">
        <f t="shared" si="60"/>
        <v>1</v>
      </c>
      <c r="BS12" s="11">
        <f t="shared" si="61"/>
        <v>1</v>
      </c>
      <c r="BT12" s="11">
        <f t="shared" si="62"/>
        <v>1</v>
      </c>
      <c r="BU12" s="11">
        <f t="shared" si="63"/>
        <v>0</v>
      </c>
      <c r="BV12" s="11">
        <f t="shared" si="64"/>
        <v>0</v>
      </c>
      <c r="BW12" s="17">
        <f t="shared" si="65"/>
        <v>4</v>
      </c>
      <c r="BX12" s="11">
        <f t="shared" si="66"/>
        <v>0</v>
      </c>
      <c r="BY12" s="11">
        <f t="shared" si="67"/>
        <v>0.625</v>
      </c>
      <c r="BZ12" s="11">
        <f t="shared" si="68"/>
        <v>0.625</v>
      </c>
      <c r="CA12" s="11">
        <f t="shared" si="69"/>
        <v>0.625</v>
      </c>
      <c r="CB12" s="11">
        <f t="shared" si="70"/>
        <v>0.625</v>
      </c>
      <c r="CC12" s="11">
        <f t="shared" si="71"/>
        <v>0.625</v>
      </c>
      <c r="CD12" s="11">
        <f t="shared" si="72"/>
        <v>0.625</v>
      </c>
      <c r="CE12" s="11">
        <f t="shared" si="73"/>
        <v>0</v>
      </c>
      <c r="CF12" s="11">
        <f t="shared" si="74"/>
        <v>0</v>
      </c>
      <c r="CG12" s="17">
        <f t="shared" si="75"/>
        <v>3.75</v>
      </c>
      <c r="CH12" s="11">
        <f t="shared" si="76"/>
        <v>0</v>
      </c>
      <c r="CI12" s="11">
        <f t="shared" si="77"/>
        <v>2</v>
      </c>
      <c r="CJ12" s="11">
        <f t="shared" si="78"/>
        <v>0</v>
      </c>
      <c r="CK12" s="11">
        <f t="shared" si="79"/>
        <v>2</v>
      </c>
      <c r="CL12" s="11">
        <f t="shared" si="80"/>
        <v>0</v>
      </c>
      <c r="CM12" s="11">
        <f t="shared" si="81"/>
        <v>0</v>
      </c>
      <c r="CN12" s="10">
        <f t="shared" si="82"/>
        <v>4</v>
      </c>
      <c r="CO12" s="11">
        <f t="shared" si="83"/>
        <v>1</v>
      </c>
      <c r="CP12" s="11">
        <f t="shared" si="84"/>
        <v>1</v>
      </c>
      <c r="CQ12" s="11">
        <f t="shared" si="85"/>
        <v>0</v>
      </c>
      <c r="CR12" s="11">
        <f t="shared" si="86"/>
        <v>0</v>
      </c>
      <c r="CS12" s="11">
        <f t="shared" si="87"/>
        <v>0</v>
      </c>
      <c r="CT12" s="11">
        <f t="shared" si="88"/>
        <v>0</v>
      </c>
      <c r="CU12" s="10">
        <f t="shared" si="89"/>
        <v>2</v>
      </c>
      <c r="CV12" s="11">
        <f t="shared" si="90"/>
        <v>1</v>
      </c>
      <c r="CW12" s="11">
        <f t="shared" si="91"/>
        <v>1</v>
      </c>
      <c r="CX12" s="11">
        <f t="shared" si="92"/>
        <v>1</v>
      </c>
      <c r="CY12" s="11">
        <f t="shared" si="93"/>
        <v>0</v>
      </c>
      <c r="CZ12" s="11">
        <f t="shared" si="94"/>
        <v>0</v>
      </c>
      <c r="DA12" s="11">
        <f t="shared" si="95"/>
        <v>0</v>
      </c>
      <c r="DB12" s="10">
        <f t="shared" si="96"/>
        <v>3</v>
      </c>
      <c r="DC12" s="12" t="s">
        <v>1606</v>
      </c>
      <c r="DD12" s="12" t="s">
        <v>1607</v>
      </c>
      <c r="DE12" s="13">
        <v>3879</v>
      </c>
      <c r="DF12" s="10">
        <f t="shared" si="97"/>
        <v>5</v>
      </c>
      <c r="DG12" s="17">
        <f t="shared" si="98"/>
        <v>3.5</v>
      </c>
      <c r="DH12" s="10" t="str">
        <f t="shared" si="99"/>
        <v>Bra</v>
      </c>
    </row>
    <row r="13" spans="1:112" ht="15" x14ac:dyDescent="0.25">
      <c r="A13" s="6" t="s">
        <v>893</v>
      </c>
      <c r="B13" s="7">
        <v>2460</v>
      </c>
      <c r="C13" s="6" t="s">
        <v>1150</v>
      </c>
      <c r="D13" s="9" t="str">
        <f t="shared" si="0"/>
        <v>Peter Lundström</v>
      </c>
      <c r="E13" s="10" t="str">
        <f t="shared" si="1"/>
        <v>peter.lundstrom@vannas.se</v>
      </c>
      <c r="F13" s="10" t="str">
        <f t="shared" si="2"/>
        <v>Föreningsutvecklare</v>
      </c>
      <c r="G13" s="11">
        <f t="shared" si="3"/>
        <v>1.25</v>
      </c>
      <c r="H13" s="11">
        <f t="shared" si="4"/>
        <v>1.25</v>
      </c>
      <c r="I13" s="11">
        <f t="shared" si="5"/>
        <v>1.25</v>
      </c>
      <c r="J13" s="11">
        <f t="shared" si="6"/>
        <v>1.25</v>
      </c>
      <c r="K13" s="11">
        <f t="shared" si="7"/>
        <v>0</v>
      </c>
      <c r="L13" s="10">
        <f t="shared" si="8"/>
        <v>5</v>
      </c>
      <c r="M13" s="11">
        <f t="shared" si="9"/>
        <v>1</v>
      </c>
      <c r="N13" s="11">
        <f t="shared" si="10"/>
        <v>1</v>
      </c>
      <c r="O13" s="11">
        <f t="shared" si="11"/>
        <v>1</v>
      </c>
      <c r="P13" s="11">
        <f t="shared" si="12"/>
        <v>1</v>
      </c>
      <c r="Q13" s="11">
        <f t="shared" si="13"/>
        <v>0</v>
      </c>
      <c r="R13" s="11">
        <f t="shared" si="14"/>
        <v>0</v>
      </c>
      <c r="S13" s="10">
        <f t="shared" si="15"/>
        <v>4</v>
      </c>
      <c r="T13" s="11">
        <f t="shared" si="16"/>
        <v>0</v>
      </c>
      <c r="U13" s="11">
        <f t="shared" si="17"/>
        <v>0.625</v>
      </c>
      <c r="V13" s="11">
        <f t="shared" si="18"/>
        <v>0.625</v>
      </c>
      <c r="W13" s="11">
        <f t="shared" si="19"/>
        <v>0.625</v>
      </c>
      <c r="X13" s="11">
        <f t="shared" si="20"/>
        <v>0.625</v>
      </c>
      <c r="Y13" s="11">
        <f t="shared" si="21"/>
        <v>0.625</v>
      </c>
      <c r="Z13" s="11">
        <f t="shared" si="22"/>
        <v>0</v>
      </c>
      <c r="AA13" s="11">
        <f t="shared" si="23"/>
        <v>0.625</v>
      </c>
      <c r="AB13" s="11">
        <f t="shared" si="24"/>
        <v>0</v>
      </c>
      <c r="AC13" s="10">
        <f t="shared" si="25"/>
        <v>3.75</v>
      </c>
      <c r="AD13" s="11">
        <f t="shared" si="26"/>
        <v>0</v>
      </c>
      <c r="AE13" s="11">
        <f t="shared" si="27"/>
        <v>2</v>
      </c>
      <c r="AF13" s="11">
        <f t="shared" si="28"/>
        <v>0</v>
      </c>
      <c r="AG13" s="11">
        <f t="shared" si="29"/>
        <v>2</v>
      </c>
      <c r="AH13" s="11">
        <f t="shared" si="30"/>
        <v>1</v>
      </c>
      <c r="AI13" s="11">
        <f t="shared" si="31"/>
        <v>0</v>
      </c>
      <c r="AJ13" s="10">
        <f t="shared" si="32"/>
        <v>5</v>
      </c>
      <c r="AK13" s="11">
        <f t="shared" si="33"/>
        <v>1</v>
      </c>
      <c r="AL13" s="11">
        <f t="shared" si="34"/>
        <v>1</v>
      </c>
      <c r="AM13" s="11">
        <f t="shared" si="35"/>
        <v>1</v>
      </c>
      <c r="AN13" s="11">
        <f t="shared" si="36"/>
        <v>1</v>
      </c>
      <c r="AO13" s="11">
        <f t="shared" si="37"/>
        <v>0</v>
      </c>
      <c r="AP13" s="11">
        <f t="shared" si="38"/>
        <v>0</v>
      </c>
      <c r="AQ13" s="10">
        <f t="shared" si="39"/>
        <v>4</v>
      </c>
      <c r="AR13" s="11">
        <f t="shared" si="40"/>
        <v>1</v>
      </c>
      <c r="AS13" s="11">
        <f t="shared" si="41"/>
        <v>0</v>
      </c>
      <c r="AT13" s="11">
        <f t="shared" si="42"/>
        <v>1</v>
      </c>
      <c r="AU13" s="11">
        <f t="shared" si="43"/>
        <v>1</v>
      </c>
      <c r="AV13" s="11">
        <f t="shared" si="44"/>
        <v>1</v>
      </c>
      <c r="AW13" s="11">
        <f t="shared" si="45"/>
        <v>0</v>
      </c>
      <c r="AX13" s="10">
        <f t="shared" si="46"/>
        <v>4</v>
      </c>
      <c r="AY13" s="12" t="s">
        <v>1608</v>
      </c>
      <c r="AZ13" s="12" t="s">
        <v>1609</v>
      </c>
      <c r="BA13" s="13">
        <v>2466</v>
      </c>
      <c r="BB13" s="10">
        <f t="shared" si="47"/>
        <v>2</v>
      </c>
      <c r="BC13" s="17">
        <f t="shared" si="48"/>
        <v>4</v>
      </c>
      <c r="BD13" s="37" t="s">
        <v>1787</v>
      </c>
      <c r="BE13" s="10" t="str">
        <f t="shared" si="49"/>
        <v>Bra</v>
      </c>
      <c r="BF13" s="6" t="s">
        <v>1150</v>
      </c>
      <c r="BG13" s="9" t="str">
        <f t="shared" si="50"/>
        <v>Peter Lundström</v>
      </c>
      <c r="BH13" s="10" t="str">
        <f t="shared" si="51"/>
        <v>peter.lundstrom@vannas.se</v>
      </c>
      <c r="BI13" s="10" t="str">
        <f t="shared" si="52"/>
        <v>Föreningsutvecklare</v>
      </c>
      <c r="BJ13" s="10"/>
      <c r="BK13" s="11">
        <f t="shared" si="53"/>
        <v>1.25</v>
      </c>
      <c r="BL13" s="11">
        <f t="shared" si="54"/>
        <v>1.25</v>
      </c>
      <c r="BM13" s="11">
        <f t="shared" si="55"/>
        <v>1.25</v>
      </c>
      <c r="BN13" s="11">
        <f t="shared" si="56"/>
        <v>1.25</v>
      </c>
      <c r="BO13" s="11">
        <f t="shared" si="57"/>
        <v>0</v>
      </c>
      <c r="BP13" s="17">
        <f t="shared" si="58"/>
        <v>5</v>
      </c>
      <c r="BQ13" s="11">
        <f t="shared" si="59"/>
        <v>1</v>
      </c>
      <c r="BR13" s="11">
        <f t="shared" si="60"/>
        <v>1</v>
      </c>
      <c r="BS13" s="11">
        <f t="shared" si="61"/>
        <v>1</v>
      </c>
      <c r="BT13" s="11">
        <f t="shared" si="62"/>
        <v>1</v>
      </c>
      <c r="BU13" s="11">
        <f t="shared" si="63"/>
        <v>0</v>
      </c>
      <c r="BV13" s="11">
        <f t="shared" si="64"/>
        <v>0</v>
      </c>
      <c r="BW13" s="17">
        <f t="shared" si="65"/>
        <v>4</v>
      </c>
      <c r="BX13" s="11">
        <f t="shared" si="66"/>
        <v>0</v>
      </c>
      <c r="BY13" s="11">
        <f t="shared" si="67"/>
        <v>0.625</v>
      </c>
      <c r="BZ13" s="11">
        <f t="shared" si="68"/>
        <v>0.625</v>
      </c>
      <c r="CA13" s="11">
        <f t="shared" si="69"/>
        <v>0.625</v>
      </c>
      <c r="CB13" s="11">
        <f t="shared" si="70"/>
        <v>0.625</v>
      </c>
      <c r="CC13" s="11">
        <f t="shared" si="71"/>
        <v>0.625</v>
      </c>
      <c r="CD13" s="11">
        <f t="shared" si="72"/>
        <v>0</v>
      </c>
      <c r="CE13" s="11">
        <f t="shared" si="73"/>
        <v>0.625</v>
      </c>
      <c r="CF13" s="11">
        <f t="shared" si="74"/>
        <v>0</v>
      </c>
      <c r="CG13" s="17">
        <f t="shared" si="75"/>
        <v>3.75</v>
      </c>
      <c r="CH13" s="11">
        <f t="shared" si="76"/>
        <v>0</v>
      </c>
      <c r="CI13" s="11">
        <f t="shared" si="77"/>
        <v>2</v>
      </c>
      <c r="CJ13" s="11">
        <f t="shared" si="78"/>
        <v>0</v>
      </c>
      <c r="CK13" s="11">
        <f t="shared" si="79"/>
        <v>2</v>
      </c>
      <c r="CL13" s="11">
        <f t="shared" si="80"/>
        <v>1</v>
      </c>
      <c r="CM13" s="11">
        <f t="shared" si="81"/>
        <v>0</v>
      </c>
      <c r="CN13" s="10">
        <f t="shared" si="82"/>
        <v>5</v>
      </c>
      <c r="CO13" s="11">
        <f t="shared" si="83"/>
        <v>1</v>
      </c>
      <c r="CP13" s="11">
        <f t="shared" si="84"/>
        <v>1</v>
      </c>
      <c r="CQ13" s="11">
        <f t="shared" si="85"/>
        <v>1</v>
      </c>
      <c r="CR13" s="11">
        <f t="shared" si="86"/>
        <v>1</v>
      </c>
      <c r="CS13" s="11">
        <f t="shared" si="87"/>
        <v>0</v>
      </c>
      <c r="CT13" s="11">
        <f t="shared" si="88"/>
        <v>0</v>
      </c>
      <c r="CU13" s="10">
        <f t="shared" si="89"/>
        <v>4</v>
      </c>
      <c r="CV13" s="11">
        <f t="shared" si="90"/>
        <v>1</v>
      </c>
      <c r="CW13" s="11">
        <f t="shared" si="91"/>
        <v>0</v>
      </c>
      <c r="CX13" s="11">
        <f t="shared" si="92"/>
        <v>1</v>
      </c>
      <c r="CY13" s="11">
        <f t="shared" si="93"/>
        <v>1</v>
      </c>
      <c r="CZ13" s="11">
        <f t="shared" si="94"/>
        <v>1</v>
      </c>
      <c r="DA13" s="11">
        <f t="shared" si="95"/>
        <v>0</v>
      </c>
      <c r="DB13" s="10">
        <f t="shared" si="96"/>
        <v>4</v>
      </c>
      <c r="DC13" s="12" t="s">
        <v>1608</v>
      </c>
      <c r="DD13" s="12" t="s">
        <v>1609</v>
      </c>
      <c r="DE13" s="13">
        <v>2466</v>
      </c>
      <c r="DF13" s="10">
        <f t="shared" si="97"/>
        <v>2</v>
      </c>
      <c r="DG13" s="17">
        <f t="shared" si="98"/>
        <v>4</v>
      </c>
      <c r="DH13" s="10" t="str">
        <f t="shared" si="99"/>
        <v>Bra</v>
      </c>
    </row>
    <row r="14" spans="1:112" ht="15" x14ac:dyDescent="0.25">
      <c r="A14" s="6" t="s">
        <v>893</v>
      </c>
      <c r="B14" s="7">
        <v>2404</v>
      </c>
      <c r="C14" s="6" t="s">
        <v>578</v>
      </c>
      <c r="D14" s="9" t="str">
        <f t="shared" si="0"/>
        <v>Daniel Ekberg</v>
      </c>
      <c r="E14" s="10" t="str">
        <f t="shared" si="1"/>
        <v>daniel.ekberg@vindeln.se</v>
      </c>
      <c r="F14" s="10" t="str">
        <f t="shared" si="2"/>
        <v>Ungdomskonsulent</v>
      </c>
      <c r="G14" s="11">
        <f t="shared" si="3"/>
        <v>0</v>
      </c>
      <c r="H14" s="11">
        <f t="shared" si="4"/>
        <v>0</v>
      </c>
      <c r="I14" s="11">
        <f t="shared" si="5"/>
        <v>1.25</v>
      </c>
      <c r="J14" s="11">
        <f t="shared" si="6"/>
        <v>1.25</v>
      </c>
      <c r="K14" s="11">
        <f t="shared" si="7"/>
        <v>0</v>
      </c>
      <c r="L14" s="10">
        <f t="shared" si="8"/>
        <v>2.5</v>
      </c>
      <c r="M14" s="11">
        <f t="shared" si="9"/>
        <v>1</v>
      </c>
      <c r="N14" s="11">
        <f t="shared" si="10"/>
        <v>1</v>
      </c>
      <c r="O14" s="11">
        <f t="shared" si="11"/>
        <v>1</v>
      </c>
      <c r="P14" s="11">
        <f t="shared" si="12"/>
        <v>1</v>
      </c>
      <c r="Q14" s="11">
        <f t="shared" si="13"/>
        <v>0</v>
      </c>
      <c r="R14" s="11">
        <f t="shared" si="14"/>
        <v>0</v>
      </c>
      <c r="S14" s="10">
        <f t="shared" si="15"/>
        <v>4</v>
      </c>
      <c r="T14" s="11">
        <f t="shared" si="16"/>
        <v>0</v>
      </c>
      <c r="U14" s="11">
        <f t="shared" si="17"/>
        <v>0</v>
      </c>
      <c r="V14" s="11">
        <f t="shared" si="18"/>
        <v>0.625</v>
      </c>
      <c r="W14" s="11">
        <f t="shared" si="19"/>
        <v>0.625</v>
      </c>
      <c r="X14" s="11">
        <f t="shared" si="20"/>
        <v>0.625</v>
      </c>
      <c r="Y14" s="11">
        <f t="shared" si="21"/>
        <v>0.625</v>
      </c>
      <c r="Z14" s="11">
        <f t="shared" si="22"/>
        <v>0.625</v>
      </c>
      <c r="AA14" s="11">
        <f t="shared" si="23"/>
        <v>0.625</v>
      </c>
      <c r="AB14" s="11">
        <f t="shared" si="24"/>
        <v>0</v>
      </c>
      <c r="AC14" s="10">
        <f t="shared" si="25"/>
        <v>3.75</v>
      </c>
      <c r="AD14" s="11">
        <f t="shared" si="26"/>
        <v>1</v>
      </c>
      <c r="AE14" s="11">
        <f t="shared" si="27"/>
        <v>0</v>
      </c>
      <c r="AF14" s="11">
        <f t="shared" si="28"/>
        <v>0</v>
      </c>
      <c r="AG14" s="11">
        <f t="shared" si="29"/>
        <v>2</v>
      </c>
      <c r="AH14" s="11">
        <f t="shared" si="30"/>
        <v>1</v>
      </c>
      <c r="AI14" s="11">
        <f t="shared" si="31"/>
        <v>0</v>
      </c>
      <c r="AJ14" s="10">
        <f t="shared" si="32"/>
        <v>4</v>
      </c>
      <c r="AK14" s="11">
        <f t="shared" si="33"/>
        <v>1</v>
      </c>
      <c r="AL14" s="11">
        <f t="shared" si="34"/>
        <v>1</v>
      </c>
      <c r="AM14" s="11">
        <f t="shared" si="35"/>
        <v>1</v>
      </c>
      <c r="AN14" s="11">
        <f t="shared" si="36"/>
        <v>1</v>
      </c>
      <c r="AO14" s="11">
        <f t="shared" si="37"/>
        <v>1</v>
      </c>
      <c r="AP14" s="11">
        <f t="shared" si="38"/>
        <v>0</v>
      </c>
      <c r="AQ14" s="10">
        <f t="shared" si="39"/>
        <v>5</v>
      </c>
      <c r="AR14" s="11">
        <f t="shared" si="40"/>
        <v>0</v>
      </c>
      <c r="AS14" s="11">
        <f t="shared" si="41"/>
        <v>1</v>
      </c>
      <c r="AT14" s="11">
        <f t="shared" si="42"/>
        <v>1</v>
      </c>
      <c r="AU14" s="11">
        <f t="shared" si="43"/>
        <v>1</v>
      </c>
      <c r="AV14" s="11">
        <f t="shared" si="44"/>
        <v>0</v>
      </c>
      <c r="AW14" s="11">
        <f t="shared" si="45"/>
        <v>0</v>
      </c>
      <c r="AX14" s="10">
        <f t="shared" si="46"/>
        <v>3</v>
      </c>
      <c r="AY14" s="12" t="s">
        <v>1394</v>
      </c>
      <c r="AZ14" s="12">
        <v>993</v>
      </c>
      <c r="BA14" s="13">
        <v>2474</v>
      </c>
      <c r="BB14" s="10">
        <f t="shared" si="47"/>
        <v>2</v>
      </c>
      <c r="BC14" s="17">
        <f t="shared" si="48"/>
        <v>3.5</v>
      </c>
      <c r="BD14" s="36" t="s">
        <v>1786</v>
      </c>
      <c r="BE14" s="10" t="str">
        <f t="shared" si="49"/>
        <v>Bra</v>
      </c>
      <c r="BF14" s="6" t="s">
        <v>578</v>
      </c>
      <c r="BG14" s="9" t="str">
        <f t="shared" si="50"/>
        <v>Daniel Ekberg</v>
      </c>
      <c r="BH14" s="10" t="str">
        <f t="shared" si="51"/>
        <v>daniel.ekberg@vindeln.se</v>
      </c>
      <c r="BI14" s="10" t="str">
        <f t="shared" si="52"/>
        <v>Ungdomskonsulent</v>
      </c>
      <c r="BJ14" s="10"/>
      <c r="BK14" s="11">
        <f t="shared" si="53"/>
        <v>0</v>
      </c>
      <c r="BL14" s="11">
        <f t="shared" si="54"/>
        <v>0</v>
      </c>
      <c r="BM14" s="11">
        <f t="shared" si="55"/>
        <v>1.25</v>
      </c>
      <c r="BN14" s="11">
        <f t="shared" si="56"/>
        <v>1.25</v>
      </c>
      <c r="BO14" s="11">
        <f t="shared" si="57"/>
        <v>0</v>
      </c>
      <c r="BP14" s="17">
        <f t="shared" si="58"/>
        <v>2.5</v>
      </c>
      <c r="BQ14" s="11">
        <f t="shared" si="59"/>
        <v>1</v>
      </c>
      <c r="BR14" s="11">
        <f t="shared" si="60"/>
        <v>1</v>
      </c>
      <c r="BS14" s="11">
        <f t="shared" si="61"/>
        <v>1</v>
      </c>
      <c r="BT14" s="11">
        <f t="shared" si="62"/>
        <v>1</v>
      </c>
      <c r="BU14" s="11">
        <f t="shared" si="63"/>
        <v>0</v>
      </c>
      <c r="BV14" s="11">
        <f t="shared" si="64"/>
        <v>0</v>
      </c>
      <c r="BW14" s="17">
        <f t="shared" si="65"/>
        <v>4</v>
      </c>
      <c r="BX14" s="11">
        <f t="shared" si="66"/>
        <v>0</v>
      </c>
      <c r="BY14" s="11">
        <f t="shared" si="67"/>
        <v>0</v>
      </c>
      <c r="BZ14" s="11">
        <f t="shared" si="68"/>
        <v>0.625</v>
      </c>
      <c r="CA14" s="11">
        <f t="shared" si="69"/>
        <v>0.625</v>
      </c>
      <c r="CB14" s="11">
        <f t="shared" si="70"/>
        <v>0.625</v>
      </c>
      <c r="CC14" s="11">
        <f t="shared" si="71"/>
        <v>0.625</v>
      </c>
      <c r="CD14" s="11">
        <f t="shared" si="72"/>
        <v>0.625</v>
      </c>
      <c r="CE14" s="11">
        <f t="shared" si="73"/>
        <v>0.625</v>
      </c>
      <c r="CF14" s="11">
        <f t="shared" si="74"/>
        <v>0</v>
      </c>
      <c r="CG14" s="17">
        <f t="shared" si="75"/>
        <v>3.75</v>
      </c>
      <c r="CH14" s="11">
        <f t="shared" si="76"/>
        <v>1</v>
      </c>
      <c r="CI14" s="11">
        <f t="shared" si="77"/>
        <v>0</v>
      </c>
      <c r="CJ14" s="11">
        <f t="shared" si="78"/>
        <v>0</v>
      </c>
      <c r="CK14" s="11">
        <f t="shared" si="79"/>
        <v>2</v>
      </c>
      <c r="CL14" s="11">
        <f t="shared" si="80"/>
        <v>1</v>
      </c>
      <c r="CM14" s="11">
        <f t="shared" si="81"/>
        <v>0</v>
      </c>
      <c r="CN14" s="10">
        <f t="shared" si="82"/>
        <v>4</v>
      </c>
      <c r="CO14" s="11">
        <f t="shared" si="83"/>
        <v>1</v>
      </c>
      <c r="CP14" s="11">
        <f t="shared" si="84"/>
        <v>1</v>
      </c>
      <c r="CQ14" s="11">
        <f t="shared" si="85"/>
        <v>1</v>
      </c>
      <c r="CR14" s="11">
        <f t="shared" si="86"/>
        <v>1</v>
      </c>
      <c r="CS14" s="11">
        <f t="shared" si="87"/>
        <v>1</v>
      </c>
      <c r="CT14" s="11">
        <f t="shared" si="88"/>
        <v>0</v>
      </c>
      <c r="CU14" s="10">
        <f t="shared" si="89"/>
        <v>5</v>
      </c>
      <c r="CV14" s="11">
        <f t="shared" si="90"/>
        <v>0</v>
      </c>
      <c r="CW14" s="11">
        <f t="shared" si="91"/>
        <v>1</v>
      </c>
      <c r="CX14" s="11">
        <f t="shared" si="92"/>
        <v>1</v>
      </c>
      <c r="CY14" s="11">
        <f t="shared" si="93"/>
        <v>1</v>
      </c>
      <c r="CZ14" s="11">
        <f t="shared" si="94"/>
        <v>0</v>
      </c>
      <c r="DA14" s="11">
        <f t="shared" si="95"/>
        <v>0</v>
      </c>
      <c r="DB14" s="10">
        <f t="shared" si="96"/>
        <v>3</v>
      </c>
      <c r="DC14" s="12" t="s">
        <v>1394</v>
      </c>
      <c r="DD14" s="12">
        <v>993</v>
      </c>
      <c r="DE14" s="13">
        <v>2474</v>
      </c>
      <c r="DF14" s="10">
        <f t="shared" si="97"/>
        <v>2</v>
      </c>
      <c r="DG14" s="17">
        <f t="shared" si="98"/>
        <v>3.5</v>
      </c>
      <c r="DH14" s="10" t="str">
        <f t="shared" si="99"/>
        <v>Bra</v>
      </c>
    </row>
    <row r="15" spans="1:112" ht="15" x14ac:dyDescent="0.25">
      <c r="A15" s="6" t="s">
        <v>893</v>
      </c>
      <c r="B15" s="7">
        <v>2482</v>
      </c>
      <c r="C15" s="6" t="s">
        <v>255</v>
      </c>
      <c r="D15" s="9" t="str">
        <f t="shared" si="0"/>
        <v>Stig Berggren</v>
      </c>
      <c r="E15" s="10" t="str">
        <f t="shared" si="1"/>
        <v>stig.berggren@skelleftea.se</v>
      </c>
      <c r="F15" s="10" t="str">
        <f t="shared" si="2"/>
        <v>Samordnare</v>
      </c>
      <c r="G15" s="11">
        <f t="shared" si="3"/>
        <v>1.25</v>
      </c>
      <c r="H15" s="11">
        <f t="shared" si="4"/>
        <v>1.25</v>
      </c>
      <c r="I15" s="11">
        <f t="shared" si="5"/>
        <v>1.25</v>
      </c>
      <c r="J15" s="11">
        <f t="shared" si="6"/>
        <v>1.25</v>
      </c>
      <c r="K15" s="11">
        <f t="shared" si="7"/>
        <v>0</v>
      </c>
      <c r="L15" s="10">
        <f t="shared" si="8"/>
        <v>5</v>
      </c>
      <c r="M15" s="11">
        <f t="shared" si="9"/>
        <v>1</v>
      </c>
      <c r="N15" s="11">
        <f t="shared" si="10"/>
        <v>1</v>
      </c>
      <c r="O15" s="11">
        <f t="shared" si="11"/>
        <v>1</v>
      </c>
      <c r="P15" s="11">
        <f t="shared" si="12"/>
        <v>1</v>
      </c>
      <c r="Q15" s="11">
        <f t="shared" si="13"/>
        <v>1</v>
      </c>
      <c r="R15" s="11">
        <f t="shared" si="14"/>
        <v>0</v>
      </c>
      <c r="S15" s="10">
        <f t="shared" si="15"/>
        <v>5</v>
      </c>
      <c r="T15" s="11">
        <f t="shared" si="16"/>
        <v>0.625</v>
      </c>
      <c r="U15" s="11">
        <f t="shared" si="17"/>
        <v>0.625</v>
      </c>
      <c r="V15" s="11">
        <f t="shared" si="18"/>
        <v>0.625</v>
      </c>
      <c r="W15" s="11">
        <f t="shared" si="19"/>
        <v>0.625</v>
      </c>
      <c r="X15" s="11">
        <f t="shared" si="20"/>
        <v>0.625</v>
      </c>
      <c r="Y15" s="11">
        <f t="shared" si="21"/>
        <v>0.625</v>
      </c>
      <c r="Z15" s="11">
        <f t="shared" si="22"/>
        <v>0.625</v>
      </c>
      <c r="AA15" s="11">
        <f t="shared" si="23"/>
        <v>0.625</v>
      </c>
      <c r="AB15" s="11">
        <f t="shared" si="24"/>
        <v>0</v>
      </c>
      <c r="AC15" s="10">
        <f t="shared" si="25"/>
        <v>5</v>
      </c>
      <c r="AD15" s="11">
        <f t="shared" si="26"/>
        <v>0</v>
      </c>
      <c r="AE15" s="11">
        <f t="shared" si="27"/>
        <v>2</v>
      </c>
      <c r="AF15" s="11">
        <f t="shared" si="28"/>
        <v>0</v>
      </c>
      <c r="AG15" s="11">
        <f t="shared" si="29"/>
        <v>2</v>
      </c>
      <c r="AH15" s="11">
        <f t="shared" si="30"/>
        <v>1</v>
      </c>
      <c r="AI15" s="11">
        <f t="shared" si="31"/>
        <v>0</v>
      </c>
      <c r="AJ15" s="10">
        <f t="shared" si="32"/>
        <v>5</v>
      </c>
      <c r="AK15" s="11">
        <f t="shared" si="33"/>
        <v>1</v>
      </c>
      <c r="AL15" s="11">
        <f t="shared" si="34"/>
        <v>1</v>
      </c>
      <c r="AM15" s="11">
        <f t="shared" si="35"/>
        <v>1</v>
      </c>
      <c r="AN15" s="11">
        <f t="shared" si="36"/>
        <v>1</v>
      </c>
      <c r="AO15" s="11">
        <f t="shared" si="37"/>
        <v>0</v>
      </c>
      <c r="AP15" s="11">
        <f t="shared" si="38"/>
        <v>0</v>
      </c>
      <c r="AQ15" s="10">
        <f t="shared" si="39"/>
        <v>4</v>
      </c>
      <c r="AR15" s="11">
        <f t="shared" si="40"/>
        <v>0</v>
      </c>
      <c r="AS15" s="11">
        <f t="shared" si="41"/>
        <v>1</v>
      </c>
      <c r="AT15" s="11">
        <f t="shared" si="42"/>
        <v>1</v>
      </c>
      <c r="AU15" s="11">
        <f t="shared" si="43"/>
        <v>1</v>
      </c>
      <c r="AV15" s="11">
        <f t="shared" si="44"/>
        <v>1</v>
      </c>
      <c r="AW15" s="11">
        <f t="shared" si="45"/>
        <v>0</v>
      </c>
      <c r="AX15" s="10">
        <f t="shared" si="46"/>
        <v>4</v>
      </c>
      <c r="AY15" s="12" t="s">
        <v>1610</v>
      </c>
      <c r="AZ15" s="12" t="s">
        <v>1373</v>
      </c>
      <c r="BA15" s="13">
        <v>4586</v>
      </c>
      <c r="BB15" s="10">
        <f t="shared" si="47"/>
        <v>5</v>
      </c>
      <c r="BC15" s="17">
        <f t="shared" si="48"/>
        <v>4.7</v>
      </c>
      <c r="BD15" s="37" t="s">
        <v>1787</v>
      </c>
      <c r="BE15" s="10" t="str">
        <f t="shared" si="49"/>
        <v>Mycket bra</v>
      </c>
      <c r="BF15" s="6" t="s">
        <v>255</v>
      </c>
      <c r="BG15" s="9" t="str">
        <f t="shared" si="50"/>
        <v>Stig Berggren</v>
      </c>
      <c r="BH15" s="10" t="str">
        <f t="shared" si="51"/>
        <v>stig.berggren@skelleftea.se</v>
      </c>
      <c r="BI15" s="10" t="str">
        <f t="shared" si="52"/>
        <v>Samordnare</v>
      </c>
      <c r="BJ15" s="10"/>
      <c r="BK15" s="11">
        <f t="shared" si="53"/>
        <v>1.25</v>
      </c>
      <c r="BL15" s="11">
        <f t="shared" si="54"/>
        <v>1.25</v>
      </c>
      <c r="BM15" s="11">
        <f t="shared" si="55"/>
        <v>1.25</v>
      </c>
      <c r="BN15" s="11">
        <f t="shared" si="56"/>
        <v>1.25</v>
      </c>
      <c r="BO15" s="11">
        <f t="shared" si="57"/>
        <v>0</v>
      </c>
      <c r="BP15" s="17">
        <f t="shared" si="58"/>
        <v>5</v>
      </c>
      <c r="BQ15" s="11">
        <f t="shared" si="59"/>
        <v>1</v>
      </c>
      <c r="BR15" s="11">
        <f t="shared" si="60"/>
        <v>1</v>
      </c>
      <c r="BS15" s="11">
        <f t="shared" si="61"/>
        <v>1</v>
      </c>
      <c r="BT15" s="11">
        <f t="shared" si="62"/>
        <v>1</v>
      </c>
      <c r="BU15" s="11">
        <f t="shared" si="63"/>
        <v>1</v>
      </c>
      <c r="BV15" s="11">
        <f t="shared" si="64"/>
        <v>0</v>
      </c>
      <c r="BW15" s="17">
        <f t="shared" si="65"/>
        <v>5</v>
      </c>
      <c r="BX15" s="11">
        <f t="shared" si="66"/>
        <v>0.625</v>
      </c>
      <c r="BY15" s="11">
        <f t="shared" si="67"/>
        <v>0.625</v>
      </c>
      <c r="BZ15" s="11">
        <f t="shared" si="68"/>
        <v>0.625</v>
      </c>
      <c r="CA15" s="11">
        <f t="shared" si="69"/>
        <v>0.625</v>
      </c>
      <c r="CB15" s="11">
        <f t="shared" si="70"/>
        <v>0.625</v>
      </c>
      <c r="CC15" s="11">
        <f t="shared" si="71"/>
        <v>0.625</v>
      </c>
      <c r="CD15" s="11">
        <f t="shared" si="72"/>
        <v>0.625</v>
      </c>
      <c r="CE15" s="11">
        <f t="shared" si="73"/>
        <v>0.625</v>
      </c>
      <c r="CF15" s="11">
        <f t="shared" si="74"/>
        <v>0</v>
      </c>
      <c r="CG15" s="17">
        <f t="shared" si="75"/>
        <v>5</v>
      </c>
      <c r="CH15" s="11">
        <f t="shared" si="76"/>
        <v>0</v>
      </c>
      <c r="CI15" s="11">
        <f t="shared" si="77"/>
        <v>2</v>
      </c>
      <c r="CJ15" s="11">
        <f t="shared" si="78"/>
        <v>0</v>
      </c>
      <c r="CK15" s="11">
        <f t="shared" si="79"/>
        <v>2</v>
      </c>
      <c r="CL15" s="11">
        <f t="shared" si="80"/>
        <v>1</v>
      </c>
      <c r="CM15" s="11">
        <f t="shared" si="81"/>
        <v>0</v>
      </c>
      <c r="CN15" s="10">
        <f t="shared" si="82"/>
        <v>5</v>
      </c>
      <c r="CO15" s="11">
        <f t="shared" si="83"/>
        <v>1</v>
      </c>
      <c r="CP15" s="11">
        <f t="shared" si="84"/>
        <v>1</v>
      </c>
      <c r="CQ15" s="11">
        <f t="shared" si="85"/>
        <v>1</v>
      </c>
      <c r="CR15" s="11">
        <f t="shared" si="86"/>
        <v>1</v>
      </c>
      <c r="CS15" s="11">
        <f t="shared" si="87"/>
        <v>0</v>
      </c>
      <c r="CT15" s="11">
        <f t="shared" si="88"/>
        <v>0</v>
      </c>
      <c r="CU15" s="10">
        <f t="shared" si="89"/>
        <v>4</v>
      </c>
      <c r="CV15" s="11">
        <f t="shared" si="90"/>
        <v>0</v>
      </c>
      <c r="CW15" s="11">
        <f t="shared" si="91"/>
        <v>1</v>
      </c>
      <c r="CX15" s="11">
        <f t="shared" si="92"/>
        <v>1</v>
      </c>
      <c r="CY15" s="11">
        <f t="shared" si="93"/>
        <v>1</v>
      </c>
      <c r="CZ15" s="11">
        <f t="shared" si="94"/>
        <v>1</v>
      </c>
      <c r="DA15" s="11">
        <f t="shared" si="95"/>
        <v>0</v>
      </c>
      <c r="DB15" s="10">
        <f t="shared" si="96"/>
        <v>4</v>
      </c>
      <c r="DC15" s="12" t="s">
        <v>1610</v>
      </c>
      <c r="DD15" s="12" t="s">
        <v>1373</v>
      </c>
      <c r="DE15" s="13">
        <v>4586</v>
      </c>
      <c r="DF15" s="10">
        <f t="shared" si="97"/>
        <v>5</v>
      </c>
      <c r="DG15" s="17">
        <f t="shared" si="98"/>
        <v>4.7</v>
      </c>
      <c r="DH15" s="10" t="str">
        <f t="shared" si="99"/>
        <v>Mycket bra</v>
      </c>
    </row>
    <row r="16" spans="1:112" ht="14.25" x14ac:dyDescent="0.2">
      <c r="A16" s="6"/>
      <c r="B16" s="7"/>
      <c r="C16" s="6"/>
      <c r="D16" s="9"/>
      <c r="E16" s="10"/>
      <c r="F16" s="10"/>
      <c r="G16" s="11"/>
      <c r="H16" s="11"/>
      <c r="I16" s="11"/>
      <c r="J16" s="11"/>
      <c r="K16" s="11"/>
      <c r="L16" s="10"/>
      <c r="M16" s="11"/>
      <c r="N16" s="11"/>
      <c r="O16" s="11"/>
      <c r="P16" s="11"/>
      <c r="Q16" s="11"/>
      <c r="R16" s="11"/>
      <c r="S16" s="10"/>
      <c r="T16" s="11"/>
      <c r="U16" s="11"/>
      <c r="V16" s="11"/>
      <c r="W16" s="11"/>
      <c r="X16" s="11"/>
      <c r="Y16" s="11"/>
      <c r="Z16" s="11"/>
      <c r="AA16" s="11"/>
      <c r="AB16" s="11"/>
      <c r="AC16" s="10"/>
      <c r="AD16" s="11"/>
      <c r="AE16" s="11"/>
      <c r="AF16" s="11"/>
      <c r="AG16" s="11"/>
      <c r="AH16" s="11"/>
      <c r="AI16" s="11"/>
      <c r="AJ16" s="10"/>
      <c r="AK16" s="11"/>
      <c r="AL16" s="11"/>
      <c r="AM16" s="11"/>
      <c r="AN16" s="11"/>
      <c r="AO16" s="11"/>
      <c r="AP16" s="11"/>
      <c r="AQ16" s="10"/>
      <c r="AR16" s="11"/>
      <c r="AS16" s="11"/>
      <c r="AT16" s="11"/>
      <c r="AU16" s="11"/>
      <c r="AV16" s="11"/>
      <c r="AW16" s="11"/>
      <c r="AX16" s="10"/>
      <c r="AY16" s="12"/>
      <c r="AZ16" s="12"/>
      <c r="BA16" s="13"/>
      <c r="BB16" s="10"/>
      <c r="BC16" s="17"/>
      <c r="BD16" s="17"/>
      <c r="BE16" s="10"/>
      <c r="BF16" s="6"/>
      <c r="BG16" s="9"/>
      <c r="BH16" s="10"/>
      <c r="BI16" s="10"/>
      <c r="BJ16" s="10"/>
      <c r="BK16" s="11"/>
      <c r="BL16" s="11"/>
      <c r="BM16" s="11"/>
      <c r="BN16" s="11"/>
      <c r="BO16" s="11"/>
      <c r="BP16" s="17"/>
      <c r="BQ16" s="11"/>
      <c r="BR16" s="11"/>
      <c r="BS16" s="11"/>
      <c r="BT16" s="11"/>
      <c r="BU16" s="11"/>
      <c r="BV16" s="11"/>
      <c r="BW16" s="17"/>
      <c r="BX16" s="11"/>
      <c r="BY16" s="11"/>
      <c r="BZ16" s="11"/>
      <c r="CA16" s="11"/>
      <c r="CB16" s="11"/>
      <c r="CC16" s="11"/>
      <c r="CD16" s="11"/>
      <c r="CE16" s="11"/>
      <c r="CF16" s="11"/>
      <c r="CG16" s="17"/>
      <c r="CH16" s="11"/>
      <c r="CI16" s="11"/>
      <c r="CJ16" s="11"/>
      <c r="CK16" s="11"/>
      <c r="CL16" s="11"/>
      <c r="CM16" s="11"/>
      <c r="CN16" s="10"/>
      <c r="CO16" s="11"/>
      <c r="CP16" s="11"/>
      <c r="CQ16" s="11"/>
      <c r="CR16" s="11"/>
      <c r="CS16" s="11"/>
      <c r="CT16" s="11"/>
      <c r="CU16" s="10"/>
      <c r="CV16" s="11"/>
      <c r="CW16" s="11"/>
      <c r="CX16" s="11"/>
      <c r="CY16" s="11"/>
      <c r="CZ16" s="11"/>
      <c r="DA16" s="11"/>
      <c r="DB16" s="10"/>
      <c r="DC16" s="12"/>
      <c r="DD16" s="12"/>
      <c r="DE16" s="13"/>
      <c r="DF16" s="10"/>
      <c r="DG16" s="17"/>
      <c r="DH16" s="10"/>
    </row>
    <row r="17" spans="1:112" ht="15" x14ac:dyDescent="0.25">
      <c r="A17" s="6"/>
      <c r="B17" s="7"/>
      <c r="C17" s="19" t="s">
        <v>1726</v>
      </c>
      <c r="D17" s="9"/>
      <c r="E17" s="10"/>
      <c r="F17" s="10"/>
      <c r="G17" s="11"/>
      <c r="H17" s="11"/>
      <c r="I17" s="11"/>
      <c r="J17" s="11"/>
      <c r="K17" s="11"/>
      <c r="L17" s="10"/>
      <c r="M17" s="11"/>
      <c r="N17" s="11"/>
      <c r="O17" s="11"/>
      <c r="P17" s="11"/>
      <c r="Q17" s="11"/>
      <c r="R17" s="11"/>
      <c r="S17" s="10"/>
      <c r="T17" s="11"/>
      <c r="U17" s="11"/>
      <c r="V17" s="11"/>
      <c r="W17" s="11"/>
      <c r="X17" s="11"/>
      <c r="Y17" s="11"/>
      <c r="Z17" s="11"/>
      <c r="AA17" s="11"/>
      <c r="AB17" s="11"/>
      <c r="AC17" s="10"/>
      <c r="AD17" s="11"/>
      <c r="AE17" s="11"/>
      <c r="AF17" s="11"/>
      <c r="AG17" s="11"/>
      <c r="AH17" s="11"/>
      <c r="AI17" s="11"/>
      <c r="AJ17" s="10"/>
      <c r="AK17" s="11"/>
      <c r="AL17" s="11"/>
      <c r="AM17" s="11"/>
      <c r="AN17" s="11"/>
      <c r="AO17" s="11"/>
      <c r="AP17" s="11"/>
      <c r="AQ17" s="10"/>
      <c r="AR17" s="11"/>
      <c r="AS17" s="11"/>
      <c r="AT17" s="11"/>
      <c r="AU17" s="11"/>
      <c r="AV17" s="11"/>
      <c r="AW17" s="11"/>
      <c r="AX17" s="10"/>
      <c r="AY17" s="12"/>
      <c r="AZ17" s="12"/>
      <c r="BA17" s="13"/>
      <c r="BB17" s="10"/>
      <c r="BC17" s="17">
        <f>SUM(BC5:BC15)/COUNT(BC5:BC15)</f>
        <v>2.9545454545454546</v>
      </c>
      <c r="BD17" s="35" t="s">
        <v>1785</v>
      </c>
      <c r="BE17" s="10"/>
      <c r="BF17" s="6"/>
      <c r="BG17" s="9"/>
      <c r="BH17" s="10"/>
      <c r="BI17" s="10"/>
      <c r="BJ17" s="10"/>
      <c r="BK17" s="11"/>
      <c r="BL17" s="11"/>
      <c r="BM17" s="11"/>
      <c r="BN17" s="11"/>
      <c r="BO17" s="11"/>
      <c r="BP17" s="17"/>
      <c r="BQ17" s="11"/>
      <c r="BR17" s="11"/>
      <c r="BS17" s="11"/>
      <c r="BT17" s="11"/>
      <c r="BU17" s="11"/>
      <c r="BV17" s="11"/>
      <c r="BW17" s="17"/>
      <c r="BX17" s="11"/>
      <c r="BY17" s="11"/>
      <c r="BZ17" s="11"/>
      <c r="CA17" s="11"/>
      <c r="CB17" s="11"/>
      <c r="CC17" s="11"/>
      <c r="CD17" s="11"/>
      <c r="CE17" s="11"/>
      <c r="CF17" s="11"/>
      <c r="CG17" s="17"/>
      <c r="CH17" s="11"/>
      <c r="CI17" s="11"/>
      <c r="CJ17" s="11"/>
      <c r="CK17" s="11"/>
      <c r="CL17" s="11"/>
      <c r="CM17" s="11"/>
      <c r="CN17" s="10"/>
      <c r="CO17" s="11"/>
      <c r="CP17" s="11"/>
      <c r="CQ17" s="11"/>
      <c r="CR17" s="11"/>
      <c r="CS17" s="11"/>
      <c r="CT17" s="11"/>
      <c r="CU17" s="10"/>
      <c r="CV17" s="11"/>
      <c r="CW17" s="11"/>
      <c r="CX17" s="11"/>
      <c r="CY17" s="11"/>
      <c r="CZ17" s="11"/>
      <c r="DA17" s="11"/>
      <c r="DB17" s="10"/>
      <c r="DC17" s="12"/>
      <c r="DD17" s="12"/>
      <c r="DE17" s="13"/>
      <c r="DF17" s="10"/>
      <c r="DG17" s="17"/>
      <c r="DH17" s="10"/>
    </row>
    <row r="18" spans="1:112" ht="14.25" x14ac:dyDescent="0.2">
      <c r="A18" s="6"/>
      <c r="B18" s="7"/>
      <c r="C18" s="6"/>
      <c r="D18" s="9"/>
      <c r="E18" s="10"/>
      <c r="F18" s="10"/>
      <c r="G18" s="11"/>
      <c r="H18" s="11"/>
      <c r="I18" s="11"/>
      <c r="J18" s="11"/>
      <c r="K18" s="11"/>
      <c r="L18" s="10"/>
      <c r="M18" s="11"/>
      <c r="N18" s="11"/>
      <c r="O18" s="11"/>
      <c r="P18" s="11"/>
      <c r="Q18" s="11"/>
      <c r="R18" s="11"/>
      <c r="S18" s="10"/>
      <c r="T18" s="11"/>
      <c r="U18" s="11"/>
      <c r="V18" s="11"/>
      <c r="W18" s="11"/>
      <c r="X18" s="11"/>
      <c r="Y18" s="11"/>
      <c r="Z18" s="11"/>
      <c r="AA18" s="11"/>
      <c r="AB18" s="11"/>
      <c r="AC18" s="10"/>
      <c r="AD18" s="11"/>
      <c r="AE18" s="11"/>
      <c r="AF18" s="11"/>
      <c r="AG18" s="11"/>
      <c r="AH18" s="11"/>
      <c r="AI18" s="11"/>
      <c r="AJ18" s="10"/>
      <c r="AK18" s="11"/>
      <c r="AL18" s="11"/>
      <c r="AM18" s="11"/>
      <c r="AN18" s="11"/>
      <c r="AO18" s="11"/>
      <c r="AP18" s="11"/>
      <c r="AQ18" s="10"/>
      <c r="AR18" s="11"/>
      <c r="AS18" s="11"/>
      <c r="AT18" s="11"/>
      <c r="AU18" s="11"/>
      <c r="AV18" s="11"/>
      <c r="AW18" s="11"/>
      <c r="AX18" s="10"/>
      <c r="AY18" s="12"/>
      <c r="AZ18" s="12"/>
      <c r="BA18" s="13"/>
      <c r="BB18" s="10"/>
      <c r="BC18" s="17"/>
      <c r="BD18" s="17"/>
      <c r="BE18" s="10"/>
      <c r="BF18" s="6"/>
      <c r="BG18" s="9"/>
      <c r="BH18" s="10"/>
      <c r="BI18" s="10"/>
      <c r="BJ18" s="10"/>
      <c r="BK18" s="11"/>
      <c r="BL18" s="11"/>
      <c r="BM18" s="11"/>
      <c r="BN18" s="11"/>
      <c r="BO18" s="11"/>
      <c r="BP18" s="17"/>
      <c r="BQ18" s="11"/>
      <c r="BR18" s="11"/>
      <c r="BS18" s="11"/>
      <c r="BT18" s="11"/>
      <c r="BU18" s="11"/>
      <c r="BV18" s="11"/>
      <c r="BW18" s="17"/>
      <c r="BX18" s="11"/>
      <c r="BY18" s="11"/>
      <c r="BZ18" s="11"/>
      <c r="CA18" s="11"/>
      <c r="CB18" s="11"/>
      <c r="CC18" s="11"/>
      <c r="CD18" s="11"/>
      <c r="CE18" s="11"/>
      <c r="CF18" s="11"/>
      <c r="CG18" s="17"/>
      <c r="CH18" s="11"/>
      <c r="CI18" s="11"/>
      <c r="CJ18" s="11"/>
      <c r="CK18" s="11"/>
      <c r="CL18" s="11"/>
      <c r="CM18" s="11"/>
      <c r="CN18" s="10"/>
      <c r="CO18" s="11"/>
      <c r="CP18" s="11"/>
      <c r="CQ18" s="11"/>
      <c r="CR18" s="11"/>
      <c r="CS18" s="11"/>
      <c r="CT18" s="11"/>
      <c r="CU18" s="10"/>
      <c r="CV18" s="11"/>
      <c r="CW18" s="11"/>
      <c r="CX18" s="11"/>
      <c r="CY18" s="11"/>
      <c r="CZ18" s="11"/>
      <c r="DA18" s="11"/>
      <c r="DB18" s="10"/>
      <c r="DC18" s="12"/>
      <c r="DD18" s="12"/>
      <c r="DE18" s="13"/>
      <c r="DF18" s="10"/>
      <c r="DG18" s="17"/>
      <c r="DH18" s="10"/>
    </row>
    <row r="19" spans="1:112" ht="14.25" x14ac:dyDescent="0.2">
      <c r="A19" s="6"/>
      <c r="B19" s="7"/>
      <c r="C19" s="19" t="s">
        <v>1789</v>
      </c>
      <c r="D19" s="9"/>
      <c r="E19" s="10"/>
      <c r="F19" s="10"/>
      <c r="G19" s="11"/>
      <c r="H19" s="11"/>
      <c r="I19" s="11"/>
      <c r="J19" s="11"/>
      <c r="K19" s="11"/>
      <c r="L19" s="10"/>
      <c r="M19" s="11"/>
      <c r="N19" s="11"/>
      <c r="O19" s="11"/>
      <c r="P19" s="11"/>
      <c r="Q19" s="11"/>
      <c r="R19" s="11"/>
      <c r="S19" s="10"/>
      <c r="T19" s="11"/>
      <c r="U19" s="11"/>
      <c r="V19" s="11"/>
      <c r="W19" s="11"/>
      <c r="X19" s="11"/>
      <c r="Y19" s="11"/>
      <c r="Z19" s="11"/>
      <c r="AA19" s="11"/>
      <c r="AB19" s="11"/>
      <c r="AC19" s="10"/>
      <c r="AD19" s="11"/>
      <c r="AE19" s="11"/>
      <c r="AF19" s="11"/>
      <c r="AG19" s="11"/>
      <c r="AH19" s="11"/>
      <c r="AI19" s="11"/>
      <c r="AJ19" s="10"/>
      <c r="AK19" s="11"/>
      <c r="AL19" s="11"/>
      <c r="AM19" s="11"/>
      <c r="AN19" s="11"/>
      <c r="AO19" s="11"/>
      <c r="AP19" s="11"/>
      <c r="AQ19" s="10"/>
      <c r="AR19" s="11"/>
      <c r="AS19" s="11"/>
      <c r="AT19" s="11"/>
      <c r="AU19" s="11"/>
      <c r="AV19" s="11"/>
      <c r="AW19" s="11"/>
      <c r="AX19" s="10"/>
      <c r="AY19" s="12"/>
      <c r="AZ19" s="12"/>
      <c r="BA19" s="13"/>
      <c r="BB19" s="10"/>
      <c r="BC19" s="17"/>
      <c r="BD19" s="17"/>
      <c r="BE19" s="10"/>
      <c r="BF19" s="6"/>
      <c r="BG19" s="9"/>
      <c r="BH19" s="10"/>
      <c r="BI19" s="10"/>
      <c r="BJ19" s="10"/>
      <c r="BK19" s="11"/>
      <c r="BL19" s="11"/>
      <c r="BM19" s="11"/>
      <c r="BN19" s="11"/>
      <c r="BO19" s="11"/>
      <c r="BP19" s="17"/>
      <c r="BQ19" s="11"/>
      <c r="BR19" s="11"/>
      <c r="BS19" s="11"/>
      <c r="BT19" s="11"/>
      <c r="BU19" s="11"/>
      <c r="BV19" s="11"/>
      <c r="BW19" s="17"/>
      <c r="BX19" s="11"/>
      <c r="BY19" s="11"/>
      <c r="BZ19" s="11"/>
      <c r="CA19" s="11"/>
      <c r="CB19" s="11"/>
      <c r="CC19" s="11"/>
      <c r="CD19" s="11"/>
      <c r="CE19" s="11"/>
      <c r="CF19" s="11"/>
      <c r="CG19" s="17"/>
      <c r="CH19" s="11"/>
      <c r="CI19" s="11"/>
      <c r="CJ19" s="11"/>
      <c r="CK19" s="11"/>
      <c r="CL19" s="11"/>
      <c r="CM19" s="11"/>
      <c r="CN19" s="10"/>
      <c r="CO19" s="11"/>
      <c r="CP19" s="11"/>
      <c r="CQ19" s="11"/>
      <c r="CR19" s="11"/>
      <c r="CS19" s="11"/>
      <c r="CT19" s="11"/>
      <c r="CU19" s="10"/>
      <c r="CV19" s="11"/>
      <c r="CW19" s="11"/>
      <c r="CX19" s="11"/>
      <c r="CY19" s="11"/>
      <c r="CZ19" s="11"/>
      <c r="DA19" s="11"/>
      <c r="DB19" s="10"/>
      <c r="DC19" s="12"/>
      <c r="DD19" s="12"/>
      <c r="DE19" s="13"/>
      <c r="DF19" s="10"/>
      <c r="DG19" s="17"/>
      <c r="DH19" s="10"/>
    </row>
    <row r="20" spans="1:112" ht="14.25" x14ac:dyDescent="0.2">
      <c r="A20" s="6" t="s">
        <v>893</v>
      </c>
      <c r="B20" s="7">
        <v>2425</v>
      </c>
      <c r="C20" s="6" t="s">
        <v>1140</v>
      </c>
      <c r="D20" s="9" t="str">
        <f t="shared" si="0"/>
        <v/>
      </c>
      <c r="E20" s="10" t="str">
        <f t="shared" si="1"/>
        <v/>
      </c>
      <c r="F20" s="10" t="str">
        <f t="shared" si="2"/>
        <v/>
      </c>
      <c r="G20" s="11" t="str">
        <f t="shared" si="3"/>
        <v/>
      </c>
      <c r="H20" s="11" t="str">
        <f t="shared" si="4"/>
        <v/>
      </c>
      <c r="I20" s="11" t="str">
        <f t="shared" si="5"/>
        <v/>
      </c>
      <c r="J20" s="11" t="str">
        <f t="shared" si="6"/>
        <v/>
      </c>
      <c r="K20" s="11" t="str">
        <f t="shared" si="7"/>
        <v/>
      </c>
      <c r="L20" s="10" t="str">
        <f t="shared" si="8"/>
        <v/>
      </c>
      <c r="M20" s="11" t="str">
        <f t="shared" si="9"/>
        <v/>
      </c>
      <c r="N20" s="11" t="str">
        <f t="shared" si="10"/>
        <v/>
      </c>
      <c r="O20" s="11" t="str">
        <f t="shared" si="11"/>
        <v/>
      </c>
      <c r="P20" s="11" t="str">
        <f t="shared" si="12"/>
        <v/>
      </c>
      <c r="Q20" s="11" t="str">
        <f t="shared" si="13"/>
        <v/>
      </c>
      <c r="R20" s="11" t="str">
        <f t="shared" si="14"/>
        <v/>
      </c>
      <c r="S20" s="10" t="str">
        <f t="shared" si="15"/>
        <v/>
      </c>
      <c r="T20" s="11" t="str">
        <f t="shared" si="16"/>
        <v/>
      </c>
      <c r="U20" s="11" t="str">
        <f t="shared" si="17"/>
        <v/>
      </c>
      <c r="V20" s="11" t="str">
        <f t="shared" si="18"/>
        <v/>
      </c>
      <c r="W20" s="11" t="str">
        <f t="shared" si="19"/>
        <v/>
      </c>
      <c r="X20" s="11" t="str">
        <f t="shared" si="20"/>
        <v/>
      </c>
      <c r="Y20" s="11" t="str">
        <f t="shared" si="21"/>
        <v/>
      </c>
      <c r="Z20" s="11" t="str">
        <f t="shared" si="22"/>
        <v/>
      </c>
      <c r="AA20" s="11" t="str">
        <f t="shared" si="23"/>
        <v/>
      </c>
      <c r="AB20" s="11" t="str">
        <f t="shared" si="24"/>
        <v/>
      </c>
      <c r="AC20" s="10" t="str">
        <f t="shared" si="25"/>
        <v/>
      </c>
      <c r="AD20" s="11" t="str">
        <f t="shared" si="26"/>
        <v/>
      </c>
      <c r="AE20" s="11" t="str">
        <f t="shared" si="27"/>
        <v/>
      </c>
      <c r="AF20" s="11" t="str">
        <f t="shared" si="28"/>
        <v/>
      </c>
      <c r="AG20" s="11" t="str">
        <f t="shared" si="29"/>
        <v/>
      </c>
      <c r="AH20" s="11" t="str">
        <f t="shared" si="30"/>
        <v/>
      </c>
      <c r="AI20" s="11" t="str">
        <f t="shared" si="31"/>
        <v/>
      </c>
      <c r="AJ20" s="10" t="str">
        <f t="shared" si="32"/>
        <v/>
      </c>
      <c r="AK20" s="11" t="str">
        <f t="shared" si="33"/>
        <v/>
      </c>
      <c r="AL20" s="11" t="str">
        <f t="shared" si="34"/>
        <v/>
      </c>
      <c r="AM20" s="11" t="str">
        <f t="shared" si="35"/>
        <v/>
      </c>
      <c r="AN20" s="11" t="str">
        <f t="shared" si="36"/>
        <v/>
      </c>
      <c r="AO20" s="11" t="str">
        <f t="shared" si="37"/>
        <v/>
      </c>
      <c r="AP20" s="11" t="str">
        <f t="shared" si="38"/>
        <v/>
      </c>
      <c r="AQ20" s="10" t="str">
        <f t="shared" si="39"/>
        <v/>
      </c>
      <c r="AR20" s="11" t="str">
        <f t="shared" si="40"/>
        <v/>
      </c>
      <c r="AS20" s="11" t="str">
        <f t="shared" si="41"/>
        <v/>
      </c>
      <c r="AT20" s="11" t="str">
        <f t="shared" si="42"/>
        <v/>
      </c>
      <c r="AU20" s="11" t="str">
        <f t="shared" si="43"/>
        <v/>
      </c>
      <c r="AV20" s="11" t="str">
        <f t="shared" si="44"/>
        <v/>
      </c>
      <c r="AW20" s="11" t="str">
        <f t="shared" si="45"/>
        <v/>
      </c>
      <c r="AX20" s="10" t="str">
        <f t="shared" si="46"/>
        <v/>
      </c>
      <c r="AY20" s="12" t="s">
        <v>1611</v>
      </c>
      <c r="AZ20" s="12" t="s">
        <v>944</v>
      </c>
      <c r="BA20" s="13">
        <v>4366</v>
      </c>
      <c r="BB20" s="10">
        <f t="shared" si="47"/>
        <v>5</v>
      </c>
      <c r="BC20" s="17" t="str">
        <f t="shared" si="48"/>
        <v/>
      </c>
      <c r="BD20" s="17"/>
      <c r="BE20" s="10" t="str">
        <f t="shared" si="49"/>
        <v/>
      </c>
      <c r="BF20" s="6" t="s">
        <v>1140</v>
      </c>
      <c r="BG20" s="9" t="str">
        <f t="shared" si="50"/>
        <v/>
      </c>
      <c r="BH20" s="10" t="str">
        <f t="shared" si="51"/>
        <v/>
      </c>
      <c r="BI20" s="10" t="str">
        <f t="shared" si="52"/>
        <v/>
      </c>
      <c r="BJ20" s="10"/>
      <c r="BK20" s="11" t="str">
        <f t="shared" si="53"/>
        <v/>
      </c>
      <c r="BL20" s="11" t="str">
        <f t="shared" si="54"/>
        <v/>
      </c>
      <c r="BM20" s="11" t="str">
        <f t="shared" si="55"/>
        <v/>
      </c>
      <c r="BN20" s="11" t="str">
        <f t="shared" si="56"/>
        <v/>
      </c>
      <c r="BO20" s="11" t="str">
        <f t="shared" si="57"/>
        <v/>
      </c>
      <c r="BP20" s="17" t="str">
        <f t="shared" si="58"/>
        <v/>
      </c>
      <c r="BQ20" s="11" t="str">
        <f t="shared" si="59"/>
        <v/>
      </c>
      <c r="BR20" s="11" t="str">
        <f t="shared" si="60"/>
        <v/>
      </c>
      <c r="BS20" s="11" t="str">
        <f t="shared" si="61"/>
        <v/>
      </c>
      <c r="BT20" s="11" t="str">
        <f t="shared" si="62"/>
        <v/>
      </c>
      <c r="BU20" s="11" t="str">
        <f t="shared" si="63"/>
        <v/>
      </c>
      <c r="BV20" s="11" t="str">
        <f t="shared" si="64"/>
        <v/>
      </c>
      <c r="BW20" s="17" t="str">
        <f t="shared" si="65"/>
        <v/>
      </c>
      <c r="BX20" s="11" t="str">
        <f t="shared" si="66"/>
        <v/>
      </c>
      <c r="BY20" s="11" t="str">
        <f t="shared" si="67"/>
        <v/>
      </c>
      <c r="BZ20" s="11" t="str">
        <f t="shared" si="68"/>
        <v/>
      </c>
      <c r="CA20" s="11" t="str">
        <f t="shared" si="69"/>
        <v/>
      </c>
      <c r="CB20" s="11" t="str">
        <f t="shared" si="70"/>
        <v/>
      </c>
      <c r="CC20" s="11" t="str">
        <f t="shared" si="71"/>
        <v/>
      </c>
      <c r="CD20" s="11" t="str">
        <f t="shared" si="72"/>
        <v/>
      </c>
      <c r="CE20" s="11" t="str">
        <f t="shared" si="73"/>
        <v/>
      </c>
      <c r="CF20" s="11" t="str">
        <f t="shared" si="74"/>
        <v/>
      </c>
      <c r="CG20" s="17" t="str">
        <f t="shared" si="75"/>
        <v/>
      </c>
      <c r="CH20" s="11" t="str">
        <f t="shared" si="76"/>
        <v/>
      </c>
      <c r="CI20" s="11" t="str">
        <f t="shared" si="77"/>
        <v/>
      </c>
      <c r="CJ20" s="11" t="str">
        <f t="shared" si="78"/>
        <v/>
      </c>
      <c r="CK20" s="11" t="str">
        <f t="shared" si="79"/>
        <v/>
      </c>
      <c r="CL20" s="11" t="str">
        <f t="shared" si="80"/>
        <v/>
      </c>
      <c r="CM20" s="11" t="str">
        <f t="shared" si="81"/>
        <v/>
      </c>
      <c r="CN20" s="10" t="str">
        <f t="shared" si="82"/>
        <v/>
      </c>
      <c r="CO20" s="11" t="str">
        <f t="shared" si="83"/>
        <v/>
      </c>
      <c r="CP20" s="11" t="str">
        <f t="shared" si="84"/>
        <v/>
      </c>
      <c r="CQ20" s="11" t="str">
        <f t="shared" si="85"/>
        <v/>
      </c>
      <c r="CR20" s="11" t="str">
        <f t="shared" si="86"/>
        <v/>
      </c>
      <c r="CS20" s="11" t="str">
        <f t="shared" si="87"/>
        <v/>
      </c>
      <c r="CT20" s="11" t="str">
        <f t="shared" si="88"/>
        <v/>
      </c>
      <c r="CU20" s="10" t="str">
        <f t="shared" si="89"/>
        <v/>
      </c>
      <c r="CV20" s="11" t="str">
        <f t="shared" si="90"/>
        <v/>
      </c>
      <c r="CW20" s="11" t="str">
        <f t="shared" si="91"/>
        <v/>
      </c>
      <c r="CX20" s="11" t="str">
        <f t="shared" si="92"/>
        <v/>
      </c>
      <c r="CY20" s="11" t="str">
        <f t="shared" si="93"/>
        <v/>
      </c>
      <c r="CZ20" s="11" t="str">
        <f t="shared" si="94"/>
        <v/>
      </c>
      <c r="DA20" s="11" t="str">
        <f t="shared" si="95"/>
        <v/>
      </c>
      <c r="DB20" s="10" t="str">
        <f t="shared" si="96"/>
        <v/>
      </c>
      <c r="DC20" s="12" t="s">
        <v>1611</v>
      </c>
      <c r="DD20" s="12" t="s">
        <v>944</v>
      </c>
      <c r="DE20" s="13">
        <v>4366</v>
      </c>
      <c r="DF20" s="10">
        <f t="shared" si="97"/>
        <v>5</v>
      </c>
      <c r="DG20" s="17" t="str">
        <f t="shared" si="98"/>
        <v/>
      </c>
      <c r="DH20" s="10" t="str">
        <f t="shared" si="99"/>
        <v/>
      </c>
    </row>
    <row r="21" spans="1:112" ht="14.25" x14ac:dyDescent="0.2">
      <c r="A21" s="6" t="s">
        <v>893</v>
      </c>
      <c r="B21" s="7">
        <v>2481</v>
      </c>
      <c r="C21" s="6" t="s">
        <v>1144</v>
      </c>
      <c r="D21" s="9" t="str">
        <f t="shared" si="0"/>
        <v/>
      </c>
      <c r="E21" s="10" t="str">
        <f t="shared" si="1"/>
        <v/>
      </c>
      <c r="F21" s="10" t="str">
        <f t="shared" si="2"/>
        <v/>
      </c>
      <c r="G21" s="11" t="str">
        <f t="shared" si="3"/>
        <v/>
      </c>
      <c r="H21" s="11" t="str">
        <f t="shared" si="4"/>
        <v/>
      </c>
      <c r="I21" s="11" t="str">
        <f t="shared" si="5"/>
        <v/>
      </c>
      <c r="J21" s="11" t="str">
        <f t="shared" si="6"/>
        <v/>
      </c>
      <c r="K21" s="11" t="str">
        <f t="shared" si="7"/>
        <v/>
      </c>
      <c r="L21" s="10" t="str">
        <f t="shared" si="8"/>
        <v/>
      </c>
      <c r="M21" s="11" t="str">
        <f t="shared" si="9"/>
        <v/>
      </c>
      <c r="N21" s="11" t="str">
        <f t="shared" si="10"/>
        <v/>
      </c>
      <c r="O21" s="11" t="str">
        <f t="shared" si="11"/>
        <v/>
      </c>
      <c r="P21" s="11" t="str">
        <f t="shared" si="12"/>
        <v/>
      </c>
      <c r="Q21" s="11" t="str">
        <f t="shared" si="13"/>
        <v/>
      </c>
      <c r="R21" s="11" t="str">
        <f t="shared" si="14"/>
        <v/>
      </c>
      <c r="S21" s="10" t="str">
        <f t="shared" si="15"/>
        <v/>
      </c>
      <c r="T21" s="11" t="str">
        <f t="shared" si="16"/>
        <v/>
      </c>
      <c r="U21" s="11" t="str">
        <f t="shared" si="17"/>
        <v/>
      </c>
      <c r="V21" s="11" t="str">
        <f t="shared" si="18"/>
        <v/>
      </c>
      <c r="W21" s="11" t="str">
        <f t="shared" si="19"/>
        <v/>
      </c>
      <c r="X21" s="11" t="str">
        <f t="shared" si="20"/>
        <v/>
      </c>
      <c r="Y21" s="11" t="str">
        <f t="shared" si="21"/>
        <v/>
      </c>
      <c r="Z21" s="11" t="str">
        <f t="shared" si="22"/>
        <v/>
      </c>
      <c r="AA21" s="11" t="str">
        <f t="shared" si="23"/>
        <v/>
      </c>
      <c r="AB21" s="11" t="str">
        <f t="shared" si="24"/>
        <v/>
      </c>
      <c r="AC21" s="10" t="str">
        <f t="shared" si="25"/>
        <v/>
      </c>
      <c r="AD21" s="11" t="str">
        <f t="shared" si="26"/>
        <v/>
      </c>
      <c r="AE21" s="11" t="str">
        <f t="shared" si="27"/>
        <v/>
      </c>
      <c r="AF21" s="11" t="str">
        <f t="shared" si="28"/>
        <v/>
      </c>
      <c r="AG21" s="11" t="str">
        <f t="shared" si="29"/>
        <v/>
      </c>
      <c r="AH21" s="11" t="str">
        <f t="shared" si="30"/>
        <v/>
      </c>
      <c r="AI21" s="11" t="str">
        <f t="shared" si="31"/>
        <v/>
      </c>
      <c r="AJ21" s="10" t="str">
        <f t="shared" si="32"/>
        <v/>
      </c>
      <c r="AK21" s="11" t="str">
        <f t="shared" si="33"/>
        <v/>
      </c>
      <c r="AL21" s="11" t="str">
        <f t="shared" si="34"/>
        <v/>
      </c>
      <c r="AM21" s="11" t="str">
        <f t="shared" si="35"/>
        <v/>
      </c>
      <c r="AN21" s="11" t="str">
        <f t="shared" si="36"/>
        <v/>
      </c>
      <c r="AO21" s="11" t="str">
        <f t="shared" si="37"/>
        <v/>
      </c>
      <c r="AP21" s="11" t="str">
        <f t="shared" si="38"/>
        <v/>
      </c>
      <c r="AQ21" s="10" t="str">
        <f t="shared" si="39"/>
        <v/>
      </c>
      <c r="AR21" s="11" t="str">
        <f t="shared" si="40"/>
        <v/>
      </c>
      <c r="AS21" s="11" t="str">
        <f t="shared" si="41"/>
        <v/>
      </c>
      <c r="AT21" s="11" t="str">
        <f t="shared" si="42"/>
        <v/>
      </c>
      <c r="AU21" s="11" t="str">
        <f t="shared" si="43"/>
        <v/>
      </c>
      <c r="AV21" s="11" t="str">
        <f t="shared" si="44"/>
        <v/>
      </c>
      <c r="AW21" s="11" t="str">
        <f t="shared" si="45"/>
        <v/>
      </c>
      <c r="AX21" s="10" t="str">
        <f t="shared" si="46"/>
        <v/>
      </c>
      <c r="AY21" s="12" t="s">
        <v>1612</v>
      </c>
      <c r="AZ21" s="12" t="s">
        <v>1613</v>
      </c>
      <c r="BA21" s="13">
        <v>3457</v>
      </c>
      <c r="BB21" s="10">
        <f t="shared" si="47"/>
        <v>5</v>
      </c>
      <c r="BC21" s="17" t="str">
        <f t="shared" si="48"/>
        <v/>
      </c>
      <c r="BD21" s="17"/>
      <c r="BE21" s="10" t="str">
        <f t="shared" si="49"/>
        <v/>
      </c>
      <c r="BF21" s="6" t="s">
        <v>1144</v>
      </c>
      <c r="BG21" s="9" t="str">
        <f t="shared" si="50"/>
        <v/>
      </c>
      <c r="BH21" s="10" t="str">
        <f t="shared" si="51"/>
        <v/>
      </c>
      <c r="BI21" s="10" t="str">
        <f t="shared" si="52"/>
        <v/>
      </c>
      <c r="BJ21" s="10"/>
      <c r="BK21" s="11" t="str">
        <f t="shared" si="53"/>
        <v/>
      </c>
      <c r="BL21" s="11" t="str">
        <f t="shared" si="54"/>
        <v/>
      </c>
      <c r="BM21" s="11" t="str">
        <f t="shared" si="55"/>
        <v/>
      </c>
      <c r="BN21" s="11" t="str">
        <f t="shared" si="56"/>
        <v/>
      </c>
      <c r="BO21" s="11" t="str">
        <f t="shared" si="57"/>
        <v/>
      </c>
      <c r="BP21" s="17" t="str">
        <f t="shared" si="58"/>
        <v/>
      </c>
      <c r="BQ21" s="11" t="str">
        <f t="shared" si="59"/>
        <v/>
      </c>
      <c r="BR21" s="11" t="str">
        <f t="shared" si="60"/>
        <v/>
      </c>
      <c r="BS21" s="11" t="str">
        <f t="shared" si="61"/>
        <v/>
      </c>
      <c r="BT21" s="11" t="str">
        <f t="shared" si="62"/>
        <v/>
      </c>
      <c r="BU21" s="11" t="str">
        <f t="shared" si="63"/>
        <v/>
      </c>
      <c r="BV21" s="11" t="str">
        <f t="shared" si="64"/>
        <v/>
      </c>
      <c r="BW21" s="17" t="str">
        <f t="shared" si="65"/>
        <v/>
      </c>
      <c r="BX21" s="11" t="str">
        <f t="shared" si="66"/>
        <v/>
      </c>
      <c r="BY21" s="11" t="str">
        <f t="shared" si="67"/>
        <v/>
      </c>
      <c r="BZ21" s="11" t="str">
        <f t="shared" si="68"/>
        <v/>
      </c>
      <c r="CA21" s="11" t="str">
        <f t="shared" si="69"/>
        <v/>
      </c>
      <c r="CB21" s="11" t="str">
        <f t="shared" si="70"/>
        <v/>
      </c>
      <c r="CC21" s="11" t="str">
        <f t="shared" si="71"/>
        <v/>
      </c>
      <c r="CD21" s="11" t="str">
        <f t="shared" si="72"/>
        <v/>
      </c>
      <c r="CE21" s="11" t="str">
        <f t="shared" si="73"/>
        <v/>
      </c>
      <c r="CF21" s="11" t="str">
        <f t="shared" si="74"/>
        <v/>
      </c>
      <c r="CG21" s="17" t="str">
        <f t="shared" si="75"/>
        <v/>
      </c>
      <c r="CH21" s="11" t="str">
        <f t="shared" si="76"/>
        <v/>
      </c>
      <c r="CI21" s="11" t="str">
        <f t="shared" si="77"/>
        <v/>
      </c>
      <c r="CJ21" s="11" t="str">
        <f t="shared" si="78"/>
        <v/>
      </c>
      <c r="CK21" s="11" t="str">
        <f t="shared" si="79"/>
        <v/>
      </c>
      <c r="CL21" s="11" t="str">
        <f t="shared" si="80"/>
        <v/>
      </c>
      <c r="CM21" s="11" t="str">
        <f t="shared" si="81"/>
        <v/>
      </c>
      <c r="CN21" s="10" t="str">
        <f t="shared" si="82"/>
        <v/>
      </c>
      <c r="CO21" s="11" t="str">
        <f t="shared" si="83"/>
        <v/>
      </c>
      <c r="CP21" s="11" t="str">
        <f t="shared" si="84"/>
        <v/>
      </c>
      <c r="CQ21" s="11" t="str">
        <f t="shared" si="85"/>
        <v/>
      </c>
      <c r="CR21" s="11" t="str">
        <f t="shared" si="86"/>
        <v/>
      </c>
      <c r="CS21" s="11" t="str">
        <f t="shared" si="87"/>
        <v/>
      </c>
      <c r="CT21" s="11" t="str">
        <f t="shared" si="88"/>
        <v/>
      </c>
      <c r="CU21" s="10" t="str">
        <f t="shared" si="89"/>
        <v/>
      </c>
      <c r="CV21" s="11" t="str">
        <f t="shared" si="90"/>
        <v/>
      </c>
      <c r="CW21" s="11" t="str">
        <f t="shared" si="91"/>
        <v/>
      </c>
      <c r="CX21" s="11" t="str">
        <f t="shared" si="92"/>
        <v/>
      </c>
      <c r="CY21" s="11" t="str">
        <f t="shared" si="93"/>
        <v/>
      </c>
      <c r="CZ21" s="11" t="str">
        <f t="shared" si="94"/>
        <v/>
      </c>
      <c r="DA21" s="11" t="str">
        <f t="shared" si="95"/>
        <v/>
      </c>
      <c r="DB21" s="10" t="str">
        <f t="shared" si="96"/>
        <v/>
      </c>
      <c r="DC21" s="12" t="s">
        <v>1612</v>
      </c>
      <c r="DD21" s="12" t="s">
        <v>1613</v>
      </c>
      <c r="DE21" s="13">
        <v>3457</v>
      </c>
      <c r="DF21" s="10">
        <f t="shared" si="97"/>
        <v>5</v>
      </c>
      <c r="DG21" s="17" t="str">
        <f t="shared" si="98"/>
        <v/>
      </c>
      <c r="DH21" s="10" t="str">
        <f t="shared" si="99"/>
        <v/>
      </c>
    </row>
    <row r="22" spans="1:112" ht="14.25" x14ac:dyDescent="0.2">
      <c r="A22" s="6" t="s">
        <v>893</v>
      </c>
      <c r="B22" s="7">
        <v>2401</v>
      </c>
      <c r="C22" s="6" t="s">
        <v>1148</v>
      </c>
      <c r="D22" s="9" t="str">
        <f t="shared" si="0"/>
        <v/>
      </c>
      <c r="E22" s="10" t="str">
        <f t="shared" si="1"/>
        <v/>
      </c>
      <c r="F22" s="10" t="str">
        <f t="shared" si="2"/>
        <v/>
      </c>
      <c r="G22" s="11" t="str">
        <f t="shared" si="3"/>
        <v/>
      </c>
      <c r="H22" s="11" t="str">
        <f t="shared" si="4"/>
        <v/>
      </c>
      <c r="I22" s="11" t="str">
        <f t="shared" si="5"/>
        <v/>
      </c>
      <c r="J22" s="11" t="str">
        <f t="shared" si="6"/>
        <v/>
      </c>
      <c r="K22" s="11" t="str">
        <f t="shared" si="7"/>
        <v/>
      </c>
      <c r="L22" s="10" t="str">
        <f t="shared" si="8"/>
        <v/>
      </c>
      <c r="M22" s="11" t="str">
        <f t="shared" si="9"/>
        <v/>
      </c>
      <c r="N22" s="11" t="str">
        <f t="shared" si="10"/>
        <v/>
      </c>
      <c r="O22" s="11" t="str">
        <f t="shared" si="11"/>
        <v/>
      </c>
      <c r="P22" s="11" t="str">
        <f t="shared" si="12"/>
        <v/>
      </c>
      <c r="Q22" s="11" t="str">
        <f t="shared" si="13"/>
        <v/>
      </c>
      <c r="R22" s="11" t="str">
        <f t="shared" si="14"/>
        <v/>
      </c>
      <c r="S22" s="10" t="str">
        <f t="shared" si="15"/>
        <v/>
      </c>
      <c r="T22" s="11" t="str">
        <f t="shared" si="16"/>
        <v/>
      </c>
      <c r="U22" s="11" t="str">
        <f t="shared" si="17"/>
        <v/>
      </c>
      <c r="V22" s="11" t="str">
        <f t="shared" si="18"/>
        <v/>
      </c>
      <c r="W22" s="11" t="str">
        <f t="shared" si="19"/>
        <v/>
      </c>
      <c r="X22" s="11" t="str">
        <f t="shared" si="20"/>
        <v/>
      </c>
      <c r="Y22" s="11" t="str">
        <f t="shared" si="21"/>
        <v/>
      </c>
      <c r="Z22" s="11" t="str">
        <f t="shared" si="22"/>
        <v/>
      </c>
      <c r="AA22" s="11" t="str">
        <f t="shared" si="23"/>
        <v/>
      </c>
      <c r="AB22" s="11" t="str">
        <f t="shared" si="24"/>
        <v/>
      </c>
      <c r="AC22" s="10" t="str">
        <f t="shared" si="25"/>
        <v/>
      </c>
      <c r="AD22" s="11" t="str">
        <f t="shared" si="26"/>
        <v/>
      </c>
      <c r="AE22" s="11" t="str">
        <f t="shared" si="27"/>
        <v/>
      </c>
      <c r="AF22" s="11" t="str">
        <f t="shared" si="28"/>
        <v/>
      </c>
      <c r="AG22" s="11" t="str">
        <f t="shared" si="29"/>
        <v/>
      </c>
      <c r="AH22" s="11" t="str">
        <f t="shared" si="30"/>
        <v/>
      </c>
      <c r="AI22" s="11" t="str">
        <f t="shared" si="31"/>
        <v/>
      </c>
      <c r="AJ22" s="10" t="str">
        <f t="shared" si="32"/>
        <v/>
      </c>
      <c r="AK22" s="11" t="str">
        <f t="shared" si="33"/>
        <v/>
      </c>
      <c r="AL22" s="11" t="str">
        <f t="shared" si="34"/>
        <v/>
      </c>
      <c r="AM22" s="11" t="str">
        <f t="shared" si="35"/>
        <v/>
      </c>
      <c r="AN22" s="11" t="str">
        <f t="shared" si="36"/>
        <v/>
      </c>
      <c r="AO22" s="11" t="str">
        <f t="shared" si="37"/>
        <v/>
      </c>
      <c r="AP22" s="11" t="str">
        <f t="shared" si="38"/>
        <v/>
      </c>
      <c r="AQ22" s="10" t="str">
        <f t="shared" si="39"/>
        <v/>
      </c>
      <c r="AR22" s="11" t="str">
        <f t="shared" si="40"/>
        <v/>
      </c>
      <c r="AS22" s="11" t="str">
        <f t="shared" si="41"/>
        <v/>
      </c>
      <c r="AT22" s="11" t="str">
        <f t="shared" si="42"/>
        <v/>
      </c>
      <c r="AU22" s="11" t="str">
        <f t="shared" si="43"/>
        <v/>
      </c>
      <c r="AV22" s="11" t="str">
        <f t="shared" si="44"/>
        <v/>
      </c>
      <c r="AW22" s="11" t="str">
        <f t="shared" si="45"/>
        <v/>
      </c>
      <c r="AX22" s="10" t="str">
        <f t="shared" si="46"/>
        <v/>
      </c>
      <c r="AY22" s="12" t="s">
        <v>1614</v>
      </c>
      <c r="AZ22" s="12">
        <v>838</v>
      </c>
      <c r="BA22" s="13">
        <v>2550</v>
      </c>
      <c r="BB22" s="10">
        <f t="shared" si="47"/>
        <v>3</v>
      </c>
      <c r="BC22" s="17" t="str">
        <f t="shared" si="48"/>
        <v/>
      </c>
      <c r="BD22" s="17"/>
      <c r="BE22" s="10" t="str">
        <f t="shared" si="49"/>
        <v/>
      </c>
      <c r="BF22" s="6" t="s">
        <v>1148</v>
      </c>
      <c r="BG22" s="9" t="str">
        <f t="shared" si="50"/>
        <v/>
      </c>
      <c r="BH22" s="10" t="str">
        <f t="shared" si="51"/>
        <v/>
      </c>
      <c r="BI22" s="10" t="str">
        <f t="shared" si="52"/>
        <v/>
      </c>
      <c r="BJ22" s="10"/>
      <c r="BK22" s="11" t="str">
        <f t="shared" si="53"/>
        <v/>
      </c>
      <c r="BL22" s="11" t="str">
        <f t="shared" si="54"/>
        <v/>
      </c>
      <c r="BM22" s="11" t="str">
        <f t="shared" si="55"/>
        <v/>
      </c>
      <c r="BN22" s="11" t="str">
        <f t="shared" si="56"/>
        <v/>
      </c>
      <c r="BO22" s="11" t="str">
        <f t="shared" si="57"/>
        <v/>
      </c>
      <c r="BP22" s="17" t="str">
        <f t="shared" si="58"/>
        <v/>
      </c>
      <c r="BQ22" s="11" t="str">
        <f t="shared" si="59"/>
        <v/>
      </c>
      <c r="BR22" s="11" t="str">
        <f t="shared" si="60"/>
        <v/>
      </c>
      <c r="BS22" s="11" t="str">
        <f t="shared" si="61"/>
        <v/>
      </c>
      <c r="BT22" s="11" t="str">
        <f t="shared" si="62"/>
        <v/>
      </c>
      <c r="BU22" s="11" t="str">
        <f t="shared" si="63"/>
        <v/>
      </c>
      <c r="BV22" s="11" t="str">
        <f t="shared" si="64"/>
        <v/>
      </c>
      <c r="BW22" s="17" t="str">
        <f t="shared" si="65"/>
        <v/>
      </c>
      <c r="BX22" s="11" t="str">
        <f t="shared" si="66"/>
        <v/>
      </c>
      <c r="BY22" s="11" t="str">
        <f t="shared" si="67"/>
        <v/>
      </c>
      <c r="BZ22" s="11" t="str">
        <f t="shared" si="68"/>
        <v/>
      </c>
      <c r="CA22" s="11" t="str">
        <f t="shared" si="69"/>
        <v/>
      </c>
      <c r="CB22" s="11" t="str">
        <f t="shared" si="70"/>
        <v/>
      </c>
      <c r="CC22" s="11" t="str">
        <f t="shared" si="71"/>
        <v/>
      </c>
      <c r="CD22" s="11" t="str">
        <f t="shared" si="72"/>
        <v/>
      </c>
      <c r="CE22" s="11" t="str">
        <f t="shared" si="73"/>
        <v/>
      </c>
      <c r="CF22" s="11" t="str">
        <f t="shared" si="74"/>
        <v/>
      </c>
      <c r="CG22" s="17" t="str">
        <f t="shared" si="75"/>
        <v/>
      </c>
      <c r="CH22" s="11" t="str">
        <f t="shared" si="76"/>
        <v/>
      </c>
      <c r="CI22" s="11" t="str">
        <f t="shared" si="77"/>
        <v/>
      </c>
      <c r="CJ22" s="11" t="str">
        <f t="shared" si="78"/>
        <v/>
      </c>
      <c r="CK22" s="11" t="str">
        <f t="shared" si="79"/>
        <v/>
      </c>
      <c r="CL22" s="11" t="str">
        <f t="shared" si="80"/>
        <v/>
      </c>
      <c r="CM22" s="11" t="str">
        <f t="shared" si="81"/>
        <v/>
      </c>
      <c r="CN22" s="10" t="str">
        <f t="shared" si="82"/>
        <v/>
      </c>
      <c r="CO22" s="11" t="str">
        <f t="shared" si="83"/>
        <v/>
      </c>
      <c r="CP22" s="11" t="str">
        <f t="shared" si="84"/>
        <v/>
      </c>
      <c r="CQ22" s="11" t="str">
        <f t="shared" si="85"/>
        <v/>
      </c>
      <c r="CR22" s="11" t="str">
        <f t="shared" si="86"/>
        <v/>
      </c>
      <c r="CS22" s="11" t="str">
        <f t="shared" si="87"/>
        <v/>
      </c>
      <c r="CT22" s="11" t="str">
        <f t="shared" si="88"/>
        <v/>
      </c>
      <c r="CU22" s="10" t="str">
        <f t="shared" si="89"/>
        <v/>
      </c>
      <c r="CV22" s="11" t="str">
        <f t="shared" si="90"/>
        <v/>
      </c>
      <c r="CW22" s="11" t="str">
        <f t="shared" si="91"/>
        <v/>
      </c>
      <c r="CX22" s="11" t="str">
        <f t="shared" si="92"/>
        <v/>
      </c>
      <c r="CY22" s="11" t="str">
        <f t="shared" si="93"/>
        <v/>
      </c>
      <c r="CZ22" s="11" t="str">
        <f t="shared" si="94"/>
        <v/>
      </c>
      <c r="DA22" s="11" t="str">
        <f t="shared" si="95"/>
        <v/>
      </c>
      <c r="DB22" s="10" t="str">
        <f t="shared" si="96"/>
        <v/>
      </c>
      <c r="DC22" s="12" t="s">
        <v>1614</v>
      </c>
      <c r="DD22" s="12">
        <v>838</v>
      </c>
      <c r="DE22" s="13">
        <v>2550</v>
      </c>
      <c r="DF22" s="10">
        <f t="shared" si="97"/>
        <v>3</v>
      </c>
      <c r="DG22" s="17" t="str">
        <f t="shared" si="98"/>
        <v/>
      </c>
      <c r="DH22" s="10" t="str">
        <f t="shared" si="99"/>
        <v/>
      </c>
    </row>
    <row r="23" spans="1:112" ht="14.25" x14ac:dyDescent="0.2">
      <c r="A23" s="6" t="s">
        <v>893</v>
      </c>
      <c r="B23" s="7">
        <v>2409</v>
      </c>
      <c r="C23" s="6" t="s">
        <v>1149</v>
      </c>
      <c r="D23" s="9" t="str">
        <f t="shared" si="0"/>
        <v/>
      </c>
      <c r="E23" s="10" t="str">
        <f t="shared" si="1"/>
        <v/>
      </c>
      <c r="F23" s="10" t="str">
        <f t="shared" si="2"/>
        <v/>
      </c>
      <c r="G23" s="11" t="str">
        <f t="shared" si="3"/>
        <v/>
      </c>
      <c r="H23" s="11" t="str">
        <f t="shared" si="4"/>
        <v/>
      </c>
      <c r="I23" s="11" t="str">
        <f t="shared" si="5"/>
        <v/>
      </c>
      <c r="J23" s="11" t="str">
        <f t="shared" si="6"/>
        <v/>
      </c>
      <c r="K23" s="11" t="str">
        <f t="shared" si="7"/>
        <v/>
      </c>
      <c r="L23" s="10" t="str">
        <f t="shared" si="8"/>
        <v/>
      </c>
      <c r="M23" s="11" t="str">
        <f t="shared" si="9"/>
        <v/>
      </c>
      <c r="N23" s="11" t="str">
        <f t="shared" si="10"/>
        <v/>
      </c>
      <c r="O23" s="11" t="str">
        <f t="shared" si="11"/>
        <v/>
      </c>
      <c r="P23" s="11" t="str">
        <f t="shared" si="12"/>
        <v/>
      </c>
      <c r="Q23" s="11" t="str">
        <f t="shared" si="13"/>
        <v/>
      </c>
      <c r="R23" s="11" t="str">
        <f t="shared" si="14"/>
        <v/>
      </c>
      <c r="S23" s="10" t="str">
        <f t="shared" si="15"/>
        <v/>
      </c>
      <c r="T23" s="11" t="str">
        <f t="shared" si="16"/>
        <v/>
      </c>
      <c r="U23" s="11" t="str">
        <f t="shared" si="17"/>
        <v/>
      </c>
      <c r="V23" s="11" t="str">
        <f t="shared" si="18"/>
        <v/>
      </c>
      <c r="W23" s="11" t="str">
        <f t="shared" si="19"/>
        <v/>
      </c>
      <c r="X23" s="11" t="str">
        <f t="shared" si="20"/>
        <v/>
      </c>
      <c r="Y23" s="11" t="str">
        <f t="shared" si="21"/>
        <v/>
      </c>
      <c r="Z23" s="11" t="str">
        <f t="shared" si="22"/>
        <v/>
      </c>
      <c r="AA23" s="11" t="str">
        <f t="shared" si="23"/>
        <v/>
      </c>
      <c r="AB23" s="11" t="str">
        <f t="shared" si="24"/>
        <v/>
      </c>
      <c r="AC23" s="10" t="str">
        <f t="shared" si="25"/>
        <v/>
      </c>
      <c r="AD23" s="11" t="str">
        <f t="shared" si="26"/>
        <v/>
      </c>
      <c r="AE23" s="11" t="str">
        <f t="shared" si="27"/>
        <v/>
      </c>
      <c r="AF23" s="11" t="str">
        <f t="shared" si="28"/>
        <v/>
      </c>
      <c r="AG23" s="11" t="str">
        <f t="shared" si="29"/>
        <v/>
      </c>
      <c r="AH23" s="11" t="str">
        <f t="shared" si="30"/>
        <v/>
      </c>
      <c r="AI23" s="11" t="str">
        <f t="shared" si="31"/>
        <v/>
      </c>
      <c r="AJ23" s="10" t="str">
        <f t="shared" si="32"/>
        <v/>
      </c>
      <c r="AK23" s="11" t="str">
        <f t="shared" si="33"/>
        <v/>
      </c>
      <c r="AL23" s="11" t="str">
        <f t="shared" si="34"/>
        <v/>
      </c>
      <c r="AM23" s="11" t="str">
        <f t="shared" si="35"/>
        <v/>
      </c>
      <c r="AN23" s="11" t="str">
        <f t="shared" si="36"/>
        <v/>
      </c>
      <c r="AO23" s="11" t="str">
        <f t="shared" si="37"/>
        <v/>
      </c>
      <c r="AP23" s="11" t="str">
        <f t="shared" si="38"/>
        <v/>
      </c>
      <c r="AQ23" s="10" t="str">
        <f t="shared" si="39"/>
        <v/>
      </c>
      <c r="AR23" s="11" t="str">
        <f t="shared" si="40"/>
        <v/>
      </c>
      <c r="AS23" s="11" t="str">
        <f t="shared" si="41"/>
        <v/>
      </c>
      <c r="AT23" s="11" t="str">
        <f t="shared" si="42"/>
        <v/>
      </c>
      <c r="AU23" s="11" t="str">
        <f t="shared" si="43"/>
        <v/>
      </c>
      <c r="AV23" s="11" t="str">
        <f t="shared" si="44"/>
        <v/>
      </c>
      <c r="AW23" s="11" t="str">
        <f t="shared" si="45"/>
        <v/>
      </c>
      <c r="AX23" s="10" t="str">
        <f t="shared" si="46"/>
        <v/>
      </c>
      <c r="AY23" s="12" t="s">
        <v>1615</v>
      </c>
      <c r="AZ23" s="12" t="s">
        <v>1372</v>
      </c>
      <c r="BA23" s="13">
        <v>2332</v>
      </c>
      <c r="BB23" s="10">
        <f t="shared" si="47"/>
        <v>2</v>
      </c>
      <c r="BC23" s="17" t="str">
        <f t="shared" si="48"/>
        <v/>
      </c>
      <c r="BD23" s="17"/>
      <c r="BE23" s="10" t="str">
        <f t="shared" si="49"/>
        <v/>
      </c>
      <c r="BF23" s="6" t="s">
        <v>1149</v>
      </c>
      <c r="BG23" s="9" t="str">
        <f t="shared" si="50"/>
        <v/>
      </c>
      <c r="BH23" s="10" t="str">
        <f t="shared" si="51"/>
        <v/>
      </c>
      <c r="BI23" s="10" t="str">
        <f t="shared" si="52"/>
        <v/>
      </c>
      <c r="BJ23" s="10"/>
      <c r="BK23" s="11" t="str">
        <f t="shared" si="53"/>
        <v/>
      </c>
      <c r="BL23" s="11" t="str">
        <f t="shared" si="54"/>
        <v/>
      </c>
      <c r="BM23" s="11" t="str">
        <f t="shared" si="55"/>
        <v/>
      </c>
      <c r="BN23" s="11" t="str">
        <f t="shared" si="56"/>
        <v/>
      </c>
      <c r="BO23" s="11" t="str">
        <f t="shared" si="57"/>
        <v/>
      </c>
      <c r="BP23" s="17" t="str">
        <f t="shared" si="58"/>
        <v/>
      </c>
      <c r="BQ23" s="11" t="str">
        <f t="shared" si="59"/>
        <v/>
      </c>
      <c r="BR23" s="11" t="str">
        <f t="shared" si="60"/>
        <v/>
      </c>
      <c r="BS23" s="11" t="str">
        <f t="shared" si="61"/>
        <v/>
      </c>
      <c r="BT23" s="11" t="str">
        <f t="shared" si="62"/>
        <v/>
      </c>
      <c r="BU23" s="11" t="str">
        <f t="shared" si="63"/>
        <v/>
      </c>
      <c r="BV23" s="11" t="str">
        <f t="shared" si="64"/>
        <v/>
      </c>
      <c r="BW23" s="17" t="str">
        <f t="shared" si="65"/>
        <v/>
      </c>
      <c r="BX23" s="11" t="str">
        <f t="shared" si="66"/>
        <v/>
      </c>
      <c r="BY23" s="11" t="str">
        <f t="shared" si="67"/>
        <v/>
      </c>
      <c r="BZ23" s="11" t="str">
        <f t="shared" si="68"/>
        <v/>
      </c>
      <c r="CA23" s="11" t="str">
        <f t="shared" si="69"/>
        <v/>
      </c>
      <c r="CB23" s="11" t="str">
        <f t="shared" si="70"/>
        <v/>
      </c>
      <c r="CC23" s="11" t="str">
        <f t="shared" si="71"/>
        <v/>
      </c>
      <c r="CD23" s="11" t="str">
        <f t="shared" si="72"/>
        <v/>
      </c>
      <c r="CE23" s="11" t="str">
        <f t="shared" si="73"/>
        <v/>
      </c>
      <c r="CF23" s="11" t="str">
        <f t="shared" si="74"/>
        <v/>
      </c>
      <c r="CG23" s="17" t="str">
        <f t="shared" si="75"/>
        <v/>
      </c>
      <c r="CH23" s="11" t="str">
        <f t="shared" si="76"/>
        <v/>
      </c>
      <c r="CI23" s="11" t="str">
        <f t="shared" si="77"/>
        <v/>
      </c>
      <c r="CJ23" s="11" t="str">
        <f t="shared" si="78"/>
        <v/>
      </c>
      <c r="CK23" s="11" t="str">
        <f t="shared" si="79"/>
        <v/>
      </c>
      <c r="CL23" s="11" t="str">
        <f t="shared" si="80"/>
        <v/>
      </c>
      <c r="CM23" s="11" t="str">
        <f t="shared" si="81"/>
        <v/>
      </c>
      <c r="CN23" s="10" t="str">
        <f t="shared" si="82"/>
        <v/>
      </c>
      <c r="CO23" s="11" t="str">
        <f t="shared" si="83"/>
        <v/>
      </c>
      <c r="CP23" s="11" t="str">
        <f t="shared" si="84"/>
        <v/>
      </c>
      <c r="CQ23" s="11" t="str">
        <f t="shared" si="85"/>
        <v/>
      </c>
      <c r="CR23" s="11" t="str">
        <f t="shared" si="86"/>
        <v/>
      </c>
      <c r="CS23" s="11" t="str">
        <f t="shared" si="87"/>
        <v/>
      </c>
      <c r="CT23" s="11" t="str">
        <f t="shared" si="88"/>
        <v/>
      </c>
      <c r="CU23" s="10" t="str">
        <f t="shared" si="89"/>
        <v/>
      </c>
      <c r="CV23" s="11" t="str">
        <f t="shared" si="90"/>
        <v/>
      </c>
      <c r="CW23" s="11" t="str">
        <f t="shared" si="91"/>
        <v/>
      </c>
      <c r="CX23" s="11" t="str">
        <f t="shared" si="92"/>
        <v/>
      </c>
      <c r="CY23" s="11" t="str">
        <f t="shared" si="93"/>
        <v/>
      </c>
      <c r="CZ23" s="11" t="str">
        <f t="shared" si="94"/>
        <v/>
      </c>
      <c r="DA23" s="11" t="str">
        <f t="shared" si="95"/>
        <v/>
      </c>
      <c r="DB23" s="10" t="str">
        <f t="shared" si="96"/>
        <v/>
      </c>
      <c r="DC23" s="12" t="s">
        <v>1615</v>
      </c>
      <c r="DD23" s="12" t="s">
        <v>1372</v>
      </c>
      <c r="DE23" s="13">
        <v>2332</v>
      </c>
      <c r="DF23" s="10">
        <f t="shared" si="97"/>
        <v>2</v>
      </c>
      <c r="DG23" s="17" t="str">
        <f t="shared" si="98"/>
        <v/>
      </c>
      <c r="DH23" s="10" t="str">
        <f t="shared" si="99"/>
        <v/>
      </c>
    </row>
  </sheetData>
  <conditionalFormatting sqref="BE5:BE23">
    <cfRule type="cellIs" dxfId="130" priority="12" operator="equal">
      <formula>"Mycket bra"</formula>
    </cfRule>
  </conditionalFormatting>
  <conditionalFormatting sqref="BE5:BE23">
    <cfRule type="cellIs" dxfId="129" priority="13" operator="equal">
      <formula>"Bra"</formula>
    </cfRule>
  </conditionalFormatting>
  <conditionalFormatting sqref="BE5:BE23">
    <cfRule type="cellIs" dxfId="128" priority="14" operator="equal">
      <formula>"Varken eller"</formula>
    </cfRule>
  </conditionalFormatting>
  <conditionalFormatting sqref="BE5:BE23">
    <cfRule type="cellIs" dxfId="127" priority="15" operator="equal">
      <formula>"Dålig"</formula>
    </cfRule>
  </conditionalFormatting>
  <conditionalFormatting sqref="BE5:BE23">
    <cfRule type="cellIs" dxfId="126" priority="16" operator="equal">
      <formula>"Mycket dålig"</formula>
    </cfRule>
  </conditionalFormatting>
  <conditionalFormatting sqref="L5:L23 S5:S23 AC5:AC23 AJ5:AJ23 AQ5:AQ23 AX5:AX23 BB5:BD23">
    <cfRule type="cellIs" dxfId="125" priority="17" operator="lessThan">
      <formula>1</formula>
    </cfRule>
  </conditionalFormatting>
  <conditionalFormatting sqref="L5:L23 S5:S23 AC5:AC23 AJ5:AJ23 AQ5:AQ23 AX5:AX23 BB5:BD23">
    <cfRule type="cellIs" dxfId="124" priority="18" operator="lessThan">
      <formula>2</formula>
    </cfRule>
  </conditionalFormatting>
  <conditionalFormatting sqref="L5:L23 S5:S23 AC5:AC23 AJ5:AJ23 AQ5:AQ23 AX5:AX23 BB5:BD23">
    <cfRule type="cellIs" dxfId="123" priority="19" operator="lessThan">
      <formula>3</formula>
    </cfRule>
  </conditionalFormatting>
  <conditionalFormatting sqref="L5:L23 S5:S23 AC5:AC23 AJ5:AJ23 AQ5:AQ23 AX5:AX23 BB5:BD23">
    <cfRule type="cellIs" dxfId="122" priority="20" operator="lessThan">
      <formula>4</formula>
    </cfRule>
  </conditionalFormatting>
  <conditionalFormatting sqref="L5:L23 S5:S23 AC5:AC23 AJ5:AJ23 AQ5:AQ23 AX5:AX23 BB5:BD23">
    <cfRule type="cellIs" dxfId="121" priority="21" operator="lessThan">
      <formula>5</formula>
    </cfRule>
  </conditionalFormatting>
  <conditionalFormatting sqref="L5:L23 S5:S23 AC5:AC23 AJ5:AJ23 AQ5:AQ23 AX5:AX23 BB5:BD23">
    <cfRule type="cellIs" dxfId="120" priority="22" operator="lessThan">
      <formula>6</formula>
    </cfRule>
  </conditionalFormatting>
  <conditionalFormatting sqref="DH5:DH23">
    <cfRule type="cellIs" dxfId="119" priority="1" operator="equal">
      <formula>"Mycket bra"</formula>
    </cfRule>
  </conditionalFormatting>
  <conditionalFormatting sqref="DH5:DH23">
    <cfRule type="cellIs" dxfId="118" priority="2" operator="equal">
      <formula>"Bra"</formula>
    </cfRule>
  </conditionalFormatting>
  <conditionalFormatting sqref="DH5:DH23">
    <cfRule type="cellIs" dxfId="117" priority="3" operator="equal">
      <formula>"Varken eller"</formula>
    </cfRule>
  </conditionalFormatting>
  <conditionalFormatting sqref="DH5:DH23">
    <cfRule type="cellIs" dxfId="116" priority="4" operator="equal">
      <formula>"Dålig"</formula>
    </cfRule>
  </conditionalFormatting>
  <conditionalFormatting sqref="DH5:DH23">
    <cfRule type="cellIs" dxfId="115" priority="5" operator="equal">
      <formula>"Mycket dålig"</formula>
    </cfRule>
  </conditionalFormatting>
  <conditionalFormatting sqref="BP5:BP23 BW5:BW23 CG5:CG23 CN5:CN23 CU5:CU23 DB5:DB23 DF5:DG23">
    <cfRule type="cellIs" dxfId="114" priority="6" operator="lessThan">
      <formula>1</formula>
    </cfRule>
  </conditionalFormatting>
  <conditionalFormatting sqref="BP5:BP23 BW5:BW23 CG5:CG23 CN5:CN23 CU5:CU23 DB5:DB23 DF5:DG23">
    <cfRule type="cellIs" dxfId="113" priority="7" operator="lessThan">
      <formula>2</formula>
    </cfRule>
  </conditionalFormatting>
  <conditionalFormatting sqref="BP5:BP23 BW5:BW23 CG5:CG23 CN5:CN23 CU5:CU23 DB5:DB23 DF5:DG23">
    <cfRule type="cellIs" dxfId="112" priority="8" operator="lessThan">
      <formula>3</formula>
    </cfRule>
  </conditionalFormatting>
  <conditionalFormatting sqref="BP5:BP23 BW5:BW23 CG5:CG23 CN5:CN23 CU5:CU23 DB5:DB23 DF5:DG23">
    <cfRule type="cellIs" dxfId="111" priority="9" operator="lessThan">
      <formula>4</formula>
    </cfRule>
  </conditionalFormatting>
  <conditionalFormatting sqref="BP5:BP23 BW5:BW23 CG5:CG23 CN5:CN23 CU5:CU23 DB5:DB23 DF5:DG23">
    <cfRule type="cellIs" dxfId="110" priority="10" operator="lessThan">
      <formula>5</formula>
    </cfRule>
  </conditionalFormatting>
  <conditionalFormatting sqref="BP5:BP23 BW5:BW23 CG5:CG23 CN5:CN23 CU5:CU23 DB5:DB23 DF5:DG23">
    <cfRule type="cellIs" dxfId="109" priority="11" operator="lessThan">
      <formula>6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64"/>
  <sheetViews>
    <sheetView topLeftCell="C5" zoomScaleNormal="100" workbookViewId="0">
      <selection activeCell="DJ21" sqref="DJ21"/>
    </sheetView>
  </sheetViews>
  <sheetFormatPr defaultRowHeight="12.75" x14ac:dyDescent="0.2"/>
  <cols>
    <col min="1" max="2" width="0" hidden="1" customWidth="1"/>
    <col min="4" max="4" width="11" customWidth="1"/>
    <col min="5" max="5" width="23.5703125" bestFit="1" customWidth="1"/>
    <col min="6" max="56" width="0" hidden="1" customWidth="1"/>
    <col min="57" max="57" width="11.42578125" customWidth="1"/>
    <col min="58" max="58" width="0" hidden="1" customWidth="1"/>
    <col min="61" max="61" width="12" bestFit="1" customWidth="1"/>
    <col min="62" max="62" width="23.5703125" bestFit="1" customWidth="1"/>
    <col min="63" max="113" width="0" hidden="1" customWidth="1"/>
  </cols>
  <sheetData>
    <row r="1" spans="1:114" ht="115.5" hidden="1" thickBot="1" x14ac:dyDescent="0.25">
      <c r="A1" s="1" t="s">
        <v>0</v>
      </c>
      <c r="B1" s="1" t="s">
        <v>2</v>
      </c>
      <c r="C1" s="1"/>
      <c r="D1" s="1"/>
      <c r="E1" s="1" t="s">
        <v>3</v>
      </c>
      <c r="F1" s="1" t="s">
        <v>4</v>
      </c>
      <c r="G1" s="1" t="s">
        <v>5</v>
      </c>
      <c r="H1" s="1" t="s">
        <v>6</v>
      </c>
      <c r="I1" s="79" t="s">
        <v>1827</v>
      </c>
      <c r="J1" s="80" t="s">
        <v>1828</v>
      </c>
      <c r="K1" s="79" t="s">
        <v>1829</v>
      </c>
      <c r="L1" s="79" t="s">
        <v>1748</v>
      </c>
      <c r="M1" s="80" t="s">
        <v>1780</v>
      </c>
      <c r="N1" s="2" t="s">
        <v>1718</v>
      </c>
      <c r="O1" s="81" t="s">
        <v>1830</v>
      </c>
      <c r="P1" s="82" t="s">
        <v>1776</v>
      </c>
      <c r="Q1" s="82" t="s">
        <v>1777</v>
      </c>
      <c r="R1" s="82" t="s">
        <v>1831</v>
      </c>
      <c r="S1" s="81" t="s">
        <v>1832</v>
      </c>
      <c r="T1" s="82" t="s">
        <v>1780</v>
      </c>
      <c r="U1" s="2" t="s">
        <v>1719</v>
      </c>
      <c r="V1" s="83" t="s">
        <v>1751</v>
      </c>
      <c r="W1" s="83" t="s">
        <v>1752</v>
      </c>
      <c r="X1" s="83" t="s">
        <v>1753</v>
      </c>
      <c r="Y1" s="83" t="s">
        <v>1754</v>
      </c>
      <c r="Z1" s="83" t="s">
        <v>1755</v>
      </c>
      <c r="AA1" s="83" t="s">
        <v>1756</v>
      </c>
      <c r="AB1" s="83" t="s">
        <v>1757</v>
      </c>
      <c r="AC1" s="83" t="s">
        <v>1758</v>
      </c>
      <c r="AD1" s="83" t="s">
        <v>1750</v>
      </c>
      <c r="AE1" s="5" t="s">
        <v>1720</v>
      </c>
      <c r="AF1" s="83" t="s">
        <v>1759</v>
      </c>
      <c r="AG1" s="85" t="s">
        <v>1834</v>
      </c>
      <c r="AH1" s="83" t="s">
        <v>1761</v>
      </c>
      <c r="AI1" s="83" t="s">
        <v>1762</v>
      </c>
      <c r="AJ1" s="83" t="s">
        <v>1763</v>
      </c>
      <c r="AK1" s="83" t="s">
        <v>1750</v>
      </c>
      <c r="AL1" s="84" t="s">
        <v>1833</v>
      </c>
      <c r="AM1" s="83" t="s">
        <v>1764</v>
      </c>
      <c r="AN1" s="83" t="s">
        <v>1765</v>
      </c>
      <c r="AO1" s="83" t="s">
        <v>1766</v>
      </c>
      <c r="AP1" s="83" t="s">
        <v>1767</v>
      </c>
      <c r="AQ1" s="83" t="s">
        <v>1768</v>
      </c>
      <c r="AR1" s="83" t="s">
        <v>1769</v>
      </c>
      <c r="AS1" s="5" t="s">
        <v>1721</v>
      </c>
      <c r="AT1" s="83" t="s">
        <v>1770</v>
      </c>
      <c r="AU1" s="83" t="s">
        <v>1771</v>
      </c>
      <c r="AV1" s="83" t="s">
        <v>1772</v>
      </c>
      <c r="AW1" s="83" t="s">
        <v>1773</v>
      </c>
      <c r="AX1" s="83" t="s">
        <v>1774</v>
      </c>
      <c r="AY1" s="83" t="s">
        <v>1750</v>
      </c>
      <c r="AZ1" s="2" t="s">
        <v>1722</v>
      </c>
      <c r="BA1" s="4" t="s">
        <v>8</v>
      </c>
      <c r="BB1" s="4" t="s">
        <v>22</v>
      </c>
      <c r="BC1" s="4" t="s">
        <v>23</v>
      </c>
      <c r="BD1" s="2" t="s">
        <v>1723</v>
      </c>
      <c r="BE1" s="16" t="s">
        <v>1725</v>
      </c>
      <c r="BF1" s="2" t="s">
        <v>1724</v>
      </c>
    </row>
    <row r="2" spans="1:114" hidden="1" x14ac:dyDescent="0.2">
      <c r="A2" s="86" t="s">
        <v>1837</v>
      </c>
      <c r="B2" s="86"/>
      <c r="C2" s="86"/>
      <c r="D2" s="86"/>
      <c r="E2" s="86"/>
      <c r="F2" s="86"/>
      <c r="G2" s="86"/>
      <c r="H2" s="86"/>
      <c r="I2" s="87">
        <f>SUM(I8:I264)</f>
        <v>141.25</v>
      </c>
      <c r="J2" s="87">
        <f>SUM(J8:J264)</f>
        <v>66.25</v>
      </c>
      <c r="K2" s="87">
        <f>SUM(K8:K264)</f>
        <v>157.5</v>
      </c>
      <c r="L2" s="87">
        <f>SUM(L8:L264)</f>
        <v>211.25</v>
      </c>
      <c r="M2" s="87">
        <v>30</v>
      </c>
      <c r="N2" s="89"/>
      <c r="O2" s="90"/>
      <c r="P2" s="91"/>
      <c r="Q2" s="91"/>
      <c r="R2" s="91"/>
      <c r="S2" s="90"/>
      <c r="T2" s="91"/>
      <c r="U2" s="89"/>
      <c r="V2" s="92"/>
      <c r="W2" s="92"/>
      <c r="X2" s="92"/>
      <c r="Y2" s="92"/>
      <c r="Z2" s="92"/>
      <c r="AA2" s="92"/>
      <c r="AB2" s="92"/>
      <c r="AC2" s="92"/>
      <c r="AD2" s="92"/>
      <c r="AE2" s="93"/>
      <c r="AF2" s="92"/>
      <c r="AG2" s="94"/>
      <c r="AH2" s="92"/>
      <c r="AI2" s="92"/>
      <c r="AJ2" s="92"/>
      <c r="AK2" s="92"/>
      <c r="AL2" s="93"/>
      <c r="AM2" s="92"/>
      <c r="AN2" s="92"/>
      <c r="AO2" s="92"/>
      <c r="AP2" s="92"/>
      <c r="AQ2" s="92"/>
      <c r="AR2" s="92"/>
      <c r="AS2" s="93"/>
      <c r="AT2" s="92"/>
      <c r="AU2" s="92"/>
      <c r="AV2" s="92"/>
      <c r="AW2" s="92"/>
      <c r="AX2" s="92"/>
      <c r="AY2" s="92"/>
      <c r="AZ2" s="89"/>
      <c r="BA2" s="95"/>
      <c r="BB2" s="95"/>
      <c r="BC2" s="95"/>
      <c r="BD2" s="89"/>
      <c r="BE2" s="86"/>
      <c r="BF2" s="89"/>
    </row>
    <row r="3" spans="1:114" hidden="1" x14ac:dyDescent="0.2">
      <c r="A3" s="86" t="s">
        <v>1736</v>
      </c>
      <c r="B3" s="86"/>
      <c r="C3" s="86"/>
      <c r="D3" s="86"/>
      <c r="E3" s="86"/>
      <c r="F3" s="86"/>
      <c r="G3" s="86"/>
      <c r="H3" s="86"/>
      <c r="I3" s="106">
        <f>I2/255</f>
        <v>0.55392156862745101</v>
      </c>
      <c r="J3" s="106">
        <f t="shared" ref="J3:M3" si="0">J2/255</f>
        <v>0.25980392156862747</v>
      </c>
      <c r="K3" s="106">
        <f t="shared" si="0"/>
        <v>0.61764705882352944</v>
      </c>
      <c r="L3" s="106">
        <f t="shared" si="0"/>
        <v>0.82843137254901966</v>
      </c>
      <c r="M3" s="106">
        <f t="shared" si="0"/>
        <v>0.11764705882352941</v>
      </c>
      <c r="N3" s="89"/>
      <c r="O3" s="90"/>
      <c r="P3" s="91"/>
      <c r="Q3" s="91"/>
      <c r="R3" s="91"/>
      <c r="S3" s="90"/>
      <c r="T3" s="91"/>
      <c r="U3" s="89"/>
      <c r="V3" s="92"/>
      <c r="W3" s="92"/>
      <c r="X3" s="92"/>
      <c r="Y3" s="92"/>
      <c r="Z3" s="92"/>
      <c r="AA3" s="92"/>
      <c r="AB3" s="92"/>
      <c r="AC3" s="92"/>
      <c r="AD3" s="92"/>
      <c r="AE3" s="93"/>
      <c r="AF3" s="92"/>
      <c r="AG3" s="94"/>
      <c r="AH3" s="92"/>
      <c r="AI3" s="92"/>
      <c r="AJ3" s="92"/>
      <c r="AK3" s="92"/>
      <c r="AL3" s="93"/>
      <c r="AM3" s="92"/>
      <c r="AN3" s="92"/>
      <c r="AO3" s="92"/>
      <c r="AP3" s="92"/>
      <c r="AQ3" s="92"/>
      <c r="AR3" s="92"/>
      <c r="AS3" s="93"/>
      <c r="AT3" s="92"/>
      <c r="AU3" s="92"/>
      <c r="AV3" s="92"/>
      <c r="AW3" s="92"/>
      <c r="AX3" s="92"/>
      <c r="AY3" s="92"/>
      <c r="AZ3" s="89"/>
      <c r="BA3" s="95"/>
      <c r="BB3" s="95"/>
      <c r="BC3" s="95"/>
      <c r="BD3" s="89"/>
      <c r="BE3" s="86"/>
      <c r="BF3" s="89"/>
    </row>
    <row r="4" spans="1:114" ht="13.5" hidden="1" thickBot="1" x14ac:dyDescent="0.25">
      <c r="A4" s="97" t="s">
        <v>1731</v>
      </c>
      <c r="B4" s="97"/>
      <c r="C4" s="97"/>
      <c r="D4" s="97"/>
      <c r="E4" s="97"/>
      <c r="F4" s="97"/>
      <c r="G4" s="97"/>
      <c r="H4" s="97"/>
      <c r="I4" s="98"/>
      <c r="J4" s="99"/>
      <c r="K4" s="98"/>
      <c r="L4" s="98"/>
      <c r="M4" s="99"/>
      <c r="N4" s="100">
        <f>COUNT(N8:N264)</f>
        <v>257</v>
      </c>
      <c r="O4" s="101"/>
      <c r="P4" s="102"/>
      <c r="Q4" s="102"/>
      <c r="R4" s="102"/>
      <c r="S4" s="101"/>
      <c r="T4" s="102"/>
      <c r="U4" s="100"/>
      <c r="V4" s="103"/>
      <c r="W4" s="103"/>
      <c r="X4" s="103"/>
      <c r="Y4" s="103"/>
      <c r="Z4" s="103"/>
      <c r="AA4" s="103"/>
      <c r="AB4" s="103"/>
      <c r="AC4" s="103"/>
      <c r="AD4" s="103"/>
      <c r="AE4" s="101"/>
      <c r="AF4" s="103"/>
      <c r="AG4" s="100"/>
      <c r="AH4" s="103"/>
      <c r="AI4" s="103"/>
      <c r="AJ4" s="103"/>
      <c r="AK4" s="103"/>
      <c r="AL4" s="101"/>
      <c r="AM4" s="103"/>
      <c r="AN4" s="103"/>
      <c r="AO4" s="103"/>
      <c r="AP4" s="103"/>
      <c r="AQ4" s="103"/>
      <c r="AR4" s="103"/>
      <c r="AS4" s="101"/>
      <c r="AT4" s="103"/>
      <c r="AU4" s="103"/>
      <c r="AV4" s="103"/>
      <c r="AW4" s="103"/>
      <c r="AX4" s="103"/>
      <c r="AY4" s="103"/>
      <c r="AZ4" s="100"/>
      <c r="BA4" s="104"/>
      <c r="BB4" s="104"/>
      <c r="BC4" s="104"/>
      <c r="BD4" s="100"/>
      <c r="BE4" s="97"/>
      <c r="BF4" s="100"/>
    </row>
    <row r="5" spans="1:114" x14ac:dyDescent="0.2">
      <c r="A5" s="107"/>
      <c r="B5" s="107"/>
      <c r="C5" s="107"/>
      <c r="D5" s="107"/>
      <c r="E5" s="107"/>
      <c r="F5" s="107"/>
      <c r="G5" s="107"/>
      <c r="H5" s="107"/>
      <c r="I5" s="87"/>
      <c r="J5" s="88"/>
      <c r="K5" s="87"/>
      <c r="L5" s="87"/>
      <c r="M5" s="88"/>
      <c r="N5" s="94"/>
      <c r="O5" s="90"/>
      <c r="P5" s="91"/>
      <c r="Q5" s="91"/>
      <c r="R5" s="91"/>
      <c r="S5" s="90"/>
      <c r="T5" s="91"/>
      <c r="U5" s="94"/>
      <c r="V5" s="92"/>
      <c r="W5" s="92"/>
      <c r="X5" s="92"/>
      <c r="Y5" s="92"/>
      <c r="Z5" s="92"/>
      <c r="AA5" s="92"/>
      <c r="AB5" s="92"/>
      <c r="AC5" s="92"/>
      <c r="AD5" s="92"/>
      <c r="AE5" s="90"/>
      <c r="AF5" s="92"/>
      <c r="AG5" s="94"/>
      <c r="AH5" s="92"/>
      <c r="AI5" s="92"/>
      <c r="AJ5" s="92"/>
      <c r="AK5" s="92"/>
      <c r="AL5" s="90"/>
      <c r="AM5" s="92"/>
      <c r="AN5" s="92"/>
      <c r="AO5" s="92"/>
      <c r="AP5" s="92"/>
      <c r="AQ5" s="92"/>
      <c r="AR5" s="92"/>
      <c r="AS5" s="90"/>
      <c r="AT5" s="92"/>
      <c r="AU5" s="92"/>
      <c r="AV5" s="92"/>
      <c r="AW5" s="92"/>
      <c r="AX5" s="92"/>
      <c r="AY5" s="92"/>
      <c r="AZ5" s="94"/>
      <c r="BA5" s="108"/>
      <c r="BB5" s="108"/>
      <c r="BC5" s="108"/>
      <c r="BD5" s="94"/>
      <c r="BE5" s="107"/>
      <c r="BF5" s="94"/>
    </row>
    <row r="6" spans="1:114" x14ac:dyDescent="0.2">
      <c r="A6" s="107"/>
      <c r="B6" s="107"/>
      <c r="C6" s="107"/>
      <c r="D6" s="107"/>
      <c r="E6" s="107"/>
      <c r="F6" s="107"/>
      <c r="G6" s="107"/>
      <c r="H6" s="107"/>
      <c r="I6" s="87"/>
      <c r="J6" s="88"/>
      <c r="K6" s="87"/>
      <c r="L6" s="87"/>
      <c r="M6" s="88"/>
      <c r="N6" s="94"/>
      <c r="O6" s="90"/>
      <c r="P6" s="91"/>
      <c r="Q6" s="91"/>
      <c r="R6" s="91"/>
      <c r="S6" s="90"/>
      <c r="T6" s="91"/>
      <c r="U6" s="94"/>
      <c r="V6" s="92"/>
      <c r="W6" s="92"/>
      <c r="X6" s="92"/>
      <c r="Y6" s="92"/>
      <c r="Z6" s="92"/>
      <c r="AA6" s="92"/>
      <c r="AB6" s="92"/>
      <c r="AC6" s="92"/>
      <c r="AD6" s="92"/>
      <c r="AE6" s="90"/>
      <c r="AF6" s="92"/>
      <c r="AG6" s="94"/>
      <c r="AH6" s="92"/>
      <c r="AI6" s="92"/>
      <c r="AJ6" s="92"/>
      <c r="AK6" s="92"/>
      <c r="AL6" s="90"/>
      <c r="AM6" s="92"/>
      <c r="AN6" s="92"/>
      <c r="AO6" s="92"/>
      <c r="AP6" s="92"/>
      <c r="AQ6" s="92"/>
      <c r="AR6" s="92"/>
      <c r="AS6" s="90"/>
      <c r="AT6" s="92"/>
      <c r="AU6" s="92"/>
      <c r="AV6" s="92"/>
      <c r="AW6" s="92"/>
      <c r="AX6" s="92"/>
      <c r="AY6" s="92"/>
      <c r="AZ6" s="94"/>
      <c r="BA6" s="108"/>
      <c r="BB6" s="108"/>
      <c r="BC6" s="108"/>
      <c r="BD6" s="94"/>
      <c r="BE6" s="107"/>
      <c r="BF6" s="94"/>
    </row>
    <row r="7" spans="1:114" ht="14.25" x14ac:dyDescent="0.2">
      <c r="A7" s="19" t="s">
        <v>7</v>
      </c>
      <c r="B7" s="7">
        <v>1082</v>
      </c>
      <c r="C7" s="7"/>
      <c r="D7" s="61" t="s">
        <v>1823</v>
      </c>
      <c r="E7" s="61" t="s">
        <v>3</v>
      </c>
      <c r="F7" s="9" t="s">
        <v>1838</v>
      </c>
      <c r="G7" s="6" t="s">
        <v>1839</v>
      </c>
      <c r="H7" s="6" t="s">
        <v>1840</v>
      </c>
      <c r="I7" s="109" t="s">
        <v>1841</v>
      </c>
      <c r="J7" s="109" t="s">
        <v>1842</v>
      </c>
      <c r="K7" s="109" t="s">
        <v>1843</v>
      </c>
      <c r="L7" s="109" t="s">
        <v>1844</v>
      </c>
      <c r="M7" s="109" t="s">
        <v>1845</v>
      </c>
      <c r="N7" s="6" t="s">
        <v>1846</v>
      </c>
      <c r="O7" s="109" t="s">
        <v>1847</v>
      </c>
      <c r="P7" s="109" t="s">
        <v>1848</v>
      </c>
      <c r="Q7" s="109" t="s">
        <v>1849</v>
      </c>
      <c r="R7" s="109" t="s">
        <v>1850</v>
      </c>
      <c r="S7" s="109" t="s">
        <v>1851</v>
      </c>
      <c r="T7" s="109" t="s">
        <v>1852</v>
      </c>
      <c r="U7" s="6" t="s">
        <v>1853</v>
      </c>
      <c r="V7" s="109" t="s">
        <v>1854</v>
      </c>
      <c r="W7" s="109" t="s">
        <v>1855</v>
      </c>
      <c r="X7" s="109" t="s">
        <v>1856</v>
      </c>
      <c r="Y7" s="109" t="s">
        <v>1857</v>
      </c>
      <c r="Z7" s="109" t="s">
        <v>1858</v>
      </c>
      <c r="AA7" s="109" t="s">
        <v>1859</v>
      </c>
      <c r="AB7" s="109" t="s">
        <v>1860</v>
      </c>
      <c r="AC7" s="109" t="s">
        <v>1861</v>
      </c>
      <c r="AD7" s="109" t="s">
        <v>1862</v>
      </c>
      <c r="AE7" s="6" t="s">
        <v>1863</v>
      </c>
      <c r="AF7" s="109" t="s">
        <v>1864</v>
      </c>
      <c r="AG7" s="109" t="s">
        <v>1865</v>
      </c>
      <c r="AH7" s="109" t="s">
        <v>1866</v>
      </c>
      <c r="AI7" s="109" t="s">
        <v>1867</v>
      </c>
      <c r="AJ7" s="109" t="s">
        <v>1868</v>
      </c>
      <c r="AK7" s="109" t="s">
        <v>1869</v>
      </c>
      <c r="AL7" s="6" t="s">
        <v>1870</v>
      </c>
      <c r="AM7" s="109" t="s">
        <v>1871</v>
      </c>
      <c r="AN7" s="109" t="s">
        <v>1872</v>
      </c>
      <c r="AO7" s="109" t="s">
        <v>1873</v>
      </c>
      <c r="AP7" s="109" t="s">
        <v>1874</v>
      </c>
      <c r="AQ7" s="109" t="s">
        <v>1875</v>
      </c>
      <c r="AR7" s="109" t="s">
        <v>1876</v>
      </c>
      <c r="AS7" s="6" t="s">
        <v>1877</v>
      </c>
      <c r="AT7" s="109" t="s">
        <v>1878</v>
      </c>
      <c r="AU7" s="109" t="s">
        <v>1879</v>
      </c>
      <c r="AV7" s="109" t="s">
        <v>1880</v>
      </c>
      <c r="AW7" s="109" t="s">
        <v>1881</v>
      </c>
      <c r="AX7" s="109" t="s">
        <v>1882</v>
      </c>
      <c r="AY7" s="109" t="s">
        <v>1883</v>
      </c>
      <c r="AZ7" s="6" t="s">
        <v>1884</v>
      </c>
      <c r="BA7" s="110" t="s">
        <v>1885</v>
      </c>
      <c r="BB7" s="110" t="s">
        <v>1886</v>
      </c>
      <c r="BC7" s="111" t="s">
        <v>1887</v>
      </c>
      <c r="BD7" s="6" t="s">
        <v>1888</v>
      </c>
      <c r="BE7" s="19" t="s">
        <v>1725</v>
      </c>
      <c r="BF7" s="10" t="str">
        <f t="shared" ref="BF7:BF38" si="1">IF(LEN(F8) &gt; 0, VLOOKUP(E8,Svar, 12, FALSE), "")</f>
        <v/>
      </c>
      <c r="BI7" s="61" t="s">
        <v>1823</v>
      </c>
      <c r="BJ7" s="61" t="s">
        <v>3</v>
      </c>
      <c r="BK7" s="9" t="s">
        <v>1838</v>
      </c>
      <c r="BL7" s="6" t="s">
        <v>1839</v>
      </c>
      <c r="BM7" s="6" t="s">
        <v>1840</v>
      </c>
      <c r="BN7" s="109" t="s">
        <v>1841</v>
      </c>
      <c r="BO7" s="109" t="s">
        <v>1842</v>
      </c>
      <c r="BP7" s="109" t="s">
        <v>1843</v>
      </c>
      <c r="BQ7" s="109" t="s">
        <v>1844</v>
      </c>
      <c r="BR7" s="109" t="s">
        <v>1845</v>
      </c>
      <c r="BS7" s="6" t="s">
        <v>1846</v>
      </c>
      <c r="BT7" s="109" t="s">
        <v>1847</v>
      </c>
      <c r="BU7" s="109" t="s">
        <v>1848</v>
      </c>
      <c r="BV7" s="109" t="s">
        <v>1849</v>
      </c>
      <c r="BW7" s="109" t="s">
        <v>1850</v>
      </c>
      <c r="BX7" s="109" t="s">
        <v>1851</v>
      </c>
      <c r="BY7" s="109" t="s">
        <v>1852</v>
      </c>
      <c r="BZ7" s="6" t="s">
        <v>1853</v>
      </c>
      <c r="CA7" s="109" t="s">
        <v>1854</v>
      </c>
      <c r="CB7" s="109" t="s">
        <v>1855</v>
      </c>
      <c r="CC7" s="109" t="s">
        <v>1856</v>
      </c>
      <c r="CD7" s="109" t="s">
        <v>1857</v>
      </c>
      <c r="CE7" s="109" t="s">
        <v>1858</v>
      </c>
      <c r="CF7" s="109" t="s">
        <v>1859</v>
      </c>
      <c r="CG7" s="109" t="s">
        <v>1860</v>
      </c>
      <c r="CH7" s="109" t="s">
        <v>1861</v>
      </c>
      <c r="CI7" s="109" t="s">
        <v>1862</v>
      </c>
      <c r="CJ7" s="6" t="s">
        <v>1863</v>
      </c>
      <c r="CK7" s="109" t="s">
        <v>1864</v>
      </c>
      <c r="CL7" s="109" t="s">
        <v>1865</v>
      </c>
      <c r="CM7" s="109" t="s">
        <v>1866</v>
      </c>
      <c r="CN7" s="109" t="s">
        <v>1867</v>
      </c>
      <c r="CO7" s="109" t="s">
        <v>1868</v>
      </c>
      <c r="CP7" s="109" t="s">
        <v>1869</v>
      </c>
      <c r="CQ7" s="6" t="s">
        <v>1870</v>
      </c>
      <c r="CR7" s="109" t="s">
        <v>1871</v>
      </c>
      <c r="CS7" s="109" t="s">
        <v>1872</v>
      </c>
      <c r="CT7" s="109" t="s">
        <v>1873</v>
      </c>
      <c r="CU7" s="109" t="s">
        <v>1874</v>
      </c>
      <c r="CV7" s="109" t="s">
        <v>1875</v>
      </c>
      <c r="CW7" s="109" t="s">
        <v>1876</v>
      </c>
      <c r="CX7" s="6" t="s">
        <v>1877</v>
      </c>
      <c r="CY7" s="109" t="s">
        <v>1878</v>
      </c>
      <c r="CZ7" s="109" t="s">
        <v>1879</v>
      </c>
      <c r="DA7" s="109" t="s">
        <v>1880</v>
      </c>
      <c r="DB7" s="109" t="s">
        <v>1881</v>
      </c>
      <c r="DC7" s="109" t="s">
        <v>1882</v>
      </c>
      <c r="DD7" s="109" t="s">
        <v>1883</v>
      </c>
      <c r="DE7" s="6" t="s">
        <v>1884</v>
      </c>
      <c r="DF7" s="110" t="s">
        <v>1885</v>
      </c>
      <c r="DG7" s="110" t="s">
        <v>1886</v>
      </c>
      <c r="DH7" s="111" t="s">
        <v>1887</v>
      </c>
      <c r="DI7" s="6" t="s">
        <v>1888</v>
      </c>
      <c r="DJ7" s="19" t="s">
        <v>1725</v>
      </c>
    </row>
    <row r="8" spans="1:114" ht="14.25" x14ac:dyDescent="0.2">
      <c r="A8" s="6" t="s">
        <v>7</v>
      </c>
      <c r="B8" s="7">
        <v>1081</v>
      </c>
      <c r="C8" s="7"/>
      <c r="D8" s="7">
        <v>1</v>
      </c>
      <c r="E8" s="61" t="s">
        <v>1836</v>
      </c>
      <c r="F8" s="9" t="str">
        <f t="shared" ref="F8:F71" si="2">IFERROR(VLOOKUP(E8,Svar, 2, FALSE), "")</f>
        <v/>
      </c>
      <c r="G8" s="10" t="str">
        <f t="shared" ref="G8:G71" si="3">IFERROR(VLOOKUP(E8,Svar, 3, FALSE), "")</f>
        <v/>
      </c>
      <c r="H8" s="10" t="str">
        <f t="shared" ref="H8:H71" si="4">IFERROR(VLOOKUP(E8,Svar, 4, FALSE), "")</f>
        <v/>
      </c>
      <c r="I8" s="11">
        <v>1.25</v>
      </c>
      <c r="J8" s="11">
        <v>1.25</v>
      </c>
      <c r="K8" s="11">
        <v>1.25</v>
      </c>
      <c r="L8" s="11">
        <v>1.25</v>
      </c>
      <c r="M8" s="11">
        <v>0</v>
      </c>
      <c r="N8" s="10">
        <v>5</v>
      </c>
      <c r="O8" s="11">
        <v>1</v>
      </c>
      <c r="P8" s="11">
        <v>1</v>
      </c>
      <c r="Q8" s="11">
        <v>1</v>
      </c>
      <c r="R8" s="11">
        <v>1</v>
      </c>
      <c r="S8" s="11">
        <v>1</v>
      </c>
      <c r="T8" s="11">
        <v>0</v>
      </c>
      <c r="U8" s="10">
        <v>5</v>
      </c>
      <c r="V8" s="11">
        <v>0.625</v>
      </c>
      <c r="W8" s="11">
        <v>0.625</v>
      </c>
      <c r="X8" s="11">
        <v>0.625</v>
      </c>
      <c r="Y8" s="11">
        <v>0.625</v>
      </c>
      <c r="Z8" s="11">
        <v>0.625</v>
      </c>
      <c r="AA8" s="11">
        <v>0.625</v>
      </c>
      <c r="AB8" s="11">
        <v>0.625</v>
      </c>
      <c r="AC8" s="11">
        <v>0.625</v>
      </c>
      <c r="AD8" s="11">
        <v>0</v>
      </c>
      <c r="AE8" s="10">
        <v>5</v>
      </c>
      <c r="AF8" s="11">
        <v>0</v>
      </c>
      <c r="AG8" s="11">
        <v>2</v>
      </c>
      <c r="AH8" s="11">
        <v>0</v>
      </c>
      <c r="AI8" s="11">
        <v>2</v>
      </c>
      <c r="AJ8" s="11">
        <v>1</v>
      </c>
      <c r="AK8" s="11">
        <v>0</v>
      </c>
      <c r="AL8" s="10">
        <v>5</v>
      </c>
      <c r="AM8" s="11">
        <v>1</v>
      </c>
      <c r="AN8" s="11">
        <v>1</v>
      </c>
      <c r="AO8" s="11">
        <v>1</v>
      </c>
      <c r="AP8" s="11">
        <v>1</v>
      </c>
      <c r="AQ8" s="11">
        <v>1</v>
      </c>
      <c r="AR8" s="11">
        <v>0</v>
      </c>
      <c r="AS8" s="10">
        <v>5</v>
      </c>
      <c r="AT8" s="11">
        <v>1</v>
      </c>
      <c r="AU8" s="11">
        <v>1</v>
      </c>
      <c r="AV8" s="11">
        <v>1</v>
      </c>
      <c r="AW8" s="11">
        <v>1</v>
      </c>
      <c r="AX8" s="11">
        <v>1</v>
      </c>
      <c r="AY8" s="11">
        <v>0</v>
      </c>
      <c r="AZ8" s="10">
        <v>5</v>
      </c>
      <c r="BA8" s="12" t="s">
        <v>1638</v>
      </c>
      <c r="BB8" s="12" t="s">
        <v>1639</v>
      </c>
      <c r="BC8" s="13">
        <v>4516</v>
      </c>
      <c r="BD8" s="10">
        <f t="shared" ref="BD8:BD71" si="5">IF(BC8 &gt; 3099, 5, IF(BC8 &gt; 2799, 4, IF(BC8&gt; 2499, 3, IF(BC8&gt; 2299, 2, IF(BC8 &gt; 1999, 1, IF(BC8&gt;0, 0))))))</f>
        <v>5</v>
      </c>
      <c r="BE8" s="17">
        <v>5</v>
      </c>
      <c r="BF8" s="10" t="str">
        <f t="shared" si="1"/>
        <v/>
      </c>
      <c r="BI8" s="7">
        <v>257</v>
      </c>
      <c r="BJ8" s="6" t="s">
        <v>301</v>
      </c>
      <c r="BK8" s="9" t="str">
        <f t="shared" ref="BK8:BK71" si="6">IFERROR(VLOOKUP(BJ8,Svar, 2, FALSE), "")</f>
        <v>Ola Gustafsson</v>
      </c>
      <c r="BL8" s="10" t="str">
        <f t="shared" ref="BL8:BL71" si="7">IFERROR(VLOOKUP(BJ8,Svar, 3, FALSE), "")</f>
        <v>ola.gustafsson@aneby.se</v>
      </c>
      <c r="BM8" s="10" t="str">
        <f t="shared" ref="BM8:BM71" si="8">IFERROR(VLOOKUP(BJ8,Svar, 4, FALSE), "")</f>
        <v>Fritidsansvarig</v>
      </c>
      <c r="BN8" s="11">
        <f t="shared" ref="BN8:BN71" si="9">IF(LEN(BK8) &gt; 0, IF(IFERROR(FIND("a.", VLOOKUP(BJ8,Svar, 5, FALSE)), 0), 1.25, 0), "")</f>
        <v>0</v>
      </c>
      <c r="BO8" s="11">
        <f t="shared" ref="BO8:BO71" si="10">IF(LEN(BK8) &gt; 0, IF(IFERROR(FIND("b.", VLOOKUP(BJ8,Svar, 5, FALSE)), 0), 1.25, 0), "")</f>
        <v>0</v>
      </c>
      <c r="BP8" s="11">
        <f t="shared" ref="BP8:BP71" si="11">IF(LEN(BK8) &gt; 0, IF(IFERROR(FIND("c.", VLOOKUP(BJ8,Svar, 5, FALSE)), 0), 1.25, 0), "")</f>
        <v>0</v>
      </c>
      <c r="BQ8" s="11">
        <f t="shared" ref="BQ8:BQ71" si="12">IF(LEN(BK8) &gt; 0, IF(IFERROR(FIND("d.", VLOOKUP(BJ8,Svar, 5, FALSE)), 0), 1.25, 0), "")</f>
        <v>1.25</v>
      </c>
      <c r="BR8" s="11">
        <f t="shared" ref="BR8:BR71" si="13">IF(LEN(BK8) &gt; 0, 0, "")</f>
        <v>0</v>
      </c>
      <c r="BS8" s="10">
        <f t="shared" ref="BS8:BS71" si="14">IF(LEN(BK8) &gt; 0, SUM(BN8:BR8), "")</f>
        <v>1.25</v>
      </c>
      <c r="BT8" s="11">
        <f t="shared" ref="BT8:BT71" si="15">IF(LEN(BK8) &gt; 0, IF(IFERROR(FIND("a.", VLOOKUP(BJ8,Svar, 7, FALSE)), 0), 1, 0), "")</f>
        <v>0</v>
      </c>
      <c r="BU8" s="11">
        <f t="shared" ref="BU8:BU71" si="16">IF(LEN(BK8) &gt; 0, IF(IFERROR(FIND("b.", VLOOKUP(BJ8,Svar, 7, FALSE)), 0), 1, 0), "")</f>
        <v>0</v>
      </c>
      <c r="BV8" s="11">
        <f t="shared" ref="BV8:BV71" si="17">IF(LEN(BK8) &gt; 0, IF(IFERROR(FIND("c.", VLOOKUP(BJ8,Svar, 7, FALSE)), 0), 1, 0), "")</f>
        <v>1</v>
      </c>
      <c r="BW8" s="11">
        <f t="shared" ref="BW8:BW71" si="18">IF(LEN(BK8) &gt; 0, IF(IFERROR(FIND("d.", VLOOKUP(BJ8,Svar, 7, FALSE)), 0), 1, 0), "")</f>
        <v>0</v>
      </c>
      <c r="BX8" s="11">
        <f t="shared" ref="BX8:BX71" si="19">IF(LEN(BK8) &gt; 0, IF(IFERROR(FIND("e.", VLOOKUP(BJ8,Svar, 7, FALSE)), 0), 1, 0), "")</f>
        <v>0</v>
      </c>
      <c r="BY8" s="11">
        <f t="shared" ref="BY8:BY71" si="20">IF(LEN(BK8) &gt; 0, 0, "")</f>
        <v>0</v>
      </c>
      <c r="BZ8" s="10">
        <f t="shared" ref="BZ8:BZ71" si="21">IF(LEN(BK8) &gt; 0, SUM(BT8:BY8), "")</f>
        <v>1</v>
      </c>
      <c r="CA8" s="11">
        <f t="shared" ref="CA8:CA71" si="22">IF(LEN(BK8) &gt; 0, IF(IFERROR(FIND("a.", VLOOKUP(BJ8,Svar, 8, FALSE)), 0), 0.625, 0), "")</f>
        <v>0</v>
      </c>
      <c r="CB8" s="11">
        <f t="shared" ref="CB8:CB71" si="23">IF(LEN(BK8) &gt; 0, IF(IFERROR(FIND("b.", VLOOKUP(BJ8,Svar, 8, FALSE)), 0), 0.625, 0), "")</f>
        <v>0</v>
      </c>
      <c r="CC8" s="11">
        <f t="shared" ref="CC8:CC71" si="24">IF(LEN(BK8) &gt; 0, IF(IFERROR(FIND("c.", VLOOKUP(BJ8,Svar, 8, FALSE)), 0), 0.625, 0), "")</f>
        <v>0</v>
      </c>
      <c r="CD8" s="11">
        <f t="shared" ref="CD8:CD71" si="25">IF(LEN(BK8) &gt; 0, IF(IFERROR(FIND("d.", VLOOKUP(BJ8,Svar, 8, FALSE)), 0), 0.625, 0), "")</f>
        <v>0</v>
      </c>
      <c r="CE8" s="11">
        <f t="shared" ref="CE8:CE71" si="26">IF(LEN(BK8) &gt; 0, IF(IFERROR(FIND("e.", VLOOKUP(BJ8,Svar, 8, FALSE)), 0), 0.625, 0), "")</f>
        <v>0</v>
      </c>
      <c r="CF8" s="11">
        <f t="shared" ref="CF8:CF71" si="27">IF(LEN(BK8) &gt; 0, IF(IFERROR(FIND("f.", VLOOKUP(BJ8,Svar, 8, FALSE)), 0), 0.625, 0), "")</f>
        <v>0</v>
      </c>
      <c r="CG8" s="11">
        <f t="shared" ref="CG8:CG71" si="28">IF(LEN(BK8) &gt; 0, IF(IFERROR(FIND("g.", VLOOKUP(BJ8,Svar, 8, FALSE)), 0), 0.625, 0), "")</f>
        <v>0.625</v>
      </c>
      <c r="CH8" s="11">
        <f t="shared" ref="CH8:CH71" si="29">IF(LEN(BK8) &gt; 0, IF(IFERROR(FIND("h.", VLOOKUP(BJ8,Svar, 8, FALSE)), 0), 0.625, 0), "")</f>
        <v>0</v>
      </c>
      <c r="CI8" s="11">
        <f t="shared" ref="CI8:CI71" si="30">IF(LEN(BK8) &gt; 0, 0, "")</f>
        <v>0</v>
      </c>
      <c r="CJ8" s="10">
        <f t="shared" ref="CJ8:CJ71" si="31">IF(LEN(BK8) &gt; 0, SUM(CA8:CI8), "")</f>
        <v>0.625</v>
      </c>
      <c r="CK8" s="11">
        <f t="shared" ref="CK8:CK71" si="32">IF(LEN(BK8) &gt; 0, IF(IFERROR(FIND("a.", VLOOKUP(BJ8,Svar, 9, FALSE)), 0), 1, 0), "")</f>
        <v>0</v>
      </c>
      <c r="CL8" s="11">
        <f t="shared" ref="CL8:CL71" si="33">IF(LEN(BK8) &gt; 0, IF(IFERROR(FIND("b.", VLOOKUP(BJ8,Svar, 9, FALSE)), 0), 2, 0), "")</f>
        <v>0</v>
      </c>
      <c r="CM8" s="11">
        <f t="shared" ref="CM8:CM71" si="34">IF(LEN(BK8) &gt; 0, IF(IFERROR(FIND("c.", VLOOKUP(BJ8,Svar, 9, FALSE)), 0), 1, 0), "")</f>
        <v>0</v>
      </c>
      <c r="CN8" s="11">
        <f t="shared" ref="CN8:CN71" si="35">IF(LEN(BK8) &gt; 0, IF(IFERROR(FIND("d.", VLOOKUP(BJ8,Svar, 9, FALSE)), 0), 2, 0), "")</f>
        <v>0</v>
      </c>
      <c r="CO8" s="11">
        <f t="shared" ref="CO8:CO71" si="36">IF(LEN(BK8) &gt; 0, IF(IFERROR(FIND("e.", VLOOKUP(BJ8,Svar, 9, FALSE)), 0), 1, 0), "")</f>
        <v>0</v>
      </c>
      <c r="CP8" s="11">
        <f t="shared" ref="CP8:CP71" si="37">IF(LEN(BK8) &gt; 0, 0, "")</f>
        <v>0</v>
      </c>
      <c r="CQ8" s="10">
        <f t="shared" ref="CQ8:CQ71" si="38">IF(LEN(BK8) &gt; 0, IF(SUM(CK8:CP8) &gt; 5, 5, SUM(CK8:CP8)), "")</f>
        <v>0</v>
      </c>
      <c r="CR8" s="11">
        <f t="shared" ref="CR8:CR71" si="39">IF(LEN(BK8) &gt; 0, IF(IFERROR(FIND("a.", VLOOKUP(BJ8,Svar, 10, FALSE)), 0), 1, 0), "")</f>
        <v>0</v>
      </c>
      <c r="CS8" s="11">
        <f t="shared" ref="CS8:CS71" si="40">IF(LEN(BK8) &gt; 0, IF(IFERROR(FIND("b.", VLOOKUP(BJ8,Svar, 10, FALSE)), 0), 1, 0), "")</f>
        <v>0</v>
      </c>
      <c r="CT8" s="11">
        <f t="shared" ref="CT8:CT71" si="41">IF(LEN(BK8) &gt; 0, IF(IFERROR(FIND("c.", VLOOKUP(BJ8,Svar, 10, FALSE)), 0), 1, 0), "")</f>
        <v>0</v>
      </c>
      <c r="CU8" s="11">
        <f t="shared" ref="CU8:CU71" si="42">IF(LEN(BK8) &gt; 0, IF(IFERROR(FIND("d.", VLOOKUP(BJ8,Svar, 10, FALSE)), 0), 1, 0), "")</f>
        <v>1</v>
      </c>
      <c r="CV8" s="11">
        <f t="shared" ref="CV8:CV71" si="43">IF(LEN(BK8) &gt; 0, IF(IFERROR(FIND("e.", VLOOKUP(BJ8,Svar, 10, FALSE)), 0), 1, 0), "")</f>
        <v>0</v>
      </c>
      <c r="CW8" s="11">
        <f t="shared" ref="CW8:CW71" si="44">IF(LEN(BK8) &gt; 0, 0, "")</f>
        <v>0</v>
      </c>
      <c r="CX8" s="10">
        <f t="shared" ref="CX8:CX71" si="45">IF(LEN(BK8) &gt; 0, SUM(CR8:CW8), "")</f>
        <v>1</v>
      </c>
      <c r="CY8" s="11">
        <f t="shared" ref="CY8:CY71" si="46">IF(LEN(BK8) &gt; 0, IF(IFERROR(FIND("a.", VLOOKUP(BJ8,Svar, 11, FALSE)), 0), 1, 0), "")</f>
        <v>1</v>
      </c>
      <c r="CZ8" s="11">
        <f t="shared" ref="CZ8:CZ71" si="47">IF(LEN(BK8) &gt; 0, IF(IFERROR(FIND("b.", VLOOKUP(BJ8,Svar, 11, FALSE)), 0), 1, 0), "")</f>
        <v>0</v>
      </c>
      <c r="DA8" s="11">
        <f t="shared" ref="DA8:DA71" si="48">IF(LEN(BK8) &gt; 0, IF(IFERROR(FIND("c.", VLOOKUP(BJ8,Svar, 11, FALSE)), 0), 1, 0), "")</f>
        <v>0</v>
      </c>
      <c r="DB8" s="11">
        <f t="shared" ref="DB8:DB71" si="49">IF(LEN(BK8) &gt; 0, IF(IFERROR(FIND("d.", VLOOKUP(BJ8,Svar, 11, FALSE)), 0), 1, 0), "")</f>
        <v>0</v>
      </c>
      <c r="DC8" s="11">
        <f t="shared" ref="DC8:DC71" si="50">IF(LEN(BK8) &gt; 0, IF(IFERROR(FIND("e.", VLOOKUP(BJ8,Svar, 11, FALSE)), 0), 1, 0), "")</f>
        <v>0</v>
      </c>
      <c r="DD8" s="11">
        <f t="shared" ref="DD8:DD71" si="51">IF(LEN(BK8) &gt; 0, 0, "")</f>
        <v>0</v>
      </c>
      <c r="DE8" s="10">
        <f t="shared" ref="DE8:DE71" si="52">IF(LEN(BK8) &gt; 0, SUM(CY8:DD8), "")</f>
        <v>1</v>
      </c>
      <c r="DF8" s="12">
        <v>744</v>
      </c>
      <c r="DG8" s="12" t="s">
        <v>1389</v>
      </c>
      <c r="DH8" s="13">
        <v>1834</v>
      </c>
      <c r="DI8" s="10">
        <f t="shared" ref="DI8:DI71" si="53">IF(DH8 &gt; 3099, 5, IF(DH8 &gt; 2799, 4, IF(DH8&gt; 2499, 3, IF(DH8&gt; 2299, 2, IF(DH8 &gt; 1999, 1, IF(DH8&gt;0, 0))))))</f>
        <v>0</v>
      </c>
      <c r="DJ8" s="17">
        <f t="shared" ref="DJ8:DJ71" si="54">IF(LEN(BK8) &gt; 0, ROUND((BS8+BZ8+CJ8+CQ8+CX8+DE8+DI8)/7, 1), "")</f>
        <v>0.7</v>
      </c>
    </row>
    <row r="9" spans="1:114" ht="14.25" x14ac:dyDescent="0.2">
      <c r="A9" s="6" t="s">
        <v>7</v>
      </c>
      <c r="B9" s="7">
        <v>1083</v>
      </c>
      <c r="C9" s="7"/>
      <c r="D9" s="7">
        <v>2</v>
      </c>
      <c r="E9" s="61" t="s">
        <v>1835</v>
      </c>
      <c r="F9" s="9" t="str">
        <f t="shared" si="2"/>
        <v/>
      </c>
      <c r="G9" s="10" t="str">
        <f t="shared" si="3"/>
        <v/>
      </c>
      <c r="H9" s="10" t="str">
        <f t="shared" si="4"/>
        <v/>
      </c>
      <c r="I9" s="11">
        <v>1.25</v>
      </c>
      <c r="J9" s="11">
        <v>1.25</v>
      </c>
      <c r="K9" s="11">
        <v>1.25</v>
      </c>
      <c r="L9" s="11">
        <v>1.25</v>
      </c>
      <c r="M9" s="11">
        <v>0</v>
      </c>
      <c r="N9" s="10">
        <v>5</v>
      </c>
      <c r="O9" s="11">
        <v>1</v>
      </c>
      <c r="P9" s="11">
        <v>1</v>
      </c>
      <c r="Q9" s="11">
        <v>1</v>
      </c>
      <c r="R9" s="11">
        <v>1</v>
      </c>
      <c r="S9" s="11">
        <v>1</v>
      </c>
      <c r="T9" s="11">
        <v>0</v>
      </c>
      <c r="U9" s="10">
        <v>5</v>
      </c>
      <c r="V9" s="11">
        <v>0.625</v>
      </c>
      <c r="W9" s="11">
        <v>0.625</v>
      </c>
      <c r="X9" s="11">
        <v>0.625</v>
      </c>
      <c r="Y9" s="11">
        <v>0.625</v>
      </c>
      <c r="Z9" s="11">
        <v>0.625</v>
      </c>
      <c r="AA9" s="11">
        <v>0.625</v>
      </c>
      <c r="AB9" s="11">
        <v>0.625</v>
      </c>
      <c r="AC9" s="11">
        <v>0.625</v>
      </c>
      <c r="AD9" s="11">
        <v>0</v>
      </c>
      <c r="AE9" s="10">
        <v>5</v>
      </c>
      <c r="AF9" s="11">
        <v>0</v>
      </c>
      <c r="AG9" s="11">
        <v>2</v>
      </c>
      <c r="AH9" s="11">
        <v>0</v>
      </c>
      <c r="AI9" s="11">
        <v>2</v>
      </c>
      <c r="AJ9" s="11">
        <v>1</v>
      </c>
      <c r="AK9" s="11" t="str">
        <f t="shared" ref="AK9:AK14" si="55">IF(LEN(F9) &gt; 0, 0, "")</f>
        <v/>
      </c>
      <c r="AL9" s="10">
        <v>5</v>
      </c>
      <c r="AM9" s="11">
        <v>1</v>
      </c>
      <c r="AN9" s="11">
        <v>1</v>
      </c>
      <c r="AO9" s="11">
        <v>1</v>
      </c>
      <c r="AP9" s="11">
        <v>1</v>
      </c>
      <c r="AQ9" s="11">
        <v>1</v>
      </c>
      <c r="AR9" s="11">
        <v>0</v>
      </c>
      <c r="AS9" s="10">
        <v>5</v>
      </c>
      <c r="AT9" s="11">
        <v>1</v>
      </c>
      <c r="AU9" s="11">
        <v>1</v>
      </c>
      <c r="AV9" s="11">
        <v>1</v>
      </c>
      <c r="AW9" s="11">
        <v>1</v>
      </c>
      <c r="AX9" s="11">
        <v>0</v>
      </c>
      <c r="AY9" s="11">
        <v>0</v>
      </c>
      <c r="AZ9" s="10">
        <v>4</v>
      </c>
      <c r="BA9" s="12" t="s">
        <v>1505</v>
      </c>
      <c r="BB9" s="12" t="s">
        <v>1506</v>
      </c>
      <c r="BC9" s="13">
        <v>7351</v>
      </c>
      <c r="BD9" s="10">
        <f t="shared" si="5"/>
        <v>5</v>
      </c>
      <c r="BE9" s="54">
        <v>4.8570000000000002</v>
      </c>
      <c r="BF9" s="10" t="str">
        <f t="shared" si="1"/>
        <v>Mycket bra</v>
      </c>
      <c r="BI9" s="7">
        <v>256</v>
      </c>
      <c r="BJ9" s="6" t="s">
        <v>647</v>
      </c>
      <c r="BK9" s="9" t="str">
        <f t="shared" si="6"/>
        <v>Annica Merchant</v>
      </c>
      <c r="BL9" s="10" t="str">
        <f t="shared" si="7"/>
        <v>annica.merchant@kil.se</v>
      </c>
      <c r="BM9" s="10" t="str">
        <f t="shared" si="8"/>
        <v>ANDT-samordnare samt chef för ungdomsgården</v>
      </c>
      <c r="BN9" s="11">
        <f t="shared" si="9"/>
        <v>0</v>
      </c>
      <c r="BO9" s="11">
        <f t="shared" si="10"/>
        <v>0</v>
      </c>
      <c r="BP9" s="11">
        <f t="shared" si="11"/>
        <v>0</v>
      </c>
      <c r="BQ9" s="11">
        <f t="shared" si="12"/>
        <v>0</v>
      </c>
      <c r="BR9" s="11">
        <f t="shared" si="13"/>
        <v>0</v>
      </c>
      <c r="BS9" s="10">
        <f t="shared" si="14"/>
        <v>0</v>
      </c>
      <c r="BT9" s="11">
        <f t="shared" si="15"/>
        <v>0</v>
      </c>
      <c r="BU9" s="11">
        <f t="shared" si="16"/>
        <v>0</v>
      </c>
      <c r="BV9" s="11">
        <f t="shared" si="17"/>
        <v>1</v>
      </c>
      <c r="BW9" s="11">
        <f t="shared" si="18"/>
        <v>1</v>
      </c>
      <c r="BX9" s="11">
        <f t="shared" si="19"/>
        <v>0</v>
      </c>
      <c r="BY9" s="11">
        <f t="shared" si="20"/>
        <v>0</v>
      </c>
      <c r="BZ9" s="10">
        <f t="shared" si="21"/>
        <v>2</v>
      </c>
      <c r="CA9" s="11">
        <f t="shared" si="22"/>
        <v>0</v>
      </c>
      <c r="CB9" s="11">
        <f t="shared" si="23"/>
        <v>0</v>
      </c>
      <c r="CC9" s="11">
        <f t="shared" si="24"/>
        <v>0.625</v>
      </c>
      <c r="CD9" s="11">
        <f t="shared" si="25"/>
        <v>0</v>
      </c>
      <c r="CE9" s="11">
        <f t="shared" si="26"/>
        <v>0</v>
      </c>
      <c r="CF9" s="11">
        <f t="shared" si="27"/>
        <v>0.625</v>
      </c>
      <c r="CG9" s="11">
        <f t="shared" si="28"/>
        <v>0</v>
      </c>
      <c r="CH9" s="11">
        <f t="shared" si="29"/>
        <v>0</v>
      </c>
      <c r="CI9" s="11">
        <f t="shared" si="30"/>
        <v>0</v>
      </c>
      <c r="CJ9" s="10">
        <f t="shared" si="31"/>
        <v>1.25</v>
      </c>
      <c r="CK9" s="11">
        <f t="shared" si="32"/>
        <v>1</v>
      </c>
      <c r="CL9" s="11">
        <f t="shared" si="33"/>
        <v>0</v>
      </c>
      <c r="CM9" s="11">
        <f t="shared" si="34"/>
        <v>0</v>
      </c>
      <c r="CN9" s="11">
        <f t="shared" si="35"/>
        <v>0</v>
      </c>
      <c r="CO9" s="11">
        <f t="shared" si="36"/>
        <v>0</v>
      </c>
      <c r="CP9" s="11">
        <f t="shared" si="37"/>
        <v>0</v>
      </c>
      <c r="CQ9" s="10">
        <f t="shared" si="38"/>
        <v>1</v>
      </c>
      <c r="CR9" s="11">
        <f t="shared" si="39"/>
        <v>1</v>
      </c>
      <c r="CS9" s="11">
        <f t="shared" si="40"/>
        <v>0</v>
      </c>
      <c r="CT9" s="11">
        <f t="shared" si="41"/>
        <v>1</v>
      </c>
      <c r="CU9" s="11">
        <f t="shared" si="42"/>
        <v>0</v>
      </c>
      <c r="CV9" s="11">
        <f t="shared" si="43"/>
        <v>0</v>
      </c>
      <c r="CW9" s="11">
        <f t="shared" si="44"/>
        <v>0</v>
      </c>
      <c r="CX9" s="10">
        <f t="shared" si="45"/>
        <v>2</v>
      </c>
      <c r="CY9" s="11">
        <f t="shared" si="46"/>
        <v>0</v>
      </c>
      <c r="CZ9" s="11">
        <f t="shared" si="47"/>
        <v>0</v>
      </c>
      <c r="DA9" s="11">
        <f t="shared" si="48"/>
        <v>0</v>
      </c>
      <c r="DB9" s="11">
        <f t="shared" si="49"/>
        <v>0</v>
      </c>
      <c r="DC9" s="11">
        <f t="shared" si="50"/>
        <v>0</v>
      </c>
      <c r="DD9" s="11">
        <f t="shared" si="51"/>
        <v>0</v>
      </c>
      <c r="DE9" s="10">
        <f t="shared" si="52"/>
        <v>0</v>
      </c>
      <c r="DF9" s="12" t="s">
        <v>1491</v>
      </c>
      <c r="DG9" s="12">
        <v>900</v>
      </c>
      <c r="DH9" s="13">
        <v>1915</v>
      </c>
      <c r="DI9" s="10">
        <f t="shared" si="53"/>
        <v>0</v>
      </c>
      <c r="DJ9" s="17">
        <f t="shared" si="54"/>
        <v>0.9</v>
      </c>
    </row>
    <row r="10" spans="1:114" ht="14.25" x14ac:dyDescent="0.2">
      <c r="A10" s="6" t="s">
        <v>7</v>
      </c>
      <c r="B10" s="7">
        <v>1080</v>
      </c>
      <c r="C10" s="7"/>
      <c r="D10" s="7">
        <v>3</v>
      </c>
      <c r="E10" s="6" t="s">
        <v>255</v>
      </c>
      <c r="F10" s="9" t="str">
        <f t="shared" si="2"/>
        <v>Stig Berggren</v>
      </c>
      <c r="G10" s="10" t="str">
        <f t="shared" si="3"/>
        <v>stig.berggren@skelleftea.se</v>
      </c>
      <c r="H10" s="10" t="str">
        <f t="shared" si="4"/>
        <v>Samordnare</v>
      </c>
      <c r="I10" s="11">
        <f>IF(LEN(F10) &gt; 0, IF(IFERROR(FIND("a.", VLOOKUP(E10,Svar, 5, FALSE)), 0), 1.25, 0), "")</f>
        <v>1.25</v>
      </c>
      <c r="J10" s="11">
        <f>IF(LEN(F10) &gt; 0, IF(IFERROR(FIND("b.", VLOOKUP(E10,Svar, 5, FALSE)), 0), 1.25, 0), "")</f>
        <v>1.25</v>
      </c>
      <c r="K10" s="11">
        <f>IF(LEN(F10) &gt; 0, IF(IFERROR(FIND("c.", VLOOKUP(E10,Svar, 5, FALSE)), 0), 1.25, 0), "")</f>
        <v>1.25</v>
      </c>
      <c r="L10" s="11">
        <f>IF(LEN(F10) &gt; 0, IF(IFERROR(FIND("d.", VLOOKUP(E10,Svar, 5, FALSE)), 0), 1.25, 0), "")</f>
        <v>1.25</v>
      </c>
      <c r="M10" s="11">
        <f>IF(LEN(F10) &gt; 0, 0, "")</f>
        <v>0</v>
      </c>
      <c r="N10" s="10">
        <f>IF(LEN(F10) &gt; 0, SUM(I10:M10), "")</f>
        <v>5</v>
      </c>
      <c r="O10" s="11">
        <f>IF(LEN(F10) &gt; 0, IF(IFERROR(FIND("a.", VLOOKUP(E10,Svar, 7, FALSE)), 0), 1, 0), "")</f>
        <v>1</v>
      </c>
      <c r="P10" s="11">
        <f>IF(LEN(F10) &gt; 0, IF(IFERROR(FIND("b.", VLOOKUP(E10,Svar, 7, FALSE)), 0), 1, 0), "")</f>
        <v>1</v>
      </c>
      <c r="Q10" s="11">
        <f>IF(LEN(F10) &gt; 0, IF(IFERROR(FIND("c.", VLOOKUP(E10,Svar, 7, FALSE)), 0), 1, 0), "")</f>
        <v>1</v>
      </c>
      <c r="R10" s="11">
        <f>IF(LEN(F10) &gt; 0, IF(IFERROR(FIND("d.", VLOOKUP(E10,Svar, 7, FALSE)), 0), 1, 0), "")</f>
        <v>1</v>
      </c>
      <c r="S10" s="11">
        <f>IF(LEN(F10) &gt; 0, IF(IFERROR(FIND("e.", VLOOKUP(E10,Svar, 7, FALSE)), 0), 1, 0), "")</f>
        <v>1</v>
      </c>
      <c r="T10" s="11">
        <f>IF(LEN(F10) &gt; 0, 0, "")</f>
        <v>0</v>
      </c>
      <c r="U10" s="10">
        <f>IF(LEN(F10) &gt; 0, SUM(O10:T10), "")</f>
        <v>5</v>
      </c>
      <c r="V10" s="11">
        <f>IF(LEN(F10) &gt; 0, IF(IFERROR(FIND("a.", VLOOKUP(E10,Svar, 8, FALSE)), 0), 0.625, 0), "")</f>
        <v>0.625</v>
      </c>
      <c r="W10" s="11">
        <f>IF(LEN(F10) &gt; 0, IF(IFERROR(FIND("b.", VLOOKUP(E10,Svar, 8, FALSE)), 0), 0.625, 0), "")</f>
        <v>0.625</v>
      </c>
      <c r="X10" s="11">
        <f>IF(LEN(F10) &gt; 0, IF(IFERROR(FIND("c.", VLOOKUP(E10,Svar, 8, FALSE)), 0), 0.625, 0), "")</f>
        <v>0.625</v>
      </c>
      <c r="Y10" s="11">
        <f>IF(LEN(F10) &gt; 0, IF(IFERROR(FIND("d.", VLOOKUP(E10,Svar, 8, FALSE)), 0), 0.625, 0), "")</f>
        <v>0.625</v>
      </c>
      <c r="Z10" s="11">
        <f>IF(LEN(F10) &gt; 0, IF(IFERROR(FIND("e.", VLOOKUP(E10,Svar, 8, FALSE)), 0), 0.625, 0), "")</f>
        <v>0.625</v>
      </c>
      <c r="AA10" s="11">
        <f>IF(LEN(F10) &gt; 0, IF(IFERROR(FIND("f.", VLOOKUP(E10,Svar, 8, FALSE)), 0), 0.625, 0), "")</f>
        <v>0.625</v>
      </c>
      <c r="AB10" s="11">
        <f>IF(LEN(F10) &gt; 0, IF(IFERROR(FIND("g.", VLOOKUP(E10,Svar, 8, FALSE)), 0), 0.625, 0), "")</f>
        <v>0.625</v>
      </c>
      <c r="AC10" s="11">
        <f>IF(LEN(F10) &gt; 0, IF(IFERROR(FIND("h.", VLOOKUP(E10,Svar, 8, FALSE)), 0), 0.625, 0), "")</f>
        <v>0.625</v>
      </c>
      <c r="AD10" s="11">
        <f>IF(LEN(F10) &gt; 0, 0, "")</f>
        <v>0</v>
      </c>
      <c r="AE10" s="10">
        <f>IF(LEN(F10) &gt; 0, SUM(V10:AD10), "")</f>
        <v>5</v>
      </c>
      <c r="AF10" s="11">
        <f>IF(LEN(F10) &gt; 0, IF(IFERROR(FIND("a.", VLOOKUP(E10,Svar, 9, FALSE)), 0), 1, 0), "")</f>
        <v>0</v>
      </c>
      <c r="AG10" s="11">
        <f>IF(LEN(F10) &gt; 0, IF(IFERROR(FIND("b.", VLOOKUP(E10,Svar, 9, FALSE)), 0), 2, 0), "")</f>
        <v>2</v>
      </c>
      <c r="AH10" s="11">
        <f>IF(LEN(F10) &gt; 0, IF(IFERROR(FIND("c.", VLOOKUP(E10,Svar, 9, FALSE)), 0), 1, 0), "")</f>
        <v>0</v>
      </c>
      <c r="AI10" s="11">
        <f>IF(LEN(F10) &gt; 0, IF(IFERROR(FIND("d.", VLOOKUP(E10,Svar, 9, FALSE)), 0), 2, 0), "")</f>
        <v>2</v>
      </c>
      <c r="AJ10" s="11">
        <f>IF(LEN(F10) &gt; 0, IF(IFERROR(FIND("e.", VLOOKUP(E10,Svar, 9, FALSE)), 0), 1, 0), "")</f>
        <v>1</v>
      </c>
      <c r="AK10" s="11">
        <f t="shared" si="55"/>
        <v>0</v>
      </c>
      <c r="AL10" s="10">
        <f>IF(LEN(F10) &gt; 0, IF(SUM(AF10:AK10) &gt; 5, 5, SUM(AF10:AK10)), "")</f>
        <v>5</v>
      </c>
      <c r="AM10" s="11">
        <f>IF(LEN(F10) &gt; 0, IF(IFERROR(FIND("a.", VLOOKUP(E10,Svar, 10, FALSE)), 0), 1, 0), "")</f>
        <v>1</v>
      </c>
      <c r="AN10" s="11">
        <f>IF(LEN(F10) &gt; 0, IF(IFERROR(FIND("b.", VLOOKUP(E10,Svar, 10, FALSE)), 0), 1, 0), "")</f>
        <v>1</v>
      </c>
      <c r="AO10" s="11">
        <f>IF(LEN(F10) &gt; 0, IF(IFERROR(FIND("c.", VLOOKUP(E10,Svar, 10, FALSE)), 0), 1, 0), "")</f>
        <v>1</v>
      </c>
      <c r="AP10" s="11">
        <f>IF(LEN(F10) &gt; 0, IF(IFERROR(FIND("d.", VLOOKUP(E10,Svar, 10, FALSE)), 0), 1, 0), "")</f>
        <v>1</v>
      </c>
      <c r="AQ10" s="11">
        <f>IF(LEN(F10) &gt; 0, IF(IFERROR(FIND("e.", VLOOKUP(E10,Svar, 10, FALSE)), 0), 1, 0), "")</f>
        <v>0</v>
      </c>
      <c r="AR10" s="11">
        <f>IF(LEN(F10) &gt; 0, 0, "")</f>
        <v>0</v>
      </c>
      <c r="AS10" s="10">
        <f>IF(LEN(F10) &gt; 0, SUM(AM10:AR10), "")</f>
        <v>4</v>
      </c>
      <c r="AT10" s="11">
        <f>IF(LEN(F10) &gt; 0, IF(IFERROR(FIND("a.", VLOOKUP(E10,Svar, 11, FALSE)), 0), 1, 0), "")</f>
        <v>0</v>
      </c>
      <c r="AU10" s="11">
        <f>IF(LEN(F10) &gt; 0, IF(IFERROR(FIND("b.", VLOOKUP(E10,Svar, 11, FALSE)), 0), 1, 0), "")</f>
        <v>1</v>
      </c>
      <c r="AV10" s="11">
        <f>IF(LEN(F10) &gt; 0, IF(IFERROR(FIND("c.", VLOOKUP(E10,Svar, 11, FALSE)), 0), 1, 0), "")</f>
        <v>1</v>
      </c>
      <c r="AW10" s="11">
        <f>IF(LEN(F10) &gt; 0, IF(IFERROR(FIND("d.", VLOOKUP(E10,Svar, 11, FALSE)), 0), 1, 0), "")</f>
        <v>1</v>
      </c>
      <c r="AX10" s="11">
        <f>IF(LEN(F10) &gt; 0, IF(IFERROR(FIND("e.", VLOOKUP(E10,Svar, 11, FALSE)), 0), 1, 0), "")</f>
        <v>1</v>
      </c>
      <c r="AY10" s="11">
        <f>IF(LEN(F10) &gt; 0, 0, "")</f>
        <v>0</v>
      </c>
      <c r="AZ10" s="10">
        <f>IF(LEN(F10) &gt; 0, SUM(AT10:AY10), "")</f>
        <v>4</v>
      </c>
      <c r="BA10" s="12" t="s">
        <v>1610</v>
      </c>
      <c r="BB10" s="12" t="s">
        <v>1373</v>
      </c>
      <c r="BC10" s="13">
        <v>4586</v>
      </c>
      <c r="BD10" s="10">
        <f t="shared" si="5"/>
        <v>5</v>
      </c>
      <c r="BE10" s="17">
        <f>IF(LEN(F10) &gt; 0, ROUND((N10+U10+AE10+AL10+AS10+AZ10+BD10)/7, 1), "")</f>
        <v>4.7</v>
      </c>
      <c r="BF10" s="10" t="str">
        <f t="shared" si="1"/>
        <v>Bra</v>
      </c>
      <c r="BI10" s="7">
        <v>254</v>
      </c>
      <c r="BJ10" s="6" t="s">
        <v>279</v>
      </c>
      <c r="BK10" s="9" t="str">
        <f t="shared" si="6"/>
        <v>Elin Dahlin</v>
      </c>
      <c r="BL10" s="10" t="str">
        <f t="shared" si="7"/>
        <v>elin.dahlin@ragunda.se</v>
      </c>
      <c r="BM10" s="10" t="str">
        <f t="shared" si="8"/>
        <v>folkhälsoutvecklare/KAA-handläggare</v>
      </c>
      <c r="BN10" s="11">
        <f t="shared" si="9"/>
        <v>0</v>
      </c>
      <c r="BO10" s="11">
        <f t="shared" si="10"/>
        <v>0</v>
      </c>
      <c r="BP10" s="11">
        <f t="shared" si="11"/>
        <v>0</v>
      </c>
      <c r="BQ10" s="11">
        <f t="shared" si="12"/>
        <v>0</v>
      </c>
      <c r="BR10" s="11">
        <f t="shared" si="13"/>
        <v>0</v>
      </c>
      <c r="BS10" s="10">
        <f t="shared" si="14"/>
        <v>0</v>
      </c>
      <c r="BT10" s="11">
        <f t="shared" si="15"/>
        <v>1</v>
      </c>
      <c r="BU10" s="11">
        <f t="shared" si="16"/>
        <v>0</v>
      </c>
      <c r="BV10" s="11">
        <f t="shared" si="17"/>
        <v>0</v>
      </c>
      <c r="BW10" s="11">
        <f t="shared" si="18"/>
        <v>1</v>
      </c>
      <c r="BX10" s="11">
        <f t="shared" si="19"/>
        <v>0</v>
      </c>
      <c r="BY10" s="11">
        <f t="shared" si="20"/>
        <v>0</v>
      </c>
      <c r="BZ10" s="10">
        <f t="shared" si="21"/>
        <v>2</v>
      </c>
      <c r="CA10" s="11">
        <f t="shared" si="22"/>
        <v>0</v>
      </c>
      <c r="CB10" s="11">
        <f t="shared" si="23"/>
        <v>0</v>
      </c>
      <c r="CC10" s="11">
        <f t="shared" si="24"/>
        <v>0</v>
      </c>
      <c r="CD10" s="11">
        <f t="shared" si="25"/>
        <v>0</v>
      </c>
      <c r="CE10" s="11">
        <f t="shared" si="26"/>
        <v>0</v>
      </c>
      <c r="CF10" s="11">
        <f t="shared" si="27"/>
        <v>0.625</v>
      </c>
      <c r="CG10" s="11">
        <f t="shared" si="28"/>
        <v>0</v>
      </c>
      <c r="CH10" s="11">
        <f t="shared" si="29"/>
        <v>0</v>
      </c>
      <c r="CI10" s="11">
        <f t="shared" si="30"/>
        <v>0</v>
      </c>
      <c r="CJ10" s="10">
        <f t="shared" si="31"/>
        <v>0.625</v>
      </c>
      <c r="CK10" s="11">
        <f t="shared" si="32"/>
        <v>1</v>
      </c>
      <c r="CL10" s="11">
        <f t="shared" si="33"/>
        <v>0</v>
      </c>
      <c r="CM10" s="11">
        <f t="shared" si="34"/>
        <v>0</v>
      </c>
      <c r="CN10" s="11">
        <f t="shared" si="35"/>
        <v>2</v>
      </c>
      <c r="CO10" s="11">
        <f t="shared" si="36"/>
        <v>0</v>
      </c>
      <c r="CP10" s="11">
        <f t="shared" si="37"/>
        <v>0</v>
      </c>
      <c r="CQ10" s="10">
        <f t="shared" si="38"/>
        <v>3</v>
      </c>
      <c r="CR10" s="11">
        <f t="shared" si="39"/>
        <v>0</v>
      </c>
      <c r="CS10" s="11">
        <f t="shared" si="40"/>
        <v>1</v>
      </c>
      <c r="CT10" s="11">
        <f t="shared" si="41"/>
        <v>1</v>
      </c>
      <c r="CU10" s="11">
        <f t="shared" si="42"/>
        <v>0</v>
      </c>
      <c r="CV10" s="11">
        <f t="shared" si="43"/>
        <v>0</v>
      </c>
      <c r="CW10" s="11">
        <f t="shared" si="44"/>
        <v>0</v>
      </c>
      <c r="CX10" s="10">
        <f t="shared" si="45"/>
        <v>2</v>
      </c>
      <c r="CY10" s="11">
        <f t="shared" si="46"/>
        <v>0</v>
      </c>
      <c r="CZ10" s="11">
        <f t="shared" si="47"/>
        <v>0</v>
      </c>
      <c r="DA10" s="11">
        <f t="shared" si="48"/>
        <v>0</v>
      </c>
      <c r="DB10" s="11">
        <f t="shared" si="49"/>
        <v>0</v>
      </c>
      <c r="DC10" s="11">
        <f t="shared" si="50"/>
        <v>0</v>
      </c>
      <c r="DD10" s="11">
        <f t="shared" si="51"/>
        <v>0</v>
      </c>
      <c r="DE10" s="10">
        <f t="shared" si="52"/>
        <v>0</v>
      </c>
      <c r="DF10" s="12">
        <v>494</v>
      </c>
      <c r="DG10" s="12" t="s">
        <v>1363</v>
      </c>
      <c r="DH10" s="13">
        <v>1670</v>
      </c>
      <c r="DI10" s="10">
        <f t="shared" si="53"/>
        <v>0</v>
      </c>
      <c r="DJ10" s="17">
        <f t="shared" si="54"/>
        <v>1.1000000000000001</v>
      </c>
    </row>
    <row r="11" spans="1:114" ht="14.25" x14ac:dyDescent="0.2">
      <c r="A11" s="6" t="s">
        <v>7</v>
      </c>
      <c r="B11" s="7">
        <v>1060</v>
      </c>
      <c r="C11" s="7"/>
      <c r="D11" s="7">
        <v>4</v>
      </c>
      <c r="E11" s="6" t="s">
        <v>946</v>
      </c>
      <c r="F11" s="9" t="str">
        <f t="shared" si="2"/>
        <v>Per-Inge Hellman</v>
      </c>
      <c r="G11" s="10" t="str">
        <f t="shared" si="3"/>
        <v>per-inge.hellman@vasteras.se</v>
      </c>
      <c r="H11" s="10" t="str">
        <f t="shared" si="4"/>
        <v>Strateg</v>
      </c>
      <c r="I11" s="11">
        <f>IF(LEN(F11) &gt; 0, IF(IFERROR(FIND("a.", VLOOKUP(E11,Svar, 5, FALSE)), 0), 1.25, 0), "")</f>
        <v>1.25</v>
      </c>
      <c r="J11" s="11">
        <f>IF(LEN(F11) &gt; 0, IF(IFERROR(FIND("b.", VLOOKUP(E11,Svar, 5, FALSE)), 0), 1.25, 0), "")</f>
        <v>0</v>
      </c>
      <c r="K11" s="11">
        <f>IF(LEN(F11) &gt; 0, IF(IFERROR(FIND("c.", VLOOKUP(E11,Svar, 5, FALSE)), 0), 1.25, 0), "")</f>
        <v>1.25</v>
      </c>
      <c r="L11" s="11">
        <f>IF(LEN(F11) &gt; 0, IF(IFERROR(FIND("d.", VLOOKUP(E11,Svar, 5, FALSE)), 0), 1.25, 0), "")</f>
        <v>1.25</v>
      </c>
      <c r="M11" s="11">
        <f>IF(LEN(F11) &gt; 0, 0, "")</f>
        <v>0</v>
      </c>
      <c r="N11" s="10">
        <f>IF(LEN(F11) &gt; 0, SUM(I11:M11), "")</f>
        <v>3.75</v>
      </c>
      <c r="O11" s="11">
        <f>IF(LEN(F11) &gt; 0, IF(IFERROR(FIND("a.", VLOOKUP(E11,Svar, 7, FALSE)), 0), 1, 0), "")</f>
        <v>1</v>
      </c>
      <c r="P11" s="11">
        <f>IF(LEN(F11) &gt; 0, IF(IFERROR(FIND("b.", VLOOKUP(E11,Svar, 7, FALSE)), 0), 1, 0), "")</f>
        <v>1</v>
      </c>
      <c r="Q11" s="11">
        <f>IF(LEN(F11) &gt; 0, IF(IFERROR(FIND("c.", VLOOKUP(E11,Svar, 7, FALSE)), 0), 1, 0), "")</f>
        <v>1</v>
      </c>
      <c r="R11" s="11">
        <f>IF(LEN(F11) &gt; 0, IF(IFERROR(FIND("d.", VLOOKUP(E11,Svar, 7, FALSE)), 0), 1, 0), "")</f>
        <v>1</v>
      </c>
      <c r="S11" s="11">
        <f>IF(LEN(F11) &gt; 0, IF(IFERROR(FIND("e.", VLOOKUP(E11,Svar, 7, FALSE)), 0), 1, 0), "")</f>
        <v>1</v>
      </c>
      <c r="T11" s="11">
        <f>IF(LEN(F11) &gt; 0, 0, "")</f>
        <v>0</v>
      </c>
      <c r="U11" s="10">
        <f>IF(LEN(F11) &gt; 0, SUM(O11:T11), "")</f>
        <v>5</v>
      </c>
      <c r="V11" s="11">
        <f>IF(LEN(F11) &gt; 0, IF(IFERROR(FIND("a.", VLOOKUP(E11,Svar, 8, FALSE)), 0), 0.625, 0), "")</f>
        <v>0.625</v>
      </c>
      <c r="W11" s="11">
        <f>IF(LEN(F11) &gt; 0, IF(IFERROR(FIND("b.", VLOOKUP(E11,Svar, 8, FALSE)), 0), 0.625, 0), "")</f>
        <v>0.625</v>
      </c>
      <c r="X11" s="11">
        <f>IF(LEN(F11) &gt; 0, IF(IFERROR(FIND("c.", VLOOKUP(E11,Svar, 8, FALSE)), 0), 0.625, 0), "")</f>
        <v>0.625</v>
      </c>
      <c r="Y11" s="11">
        <f>IF(LEN(F11) &gt; 0, IF(IFERROR(FIND("d.", VLOOKUP(E11,Svar, 8, FALSE)), 0), 0.625, 0), "")</f>
        <v>0.625</v>
      </c>
      <c r="Z11" s="11">
        <f>IF(LEN(F11) &gt; 0, IF(IFERROR(FIND("e.", VLOOKUP(E11,Svar, 8, FALSE)), 0), 0.625, 0), "")</f>
        <v>0.625</v>
      </c>
      <c r="AA11" s="11">
        <f>IF(LEN(F11) &gt; 0, IF(IFERROR(FIND("f.", VLOOKUP(E11,Svar, 8, FALSE)), 0), 0.625, 0), "")</f>
        <v>0.625</v>
      </c>
      <c r="AB11" s="11">
        <f>IF(LEN(F11) &gt; 0, IF(IFERROR(FIND("g.", VLOOKUP(E11,Svar, 8, FALSE)), 0), 0.625, 0), "")</f>
        <v>0.625</v>
      </c>
      <c r="AC11" s="11">
        <f>IF(LEN(F11) &gt; 0, IF(IFERROR(FIND("h.", VLOOKUP(E11,Svar, 8, FALSE)), 0), 0.625, 0), "")</f>
        <v>0.625</v>
      </c>
      <c r="AD11" s="11">
        <f>IF(LEN(F11) &gt; 0, 0, "")</f>
        <v>0</v>
      </c>
      <c r="AE11" s="10">
        <f>IF(LEN(F11) &gt; 0, SUM(V11:AD11), "")</f>
        <v>5</v>
      </c>
      <c r="AF11" s="11">
        <f>IF(LEN(F11) &gt; 0, IF(IFERROR(FIND("a.", VLOOKUP(E11,Svar, 9, FALSE)), 0), 1, 0), "")</f>
        <v>0</v>
      </c>
      <c r="AG11" s="11">
        <f>IF(LEN(F11) &gt; 0, IF(IFERROR(FIND("b.", VLOOKUP(E11,Svar, 9, FALSE)), 0), 2, 0), "")</f>
        <v>2</v>
      </c>
      <c r="AH11" s="11">
        <f>IF(LEN(F11) &gt; 0, IF(IFERROR(FIND("c.", VLOOKUP(E11,Svar, 9, FALSE)), 0), 1, 0), "")</f>
        <v>0</v>
      </c>
      <c r="AI11" s="11">
        <f>IF(LEN(F11) &gt; 0, IF(IFERROR(FIND("d.", VLOOKUP(E11,Svar, 9, FALSE)), 0), 2, 0), "")</f>
        <v>2</v>
      </c>
      <c r="AJ11" s="11">
        <f>IF(LEN(F11) &gt; 0, IF(IFERROR(FIND("e.", VLOOKUP(E11,Svar, 9, FALSE)), 0), 1, 0), "")</f>
        <v>0</v>
      </c>
      <c r="AK11" s="11">
        <f t="shared" si="55"/>
        <v>0</v>
      </c>
      <c r="AL11" s="10">
        <f>IF(LEN(F11) &gt; 0, IF(SUM(AF11:AK11) &gt; 5, 5, SUM(AF11:AK11)), "")</f>
        <v>4</v>
      </c>
      <c r="AM11" s="11">
        <f>IF(LEN(F11) &gt; 0, IF(IFERROR(FIND("a.", VLOOKUP(E11,Svar, 10, FALSE)), 0), 1, 0), "")</f>
        <v>1</v>
      </c>
      <c r="AN11" s="11">
        <f>IF(LEN(F11) &gt; 0, IF(IFERROR(FIND("b.", VLOOKUP(E11,Svar, 10, FALSE)), 0), 1, 0), "")</f>
        <v>1</v>
      </c>
      <c r="AO11" s="11">
        <f>IF(LEN(F11) &gt; 0, IF(IFERROR(FIND("c.", VLOOKUP(E11,Svar, 10, FALSE)), 0), 1, 0), "")</f>
        <v>1</v>
      </c>
      <c r="AP11" s="11">
        <f>IF(LEN(F11) &gt; 0, IF(IFERROR(FIND("d.", VLOOKUP(E11,Svar, 10, FALSE)), 0), 1, 0), "")</f>
        <v>1</v>
      </c>
      <c r="AQ11" s="11">
        <f>IF(LEN(F11) &gt; 0, IF(IFERROR(FIND("e.", VLOOKUP(E11,Svar, 10, FALSE)), 0), 1, 0), "")</f>
        <v>1</v>
      </c>
      <c r="AR11" s="11">
        <f>IF(LEN(F11) &gt; 0, 0, "")</f>
        <v>0</v>
      </c>
      <c r="AS11" s="10">
        <f>IF(LEN(F11) &gt; 0, SUM(AM11:AR11), "")</f>
        <v>5</v>
      </c>
      <c r="AT11" s="11">
        <f>IF(LEN(F11) &gt; 0, IF(IFERROR(FIND("a.", VLOOKUP(E11,Svar, 11, FALSE)), 0), 1, 0), "")</f>
        <v>1</v>
      </c>
      <c r="AU11" s="11">
        <f>IF(LEN(F11) &gt; 0, IF(IFERROR(FIND("b.", VLOOKUP(E11,Svar, 11, FALSE)), 0), 1, 0), "")</f>
        <v>1</v>
      </c>
      <c r="AV11" s="11">
        <f>IF(LEN(F11) &gt; 0, IF(IFERROR(FIND("c.", VLOOKUP(E11,Svar, 11, FALSE)), 0), 1, 0), "")</f>
        <v>1</v>
      </c>
      <c r="AW11" s="11">
        <f>IF(LEN(F11) &gt; 0, IF(IFERROR(FIND("d.", VLOOKUP(E11,Svar, 11, FALSE)), 0), 1, 0), "")</f>
        <v>1</v>
      </c>
      <c r="AX11" s="11">
        <f>IF(LEN(F11) &gt; 0, IF(IFERROR(FIND("e.", VLOOKUP(E11,Svar, 11, FALSE)), 0), 1, 0), "")</f>
        <v>1</v>
      </c>
      <c r="AY11" s="11">
        <f>IF(LEN(F11) &gt; 0, 0, "")</f>
        <v>0</v>
      </c>
      <c r="AZ11" s="10">
        <f>IF(LEN(F11) &gt; 0, SUM(AT11:AY11), "")</f>
        <v>5</v>
      </c>
      <c r="BA11" s="12" t="s">
        <v>1383</v>
      </c>
      <c r="BB11" s="12" t="s">
        <v>1636</v>
      </c>
      <c r="BC11" s="13">
        <v>3240</v>
      </c>
      <c r="BD11" s="10">
        <f t="shared" si="5"/>
        <v>5</v>
      </c>
      <c r="BE11" s="17">
        <f>IF(LEN(F11) &gt; 0, ROUND((N11+U11+AE11+AL11+AS11+AZ11+BD11)/7, 1), "")</f>
        <v>4.7</v>
      </c>
      <c r="BF11" s="10" t="str">
        <f t="shared" si="1"/>
        <v>Bra</v>
      </c>
      <c r="BI11" s="7">
        <v>255</v>
      </c>
      <c r="BJ11" s="6" t="s">
        <v>394</v>
      </c>
      <c r="BK11" s="9" t="str">
        <f t="shared" si="6"/>
        <v>Gunilla Aronsson</v>
      </c>
      <c r="BL11" s="10" t="str">
        <f t="shared" si="7"/>
        <v>gunilla.aronsson@lessebo.se</v>
      </c>
      <c r="BM11" s="10" t="str">
        <f t="shared" si="8"/>
        <v>Kultur- och fritidsassistent</v>
      </c>
      <c r="BN11" s="11">
        <f t="shared" si="9"/>
        <v>0</v>
      </c>
      <c r="BO11" s="11">
        <f t="shared" si="10"/>
        <v>0</v>
      </c>
      <c r="BP11" s="11">
        <f t="shared" si="11"/>
        <v>0</v>
      </c>
      <c r="BQ11" s="11">
        <f t="shared" si="12"/>
        <v>0</v>
      </c>
      <c r="BR11" s="11">
        <f t="shared" si="13"/>
        <v>0</v>
      </c>
      <c r="BS11" s="10">
        <f t="shared" si="14"/>
        <v>0</v>
      </c>
      <c r="BT11" s="11">
        <f t="shared" si="15"/>
        <v>0</v>
      </c>
      <c r="BU11" s="11">
        <f t="shared" si="16"/>
        <v>0</v>
      </c>
      <c r="BV11" s="11">
        <f t="shared" si="17"/>
        <v>1</v>
      </c>
      <c r="BW11" s="11">
        <f t="shared" si="18"/>
        <v>1</v>
      </c>
      <c r="BX11" s="11">
        <f t="shared" si="19"/>
        <v>0</v>
      </c>
      <c r="BY11" s="11">
        <f t="shared" si="20"/>
        <v>0</v>
      </c>
      <c r="BZ11" s="10">
        <f t="shared" si="21"/>
        <v>2</v>
      </c>
      <c r="CA11" s="11">
        <f t="shared" si="22"/>
        <v>0</v>
      </c>
      <c r="CB11" s="11">
        <f t="shared" si="23"/>
        <v>0.625</v>
      </c>
      <c r="CC11" s="11">
        <f t="shared" si="24"/>
        <v>0.625</v>
      </c>
      <c r="CD11" s="11">
        <f t="shared" si="25"/>
        <v>0</v>
      </c>
      <c r="CE11" s="11">
        <f t="shared" si="26"/>
        <v>0</v>
      </c>
      <c r="CF11" s="11">
        <f t="shared" si="27"/>
        <v>0.625</v>
      </c>
      <c r="CG11" s="11">
        <f t="shared" si="28"/>
        <v>0</v>
      </c>
      <c r="CH11" s="11">
        <f t="shared" si="29"/>
        <v>0</v>
      </c>
      <c r="CI11" s="11">
        <f t="shared" si="30"/>
        <v>0</v>
      </c>
      <c r="CJ11" s="10">
        <f t="shared" si="31"/>
        <v>1.875</v>
      </c>
      <c r="CK11" s="11">
        <f t="shared" si="32"/>
        <v>0</v>
      </c>
      <c r="CL11" s="11">
        <f t="shared" si="33"/>
        <v>0</v>
      </c>
      <c r="CM11" s="11">
        <f t="shared" si="34"/>
        <v>1</v>
      </c>
      <c r="CN11" s="11">
        <f t="shared" si="35"/>
        <v>0</v>
      </c>
      <c r="CO11" s="11">
        <f t="shared" si="36"/>
        <v>0</v>
      </c>
      <c r="CP11" s="11">
        <f t="shared" si="37"/>
        <v>0</v>
      </c>
      <c r="CQ11" s="10">
        <f t="shared" si="38"/>
        <v>1</v>
      </c>
      <c r="CR11" s="11">
        <f t="shared" si="39"/>
        <v>1</v>
      </c>
      <c r="CS11" s="11">
        <f t="shared" si="40"/>
        <v>0</v>
      </c>
      <c r="CT11" s="11">
        <f t="shared" si="41"/>
        <v>1</v>
      </c>
      <c r="CU11" s="11">
        <f t="shared" si="42"/>
        <v>0</v>
      </c>
      <c r="CV11" s="11">
        <f t="shared" si="43"/>
        <v>0</v>
      </c>
      <c r="CW11" s="11">
        <f t="shared" si="44"/>
        <v>0</v>
      </c>
      <c r="CX11" s="10">
        <f t="shared" si="45"/>
        <v>2</v>
      </c>
      <c r="CY11" s="11">
        <f t="shared" si="46"/>
        <v>0</v>
      </c>
      <c r="CZ11" s="11">
        <f t="shared" si="47"/>
        <v>0</v>
      </c>
      <c r="DA11" s="11">
        <f t="shared" si="48"/>
        <v>0</v>
      </c>
      <c r="DB11" s="11">
        <f t="shared" si="49"/>
        <v>0</v>
      </c>
      <c r="DC11" s="11">
        <f t="shared" si="50"/>
        <v>0</v>
      </c>
      <c r="DD11" s="11">
        <f t="shared" si="51"/>
        <v>0</v>
      </c>
      <c r="DE11" s="10">
        <f t="shared" si="52"/>
        <v>0</v>
      </c>
      <c r="DF11" s="12">
        <v>953</v>
      </c>
      <c r="DG11" s="12" t="s">
        <v>1424</v>
      </c>
      <c r="DH11" s="13">
        <v>2285</v>
      </c>
      <c r="DI11" s="10">
        <f t="shared" si="53"/>
        <v>1</v>
      </c>
      <c r="DJ11" s="17">
        <f t="shared" si="54"/>
        <v>1.1000000000000001</v>
      </c>
    </row>
    <row r="12" spans="1:114" ht="14.25" x14ac:dyDescent="0.2">
      <c r="A12" s="19" t="s">
        <v>57</v>
      </c>
      <c r="B12" s="7">
        <v>2061</v>
      </c>
      <c r="C12" s="7"/>
      <c r="D12" s="7">
        <v>5</v>
      </c>
      <c r="E12" s="6" t="s">
        <v>105</v>
      </c>
      <c r="F12" s="9" t="str">
        <f t="shared" si="2"/>
        <v>Lisa Haglund</v>
      </c>
      <c r="G12" s="10" t="str">
        <f t="shared" si="3"/>
        <v>lisa.haglund@ludvika.se</v>
      </c>
      <c r="H12" s="10" t="str">
        <f t="shared" si="4"/>
        <v>Ungdomskonsulent</v>
      </c>
      <c r="I12" s="11">
        <f>IF(LEN(F12) &gt; 0, IF(IFERROR(FIND("a.", VLOOKUP(E12,Svar, 5, FALSE)), 0), 1.25, 0), "")</f>
        <v>1.25</v>
      </c>
      <c r="J12" s="11">
        <f>IF(LEN(F12) &gt; 0, IF(IFERROR(FIND("b.", VLOOKUP(E12,Svar, 5, FALSE)), 0), 1.25, 0), "")</f>
        <v>0</v>
      </c>
      <c r="K12" s="11">
        <f>IF(LEN(F12) &gt; 0, IF(IFERROR(FIND("c.", VLOOKUP(E12,Svar, 5, FALSE)), 0), 1.25, 0), "")</f>
        <v>1.25</v>
      </c>
      <c r="L12" s="11">
        <f>IF(LEN(F12) &gt; 0, IF(IFERROR(FIND("d.", VLOOKUP(E12,Svar, 5, FALSE)), 0), 1.25, 0), "")</f>
        <v>1.25</v>
      </c>
      <c r="M12" s="11">
        <f>IF(LEN(F12) &gt; 0, 0, "")</f>
        <v>0</v>
      </c>
      <c r="N12" s="10">
        <f>IF(LEN(F12) &gt; 0, SUM(I12:M12), "")</f>
        <v>3.75</v>
      </c>
      <c r="O12" s="11">
        <f>IF(LEN(F12) &gt; 0, IF(IFERROR(FIND("a.", VLOOKUP(E12,Svar, 7, FALSE)), 0), 1, 0), "")</f>
        <v>1</v>
      </c>
      <c r="P12" s="11">
        <f>IF(LEN(F12) &gt; 0, IF(IFERROR(FIND("b.", VLOOKUP(E12,Svar, 7, FALSE)), 0), 1, 0), "")</f>
        <v>1</v>
      </c>
      <c r="Q12" s="11">
        <f>IF(LEN(F12) &gt; 0, IF(IFERROR(FIND("c.", VLOOKUP(E12,Svar, 7, FALSE)), 0), 1, 0), "")</f>
        <v>1</v>
      </c>
      <c r="R12" s="11">
        <f>IF(LEN(F12) &gt; 0, IF(IFERROR(FIND("d.", VLOOKUP(E12,Svar, 7, FALSE)), 0), 1, 0), "")</f>
        <v>1</v>
      </c>
      <c r="S12" s="11">
        <f>IF(LEN(F12) &gt; 0, IF(IFERROR(FIND("e.", VLOOKUP(E12,Svar, 7, FALSE)), 0), 1, 0), "")</f>
        <v>1</v>
      </c>
      <c r="T12" s="11">
        <f>IF(LEN(F12) &gt; 0, 0, "")</f>
        <v>0</v>
      </c>
      <c r="U12" s="10">
        <f>IF(LEN(F12) &gt; 0, SUM(O12:T12), "")</f>
        <v>5</v>
      </c>
      <c r="V12" s="11">
        <f>IF(LEN(F12) &gt; 0, IF(IFERROR(FIND("a.", VLOOKUP(E12,Svar, 8, FALSE)), 0), 0.625, 0), "")</f>
        <v>0.625</v>
      </c>
      <c r="W12" s="11">
        <f>IF(LEN(F12) &gt; 0, IF(IFERROR(FIND("b.", VLOOKUP(E12,Svar, 8, FALSE)), 0), 0.625, 0), "")</f>
        <v>0.625</v>
      </c>
      <c r="X12" s="11">
        <f>IF(LEN(F12) &gt; 0, IF(IFERROR(FIND("c.", VLOOKUP(E12,Svar, 8, FALSE)), 0), 0.625, 0), "")</f>
        <v>0.625</v>
      </c>
      <c r="Y12" s="11">
        <f>IF(LEN(F12) &gt; 0, IF(IFERROR(FIND("d.", VLOOKUP(E12,Svar, 8, FALSE)), 0), 0.625, 0), "")</f>
        <v>0.625</v>
      </c>
      <c r="Z12" s="11">
        <f>IF(LEN(F12) &gt; 0, IF(IFERROR(FIND("e.", VLOOKUP(E12,Svar, 8, FALSE)), 0), 0.625, 0), "")</f>
        <v>0.625</v>
      </c>
      <c r="AA12" s="11">
        <f>IF(LEN(F12) &gt; 0, IF(IFERROR(FIND("f.", VLOOKUP(E12,Svar, 8, FALSE)), 0), 0.625, 0), "")</f>
        <v>0.625</v>
      </c>
      <c r="AB12" s="11">
        <f>IF(LEN(F12) &gt; 0, IF(IFERROR(FIND("g.", VLOOKUP(E12,Svar, 8, FALSE)), 0), 0.625, 0), "")</f>
        <v>0.625</v>
      </c>
      <c r="AC12" s="11">
        <f>IF(LEN(F12) &gt; 0, IF(IFERROR(FIND("h.", VLOOKUP(E12,Svar, 8, FALSE)), 0), 0.625, 0), "")</f>
        <v>0.625</v>
      </c>
      <c r="AD12" s="11">
        <f>IF(LEN(F12) &gt; 0, 0, "")</f>
        <v>0</v>
      </c>
      <c r="AE12" s="10">
        <f>IF(LEN(F12) &gt; 0, SUM(V12:AD12), "")</f>
        <v>5</v>
      </c>
      <c r="AF12" s="11">
        <f>IF(LEN(F12) &gt; 0, IF(IFERROR(FIND("a.", VLOOKUP(E12,Svar, 9, FALSE)), 0), 1, 0), "")</f>
        <v>0</v>
      </c>
      <c r="AG12" s="11">
        <f>IF(LEN(F12) &gt; 0, IF(IFERROR(FIND("b.", VLOOKUP(E12,Svar, 9, FALSE)), 0), 2, 0), "")</f>
        <v>2</v>
      </c>
      <c r="AH12" s="11">
        <f>IF(LEN(F12) &gt; 0, IF(IFERROR(FIND("c.", VLOOKUP(E12,Svar, 9, FALSE)), 0), 1, 0), "")</f>
        <v>0</v>
      </c>
      <c r="AI12" s="11">
        <f>IF(LEN(F12) &gt; 0, IF(IFERROR(FIND("d.", VLOOKUP(E12,Svar, 9, FALSE)), 0), 2, 0), "")</f>
        <v>2</v>
      </c>
      <c r="AJ12" s="11">
        <f>IF(LEN(F12) &gt; 0, IF(IFERROR(FIND("e.", VLOOKUP(E12,Svar, 9, FALSE)), 0), 1, 0), "")</f>
        <v>0</v>
      </c>
      <c r="AK12" s="11">
        <f t="shared" si="55"/>
        <v>0</v>
      </c>
      <c r="AL12" s="10">
        <f>IF(LEN(F12) &gt; 0, IF(SUM(AF12:AK12) &gt; 5, 5, SUM(AF12:AK12)), "")</f>
        <v>4</v>
      </c>
      <c r="AM12" s="11">
        <f>IF(LEN(F12) &gt; 0, IF(IFERROR(FIND("a.", VLOOKUP(E12,Svar, 10, FALSE)), 0), 1, 0), "")</f>
        <v>1</v>
      </c>
      <c r="AN12" s="11">
        <f>IF(LEN(F12) &gt; 0, IF(IFERROR(FIND("b.", VLOOKUP(E12,Svar, 10, FALSE)), 0), 1, 0), "")</f>
        <v>1</v>
      </c>
      <c r="AO12" s="11">
        <f>IF(LEN(F12) &gt; 0, IF(IFERROR(FIND("c.", VLOOKUP(E12,Svar, 10, FALSE)), 0), 1, 0), "")</f>
        <v>1</v>
      </c>
      <c r="AP12" s="11">
        <f>IF(LEN(F12) &gt; 0, IF(IFERROR(FIND("d.", VLOOKUP(E12,Svar, 10, FALSE)), 0), 1, 0), "")</f>
        <v>1</v>
      </c>
      <c r="AQ12" s="11">
        <f>IF(LEN(F12) &gt; 0, IF(IFERROR(FIND("e.", VLOOKUP(E12,Svar, 10, FALSE)), 0), 1, 0), "")</f>
        <v>1</v>
      </c>
      <c r="AR12" s="11">
        <f>IF(LEN(F12) &gt; 0, 0, "")</f>
        <v>0</v>
      </c>
      <c r="AS12" s="10">
        <f>IF(LEN(F12) &gt; 0, SUM(AM12:AR12), "")</f>
        <v>5</v>
      </c>
      <c r="AT12" s="11">
        <f>IF(LEN(F12) &gt; 0, IF(IFERROR(FIND("a.", VLOOKUP(E12,Svar, 11, FALSE)), 0), 1, 0), "")</f>
        <v>1</v>
      </c>
      <c r="AU12" s="11">
        <f>IF(LEN(F12) &gt; 0, IF(IFERROR(FIND("b.", VLOOKUP(E12,Svar, 11, FALSE)), 0), 1, 0), "")</f>
        <v>1</v>
      </c>
      <c r="AV12" s="11">
        <f>IF(LEN(F12) &gt; 0, IF(IFERROR(FIND("c.", VLOOKUP(E12,Svar, 11, FALSE)), 0), 1, 0), "")</f>
        <v>1</v>
      </c>
      <c r="AW12" s="11">
        <f>IF(LEN(F12) &gt; 0, IF(IFERROR(FIND("d.", VLOOKUP(E12,Svar, 11, FALSE)), 0), 1, 0), "")</f>
        <v>1</v>
      </c>
      <c r="AX12" s="11">
        <f>IF(LEN(F12) &gt; 0, IF(IFERROR(FIND("e.", VLOOKUP(E12,Svar, 11, FALSE)), 0), 1, 0), "")</f>
        <v>1</v>
      </c>
      <c r="AY12" s="11">
        <f>IF(LEN(F12) &gt; 0, 0, "")</f>
        <v>0</v>
      </c>
      <c r="AZ12" s="10">
        <f>IF(LEN(F12) &gt; 0, SUM(AT12:AY12), "")</f>
        <v>5</v>
      </c>
      <c r="BA12" s="12" t="s">
        <v>1345</v>
      </c>
      <c r="BB12" s="12" t="s">
        <v>1346</v>
      </c>
      <c r="BC12" s="13">
        <v>3096</v>
      </c>
      <c r="BD12" s="10">
        <f t="shared" si="5"/>
        <v>4</v>
      </c>
      <c r="BE12" s="17">
        <f>IF(LEN(F12) &gt; 0, ROUND((N12+U12+AE12+AL12+AS12+AZ12+BD12)/7, 1), "")</f>
        <v>4.5</v>
      </c>
      <c r="BF12" s="10" t="str">
        <f t="shared" si="1"/>
        <v>Mycket bra</v>
      </c>
      <c r="BI12" s="7">
        <v>252</v>
      </c>
      <c r="BJ12" s="6" t="s">
        <v>1116</v>
      </c>
      <c r="BK12" s="9" t="str">
        <f t="shared" si="6"/>
        <v>Liselotte Palmborg</v>
      </c>
      <c r="BL12" s="10" t="str">
        <f t="shared" si="7"/>
        <v>liselotte.palmborg@nykvarn.se</v>
      </c>
      <c r="BM12" s="10" t="str">
        <f t="shared" si="8"/>
        <v>Kultur och fritidstrateg</v>
      </c>
      <c r="BN12" s="11">
        <f t="shared" si="9"/>
        <v>0</v>
      </c>
      <c r="BO12" s="11">
        <f t="shared" si="10"/>
        <v>0</v>
      </c>
      <c r="BP12" s="11">
        <f t="shared" si="11"/>
        <v>0</v>
      </c>
      <c r="BQ12" s="11">
        <f t="shared" si="12"/>
        <v>0</v>
      </c>
      <c r="BR12" s="11">
        <f t="shared" si="13"/>
        <v>0</v>
      </c>
      <c r="BS12" s="10">
        <f t="shared" si="14"/>
        <v>0</v>
      </c>
      <c r="BT12" s="11">
        <f t="shared" si="15"/>
        <v>0</v>
      </c>
      <c r="BU12" s="11">
        <f t="shared" si="16"/>
        <v>1</v>
      </c>
      <c r="BV12" s="11">
        <f t="shared" si="17"/>
        <v>0</v>
      </c>
      <c r="BW12" s="11">
        <f t="shared" si="18"/>
        <v>1</v>
      </c>
      <c r="BX12" s="11">
        <f t="shared" si="19"/>
        <v>0</v>
      </c>
      <c r="BY12" s="11">
        <f t="shared" si="20"/>
        <v>0</v>
      </c>
      <c r="BZ12" s="10">
        <f t="shared" si="21"/>
        <v>2</v>
      </c>
      <c r="CA12" s="11">
        <f t="shared" si="22"/>
        <v>0</v>
      </c>
      <c r="CB12" s="11">
        <f t="shared" si="23"/>
        <v>0</v>
      </c>
      <c r="CC12" s="11">
        <f t="shared" si="24"/>
        <v>0.625</v>
      </c>
      <c r="CD12" s="11">
        <f t="shared" si="25"/>
        <v>0</v>
      </c>
      <c r="CE12" s="11">
        <f t="shared" si="26"/>
        <v>0</v>
      </c>
      <c r="CF12" s="11">
        <f t="shared" si="27"/>
        <v>0.625</v>
      </c>
      <c r="CG12" s="11">
        <f t="shared" si="28"/>
        <v>0</v>
      </c>
      <c r="CH12" s="11">
        <f t="shared" si="29"/>
        <v>0</v>
      </c>
      <c r="CI12" s="11">
        <f t="shared" si="30"/>
        <v>0</v>
      </c>
      <c r="CJ12" s="10">
        <f t="shared" si="31"/>
        <v>1.25</v>
      </c>
      <c r="CK12" s="11">
        <f t="shared" si="32"/>
        <v>0</v>
      </c>
      <c r="CL12" s="11">
        <f t="shared" si="33"/>
        <v>2</v>
      </c>
      <c r="CM12" s="11">
        <f t="shared" si="34"/>
        <v>0</v>
      </c>
      <c r="CN12" s="11">
        <f t="shared" si="35"/>
        <v>0</v>
      </c>
      <c r="CO12" s="11">
        <f t="shared" si="36"/>
        <v>0</v>
      </c>
      <c r="CP12" s="11">
        <f t="shared" si="37"/>
        <v>0</v>
      </c>
      <c r="CQ12" s="10">
        <f t="shared" si="38"/>
        <v>2</v>
      </c>
      <c r="CR12" s="11">
        <f t="shared" si="39"/>
        <v>1</v>
      </c>
      <c r="CS12" s="11">
        <f t="shared" si="40"/>
        <v>1</v>
      </c>
      <c r="CT12" s="11">
        <f t="shared" si="41"/>
        <v>0</v>
      </c>
      <c r="CU12" s="11">
        <f t="shared" si="42"/>
        <v>0</v>
      </c>
      <c r="CV12" s="11">
        <f t="shared" si="43"/>
        <v>0</v>
      </c>
      <c r="CW12" s="11">
        <f t="shared" si="44"/>
        <v>0</v>
      </c>
      <c r="CX12" s="10">
        <f t="shared" si="45"/>
        <v>2</v>
      </c>
      <c r="CY12" s="11">
        <f t="shared" si="46"/>
        <v>0</v>
      </c>
      <c r="CZ12" s="11">
        <f t="shared" si="47"/>
        <v>0</v>
      </c>
      <c r="DA12" s="11">
        <f t="shared" si="48"/>
        <v>0</v>
      </c>
      <c r="DB12" s="11">
        <f t="shared" si="49"/>
        <v>0</v>
      </c>
      <c r="DC12" s="11">
        <f t="shared" si="50"/>
        <v>0</v>
      </c>
      <c r="DD12" s="11">
        <f t="shared" si="51"/>
        <v>0</v>
      </c>
      <c r="DE12" s="10">
        <f t="shared" si="52"/>
        <v>0</v>
      </c>
      <c r="DF12" s="12">
        <v>794</v>
      </c>
      <c r="DG12" s="12" t="s">
        <v>1504</v>
      </c>
      <c r="DH12" s="13">
        <v>2146</v>
      </c>
      <c r="DI12" s="10">
        <f t="shared" si="53"/>
        <v>1</v>
      </c>
      <c r="DJ12" s="17">
        <f t="shared" si="54"/>
        <v>1.2</v>
      </c>
    </row>
    <row r="13" spans="1:114" ht="14.25" x14ac:dyDescent="0.2">
      <c r="A13" s="6" t="s">
        <v>57</v>
      </c>
      <c r="B13" s="7">
        <v>2023</v>
      </c>
      <c r="C13" s="7"/>
      <c r="D13" s="7">
        <v>6</v>
      </c>
      <c r="E13" s="6" t="s">
        <v>872</v>
      </c>
      <c r="F13" s="9" t="str">
        <f t="shared" si="2"/>
        <v>Karin Karlsson</v>
      </c>
      <c r="G13" s="10" t="str">
        <f t="shared" si="3"/>
        <v>karin.karlsson@karlstad.se</v>
      </c>
      <c r="H13" s="10" t="str">
        <f t="shared" si="4"/>
        <v>verksamhetschef</v>
      </c>
      <c r="I13" s="11">
        <f>IF(LEN(F13) &gt; 0, IF(IFERROR(FIND("a.", VLOOKUP(E13,Svar, 5, FALSE)), 0), 1.25, 0), "")</f>
        <v>1.25</v>
      </c>
      <c r="J13" s="11">
        <f>IF(LEN(F13) &gt; 0, IF(IFERROR(FIND("b.", VLOOKUP(E13,Svar, 5, FALSE)), 0), 1.25, 0), "")</f>
        <v>1.25</v>
      </c>
      <c r="K13" s="11">
        <f>IF(LEN(F13) &gt; 0, IF(IFERROR(FIND("c.", VLOOKUP(E13,Svar, 5, FALSE)), 0), 1.25, 0), "")</f>
        <v>1.25</v>
      </c>
      <c r="L13" s="11">
        <f>IF(LEN(F13) &gt; 0, IF(IFERROR(FIND("d.", VLOOKUP(E13,Svar, 5, FALSE)), 0), 1.25, 0), "")</f>
        <v>1.25</v>
      </c>
      <c r="M13" s="11">
        <f>IF(LEN(F13) &gt; 0, 0, "")</f>
        <v>0</v>
      </c>
      <c r="N13" s="10">
        <f>IF(LEN(F13) &gt; 0, SUM(I13:M13), "")</f>
        <v>5</v>
      </c>
      <c r="O13" s="11">
        <f>IF(LEN(F13) &gt; 0, IF(IFERROR(FIND("a.", VLOOKUP(E13,Svar, 7, FALSE)), 0), 1, 0), "")</f>
        <v>1</v>
      </c>
      <c r="P13" s="11">
        <f>IF(LEN(F13) &gt; 0, IF(IFERROR(FIND("b.", VLOOKUP(E13,Svar, 7, FALSE)), 0), 1, 0), "")</f>
        <v>1</v>
      </c>
      <c r="Q13" s="11">
        <f>IF(LEN(F13) &gt; 0, IF(IFERROR(FIND("c.", VLOOKUP(E13,Svar, 7, FALSE)), 0), 1, 0), "")</f>
        <v>1</v>
      </c>
      <c r="R13" s="11">
        <f>IF(LEN(F13) &gt; 0, IF(IFERROR(FIND("d.", VLOOKUP(E13,Svar, 7, FALSE)), 0), 1, 0), "")</f>
        <v>1</v>
      </c>
      <c r="S13" s="11">
        <f>IF(LEN(F13) &gt; 0, IF(IFERROR(FIND("e.", VLOOKUP(E13,Svar, 7, FALSE)), 0), 1, 0), "")</f>
        <v>1</v>
      </c>
      <c r="T13" s="11">
        <f>IF(LEN(F13) &gt; 0, 0, "")</f>
        <v>0</v>
      </c>
      <c r="U13" s="10">
        <f>IF(LEN(F13) &gt; 0, SUM(O13:T13), "")</f>
        <v>5</v>
      </c>
      <c r="V13" s="11">
        <f>IF(LEN(F13) &gt; 0, IF(IFERROR(FIND("a.", VLOOKUP(E13,Svar, 8, FALSE)), 0), 0.625, 0), "")</f>
        <v>0.625</v>
      </c>
      <c r="W13" s="11">
        <f>IF(LEN(F13) &gt; 0, IF(IFERROR(FIND("b.", VLOOKUP(E13,Svar, 8, FALSE)), 0), 0.625, 0), "")</f>
        <v>0.625</v>
      </c>
      <c r="X13" s="11">
        <f>IF(LEN(F13) &gt; 0, IF(IFERROR(FIND("c.", VLOOKUP(E13,Svar, 8, FALSE)), 0), 0.625, 0), "")</f>
        <v>0.625</v>
      </c>
      <c r="Y13" s="11">
        <f>IF(LEN(F13) &gt; 0, IF(IFERROR(FIND("d.", VLOOKUP(E13,Svar, 8, FALSE)), 0), 0.625, 0), "")</f>
        <v>0</v>
      </c>
      <c r="Z13" s="11">
        <f>IF(LEN(F13) &gt; 0, IF(IFERROR(FIND("e.", VLOOKUP(E13,Svar, 8, FALSE)), 0), 0.625, 0), "")</f>
        <v>0.625</v>
      </c>
      <c r="AA13" s="11">
        <f>IF(LEN(F13) &gt; 0, IF(IFERROR(FIND("f.", VLOOKUP(E13,Svar, 8, FALSE)), 0), 0.625, 0), "")</f>
        <v>0.625</v>
      </c>
      <c r="AB13" s="11">
        <f>IF(LEN(F13) &gt; 0, IF(IFERROR(FIND("g.", VLOOKUP(E13,Svar, 8, FALSE)), 0), 0.625, 0), "")</f>
        <v>0.625</v>
      </c>
      <c r="AC13" s="11">
        <f>IF(LEN(F13) &gt; 0, IF(IFERROR(FIND("h.", VLOOKUP(E13,Svar, 8, FALSE)), 0), 0.625, 0), "")</f>
        <v>0.625</v>
      </c>
      <c r="AD13" s="11">
        <f>IF(LEN(F13) &gt; 0, 0, "")</f>
        <v>0</v>
      </c>
      <c r="AE13" s="10">
        <f>IF(LEN(F13) &gt; 0, SUM(V13:AD13), "")</f>
        <v>4.375</v>
      </c>
      <c r="AF13" s="11">
        <f>IF(LEN(F13) &gt; 0, IF(IFERROR(FIND("a.", VLOOKUP(E13,Svar, 9, FALSE)), 0), 1, 0), "")</f>
        <v>0</v>
      </c>
      <c r="AG13" s="11">
        <f>IF(LEN(F13) &gt; 0, IF(IFERROR(FIND("b.", VLOOKUP(E13,Svar, 9, FALSE)), 0), 2, 0), "")</f>
        <v>2</v>
      </c>
      <c r="AH13" s="11">
        <f>IF(LEN(F13) &gt; 0, IF(IFERROR(FIND("c.", VLOOKUP(E13,Svar, 9, FALSE)), 0), 1, 0), "")</f>
        <v>0</v>
      </c>
      <c r="AI13" s="11">
        <f>IF(LEN(F13) &gt; 0, IF(IFERROR(FIND("d.", VLOOKUP(E13,Svar, 9, FALSE)), 0), 2, 0), "")</f>
        <v>2</v>
      </c>
      <c r="AJ13" s="11">
        <f>IF(LEN(F13) &gt; 0, IF(IFERROR(FIND("e.", VLOOKUP(E13,Svar, 9, FALSE)), 0), 1, 0), "")</f>
        <v>1</v>
      </c>
      <c r="AK13" s="11">
        <f t="shared" si="55"/>
        <v>0</v>
      </c>
      <c r="AL13" s="10">
        <f>IF(LEN(F13) &gt; 0, IF(SUM(AF13:AK13) &gt; 5, 5, SUM(AF13:AK13)), "")</f>
        <v>5</v>
      </c>
      <c r="AM13" s="11">
        <f>IF(LEN(F13) &gt; 0, IF(IFERROR(FIND("a.", VLOOKUP(E13,Svar, 10, FALSE)), 0), 1, 0), "")</f>
        <v>1</v>
      </c>
      <c r="AN13" s="11">
        <f>IF(LEN(F13) &gt; 0, IF(IFERROR(FIND("b.", VLOOKUP(E13,Svar, 10, FALSE)), 0), 1, 0), "")</f>
        <v>1</v>
      </c>
      <c r="AO13" s="11">
        <f>IF(LEN(F13) &gt; 0, IF(IFERROR(FIND("c.", VLOOKUP(E13,Svar, 10, FALSE)), 0), 1, 0), "")</f>
        <v>1</v>
      </c>
      <c r="AP13" s="11">
        <f>IF(LEN(F13) &gt; 0, IF(IFERROR(FIND("d.", VLOOKUP(E13,Svar, 10, FALSE)), 0), 1, 0), "")</f>
        <v>1</v>
      </c>
      <c r="AQ13" s="11">
        <f>IF(LEN(F13) &gt; 0, IF(IFERROR(FIND("e.", VLOOKUP(E13,Svar, 10, FALSE)), 0), 1, 0), "")</f>
        <v>1</v>
      </c>
      <c r="AR13" s="11">
        <f>IF(LEN(F13) &gt; 0, 0, "")</f>
        <v>0</v>
      </c>
      <c r="AS13" s="10">
        <f>IF(LEN(F13) &gt; 0, SUM(AM13:AR13), "")</f>
        <v>5</v>
      </c>
      <c r="AT13" s="11">
        <f>IF(LEN(F13) &gt; 0, IF(IFERROR(FIND("a.", VLOOKUP(E13,Svar, 11, FALSE)), 0), 1, 0), "")</f>
        <v>0</v>
      </c>
      <c r="AU13" s="11">
        <f>IF(LEN(F13) &gt; 0, IF(IFERROR(FIND("b.", VLOOKUP(E13,Svar, 11, FALSE)), 0), 1, 0), "")</f>
        <v>1</v>
      </c>
      <c r="AV13" s="11">
        <f>IF(LEN(F13) &gt; 0, IF(IFERROR(FIND("c.", VLOOKUP(E13,Svar, 11, FALSE)), 0), 1, 0), "")</f>
        <v>1</v>
      </c>
      <c r="AW13" s="11">
        <f>IF(LEN(F13) &gt; 0, IF(IFERROR(FIND("d.", VLOOKUP(E13,Svar, 11, FALSE)), 0), 1, 0), "")</f>
        <v>0</v>
      </c>
      <c r="AX13" s="11">
        <f>IF(LEN(F13) &gt; 0, IF(IFERROR(FIND("e.", VLOOKUP(E13,Svar, 11, FALSE)), 0), 1, 0), "")</f>
        <v>0</v>
      </c>
      <c r="AY13" s="11">
        <f>IF(LEN(F13) &gt; 0, 0, "")</f>
        <v>0</v>
      </c>
      <c r="AZ13" s="10">
        <f>IF(LEN(F13) &gt; 0, SUM(AT13:AY13), "")</f>
        <v>2</v>
      </c>
      <c r="BA13" s="12" t="s">
        <v>1591</v>
      </c>
      <c r="BB13" s="12" t="s">
        <v>1592</v>
      </c>
      <c r="BC13" s="13">
        <v>3178</v>
      </c>
      <c r="BD13" s="10">
        <f t="shared" si="5"/>
        <v>5</v>
      </c>
      <c r="BE13" s="17">
        <f>IF(LEN(F13) &gt; 0, ROUND((N13+U13+AE13+AL13+AS13+AZ13+BD13)/7, 1), "")</f>
        <v>4.5</v>
      </c>
      <c r="BF13" s="10" t="str">
        <f t="shared" si="1"/>
        <v>Mycket bra</v>
      </c>
      <c r="BI13" s="7">
        <v>253</v>
      </c>
      <c r="BJ13" s="6" t="s">
        <v>333</v>
      </c>
      <c r="BK13" s="9" t="str">
        <f t="shared" si="6"/>
        <v>Bengt-Inge Sparring</v>
      </c>
      <c r="BL13" s="10" t="str">
        <f t="shared" si="7"/>
        <v>bengt-inge.sparring@mariestad.se</v>
      </c>
      <c r="BM13" s="10" t="str">
        <f t="shared" si="8"/>
        <v>Fältassistent</v>
      </c>
      <c r="BN13" s="11">
        <f t="shared" si="9"/>
        <v>0</v>
      </c>
      <c r="BO13" s="11">
        <f t="shared" si="10"/>
        <v>0</v>
      </c>
      <c r="BP13" s="11">
        <f t="shared" si="11"/>
        <v>0</v>
      </c>
      <c r="BQ13" s="11">
        <f t="shared" si="12"/>
        <v>0</v>
      </c>
      <c r="BR13" s="11">
        <f t="shared" si="13"/>
        <v>0</v>
      </c>
      <c r="BS13" s="10">
        <f t="shared" si="14"/>
        <v>0</v>
      </c>
      <c r="BT13" s="11">
        <f t="shared" si="15"/>
        <v>1</v>
      </c>
      <c r="BU13" s="11">
        <f t="shared" si="16"/>
        <v>0</v>
      </c>
      <c r="BV13" s="11">
        <f t="shared" si="17"/>
        <v>0</v>
      </c>
      <c r="BW13" s="11">
        <f t="shared" si="18"/>
        <v>1</v>
      </c>
      <c r="BX13" s="11">
        <f t="shared" si="19"/>
        <v>0</v>
      </c>
      <c r="BY13" s="11">
        <f t="shared" si="20"/>
        <v>0</v>
      </c>
      <c r="BZ13" s="10">
        <f t="shared" si="21"/>
        <v>2</v>
      </c>
      <c r="CA13" s="11">
        <f t="shared" si="22"/>
        <v>0</v>
      </c>
      <c r="CB13" s="11">
        <f t="shared" si="23"/>
        <v>0</v>
      </c>
      <c r="CC13" s="11">
        <f t="shared" si="24"/>
        <v>0</v>
      </c>
      <c r="CD13" s="11">
        <f t="shared" si="25"/>
        <v>0</v>
      </c>
      <c r="CE13" s="11">
        <f t="shared" si="26"/>
        <v>0</v>
      </c>
      <c r="CF13" s="11">
        <f t="shared" si="27"/>
        <v>0.625</v>
      </c>
      <c r="CG13" s="11">
        <f t="shared" si="28"/>
        <v>0</v>
      </c>
      <c r="CH13" s="11">
        <f t="shared" si="29"/>
        <v>0</v>
      </c>
      <c r="CI13" s="11">
        <f t="shared" si="30"/>
        <v>0</v>
      </c>
      <c r="CJ13" s="10">
        <f t="shared" si="31"/>
        <v>0.625</v>
      </c>
      <c r="CK13" s="11">
        <f t="shared" si="32"/>
        <v>0</v>
      </c>
      <c r="CL13" s="11">
        <f t="shared" si="33"/>
        <v>2</v>
      </c>
      <c r="CM13" s="11">
        <f t="shared" si="34"/>
        <v>0</v>
      </c>
      <c r="CN13" s="11">
        <f t="shared" si="35"/>
        <v>0</v>
      </c>
      <c r="CO13" s="11">
        <f t="shared" si="36"/>
        <v>0</v>
      </c>
      <c r="CP13" s="11">
        <f t="shared" si="37"/>
        <v>0</v>
      </c>
      <c r="CQ13" s="10">
        <f t="shared" si="38"/>
        <v>2</v>
      </c>
      <c r="CR13" s="11">
        <f t="shared" si="39"/>
        <v>1</v>
      </c>
      <c r="CS13" s="11">
        <f t="shared" si="40"/>
        <v>0</v>
      </c>
      <c r="CT13" s="11">
        <f t="shared" si="41"/>
        <v>1</v>
      </c>
      <c r="CU13" s="11">
        <f t="shared" si="42"/>
        <v>0</v>
      </c>
      <c r="CV13" s="11">
        <f t="shared" si="43"/>
        <v>0</v>
      </c>
      <c r="CW13" s="11">
        <f t="shared" si="44"/>
        <v>0</v>
      </c>
      <c r="CX13" s="10">
        <f t="shared" si="45"/>
        <v>2</v>
      </c>
      <c r="CY13" s="11">
        <f t="shared" si="46"/>
        <v>1</v>
      </c>
      <c r="CZ13" s="11">
        <f t="shared" si="47"/>
        <v>0</v>
      </c>
      <c r="DA13" s="11">
        <f t="shared" si="48"/>
        <v>0</v>
      </c>
      <c r="DB13" s="11">
        <f t="shared" si="49"/>
        <v>0</v>
      </c>
      <c r="DC13" s="11">
        <f t="shared" si="50"/>
        <v>0</v>
      </c>
      <c r="DD13" s="11">
        <f t="shared" si="51"/>
        <v>0</v>
      </c>
      <c r="DE13" s="10">
        <f t="shared" si="52"/>
        <v>1</v>
      </c>
      <c r="DF13" s="12" t="s">
        <v>1393</v>
      </c>
      <c r="DG13" s="12">
        <v>780</v>
      </c>
      <c r="DH13" s="13">
        <v>2146</v>
      </c>
      <c r="DI13" s="10">
        <f t="shared" si="53"/>
        <v>1</v>
      </c>
      <c r="DJ13" s="17">
        <f t="shared" si="54"/>
        <v>1.2</v>
      </c>
    </row>
    <row r="14" spans="1:114" ht="14.25" x14ac:dyDescent="0.2">
      <c r="A14" s="6" t="s">
        <v>57</v>
      </c>
      <c r="B14" s="7">
        <v>2083</v>
      </c>
      <c r="C14" s="7"/>
      <c r="D14" s="7">
        <v>7</v>
      </c>
      <c r="E14" s="6" t="s">
        <v>46</v>
      </c>
      <c r="F14" s="9" t="str">
        <f t="shared" si="2"/>
        <v>Kjell Lindberg</v>
      </c>
      <c r="G14" s="10" t="str">
        <f t="shared" si="3"/>
        <v>kjell.lindberg@kalmar.se</v>
      </c>
      <c r="H14" s="10" t="str">
        <f t="shared" si="4"/>
        <v>Drogförebyggare</v>
      </c>
      <c r="I14" s="11">
        <f>IF(LEN(F14) &gt; 0, IF(IFERROR(FIND("a.", VLOOKUP(E14,Svar, 5, FALSE)), 0), 1.25, 0), "")</f>
        <v>1.25</v>
      </c>
      <c r="J14" s="11">
        <f>IF(LEN(F14) &gt; 0, IF(IFERROR(FIND("b.", VLOOKUP(E14,Svar, 5, FALSE)), 0), 1.25, 0), "")</f>
        <v>1.25</v>
      </c>
      <c r="K14" s="11">
        <f>IF(LEN(F14) &gt; 0, IF(IFERROR(FIND("c.", VLOOKUP(E14,Svar, 5, FALSE)), 0), 1.25, 0), "")</f>
        <v>1.25</v>
      </c>
      <c r="L14" s="11">
        <f>IF(LEN(F14) &gt; 0, IF(IFERROR(FIND("d.", VLOOKUP(E14,Svar, 5, FALSE)), 0), 1.25, 0), "")</f>
        <v>0</v>
      </c>
      <c r="M14" s="11">
        <f>IF(LEN(F14) &gt; 0, 0, "")</f>
        <v>0</v>
      </c>
      <c r="N14" s="10">
        <f>IF(LEN(F14) &gt; 0, SUM(I14:M14), "")</f>
        <v>3.75</v>
      </c>
      <c r="O14" s="11">
        <f>IF(LEN(F14) &gt; 0, IF(IFERROR(FIND("a.", VLOOKUP(E14,Svar, 7, FALSE)), 0), 1, 0), "")</f>
        <v>1</v>
      </c>
      <c r="P14" s="11">
        <f>IF(LEN(F14) &gt; 0, IF(IFERROR(FIND("b.", VLOOKUP(E14,Svar, 7, FALSE)), 0), 1, 0), "")</f>
        <v>1</v>
      </c>
      <c r="Q14" s="11">
        <f>IF(LEN(F14) &gt; 0, IF(IFERROR(FIND("c.", VLOOKUP(E14,Svar, 7, FALSE)), 0), 1, 0), "")</f>
        <v>1</v>
      </c>
      <c r="R14" s="11">
        <f>IF(LEN(F14) &gt; 0, IF(IFERROR(FIND("d.", VLOOKUP(E14,Svar, 7, FALSE)), 0), 1, 0), "")</f>
        <v>1</v>
      </c>
      <c r="S14" s="11">
        <f>IF(LEN(F14) &gt; 0, IF(IFERROR(FIND("e.", VLOOKUP(E14,Svar, 7, FALSE)), 0), 1, 0), "")</f>
        <v>1</v>
      </c>
      <c r="T14" s="11">
        <f>IF(LEN(F14) &gt; 0, 0, "")</f>
        <v>0</v>
      </c>
      <c r="U14" s="10">
        <f>IF(LEN(F14) &gt; 0, SUM(O14:T14), "")</f>
        <v>5</v>
      </c>
      <c r="V14" s="11">
        <f>IF(LEN(F14) &gt; 0, IF(IFERROR(FIND("a.", VLOOKUP(E14,Svar, 8, FALSE)), 0), 0.625, 0), "")</f>
        <v>0.625</v>
      </c>
      <c r="W14" s="11">
        <f>IF(LEN(F14) &gt; 0, IF(IFERROR(FIND("b.", VLOOKUP(E14,Svar, 8, FALSE)), 0), 0.625, 0), "")</f>
        <v>0.625</v>
      </c>
      <c r="X14" s="11">
        <f>IF(LEN(F14) &gt; 0, IF(IFERROR(FIND("c.", VLOOKUP(E14,Svar, 8, FALSE)), 0), 0.625, 0), "")</f>
        <v>0.625</v>
      </c>
      <c r="Y14" s="11">
        <f>IF(LEN(F14) &gt; 0, IF(IFERROR(FIND("d.", VLOOKUP(E14,Svar, 8, FALSE)), 0), 0.625, 0), "")</f>
        <v>0</v>
      </c>
      <c r="Z14" s="11">
        <f>IF(LEN(F14) &gt; 0, IF(IFERROR(FIND("e.", VLOOKUP(E14,Svar, 8, FALSE)), 0), 0.625, 0), "")</f>
        <v>0</v>
      </c>
      <c r="AA14" s="11">
        <f>IF(LEN(F14) &gt; 0, IF(IFERROR(FIND("f.", VLOOKUP(E14,Svar, 8, FALSE)), 0), 0.625, 0), "")</f>
        <v>0.625</v>
      </c>
      <c r="AB14" s="11">
        <f>IF(LEN(F14) &gt; 0, IF(IFERROR(FIND("g.", VLOOKUP(E14,Svar, 8, FALSE)), 0), 0.625, 0), "")</f>
        <v>0.625</v>
      </c>
      <c r="AC14" s="11">
        <f>IF(LEN(F14) &gt; 0, IF(IFERROR(FIND("h.", VLOOKUP(E14,Svar, 8, FALSE)), 0), 0.625, 0), "")</f>
        <v>0.625</v>
      </c>
      <c r="AD14" s="11">
        <f>IF(LEN(F14) &gt; 0, 0, "")</f>
        <v>0</v>
      </c>
      <c r="AE14" s="10">
        <f>IF(LEN(F14) &gt; 0, SUM(V14:AD14), "")</f>
        <v>3.75</v>
      </c>
      <c r="AF14" s="11">
        <f>IF(LEN(F14) &gt; 0, IF(IFERROR(FIND("a.", VLOOKUP(E14,Svar, 9, FALSE)), 0), 1, 0), "")</f>
        <v>0</v>
      </c>
      <c r="AG14" s="11">
        <f>IF(LEN(F14) &gt; 0, IF(IFERROR(FIND("b.", VLOOKUP(E14,Svar, 9, FALSE)), 0), 2, 0), "")</f>
        <v>2</v>
      </c>
      <c r="AH14" s="11">
        <f>IF(LEN(F14) &gt; 0, IF(IFERROR(FIND("c.", VLOOKUP(E14,Svar, 9, FALSE)), 0), 1, 0), "")</f>
        <v>0</v>
      </c>
      <c r="AI14" s="11">
        <f>IF(LEN(F14) &gt; 0, IF(IFERROR(FIND("d.", VLOOKUP(E14,Svar, 9, FALSE)), 0), 2, 0), "")</f>
        <v>2</v>
      </c>
      <c r="AJ14" s="11">
        <f>IF(LEN(F14) &gt; 0, IF(IFERROR(FIND("e.", VLOOKUP(E14,Svar, 9, FALSE)), 0), 1, 0), "")</f>
        <v>1</v>
      </c>
      <c r="AK14" s="11">
        <f t="shared" si="55"/>
        <v>0</v>
      </c>
      <c r="AL14" s="10">
        <f>IF(LEN(F14) &gt; 0, IF(SUM(AF14:AK14) &gt; 5, 5, SUM(AF14:AK14)), "")</f>
        <v>5</v>
      </c>
      <c r="AM14" s="11">
        <f>IF(LEN(F14) &gt; 0, IF(IFERROR(FIND("a.", VLOOKUP(E14,Svar, 10, FALSE)), 0), 1, 0), "")</f>
        <v>1</v>
      </c>
      <c r="AN14" s="11">
        <f>IF(LEN(F14) &gt; 0, IF(IFERROR(FIND("b.", VLOOKUP(E14,Svar, 10, FALSE)), 0), 1, 0), "")</f>
        <v>1</v>
      </c>
      <c r="AO14" s="11">
        <f>IF(LEN(F14) &gt; 0, IF(IFERROR(FIND("c.", VLOOKUP(E14,Svar, 10, FALSE)), 0), 1, 0), "")</f>
        <v>1</v>
      </c>
      <c r="AP14" s="11">
        <f>IF(LEN(F14) &gt; 0, IF(IFERROR(FIND("d.", VLOOKUP(E14,Svar, 10, FALSE)), 0), 1, 0), "")</f>
        <v>1</v>
      </c>
      <c r="AQ14" s="11">
        <f>IF(LEN(F14) &gt; 0, IF(IFERROR(FIND("e.", VLOOKUP(E14,Svar, 10, FALSE)), 0), 1, 0), "")</f>
        <v>1</v>
      </c>
      <c r="AR14" s="11">
        <f>IF(LEN(F14) &gt; 0, 0, "")</f>
        <v>0</v>
      </c>
      <c r="AS14" s="10">
        <f>IF(LEN(F14) &gt; 0, SUM(AM14:AR14), "")</f>
        <v>5</v>
      </c>
      <c r="AT14" s="11">
        <f>IF(LEN(F14) &gt; 0, IF(IFERROR(FIND("a.", VLOOKUP(E14,Svar, 11, FALSE)), 0), 1, 0), "")</f>
        <v>1</v>
      </c>
      <c r="AU14" s="11">
        <f>IF(LEN(F14) &gt; 0, IF(IFERROR(FIND("b.", VLOOKUP(E14,Svar, 11, FALSE)), 0), 1, 0), "")</f>
        <v>1</v>
      </c>
      <c r="AV14" s="11">
        <f>IF(LEN(F14) &gt; 0, IF(IFERROR(FIND("c.", VLOOKUP(E14,Svar, 11, FALSE)), 0), 1, 0), "")</f>
        <v>1</v>
      </c>
      <c r="AW14" s="11">
        <f>IF(LEN(F14) &gt; 0, IF(IFERROR(FIND("d.", VLOOKUP(E14,Svar, 11, FALSE)), 0), 1, 0), "")</f>
        <v>0</v>
      </c>
      <c r="AX14" s="11">
        <f>IF(LEN(F14) &gt; 0, IF(IFERROR(FIND("e.", VLOOKUP(E14,Svar, 11, FALSE)), 0), 1, 0), "")</f>
        <v>1</v>
      </c>
      <c r="AY14" s="11">
        <f>IF(LEN(F14) &gt; 0, 0, "")</f>
        <v>0</v>
      </c>
      <c r="AZ14" s="10">
        <f>IF(LEN(F14) &gt; 0, SUM(AT14:AY14), "")</f>
        <v>4</v>
      </c>
      <c r="BA14" s="12" t="s">
        <v>1416</v>
      </c>
      <c r="BB14" s="12" t="s">
        <v>1333</v>
      </c>
      <c r="BC14" s="13">
        <v>2843</v>
      </c>
      <c r="BD14" s="10">
        <f t="shared" si="5"/>
        <v>4</v>
      </c>
      <c r="BE14" s="17">
        <f>IF(LEN(F14) &gt; 0, ROUND((N14+U14+AE14+AL14+AS14+AZ14+BD14)/7, 1), "")</f>
        <v>4.4000000000000004</v>
      </c>
      <c r="BF14" s="10" t="str">
        <f t="shared" si="1"/>
        <v/>
      </c>
      <c r="BI14" s="7">
        <v>245</v>
      </c>
      <c r="BJ14" s="6" t="s">
        <v>190</v>
      </c>
      <c r="BK14" s="9" t="str">
        <f t="shared" si="6"/>
        <v>Kent Larsson</v>
      </c>
      <c r="BL14" s="10" t="str">
        <f t="shared" si="7"/>
        <v>kent.larsson@bastad.se</v>
      </c>
      <c r="BM14" s="10" t="str">
        <f t="shared" si="8"/>
        <v>Enhetschef Fritidsledare</v>
      </c>
      <c r="BN14" s="11">
        <f t="shared" si="9"/>
        <v>0</v>
      </c>
      <c r="BO14" s="11">
        <f t="shared" si="10"/>
        <v>0</v>
      </c>
      <c r="BP14" s="11">
        <f t="shared" si="11"/>
        <v>0</v>
      </c>
      <c r="BQ14" s="11">
        <f t="shared" si="12"/>
        <v>0</v>
      </c>
      <c r="BR14" s="11">
        <f t="shared" si="13"/>
        <v>0</v>
      </c>
      <c r="BS14" s="10">
        <f t="shared" si="14"/>
        <v>0</v>
      </c>
      <c r="BT14" s="11">
        <f t="shared" si="15"/>
        <v>0</v>
      </c>
      <c r="BU14" s="11">
        <f t="shared" si="16"/>
        <v>0</v>
      </c>
      <c r="BV14" s="11">
        <f t="shared" si="17"/>
        <v>1</v>
      </c>
      <c r="BW14" s="11">
        <f t="shared" si="18"/>
        <v>0</v>
      </c>
      <c r="BX14" s="11">
        <f t="shared" si="19"/>
        <v>1</v>
      </c>
      <c r="BY14" s="11">
        <f t="shared" si="20"/>
        <v>0</v>
      </c>
      <c r="BZ14" s="10">
        <f t="shared" si="21"/>
        <v>2</v>
      </c>
      <c r="CA14" s="11">
        <f t="shared" si="22"/>
        <v>0</v>
      </c>
      <c r="CB14" s="11">
        <f t="shared" si="23"/>
        <v>0</v>
      </c>
      <c r="CC14" s="11">
        <f t="shared" si="24"/>
        <v>0</v>
      </c>
      <c r="CD14" s="11">
        <f t="shared" si="25"/>
        <v>0</v>
      </c>
      <c r="CE14" s="11">
        <f t="shared" si="26"/>
        <v>0</v>
      </c>
      <c r="CF14" s="11">
        <f t="shared" si="27"/>
        <v>0.625</v>
      </c>
      <c r="CG14" s="11">
        <f t="shared" si="28"/>
        <v>0</v>
      </c>
      <c r="CH14" s="11">
        <f t="shared" si="29"/>
        <v>0</v>
      </c>
      <c r="CI14" s="11">
        <f t="shared" si="30"/>
        <v>0</v>
      </c>
      <c r="CJ14" s="10">
        <f t="shared" si="31"/>
        <v>0.625</v>
      </c>
      <c r="CK14" s="11">
        <f t="shared" si="32"/>
        <v>1</v>
      </c>
      <c r="CL14" s="11">
        <f t="shared" si="33"/>
        <v>0</v>
      </c>
      <c r="CM14" s="11">
        <f t="shared" si="34"/>
        <v>1</v>
      </c>
      <c r="CN14" s="11">
        <f t="shared" si="35"/>
        <v>0</v>
      </c>
      <c r="CO14" s="11">
        <f t="shared" si="36"/>
        <v>0</v>
      </c>
      <c r="CP14" s="11">
        <f t="shared" si="37"/>
        <v>0</v>
      </c>
      <c r="CQ14" s="10">
        <f t="shared" si="38"/>
        <v>2</v>
      </c>
      <c r="CR14" s="11">
        <f t="shared" si="39"/>
        <v>1</v>
      </c>
      <c r="CS14" s="11">
        <f t="shared" si="40"/>
        <v>1</v>
      </c>
      <c r="CT14" s="11">
        <f t="shared" si="41"/>
        <v>1</v>
      </c>
      <c r="CU14" s="11">
        <f t="shared" si="42"/>
        <v>0</v>
      </c>
      <c r="CV14" s="11">
        <f t="shared" si="43"/>
        <v>0</v>
      </c>
      <c r="CW14" s="11">
        <f t="shared" si="44"/>
        <v>0</v>
      </c>
      <c r="CX14" s="10">
        <f t="shared" si="45"/>
        <v>3</v>
      </c>
      <c r="CY14" s="11">
        <f t="shared" si="46"/>
        <v>1</v>
      </c>
      <c r="CZ14" s="11">
        <f t="shared" si="47"/>
        <v>0</v>
      </c>
      <c r="DA14" s="11">
        <f t="shared" si="48"/>
        <v>0</v>
      </c>
      <c r="DB14" s="11">
        <f t="shared" si="49"/>
        <v>0</v>
      </c>
      <c r="DC14" s="11">
        <f t="shared" si="50"/>
        <v>0</v>
      </c>
      <c r="DD14" s="11">
        <f t="shared" si="51"/>
        <v>0</v>
      </c>
      <c r="DE14" s="10">
        <f t="shared" si="52"/>
        <v>1</v>
      </c>
      <c r="DF14" s="12">
        <v>948</v>
      </c>
      <c r="DG14" s="12" t="s">
        <v>1460</v>
      </c>
      <c r="DH14" s="13">
        <v>2125</v>
      </c>
      <c r="DI14" s="10">
        <f t="shared" si="53"/>
        <v>1</v>
      </c>
      <c r="DJ14" s="17">
        <f t="shared" si="54"/>
        <v>1.4</v>
      </c>
    </row>
    <row r="15" spans="1:114" ht="14.25" x14ac:dyDescent="0.2">
      <c r="A15" s="6" t="s">
        <v>57</v>
      </c>
      <c r="B15" s="7">
        <v>2026</v>
      </c>
      <c r="C15" s="7"/>
      <c r="D15" s="7">
        <v>8</v>
      </c>
      <c r="E15" s="61" t="s">
        <v>1799</v>
      </c>
      <c r="F15" s="9" t="str">
        <f t="shared" si="2"/>
        <v/>
      </c>
      <c r="G15" s="10" t="str">
        <f t="shared" si="3"/>
        <v/>
      </c>
      <c r="H15" s="10" t="str">
        <f t="shared" si="4"/>
        <v/>
      </c>
      <c r="I15" s="11">
        <v>1.25</v>
      </c>
      <c r="J15" s="11">
        <v>1.25</v>
      </c>
      <c r="K15" s="11">
        <v>1.25</v>
      </c>
      <c r="L15" s="11">
        <v>1.25</v>
      </c>
      <c r="M15" s="11">
        <v>0</v>
      </c>
      <c r="N15" s="10">
        <v>5</v>
      </c>
      <c r="O15" s="11">
        <v>0</v>
      </c>
      <c r="P15" s="11">
        <v>1</v>
      </c>
      <c r="Q15" s="11">
        <v>1</v>
      </c>
      <c r="R15" s="11">
        <v>1</v>
      </c>
      <c r="S15" s="11">
        <v>0</v>
      </c>
      <c r="T15" s="11">
        <v>0</v>
      </c>
      <c r="U15" s="10">
        <v>3</v>
      </c>
      <c r="V15" s="11">
        <v>0.625</v>
      </c>
      <c r="W15" s="11">
        <v>0.625</v>
      </c>
      <c r="X15" s="11">
        <v>0.625</v>
      </c>
      <c r="Y15" s="11">
        <v>0.625</v>
      </c>
      <c r="Z15" s="11">
        <v>0.625</v>
      </c>
      <c r="AA15" s="11">
        <v>0.625</v>
      </c>
      <c r="AB15" s="11">
        <v>0.625</v>
      </c>
      <c r="AC15" s="11">
        <v>0.625</v>
      </c>
      <c r="AD15" s="11">
        <v>0</v>
      </c>
      <c r="AE15" s="10">
        <v>5</v>
      </c>
      <c r="AF15" s="11">
        <v>0</v>
      </c>
      <c r="AG15" s="11">
        <v>2</v>
      </c>
      <c r="AH15" s="11">
        <v>0</v>
      </c>
      <c r="AI15" s="11">
        <v>2</v>
      </c>
      <c r="AJ15" s="11">
        <v>1</v>
      </c>
      <c r="AK15" s="11">
        <v>0</v>
      </c>
      <c r="AL15" s="10">
        <v>5</v>
      </c>
      <c r="AM15" s="11">
        <v>1</v>
      </c>
      <c r="AN15" s="11">
        <v>1</v>
      </c>
      <c r="AO15" s="11">
        <v>1</v>
      </c>
      <c r="AP15" s="11">
        <v>1</v>
      </c>
      <c r="AQ15" s="11">
        <v>0</v>
      </c>
      <c r="AR15" s="11">
        <v>0</v>
      </c>
      <c r="AS15" s="10">
        <v>4</v>
      </c>
      <c r="AT15" s="11">
        <v>0</v>
      </c>
      <c r="AU15" s="11">
        <v>1</v>
      </c>
      <c r="AV15" s="11">
        <v>1</v>
      </c>
      <c r="AW15" s="11">
        <v>1</v>
      </c>
      <c r="AX15" s="11">
        <v>1</v>
      </c>
      <c r="AY15" s="11">
        <v>0</v>
      </c>
      <c r="AZ15" s="10">
        <v>4</v>
      </c>
      <c r="BA15" s="12" t="s">
        <v>1494</v>
      </c>
      <c r="BB15" s="12" t="s">
        <v>1495</v>
      </c>
      <c r="BC15" s="13">
        <v>7851</v>
      </c>
      <c r="BD15" s="10">
        <f t="shared" si="5"/>
        <v>5</v>
      </c>
      <c r="BE15" s="17">
        <v>4.4000000000000004</v>
      </c>
      <c r="BF15" s="10" t="str">
        <f t="shared" si="1"/>
        <v>Bra</v>
      </c>
      <c r="BI15" s="7">
        <v>246</v>
      </c>
      <c r="BJ15" s="6" t="s">
        <v>894</v>
      </c>
      <c r="BK15" s="9" t="str">
        <f t="shared" si="6"/>
        <v>Marcus</v>
      </c>
      <c r="BL15" s="10" t="str">
        <f t="shared" si="7"/>
        <v>marcus.lindh@yahoo.se</v>
      </c>
      <c r="BM15" s="10" t="str">
        <f t="shared" si="8"/>
        <v>Ordförande ungdomsråd</v>
      </c>
      <c r="BN15" s="11">
        <f t="shared" si="9"/>
        <v>0</v>
      </c>
      <c r="BO15" s="11">
        <f t="shared" si="10"/>
        <v>0</v>
      </c>
      <c r="BP15" s="11">
        <f t="shared" si="11"/>
        <v>1.25</v>
      </c>
      <c r="BQ15" s="11">
        <f t="shared" si="12"/>
        <v>0</v>
      </c>
      <c r="BR15" s="11">
        <f t="shared" si="13"/>
        <v>0</v>
      </c>
      <c r="BS15" s="10">
        <f t="shared" si="14"/>
        <v>1.25</v>
      </c>
      <c r="BT15" s="11">
        <f t="shared" si="15"/>
        <v>0</v>
      </c>
      <c r="BU15" s="11">
        <f t="shared" si="16"/>
        <v>0</v>
      </c>
      <c r="BV15" s="11">
        <f t="shared" si="17"/>
        <v>1</v>
      </c>
      <c r="BW15" s="11">
        <f t="shared" si="18"/>
        <v>0</v>
      </c>
      <c r="BX15" s="11">
        <f t="shared" si="19"/>
        <v>0</v>
      </c>
      <c r="BY15" s="11">
        <f t="shared" si="20"/>
        <v>0</v>
      </c>
      <c r="BZ15" s="10">
        <f t="shared" si="21"/>
        <v>1</v>
      </c>
      <c r="CA15" s="11">
        <f t="shared" si="22"/>
        <v>0</v>
      </c>
      <c r="CB15" s="11">
        <f t="shared" si="23"/>
        <v>0</v>
      </c>
      <c r="CC15" s="11">
        <f t="shared" si="24"/>
        <v>0</v>
      </c>
      <c r="CD15" s="11">
        <f t="shared" si="25"/>
        <v>0</v>
      </c>
      <c r="CE15" s="11">
        <f t="shared" si="26"/>
        <v>0</v>
      </c>
      <c r="CF15" s="11">
        <f t="shared" si="27"/>
        <v>0.625</v>
      </c>
      <c r="CG15" s="11">
        <f t="shared" si="28"/>
        <v>0.625</v>
      </c>
      <c r="CH15" s="11">
        <f t="shared" si="29"/>
        <v>0</v>
      </c>
      <c r="CI15" s="11">
        <f t="shared" si="30"/>
        <v>0</v>
      </c>
      <c r="CJ15" s="10">
        <f t="shared" si="31"/>
        <v>1.25</v>
      </c>
      <c r="CK15" s="11">
        <f t="shared" si="32"/>
        <v>1</v>
      </c>
      <c r="CL15" s="11">
        <f t="shared" si="33"/>
        <v>0</v>
      </c>
      <c r="CM15" s="11">
        <f t="shared" si="34"/>
        <v>0</v>
      </c>
      <c r="CN15" s="11">
        <f t="shared" si="35"/>
        <v>0</v>
      </c>
      <c r="CO15" s="11">
        <f t="shared" si="36"/>
        <v>0</v>
      </c>
      <c r="CP15" s="11">
        <f t="shared" si="37"/>
        <v>0</v>
      </c>
      <c r="CQ15" s="10">
        <f t="shared" si="38"/>
        <v>1</v>
      </c>
      <c r="CR15" s="11">
        <f t="shared" si="39"/>
        <v>0</v>
      </c>
      <c r="CS15" s="11">
        <f t="shared" si="40"/>
        <v>0</v>
      </c>
      <c r="CT15" s="11">
        <f t="shared" si="41"/>
        <v>1</v>
      </c>
      <c r="CU15" s="11">
        <f t="shared" si="42"/>
        <v>0</v>
      </c>
      <c r="CV15" s="11">
        <f t="shared" si="43"/>
        <v>0</v>
      </c>
      <c r="CW15" s="11">
        <f t="shared" si="44"/>
        <v>0</v>
      </c>
      <c r="CX15" s="10">
        <f t="shared" si="45"/>
        <v>1</v>
      </c>
      <c r="CY15" s="11">
        <f t="shared" si="46"/>
        <v>0</v>
      </c>
      <c r="CZ15" s="11">
        <f t="shared" si="47"/>
        <v>0</v>
      </c>
      <c r="DA15" s="11">
        <f t="shared" si="48"/>
        <v>1</v>
      </c>
      <c r="DB15" s="11">
        <f t="shared" si="49"/>
        <v>0</v>
      </c>
      <c r="DC15" s="11">
        <f t="shared" si="50"/>
        <v>0</v>
      </c>
      <c r="DD15" s="11">
        <f t="shared" si="51"/>
        <v>0</v>
      </c>
      <c r="DE15" s="10">
        <f t="shared" si="52"/>
        <v>1</v>
      </c>
      <c r="DF15" s="12" t="s">
        <v>1600</v>
      </c>
      <c r="DG15" s="12" t="s">
        <v>1601</v>
      </c>
      <c r="DH15" s="13">
        <v>2640</v>
      </c>
      <c r="DI15" s="10">
        <f t="shared" si="53"/>
        <v>3</v>
      </c>
      <c r="DJ15" s="17">
        <f t="shared" si="54"/>
        <v>1.4</v>
      </c>
    </row>
    <row r="16" spans="1:114" ht="14.25" x14ac:dyDescent="0.2">
      <c r="A16" s="6" t="s">
        <v>57</v>
      </c>
      <c r="B16" s="7">
        <v>2029</v>
      </c>
      <c r="C16" s="7"/>
      <c r="D16" s="7">
        <v>9</v>
      </c>
      <c r="E16" s="6" t="s">
        <v>951</v>
      </c>
      <c r="F16" s="9" t="str">
        <f t="shared" si="2"/>
        <v>Sakiba Ekic</v>
      </c>
      <c r="G16" s="10" t="str">
        <f t="shared" si="3"/>
        <v>Sakiba.ekic@boras.se</v>
      </c>
      <c r="H16" s="10" t="str">
        <f t="shared" si="4"/>
        <v>Ungdomsstrateg</v>
      </c>
      <c r="I16" s="11">
        <f t="shared" ref="I16:I79" si="56">IF(LEN(F16) &gt; 0, IF(IFERROR(FIND("a.", VLOOKUP(E16,Svar, 5, FALSE)), 0), 1.25, 0), "")</f>
        <v>1.25</v>
      </c>
      <c r="J16" s="11">
        <f t="shared" ref="J16:J79" si="57">IF(LEN(F16) &gt; 0, IF(IFERROR(FIND("b.", VLOOKUP(E16,Svar, 5, FALSE)), 0), 1.25, 0), "")</f>
        <v>0</v>
      </c>
      <c r="K16" s="11">
        <f t="shared" ref="K16:K79" si="58">IF(LEN(F16) &gt; 0, IF(IFERROR(FIND("c.", VLOOKUP(E16,Svar, 5, FALSE)), 0), 1.25, 0), "")</f>
        <v>1.25</v>
      </c>
      <c r="L16" s="11">
        <f t="shared" ref="L16:L79" si="59">IF(LEN(F16) &gt; 0, IF(IFERROR(FIND("d.", VLOOKUP(E16,Svar, 5, FALSE)), 0), 1.25, 0), "")</f>
        <v>1.25</v>
      </c>
      <c r="M16" s="11">
        <f t="shared" ref="M16:M79" si="60">IF(LEN(F16) &gt; 0, 0, "")</f>
        <v>0</v>
      </c>
      <c r="N16" s="10">
        <f t="shared" ref="N16:N79" si="61">IF(LEN(F16) &gt; 0, SUM(I16:M16), "")</f>
        <v>3.75</v>
      </c>
      <c r="O16" s="11">
        <f t="shared" ref="O16:O79" si="62">IF(LEN(F16) &gt; 0, IF(IFERROR(FIND("a.", VLOOKUP(E16,Svar, 7, FALSE)), 0), 1, 0), "")</f>
        <v>1</v>
      </c>
      <c r="P16" s="11">
        <f t="shared" ref="P16:P79" si="63">IF(LEN(F16) &gt; 0, IF(IFERROR(FIND("b.", VLOOKUP(E16,Svar, 7, FALSE)), 0), 1, 0), "")</f>
        <v>1</v>
      </c>
      <c r="Q16" s="11">
        <f t="shared" ref="Q16:Q79" si="64">IF(LEN(F16) &gt; 0, IF(IFERROR(FIND("c.", VLOOKUP(E16,Svar, 7, FALSE)), 0), 1, 0), "")</f>
        <v>1</v>
      </c>
      <c r="R16" s="11">
        <f t="shared" ref="R16:R79" si="65">IF(LEN(F16) &gt; 0, IF(IFERROR(FIND("d.", VLOOKUP(E16,Svar, 7, FALSE)), 0), 1, 0), "")</f>
        <v>1</v>
      </c>
      <c r="S16" s="11">
        <f t="shared" ref="S16:S79" si="66">IF(LEN(F16) &gt; 0, IF(IFERROR(FIND("e.", VLOOKUP(E16,Svar, 7, FALSE)), 0), 1, 0), "")</f>
        <v>0</v>
      </c>
      <c r="T16" s="11">
        <f t="shared" ref="T16:T79" si="67">IF(LEN(F16) &gt; 0, 0, "")</f>
        <v>0</v>
      </c>
      <c r="U16" s="10">
        <f t="shared" ref="U16:U79" si="68">IF(LEN(F16) &gt; 0, SUM(O16:T16), "")</f>
        <v>4</v>
      </c>
      <c r="V16" s="11">
        <f t="shared" ref="V16:V79" si="69">IF(LEN(F16) &gt; 0, IF(IFERROR(FIND("a.", VLOOKUP(E16,Svar, 8, FALSE)), 0), 0.625, 0), "")</f>
        <v>0.625</v>
      </c>
      <c r="W16" s="11">
        <f t="shared" ref="W16:W79" si="70">IF(LEN(F16) &gt; 0, IF(IFERROR(FIND("b.", VLOOKUP(E16,Svar, 8, FALSE)), 0), 0.625, 0), "")</f>
        <v>0.625</v>
      </c>
      <c r="X16" s="11">
        <f t="shared" ref="X16:X79" si="71">IF(LEN(F16) &gt; 0, IF(IFERROR(FIND("c.", VLOOKUP(E16,Svar, 8, FALSE)), 0), 0.625, 0), "")</f>
        <v>0.625</v>
      </c>
      <c r="Y16" s="11">
        <f t="shared" ref="Y16:Y79" si="72">IF(LEN(F16) &gt; 0, IF(IFERROR(FIND("d.", VLOOKUP(E16,Svar, 8, FALSE)), 0), 0.625, 0), "")</f>
        <v>0.625</v>
      </c>
      <c r="Z16" s="11">
        <f t="shared" ref="Z16:Z79" si="73">IF(LEN(F16) &gt; 0, IF(IFERROR(FIND("e.", VLOOKUP(E16,Svar, 8, FALSE)), 0), 0.625, 0), "")</f>
        <v>0.625</v>
      </c>
      <c r="AA16" s="11">
        <f t="shared" ref="AA16:AA79" si="74">IF(LEN(F16) &gt; 0, IF(IFERROR(FIND("f.", VLOOKUP(E16,Svar, 8, FALSE)), 0), 0.625, 0), "")</f>
        <v>0.625</v>
      </c>
      <c r="AB16" s="11">
        <f t="shared" ref="AB16:AB79" si="75">IF(LEN(F16) &gt; 0, IF(IFERROR(FIND("g.", VLOOKUP(E16,Svar, 8, FALSE)), 0), 0.625, 0), "")</f>
        <v>0.625</v>
      </c>
      <c r="AC16" s="11">
        <f t="shared" ref="AC16:AC79" si="76">IF(LEN(F16) &gt; 0, IF(IFERROR(FIND("h.", VLOOKUP(E16,Svar, 8, FALSE)), 0), 0.625, 0), "")</f>
        <v>0.625</v>
      </c>
      <c r="AD16" s="11">
        <f t="shared" ref="AD16:AD79" si="77">IF(LEN(F16) &gt; 0, 0, "")</f>
        <v>0</v>
      </c>
      <c r="AE16" s="10">
        <f t="shared" ref="AE16:AE79" si="78">IF(LEN(F16) &gt; 0, SUM(V16:AD16), "")</f>
        <v>5</v>
      </c>
      <c r="AF16" s="11">
        <f t="shared" ref="AF16:AF79" si="79">IF(LEN(F16) &gt; 0, IF(IFERROR(FIND("a.", VLOOKUP(E16,Svar, 9, FALSE)), 0), 1, 0), "")</f>
        <v>0</v>
      </c>
      <c r="AG16" s="11">
        <f t="shared" ref="AG16:AG79" si="80">IF(LEN(F16) &gt; 0, IF(IFERROR(FIND("b.", VLOOKUP(E16,Svar, 9, FALSE)), 0), 2, 0), "")</f>
        <v>2</v>
      </c>
      <c r="AH16" s="11">
        <f t="shared" ref="AH16:AH79" si="81">IF(LEN(F16) &gt; 0, IF(IFERROR(FIND("c.", VLOOKUP(E16,Svar, 9, FALSE)), 0), 1, 0), "")</f>
        <v>0</v>
      </c>
      <c r="AI16" s="11">
        <f t="shared" ref="AI16:AI79" si="82">IF(LEN(F16) &gt; 0, IF(IFERROR(FIND("d.", VLOOKUP(E16,Svar, 9, FALSE)), 0), 2, 0), "")</f>
        <v>2</v>
      </c>
      <c r="AJ16" s="11">
        <f t="shared" ref="AJ16:AJ79" si="83">IF(LEN(F16) &gt; 0, IF(IFERROR(FIND("e.", VLOOKUP(E16,Svar, 9, FALSE)), 0), 1, 0), "")</f>
        <v>0</v>
      </c>
      <c r="AK16" s="11">
        <f t="shared" ref="AK16:AK79" si="84">IF(LEN(F16) &gt; 0, 0, "")</f>
        <v>0</v>
      </c>
      <c r="AL16" s="10">
        <f t="shared" ref="AL16:AL79" si="85">IF(LEN(F16) &gt; 0, IF(SUM(AF16:AK16) &gt; 5, 5, SUM(AF16:AK16)), "")</f>
        <v>4</v>
      </c>
      <c r="AM16" s="11">
        <f t="shared" ref="AM16:AM79" si="86">IF(LEN(F16) &gt; 0, IF(IFERROR(FIND("a.", VLOOKUP(E16,Svar, 10, FALSE)), 0), 1, 0), "")</f>
        <v>1</v>
      </c>
      <c r="AN16" s="11">
        <f t="shared" ref="AN16:AN79" si="87">IF(LEN(F16) &gt; 0, IF(IFERROR(FIND("b.", VLOOKUP(E16,Svar, 10, FALSE)), 0), 1, 0), "")</f>
        <v>1</v>
      </c>
      <c r="AO16" s="11">
        <f t="shared" ref="AO16:AO79" si="88">IF(LEN(F16) &gt; 0, IF(IFERROR(FIND("c.", VLOOKUP(E16,Svar, 10, FALSE)), 0), 1, 0), "")</f>
        <v>1</v>
      </c>
      <c r="AP16" s="11">
        <f t="shared" ref="AP16:AP79" si="89">IF(LEN(F16) &gt; 0, IF(IFERROR(FIND("d.", VLOOKUP(E16,Svar, 10, FALSE)), 0), 1, 0), "")</f>
        <v>1</v>
      </c>
      <c r="AQ16" s="11">
        <f t="shared" ref="AQ16:AQ79" si="90">IF(LEN(F16) &gt; 0, IF(IFERROR(FIND("e.", VLOOKUP(E16,Svar, 10, FALSE)), 0), 1, 0), "")</f>
        <v>1</v>
      </c>
      <c r="AR16" s="11">
        <f t="shared" ref="AR16:AR79" si="91">IF(LEN(F16) &gt; 0, 0, "")</f>
        <v>0</v>
      </c>
      <c r="AS16" s="10">
        <f t="shared" ref="AS16:AS79" si="92">IF(LEN(F16) &gt; 0, SUM(AM16:AR16), "")</f>
        <v>5</v>
      </c>
      <c r="AT16" s="11">
        <f t="shared" ref="AT16:AT79" si="93">IF(LEN(F16) &gt; 0, IF(IFERROR(FIND("a.", VLOOKUP(E16,Svar, 11, FALSE)), 0), 1, 0), "")</f>
        <v>1</v>
      </c>
      <c r="AU16" s="11">
        <f t="shared" ref="AU16:AU79" si="94">IF(LEN(F16) &gt; 0, IF(IFERROR(FIND("b.", VLOOKUP(E16,Svar, 11, FALSE)), 0), 1, 0), "")</f>
        <v>1</v>
      </c>
      <c r="AV16" s="11">
        <f t="shared" ref="AV16:AV79" si="95">IF(LEN(F16) &gt; 0, IF(IFERROR(FIND("c.", VLOOKUP(E16,Svar, 11, FALSE)), 0), 1, 0), "")</f>
        <v>1</v>
      </c>
      <c r="AW16" s="11">
        <f t="shared" ref="AW16:AW79" si="96">IF(LEN(F16) &gt; 0, IF(IFERROR(FIND("d.", VLOOKUP(E16,Svar, 11, FALSE)), 0), 1, 0), "")</f>
        <v>1</v>
      </c>
      <c r="AX16" s="11">
        <f t="shared" ref="AX16:AX79" si="97">IF(LEN(F16) &gt; 0, IF(IFERROR(FIND("e.", VLOOKUP(E16,Svar, 11, FALSE)), 0), 1, 0), "")</f>
        <v>0</v>
      </c>
      <c r="AY16" s="11">
        <f t="shared" ref="AY16:AY79" si="98">IF(LEN(F16) &gt; 0, 0, "")</f>
        <v>0</v>
      </c>
      <c r="AZ16" s="10">
        <f t="shared" ref="AZ16:AZ79" si="99">IF(LEN(F16) &gt; 0, SUM(AT16:AY16), "")</f>
        <v>4</v>
      </c>
      <c r="BA16" s="12" t="s">
        <v>1679</v>
      </c>
      <c r="BB16" s="12" t="s">
        <v>1680</v>
      </c>
      <c r="BC16" s="13">
        <v>4012</v>
      </c>
      <c r="BD16" s="10">
        <f t="shared" si="5"/>
        <v>5</v>
      </c>
      <c r="BE16" s="17">
        <f t="shared" ref="BE16:BE79" si="100">IF(LEN(F16) &gt; 0, ROUND((N16+U16+AE16+AL16+AS16+AZ16+BD16)/7, 1), "")</f>
        <v>4.4000000000000004</v>
      </c>
      <c r="BF16" s="10" t="str">
        <f t="shared" si="1"/>
        <v>Bra</v>
      </c>
      <c r="BI16" s="7">
        <v>247</v>
      </c>
      <c r="BJ16" s="6" t="s">
        <v>1173</v>
      </c>
      <c r="BK16" s="9" t="str">
        <f t="shared" si="6"/>
        <v>Joakim Wassén</v>
      </c>
      <c r="BL16" s="10" t="str">
        <f t="shared" si="7"/>
        <v>joakim.wassen@gullspang.se</v>
      </c>
      <c r="BM16" s="10" t="str">
        <f t="shared" si="8"/>
        <v>Folkhälsoplanerare</v>
      </c>
      <c r="BN16" s="11">
        <f t="shared" si="9"/>
        <v>0</v>
      </c>
      <c r="BO16" s="11">
        <f t="shared" si="10"/>
        <v>0</v>
      </c>
      <c r="BP16" s="11">
        <f t="shared" si="11"/>
        <v>1.25</v>
      </c>
      <c r="BQ16" s="11">
        <f t="shared" si="12"/>
        <v>0</v>
      </c>
      <c r="BR16" s="11">
        <f t="shared" si="13"/>
        <v>0</v>
      </c>
      <c r="BS16" s="10">
        <f t="shared" si="14"/>
        <v>1.25</v>
      </c>
      <c r="BT16" s="11">
        <f t="shared" si="15"/>
        <v>1</v>
      </c>
      <c r="BU16" s="11">
        <f t="shared" si="16"/>
        <v>1</v>
      </c>
      <c r="BV16" s="11">
        <f t="shared" si="17"/>
        <v>1</v>
      </c>
      <c r="BW16" s="11">
        <f t="shared" si="18"/>
        <v>1</v>
      </c>
      <c r="BX16" s="11">
        <f t="shared" si="19"/>
        <v>0</v>
      </c>
      <c r="BY16" s="11">
        <f t="shared" si="20"/>
        <v>0</v>
      </c>
      <c r="BZ16" s="10">
        <f t="shared" si="21"/>
        <v>4</v>
      </c>
      <c r="CA16" s="11">
        <f t="shared" si="22"/>
        <v>0</v>
      </c>
      <c r="CB16" s="11">
        <f t="shared" si="23"/>
        <v>0</v>
      </c>
      <c r="CC16" s="11">
        <f t="shared" si="24"/>
        <v>0</v>
      </c>
      <c r="CD16" s="11">
        <f t="shared" si="25"/>
        <v>0</v>
      </c>
      <c r="CE16" s="11">
        <f t="shared" si="26"/>
        <v>0</v>
      </c>
      <c r="CF16" s="11">
        <f t="shared" si="27"/>
        <v>0.625</v>
      </c>
      <c r="CG16" s="11">
        <f t="shared" si="28"/>
        <v>0.625</v>
      </c>
      <c r="CH16" s="11">
        <f t="shared" si="29"/>
        <v>0.625</v>
      </c>
      <c r="CI16" s="11">
        <f t="shared" si="30"/>
        <v>0</v>
      </c>
      <c r="CJ16" s="10">
        <f t="shared" si="31"/>
        <v>1.875</v>
      </c>
      <c r="CK16" s="11">
        <f t="shared" si="32"/>
        <v>1</v>
      </c>
      <c r="CL16" s="11">
        <f t="shared" si="33"/>
        <v>0</v>
      </c>
      <c r="CM16" s="11">
        <f t="shared" si="34"/>
        <v>0</v>
      </c>
      <c r="CN16" s="11">
        <f t="shared" si="35"/>
        <v>0</v>
      </c>
      <c r="CO16" s="11">
        <f t="shared" si="36"/>
        <v>0</v>
      </c>
      <c r="CP16" s="11">
        <f t="shared" si="37"/>
        <v>0</v>
      </c>
      <c r="CQ16" s="10">
        <f t="shared" si="38"/>
        <v>1</v>
      </c>
      <c r="CR16" s="11">
        <f t="shared" si="39"/>
        <v>1</v>
      </c>
      <c r="CS16" s="11">
        <f t="shared" si="40"/>
        <v>0</v>
      </c>
      <c r="CT16" s="11">
        <f t="shared" si="41"/>
        <v>1</v>
      </c>
      <c r="CU16" s="11">
        <f t="shared" si="42"/>
        <v>0</v>
      </c>
      <c r="CV16" s="11">
        <f t="shared" si="43"/>
        <v>0</v>
      </c>
      <c r="CW16" s="11">
        <f t="shared" si="44"/>
        <v>0</v>
      </c>
      <c r="CX16" s="10">
        <f t="shared" si="45"/>
        <v>2</v>
      </c>
      <c r="CY16" s="11">
        <f t="shared" si="46"/>
        <v>0</v>
      </c>
      <c r="CZ16" s="11">
        <f t="shared" si="47"/>
        <v>0</v>
      </c>
      <c r="DA16" s="11">
        <f t="shared" si="48"/>
        <v>0</v>
      </c>
      <c r="DB16" s="11">
        <f t="shared" si="49"/>
        <v>0</v>
      </c>
      <c r="DC16" s="11">
        <f t="shared" si="50"/>
        <v>0</v>
      </c>
      <c r="DD16" s="11">
        <f t="shared" si="51"/>
        <v>0</v>
      </c>
      <c r="DE16" s="10">
        <f t="shared" si="52"/>
        <v>0</v>
      </c>
      <c r="DF16" s="12">
        <v>632</v>
      </c>
      <c r="DG16" s="12">
        <v>747</v>
      </c>
      <c r="DH16" s="13">
        <v>1379</v>
      </c>
      <c r="DI16" s="10">
        <f t="shared" si="53"/>
        <v>0</v>
      </c>
      <c r="DJ16" s="17">
        <f t="shared" si="54"/>
        <v>1.4</v>
      </c>
    </row>
    <row r="17" spans="1:114" ht="14.25" x14ac:dyDescent="0.2">
      <c r="A17" s="6" t="s">
        <v>57</v>
      </c>
      <c r="B17" s="7">
        <v>2034</v>
      </c>
      <c r="C17" s="7"/>
      <c r="D17" s="149">
        <v>10</v>
      </c>
      <c r="E17" s="150" t="s">
        <v>125</v>
      </c>
      <c r="F17" s="151" t="str">
        <f t="shared" si="2"/>
        <v>Ulf Lindin</v>
      </c>
      <c r="G17" s="152" t="str">
        <f t="shared" si="3"/>
        <v>ulf.lindin@orebro.se</v>
      </c>
      <c r="H17" s="152" t="str">
        <f t="shared" si="4"/>
        <v>Verksamhetschef</v>
      </c>
      <c r="I17" s="153">
        <f t="shared" si="56"/>
        <v>1.25</v>
      </c>
      <c r="J17" s="153">
        <f t="shared" si="57"/>
        <v>0</v>
      </c>
      <c r="K17" s="153">
        <f t="shared" si="58"/>
        <v>0</v>
      </c>
      <c r="L17" s="153">
        <f t="shared" si="59"/>
        <v>1.25</v>
      </c>
      <c r="M17" s="153">
        <f t="shared" si="60"/>
        <v>0</v>
      </c>
      <c r="N17" s="152">
        <f t="shared" si="61"/>
        <v>2.5</v>
      </c>
      <c r="O17" s="153">
        <f t="shared" si="62"/>
        <v>1</v>
      </c>
      <c r="P17" s="153">
        <f t="shared" si="63"/>
        <v>1</v>
      </c>
      <c r="Q17" s="153">
        <f t="shared" si="64"/>
        <v>1</v>
      </c>
      <c r="R17" s="153">
        <f t="shared" si="65"/>
        <v>1</v>
      </c>
      <c r="S17" s="153">
        <f t="shared" si="66"/>
        <v>1</v>
      </c>
      <c r="T17" s="153">
        <f t="shared" si="67"/>
        <v>0</v>
      </c>
      <c r="U17" s="152">
        <f t="shared" si="68"/>
        <v>5</v>
      </c>
      <c r="V17" s="153">
        <f t="shared" si="69"/>
        <v>0.625</v>
      </c>
      <c r="W17" s="153">
        <f t="shared" si="70"/>
        <v>0.625</v>
      </c>
      <c r="X17" s="153">
        <f t="shared" si="71"/>
        <v>0.625</v>
      </c>
      <c r="Y17" s="153">
        <f t="shared" si="72"/>
        <v>0.625</v>
      </c>
      <c r="Z17" s="153">
        <f t="shared" si="73"/>
        <v>0.625</v>
      </c>
      <c r="AA17" s="153">
        <f t="shared" si="74"/>
        <v>0.625</v>
      </c>
      <c r="AB17" s="153">
        <f t="shared" si="75"/>
        <v>0.625</v>
      </c>
      <c r="AC17" s="153">
        <f t="shared" si="76"/>
        <v>0.625</v>
      </c>
      <c r="AD17" s="153">
        <f t="shared" si="77"/>
        <v>0</v>
      </c>
      <c r="AE17" s="152">
        <f t="shared" si="78"/>
        <v>5</v>
      </c>
      <c r="AF17" s="153">
        <f t="shared" si="79"/>
        <v>0</v>
      </c>
      <c r="AG17" s="153">
        <f t="shared" si="80"/>
        <v>2</v>
      </c>
      <c r="AH17" s="153">
        <f t="shared" si="81"/>
        <v>0</v>
      </c>
      <c r="AI17" s="153">
        <f t="shared" si="82"/>
        <v>2</v>
      </c>
      <c r="AJ17" s="153">
        <f t="shared" si="83"/>
        <v>1</v>
      </c>
      <c r="AK17" s="153">
        <f t="shared" si="84"/>
        <v>0</v>
      </c>
      <c r="AL17" s="152">
        <f t="shared" si="85"/>
        <v>5</v>
      </c>
      <c r="AM17" s="153">
        <f t="shared" si="86"/>
        <v>1</v>
      </c>
      <c r="AN17" s="153">
        <f t="shared" si="87"/>
        <v>1</v>
      </c>
      <c r="AO17" s="153">
        <f t="shared" si="88"/>
        <v>1</v>
      </c>
      <c r="AP17" s="153">
        <f t="shared" si="89"/>
        <v>1</v>
      </c>
      <c r="AQ17" s="153">
        <f t="shared" si="90"/>
        <v>0</v>
      </c>
      <c r="AR17" s="153">
        <f t="shared" si="91"/>
        <v>0</v>
      </c>
      <c r="AS17" s="152">
        <f t="shared" si="92"/>
        <v>4</v>
      </c>
      <c r="AT17" s="153">
        <f t="shared" si="93"/>
        <v>1</v>
      </c>
      <c r="AU17" s="153">
        <f t="shared" si="94"/>
        <v>1</v>
      </c>
      <c r="AV17" s="153">
        <f t="shared" si="95"/>
        <v>1</v>
      </c>
      <c r="AW17" s="153">
        <f t="shared" si="96"/>
        <v>1</v>
      </c>
      <c r="AX17" s="153">
        <f t="shared" si="97"/>
        <v>1</v>
      </c>
      <c r="AY17" s="153">
        <f t="shared" si="98"/>
        <v>0</v>
      </c>
      <c r="AZ17" s="152">
        <f t="shared" si="99"/>
        <v>5</v>
      </c>
      <c r="BA17" s="154" t="s">
        <v>1701</v>
      </c>
      <c r="BB17" s="154" t="s">
        <v>1702</v>
      </c>
      <c r="BC17" s="155">
        <v>3065</v>
      </c>
      <c r="BD17" s="152">
        <f t="shared" si="5"/>
        <v>4</v>
      </c>
      <c r="BE17" s="156">
        <f t="shared" si="100"/>
        <v>4.4000000000000004</v>
      </c>
      <c r="BF17" s="10" t="str">
        <f t="shared" si="1"/>
        <v>Bra</v>
      </c>
      <c r="BI17" s="7">
        <v>248</v>
      </c>
      <c r="BJ17" s="6" t="s">
        <v>1023</v>
      </c>
      <c r="BK17" s="9" t="str">
        <f t="shared" si="6"/>
        <v>Kristina Sunebrand</v>
      </c>
      <c r="BL17" s="10" t="str">
        <f t="shared" si="7"/>
        <v>kristina.sunebrand@svenljunga.se</v>
      </c>
      <c r="BM17" s="10" t="str">
        <f t="shared" si="8"/>
        <v>Utvecklingsledare folkhälsa</v>
      </c>
      <c r="BN17" s="11">
        <f t="shared" si="9"/>
        <v>0</v>
      </c>
      <c r="BO17" s="11">
        <f t="shared" si="10"/>
        <v>0</v>
      </c>
      <c r="BP17" s="11">
        <f t="shared" si="11"/>
        <v>0</v>
      </c>
      <c r="BQ17" s="11">
        <f t="shared" si="12"/>
        <v>1.25</v>
      </c>
      <c r="BR17" s="11">
        <f t="shared" si="13"/>
        <v>0</v>
      </c>
      <c r="BS17" s="10">
        <f t="shared" si="14"/>
        <v>1.25</v>
      </c>
      <c r="BT17" s="11">
        <f t="shared" si="15"/>
        <v>1</v>
      </c>
      <c r="BU17" s="11">
        <f t="shared" si="16"/>
        <v>0</v>
      </c>
      <c r="BV17" s="11">
        <f t="shared" si="17"/>
        <v>1</v>
      </c>
      <c r="BW17" s="11">
        <f t="shared" si="18"/>
        <v>0</v>
      </c>
      <c r="BX17" s="11">
        <f t="shared" si="19"/>
        <v>0</v>
      </c>
      <c r="BY17" s="11">
        <f t="shared" si="20"/>
        <v>0</v>
      </c>
      <c r="BZ17" s="10">
        <f t="shared" si="21"/>
        <v>2</v>
      </c>
      <c r="CA17" s="11">
        <f t="shared" si="22"/>
        <v>0</v>
      </c>
      <c r="CB17" s="11">
        <f t="shared" si="23"/>
        <v>0</v>
      </c>
      <c r="CC17" s="11">
        <f t="shared" si="24"/>
        <v>0</v>
      </c>
      <c r="CD17" s="11">
        <f t="shared" si="25"/>
        <v>0</v>
      </c>
      <c r="CE17" s="11">
        <f t="shared" si="26"/>
        <v>0</v>
      </c>
      <c r="CF17" s="11">
        <f t="shared" si="27"/>
        <v>0.625</v>
      </c>
      <c r="CG17" s="11">
        <f t="shared" si="28"/>
        <v>0.625</v>
      </c>
      <c r="CH17" s="11">
        <f t="shared" si="29"/>
        <v>0</v>
      </c>
      <c r="CI17" s="11">
        <f t="shared" si="30"/>
        <v>0</v>
      </c>
      <c r="CJ17" s="10">
        <f t="shared" si="31"/>
        <v>1.25</v>
      </c>
      <c r="CK17" s="11">
        <f t="shared" si="32"/>
        <v>1</v>
      </c>
      <c r="CL17" s="11">
        <f t="shared" si="33"/>
        <v>0</v>
      </c>
      <c r="CM17" s="11">
        <f t="shared" si="34"/>
        <v>0</v>
      </c>
      <c r="CN17" s="11">
        <f t="shared" si="35"/>
        <v>0</v>
      </c>
      <c r="CO17" s="11">
        <f t="shared" si="36"/>
        <v>0</v>
      </c>
      <c r="CP17" s="11">
        <f t="shared" si="37"/>
        <v>0</v>
      </c>
      <c r="CQ17" s="10">
        <f t="shared" si="38"/>
        <v>1</v>
      </c>
      <c r="CR17" s="11">
        <f t="shared" si="39"/>
        <v>1</v>
      </c>
      <c r="CS17" s="11">
        <f t="shared" si="40"/>
        <v>1</v>
      </c>
      <c r="CT17" s="11">
        <f t="shared" si="41"/>
        <v>1</v>
      </c>
      <c r="CU17" s="11">
        <f t="shared" si="42"/>
        <v>0</v>
      </c>
      <c r="CV17" s="11">
        <f t="shared" si="43"/>
        <v>0</v>
      </c>
      <c r="CW17" s="11">
        <f t="shared" si="44"/>
        <v>0</v>
      </c>
      <c r="CX17" s="10">
        <f t="shared" si="45"/>
        <v>3</v>
      </c>
      <c r="CY17" s="11">
        <f t="shared" si="46"/>
        <v>0</v>
      </c>
      <c r="CZ17" s="11">
        <f t="shared" si="47"/>
        <v>0</v>
      </c>
      <c r="DA17" s="11">
        <f t="shared" si="48"/>
        <v>0</v>
      </c>
      <c r="DB17" s="11">
        <f t="shared" si="49"/>
        <v>0</v>
      </c>
      <c r="DC17" s="11">
        <f t="shared" si="50"/>
        <v>0</v>
      </c>
      <c r="DD17" s="11">
        <f t="shared" si="51"/>
        <v>0</v>
      </c>
      <c r="DE17" s="10">
        <f t="shared" si="52"/>
        <v>0</v>
      </c>
      <c r="DF17" s="12" t="s">
        <v>1643</v>
      </c>
      <c r="DG17" s="12" t="s">
        <v>1644</v>
      </c>
      <c r="DH17" s="13">
        <v>2230</v>
      </c>
      <c r="DI17" s="10">
        <f t="shared" si="53"/>
        <v>1</v>
      </c>
      <c r="DJ17" s="17">
        <f t="shared" si="54"/>
        <v>1.4</v>
      </c>
    </row>
    <row r="18" spans="1:114" ht="14.25" x14ac:dyDescent="0.2">
      <c r="A18" s="6" t="s">
        <v>57</v>
      </c>
      <c r="B18" s="7">
        <v>2082</v>
      </c>
      <c r="C18" s="7"/>
      <c r="D18" s="7">
        <v>11</v>
      </c>
      <c r="E18" s="6" t="s">
        <v>390</v>
      </c>
      <c r="F18" s="9" t="str">
        <f t="shared" si="2"/>
        <v>Jakob Maximurad</v>
      </c>
      <c r="G18" s="10" t="str">
        <f t="shared" si="3"/>
        <v>jakob.maximurad@sodertalje.se</v>
      </c>
      <c r="H18" s="10" t="str">
        <f t="shared" si="4"/>
        <v>Fältassistent</v>
      </c>
      <c r="I18" s="11">
        <f t="shared" si="56"/>
        <v>1.25</v>
      </c>
      <c r="J18" s="11">
        <f t="shared" si="57"/>
        <v>0</v>
      </c>
      <c r="K18" s="11">
        <f t="shared" si="58"/>
        <v>1.25</v>
      </c>
      <c r="L18" s="11">
        <f t="shared" si="59"/>
        <v>1.25</v>
      </c>
      <c r="M18" s="11">
        <f t="shared" si="60"/>
        <v>0</v>
      </c>
      <c r="N18" s="10">
        <f t="shared" si="61"/>
        <v>3.75</v>
      </c>
      <c r="O18" s="11">
        <f t="shared" si="62"/>
        <v>1</v>
      </c>
      <c r="P18" s="11">
        <f t="shared" si="63"/>
        <v>1</v>
      </c>
      <c r="Q18" s="11">
        <f t="shared" si="64"/>
        <v>1</v>
      </c>
      <c r="R18" s="11">
        <f t="shared" si="65"/>
        <v>1</v>
      </c>
      <c r="S18" s="11">
        <f t="shared" si="66"/>
        <v>1</v>
      </c>
      <c r="T18" s="11">
        <f t="shared" si="67"/>
        <v>0</v>
      </c>
      <c r="U18" s="10">
        <f t="shared" si="68"/>
        <v>5</v>
      </c>
      <c r="V18" s="11">
        <f t="shared" si="69"/>
        <v>0.625</v>
      </c>
      <c r="W18" s="11">
        <f t="shared" si="70"/>
        <v>0.625</v>
      </c>
      <c r="X18" s="11">
        <f t="shared" si="71"/>
        <v>0.625</v>
      </c>
      <c r="Y18" s="11">
        <f t="shared" si="72"/>
        <v>0.625</v>
      </c>
      <c r="Z18" s="11">
        <f t="shared" si="73"/>
        <v>0.625</v>
      </c>
      <c r="AA18" s="11">
        <f t="shared" si="74"/>
        <v>0.625</v>
      </c>
      <c r="AB18" s="11">
        <f t="shared" si="75"/>
        <v>0.625</v>
      </c>
      <c r="AC18" s="11">
        <f t="shared" si="76"/>
        <v>0.625</v>
      </c>
      <c r="AD18" s="11">
        <f t="shared" si="77"/>
        <v>0</v>
      </c>
      <c r="AE18" s="10">
        <f t="shared" si="78"/>
        <v>5</v>
      </c>
      <c r="AF18" s="11">
        <f t="shared" si="79"/>
        <v>0</v>
      </c>
      <c r="AG18" s="11">
        <f t="shared" si="80"/>
        <v>2</v>
      </c>
      <c r="AH18" s="11">
        <f t="shared" si="81"/>
        <v>0</v>
      </c>
      <c r="AI18" s="11">
        <f t="shared" si="82"/>
        <v>2</v>
      </c>
      <c r="AJ18" s="11">
        <f t="shared" si="83"/>
        <v>1</v>
      </c>
      <c r="AK18" s="11">
        <f t="shared" si="84"/>
        <v>0</v>
      </c>
      <c r="AL18" s="10">
        <f t="shared" si="85"/>
        <v>5</v>
      </c>
      <c r="AM18" s="11">
        <f t="shared" si="86"/>
        <v>1</v>
      </c>
      <c r="AN18" s="11">
        <f t="shared" si="87"/>
        <v>1</v>
      </c>
      <c r="AO18" s="11">
        <f t="shared" si="88"/>
        <v>1</v>
      </c>
      <c r="AP18" s="11">
        <f t="shared" si="89"/>
        <v>1</v>
      </c>
      <c r="AQ18" s="11">
        <f t="shared" si="90"/>
        <v>1</v>
      </c>
      <c r="AR18" s="11">
        <f t="shared" si="91"/>
        <v>0</v>
      </c>
      <c r="AS18" s="10">
        <f t="shared" si="92"/>
        <v>5</v>
      </c>
      <c r="AT18" s="11">
        <f t="shared" si="93"/>
        <v>1</v>
      </c>
      <c r="AU18" s="11">
        <f t="shared" si="94"/>
        <v>1</v>
      </c>
      <c r="AV18" s="11">
        <f t="shared" si="95"/>
        <v>1</v>
      </c>
      <c r="AW18" s="11">
        <f t="shared" si="96"/>
        <v>1</v>
      </c>
      <c r="AX18" s="11">
        <f t="shared" si="97"/>
        <v>0</v>
      </c>
      <c r="AY18" s="11">
        <f t="shared" si="98"/>
        <v>0</v>
      </c>
      <c r="AZ18" s="10">
        <f t="shared" si="99"/>
        <v>4</v>
      </c>
      <c r="BA18" s="12" t="s">
        <v>1555</v>
      </c>
      <c r="BB18" s="12" t="s">
        <v>1556</v>
      </c>
      <c r="BC18" s="13">
        <v>2403</v>
      </c>
      <c r="BD18" s="10">
        <f t="shared" si="5"/>
        <v>2</v>
      </c>
      <c r="BE18" s="17">
        <f t="shared" si="100"/>
        <v>4.3</v>
      </c>
      <c r="BF18" s="10" t="str">
        <f t="shared" si="1"/>
        <v>Mycket bra</v>
      </c>
      <c r="BI18" s="7">
        <v>249</v>
      </c>
      <c r="BJ18" s="6" t="s">
        <v>917</v>
      </c>
      <c r="BK18" s="9" t="str">
        <f t="shared" si="6"/>
        <v>Margareta Svensson-Hjorth</v>
      </c>
      <c r="BL18" s="10" t="str">
        <f t="shared" si="7"/>
        <v>margareta.svenssonhjorth@munkedal.se</v>
      </c>
      <c r="BM18" s="10" t="str">
        <f t="shared" si="8"/>
        <v>Ungdomsutvecklare</v>
      </c>
      <c r="BN18" s="11">
        <f t="shared" si="9"/>
        <v>0</v>
      </c>
      <c r="BO18" s="11">
        <f t="shared" si="10"/>
        <v>0</v>
      </c>
      <c r="BP18" s="11">
        <f t="shared" si="11"/>
        <v>0</v>
      </c>
      <c r="BQ18" s="11">
        <f t="shared" si="12"/>
        <v>0</v>
      </c>
      <c r="BR18" s="11">
        <f t="shared" si="13"/>
        <v>0</v>
      </c>
      <c r="BS18" s="10">
        <f t="shared" si="14"/>
        <v>0</v>
      </c>
      <c r="BT18" s="11">
        <f t="shared" si="15"/>
        <v>0</v>
      </c>
      <c r="BU18" s="11">
        <f t="shared" si="16"/>
        <v>0</v>
      </c>
      <c r="BV18" s="11">
        <f t="shared" si="17"/>
        <v>1</v>
      </c>
      <c r="BW18" s="11">
        <f t="shared" si="18"/>
        <v>0</v>
      </c>
      <c r="BX18" s="11">
        <f t="shared" si="19"/>
        <v>0</v>
      </c>
      <c r="BY18" s="11">
        <f t="shared" si="20"/>
        <v>0</v>
      </c>
      <c r="BZ18" s="10">
        <f t="shared" si="21"/>
        <v>1</v>
      </c>
      <c r="CA18" s="11">
        <f t="shared" si="22"/>
        <v>0</v>
      </c>
      <c r="CB18" s="11">
        <f t="shared" si="23"/>
        <v>0.625</v>
      </c>
      <c r="CC18" s="11">
        <f t="shared" si="24"/>
        <v>0.625</v>
      </c>
      <c r="CD18" s="11">
        <f t="shared" si="25"/>
        <v>0</v>
      </c>
      <c r="CE18" s="11">
        <f t="shared" si="26"/>
        <v>0</v>
      </c>
      <c r="CF18" s="11">
        <f t="shared" si="27"/>
        <v>0.625</v>
      </c>
      <c r="CG18" s="11">
        <f t="shared" si="28"/>
        <v>0.625</v>
      </c>
      <c r="CH18" s="11">
        <f t="shared" si="29"/>
        <v>0</v>
      </c>
      <c r="CI18" s="11">
        <f t="shared" si="30"/>
        <v>0</v>
      </c>
      <c r="CJ18" s="10">
        <f t="shared" si="31"/>
        <v>2.5</v>
      </c>
      <c r="CK18" s="11">
        <f t="shared" si="32"/>
        <v>1</v>
      </c>
      <c r="CL18" s="11">
        <f t="shared" si="33"/>
        <v>0</v>
      </c>
      <c r="CM18" s="11">
        <f t="shared" si="34"/>
        <v>0</v>
      </c>
      <c r="CN18" s="11">
        <f t="shared" si="35"/>
        <v>0</v>
      </c>
      <c r="CO18" s="11">
        <f t="shared" si="36"/>
        <v>0</v>
      </c>
      <c r="CP18" s="11">
        <f t="shared" si="37"/>
        <v>0</v>
      </c>
      <c r="CQ18" s="10">
        <f t="shared" si="38"/>
        <v>1</v>
      </c>
      <c r="CR18" s="11">
        <f t="shared" si="39"/>
        <v>1</v>
      </c>
      <c r="CS18" s="11">
        <f t="shared" si="40"/>
        <v>1</v>
      </c>
      <c r="CT18" s="11">
        <f t="shared" si="41"/>
        <v>1</v>
      </c>
      <c r="CU18" s="11">
        <f t="shared" si="42"/>
        <v>1</v>
      </c>
      <c r="CV18" s="11">
        <f t="shared" si="43"/>
        <v>0</v>
      </c>
      <c r="CW18" s="11">
        <f t="shared" si="44"/>
        <v>0</v>
      </c>
      <c r="CX18" s="10">
        <f t="shared" si="45"/>
        <v>4</v>
      </c>
      <c r="CY18" s="11">
        <f t="shared" si="46"/>
        <v>0</v>
      </c>
      <c r="CZ18" s="11">
        <f t="shared" si="47"/>
        <v>0</v>
      </c>
      <c r="DA18" s="11">
        <f t="shared" si="48"/>
        <v>0</v>
      </c>
      <c r="DB18" s="11">
        <f t="shared" si="49"/>
        <v>1</v>
      </c>
      <c r="DC18" s="11">
        <f t="shared" si="50"/>
        <v>0</v>
      </c>
      <c r="DD18" s="11">
        <f t="shared" si="51"/>
        <v>0</v>
      </c>
      <c r="DE18" s="10">
        <f t="shared" si="52"/>
        <v>1</v>
      </c>
      <c r="DF18" s="12">
        <v>734</v>
      </c>
      <c r="DG18" s="12">
        <v>838</v>
      </c>
      <c r="DH18" s="13">
        <v>1572</v>
      </c>
      <c r="DI18" s="10">
        <f t="shared" si="53"/>
        <v>0</v>
      </c>
      <c r="DJ18" s="17">
        <f t="shared" si="54"/>
        <v>1.4</v>
      </c>
    </row>
    <row r="19" spans="1:114" ht="14.25" x14ac:dyDescent="0.2">
      <c r="A19" s="6" t="s">
        <v>57</v>
      </c>
      <c r="B19" s="7">
        <v>2062</v>
      </c>
      <c r="C19" s="7"/>
      <c r="D19" s="7">
        <v>12</v>
      </c>
      <c r="E19" s="6" t="s">
        <v>208</v>
      </c>
      <c r="F19" s="9" t="str">
        <f t="shared" si="2"/>
        <v>Anne Lindberg</v>
      </c>
      <c r="G19" s="10" t="str">
        <f t="shared" si="3"/>
        <v>anne.lindberg@soderhamn.se</v>
      </c>
      <c r="H19" s="10" t="str">
        <f t="shared" si="4"/>
        <v>Enhetschef</v>
      </c>
      <c r="I19" s="11">
        <f t="shared" si="56"/>
        <v>1.25</v>
      </c>
      <c r="J19" s="11">
        <f t="shared" si="57"/>
        <v>0</v>
      </c>
      <c r="K19" s="11">
        <f t="shared" si="58"/>
        <v>0</v>
      </c>
      <c r="L19" s="11">
        <f t="shared" si="59"/>
        <v>1.25</v>
      </c>
      <c r="M19" s="11">
        <f t="shared" si="60"/>
        <v>0</v>
      </c>
      <c r="N19" s="10">
        <f t="shared" si="61"/>
        <v>2.5</v>
      </c>
      <c r="O19" s="11">
        <f t="shared" si="62"/>
        <v>1</v>
      </c>
      <c r="P19" s="11">
        <f t="shared" si="63"/>
        <v>1</v>
      </c>
      <c r="Q19" s="11">
        <f t="shared" si="64"/>
        <v>1</v>
      </c>
      <c r="R19" s="11">
        <f t="shared" si="65"/>
        <v>1</v>
      </c>
      <c r="S19" s="11">
        <f t="shared" si="66"/>
        <v>0</v>
      </c>
      <c r="T19" s="11">
        <f t="shared" si="67"/>
        <v>0</v>
      </c>
      <c r="U19" s="10">
        <f t="shared" si="68"/>
        <v>4</v>
      </c>
      <c r="V19" s="11">
        <f t="shared" si="69"/>
        <v>0.625</v>
      </c>
      <c r="W19" s="11">
        <f t="shared" si="70"/>
        <v>0.625</v>
      </c>
      <c r="X19" s="11">
        <f t="shared" si="71"/>
        <v>0.625</v>
      </c>
      <c r="Y19" s="11">
        <f t="shared" si="72"/>
        <v>0.625</v>
      </c>
      <c r="Z19" s="11">
        <f t="shared" si="73"/>
        <v>0.625</v>
      </c>
      <c r="AA19" s="11">
        <f t="shared" si="74"/>
        <v>0.625</v>
      </c>
      <c r="AB19" s="11">
        <f t="shared" si="75"/>
        <v>0.625</v>
      </c>
      <c r="AC19" s="11">
        <f t="shared" si="76"/>
        <v>0.625</v>
      </c>
      <c r="AD19" s="11">
        <f t="shared" si="77"/>
        <v>0</v>
      </c>
      <c r="AE19" s="10">
        <f t="shared" si="78"/>
        <v>5</v>
      </c>
      <c r="AF19" s="11">
        <f t="shared" si="79"/>
        <v>0</v>
      </c>
      <c r="AG19" s="11">
        <f t="shared" si="80"/>
        <v>2</v>
      </c>
      <c r="AH19" s="11">
        <f t="shared" si="81"/>
        <v>0</v>
      </c>
      <c r="AI19" s="11">
        <f t="shared" si="82"/>
        <v>2</v>
      </c>
      <c r="AJ19" s="11">
        <f t="shared" si="83"/>
        <v>0</v>
      </c>
      <c r="AK19" s="11">
        <f t="shared" si="84"/>
        <v>0</v>
      </c>
      <c r="AL19" s="10">
        <f t="shared" si="85"/>
        <v>4</v>
      </c>
      <c r="AM19" s="11">
        <f t="shared" si="86"/>
        <v>1</v>
      </c>
      <c r="AN19" s="11">
        <f t="shared" si="87"/>
        <v>1</v>
      </c>
      <c r="AO19" s="11">
        <f t="shared" si="88"/>
        <v>1</v>
      </c>
      <c r="AP19" s="11">
        <f t="shared" si="89"/>
        <v>1</v>
      </c>
      <c r="AQ19" s="11">
        <f t="shared" si="90"/>
        <v>1</v>
      </c>
      <c r="AR19" s="11">
        <f t="shared" si="91"/>
        <v>0</v>
      </c>
      <c r="AS19" s="10">
        <f t="shared" si="92"/>
        <v>5</v>
      </c>
      <c r="AT19" s="11">
        <f t="shared" si="93"/>
        <v>0</v>
      </c>
      <c r="AU19" s="11">
        <f t="shared" si="94"/>
        <v>1</v>
      </c>
      <c r="AV19" s="11">
        <f t="shared" si="95"/>
        <v>1</v>
      </c>
      <c r="AW19" s="11">
        <f t="shared" si="96"/>
        <v>1</v>
      </c>
      <c r="AX19" s="11">
        <f t="shared" si="97"/>
        <v>1</v>
      </c>
      <c r="AY19" s="11">
        <f t="shared" si="98"/>
        <v>0</v>
      </c>
      <c r="AZ19" s="10">
        <f t="shared" si="99"/>
        <v>4</v>
      </c>
      <c r="BA19" s="12" t="s">
        <v>1367</v>
      </c>
      <c r="BB19" s="12" t="s">
        <v>1368</v>
      </c>
      <c r="BC19" s="13">
        <v>3184</v>
      </c>
      <c r="BD19" s="10">
        <f t="shared" si="5"/>
        <v>5</v>
      </c>
      <c r="BE19" s="17">
        <f t="shared" si="100"/>
        <v>4.2</v>
      </c>
      <c r="BF19" s="10" t="str">
        <f t="shared" si="1"/>
        <v>Bra</v>
      </c>
      <c r="BI19" s="7">
        <v>250</v>
      </c>
      <c r="BJ19" s="6" t="s">
        <v>487</v>
      </c>
      <c r="BK19" s="9" t="str">
        <f t="shared" si="6"/>
        <v>Bengt-Åke Andersson</v>
      </c>
      <c r="BL19" s="10" t="str">
        <f t="shared" si="7"/>
        <v>bengt-ake.andersson@hallsberg.se</v>
      </c>
      <c r="BM19" s="10" t="str">
        <f t="shared" si="8"/>
        <v>Ungdomskonsulent</v>
      </c>
      <c r="BN19" s="11">
        <f t="shared" si="9"/>
        <v>0</v>
      </c>
      <c r="BO19" s="11">
        <f t="shared" si="10"/>
        <v>0</v>
      </c>
      <c r="BP19" s="11">
        <f t="shared" si="11"/>
        <v>0</v>
      </c>
      <c r="BQ19" s="11">
        <f t="shared" si="12"/>
        <v>0</v>
      </c>
      <c r="BR19" s="11">
        <f t="shared" si="13"/>
        <v>0</v>
      </c>
      <c r="BS19" s="10">
        <f t="shared" si="14"/>
        <v>0</v>
      </c>
      <c r="BT19" s="11">
        <f t="shared" si="15"/>
        <v>0</v>
      </c>
      <c r="BU19" s="11">
        <f t="shared" si="16"/>
        <v>1</v>
      </c>
      <c r="BV19" s="11">
        <f t="shared" si="17"/>
        <v>1</v>
      </c>
      <c r="BW19" s="11">
        <f t="shared" si="18"/>
        <v>0</v>
      </c>
      <c r="BX19" s="11">
        <f t="shared" si="19"/>
        <v>0</v>
      </c>
      <c r="BY19" s="11">
        <f t="shared" si="20"/>
        <v>0</v>
      </c>
      <c r="BZ19" s="10">
        <f t="shared" si="21"/>
        <v>2</v>
      </c>
      <c r="CA19" s="11">
        <f t="shared" si="22"/>
        <v>0</v>
      </c>
      <c r="CB19" s="11">
        <f t="shared" si="23"/>
        <v>0</v>
      </c>
      <c r="CC19" s="11">
        <f t="shared" si="24"/>
        <v>0</v>
      </c>
      <c r="CD19" s="11">
        <f t="shared" si="25"/>
        <v>0</v>
      </c>
      <c r="CE19" s="11">
        <f t="shared" si="26"/>
        <v>0</v>
      </c>
      <c r="CF19" s="11">
        <f t="shared" si="27"/>
        <v>0.625</v>
      </c>
      <c r="CG19" s="11">
        <f t="shared" si="28"/>
        <v>0</v>
      </c>
      <c r="CH19" s="11">
        <f t="shared" si="29"/>
        <v>0</v>
      </c>
      <c r="CI19" s="11">
        <f t="shared" si="30"/>
        <v>0</v>
      </c>
      <c r="CJ19" s="10">
        <f t="shared" si="31"/>
        <v>0.625</v>
      </c>
      <c r="CK19" s="11">
        <f t="shared" si="32"/>
        <v>1</v>
      </c>
      <c r="CL19" s="11">
        <f t="shared" si="33"/>
        <v>0</v>
      </c>
      <c r="CM19" s="11">
        <f t="shared" si="34"/>
        <v>0</v>
      </c>
      <c r="CN19" s="11">
        <f t="shared" si="35"/>
        <v>0</v>
      </c>
      <c r="CO19" s="11">
        <f t="shared" si="36"/>
        <v>0</v>
      </c>
      <c r="CP19" s="11">
        <f t="shared" si="37"/>
        <v>0</v>
      </c>
      <c r="CQ19" s="10">
        <f t="shared" si="38"/>
        <v>1</v>
      </c>
      <c r="CR19" s="11">
        <f t="shared" si="39"/>
        <v>1</v>
      </c>
      <c r="CS19" s="11">
        <f t="shared" si="40"/>
        <v>0</v>
      </c>
      <c r="CT19" s="11">
        <f t="shared" si="41"/>
        <v>1</v>
      </c>
      <c r="CU19" s="11">
        <f t="shared" si="42"/>
        <v>0</v>
      </c>
      <c r="CV19" s="11">
        <f t="shared" si="43"/>
        <v>0</v>
      </c>
      <c r="CW19" s="11">
        <f t="shared" si="44"/>
        <v>0</v>
      </c>
      <c r="CX19" s="10">
        <f t="shared" si="45"/>
        <v>2</v>
      </c>
      <c r="CY19" s="11">
        <f t="shared" si="46"/>
        <v>0</v>
      </c>
      <c r="CZ19" s="11">
        <f t="shared" si="47"/>
        <v>1</v>
      </c>
      <c r="DA19" s="11">
        <f t="shared" si="48"/>
        <v>0</v>
      </c>
      <c r="DB19" s="11">
        <f t="shared" si="49"/>
        <v>0</v>
      </c>
      <c r="DC19" s="11">
        <f t="shared" si="50"/>
        <v>0</v>
      </c>
      <c r="DD19" s="11">
        <f t="shared" si="51"/>
        <v>0</v>
      </c>
      <c r="DE19" s="10">
        <f t="shared" si="52"/>
        <v>1</v>
      </c>
      <c r="DF19" s="12" t="s">
        <v>1694</v>
      </c>
      <c r="DG19" s="12">
        <v>949</v>
      </c>
      <c r="DH19" s="13">
        <v>2780</v>
      </c>
      <c r="DI19" s="10">
        <f t="shared" si="53"/>
        <v>3</v>
      </c>
      <c r="DJ19" s="17">
        <f t="shared" si="54"/>
        <v>1.4</v>
      </c>
    </row>
    <row r="20" spans="1:114" ht="14.25" x14ac:dyDescent="0.2">
      <c r="A20" s="6" t="s">
        <v>57</v>
      </c>
      <c r="B20" s="7">
        <v>2081</v>
      </c>
      <c r="C20" s="7"/>
      <c r="D20" s="7">
        <v>13</v>
      </c>
      <c r="E20" s="6" t="s">
        <v>321</v>
      </c>
      <c r="F20" s="9" t="str">
        <f t="shared" si="2"/>
        <v>Mazar Alijevski</v>
      </c>
      <c r="G20" s="10" t="str">
        <f t="shared" si="3"/>
        <v>mazar.alijevski@jonkoping.se</v>
      </c>
      <c r="H20" s="10" t="str">
        <f t="shared" si="4"/>
        <v>Avdelningschef, kultur- och fritidsförvaltningen</v>
      </c>
      <c r="I20" s="11">
        <f t="shared" si="56"/>
        <v>1.25</v>
      </c>
      <c r="J20" s="11">
        <f t="shared" si="57"/>
        <v>0</v>
      </c>
      <c r="K20" s="11">
        <f t="shared" si="58"/>
        <v>1.25</v>
      </c>
      <c r="L20" s="11">
        <f t="shared" si="59"/>
        <v>1.25</v>
      </c>
      <c r="M20" s="11">
        <f t="shared" si="60"/>
        <v>0</v>
      </c>
      <c r="N20" s="10">
        <f t="shared" si="61"/>
        <v>3.75</v>
      </c>
      <c r="O20" s="11">
        <f t="shared" si="62"/>
        <v>1</v>
      </c>
      <c r="P20" s="11">
        <f t="shared" si="63"/>
        <v>1</v>
      </c>
      <c r="Q20" s="11">
        <f t="shared" si="64"/>
        <v>1</v>
      </c>
      <c r="R20" s="11">
        <f t="shared" si="65"/>
        <v>1</v>
      </c>
      <c r="S20" s="11">
        <f t="shared" si="66"/>
        <v>1</v>
      </c>
      <c r="T20" s="11">
        <f t="shared" si="67"/>
        <v>0</v>
      </c>
      <c r="U20" s="10">
        <f t="shared" si="68"/>
        <v>5</v>
      </c>
      <c r="V20" s="11">
        <f t="shared" si="69"/>
        <v>0.625</v>
      </c>
      <c r="W20" s="11">
        <f t="shared" si="70"/>
        <v>0.625</v>
      </c>
      <c r="X20" s="11">
        <f t="shared" si="71"/>
        <v>0.625</v>
      </c>
      <c r="Y20" s="11">
        <f t="shared" si="72"/>
        <v>0</v>
      </c>
      <c r="Z20" s="11">
        <f t="shared" si="73"/>
        <v>0.625</v>
      </c>
      <c r="AA20" s="11">
        <f t="shared" si="74"/>
        <v>0.625</v>
      </c>
      <c r="AB20" s="11">
        <f t="shared" si="75"/>
        <v>0.625</v>
      </c>
      <c r="AC20" s="11">
        <f t="shared" si="76"/>
        <v>0.625</v>
      </c>
      <c r="AD20" s="11">
        <f t="shared" si="77"/>
        <v>0</v>
      </c>
      <c r="AE20" s="10">
        <f t="shared" si="78"/>
        <v>4.375</v>
      </c>
      <c r="AF20" s="11">
        <f t="shared" si="79"/>
        <v>1</v>
      </c>
      <c r="AG20" s="11">
        <f t="shared" si="80"/>
        <v>2</v>
      </c>
      <c r="AH20" s="11">
        <f t="shared" si="81"/>
        <v>1</v>
      </c>
      <c r="AI20" s="11">
        <f t="shared" si="82"/>
        <v>0</v>
      </c>
      <c r="AJ20" s="11">
        <f t="shared" si="83"/>
        <v>0</v>
      </c>
      <c r="AK20" s="11">
        <f t="shared" si="84"/>
        <v>0</v>
      </c>
      <c r="AL20" s="10">
        <f t="shared" si="85"/>
        <v>4</v>
      </c>
      <c r="AM20" s="11">
        <f t="shared" si="86"/>
        <v>1</v>
      </c>
      <c r="AN20" s="11">
        <f t="shared" si="87"/>
        <v>1</v>
      </c>
      <c r="AO20" s="11">
        <f t="shared" si="88"/>
        <v>1</v>
      </c>
      <c r="AP20" s="11">
        <f t="shared" si="89"/>
        <v>1</v>
      </c>
      <c r="AQ20" s="11">
        <f t="shared" si="90"/>
        <v>1</v>
      </c>
      <c r="AR20" s="11">
        <f t="shared" si="91"/>
        <v>0</v>
      </c>
      <c r="AS20" s="10">
        <f t="shared" si="92"/>
        <v>5</v>
      </c>
      <c r="AT20" s="11">
        <f t="shared" si="93"/>
        <v>1</v>
      </c>
      <c r="AU20" s="11">
        <f t="shared" si="94"/>
        <v>1</v>
      </c>
      <c r="AV20" s="11">
        <f t="shared" si="95"/>
        <v>0</v>
      </c>
      <c r="AW20" s="11">
        <f t="shared" si="96"/>
        <v>1</v>
      </c>
      <c r="AX20" s="11">
        <f t="shared" si="97"/>
        <v>1</v>
      </c>
      <c r="AY20" s="11">
        <f t="shared" si="98"/>
        <v>0</v>
      </c>
      <c r="AZ20" s="10">
        <f t="shared" si="99"/>
        <v>4</v>
      </c>
      <c r="BA20" s="12" t="s">
        <v>1403</v>
      </c>
      <c r="BB20" s="12" t="s">
        <v>1404</v>
      </c>
      <c r="BC20" s="13">
        <v>2502</v>
      </c>
      <c r="BD20" s="10">
        <f t="shared" si="5"/>
        <v>3</v>
      </c>
      <c r="BE20" s="17">
        <f t="shared" si="100"/>
        <v>4.2</v>
      </c>
      <c r="BF20" s="10" t="str">
        <f t="shared" si="1"/>
        <v>Mycket bra</v>
      </c>
      <c r="BI20" s="149">
        <v>251</v>
      </c>
      <c r="BJ20" s="150" t="s">
        <v>564</v>
      </c>
      <c r="BK20" s="151" t="str">
        <f t="shared" si="6"/>
        <v>Pär Fransson</v>
      </c>
      <c r="BL20" s="152" t="str">
        <f t="shared" si="7"/>
        <v>par.fransson@ydre.se</v>
      </c>
      <c r="BM20" s="152" t="str">
        <f t="shared" si="8"/>
        <v>kommunchef</v>
      </c>
      <c r="BN20" s="153">
        <f t="shared" si="9"/>
        <v>0</v>
      </c>
      <c r="BO20" s="153">
        <f t="shared" si="10"/>
        <v>0</v>
      </c>
      <c r="BP20" s="153">
        <f t="shared" si="11"/>
        <v>0</v>
      </c>
      <c r="BQ20" s="153">
        <f t="shared" si="12"/>
        <v>1.25</v>
      </c>
      <c r="BR20" s="153">
        <f t="shared" si="13"/>
        <v>0</v>
      </c>
      <c r="BS20" s="152">
        <f t="shared" si="14"/>
        <v>1.25</v>
      </c>
      <c r="BT20" s="153">
        <f t="shared" si="15"/>
        <v>1</v>
      </c>
      <c r="BU20" s="153">
        <f t="shared" si="16"/>
        <v>0</v>
      </c>
      <c r="BV20" s="153">
        <f t="shared" si="17"/>
        <v>1</v>
      </c>
      <c r="BW20" s="153">
        <f t="shared" si="18"/>
        <v>1</v>
      </c>
      <c r="BX20" s="153">
        <f t="shared" si="19"/>
        <v>0</v>
      </c>
      <c r="BY20" s="153">
        <f t="shared" si="20"/>
        <v>0</v>
      </c>
      <c r="BZ20" s="152">
        <f t="shared" si="21"/>
        <v>3</v>
      </c>
      <c r="CA20" s="153">
        <f t="shared" si="22"/>
        <v>0</v>
      </c>
      <c r="CB20" s="153">
        <f t="shared" si="23"/>
        <v>0.625</v>
      </c>
      <c r="CC20" s="153">
        <f t="shared" si="24"/>
        <v>0</v>
      </c>
      <c r="CD20" s="153">
        <f t="shared" si="25"/>
        <v>0</v>
      </c>
      <c r="CE20" s="153">
        <f t="shared" si="26"/>
        <v>0</v>
      </c>
      <c r="CF20" s="153">
        <f t="shared" si="27"/>
        <v>0.625</v>
      </c>
      <c r="CG20" s="153">
        <f t="shared" si="28"/>
        <v>0</v>
      </c>
      <c r="CH20" s="153">
        <f t="shared" si="29"/>
        <v>0.625</v>
      </c>
      <c r="CI20" s="153">
        <f t="shared" si="30"/>
        <v>0</v>
      </c>
      <c r="CJ20" s="152">
        <f t="shared" si="31"/>
        <v>1.875</v>
      </c>
      <c r="CK20" s="153">
        <f t="shared" si="32"/>
        <v>1</v>
      </c>
      <c r="CL20" s="153">
        <f t="shared" si="33"/>
        <v>0</v>
      </c>
      <c r="CM20" s="153">
        <f t="shared" si="34"/>
        <v>0</v>
      </c>
      <c r="CN20" s="153">
        <f t="shared" si="35"/>
        <v>0</v>
      </c>
      <c r="CO20" s="153">
        <f t="shared" si="36"/>
        <v>0</v>
      </c>
      <c r="CP20" s="153">
        <f t="shared" si="37"/>
        <v>0</v>
      </c>
      <c r="CQ20" s="152">
        <f t="shared" si="38"/>
        <v>1</v>
      </c>
      <c r="CR20" s="153">
        <f t="shared" si="39"/>
        <v>0</v>
      </c>
      <c r="CS20" s="153">
        <f t="shared" si="40"/>
        <v>1</v>
      </c>
      <c r="CT20" s="153">
        <f t="shared" si="41"/>
        <v>0</v>
      </c>
      <c r="CU20" s="153">
        <f t="shared" si="42"/>
        <v>1</v>
      </c>
      <c r="CV20" s="153">
        <f t="shared" si="43"/>
        <v>0</v>
      </c>
      <c r="CW20" s="153">
        <f t="shared" si="44"/>
        <v>0</v>
      </c>
      <c r="CX20" s="152">
        <f t="shared" si="45"/>
        <v>2</v>
      </c>
      <c r="CY20" s="153">
        <f t="shared" si="46"/>
        <v>1</v>
      </c>
      <c r="CZ20" s="153">
        <f t="shared" si="47"/>
        <v>0</v>
      </c>
      <c r="DA20" s="153">
        <f t="shared" si="48"/>
        <v>0</v>
      </c>
      <c r="DB20" s="153">
        <f t="shared" si="49"/>
        <v>0</v>
      </c>
      <c r="DC20" s="153">
        <f t="shared" si="50"/>
        <v>0</v>
      </c>
      <c r="DD20" s="153">
        <f t="shared" si="51"/>
        <v>0</v>
      </c>
      <c r="DE20" s="152">
        <f t="shared" si="52"/>
        <v>1</v>
      </c>
      <c r="DF20" s="154">
        <v>581</v>
      </c>
      <c r="DG20" s="154" t="s">
        <v>1431</v>
      </c>
      <c r="DH20" s="155">
        <v>1585</v>
      </c>
      <c r="DI20" s="152">
        <f t="shared" si="53"/>
        <v>0</v>
      </c>
      <c r="DJ20" s="156">
        <f t="shared" si="54"/>
        <v>1.4</v>
      </c>
    </row>
    <row r="21" spans="1:114" ht="14.25" x14ac:dyDescent="0.2">
      <c r="A21" s="6" t="s">
        <v>57</v>
      </c>
      <c r="B21" s="7">
        <v>2080</v>
      </c>
      <c r="C21" s="7"/>
      <c r="D21" s="7">
        <v>14</v>
      </c>
      <c r="E21" s="6" t="s">
        <v>28</v>
      </c>
      <c r="F21" s="9" t="str">
        <f t="shared" si="2"/>
        <v>Ulf Clang</v>
      </c>
      <c r="G21" s="10" t="str">
        <f t="shared" si="3"/>
        <v>ulf.clang@olofstrom.se</v>
      </c>
      <c r="H21" s="10" t="str">
        <f t="shared" si="4"/>
        <v>Drogförebyggande samordnare</v>
      </c>
      <c r="I21" s="11">
        <f t="shared" si="56"/>
        <v>1.25</v>
      </c>
      <c r="J21" s="11">
        <f t="shared" si="57"/>
        <v>0</v>
      </c>
      <c r="K21" s="11">
        <f t="shared" si="58"/>
        <v>0</v>
      </c>
      <c r="L21" s="11">
        <f t="shared" si="59"/>
        <v>1.25</v>
      </c>
      <c r="M21" s="11">
        <f t="shared" si="60"/>
        <v>0</v>
      </c>
      <c r="N21" s="10">
        <f t="shared" si="61"/>
        <v>2.5</v>
      </c>
      <c r="O21" s="11">
        <f t="shared" si="62"/>
        <v>1</v>
      </c>
      <c r="P21" s="11">
        <f t="shared" si="63"/>
        <v>1</v>
      </c>
      <c r="Q21" s="11">
        <f t="shared" si="64"/>
        <v>1</v>
      </c>
      <c r="R21" s="11">
        <f t="shared" si="65"/>
        <v>1</v>
      </c>
      <c r="S21" s="11">
        <f t="shared" si="66"/>
        <v>1</v>
      </c>
      <c r="T21" s="11">
        <f t="shared" si="67"/>
        <v>0</v>
      </c>
      <c r="U21" s="10">
        <f t="shared" si="68"/>
        <v>5</v>
      </c>
      <c r="V21" s="11">
        <f t="shared" si="69"/>
        <v>0</v>
      </c>
      <c r="W21" s="11">
        <f t="shared" si="70"/>
        <v>0.625</v>
      </c>
      <c r="X21" s="11">
        <f t="shared" si="71"/>
        <v>0.625</v>
      </c>
      <c r="Y21" s="11">
        <f t="shared" si="72"/>
        <v>0.625</v>
      </c>
      <c r="Z21" s="11">
        <f t="shared" si="73"/>
        <v>0</v>
      </c>
      <c r="AA21" s="11">
        <f t="shared" si="74"/>
        <v>0.625</v>
      </c>
      <c r="AB21" s="11">
        <f t="shared" si="75"/>
        <v>0.625</v>
      </c>
      <c r="AC21" s="11">
        <f t="shared" si="76"/>
        <v>0</v>
      </c>
      <c r="AD21" s="11">
        <f t="shared" si="77"/>
        <v>0</v>
      </c>
      <c r="AE21" s="10">
        <f t="shared" si="78"/>
        <v>3.125</v>
      </c>
      <c r="AF21" s="11">
        <f t="shared" si="79"/>
        <v>0</v>
      </c>
      <c r="AG21" s="11">
        <f t="shared" si="80"/>
        <v>2</v>
      </c>
      <c r="AH21" s="11">
        <f t="shared" si="81"/>
        <v>0</v>
      </c>
      <c r="AI21" s="11">
        <f t="shared" si="82"/>
        <v>2</v>
      </c>
      <c r="AJ21" s="11">
        <f t="shared" si="83"/>
        <v>1</v>
      </c>
      <c r="AK21" s="11">
        <f t="shared" si="84"/>
        <v>0</v>
      </c>
      <c r="AL21" s="10">
        <f t="shared" si="85"/>
        <v>5</v>
      </c>
      <c r="AM21" s="11">
        <f t="shared" si="86"/>
        <v>1</v>
      </c>
      <c r="AN21" s="11">
        <f t="shared" si="87"/>
        <v>1</v>
      </c>
      <c r="AO21" s="11">
        <f t="shared" si="88"/>
        <v>1</v>
      </c>
      <c r="AP21" s="11">
        <f t="shared" si="89"/>
        <v>1</v>
      </c>
      <c r="AQ21" s="11">
        <f t="shared" si="90"/>
        <v>0</v>
      </c>
      <c r="AR21" s="11">
        <f t="shared" si="91"/>
        <v>0</v>
      </c>
      <c r="AS21" s="10">
        <f t="shared" si="92"/>
        <v>4</v>
      </c>
      <c r="AT21" s="11">
        <f t="shared" si="93"/>
        <v>0</v>
      </c>
      <c r="AU21" s="11">
        <f t="shared" si="94"/>
        <v>1</v>
      </c>
      <c r="AV21" s="11">
        <f t="shared" si="95"/>
        <v>1</v>
      </c>
      <c r="AW21" s="11">
        <f t="shared" si="96"/>
        <v>1</v>
      </c>
      <c r="AX21" s="11">
        <f t="shared" si="97"/>
        <v>1</v>
      </c>
      <c r="AY21" s="11">
        <f t="shared" si="98"/>
        <v>0</v>
      </c>
      <c r="AZ21" s="10">
        <f t="shared" si="99"/>
        <v>4</v>
      </c>
      <c r="BA21" s="12" t="s">
        <v>1067</v>
      </c>
      <c r="BB21" s="12" t="s">
        <v>1068</v>
      </c>
      <c r="BC21" s="13">
        <v>3601</v>
      </c>
      <c r="BD21" s="10">
        <f t="shared" si="5"/>
        <v>5</v>
      </c>
      <c r="BE21" s="17">
        <f t="shared" si="100"/>
        <v>4.0999999999999996</v>
      </c>
      <c r="BF21" s="10" t="str">
        <f t="shared" si="1"/>
        <v>Bra</v>
      </c>
      <c r="BI21" s="7">
        <v>243</v>
      </c>
      <c r="BJ21" s="6" t="s">
        <v>314</v>
      </c>
      <c r="BK21" s="9" t="str">
        <f t="shared" si="6"/>
        <v>Niklas Vestlund</v>
      </c>
      <c r="BL21" s="10" t="str">
        <f t="shared" si="7"/>
        <v>niklas.vestlund@gnosjo.se</v>
      </c>
      <c r="BM21" s="10" t="str">
        <f t="shared" si="8"/>
        <v>Fältsekreterare</v>
      </c>
      <c r="BN21" s="11">
        <f t="shared" si="9"/>
        <v>0</v>
      </c>
      <c r="BO21" s="11">
        <f t="shared" si="10"/>
        <v>0</v>
      </c>
      <c r="BP21" s="11">
        <f t="shared" si="11"/>
        <v>0</v>
      </c>
      <c r="BQ21" s="11">
        <f t="shared" si="12"/>
        <v>0</v>
      </c>
      <c r="BR21" s="11">
        <f t="shared" si="13"/>
        <v>0</v>
      </c>
      <c r="BS21" s="10">
        <f t="shared" si="14"/>
        <v>0</v>
      </c>
      <c r="BT21" s="11">
        <f t="shared" si="15"/>
        <v>0</v>
      </c>
      <c r="BU21" s="11">
        <f t="shared" si="16"/>
        <v>1</v>
      </c>
      <c r="BV21" s="11">
        <f t="shared" si="17"/>
        <v>0</v>
      </c>
      <c r="BW21" s="11">
        <f t="shared" si="18"/>
        <v>1</v>
      </c>
      <c r="BX21" s="11">
        <f t="shared" si="19"/>
        <v>0</v>
      </c>
      <c r="BY21" s="11">
        <f t="shared" si="20"/>
        <v>0</v>
      </c>
      <c r="BZ21" s="10">
        <f t="shared" si="21"/>
        <v>2</v>
      </c>
      <c r="CA21" s="11">
        <f t="shared" si="22"/>
        <v>0</v>
      </c>
      <c r="CB21" s="11">
        <f t="shared" si="23"/>
        <v>0.625</v>
      </c>
      <c r="CC21" s="11">
        <f t="shared" si="24"/>
        <v>0</v>
      </c>
      <c r="CD21" s="11">
        <f t="shared" si="25"/>
        <v>0</v>
      </c>
      <c r="CE21" s="11">
        <f t="shared" si="26"/>
        <v>0</v>
      </c>
      <c r="CF21" s="11">
        <f t="shared" si="27"/>
        <v>0.625</v>
      </c>
      <c r="CG21" s="11">
        <f t="shared" si="28"/>
        <v>0</v>
      </c>
      <c r="CH21" s="11">
        <f t="shared" si="29"/>
        <v>0</v>
      </c>
      <c r="CI21" s="11">
        <f t="shared" si="30"/>
        <v>0</v>
      </c>
      <c r="CJ21" s="10">
        <f t="shared" si="31"/>
        <v>1.25</v>
      </c>
      <c r="CK21" s="11">
        <f t="shared" si="32"/>
        <v>1</v>
      </c>
      <c r="CL21" s="11">
        <f t="shared" si="33"/>
        <v>0</v>
      </c>
      <c r="CM21" s="11">
        <f t="shared" si="34"/>
        <v>0</v>
      </c>
      <c r="CN21" s="11">
        <f t="shared" si="35"/>
        <v>0</v>
      </c>
      <c r="CO21" s="11">
        <f t="shared" si="36"/>
        <v>0</v>
      </c>
      <c r="CP21" s="11">
        <f t="shared" si="37"/>
        <v>0</v>
      </c>
      <c r="CQ21" s="10">
        <f t="shared" si="38"/>
        <v>1</v>
      </c>
      <c r="CR21" s="11">
        <f t="shared" si="39"/>
        <v>1</v>
      </c>
      <c r="CS21" s="11">
        <f t="shared" si="40"/>
        <v>1</v>
      </c>
      <c r="CT21" s="11">
        <f t="shared" si="41"/>
        <v>0</v>
      </c>
      <c r="CU21" s="11">
        <f t="shared" si="42"/>
        <v>0</v>
      </c>
      <c r="CV21" s="11">
        <f t="shared" si="43"/>
        <v>0</v>
      </c>
      <c r="CW21" s="11">
        <f t="shared" si="44"/>
        <v>0</v>
      </c>
      <c r="CX21" s="10">
        <f t="shared" si="45"/>
        <v>2</v>
      </c>
      <c r="CY21" s="11">
        <f t="shared" si="46"/>
        <v>1</v>
      </c>
      <c r="CZ21" s="11">
        <f t="shared" si="47"/>
        <v>0</v>
      </c>
      <c r="DA21" s="11">
        <f t="shared" si="48"/>
        <v>0</v>
      </c>
      <c r="DB21" s="11">
        <f t="shared" si="49"/>
        <v>0</v>
      </c>
      <c r="DC21" s="11">
        <f t="shared" si="50"/>
        <v>0</v>
      </c>
      <c r="DD21" s="11">
        <f t="shared" si="51"/>
        <v>0</v>
      </c>
      <c r="DE21" s="10">
        <f t="shared" si="52"/>
        <v>1</v>
      </c>
      <c r="DF21" s="12" t="s">
        <v>1390</v>
      </c>
      <c r="DG21" s="12" t="s">
        <v>1391</v>
      </c>
      <c r="DH21" s="13">
        <v>2508</v>
      </c>
      <c r="DI21" s="10">
        <f t="shared" si="53"/>
        <v>3</v>
      </c>
      <c r="DJ21" s="17">
        <f t="shared" si="54"/>
        <v>1.5</v>
      </c>
    </row>
    <row r="22" spans="1:114" ht="14.25" x14ac:dyDescent="0.2">
      <c r="A22" s="6" t="s">
        <v>57</v>
      </c>
      <c r="B22" s="7">
        <v>2039</v>
      </c>
      <c r="C22" s="7"/>
      <c r="D22" s="7">
        <v>15</v>
      </c>
      <c r="E22" s="6" t="s">
        <v>337</v>
      </c>
      <c r="F22" s="9" t="str">
        <f t="shared" si="2"/>
        <v>Claes Sjökvist</v>
      </c>
      <c r="G22" s="10" t="str">
        <f t="shared" si="3"/>
        <v>claes.sjokvist@tranas.se</v>
      </c>
      <c r="H22" s="10" t="str">
        <f t="shared" si="4"/>
        <v>Kultur- och ungdomssekreterare</v>
      </c>
      <c r="I22" s="11">
        <f t="shared" si="56"/>
        <v>1.25</v>
      </c>
      <c r="J22" s="11">
        <f t="shared" si="57"/>
        <v>0</v>
      </c>
      <c r="K22" s="11">
        <f t="shared" si="58"/>
        <v>1.25</v>
      </c>
      <c r="L22" s="11">
        <f t="shared" si="59"/>
        <v>1.25</v>
      </c>
      <c r="M22" s="11">
        <f t="shared" si="60"/>
        <v>0</v>
      </c>
      <c r="N22" s="10">
        <f t="shared" si="61"/>
        <v>3.75</v>
      </c>
      <c r="O22" s="11">
        <f t="shared" si="62"/>
        <v>0</v>
      </c>
      <c r="P22" s="11">
        <f t="shared" si="63"/>
        <v>1</v>
      </c>
      <c r="Q22" s="11">
        <f t="shared" si="64"/>
        <v>1</v>
      </c>
      <c r="R22" s="11">
        <f t="shared" si="65"/>
        <v>0</v>
      </c>
      <c r="S22" s="11">
        <f t="shared" si="66"/>
        <v>1</v>
      </c>
      <c r="T22" s="11">
        <f t="shared" si="67"/>
        <v>0</v>
      </c>
      <c r="U22" s="10">
        <f t="shared" si="68"/>
        <v>3</v>
      </c>
      <c r="V22" s="11">
        <f t="shared" si="69"/>
        <v>0</v>
      </c>
      <c r="W22" s="11">
        <f t="shared" si="70"/>
        <v>0.625</v>
      </c>
      <c r="X22" s="11">
        <f t="shared" si="71"/>
        <v>0.625</v>
      </c>
      <c r="Y22" s="11">
        <f t="shared" si="72"/>
        <v>0</v>
      </c>
      <c r="Z22" s="11">
        <f t="shared" si="73"/>
        <v>0.625</v>
      </c>
      <c r="AA22" s="11">
        <f t="shared" si="74"/>
        <v>0.625</v>
      </c>
      <c r="AB22" s="11">
        <f t="shared" si="75"/>
        <v>0.625</v>
      </c>
      <c r="AC22" s="11">
        <f t="shared" si="76"/>
        <v>0.625</v>
      </c>
      <c r="AD22" s="11">
        <f t="shared" si="77"/>
        <v>0</v>
      </c>
      <c r="AE22" s="10">
        <f t="shared" si="78"/>
        <v>3.75</v>
      </c>
      <c r="AF22" s="11">
        <f t="shared" si="79"/>
        <v>0</v>
      </c>
      <c r="AG22" s="11">
        <f t="shared" si="80"/>
        <v>2</v>
      </c>
      <c r="AH22" s="11">
        <f t="shared" si="81"/>
        <v>0</v>
      </c>
      <c r="AI22" s="11">
        <f t="shared" si="82"/>
        <v>2</v>
      </c>
      <c r="AJ22" s="11">
        <f t="shared" si="83"/>
        <v>1</v>
      </c>
      <c r="AK22" s="11">
        <f t="shared" si="84"/>
        <v>0</v>
      </c>
      <c r="AL22" s="10">
        <f t="shared" si="85"/>
        <v>5</v>
      </c>
      <c r="AM22" s="11">
        <f t="shared" si="86"/>
        <v>1</v>
      </c>
      <c r="AN22" s="11">
        <f t="shared" si="87"/>
        <v>1</v>
      </c>
      <c r="AO22" s="11">
        <f t="shared" si="88"/>
        <v>1</v>
      </c>
      <c r="AP22" s="11">
        <f t="shared" si="89"/>
        <v>1</v>
      </c>
      <c r="AQ22" s="11">
        <f t="shared" si="90"/>
        <v>1</v>
      </c>
      <c r="AR22" s="11">
        <f t="shared" si="91"/>
        <v>0</v>
      </c>
      <c r="AS22" s="10">
        <f t="shared" si="92"/>
        <v>5</v>
      </c>
      <c r="AT22" s="11">
        <f t="shared" si="93"/>
        <v>1</v>
      </c>
      <c r="AU22" s="11">
        <f t="shared" si="94"/>
        <v>1</v>
      </c>
      <c r="AV22" s="11">
        <f t="shared" si="95"/>
        <v>1</v>
      </c>
      <c r="AW22" s="11">
        <f t="shared" si="96"/>
        <v>1</v>
      </c>
      <c r="AX22" s="11">
        <f t="shared" si="97"/>
        <v>1</v>
      </c>
      <c r="AY22" s="11">
        <f t="shared" si="98"/>
        <v>0</v>
      </c>
      <c r="AZ22" s="10">
        <f t="shared" si="99"/>
        <v>5</v>
      </c>
      <c r="BA22" s="12" t="s">
        <v>1397</v>
      </c>
      <c r="BB22" s="12" t="s">
        <v>1405</v>
      </c>
      <c r="BC22" s="13">
        <v>2551</v>
      </c>
      <c r="BD22" s="10">
        <f t="shared" si="5"/>
        <v>3</v>
      </c>
      <c r="BE22" s="17">
        <f t="shared" si="100"/>
        <v>4.0999999999999996</v>
      </c>
      <c r="BF22" s="10" t="str">
        <f t="shared" si="1"/>
        <v>Varken eller</v>
      </c>
      <c r="BI22" s="7">
        <v>244</v>
      </c>
      <c r="BJ22" s="6" t="s">
        <v>899</v>
      </c>
      <c r="BK22" s="9" t="str">
        <f t="shared" si="6"/>
        <v>Johanna Jonsson</v>
      </c>
      <c r="BL22" s="10" t="str">
        <f t="shared" si="7"/>
        <v>johanna.jonsson@hotmail.com</v>
      </c>
      <c r="BM22" s="10" t="str">
        <f t="shared" si="8"/>
        <v>Folkhälsosamordnare</v>
      </c>
      <c r="BN22" s="11">
        <f t="shared" si="9"/>
        <v>0</v>
      </c>
      <c r="BO22" s="11">
        <f t="shared" si="10"/>
        <v>0</v>
      </c>
      <c r="BP22" s="11">
        <f t="shared" si="11"/>
        <v>0</v>
      </c>
      <c r="BQ22" s="11">
        <f t="shared" si="12"/>
        <v>1.25</v>
      </c>
      <c r="BR22" s="11">
        <f t="shared" si="13"/>
        <v>0</v>
      </c>
      <c r="BS22" s="10">
        <f t="shared" si="14"/>
        <v>1.25</v>
      </c>
      <c r="BT22" s="11">
        <f t="shared" si="15"/>
        <v>1</v>
      </c>
      <c r="BU22" s="11">
        <f t="shared" si="16"/>
        <v>0</v>
      </c>
      <c r="BV22" s="11">
        <f t="shared" si="17"/>
        <v>1</v>
      </c>
      <c r="BW22" s="11">
        <f t="shared" si="18"/>
        <v>1</v>
      </c>
      <c r="BX22" s="11">
        <f t="shared" si="19"/>
        <v>0</v>
      </c>
      <c r="BY22" s="11">
        <f t="shared" si="20"/>
        <v>0</v>
      </c>
      <c r="BZ22" s="10">
        <f t="shared" si="21"/>
        <v>3</v>
      </c>
      <c r="CA22" s="11">
        <f t="shared" si="22"/>
        <v>0</v>
      </c>
      <c r="CB22" s="11">
        <f t="shared" si="23"/>
        <v>0</v>
      </c>
      <c r="CC22" s="11">
        <f t="shared" si="24"/>
        <v>0</v>
      </c>
      <c r="CD22" s="11">
        <f t="shared" si="25"/>
        <v>0</v>
      </c>
      <c r="CE22" s="11">
        <f t="shared" si="26"/>
        <v>0.625</v>
      </c>
      <c r="CF22" s="11">
        <f t="shared" si="27"/>
        <v>0.625</v>
      </c>
      <c r="CG22" s="11">
        <f t="shared" si="28"/>
        <v>0.625</v>
      </c>
      <c r="CH22" s="11">
        <f t="shared" si="29"/>
        <v>0.625</v>
      </c>
      <c r="CI22" s="11">
        <f t="shared" si="30"/>
        <v>0</v>
      </c>
      <c r="CJ22" s="10">
        <f t="shared" si="31"/>
        <v>2.5</v>
      </c>
      <c r="CK22" s="11">
        <f t="shared" si="32"/>
        <v>1</v>
      </c>
      <c r="CL22" s="11">
        <f t="shared" si="33"/>
        <v>0</v>
      </c>
      <c r="CM22" s="11">
        <f t="shared" si="34"/>
        <v>0</v>
      </c>
      <c r="CN22" s="11">
        <f t="shared" si="35"/>
        <v>0</v>
      </c>
      <c r="CO22" s="11">
        <f t="shared" si="36"/>
        <v>0</v>
      </c>
      <c r="CP22" s="11">
        <f t="shared" si="37"/>
        <v>0</v>
      </c>
      <c r="CQ22" s="10">
        <f t="shared" si="38"/>
        <v>1</v>
      </c>
      <c r="CR22" s="11">
        <f t="shared" si="39"/>
        <v>1</v>
      </c>
      <c r="CS22" s="11">
        <f t="shared" si="40"/>
        <v>0</v>
      </c>
      <c r="CT22" s="11">
        <f t="shared" si="41"/>
        <v>0</v>
      </c>
      <c r="CU22" s="11">
        <f t="shared" si="42"/>
        <v>1</v>
      </c>
      <c r="CV22" s="11">
        <f t="shared" si="43"/>
        <v>0</v>
      </c>
      <c r="CW22" s="11">
        <f t="shared" si="44"/>
        <v>0</v>
      </c>
      <c r="CX22" s="10">
        <f t="shared" si="45"/>
        <v>2</v>
      </c>
      <c r="CY22" s="11">
        <f t="shared" si="46"/>
        <v>1</v>
      </c>
      <c r="CZ22" s="11">
        <f t="shared" si="47"/>
        <v>0</v>
      </c>
      <c r="DA22" s="11">
        <f t="shared" si="48"/>
        <v>0</v>
      </c>
      <c r="DB22" s="11">
        <f t="shared" si="49"/>
        <v>0</v>
      </c>
      <c r="DC22" s="11">
        <f t="shared" si="50"/>
        <v>0</v>
      </c>
      <c r="DD22" s="11">
        <f t="shared" si="51"/>
        <v>0</v>
      </c>
      <c r="DE22" s="10">
        <f t="shared" si="52"/>
        <v>1</v>
      </c>
      <c r="DF22" s="12">
        <v>433</v>
      </c>
      <c r="DG22" s="12">
        <v>970</v>
      </c>
      <c r="DH22" s="13">
        <v>1403</v>
      </c>
      <c r="DI22" s="10">
        <f t="shared" si="53"/>
        <v>0</v>
      </c>
      <c r="DJ22" s="17">
        <f t="shared" si="54"/>
        <v>1.5</v>
      </c>
    </row>
    <row r="23" spans="1:114" ht="14.25" x14ac:dyDescent="0.2">
      <c r="A23" s="6" t="s">
        <v>57</v>
      </c>
      <c r="B23" s="7">
        <v>2031</v>
      </c>
      <c r="C23" s="7"/>
      <c r="D23" s="7">
        <v>16</v>
      </c>
      <c r="E23" s="6" t="s">
        <v>756</v>
      </c>
      <c r="F23" s="9" t="str">
        <f t="shared" si="2"/>
        <v>Frida Karlsson</v>
      </c>
      <c r="G23" s="10" t="str">
        <f t="shared" si="3"/>
        <v>frida.karlsson@sigtuna.se</v>
      </c>
      <c r="H23" s="10" t="str">
        <f t="shared" si="4"/>
        <v>Fritidsgårdschef -  Ung i sigtuna</v>
      </c>
      <c r="I23" s="11">
        <f t="shared" si="56"/>
        <v>1.25</v>
      </c>
      <c r="J23" s="11">
        <f t="shared" si="57"/>
        <v>0</v>
      </c>
      <c r="K23" s="11">
        <f t="shared" si="58"/>
        <v>1.25</v>
      </c>
      <c r="L23" s="11">
        <f t="shared" si="59"/>
        <v>1.25</v>
      </c>
      <c r="M23" s="11">
        <f t="shared" si="60"/>
        <v>0</v>
      </c>
      <c r="N23" s="10">
        <f t="shared" si="61"/>
        <v>3.75</v>
      </c>
      <c r="O23" s="11">
        <f t="shared" si="62"/>
        <v>0</v>
      </c>
      <c r="P23" s="11">
        <f t="shared" si="63"/>
        <v>1</v>
      </c>
      <c r="Q23" s="11">
        <f t="shared" si="64"/>
        <v>1</v>
      </c>
      <c r="R23" s="11">
        <f t="shared" si="65"/>
        <v>1</v>
      </c>
      <c r="S23" s="11">
        <f t="shared" si="66"/>
        <v>1</v>
      </c>
      <c r="T23" s="11">
        <f t="shared" si="67"/>
        <v>0</v>
      </c>
      <c r="U23" s="10">
        <f t="shared" si="68"/>
        <v>4</v>
      </c>
      <c r="V23" s="11">
        <f t="shared" si="69"/>
        <v>0.625</v>
      </c>
      <c r="W23" s="11">
        <f t="shared" si="70"/>
        <v>0.625</v>
      </c>
      <c r="X23" s="11">
        <f t="shared" si="71"/>
        <v>0.625</v>
      </c>
      <c r="Y23" s="11">
        <f t="shared" si="72"/>
        <v>0</v>
      </c>
      <c r="Z23" s="11">
        <f t="shared" si="73"/>
        <v>0.625</v>
      </c>
      <c r="AA23" s="11">
        <f t="shared" si="74"/>
        <v>0.625</v>
      </c>
      <c r="AB23" s="11">
        <f t="shared" si="75"/>
        <v>0</v>
      </c>
      <c r="AC23" s="11">
        <f t="shared" si="76"/>
        <v>0.625</v>
      </c>
      <c r="AD23" s="11">
        <f t="shared" si="77"/>
        <v>0</v>
      </c>
      <c r="AE23" s="10">
        <f t="shared" si="78"/>
        <v>3.75</v>
      </c>
      <c r="AF23" s="11">
        <f t="shared" si="79"/>
        <v>0</v>
      </c>
      <c r="AG23" s="11">
        <f t="shared" si="80"/>
        <v>2</v>
      </c>
      <c r="AH23" s="11">
        <f t="shared" si="81"/>
        <v>0</v>
      </c>
      <c r="AI23" s="11">
        <f t="shared" si="82"/>
        <v>2</v>
      </c>
      <c r="AJ23" s="11">
        <f t="shared" si="83"/>
        <v>1</v>
      </c>
      <c r="AK23" s="11">
        <f t="shared" si="84"/>
        <v>0</v>
      </c>
      <c r="AL23" s="10">
        <f t="shared" si="85"/>
        <v>5</v>
      </c>
      <c r="AM23" s="11">
        <f t="shared" si="86"/>
        <v>1</v>
      </c>
      <c r="AN23" s="11">
        <f t="shared" si="87"/>
        <v>1</v>
      </c>
      <c r="AO23" s="11">
        <f t="shared" si="88"/>
        <v>1</v>
      </c>
      <c r="AP23" s="11">
        <f t="shared" si="89"/>
        <v>1</v>
      </c>
      <c r="AQ23" s="11">
        <f t="shared" si="90"/>
        <v>1</v>
      </c>
      <c r="AR23" s="11">
        <f t="shared" si="91"/>
        <v>0</v>
      </c>
      <c r="AS23" s="10">
        <f t="shared" si="92"/>
        <v>5</v>
      </c>
      <c r="AT23" s="11">
        <f t="shared" si="93"/>
        <v>0</v>
      </c>
      <c r="AU23" s="11">
        <f t="shared" si="94"/>
        <v>1</v>
      </c>
      <c r="AV23" s="11">
        <f t="shared" si="95"/>
        <v>1</v>
      </c>
      <c r="AW23" s="11">
        <f t="shared" si="96"/>
        <v>1</v>
      </c>
      <c r="AX23" s="11">
        <f t="shared" si="97"/>
        <v>0</v>
      </c>
      <c r="AY23" s="11">
        <f t="shared" si="98"/>
        <v>0</v>
      </c>
      <c r="AZ23" s="10">
        <f t="shared" si="99"/>
        <v>3</v>
      </c>
      <c r="BA23" s="12" t="s">
        <v>1553</v>
      </c>
      <c r="BB23" s="12" t="s">
        <v>1554</v>
      </c>
      <c r="BC23" s="13">
        <v>2845</v>
      </c>
      <c r="BD23" s="10">
        <f t="shared" si="5"/>
        <v>4</v>
      </c>
      <c r="BE23" s="17">
        <f t="shared" si="100"/>
        <v>4.0999999999999996</v>
      </c>
      <c r="BF23" s="10" t="str">
        <f t="shared" si="1"/>
        <v>Bra</v>
      </c>
      <c r="BI23" s="7">
        <v>240</v>
      </c>
      <c r="BJ23" s="6" t="s">
        <v>326</v>
      </c>
      <c r="BK23" s="9" t="str">
        <f t="shared" si="6"/>
        <v>Conny Jönsson</v>
      </c>
      <c r="BL23" s="10" t="str">
        <f t="shared" si="7"/>
        <v>conny.jonsson@hassleholm.se</v>
      </c>
      <c r="BM23" s="10" t="str">
        <f t="shared" si="8"/>
        <v>Avdelnings chef, Hässleholms Fritid</v>
      </c>
      <c r="BN23" s="11">
        <f t="shared" si="9"/>
        <v>0</v>
      </c>
      <c r="BO23" s="11">
        <f t="shared" si="10"/>
        <v>0</v>
      </c>
      <c r="BP23" s="11">
        <f t="shared" si="11"/>
        <v>0</v>
      </c>
      <c r="BQ23" s="11">
        <f t="shared" si="12"/>
        <v>0</v>
      </c>
      <c r="BR23" s="11">
        <f t="shared" si="13"/>
        <v>0</v>
      </c>
      <c r="BS23" s="10">
        <f t="shared" si="14"/>
        <v>0</v>
      </c>
      <c r="BT23" s="11">
        <f t="shared" si="15"/>
        <v>0</v>
      </c>
      <c r="BU23" s="11">
        <f t="shared" si="16"/>
        <v>1</v>
      </c>
      <c r="BV23" s="11">
        <f t="shared" si="17"/>
        <v>1</v>
      </c>
      <c r="BW23" s="11">
        <f t="shared" si="18"/>
        <v>1</v>
      </c>
      <c r="BX23" s="11">
        <f t="shared" si="19"/>
        <v>1</v>
      </c>
      <c r="BY23" s="11">
        <f t="shared" si="20"/>
        <v>0</v>
      </c>
      <c r="BZ23" s="10">
        <f t="shared" si="21"/>
        <v>4</v>
      </c>
      <c r="CA23" s="11">
        <f t="shared" si="22"/>
        <v>0</v>
      </c>
      <c r="CB23" s="11">
        <f t="shared" si="23"/>
        <v>0</v>
      </c>
      <c r="CC23" s="11">
        <f t="shared" si="24"/>
        <v>0.625</v>
      </c>
      <c r="CD23" s="11">
        <f t="shared" si="25"/>
        <v>0</v>
      </c>
      <c r="CE23" s="11">
        <f t="shared" si="26"/>
        <v>0</v>
      </c>
      <c r="CF23" s="11">
        <f t="shared" si="27"/>
        <v>0.625</v>
      </c>
      <c r="CG23" s="11">
        <f t="shared" si="28"/>
        <v>0</v>
      </c>
      <c r="CH23" s="11">
        <f t="shared" si="29"/>
        <v>0</v>
      </c>
      <c r="CI23" s="11">
        <f t="shared" si="30"/>
        <v>0</v>
      </c>
      <c r="CJ23" s="10">
        <f t="shared" si="31"/>
        <v>1.25</v>
      </c>
      <c r="CK23" s="11">
        <f t="shared" si="32"/>
        <v>1</v>
      </c>
      <c r="CL23" s="11">
        <f t="shared" si="33"/>
        <v>0</v>
      </c>
      <c r="CM23" s="11">
        <f t="shared" si="34"/>
        <v>0</v>
      </c>
      <c r="CN23" s="11">
        <f t="shared" si="35"/>
        <v>2</v>
      </c>
      <c r="CO23" s="11">
        <f t="shared" si="36"/>
        <v>0</v>
      </c>
      <c r="CP23" s="11">
        <f t="shared" si="37"/>
        <v>0</v>
      </c>
      <c r="CQ23" s="10">
        <f t="shared" si="38"/>
        <v>3</v>
      </c>
      <c r="CR23" s="11">
        <f t="shared" si="39"/>
        <v>1</v>
      </c>
      <c r="CS23" s="11">
        <f t="shared" si="40"/>
        <v>0</v>
      </c>
      <c r="CT23" s="11">
        <f t="shared" si="41"/>
        <v>0</v>
      </c>
      <c r="CU23" s="11">
        <f t="shared" si="42"/>
        <v>0</v>
      </c>
      <c r="CV23" s="11">
        <f t="shared" si="43"/>
        <v>0</v>
      </c>
      <c r="CW23" s="11">
        <f t="shared" si="44"/>
        <v>0</v>
      </c>
      <c r="CX23" s="10">
        <f t="shared" si="45"/>
        <v>1</v>
      </c>
      <c r="CY23" s="11">
        <f t="shared" si="46"/>
        <v>0</v>
      </c>
      <c r="CZ23" s="11">
        <f t="shared" si="47"/>
        <v>1</v>
      </c>
      <c r="DA23" s="11">
        <f t="shared" si="48"/>
        <v>0</v>
      </c>
      <c r="DB23" s="11">
        <f t="shared" si="49"/>
        <v>0</v>
      </c>
      <c r="DC23" s="11">
        <f t="shared" si="50"/>
        <v>0</v>
      </c>
      <c r="DD23" s="11">
        <f t="shared" si="51"/>
        <v>0</v>
      </c>
      <c r="DE23" s="10">
        <f t="shared" si="52"/>
        <v>1</v>
      </c>
      <c r="DF23" s="12" t="s">
        <v>1371</v>
      </c>
      <c r="DG23" s="12">
        <v>763</v>
      </c>
      <c r="DH23" s="13">
        <v>2100</v>
      </c>
      <c r="DI23" s="10">
        <f t="shared" si="53"/>
        <v>1</v>
      </c>
      <c r="DJ23" s="17">
        <f t="shared" si="54"/>
        <v>1.6</v>
      </c>
    </row>
    <row r="24" spans="1:114" ht="14.25" x14ac:dyDescent="0.2">
      <c r="A24" s="6" t="s">
        <v>57</v>
      </c>
      <c r="B24" s="7">
        <v>2085</v>
      </c>
      <c r="C24" s="7"/>
      <c r="D24" s="7">
        <v>17</v>
      </c>
      <c r="E24" s="6" t="s">
        <v>724</v>
      </c>
      <c r="F24" s="9" t="str">
        <f t="shared" si="2"/>
        <v>Lena Rehnholm</v>
      </c>
      <c r="G24" s="10" t="str">
        <f t="shared" si="3"/>
        <v>lena.rehnholm@eskilstuna.se</v>
      </c>
      <c r="H24" s="10" t="str">
        <f t="shared" si="4"/>
        <v>Avdelningschef Ung Fritid</v>
      </c>
      <c r="I24" s="11">
        <f t="shared" si="56"/>
        <v>1.25</v>
      </c>
      <c r="J24" s="11">
        <f t="shared" si="57"/>
        <v>1.25</v>
      </c>
      <c r="K24" s="11">
        <f t="shared" si="58"/>
        <v>0</v>
      </c>
      <c r="L24" s="11">
        <f t="shared" si="59"/>
        <v>1.25</v>
      </c>
      <c r="M24" s="11">
        <f t="shared" si="60"/>
        <v>0</v>
      </c>
      <c r="N24" s="10">
        <f t="shared" si="61"/>
        <v>3.75</v>
      </c>
      <c r="O24" s="11">
        <f t="shared" si="62"/>
        <v>1</v>
      </c>
      <c r="P24" s="11">
        <f t="shared" si="63"/>
        <v>1</v>
      </c>
      <c r="Q24" s="11">
        <f t="shared" si="64"/>
        <v>1</v>
      </c>
      <c r="R24" s="11">
        <f t="shared" si="65"/>
        <v>1</v>
      </c>
      <c r="S24" s="11">
        <f t="shared" si="66"/>
        <v>1</v>
      </c>
      <c r="T24" s="11">
        <f t="shared" si="67"/>
        <v>0</v>
      </c>
      <c r="U24" s="10">
        <f t="shared" si="68"/>
        <v>5</v>
      </c>
      <c r="V24" s="11">
        <f t="shared" si="69"/>
        <v>0.625</v>
      </c>
      <c r="W24" s="11">
        <f t="shared" si="70"/>
        <v>0.625</v>
      </c>
      <c r="X24" s="11">
        <f t="shared" si="71"/>
        <v>0.625</v>
      </c>
      <c r="Y24" s="11">
        <f t="shared" si="72"/>
        <v>0.625</v>
      </c>
      <c r="Z24" s="11">
        <f t="shared" si="73"/>
        <v>0.625</v>
      </c>
      <c r="AA24" s="11">
        <f t="shared" si="74"/>
        <v>0.625</v>
      </c>
      <c r="AB24" s="11">
        <f t="shared" si="75"/>
        <v>0.625</v>
      </c>
      <c r="AC24" s="11">
        <f t="shared" si="76"/>
        <v>0.625</v>
      </c>
      <c r="AD24" s="11">
        <f t="shared" si="77"/>
        <v>0</v>
      </c>
      <c r="AE24" s="10">
        <f t="shared" si="78"/>
        <v>5</v>
      </c>
      <c r="AF24" s="11">
        <f t="shared" si="79"/>
        <v>0</v>
      </c>
      <c r="AG24" s="11">
        <f t="shared" si="80"/>
        <v>2</v>
      </c>
      <c r="AH24" s="11">
        <f t="shared" si="81"/>
        <v>0</v>
      </c>
      <c r="AI24" s="11">
        <f t="shared" si="82"/>
        <v>0</v>
      </c>
      <c r="AJ24" s="11">
        <f t="shared" si="83"/>
        <v>0</v>
      </c>
      <c r="AK24" s="11">
        <f t="shared" si="84"/>
        <v>0</v>
      </c>
      <c r="AL24" s="10">
        <f t="shared" si="85"/>
        <v>2</v>
      </c>
      <c r="AM24" s="11">
        <f t="shared" si="86"/>
        <v>1</v>
      </c>
      <c r="AN24" s="11">
        <f t="shared" si="87"/>
        <v>1</v>
      </c>
      <c r="AO24" s="11">
        <f t="shared" si="88"/>
        <v>1</v>
      </c>
      <c r="AP24" s="11">
        <f t="shared" si="89"/>
        <v>1</v>
      </c>
      <c r="AQ24" s="11">
        <f t="shared" si="90"/>
        <v>1</v>
      </c>
      <c r="AR24" s="11">
        <f t="shared" si="91"/>
        <v>0</v>
      </c>
      <c r="AS24" s="10">
        <f t="shared" si="92"/>
        <v>5</v>
      </c>
      <c r="AT24" s="11">
        <f t="shared" si="93"/>
        <v>1</v>
      </c>
      <c r="AU24" s="11">
        <f t="shared" si="94"/>
        <v>1</v>
      </c>
      <c r="AV24" s="11">
        <f t="shared" si="95"/>
        <v>1</v>
      </c>
      <c r="AW24" s="11">
        <f t="shared" si="96"/>
        <v>1</v>
      </c>
      <c r="AX24" s="11">
        <f t="shared" si="97"/>
        <v>0</v>
      </c>
      <c r="AY24" s="11">
        <f t="shared" si="98"/>
        <v>0</v>
      </c>
      <c r="AZ24" s="10">
        <f t="shared" si="99"/>
        <v>4</v>
      </c>
      <c r="BA24" s="12" t="s">
        <v>1573</v>
      </c>
      <c r="BB24" s="12" t="s">
        <v>1344</v>
      </c>
      <c r="BC24" s="13">
        <v>2855</v>
      </c>
      <c r="BD24" s="10">
        <f t="shared" si="5"/>
        <v>4</v>
      </c>
      <c r="BE24" s="17">
        <f t="shared" si="100"/>
        <v>4.0999999999999996</v>
      </c>
      <c r="BF24" s="10" t="str">
        <f t="shared" si="1"/>
        <v>Varken eller</v>
      </c>
      <c r="BI24" s="7">
        <v>241</v>
      </c>
      <c r="BJ24" s="6" t="s">
        <v>911</v>
      </c>
      <c r="BK24" s="9" t="str">
        <f t="shared" si="6"/>
        <v>Sara</v>
      </c>
      <c r="BL24" s="10" t="str">
        <f t="shared" si="7"/>
        <v>sara.gyllenberg@bengtsfors.se</v>
      </c>
      <c r="BM24" s="10" t="str">
        <f t="shared" si="8"/>
        <v>Folkhälsosamordnare</v>
      </c>
      <c r="BN24" s="11">
        <f t="shared" si="9"/>
        <v>0</v>
      </c>
      <c r="BO24" s="11">
        <f t="shared" si="10"/>
        <v>0</v>
      </c>
      <c r="BP24" s="11">
        <f t="shared" si="11"/>
        <v>1.25</v>
      </c>
      <c r="BQ24" s="11">
        <f t="shared" si="12"/>
        <v>0</v>
      </c>
      <c r="BR24" s="11">
        <f t="shared" si="13"/>
        <v>0</v>
      </c>
      <c r="BS24" s="10">
        <f t="shared" si="14"/>
        <v>1.25</v>
      </c>
      <c r="BT24" s="11">
        <f t="shared" si="15"/>
        <v>1</v>
      </c>
      <c r="BU24" s="11">
        <f t="shared" si="16"/>
        <v>1</v>
      </c>
      <c r="BV24" s="11">
        <f t="shared" si="17"/>
        <v>1</v>
      </c>
      <c r="BW24" s="11">
        <f t="shared" si="18"/>
        <v>0</v>
      </c>
      <c r="BX24" s="11">
        <f t="shared" si="19"/>
        <v>0</v>
      </c>
      <c r="BY24" s="11">
        <f t="shared" si="20"/>
        <v>0</v>
      </c>
      <c r="BZ24" s="10">
        <f t="shared" si="21"/>
        <v>3</v>
      </c>
      <c r="CA24" s="11">
        <f t="shared" si="22"/>
        <v>0</v>
      </c>
      <c r="CB24" s="11">
        <f t="shared" si="23"/>
        <v>0</v>
      </c>
      <c r="CC24" s="11">
        <f t="shared" si="24"/>
        <v>0.625</v>
      </c>
      <c r="CD24" s="11">
        <f t="shared" si="25"/>
        <v>0</v>
      </c>
      <c r="CE24" s="11">
        <f t="shared" si="26"/>
        <v>0</v>
      </c>
      <c r="CF24" s="11">
        <f t="shared" si="27"/>
        <v>0.625</v>
      </c>
      <c r="CG24" s="11">
        <f t="shared" si="28"/>
        <v>0</v>
      </c>
      <c r="CH24" s="11">
        <f t="shared" si="29"/>
        <v>0</v>
      </c>
      <c r="CI24" s="11">
        <f t="shared" si="30"/>
        <v>0</v>
      </c>
      <c r="CJ24" s="10">
        <f t="shared" si="31"/>
        <v>1.25</v>
      </c>
      <c r="CK24" s="11">
        <f t="shared" si="32"/>
        <v>1</v>
      </c>
      <c r="CL24" s="11">
        <f t="shared" si="33"/>
        <v>0</v>
      </c>
      <c r="CM24" s="11">
        <f t="shared" si="34"/>
        <v>1</v>
      </c>
      <c r="CN24" s="11">
        <f t="shared" si="35"/>
        <v>0</v>
      </c>
      <c r="CO24" s="11">
        <f t="shared" si="36"/>
        <v>0</v>
      </c>
      <c r="CP24" s="11">
        <f t="shared" si="37"/>
        <v>0</v>
      </c>
      <c r="CQ24" s="10">
        <f t="shared" si="38"/>
        <v>2</v>
      </c>
      <c r="CR24" s="11">
        <f t="shared" si="39"/>
        <v>1</v>
      </c>
      <c r="CS24" s="11">
        <f t="shared" si="40"/>
        <v>1</v>
      </c>
      <c r="CT24" s="11">
        <f t="shared" si="41"/>
        <v>0</v>
      </c>
      <c r="CU24" s="11">
        <f t="shared" si="42"/>
        <v>1</v>
      </c>
      <c r="CV24" s="11">
        <f t="shared" si="43"/>
        <v>0</v>
      </c>
      <c r="CW24" s="11">
        <f t="shared" si="44"/>
        <v>0</v>
      </c>
      <c r="CX24" s="10">
        <f t="shared" si="45"/>
        <v>3</v>
      </c>
      <c r="CY24" s="11">
        <f t="shared" si="46"/>
        <v>0</v>
      </c>
      <c r="CZ24" s="11">
        <f t="shared" si="47"/>
        <v>0</v>
      </c>
      <c r="DA24" s="11">
        <f t="shared" si="48"/>
        <v>1</v>
      </c>
      <c r="DB24" s="11">
        <f t="shared" si="49"/>
        <v>0</v>
      </c>
      <c r="DC24" s="11">
        <f t="shared" si="50"/>
        <v>0</v>
      </c>
      <c r="DD24" s="11">
        <f t="shared" si="51"/>
        <v>0</v>
      </c>
      <c r="DE24" s="10">
        <f t="shared" si="52"/>
        <v>1</v>
      </c>
      <c r="DF24" s="12">
        <v>696</v>
      </c>
      <c r="DG24" s="12">
        <v>990</v>
      </c>
      <c r="DH24" s="13">
        <v>1686</v>
      </c>
      <c r="DI24" s="10">
        <f t="shared" si="53"/>
        <v>0</v>
      </c>
      <c r="DJ24" s="17">
        <f t="shared" si="54"/>
        <v>1.6</v>
      </c>
    </row>
    <row r="25" spans="1:114" ht="14.25" x14ac:dyDescent="0.2">
      <c r="A25" s="19" t="s">
        <v>212</v>
      </c>
      <c r="B25" s="7">
        <v>980</v>
      </c>
      <c r="C25" s="7"/>
      <c r="D25" s="7">
        <v>18</v>
      </c>
      <c r="E25" s="6" t="s">
        <v>845</v>
      </c>
      <c r="F25" s="9" t="str">
        <f t="shared" si="2"/>
        <v>Niklas Forslund</v>
      </c>
      <c r="G25" s="10" t="str">
        <f t="shared" si="3"/>
        <v>niklas.forslund@enkoping.se</v>
      </c>
      <c r="H25" s="10" t="str">
        <f t="shared" si="4"/>
        <v>Verksamhetschef Barn och unga</v>
      </c>
      <c r="I25" s="11">
        <f t="shared" si="56"/>
        <v>0</v>
      </c>
      <c r="J25" s="11">
        <f t="shared" si="57"/>
        <v>1.25</v>
      </c>
      <c r="K25" s="11">
        <f t="shared" si="58"/>
        <v>0</v>
      </c>
      <c r="L25" s="11">
        <f t="shared" si="59"/>
        <v>1.25</v>
      </c>
      <c r="M25" s="11">
        <f t="shared" si="60"/>
        <v>0</v>
      </c>
      <c r="N25" s="10">
        <f t="shared" si="61"/>
        <v>2.5</v>
      </c>
      <c r="O25" s="11">
        <f t="shared" si="62"/>
        <v>1</v>
      </c>
      <c r="P25" s="11">
        <f t="shared" si="63"/>
        <v>1</v>
      </c>
      <c r="Q25" s="11">
        <f t="shared" si="64"/>
        <v>1</v>
      </c>
      <c r="R25" s="11">
        <f t="shared" si="65"/>
        <v>1</v>
      </c>
      <c r="S25" s="11">
        <f t="shared" si="66"/>
        <v>1</v>
      </c>
      <c r="T25" s="11">
        <f t="shared" si="67"/>
        <v>0</v>
      </c>
      <c r="U25" s="10">
        <f t="shared" si="68"/>
        <v>5</v>
      </c>
      <c r="V25" s="11">
        <f t="shared" si="69"/>
        <v>0.625</v>
      </c>
      <c r="W25" s="11">
        <f t="shared" si="70"/>
        <v>0.625</v>
      </c>
      <c r="X25" s="11">
        <f t="shared" si="71"/>
        <v>0.625</v>
      </c>
      <c r="Y25" s="11">
        <f t="shared" si="72"/>
        <v>0.625</v>
      </c>
      <c r="Z25" s="11">
        <f t="shared" si="73"/>
        <v>0.625</v>
      </c>
      <c r="AA25" s="11">
        <f t="shared" si="74"/>
        <v>0.625</v>
      </c>
      <c r="AB25" s="11">
        <f t="shared" si="75"/>
        <v>0.625</v>
      </c>
      <c r="AC25" s="11">
        <f t="shared" si="76"/>
        <v>0.625</v>
      </c>
      <c r="AD25" s="11">
        <f t="shared" si="77"/>
        <v>0</v>
      </c>
      <c r="AE25" s="10">
        <f t="shared" si="78"/>
        <v>5</v>
      </c>
      <c r="AF25" s="11">
        <f t="shared" si="79"/>
        <v>0</v>
      </c>
      <c r="AG25" s="11">
        <f t="shared" si="80"/>
        <v>2</v>
      </c>
      <c r="AH25" s="11">
        <f t="shared" si="81"/>
        <v>0</v>
      </c>
      <c r="AI25" s="11">
        <f t="shared" si="82"/>
        <v>2</v>
      </c>
      <c r="AJ25" s="11">
        <f t="shared" si="83"/>
        <v>1</v>
      </c>
      <c r="AK25" s="11">
        <f t="shared" si="84"/>
        <v>0</v>
      </c>
      <c r="AL25" s="10">
        <f t="shared" si="85"/>
        <v>5</v>
      </c>
      <c r="AM25" s="11">
        <f t="shared" si="86"/>
        <v>1</v>
      </c>
      <c r="AN25" s="11">
        <f t="shared" si="87"/>
        <v>1</v>
      </c>
      <c r="AO25" s="11">
        <f t="shared" si="88"/>
        <v>1</v>
      </c>
      <c r="AP25" s="11">
        <f t="shared" si="89"/>
        <v>1</v>
      </c>
      <c r="AQ25" s="11">
        <f t="shared" si="90"/>
        <v>1</v>
      </c>
      <c r="AR25" s="11">
        <f t="shared" si="91"/>
        <v>0</v>
      </c>
      <c r="AS25" s="10">
        <f t="shared" si="92"/>
        <v>5</v>
      </c>
      <c r="AT25" s="11">
        <f t="shared" si="93"/>
        <v>0</v>
      </c>
      <c r="AU25" s="11">
        <f t="shared" si="94"/>
        <v>1</v>
      </c>
      <c r="AV25" s="11">
        <f t="shared" si="95"/>
        <v>1</v>
      </c>
      <c r="AW25" s="11">
        <f t="shared" si="96"/>
        <v>1</v>
      </c>
      <c r="AX25" s="11">
        <f t="shared" si="97"/>
        <v>1</v>
      </c>
      <c r="AY25" s="11">
        <f t="shared" si="98"/>
        <v>0</v>
      </c>
      <c r="AZ25" s="10">
        <f t="shared" si="99"/>
        <v>4</v>
      </c>
      <c r="BA25" s="12" t="s">
        <v>1580</v>
      </c>
      <c r="BB25" s="12" t="s">
        <v>1340</v>
      </c>
      <c r="BC25" s="13">
        <v>2484</v>
      </c>
      <c r="BD25" s="10">
        <f t="shared" si="5"/>
        <v>2</v>
      </c>
      <c r="BE25" s="17">
        <f t="shared" si="100"/>
        <v>4.0999999999999996</v>
      </c>
      <c r="BF25" s="10" t="str">
        <f t="shared" si="1"/>
        <v>Bra</v>
      </c>
      <c r="BI25" s="7">
        <v>242</v>
      </c>
      <c r="BJ25" s="6" t="s">
        <v>558</v>
      </c>
      <c r="BK25" s="9" t="str">
        <f t="shared" si="6"/>
        <v>Lisa</v>
      </c>
      <c r="BL25" s="10" t="str">
        <f t="shared" si="7"/>
        <v>lisa.hermansson@vadstena.se</v>
      </c>
      <c r="BM25" s="10" t="str">
        <f t="shared" si="8"/>
        <v>Fritidscentrum</v>
      </c>
      <c r="BN25" s="11">
        <f t="shared" si="9"/>
        <v>0</v>
      </c>
      <c r="BO25" s="11">
        <f t="shared" si="10"/>
        <v>0</v>
      </c>
      <c r="BP25" s="11">
        <f t="shared" si="11"/>
        <v>0</v>
      </c>
      <c r="BQ25" s="11">
        <f t="shared" si="12"/>
        <v>1.25</v>
      </c>
      <c r="BR25" s="11">
        <f t="shared" si="13"/>
        <v>0</v>
      </c>
      <c r="BS25" s="10">
        <f t="shared" si="14"/>
        <v>1.25</v>
      </c>
      <c r="BT25" s="11">
        <f t="shared" si="15"/>
        <v>0</v>
      </c>
      <c r="BU25" s="11">
        <f t="shared" si="16"/>
        <v>0</v>
      </c>
      <c r="BV25" s="11">
        <f t="shared" si="17"/>
        <v>1</v>
      </c>
      <c r="BW25" s="11">
        <f t="shared" si="18"/>
        <v>0</v>
      </c>
      <c r="BX25" s="11">
        <f t="shared" si="19"/>
        <v>0</v>
      </c>
      <c r="BY25" s="11">
        <f t="shared" si="20"/>
        <v>0</v>
      </c>
      <c r="BZ25" s="10">
        <f t="shared" si="21"/>
        <v>1</v>
      </c>
      <c r="CA25" s="11">
        <f t="shared" si="22"/>
        <v>0</v>
      </c>
      <c r="CB25" s="11">
        <f t="shared" si="23"/>
        <v>0</v>
      </c>
      <c r="CC25" s="11">
        <f t="shared" si="24"/>
        <v>0.625</v>
      </c>
      <c r="CD25" s="11">
        <f t="shared" si="25"/>
        <v>0</v>
      </c>
      <c r="CE25" s="11">
        <f t="shared" si="26"/>
        <v>0</v>
      </c>
      <c r="CF25" s="11">
        <f t="shared" si="27"/>
        <v>0.625</v>
      </c>
      <c r="CG25" s="11">
        <f t="shared" si="28"/>
        <v>0</v>
      </c>
      <c r="CH25" s="11">
        <f t="shared" si="29"/>
        <v>0</v>
      </c>
      <c r="CI25" s="11">
        <f t="shared" si="30"/>
        <v>0</v>
      </c>
      <c r="CJ25" s="10">
        <f t="shared" si="31"/>
        <v>1.25</v>
      </c>
      <c r="CK25" s="11">
        <f t="shared" si="32"/>
        <v>1</v>
      </c>
      <c r="CL25" s="11">
        <f t="shared" si="33"/>
        <v>0</v>
      </c>
      <c r="CM25" s="11">
        <f t="shared" si="34"/>
        <v>0</v>
      </c>
      <c r="CN25" s="11">
        <f t="shared" si="35"/>
        <v>0</v>
      </c>
      <c r="CO25" s="11">
        <f t="shared" si="36"/>
        <v>0</v>
      </c>
      <c r="CP25" s="11">
        <f t="shared" si="37"/>
        <v>0</v>
      </c>
      <c r="CQ25" s="10">
        <f t="shared" si="38"/>
        <v>1</v>
      </c>
      <c r="CR25" s="11">
        <f t="shared" si="39"/>
        <v>0</v>
      </c>
      <c r="CS25" s="11">
        <f t="shared" si="40"/>
        <v>1</v>
      </c>
      <c r="CT25" s="11">
        <f t="shared" si="41"/>
        <v>1</v>
      </c>
      <c r="CU25" s="11">
        <f t="shared" si="42"/>
        <v>1</v>
      </c>
      <c r="CV25" s="11">
        <f t="shared" si="43"/>
        <v>0</v>
      </c>
      <c r="CW25" s="11">
        <f t="shared" si="44"/>
        <v>0</v>
      </c>
      <c r="CX25" s="10">
        <f t="shared" si="45"/>
        <v>3</v>
      </c>
      <c r="CY25" s="11">
        <f t="shared" si="46"/>
        <v>0</v>
      </c>
      <c r="CZ25" s="11">
        <f t="shared" si="47"/>
        <v>0</v>
      </c>
      <c r="DA25" s="11">
        <f t="shared" si="48"/>
        <v>1</v>
      </c>
      <c r="DB25" s="11">
        <f t="shared" si="49"/>
        <v>0</v>
      </c>
      <c r="DC25" s="11">
        <f t="shared" si="50"/>
        <v>0</v>
      </c>
      <c r="DD25" s="11">
        <f t="shared" si="51"/>
        <v>0</v>
      </c>
      <c r="DE25" s="10">
        <f t="shared" si="52"/>
        <v>1</v>
      </c>
      <c r="DF25" s="12" t="s">
        <v>1429</v>
      </c>
      <c r="DG25" s="12" t="s">
        <v>1635</v>
      </c>
      <c r="DH25" s="13">
        <v>2512</v>
      </c>
      <c r="DI25" s="10">
        <f t="shared" si="53"/>
        <v>3</v>
      </c>
      <c r="DJ25" s="17">
        <f t="shared" si="54"/>
        <v>1.6</v>
      </c>
    </row>
    <row r="26" spans="1:114" ht="14.25" x14ac:dyDescent="0.2">
      <c r="A26" s="19" t="s">
        <v>165</v>
      </c>
      <c r="B26" s="7">
        <v>2104</v>
      </c>
      <c r="C26" s="7"/>
      <c r="D26" s="7">
        <v>19</v>
      </c>
      <c r="E26" s="6" t="s">
        <v>483</v>
      </c>
      <c r="F26" s="9" t="str">
        <f t="shared" si="2"/>
        <v>Birgitta Åkerlund</v>
      </c>
      <c r="G26" s="10" t="str">
        <f t="shared" si="3"/>
        <v>birgitta.akerlund@trollhattan.se</v>
      </c>
      <c r="H26" s="10" t="str">
        <f t="shared" si="4"/>
        <v>Utvecklingsledare</v>
      </c>
      <c r="I26" s="11">
        <f t="shared" si="56"/>
        <v>1.25</v>
      </c>
      <c r="J26" s="11">
        <f t="shared" si="57"/>
        <v>0</v>
      </c>
      <c r="K26" s="11">
        <f t="shared" si="58"/>
        <v>0</v>
      </c>
      <c r="L26" s="11">
        <f t="shared" si="59"/>
        <v>1.25</v>
      </c>
      <c r="M26" s="11">
        <f t="shared" si="60"/>
        <v>0</v>
      </c>
      <c r="N26" s="10">
        <f t="shared" si="61"/>
        <v>2.5</v>
      </c>
      <c r="O26" s="11">
        <f t="shared" si="62"/>
        <v>1</v>
      </c>
      <c r="P26" s="11">
        <f t="shared" si="63"/>
        <v>1</v>
      </c>
      <c r="Q26" s="11">
        <f t="shared" si="64"/>
        <v>1</v>
      </c>
      <c r="R26" s="11">
        <f t="shared" si="65"/>
        <v>1</v>
      </c>
      <c r="S26" s="11">
        <f t="shared" si="66"/>
        <v>1</v>
      </c>
      <c r="T26" s="11">
        <f t="shared" si="67"/>
        <v>0</v>
      </c>
      <c r="U26" s="10">
        <f t="shared" si="68"/>
        <v>5</v>
      </c>
      <c r="V26" s="11">
        <f t="shared" si="69"/>
        <v>0.625</v>
      </c>
      <c r="W26" s="11">
        <f t="shared" si="70"/>
        <v>0.625</v>
      </c>
      <c r="X26" s="11">
        <f t="shared" si="71"/>
        <v>0.625</v>
      </c>
      <c r="Y26" s="11">
        <f t="shared" si="72"/>
        <v>0.625</v>
      </c>
      <c r="Z26" s="11">
        <f t="shared" si="73"/>
        <v>0.625</v>
      </c>
      <c r="AA26" s="11">
        <f t="shared" si="74"/>
        <v>0.625</v>
      </c>
      <c r="AB26" s="11">
        <f t="shared" si="75"/>
        <v>0.625</v>
      </c>
      <c r="AC26" s="11">
        <f t="shared" si="76"/>
        <v>0.625</v>
      </c>
      <c r="AD26" s="11">
        <f t="shared" si="77"/>
        <v>0</v>
      </c>
      <c r="AE26" s="10">
        <f t="shared" si="78"/>
        <v>5</v>
      </c>
      <c r="AF26" s="11">
        <f t="shared" si="79"/>
        <v>0</v>
      </c>
      <c r="AG26" s="11">
        <f t="shared" si="80"/>
        <v>2</v>
      </c>
      <c r="AH26" s="11">
        <f t="shared" si="81"/>
        <v>0</v>
      </c>
      <c r="AI26" s="11">
        <f t="shared" si="82"/>
        <v>2</v>
      </c>
      <c r="AJ26" s="11">
        <f t="shared" si="83"/>
        <v>0</v>
      </c>
      <c r="AK26" s="11">
        <f t="shared" si="84"/>
        <v>0</v>
      </c>
      <c r="AL26" s="10">
        <f t="shared" si="85"/>
        <v>4</v>
      </c>
      <c r="AM26" s="11">
        <f t="shared" si="86"/>
        <v>1</v>
      </c>
      <c r="AN26" s="11">
        <f t="shared" si="87"/>
        <v>1</v>
      </c>
      <c r="AO26" s="11">
        <f t="shared" si="88"/>
        <v>1</v>
      </c>
      <c r="AP26" s="11">
        <f t="shared" si="89"/>
        <v>1</v>
      </c>
      <c r="AQ26" s="11">
        <f t="shared" si="90"/>
        <v>1</v>
      </c>
      <c r="AR26" s="11">
        <f t="shared" si="91"/>
        <v>0</v>
      </c>
      <c r="AS26" s="10">
        <f t="shared" si="92"/>
        <v>5</v>
      </c>
      <c r="AT26" s="11">
        <f t="shared" si="93"/>
        <v>0</v>
      </c>
      <c r="AU26" s="11">
        <f t="shared" si="94"/>
        <v>1</v>
      </c>
      <c r="AV26" s="11">
        <f t="shared" si="95"/>
        <v>1</v>
      </c>
      <c r="AW26" s="11">
        <f t="shared" si="96"/>
        <v>0</v>
      </c>
      <c r="AX26" s="11">
        <f t="shared" si="97"/>
        <v>0</v>
      </c>
      <c r="AY26" s="11">
        <f t="shared" si="98"/>
        <v>0</v>
      </c>
      <c r="AZ26" s="10">
        <f t="shared" si="99"/>
        <v>2</v>
      </c>
      <c r="BA26" s="12" t="s">
        <v>1677</v>
      </c>
      <c r="BB26" s="12" t="s">
        <v>1678</v>
      </c>
      <c r="BC26" s="13">
        <v>3186</v>
      </c>
      <c r="BD26" s="10">
        <f t="shared" si="5"/>
        <v>5</v>
      </c>
      <c r="BE26" s="17">
        <f t="shared" si="100"/>
        <v>4.0999999999999996</v>
      </c>
      <c r="BF26" s="10" t="str">
        <f t="shared" si="1"/>
        <v>Mycket bra</v>
      </c>
      <c r="BI26" s="7">
        <v>232</v>
      </c>
      <c r="BJ26" s="6" t="s">
        <v>80</v>
      </c>
      <c r="BK26" s="9" t="str">
        <f t="shared" si="6"/>
        <v>Christina Eriksson Östblom</v>
      </c>
      <c r="BL26" s="10" t="str">
        <f t="shared" si="7"/>
        <v>chrisitna.eriksson@hofors.se</v>
      </c>
      <c r="BM26" s="10" t="str">
        <f t="shared" si="8"/>
        <v>Folkhälsostrateg</v>
      </c>
      <c r="BN26" s="11">
        <f t="shared" si="9"/>
        <v>0</v>
      </c>
      <c r="BO26" s="11">
        <f t="shared" si="10"/>
        <v>0</v>
      </c>
      <c r="BP26" s="11">
        <f t="shared" si="11"/>
        <v>0</v>
      </c>
      <c r="BQ26" s="11">
        <f t="shared" si="12"/>
        <v>1.25</v>
      </c>
      <c r="BR26" s="11">
        <f t="shared" si="13"/>
        <v>0</v>
      </c>
      <c r="BS26" s="10">
        <f t="shared" si="14"/>
        <v>1.25</v>
      </c>
      <c r="BT26" s="11">
        <f t="shared" si="15"/>
        <v>0</v>
      </c>
      <c r="BU26" s="11">
        <f t="shared" si="16"/>
        <v>1</v>
      </c>
      <c r="BV26" s="11">
        <f t="shared" si="17"/>
        <v>1</v>
      </c>
      <c r="BW26" s="11">
        <f t="shared" si="18"/>
        <v>1</v>
      </c>
      <c r="BX26" s="11">
        <f t="shared" si="19"/>
        <v>0</v>
      </c>
      <c r="BY26" s="11">
        <f t="shared" si="20"/>
        <v>0</v>
      </c>
      <c r="BZ26" s="10">
        <f t="shared" si="21"/>
        <v>3</v>
      </c>
      <c r="CA26" s="11">
        <f t="shared" si="22"/>
        <v>0</v>
      </c>
      <c r="CB26" s="11">
        <f t="shared" si="23"/>
        <v>0</v>
      </c>
      <c r="CC26" s="11">
        <f t="shared" si="24"/>
        <v>0.625</v>
      </c>
      <c r="CD26" s="11">
        <f t="shared" si="25"/>
        <v>0.625</v>
      </c>
      <c r="CE26" s="11">
        <f t="shared" si="26"/>
        <v>0</v>
      </c>
      <c r="CF26" s="11">
        <f t="shared" si="27"/>
        <v>0.625</v>
      </c>
      <c r="CG26" s="11">
        <f t="shared" si="28"/>
        <v>0</v>
      </c>
      <c r="CH26" s="11">
        <f t="shared" si="29"/>
        <v>0.625</v>
      </c>
      <c r="CI26" s="11">
        <f t="shared" si="30"/>
        <v>0</v>
      </c>
      <c r="CJ26" s="10">
        <f t="shared" si="31"/>
        <v>2.5</v>
      </c>
      <c r="CK26" s="11">
        <f t="shared" si="32"/>
        <v>0</v>
      </c>
      <c r="CL26" s="11">
        <f t="shared" si="33"/>
        <v>2</v>
      </c>
      <c r="CM26" s="11">
        <f t="shared" si="34"/>
        <v>0</v>
      </c>
      <c r="CN26" s="11">
        <f t="shared" si="35"/>
        <v>0</v>
      </c>
      <c r="CO26" s="11">
        <f t="shared" si="36"/>
        <v>0</v>
      </c>
      <c r="CP26" s="11">
        <f t="shared" si="37"/>
        <v>0</v>
      </c>
      <c r="CQ26" s="10">
        <f t="shared" si="38"/>
        <v>2</v>
      </c>
      <c r="CR26" s="11">
        <f t="shared" si="39"/>
        <v>0</v>
      </c>
      <c r="CS26" s="11">
        <f t="shared" si="40"/>
        <v>0</v>
      </c>
      <c r="CT26" s="11">
        <f t="shared" si="41"/>
        <v>0</v>
      </c>
      <c r="CU26" s="11">
        <f t="shared" si="42"/>
        <v>0</v>
      </c>
      <c r="CV26" s="11">
        <f t="shared" si="43"/>
        <v>0</v>
      </c>
      <c r="CW26" s="11">
        <f t="shared" si="44"/>
        <v>0</v>
      </c>
      <c r="CX26" s="10">
        <f t="shared" si="45"/>
        <v>0</v>
      </c>
      <c r="CY26" s="11">
        <f t="shared" si="46"/>
        <v>0</v>
      </c>
      <c r="CZ26" s="11">
        <f t="shared" si="47"/>
        <v>0</v>
      </c>
      <c r="DA26" s="11">
        <f t="shared" si="48"/>
        <v>0</v>
      </c>
      <c r="DB26" s="11">
        <f t="shared" si="49"/>
        <v>0</v>
      </c>
      <c r="DC26" s="11">
        <f t="shared" si="50"/>
        <v>0</v>
      </c>
      <c r="DD26" s="11">
        <f t="shared" si="51"/>
        <v>0</v>
      </c>
      <c r="DE26" s="10">
        <f t="shared" si="52"/>
        <v>0</v>
      </c>
      <c r="DF26" s="12" t="s">
        <v>1353</v>
      </c>
      <c r="DG26" s="12" t="s">
        <v>1354</v>
      </c>
      <c r="DH26" s="13">
        <v>2765</v>
      </c>
      <c r="DI26" s="10">
        <f t="shared" si="53"/>
        <v>3</v>
      </c>
      <c r="DJ26" s="17">
        <f t="shared" si="54"/>
        <v>1.7</v>
      </c>
    </row>
    <row r="27" spans="1:114" ht="14.25" x14ac:dyDescent="0.2">
      <c r="A27" s="6" t="s">
        <v>165</v>
      </c>
      <c r="B27" s="7">
        <v>2101</v>
      </c>
      <c r="C27" s="7"/>
      <c r="D27" s="7">
        <v>20</v>
      </c>
      <c r="E27" s="6" t="s">
        <v>223</v>
      </c>
      <c r="F27" s="9" t="str">
        <f t="shared" si="2"/>
        <v>Erika Svensson</v>
      </c>
      <c r="G27" s="10" t="str">
        <f t="shared" si="3"/>
        <v>erika.svensson@falkenberg.se</v>
      </c>
      <c r="H27" s="10" t="str">
        <f t="shared" si="4"/>
        <v>Ungdomschef</v>
      </c>
      <c r="I27" s="11">
        <f t="shared" si="56"/>
        <v>1.25</v>
      </c>
      <c r="J27" s="11">
        <f t="shared" si="57"/>
        <v>0</v>
      </c>
      <c r="K27" s="11">
        <f t="shared" si="58"/>
        <v>1.25</v>
      </c>
      <c r="L27" s="11">
        <f t="shared" si="59"/>
        <v>1.25</v>
      </c>
      <c r="M27" s="11">
        <f t="shared" si="60"/>
        <v>0</v>
      </c>
      <c r="N27" s="10">
        <f t="shared" si="61"/>
        <v>3.75</v>
      </c>
      <c r="O27" s="11">
        <f t="shared" si="62"/>
        <v>1</v>
      </c>
      <c r="P27" s="11">
        <f t="shared" si="63"/>
        <v>0</v>
      </c>
      <c r="Q27" s="11">
        <f t="shared" si="64"/>
        <v>1</v>
      </c>
      <c r="R27" s="11">
        <f t="shared" si="65"/>
        <v>1</v>
      </c>
      <c r="S27" s="11">
        <f t="shared" si="66"/>
        <v>1</v>
      </c>
      <c r="T27" s="11">
        <f t="shared" si="67"/>
        <v>0</v>
      </c>
      <c r="U27" s="10">
        <f t="shared" si="68"/>
        <v>4</v>
      </c>
      <c r="V27" s="11">
        <f t="shared" si="69"/>
        <v>0.625</v>
      </c>
      <c r="W27" s="11">
        <f t="shared" si="70"/>
        <v>0.625</v>
      </c>
      <c r="X27" s="11">
        <f t="shared" si="71"/>
        <v>0.625</v>
      </c>
      <c r="Y27" s="11">
        <f t="shared" si="72"/>
        <v>0</v>
      </c>
      <c r="Z27" s="11">
        <f t="shared" si="73"/>
        <v>0.625</v>
      </c>
      <c r="AA27" s="11">
        <f t="shared" si="74"/>
        <v>0.625</v>
      </c>
      <c r="AB27" s="11">
        <f t="shared" si="75"/>
        <v>0.625</v>
      </c>
      <c r="AC27" s="11">
        <f t="shared" si="76"/>
        <v>0.625</v>
      </c>
      <c r="AD27" s="11">
        <f t="shared" si="77"/>
        <v>0</v>
      </c>
      <c r="AE27" s="10">
        <f t="shared" si="78"/>
        <v>4.375</v>
      </c>
      <c r="AF27" s="11">
        <f t="shared" si="79"/>
        <v>0</v>
      </c>
      <c r="AG27" s="11">
        <f t="shared" si="80"/>
        <v>2</v>
      </c>
      <c r="AH27" s="11">
        <f t="shared" si="81"/>
        <v>0</v>
      </c>
      <c r="AI27" s="11">
        <f t="shared" si="82"/>
        <v>2</v>
      </c>
      <c r="AJ27" s="11">
        <f t="shared" si="83"/>
        <v>0</v>
      </c>
      <c r="AK27" s="11">
        <f t="shared" si="84"/>
        <v>0</v>
      </c>
      <c r="AL27" s="10">
        <f t="shared" si="85"/>
        <v>4</v>
      </c>
      <c r="AM27" s="11">
        <f t="shared" si="86"/>
        <v>1</v>
      </c>
      <c r="AN27" s="11">
        <f t="shared" si="87"/>
        <v>1</v>
      </c>
      <c r="AO27" s="11">
        <f t="shared" si="88"/>
        <v>1</v>
      </c>
      <c r="AP27" s="11">
        <f t="shared" si="89"/>
        <v>1</v>
      </c>
      <c r="AQ27" s="11">
        <f t="shared" si="90"/>
        <v>1</v>
      </c>
      <c r="AR27" s="11">
        <f t="shared" si="91"/>
        <v>0</v>
      </c>
      <c r="AS27" s="10">
        <f t="shared" si="92"/>
        <v>5</v>
      </c>
      <c r="AT27" s="11">
        <f t="shared" si="93"/>
        <v>1</v>
      </c>
      <c r="AU27" s="11">
        <f t="shared" si="94"/>
        <v>1</v>
      </c>
      <c r="AV27" s="11">
        <f t="shared" si="95"/>
        <v>1</v>
      </c>
      <c r="AW27" s="11">
        <f t="shared" si="96"/>
        <v>1</v>
      </c>
      <c r="AX27" s="11">
        <f t="shared" si="97"/>
        <v>0</v>
      </c>
      <c r="AY27" s="11">
        <f t="shared" si="98"/>
        <v>0</v>
      </c>
      <c r="AZ27" s="10">
        <f t="shared" si="99"/>
        <v>4</v>
      </c>
      <c r="BA27" s="12" t="s">
        <v>1377</v>
      </c>
      <c r="BB27" s="12">
        <v>897</v>
      </c>
      <c r="BC27" s="13">
        <v>2605</v>
      </c>
      <c r="BD27" s="10">
        <f t="shared" si="5"/>
        <v>3</v>
      </c>
      <c r="BE27" s="17">
        <f t="shared" si="100"/>
        <v>4</v>
      </c>
      <c r="BF27" s="10" t="str">
        <f t="shared" si="1"/>
        <v>Bra</v>
      </c>
      <c r="BI27" s="7">
        <v>233</v>
      </c>
      <c r="BJ27" s="6" t="s">
        <v>232</v>
      </c>
      <c r="BK27" s="9" t="str">
        <f t="shared" si="6"/>
        <v>Josefine Eirefelt</v>
      </c>
      <c r="BL27" s="10" t="str">
        <f t="shared" si="7"/>
        <v>josefine.eirefelt@hylte.se</v>
      </c>
      <c r="BM27" s="10" t="str">
        <f t="shared" si="8"/>
        <v>Fritids- och folkhälsochef</v>
      </c>
      <c r="BN27" s="11">
        <f t="shared" si="9"/>
        <v>0</v>
      </c>
      <c r="BO27" s="11">
        <f t="shared" si="10"/>
        <v>0</v>
      </c>
      <c r="BP27" s="11">
        <f t="shared" si="11"/>
        <v>0</v>
      </c>
      <c r="BQ27" s="11">
        <f t="shared" si="12"/>
        <v>1.25</v>
      </c>
      <c r="BR27" s="11">
        <f t="shared" si="13"/>
        <v>0</v>
      </c>
      <c r="BS27" s="10">
        <f t="shared" si="14"/>
        <v>1.25</v>
      </c>
      <c r="BT27" s="11">
        <f t="shared" si="15"/>
        <v>1</v>
      </c>
      <c r="BU27" s="11">
        <f t="shared" si="16"/>
        <v>0</v>
      </c>
      <c r="BV27" s="11">
        <f t="shared" si="17"/>
        <v>0</v>
      </c>
      <c r="BW27" s="11">
        <f t="shared" si="18"/>
        <v>0</v>
      </c>
      <c r="BX27" s="11">
        <f t="shared" si="19"/>
        <v>0</v>
      </c>
      <c r="BY27" s="11">
        <f t="shared" si="20"/>
        <v>0</v>
      </c>
      <c r="BZ27" s="10">
        <f t="shared" si="21"/>
        <v>1</v>
      </c>
      <c r="CA27" s="11">
        <f t="shared" si="22"/>
        <v>0</v>
      </c>
      <c r="CB27" s="11">
        <f t="shared" si="23"/>
        <v>0</v>
      </c>
      <c r="CC27" s="11">
        <f t="shared" si="24"/>
        <v>0.625</v>
      </c>
      <c r="CD27" s="11">
        <f t="shared" si="25"/>
        <v>0.625</v>
      </c>
      <c r="CE27" s="11">
        <f t="shared" si="26"/>
        <v>0.625</v>
      </c>
      <c r="CF27" s="11">
        <f t="shared" si="27"/>
        <v>0</v>
      </c>
      <c r="CG27" s="11">
        <f t="shared" si="28"/>
        <v>0.625</v>
      </c>
      <c r="CH27" s="11">
        <f t="shared" si="29"/>
        <v>0</v>
      </c>
      <c r="CI27" s="11">
        <f t="shared" si="30"/>
        <v>0</v>
      </c>
      <c r="CJ27" s="10">
        <f t="shared" si="31"/>
        <v>2.5</v>
      </c>
      <c r="CK27" s="11">
        <f t="shared" si="32"/>
        <v>1</v>
      </c>
      <c r="CL27" s="11">
        <f t="shared" si="33"/>
        <v>0</v>
      </c>
      <c r="CM27" s="11">
        <f t="shared" si="34"/>
        <v>0</v>
      </c>
      <c r="CN27" s="11">
        <f t="shared" si="35"/>
        <v>0</v>
      </c>
      <c r="CO27" s="11">
        <f t="shared" si="36"/>
        <v>0</v>
      </c>
      <c r="CP27" s="11">
        <f t="shared" si="37"/>
        <v>0</v>
      </c>
      <c r="CQ27" s="10">
        <f t="shared" si="38"/>
        <v>1</v>
      </c>
      <c r="CR27" s="11">
        <f t="shared" si="39"/>
        <v>1</v>
      </c>
      <c r="CS27" s="11">
        <f t="shared" si="40"/>
        <v>1</v>
      </c>
      <c r="CT27" s="11">
        <f t="shared" si="41"/>
        <v>0</v>
      </c>
      <c r="CU27" s="11">
        <f t="shared" si="42"/>
        <v>0</v>
      </c>
      <c r="CV27" s="11">
        <f t="shared" si="43"/>
        <v>1</v>
      </c>
      <c r="CW27" s="11">
        <f t="shared" si="44"/>
        <v>0</v>
      </c>
      <c r="CX27" s="10">
        <f t="shared" si="45"/>
        <v>3</v>
      </c>
      <c r="CY27" s="11">
        <f t="shared" si="46"/>
        <v>1</v>
      </c>
      <c r="CZ27" s="11">
        <f t="shared" si="47"/>
        <v>0</v>
      </c>
      <c r="DA27" s="11">
        <f t="shared" si="48"/>
        <v>1</v>
      </c>
      <c r="DB27" s="11">
        <f t="shared" si="49"/>
        <v>0</v>
      </c>
      <c r="DC27" s="11">
        <f t="shared" si="50"/>
        <v>0</v>
      </c>
      <c r="DD27" s="11">
        <f t="shared" si="51"/>
        <v>0</v>
      </c>
      <c r="DE27" s="10">
        <f t="shared" si="52"/>
        <v>2</v>
      </c>
      <c r="DF27" s="12" t="s">
        <v>1370</v>
      </c>
      <c r="DG27" s="12">
        <v>774</v>
      </c>
      <c r="DH27" s="13">
        <v>2253</v>
      </c>
      <c r="DI27" s="10">
        <f t="shared" si="53"/>
        <v>1</v>
      </c>
      <c r="DJ27" s="17">
        <f t="shared" si="54"/>
        <v>1.7</v>
      </c>
    </row>
    <row r="28" spans="1:114" ht="14.25" x14ac:dyDescent="0.2">
      <c r="A28" s="6" t="s">
        <v>165</v>
      </c>
      <c r="B28" s="7">
        <v>2121</v>
      </c>
      <c r="C28" s="7"/>
      <c r="D28" s="7">
        <v>21</v>
      </c>
      <c r="E28" s="6" t="s">
        <v>383</v>
      </c>
      <c r="F28" s="9" t="str">
        <f t="shared" si="2"/>
        <v>Martina Berggren</v>
      </c>
      <c r="G28" s="10" t="str">
        <f t="shared" si="3"/>
        <v>martina.berggren@oskarshamn.se</v>
      </c>
      <c r="H28" s="10" t="str">
        <f t="shared" si="4"/>
        <v>Ungdomssamordnare</v>
      </c>
      <c r="I28" s="11">
        <f t="shared" si="56"/>
        <v>0</v>
      </c>
      <c r="J28" s="11">
        <f t="shared" si="57"/>
        <v>0</v>
      </c>
      <c r="K28" s="11">
        <f t="shared" si="58"/>
        <v>1.25</v>
      </c>
      <c r="L28" s="11">
        <f t="shared" si="59"/>
        <v>1.25</v>
      </c>
      <c r="M28" s="11">
        <f t="shared" si="60"/>
        <v>0</v>
      </c>
      <c r="N28" s="10">
        <f t="shared" si="61"/>
        <v>2.5</v>
      </c>
      <c r="O28" s="11">
        <f t="shared" si="62"/>
        <v>1</v>
      </c>
      <c r="P28" s="11">
        <f t="shared" si="63"/>
        <v>1</v>
      </c>
      <c r="Q28" s="11">
        <f t="shared" si="64"/>
        <v>1</v>
      </c>
      <c r="R28" s="11">
        <f t="shared" si="65"/>
        <v>1</v>
      </c>
      <c r="S28" s="11">
        <f t="shared" si="66"/>
        <v>0</v>
      </c>
      <c r="T28" s="11">
        <f t="shared" si="67"/>
        <v>0</v>
      </c>
      <c r="U28" s="10">
        <f t="shared" si="68"/>
        <v>4</v>
      </c>
      <c r="V28" s="11">
        <f t="shared" si="69"/>
        <v>0.625</v>
      </c>
      <c r="W28" s="11">
        <f t="shared" si="70"/>
        <v>0.625</v>
      </c>
      <c r="X28" s="11">
        <f t="shared" si="71"/>
        <v>0.625</v>
      </c>
      <c r="Y28" s="11">
        <f t="shared" si="72"/>
        <v>0.625</v>
      </c>
      <c r="Z28" s="11">
        <f t="shared" si="73"/>
        <v>0</v>
      </c>
      <c r="AA28" s="11">
        <f t="shared" si="74"/>
        <v>0.625</v>
      </c>
      <c r="AB28" s="11">
        <f t="shared" si="75"/>
        <v>0.625</v>
      </c>
      <c r="AC28" s="11">
        <f t="shared" si="76"/>
        <v>0.625</v>
      </c>
      <c r="AD28" s="11">
        <f t="shared" si="77"/>
        <v>0</v>
      </c>
      <c r="AE28" s="10">
        <f t="shared" si="78"/>
        <v>4.375</v>
      </c>
      <c r="AF28" s="11">
        <f t="shared" si="79"/>
        <v>0</v>
      </c>
      <c r="AG28" s="11">
        <f t="shared" si="80"/>
        <v>2</v>
      </c>
      <c r="AH28" s="11">
        <f t="shared" si="81"/>
        <v>0</v>
      </c>
      <c r="AI28" s="11">
        <f t="shared" si="82"/>
        <v>2</v>
      </c>
      <c r="AJ28" s="11">
        <f t="shared" si="83"/>
        <v>0</v>
      </c>
      <c r="AK28" s="11">
        <f t="shared" si="84"/>
        <v>0</v>
      </c>
      <c r="AL28" s="10">
        <f t="shared" si="85"/>
        <v>4</v>
      </c>
      <c r="AM28" s="11">
        <f t="shared" si="86"/>
        <v>1</v>
      </c>
      <c r="AN28" s="11">
        <f t="shared" si="87"/>
        <v>1</v>
      </c>
      <c r="AO28" s="11">
        <f t="shared" si="88"/>
        <v>1</v>
      </c>
      <c r="AP28" s="11">
        <f t="shared" si="89"/>
        <v>1</v>
      </c>
      <c r="AQ28" s="11">
        <f t="shared" si="90"/>
        <v>0</v>
      </c>
      <c r="AR28" s="11">
        <f t="shared" si="91"/>
        <v>0</v>
      </c>
      <c r="AS28" s="10">
        <f t="shared" si="92"/>
        <v>4</v>
      </c>
      <c r="AT28" s="11">
        <f t="shared" si="93"/>
        <v>1</v>
      </c>
      <c r="AU28" s="11">
        <f t="shared" si="94"/>
        <v>1</v>
      </c>
      <c r="AV28" s="11">
        <f t="shared" si="95"/>
        <v>1</v>
      </c>
      <c r="AW28" s="11">
        <f t="shared" si="96"/>
        <v>0</v>
      </c>
      <c r="AX28" s="11">
        <f t="shared" si="97"/>
        <v>1</v>
      </c>
      <c r="AY28" s="11">
        <f t="shared" si="98"/>
        <v>0</v>
      </c>
      <c r="AZ28" s="10">
        <f t="shared" si="99"/>
        <v>4</v>
      </c>
      <c r="BA28" s="12" t="s">
        <v>1414</v>
      </c>
      <c r="BB28" s="12" t="s">
        <v>1415</v>
      </c>
      <c r="BC28" s="13">
        <v>3305</v>
      </c>
      <c r="BD28" s="10">
        <f t="shared" si="5"/>
        <v>5</v>
      </c>
      <c r="BE28" s="17">
        <f t="shared" si="100"/>
        <v>4</v>
      </c>
      <c r="BF28" s="10" t="str">
        <f t="shared" si="1"/>
        <v>Bra</v>
      </c>
      <c r="BI28" s="7">
        <v>234</v>
      </c>
      <c r="BJ28" s="6" t="s">
        <v>1107</v>
      </c>
      <c r="BK28" s="9" t="str">
        <f t="shared" si="6"/>
        <v>Johanna Häggberg</v>
      </c>
      <c r="BL28" s="10" t="str">
        <f t="shared" si="7"/>
        <v>johanna.haggberg@orkelljunga.se</v>
      </c>
      <c r="BM28" s="10" t="str">
        <f t="shared" si="8"/>
        <v>Folkhälsostrateg</v>
      </c>
      <c r="BN28" s="11">
        <f t="shared" si="9"/>
        <v>0</v>
      </c>
      <c r="BO28" s="11">
        <f t="shared" si="10"/>
        <v>0</v>
      </c>
      <c r="BP28" s="11">
        <f t="shared" si="11"/>
        <v>0</v>
      </c>
      <c r="BQ28" s="11">
        <f t="shared" si="12"/>
        <v>1.25</v>
      </c>
      <c r="BR28" s="11">
        <f t="shared" si="13"/>
        <v>0</v>
      </c>
      <c r="BS28" s="10">
        <f t="shared" si="14"/>
        <v>1.25</v>
      </c>
      <c r="BT28" s="11">
        <f t="shared" si="15"/>
        <v>0</v>
      </c>
      <c r="BU28" s="11">
        <f t="shared" si="16"/>
        <v>1</v>
      </c>
      <c r="BV28" s="11">
        <f t="shared" si="17"/>
        <v>1</v>
      </c>
      <c r="BW28" s="11">
        <f t="shared" si="18"/>
        <v>1</v>
      </c>
      <c r="BX28" s="11">
        <f t="shared" si="19"/>
        <v>0</v>
      </c>
      <c r="BY28" s="11">
        <f t="shared" si="20"/>
        <v>0</v>
      </c>
      <c r="BZ28" s="10">
        <f t="shared" si="21"/>
        <v>3</v>
      </c>
      <c r="CA28" s="11">
        <f t="shared" si="22"/>
        <v>0</v>
      </c>
      <c r="CB28" s="11">
        <f t="shared" si="23"/>
        <v>0</v>
      </c>
      <c r="CC28" s="11">
        <f t="shared" si="24"/>
        <v>0</v>
      </c>
      <c r="CD28" s="11">
        <f t="shared" si="25"/>
        <v>0.625</v>
      </c>
      <c r="CE28" s="11">
        <f t="shared" si="26"/>
        <v>0</v>
      </c>
      <c r="CF28" s="11">
        <f t="shared" si="27"/>
        <v>0.625</v>
      </c>
      <c r="CG28" s="11">
        <f t="shared" si="28"/>
        <v>0.625</v>
      </c>
      <c r="CH28" s="11">
        <f t="shared" si="29"/>
        <v>0</v>
      </c>
      <c r="CI28" s="11">
        <f t="shared" si="30"/>
        <v>0</v>
      </c>
      <c r="CJ28" s="10">
        <f t="shared" si="31"/>
        <v>1.875</v>
      </c>
      <c r="CK28" s="11">
        <f t="shared" si="32"/>
        <v>1</v>
      </c>
      <c r="CL28" s="11">
        <f t="shared" si="33"/>
        <v>0</v>
      </c>
      <c r="CM28" s="11">
        <f t="shared" si="34"/>
        <v>1</v>
      </c>
      <c r="CN28" s="11">
        <f t="shared" si="35"/>
        <v>0</v>
      </c>
      <c r="CO28" s="11">
        <f t="shared" si="36"/>
        <v>0</v>
      </c>
      <c r="CP28" s="11">
        <f t="shared" si="37"/>
        <v>0</v>
      </c>
      <c r="CQ28" s="10">
        <f t="shared" si="38"/>
        <v>2</v>
      </c>
      <c r="CR28" s="11">
        <f t="shared" si="39"/>
        <v>1</v>
      </c>
      <c r="CS28" s="11">
        <f t="shared" si="40"/>
        <v>1</v>
      </c>
      <c r="CT28" s="11">
        <f t="shared" si="41"/>
        <v>0</v>
      </c>
      <c r="CU28" s="11">
        <f t="shared" si="42"/>
        <v>1</v>
      </c>
      <c r="CV28" s="11">
        <f t="shared" si="43"/>
        <v>0</v>
      </c>
      <c r="CW28" s="11">
        <f t="shared" si="44"/>
        <v>0</v>
      </c>
      <c r="CX28" s="10">
        <f t="shared" si="45"/>
        <v>3</v>
      </c>
      <c r="CY28" s="11">
        <f t="shared" si="46"/>
        <v>1</v>
      </c>
      <c r="CZ28" s="11">
        <f t="shared" si="47"/>
        <v>0</v>
      </c>
      <c r="DA28" s="11">
        <f t="shared" si="48"/>
        <v>0</v>
      </c>
      <c r="DB28" s="11">
        <f t="shared" si="49"/>
        <v>0</v>
      </c>
      <c r="DC28" s="11">
        <f t="shared" si="50"/>
        <v>0</v>
      </c>
      <c r="DD28" s="11">
        <f t="shared" si="51"/>
        <v>0</v>
      </c>
      <c r="DE28" s="10">
        <f t="shared" si="52"/>
        <v>1</v>
      </c>
      <c r="DF28" s="12">
        <v>949</v>
      </c>
      <c r="DG28" s="12">
        <v>878</v>
      </c>
      <c r="DH28" s="13">
        <v>1827</v>
      </c>
      <c r="DI28" s="10">
        <f t="shared" si="53"/>
        <v>0</v>
      </c>
      <c r="DJ28" s="17">
        <f t="shared" si="54"/>
        <v>1.7</v>
      </c>
    </row>
    <row r="29" spans="1:114" ht="14.25" x14ac:dyDescent="0.2">
      <c r="A29" s="6" t="s">
        <v>165</v>
      </c>
      <c r="B29" s="7">
        <v>2161</v>
      </c>
      <c r="C29" s="7"/>
      <c r="D29" s="7">
        <v>22</v>
      </c>
      <c r="E29" s="6" t="s">
        <v>1104</v>
      </c>
      <c r="F29" s="9" t="str">
        <f t="shared" si="2"/>
        <v>Patrik Hohmann</v>
      </c>
      <c r="G29" s="10" t="str">
        <f t="shared" si="3"/>
        <v>patrik.hohmann@landskrona.se</v>
      </c>
      <c r="H29" s="10" t="str">
        <f t="shared" si="4"/>
        <v>sektionschef</v>
      </c>
      <c r="I29" s="11">
        <f t="shared" si="56"/>
        <v>1.25</v>
      </c>
      <c r="J29" s="11">
        <f t="shared" si="57"/>
        <v>1.25</v>
      </c>
      <c r="K29" s="11">
        <f t="shared" si="58"/>
        <v>0</v>
      </c>
      <c r="L29" s="11">
        <f t="shared" si="59"/>
        <v>1.25</v>
      </c>
      <c r="M29" s="11">
        <f t="shared" si="60"/>
        <v>0</v>
      </c>
      <c r="N29" s="10">
        <f t="shared" si="61"/>
        <v>3.75</v>
      </c>
      <c r="O29" s="11">
        <f t="shared" si="62"/>
        <v>1</v>
      </c>
      <c r="P29" s="11">
        <f t="shared" si="63"/>
        <v>1</v>
      </c>
      <c r="Q29" s="11">
        <f t="shared" si="64"/>
        <v>1</v>
      </c>
      <c r="R29" s="11">
        <f t="shared" si="65"/>
        <v>1</v>
      </c>
      <c r="S29" s="11">
        <f t="shared" si="66"/>
        <v>1</v>
      </c>
      <c r="T29" s="11">
        <f t="shared" si="67"/>
        <v>0</v>
      </c>
      <c r="U29" s="10">
        <f t="shared" si="68"/>
        <v>5</v>
      </c>
      <c r="V29" s="11">
        <f t="shared" si="69"/>
        <v>0.625</v>
      </c>
      <c r="W29" s="11">
        <f t="shared" si="70"/>
        <v>0.625</v>
      </c>
      <c r="X29" s="11">
        <f t="shared" si="71"/>
        <v>0.625</v>
      </c>
      <c r="Y29" s="11">
        <f t="shared" si="72"/>
        <v>0.625</v>
      </c>
      <c r="Z29" s="11">
        <f t="shared" si="73"/>
        <v>0.625</v>
      </c>
      <c r="AA29" s="11">
        <f t="shared" si="74"/>
        <v>0.625</v>
      </c>
      <c r="AB29" s="11">
        <f t="shared" si="75"/>
        <v>0.625</v>
      </c>
      <c r="AC29" s="11">
        <f t="shared" si="76"/>
        <v>0.625</v>
      </c>
      <c r="AD29" s="11">
        <f t="shared" si="77"/>
        <v>0</v>
      </c>
      <c r="AE29" s="10">
        <f t="shared" si="78"/>
        <v>5</v>
      </c>
      <c r="AF29" s="11">
        <f t="shared" si="79"/>
        <v>0</v>
      </c>
      <c r="AG29" s="11">
        <f t="shared" si="80"/>
        <v>2</v>
      </c>
      <c r="AH29" s="11">
        <f t="shared" si="81"/>
        <v>0</v>
      </c>
      <c r="AI29" s="11">
        <f t="shared" si="82"/>
        <v>2</v>
      </c>
      <c r="AJ29" s="11">
        <f t="shared" si="83"/>
        <v>0</v>
      </c>
      <c r="AK29" s="11">
        <f t="shared" si="84"/>
        <v>0</v>
      </c>
      <c r="AL29" s="10">
        <f t="shared" si="85"/>
        <v>4</v>
      </c>
      <c r="AM29" s="11">
        <f t="shared" si="86"/>
        <v>1</v>
      </c>
      <c r="AN29" s="11">
        <f t="shared" si="87"/>
        <v>1</v>
      </c>
      <c r="AO29" s="11">
        <f t="shared" si="88"/>
        <v>0</v>
      </c>
      <c r="AP29" s="11">
        <f t="shared" si="89"/>
        <v>1</v>
      </c>
      <c r="AQ29" s="11">
        <f t="shared" si="90"/>
        <v>1</v>
      </c>
      <c r="AR29" s="11">
        <f t="shared" si="91"/>
        <v>0</v>
      </c>
      <c r="AS29" s="10">
        <f t="shared" si="92"/>
        <v>4</v>
      </c>
      <c r="AT29" s="11">
        <f t="shared" si="93"/>
        <v>1</v>
      </c>
      <c r="AU29" s="11">
        <f t="shared" si="94"/>
        <v>0</v>
      </c>
      <c r="AV29" s="11">
        <f t="shared" si="95"/>
        <v>1</v>
      </c>
      <c r="AW29" s="11">
        <f t="shared" si="96"/>
        <v>0</v>
      </c>
      <c r="AX29" s="11">
        <f t="shared" si="97"/>
        <v>0</v>
      </c>
      <c r="AY29" s="11">
        <f t="shared" si="98"/>
        <v>0</v>
      </c>
      <c r="AZ29" s="10">
        <f t="shared" si="99"/>
        <v>2</v>
      </c>
      <c r="BA29" s="12" t="s">
        <v>1499</v>
      </c>
      <c r="BB29" s="12" t="s">
        <v>1368</v>
      </c>
      <c r="BC29" s="13">
        <v>2933</v>
      </c>
      <c r="BD29" s="10">
        <f t="shared" si="5"/>
        <v>4</v>
      </c>
      <c r="BE29" s="17">
        <f t="shared" si="100"/>
        <v>4</v>
      </c>
      <c r="BF29" s="10" t="str">
        <f t="shared" si="1"/>
        <v>Bra</v>
      </c>
      <c r="BI29" s="7">
        <v>235</v>
      </c>
      <c r="BJ29" s="6" t="s">
        <v>1033</v>
      </c>
      <c r="BK29" s="9" t="str">
        <f t="shared" si="6"/>
        <v>Madelene Engvall</v>
      </c>
      <c r="BL29" s="10" t="str">
        <f t="shared" si="7"/>
        <v>madelene.engvall@essunga.se</v>
      </c>
      <c r="BM29" s="10" t="str">
        <f t="shared" si="8"/>
        <v>Folkhälsoplanerare</v>
      </c>
      <c r="BN29" s="11">
        <f t="shared" si="9"/>
        <v>0</v>
      </c>
      <c r="BO29" s="11">
        <f t="shared" si="10"/>
        <v>0</v>
      </c>
      <c r="BP29" s="11">
        <f t="shared" si="11"/>
        <v>1.25</v>
      </c>
      <c r="BQ29" s="11">
        <f t="shared" si="12"/>
        <v>0</v>
      </c>
      <c r="BR29" s="11">
        <f t="shared" si="13"/>
        <v>0</v>
      </c>
      <c r="BS29" s="10">
        <f t="shared" si="14"/>
        <v>1.25</v>
      </c>
      <c r="BT29" s="11">
        <f t="shared" si="15"/>
        <v>1</v>
      </c>
      <c r="BU29" s="11">
        <f t="shared" si="16"/>
        <v>0</v>
      </c>
      <c r="BV29" s="11">
        <f t="shared" si="17"/>
        <v>1</v>
      </c>
      <c r="BW29" s="11">
        <f t="shared" si="18"/>
        <v>1</v>
      </c>
      <c r="BX29" s="11">
        <f t="shared" si="19"/>
        <v>1</v>
      </c>
      <c r="BY29" s="11">
        <f t="shared" si="20"/>
        <v>0</v>
      </c>
      <c r="BZ29" s="10">
        <f t="shared" si="21"/>
        <v>4</v>
      </c>
      <c r="CA29" s="11">
        <f t="shared" si="22"/>
        <v>0</v>
      </c>
      <c r="CB29" s="11">
        <f t="shared" si="23"/>
        <v>0</v>
      </c>
      <c r="CC29" s="11">
        <f t="shared" si="24"/>
        <v>0</v>
      </c>
      <c r="CD29" s="11">
        <f t="shared" si="25"/>
        <v>0</v>
      </c>
      <c r="CE29" s="11">
        <f t="shared" si="26"/>
        <v>0</v>
      </c>
      <c r="CF29" s="11">
        <f t="shared" si="27"/>
        <v>0.625</v>
      </c>
      <c r="CG29" s="11">
        <f t="shared" si="28"/>
        <v>0.625</v>
      </c>
      <c r="CH29" s="11">
        <f t="shared" si="29"/>
        <v>0.625</v>
      </c>
      <c r="CI29" s="11">
        <f t="shared" si="30"/>
        <v>0</v>
      </c>
      <c r="CJ29" s="10">
        <f t="shared" si="31"/>
        <v>1.875</v>
      </c>
      <c r="CK29" s="11">
        <f t="shared" si="32"/>
        <v>1</v>
      </c>
      <c r="CL29" s="11">
        <f t="shared" si="33"/>
        <v>0</v>
      </c>
      <c r="CM29" s="11">
        <f t="shared" si="34"/>
        <v>1</v>
      </c>
      <c r="CN29" s="11">
        <f t="shared" si="35"/>
        <v>0</v>
      </c>
      <c r="CO29" s="11">
        <f t="shared" si="36"/>
        <v>1</v>
      </c>
      <c r="CP29" s="11">
        <f t="shared" si="37"/>
        <v>0</v>
      </c>
      <c r="CQ29" s="10">
        <f t="shared" si="38"/>
        <v>3</v>
      </c>
      <c r="CR29" s="11">
        <f t="shared" si="39"/>
        <v>0</v>
      </c>
      <c r="CS29" s="11">
        <f t="shared" si="40"/>
        <v>0</v>
      </c>
      <c r="CT29" s="11">
        <f t="shared" si="41"/>
        <v>0</v>
      </c>
      <c r="CU29" s="11">
        <f t="shared" si="42"/>
        <v>1</v>
      </c>
      <c r="CV29" s="11">
        <f t="shared" si="43"/>
        <v>0</v>
      </c>
      <c r="CW29" s="11">
        <f t="shared" si="44"/>
        <v>0</v>
      </c>
      <c r="CX29" s="10">
        <f t="shared" si="45"/>
        <v>1</v>
      </c>
      <c r="CY29" s="11">
        <f t="shared" si="46"/>
        <v>0</v>
      </c>
      <c r="CZ29" s="11">
        <f t="shared" si="47"/>
        <v>1</v>
      </c>
      <c r="DA29" s="11">
        <f t="shared" si="48"/>
        <v>0</v>
      </c>
      <c r="DB29" s="11">
        <f t="shared" si="49"/>
        <v>0</v>
      </c>
      <c r="DC29" s="11">
        <f t="shared" si="50"/>
        <v>0</v>
      </c>
      <c r="DD29" s="11">
        <f t="shared" si="51"/>
        <v>0</v>
      </c>
      <c r="DE29" s="10">
        <f t="shared" si="52"/>
        <v>1</v>
      </c>
      <c r="DF29" s="12">
        <v>787</v>
      </c>
      <c r="DG29" s="12">
        <v>871</v>
      </c>
      <c r="DH29" s="13">
        <v>1658</v>
      </c>
      <c r="DI29" s="10">
        <f t="shared" si="53"/>
        <v>0</v>
      </c>
      <c r="DJ29" s="17">
        <f t="shared" si="54"/>
        <v>1.7</v>
      </c>
    </row>
    <row r="30" spans="1:114" ht="14.25" x14ac:dyDescent="0.2">
      <c r="A30" s="6" t="s">
        <v>165</v>
      </c>
      <c r="B30" s="7">
        <v>2181</v>
      </c>
      <c r="C30" s="7"/>
      <c r="D30" s="7">
        <v>23</v>
      </c>
      <c r="E30" s="6" t="s">
        <v>1150</v>
      </c>
      <c r="F30" s="9" t="str">
        <f t="shared" si="2"/>
        <v>Peter Lundström</v>
      </c>
      <c r="G30" s="10" t="str">
        <f t="shared" si="3"/>
        <v>peter.lundstrom@vannas.se</v>
      </c>
      <c r="H30" s="10" t="str">
        <f t="shared" si="4"/>
        <v>Föreningsutvecklare</v>
      </c>
      <c r="I30" s="11">
        <f t="shared" si="56"/>
        <v>1.25</v>
      </c>
      <c r="J30" s="11">
        <f t="shared" si="57"/>
        <v>1.25</v>
      </c>
      <c r="K30" s="11">
        <f t="shared" si="58"/>
        <v>1.25</v>
      </c>
      <c r="L30" s="11">
        <f t="shared" si="59"/>
        <v>1.25</v>
      </c>
      <c r="M30" s="11">
        <f t="shared" si="60"/>
        <v>0</v>
      </c>
      <c r="N30" s="10">
        <f t="shared" si="61"/>
        <v>5</v>
      </c>
      <c r="O30" s="11">
        <f t="shared" si="62"/>
        <v>1</v>
      </c>
      <c r="P30" s="11">
        <f t="shared" si="63"/>
        <v>1</v>
      </c>
      <c r="Q30" s="11">
        <f t="shared" si="64"/>
        <v>1</v>
      </c>
      <c r="R30" s="11">
        <f t="shared" si="65"/>
        <v>1</v>
      </c>
      <c r="S30" s="11">
        <f t="shared" si="66"/>
        <v>0</v>
      </c>
      <c r="T30" s="11">
        <f t="shared" si="67"/>
        <v>0</v>
      </c>
      <c r="U30" s="10">
        <f t="shared" si="68"/>
        <v>4</v>
      </c>
      <c r="V30" s="11">
        <f t="shared" si="69"/>
        <v>0</v>
      </c>
      <c r="W30" s="11">
        <f t="shared" si="70"/>
        <v>0.625</v>
      </c>
      <c r="X30" s="11">
        <f t="shared" si="71"/>
        <v>0.625</v>
      </c>
      <c r="Y30" s="11">
        <f t="shared" si="72"/>
        <v>0.625</v>
      </c>
      <c r="Z30" s="11">
        <f t="shared" si="73"/>
        <v>0.625</v>
      </c>
      <c r="AA30" s="11">
        <f t="shared" si="74"/>
        <v>0.625</v>
      </c>
      <c r="AB30" s="11">
        <f t="shared" si="75"/>
        <v>0</v>
      </c>
      <c r="AC30" s="11">
        <f t="shared" si="76"/>
        <v>0.625</v>
      </c>
      <c r="AD30" s="11">
        <f t="shared" si="77"/>
        <v>0</v>
      </c>
      <c r="AE30" s="10">
        <f t="shared" si="78"/>
        <v>3.75</v>
      </c>
      <c r="AF30" s="11">
        <f t="shared" si="79"/>
        <v>0</v>
      </c>
      <c r="AG30" s="11">
        <f t="shared" si="80"/>
        <v>2</v>
      </c>
      <c r="AH30" s="11">
        <f t="shared" si="81"/>
        <v>0</v>
      </c>
      <c r="AI30" s="11">
        <f t="shared" si="82"/>
        <v>2</v>
      </c>
      <c r="AJ30" s="11">
        <f t="shared" si="83"/>
        <v>1</v>
      </c>
      <c r="AK30" s="11">
        <f t="shared" si="84"/>
        <v>0</v>
      </c>
      <c r="AL30" s="10">
        <f t="shared" si="85"/>
        <v>5</v>
      </c>
      <c r="AM30" s="11">
        <f t="shared" si="86"/>
        <v>1</v>
      </c>
      <c r="AN30" s="11">
        <f t="shared" si="87"/>
        <v>1</v>
      </c>
      <c r="AO30" s="11">
        <f t="shared" si="88"/>
        <v>1</v>
      </c>
      <c r="AP30" s="11">
        <f t="shared" si="89"/>
        <v>1</v>
      </c>
      <c r="AQ30" s="11">
        <f t="shared" si="90"/>
        <v>0</v>
      </c>
      <c r="AR30" s="11">
        <f t="shared" si="91"/>
        <v>0</v>
      </c>
      <c r="AS30" s="10">
        <f t="shared" si="92"/>
        <v>4</v>
      </c>
      <c r="AT30" s="11">
        <f t="shared" si="93"/>
        <v>1</v>
      </c>
      <c r="AU30" s="11">
        <f t="shared" si="94"/>
        <v>0</v>
      </c>
      <c r="AV30" s="11">
        <f t="shared" si="95"/>
        <v>1</v>
      </c>
      <c r="AW30" s="11">
        <f t="shared" si="96"/>
        <v>1</v>
      </c>
      <c r="AX30" s="11">
        <f t="shared" si="97"/>
        <v>1</v>
      </c>
      <c r="AY30" s="11">
        <f t="shared" si="98"/>
        <v>0</v>
      </c>
      <c r="AZ30" s="10">
        <f t="shared" si="99"/>
        <v>4</v>
      </c>
      <c r="BA30" s="12" t="s">
        <v>1608</v>
      </c>
      <c r="BB30" s="12" t="s">
        <v>1609</v>
      </c>
      <c r="BC30" s="13">
        <v>2466</v>
      </c>
      <c r="BD30" s="10">
        <f t="shared" si="5"/>
        <v>2</v>
      </c>
      <c r="BE30" s="17">
        <f t="shared" si="100"/>
        <v>4</v>
      </c>
      <c r="BF30" s="10" t="str">
        <f t="shared" si="1"/>
        <v>Mycket bra</v>
      </c>
      <c r="BI30" s="7">
        <v>236</v>
      </c>
      <c r="BJ30" s="6" t="s">
        <v>956</v>
      </c>
      <c r="BK30" s="9" t="str">
        <f t="shared" si="6"/>
        <v>Thomas Lassehag</v>
      </c>
      <c r="BL30" s="10" t="str">
        <f t="shared" si="7"/>
        <v>thomas.lassehag@fargelanda.se</v>
      </c>
      <c r="BM30" s="10" t="str">
        <f t="shared" si="8"/>
        <v>tf sektorschef kultur och fritid</v>
      </c>
      <c r="BN30" s="11">
        <f t="shared" si="9"/>
        <v>0</v>
      </c>
      <c r="BO30" s="11">
        <f t="shared" si="10"/>
        <v>0</v>
      </c>
      <c r="BP30" s="11">
        <f t="shared" si="11"/>
        <v>1.25</v>
      </c>
      <c r="BQ30" s="11">
        <f t="shared" si="12"/>
        <v>1.25</v>
      </c>
      <c r="BR30" s="11">
        <f t="shared" si="13"/>
        <v>0</v>
      </c>
      <c r="BS30" s="10">
        <f t="shared" si="14"/>
        <v>2.5</v>
      </c>
      <c r="BT30" s="11">
        <f t="shared" si="15"/>
        <v>0</v>
      </c>
      <c r="BU30" s="11">
        <f t="shared" si="16"/>
        <v>0</v>
      </c>
      <c r="BV30" s="11">
        <f t="shared" si="17"/>
        <v>1</v>
      </c>
      <c r="BW30" s="11">
        <f t="shared" si="18"/>
        <v>1</v>
      </c>
      <c r="BX30" s="11">
        <f t="shared" si="19"/>
        <v>0</v>
      </c>
      <c r="BY30" s="11">
        <f t="shared" si="20"/>
        <v>0</v>
      </c>
      <c r="BZ30" s="10">
        <f t="shared" si="21"/>
        <v>2</v>
      </c>
      <c r="CA30" s="11">
        <f t="shared" si="22"/>
        <v>0</v>
      </c>
      <c r="CB30" s="11">
        <f t="shared" si="23"/>
        <v>0.625</v>
      </c>
      <c r="CC30" s="11">
        <f t="shared" si="24"/>
        <v>0.625</v>
      </c>
      <c r="CD30" s="11">
        <f t="shared" si="25"/>
        <v>0</v>
      </c>
      <c r="CE30" s="11">
        <f t="shared" si="26"/>
        <v>0.625</v>
      </c>
      <c r="CF30" s="11">
        <f t="shared" si="27"/>
        <v>0.625</v>
      </c>
      <c r="CG30" s="11">
        <f t="shared" si="28"/>
        <v>0</v>
      </c>
      <c r="CH30" s="11">
        <f t="shared" si="29"/>
        <v>0</v>
      </c>
      <c r="CI30" s="11">
        <f t="shared" si="30"/>
        <v>0</v>
      </c>
      <c r="CJ30" s="10">
        <f t="shared" si="31"/>
        <v>2.5</v>
      </c>
      <c r="CK30" s="11">
        <f t="shared" si="32"/>
        <v>1</v>
      </c>
      <c r="CL30" s="11">
        <f t="shared" si="33"/>
        <v>0</v>
      </c>
      <c r="CM30" s="11">
        <f t="shared" si="34"/>
        <v>0</v>
      </c>
      <c r="CN30" s="11">
        <f t="shared" si="35"/>
        <v>2</v>
      </c>
      <c r="CO30" s="11">
        <f t="shared" si="36"/>
        <v>0</v>
      </c>
      <c r="CP30" s="11">
        <f t="shared" si="37"/>
        <v>0</v>
      </c>
      <c r="CQ30" s="10">
        <f t="shared" si="38"/>
        <v>3</v>
      </c>
      <c r="CR30" s="11">
        <f t="shared" si="39"/>
        <v>1</v>
      </c>
      <c r="CS30" s="11">
        <f t="shared" si="40"/>
        <v>0</v>
      </c>
      <c r="CT30" s="11">
        <f t="shared" si="41"/>
        <v>0</v>
      </c>
      <c r="CU30" s="11">
        <f t="shared" si="42"/>
        <v>1</v>
      </c>
      <c r="CV30" s="11">
        <f t="shared" si="43"/>
        <v>0</v>
      </c>
      <c r="CW30" s="11">
        <f t="shared" si="44"/>
        <v>0</v>
      </c>
      <c r="CX30" s="10">
        <f t="shared" si="45"/>
        <v>2</v>
      </c>
      <c r="CY30" s="11">
        <f t="shared" si="46"/>
        <v>0</v>
      </c>
      <c r="CZ30" s="11">
        <f t="shared" si="47"/>
        <v>0</v>
      </c>
      <c r="DA30" s="11">
        <f t="shared" si="48"/>
        <v>0</v>
      </c>
      <c r="DB30" s="11">
        <f t="shared" si="49"/>
        <v>0</v>
      </c>
      <c r="DC30" s="11">
        <f t="shared" si="50"/>
        <v>0</v>
      </c>
      <c r="DD30" s="11">
        <f t="shared" si="51"/>
        <v>0</v>
      </c>
      <c r="DE30" s="10">
        <f t="shared" si="52"/>
        <v>0</v>
      </c>
      <c r="DF30" s="12">
        <v>794</v>
      </c>
      <c r="DG30" s="12" t="s">
        <v>1642</v>
      </c>
      <c r="DH30" s="13">
        <v>1993</v>
      </c>
      <c r="DI30" s="10">
        <f t="shared" si="53"/>
        <v>0</v>
      </c>
      <c r="DJ30" s="17">
        <f t="shared" si="54"/>
        <v>1.7</v>
      </c>
    </row>
    <row r="31" spans="1:114" ht="14.25" x14ac:dyDescent="0.2">
      <c r="A31" s="6" t="s">
        <v>165</v>
      </c>
      <c r="B31" s="7">
        <v>2184</v>
      </c>
      <c r="C31" s="7"/>
      <c r="D31" s="7">
        <v>24</v>
      </c>
      <c r="E31" s="6" t="s">
        <v>227</v>
      </c>
      <c r="F31" s="9" t="str">
        <f t="shared" si="2"/>
        <v>Therese Wallgren</v>
      </c>
      <c r="G31" s="10" t="str">
        <f t="shared" si="3"/>
        <v>therese.wallgren@halmstad.se</v>
      </c>
      <c r="H31" s="10" t="str">
        <f t="shared" si="4"/>
        <v>Samordnare</v>
      </c>
      <c r="I31" s="11">
        <f t="shared" si="56"/>
        <v>1.25</v>
      </c>
      <c r="J31" s="11">
        <f t="shared" si="57"/>
        <v>0</v>
      </c>
      <c r="K31" s="11">
        <f t="shared" si="58"/>
        <v>1.25</v>
      </c>
      <c r="L31" s="11">
        <f t="shared" si="59"/>
        <v>1.25</v>
      </c>
      <c r="M31" s="11">
        <f t="shared" si="60"/>
        <v>0</v>
      </c>
      <c r="N31" s="10">
        <f t="shared" si="61"/>
        <v>3.75</v>
      </c>
      <c r="O31" s="11">
        <f t="shared" si="62"/>
        <v>1</v>
      </c>
      <c r="P31" s="11">
        <f t="shared" si="63"/>
        <v>1</v>
      </c>
      <c r="Q31" s="11">
        <f t="shared" si="64"/>
        <v>1</v>
      </c>
      <c r="R31" s="11">
        <f t="shared" si="65"/>
        <v>0</v>
      </c>
      <c r="S31" s="11">
        <f t="shared" si="66"/>
        <v>0</v>
      </c>
      <c r="T31" s="11">
        <f t="shared" si="67"/>
        <v>0</v>
      </c>
      <c r="U31" s="10">
        <f t="shared" si="68"/>
        <v>3</v>
      </c>
      <c r="V31" s="11">
        <f t="shared" si="69"/>
        <v>0</v>
      </c>
      <c r="W31" s="11">
        <f t="shared" si="70"/>
        <v>0.625</v>
      </c>
      <c r="X31" s="11">
        <f t="shared" si="71"/>
        <v>0.625</v>
      </c>
      <c r="Y31" s="11">
        <f t="shared" si="72"/>
        <v>0.625</v>
      </c>
      <c r="Z31" s="11">
        <f t="shared" si="73"/>
        <v>0.625</v>
      </c>
      <c r="AA31" s="11">
        <f t="shared" si="74"/>
        <v>0.625</v>
      </c>
      <c r="AB31" s="11">
        <f t="shared" si="75"/>
        <v>0.625</v>
      </c>
      <c r="AC31" s="11">
        <f t="shared" si="76"/>
        <v>0.625</v>
      </c>
      <c r="AD31" s="11">
        <f t="shared" si="77"/>
        <v>0</v>
      </c>
      <c r="AE31" s="10">
        <f t="shared" si="78"/>
        <v>4.375</v>
      </c>
      <c r="AF31" s="11">
        <f t="shared" si="79"/>
        <v>0</v>
      </c>
      <c r="AG31" s="11">
        <f t="shared" si="80"/>
        <v>2</v>
      </c>
      <c r="AH31" s="11">
        <f t="shared" si="81"/>
        <v>0</v>
      </c>
      <c r="AI31" s="11">
        <f t="shared" si="82"/>
        <v>2</v>
      </c>
      <c r="AJ31" s="11">
        <f t="shared" si="83"/>
        <v>1</v>
      </c>
      <c r="AK31" s="11">
        <f t="shared" si="84"/>
        <v>0</v>
      </c>
      <c r="AL31" s="10">
        <f t="shared" si="85"/>
        <v>5</v>
      </c>
      <c r="AM31" s="11">
        <f t="shared" si="86"/>
        <v>1</v>
      </c>
      <c r="AN31" s="11">
        <f t="shared" si="87"/>
        <v>1</v>
      </c>
      <c r="AO31" s="11">
        <f t="shared" si="88"/>
        <v>1</v>
      </c>
      <c r="AP31" s="11">
        <f t="shared" si="89"/>
        <v>1</v>
      </c>
      <c r="AQ31" s="11">
        <f t="shared" si="90"/>
        <v>0</v>
      </c>
      <c r="AR31" s="11">
        <f t="shared" si="91"/>
        <v>0</v>
      </c>
      <c r="AS31" s="10">
        <f t="shared" si="92"/>
        <v>4</v>
      </c>
      <c r="AT31" s="11">
        <f t="shared" si="93"/>
        <v>0</v>
      </c>
      <c r="AU31" s="11">
        <f t="shared" si="94"/>
        <v>1</v>
      </c>
      <c r="AV31" s="11">
        <f t="shared" si="95"/>
        <v>1</v>
      </c>
      <c r="AW31" s="11">
        <f t="shared" si="96"/>
        <v>0</v>
      </c>
      <c r="AX31" s="11">
        <f t="shared" si="97"/>
        <v>0</v>
      </c>
      <c r="AY31" s="11">
        <f t="shared" si="98"/>
        <v>0</v>
      </c>
      <c r="AZ31" s="10">
        <f t="shared" si="99"/>
        <v>2</v>
      </c>
      <c r="BA31" s="12" t="s">
        <v>1375</v>
      </c>
      <c r="BB31" s="12" t="s">
        <v>1376</v>
      </c>
      <c r="BC31" s="13">
        <v>3177</v>
      </c>
      <c r="BD31" s="10">
        <f t="shared" si="5"/>
        <v>5</v>
      </c>
      <c r="BE31" s="17">
        <f t="shared" si="100"/>
        <v>3.9</v>
      </c>
      <c r="BF31" s="10" t="str">
        <f t="shared" si="1"/>
        <v>Bra</v>
      </c>
      <c r="BI31" s="7">
        <v>237</v>
      </c>
      <c r="BJ31" s="6" t="s">
        <v>984</v>
      </c>
      <c r="BK31" s="9" t="str">
        <f t="shared" si="6"/>
        <v>Karin Gertzén</v>
      </c>
      <c r="BL31" s="10" t="str">
        <f t="shared" si="7"/>
        <v>karin.gertzen@lerum.se</v>
      </c>
      <c r="BM31" s="10" t="str">
        <f t="shared" si="8"/>
        <v>Controller folkhälsa</v>
      </c>
      <c r="BN31" s="11">
        <f t="shared" si="9"/>
        <v>0</v>
      </c>
      <c r="BO31" s="11">
        <f t="shared" si="10"/>
        <v>0</v>
      </c>
      <c r="BP31" s="11">
        <f t="shared" si="11"/>
        <v>0</v>
      </c>
      <c r="BQ31" s="11">
        <f t="shared" si="12"/>
        <v>1.25</v>
      </c>
      <c r="BR31" s="11">
        <f t="shared" si="13"/>
        <v>0</v>
      </c>
      <c r="BS31" s="10">
        <f t="shared" si="14"/>
        <v>1.25</v>
      </c>
      <c r="BT31" s="11">
        <f t="shared" si="15"/>
        <v>1</v>
      </c>
      <c r="BU31" s="11">
        <f t="shared" si="16"/>
        <v>0</v>
      </c>
      <c r="BV31" s="11">
        <f t="shared" si="17"/>
        <v>1</v>
      </c>
      <c r="BW31" s="11">
        <f t="shared" si="18"/>
        <v>1</v>
      </c>
      <c r="BX31" s="11">
        <f t="shared" si="19"/>
        <v>0</v>
      </c>
      <c r="BY31" s="11">
        <f t="shared" si="20"/>
        <v>0</v>
      </c>
      <c r="BZ31" s="10">
        <f t="shared" si="21"/>
        <v>3</v>
      </c>
      <c r="CA31" s="11">
        <f t="shared" si="22"/>
        <v>0</v>
      </c>
      <c r="CB31" s="11">
        <f t="shared" si="23"/>
        <v>0</v>
      </c>
      <c r="CC31" s="11">
        <f t="shared" si="24"/>
        <v>0.625</v>
      </c>
      <c r="CD31" s="11">
        <f t="shared" si="25"/>
        <v>0</v>
      </c>
      <c r="CE31" s="11">
        <f t="shared" si="26"/>
        <v>0.625</v>
      </c>
      <c r="CF31" s="11">
        <f t="shared" si="27"/>
        <v>0.625</v>
      </c>
      <c r="CG31" s="11">
        <f t="shared" si="28"/>
        <v>0</v>
      </c>
      <c r="CH31" s="11">
        <f t="shared" si="29"/>
        <v>0</v>
      </c>
      <c r="CI31" s="11">
        <f t="shared" si="30"/>
        <v>0</v>
      </c>
      <c r="CJ31" s="10">
        <f t="shared" si="31"/>
        <v>1.875</v>
      </c>
      <c r="CK31" s="11">
        <f t="shared" si="32"/>
        <v>1</v>
      </c>
      <c r="CL31" s="11">
        <f t="shared" si="33"/>
        <v>0</v>
      </c>
      <c r="CM31" s="11">
        <f t="shared" si="34"/>
        <v>0</v>
      </c>
      <c r="CN31" s="11">
        <f t="shared" si="35"/>
        <v>2</v>
      </c>
      <c r="CO31" s="11">
        <f t="shared" si="36"/>
        <v>0</v>
      </c>
      <c r="CP31" s="11">
        <f t="shared" si="37"/>
        <v>0</v>
      </c>
      <c r="CQ31" s="10">
        <f t="shared" si="38"/>
        <v>3</v>
      </c>
      <c r="CR31" s="11">
        <f t="shared" si="39"/>
        <v>0</v>
      </c>
      <c r="CS31" s="11">
        <f t="shared" si="40"/>
        <v>0</v>
      </c>
      <c r="CT31" s="11">
        <f t="shared" si="41"/>
        <v>1</v>
      </c>
      <c r="CU31" s="11">
        <f t="shared" si="42"/>
        <v>0</v>
      </c>
      <c r="CV31" s="11">
        <f t="shared" si="43"/>
        <v>0</v>
      </c>
      <c r="CW31" s="11">
        <f t="shared" si="44"/>
        <v>0</v>
      </c>
      <c r="CX31" s="10">
        <f t="shared" si="45"/>
        <v>1</v>
      </c>
      <c r="CY31" s="11">
        <f t="shared" si="46"/>
        <v>1</v>
      </c>
      <c r="CZ31" s="11">
        <f t="shared" si="47"/>
        <v>0</v>
      </c>
      <c r="DA31" s="11">
        <f t="shared" si="48"/>
        <v>0</v>
      </c>
      <c r="DB31" s="11">
        <f t="shared" si="49"/>
        <v>0</v>
      </c>
      <c r="DC31" s="11">
        <f t="shared" si="50"/>
        <v>1</v>
      </c>
      <c r="DD31" s="11">
        <f t="shared" si="51"/>
        <v>0</v>
      </c>
      <c r="DE31" s="10">
        <f t="shared" si="52"/>
        <v>2</v>
      </c>
      <c r="DF31" s="12">
        <v>859</v>
      </c>
      <c r="DG31" s="12">
        <v>802</v>
      </c>
      <c r="DH31" s="13">
        <v>1661</v>
      </c>
      <c r="DI31" s="10">
        <f t="shared" si="53"/>
        <v>0</v>
      </c>
      <c r="DJ31" s="17">
        <f t="shared" si="54"/>
        <v>1.7</v>
      </c>
    </row>
    <row r="32" spans="1:114" ht="14.25" x14ac:dyDescent="0.2">
      <c r="A32" s="6" t="s">
        <v>165</v>
      </c>
      <c r="B32" s="7">
        <v>2132</v>
      </c>
      <c r="C32" s="7"/>
      <c r="D32" s="7">
        <v>25</v>
      </c>
      <c r="E32" s="6" t="s">
        <v>619</v>
      </c>
      <c r="F32" s="9" t="str">
        <f t="shared" si="2"/>
        <v>Peter Isacson</v>
      </c>
      <c r="G32" s="10" t="str">
        <f t="shared" si="3"/>
        <v>peter.isacson@kristianstad.se</v>
      </c>
      <c r="H32" s="10" t="str">
        <f t="shared" si="4"/>
        <v>Fritidsintendent</v>
      </c>
      <c r="I32" s="11">
        <f t="shared" si="56"/>
        <v>1.25</v>
      </c>
      <c r="J32" s="11">
        <f t="shared" si="57"/>
        <v>1.25</v>
      </c>
      <c r="K32" s="11">
        <f t="shared" si="58"/>
        <v>0</v>
      </c>
      <c r="L32" s="11">
        <f t="shared" si="59"/>
        <v>1.25</v>
      </c>
      <c r="M32" s="11">
        <f t="shared" si="60"/>
        <v>0</v>
      </c>
      <c r="N32" s="10">
        <f t="shared" si="61"/>
        <v>3.75</v>
      </c>
      <c r="O32" s="11">
        <f t="shared" si="62"/>
        <v>1</v>
      </c>
      <c r="P32" s="11">
        <f t="shared" si="63"/>
        <v>1</v>
      </c>
      <c r="Q32" s="11">
        <f t="shared" si="64"/>
        <v>1</v>
      </c>
      <c r="R32" s="11">
        <f t="shared" si="65"/>
        <v>1</v>
      </c>
      <c r="S32" s="11">
        <f t="shared" si="66"/>
        <v>0</v>
      </c>
      <c r="T32" s="11">
        <f t="shared" si="67"/>
        <v>0</v>
      </c>
      <c r="U32" s="10">
        <f t="shared" si="68"/>
        <v>4</v>
      </c>
      <c r="V32" s="11">
        <f t="shared" si="69"/>
        <v>0.625</v>
      </c>
      <c r="W32" s="11">
        <f t="shared" si="70"/>
        <v>0.625</v>
      </c>
      <c r="X32" s="11">
        <f t="shared" si="71"/>
        <v>0.625</v>
      </c>
      <c r="Y32" s="11">
        <f t="shared" si="72"/>
        <v>0.625</v>
      </c>
      <c r="Z32" s="11">
        <f t="shared" si="73"/>
        <v>0</v>
      </c>
      <c r="AA32" s="11">
        <f t="shared" si="74"/>
        <v>0.625</v>
      </c>
      <c r="AB32" s="11">
        <f t="shared" si="75"/>
        <v>0.625</v>
      </c>
      <c r="AC32" s="11">
        <f t="shared" si="76"/>
        <v>0.625</v>
      </c>
      <c r="AD32" s="11">
        <f t="shared" si="77"/>
        <v>0</v>
      </c>
      <c r="AE32" s="10">
        <f t="shared" si="78"/>
        <v>4.375</v>
      </c>
      <c r="AF32" s="11">
        <f t="shared" si="79"/>
        <v>0</v>
      </c>
      <c r="AG32" s="11">
        <f t="shared" si="80"/>
        <v>2</v>
      </c>
      <c r="AH32" s="11">
        <f t="shared" si="81"/>
        <v>1</v>
      </c>
      <c r="AI32" s="11">
        <f t="shared" si="82"/>
        <v>0</v>
      </c>
      <c r="AJ32" s="11">
        <f t="shared" si="83"/>
        <v>0</v>
      </c>
      <c r="AK32" s="11">
        <f t="shared" si="84"/>
        <v>0</v>
      </c>
      <c r="AL32" s="10">
        <f t="shared" si="85"/>
        <v>3</v>
      </c>
      <c r="AM32" s="11">
        <f t="shared" si="86"/>
        <v>1</v>
      </c>
      <c r="AN32" s="11">
        <f t="shared" si="87"/>
        <v>1</v>
      </c>
      <c r="AO32" s="11">
        <f t="shared" si="88"/>
        <v>1</v>
      </c>
      <c r="AP32" s="11">
        <f t="shared" si="89"/>
        <v>1</v>
      </c>
      <c r="AQ32" s="11">
        <f t="shared" si="90"/>
        <v>1</v>
      </c>
      <c r="AR32" s="11">
        <f t="shared" si="91"/>
        <v>0</v>
      </c>
      <c r="AS32" s="10">
        <f t="shared" si="92"/>
        <v>5</v>
      </c>
      <c r="AT32" s="11">
        <f t="shared" si="93"/>
        <v>0</v>
      </c>
      <c r="AU32" s="11">
        <f t="shared" si="94"/>
        <v>1</v>
      </c>
      <c r="AV32" s="11">
        <f t="shared" si="95"/>
        <v>1</v>
      </c>
      <c r="AW32" s="11">
        <f t="shared" si="96"/>
        <v>1</v>
      </c>
      <c r="AX32" s="11">
        <f t="shared" si="97"/>
        <v>1</v>
      </c>
      <c r="AY32" s="11">
        <f t="shared" si="98"/>
        <v>0</v>
      </c>
      <c r="AZ32" s="10">
        <f t="shared" si="99"/>
        <v>4</v>
      </c>
      <c r="BA32" s="12" t="s">
        <v>1448</v>
      </c>
      <c r="BB32" s="12" t="s">
        <v>1497</v>
      </c>
      <c r="BC32" s="13">
        <v>2670</v>
      </c>
      <c r="BD32" s="10">
        <f t="shared" si="5"/>
        <v>3</v>
      </c>
      <c r="BE32" s="17">
        <f t="shared" si="100"/>
        <v>3.9</v>
      </c>
      <c r="BF32" s="10" t="str">
        <f t="shared" si="1"/>
        <v>Bra</v>
      </c>
      <c r="BI32" s="7">
        <v>238</v>
      </c>
      <c r="BJ32" s="6" t="s">
        <v>527</v>
      </c>
      <c r="BK32" s="9" t="str">
        <f t="shared" si="6"/>
        <v>Olivia Ågren</v>
      </c>
      <c r="BL32" s="10" t="str">
        <f t="shared" si="7"/>
        <v>olivia.agren@boxholm.se</v>
      </c>
      <c r="BM32" s="10" t="str">
        <f t="shared" si="8"/>
        <v>Fritidsledare</v>
      </c>
      <c r="BN32" s="11">
        <f t="shared" si="9"/>
        <v>0</v>
      </c>
      <c r="BO32" s="11">
        <f t="shared" si="10"/>
        <v>0</v>
      </c>
      <c r="BP32" s="11">
        <f t="shared" si="11"/>
        <v>0</v>
      </c>
      <c r="BQ32" s="11">
        <f t="shared" si="12"/>
        <v>0</v>
      </c>
      <c r="BR32" s="11">
        <f t="shared" si="13"/>
        <v>0</v>
      </c>
      <c r="BS32" s="10">
        <f t="shared" si="14"/>
        <v>0</v>
      </c>
      <c r="BT32" s="11">
        <f t="shared" si="15"/>
        <v>1</v>
      </c>
      <c r="BU32" s="11">
        <f t="shared" si="16"/>
        <v>1</v>
      </c>
      <c r="BV32" s="11">
        <f t="shared" si="17"/>
        <v>1</v>
      </c>
      <c r="BW32" s="11">
        <f t="shared" si="18"/>
        <v>1</v>
      </c>
      <c r="BX32" s="11">
        <f t="shared" si="19"/>
        <v>0</v>
      </c>
      <c r="BY32" s="11">
        <f t="shared" si="20"/>
        <v>0</v>
      </c>
      <c r="BZ32" s="10">
        <f t="shared" si="21"/>
        <v>4</v>
      </c>
      <c r="CA32" s="11">
        <f t="shared" si="22"/>
        <v>0</v>
      </c>
      <c r="CB32" s="11">
        <f t="shared" si="23"/>
        <v>0</v>
      </c>
      <c r="CC32" s="11">
        <f t="shared" si="24"/>
        <v>0</v>
      </c>
      <c r="CD32" s="11">
        <f t="shared" si="25"/>
        <v>0</v>
      </c>
      <c r="CE32" s="11">
        <f t="shared" si="26"/>
        <v>0</v>
      </c>
      <c r="CF32" s="11">
        <f t="shared" si="27"/>
        <v>0.625</v>
      </c>
      <c r="CG32" s="11">
        <f t="shared" si="28"/>
        <v>0</v>
      </c>
      <c r="CH32" s="11">
        <f t="shared" si="29"/>
        <v>0</v>
      </c>
      <c r="CI32" s="11">
        <f t="shared" si="30"/>
        <v>0</v>
      </c>
      <c r="CJ32" s="10">
        <f t="shared" si="31"/>
        <v>0.625</v>
      </c>
      <c r="CK32" s="11">
        <f t="shared" si="32"/>
        <v>1</v>
      </c>
      <c r="CL32" s="11">
        <f t="shared" si="33"/>
        <v>0</v>
      </c>
      <c r="CM32" s="11">
        <f t="shared" si="34"/>
        <v>1</v>
      </c>
      <c r="CN32" s="11">
        <f t="shared" si="35"/>
        <v>0</v>
      </c>
      <c r="CO32" s="11">
        <f t="shared" si="36"/>
        <v>0</v>
      </c>
      <c r="CP32" s="11">
        <f t="shared" si="37"/>
        <v>0</v>
      </c>
      <c r="CQ32" s="10">
        <f t="shared" si="38"/>
        <v>2</v>
      </c>
      <c r="CR32" s="11">
        <f t="shared" si="39"/>
        <v>0</v>
      </c>
      <c r="CS32" s="11">
        <f t="shared" si="40"/>
        <v>1</v>
      </c>
      <c r="CT32" s="11">
        <f t="shared" si="41"/>
        <v>0</v>
      </c>
      <c r="CU32" s="11">
        <f t="shared" si="42"/>
        <v>1</v>
      </c>
      <c r="CV32" s="11">
        <f t="shared" si="43"/>
        <v>0</v>
      </c>
      <c r="CW32" s="11">
        <f t="shared" si="44"/>
        <v>0</v>
      </c>
      <c r="CX32" s="10">
        <f t="shared" si="45"/>
        <v>2</v>
      </c>
      <c r="CY32" s="11">
        <f t="shared" si="46"/>
        <v>1</v>
      </c>
      <c r="CZ32" s="11">
        <f t="shared" si="47"/>
        <v>0</v>
      </c>
      <c r="DA32" s="11">
        <f t="shared" si="48"/>
        <v>0</v>
      </c>
      <c r="DB32" s="11">
        <f t="shared" si="49"/>
        <v>0</v>
      </c>
      <c r="DC32" s="11">
        <f t="shared" si="50"/>
        <v>0</v>
      </c>
      <c r="DD32" s="11">
        <f t="shared" si="51"/>
        <v>0</v>
      </c>
      <c r="DE32" s="10">
        <f t="shared" si="52"/>
        <v>1</v>
      </c>
      <c r="DF32" s="12" t="s">
        <v>1705</v>
      </c>
      <c r="DG32" s="12" t="s">
        <v>1706</v>
      </c>
      <c r="DH32" s="13">
        <v>2447</v>
      </c>
      <c r="DI32" s="10">
        <f t="shared" si="53"/>
        <v>2</v>
      </c>
      <c r="DJ32" s="17">
        <f t="shared" si="54"/>
        <v>1.7</v>
      </c>
    </row>
    <row r="33" spans="1:114" ht="14.25" x14ac:dyDescent="0.2">
      <c r="A33" s="6" t="s">
        <v>165</v>
      </c>
      <c r="B33" s="7">
        <v>2180</v>
      </c>
      <c r="C33" s="7"/>
      <c r="D33" s="7">
        <v>26</v>
      </c>
      <c r="E33" s="6" t="s">
        <v>818</v>
      </c>
      <c r="F33" s="9" t="str">
        <f t="shared" si="2"/>
        <v>Anders Carlsson</v>
      </c>
      <c r="G33" s="10" t="str">
        <f t="shared" si="3"/>
        <v>anders.carlsson@upplandsvasby.se</v>
      </c>
      <c r="H33" s="10" t="str">
        <f t="shared" si="4"/>
        <v>Brottsförebyggare/Fältare</v>
      </c>
      <c r="I33" s="11">
        <f t="shared" si="56"/>
        <v>1.25</v>
      </c>
      <c r="J33" s="11">
        <f t="shared" si="57"/>
        <v>0</v>
      </c>
      <c r="K33" s="11">
        <f t="shared" si="58"/>
        <v>1.25</v>
      </c>
      <c r="L33" s="11">
        <f t="shared" si="59"/>
        <v>1.25</v>
      </c>
      <c r="M33" s="11">
        <f t="shared" si="60"/>
        <v>0</v>
      </c>
      <c r="N33" s="10">
        <f t="shared" si="61"/>
        <v>3.75</v>
      </c>
      <c r="O33" s="11">
        <f t="shared" si="62"/>
        <v>1</v>
      </c>
      <c r="P33" s="11">
        <f t="shared" si="63"/>
        <v>1</v>
      </c>
      <c r="Q33" s="11">
        <f t="shared" si="64"/>
        <v>1</v>
      </c>
      <c r="R33" s="11">
        <f t="shared" si="65"/>
        <v>1</v>
      </c>
      <c r="S33" s="11">
        <f t="shared" si="66"/>
        <v>0</v>
      </c>
      <c r="T33" s="11">
        <f t="shared" si="67"/>
        <v>0</v>
      </c>
      <c r="U33" s="10">
        <f t="shared" si="68"/>
        <v>4</v>
      </c>
      <c r="V33" s="11">
        <f t="shared" si="69"/>
        <v>0</v>
      </c>
      <c r="W33" s="11">
        <f t="shared" si="70"/>
        <v>0</v>
      </c>
      <c r="X33" s="11">
        <f t="shared" si="71"/>
        <v>0.625</v>
      </c>
      <c r="Y33" s="11">
        <f t="shared" si="72"/>
        <v>0.625</v>
      </c>
      <c r="Z33" s="11">
        <f t="shared" si="73"/>
        <v>0.625</v>
      </c>
      <c r="AA33" s="11">
        <f t="shared" si="74"/>
        <v>0.625</v>
      </c>
      <c r="AB33" s="11">
        <f t="shared" si="75"/>
        <v>0.625</v>
      </c>
      <c r="AC33" s="11">
        <f t="shared" si="76"/>
        <v>0.625</v>
      </c>
      <c r="AD33" s="11">
        <f t="shared" si="77"/>
        <v>0</v>
      </c>
      <c r="AE33" s="10">
        <f t="shared" si="78"/>
        <v>3.75</v>
      </c>
      <c r="AF33" s="11">
        <f t="shared" si="79"/>
        <v>0</v>
      </c>
      <c r="AG33" s="11">
        <f t="shared" si="80"/>
        <v>2</v>
      </c>
      <c r="AH33" s="11">
        <f t="shared" si="81"/>
        <v>0</v>
      </c>
      <c r="AI33" s="11">
        <f t="shared" si="82"/>
        <v>2</v>
      </c>
      <c r="AJ33" s="11">
        <f t="shared" si="83"/>
        <v>0</v>
      </c>
      <c r="AK33" s="11">
        <f t="shared" si="84"/>
        <v>0</v>
      </c>
      <c r="AL33" s="10">
        <f t="shared" si="85"/>
        <v>4</v>
      </c>
      <c r="AM33" s="11">
        <f t="shared" si="86"/>
        <v>1</v>
      </c>
      <c r="AN33" s="11">
        <f t="shared" si="87"/>
        <v>1</v>
      </c>
      <c r="AO33" s="11">
        <f t="shared" si="88"/>
        <v>1</v>
      </c>
      <c r="AP33" s="11">
        <f t="shared" si="89"/>
        <v>1</v>
      </c>
      <c r="AQ33" s="11">
        <f t="shared" si="90"/>
        <v>1</v>
      </c>
      <c r="AR33" s="11">
        <f t="shared" si="91"/>
        <v>0</v>
      </c>
      <c r="AS33" s="10">
        <f t="shared" si="92"/>
        <v>5</v>
      </c>
      <c r="AT33" s="11">
        <f t="shared" si="93"/>
        <v>1</v>
      </c>
      <c r="AU33" s="11">
        <f t="shared" si="94"/>
        <v>1</v>
      </c>
      <c r="AV33" s="11">
        <f t="shared" si="95"/>
        <v>1</v>
      </c>
      <c r="AW33" s="11">
        <f t="shared" si="96"/>
        <v>1</v>
      </c>
      <c r="AX33" s="11">
        <f t="shared" si="97"/>
        <v>0</v>
      </c>
      <c r="AY33" s="11">
        <f t="shared" si="98"/>
        <v>0</v>
      </c>
      <c r="AZ33" s="10">
        <f t="shared" si="99"/>
        <v>4</v>
      </c>
      <c r="BA33" s="12" t="s">
        <v>1547</v>
      </c>
      <c r="BB33" s="12">
        <v>735</v>
      </c>
      <c r="BC33" s="13">
        <v>2693</v>
      </c>
      <c r="BD33" s="10">
        <f t="shared" si="5"/>
        <v>3</v>
      </c>
      <c r="BE33" s="17">
        <f t="shared" si="100"/>
        <v>3.9</v>
      </c>
      <c r="BF33" s="10" t="str">
        <f t="shared" si="1"/>
        <v>Bra</v>
      </c>
      <c r="BI33" s="7">
        <v>239</v>
      </c>
      <c r="BJ33" s="6" t="s">
        <v>548</v>
      </c>
      <c r="BK33" s="9" t="str">
        <f t="shared" si="6"/>
        <v>Britt-mari Johansson</v>
      </c>
      <c r="BL33" s="10" t="str">
        <f t="shared" si="7"/>
        <v>britt-mari.johansson@odeshog.se</v>
      </c>
      <c r="BM33" s="10" t="str">
        <f t="shared" si="8"/>
        <v>fritidskonsulent</v>
      </c>
      <c r="BN33" s="11">
        <f t="shared" si="9"/>
        <v>0</v>
      </c>
      <c r="BO33" s="11">
        <f t="shared" si="10"/>
        <v>0</v>
      </c>
      <c r="BP33" s="11">
        <f t="shared" si="11"/>
        <v>0</v>
      </c>
      <c r="BQ33" s="11">
        <f t="shared" si="12"/>
        <v>0</v>
      </c>
      <c r="BR33" s="11">
        <f t="shared" si="13"/>
        <v>0</v>
      </c>
      <c r="BS33" s="10">
        <f t="shared" si="14"/>
        <v>0</v>
      </c>
      <c r="BT33" s="11">
        <f t="shared" si="15"/>
        <v>1</v>
      </c>
      <c r="BU33" s="11">
        <f t="shared" si="16"/>
        <v>0</v>
      </c>
      <c r="BV33" s="11">
        <f t="shared" si="17"/>
        <v>1</v>
      </c>
      <c r="BW33" s="11">
        <f t="shared" si="18"/>
        <v>1</v>
      </c>
      <c r="BX33" s="11">
        <f t="shared" si="19"/>
        <v>0</v>
      </c>
      <c r="BY33" s="11">
        <f t="shared" si="20"/>
        <v>0</v>
      </c>
      <c r="BZ33" s="10">
        <f t="shared" si="21"/>
        <v>3</v>
      </c>
      <c r="CA33" s="11">
        <f t="shared" si="22"/>
        <v>0</v>
      </c>
      <c r="CB33" s="11">
        <f t="shared" si="23"/>
        <v>0</v>
      </c>
      <c r="CC33" s="11">
        <f t="shared" si="24"/>
        <v>0.625</v>
      </c>
      <c r="CD33" s="11">
        <f t="shared" si="25"/>
        <v>0</v>
      </c>
      <c r="CE33" s="11">
        <f t="shared" si="26"/>
        <v>0</v>
      </c>
      <c r="CF33" s="11">
        <f t="shared" si="27"/>
        <v>0.625</v>
      </c>
      <c r="CG33" s="11">
        <f t="shared" si="28"/>
        <v>0.625</v>
      </c>
      <c r="CH33" s="11">
        <f t="shared" si="29"/>
        <v>0</v>
      </c>
      <c r="CI33" s="11">
        <f t="shared" si="30"/>
        <v>0</v>
      </c>
      <c r="CJ33" s="10">
        <f t="shared" si="31"/>
        <v>1.875</v>
      </c>
      <c r="CK33" s="11">
        <f t="shared" si="32"/>
        <v>0</v>
      </c>
      <c r="CL33" s="11">
        <f t="shared" si="33"/>
        <v>2</v>
      </c>
      <c r="CM33" s="11">
        <f t="shared" si="34"/>
        <v>1</v>
      </c>
      <c r="CN33" s="11">
        <f t="shared" si="35"/>
        <v>0</v>
      </c>
      <c r="CO33" s="11">
        <f t="shared" si="36"/>
        <v>0</v>
      </c>
      <c r="CP33" s="11">
        <f t="shared" si="37"/>
        <v>0</v>
      </c>
      <c r="CQ33" s="10">
        <f t="shared" si="38"/>
        <v>3</v>
      </c>
      <c r="CR33" s="11">
        <f t="shared" si="39"/>
        <v>1</v>
      </c>
      <c r="CS33" s="11">
        <f t="shared" si="40"/>
        <v>0</v>
      </c>
      <c r="CT33" s="11">
        <f t="shared" si="41"/>
        <v>1</v>
      </c>
      <c r="CU33" s="11">
        <f t="shared" si="42"/>
        <v>0</v>
      </c>
      <c r="CV33" s="11">
        <f t="shared" si="43"/>
        <v>0</v>
      </c>
      <c r="CW33" s="11">
        <f t="shared" si="44"/>
        <v>0</v>
      </c>
      <c r="CX33" s="10">
        <f t="shared" si="45"/>
        <v>2</v>
      </c>
      <c r="CY33" s="11">
        <f t="shared" si="46"/>
        <v>1</v>
      </c>
      <c r="CZ33" s="11">
        <f t="shared" si="47"/>
        <v>0</v>
      </c>
      <c r="DA33" s="11">
        <f t="shared" si="48"/>
        <v>1</v>
      </c>
      <c r="DB33" s="11">
        <f t="shared" si="49"/>
        <v>0</v>
      </c>
      <c r="DC33" s="11">
        <f t="shared" si="50"/>
        <v>0</v>
      </c>
      <c r="DD33" s="11">
        <f t="shared" si="51"/>
        <v>0</v>
      </c>
      <c r="DE33" s="10">
        <f t="shared" si="52"/>
        <v>2</v>
      </c>
      <c r="DF33" s="12">
        <v>899</v>
      </c>
      <c r="DG33" s="12" t="s">
        <v>1556</v>
      </c>
      <c r="DH33" s="13">
        <v>1951</v>
      </c>
      <c r="DI33" s="10">
        <f t="shared" si="53"/>
        <v>0</v>
      </c>
      <c r="DJ33" s="17">
        <f t="shared" si="54"/>
        <v>1.7</v>
      </c>
    </row>
    <row r="34" spans="1:114" ht="14.25" x14ac:dyDescent="0.2">
      <c r="A34" s="6" t="s">
        <v>165</v>
      </c>
      <c r="B34" s="7">
        <v>2182</v>
      </c>
      <c r="C34" s="7"/>
      <c r="D34" s="7">
        <v>27</v>
      </c>
      <c r="E34" s="6" t="s">
        <v>206</v>
      </c>
      <c r="F34" s="9" t="str">
        <f t="shared" si="2"/>
        <v>Thomas Hermansson</v>
      </c>
      <c r="G34" s="10" t="str">
        <f t="shared" si="3"/>
        <v>thomas.hermansson2@kungalv.se</v>
      </c>
      <c r="H34" s="10" t="str">
        <f t="shared" si="4"/>
        <v>vik enhetschef trygga ungdomsmiljöer</v>
      </c>
      <c r="I34" s="11">
        <f t="shared" si="56"/>
        <v>1.25</v>
      </c>
      <c r="J34" s="11">
        <f t="shared" si="57"/>
        <v>1.25</v>
      </c>
      <c r="K34" s="11">
        <f t="shared" si="58"/>
        <v>1.25</v>
      </c>
      <c r="L34" s="11">
        <f t="shared" si="59"/>
        <v>0</v>
      </c>
      <c r="M34" s="11">
        <f t="shared" si="60"/>
        <v>0</v>
      </c>
      <c r="N34" s="10">
        <f t="shared" si="61"/>
        <v>3.75</v>
      </c>
      <c r="O34" s="11">
        <f t="shared" si="62"/>
        <v>1</v>
      </c>
      <c r="P34" s="11">
        <f t="shared" si="63"/>
        <v>1</v>
      </c>
      <c r="Q34" s="11">
        <f t="shared" si="64"/>
        <v>1</v>
      </c>
      <c r="R34" s="11">
        <f t="shared" si="65"/>
        <v>1</v>
      </c>
      <c r="S34" s="11">
        <f t="shared" si="66"/>
        <v>0</v>
      </c>
      <c r="T34" s="11">
        <f t="shared" si="67"/>
        <v>0</v>
      </c>
      <c r="U34" s="10">
        <f t="shared" si="68"/>
        <v>4</v>
      </c>
      <c r="V34" s="11">
        <f t="shared" si="69"/>
        <v>0.625</v>
      </c>
      <c r="W34" s="11">
        <f t="shared" si="70"/>
        <v>0.625</v>
      </c>
      <c r="X34" s="11">
        <f t="shared" si="71"/>
        <v>0.625</v>
      </c>
      <c r="Y34" s="11">
        <f t="shared" si="72"/>
        <v>0.625</v>
      </c>
      <c r="Z34" s="11">
        <f t="shared" si="73"/>
        <v>0</v>
      </c>
      <c r="AA34" s="11">
        <f t="shared" si="74"/>
        <v>0.625</v>
      </c>
      <c r="AB34" s="11">
        <f t="shared" si="75"/>
        <v>0.625</v>
      </c>
      <c r="AC34" s="11">
        <f t="shared" si="76"/>
        <v>0.625</v>
      </c>
      <c r="AD34" s="11">
        <f t="shared" si="77"/>
        <v>0</v>
      </c>
      <c r="AE34" s="10">
        <f t="shared" si="78"/>
        <v>4.375</v>
      </c>
      <c r="AF34" s="11">
        <f t="shared" si="79"/>
        <v>0</v>
      </c>
      <c r="AG34" s="11">
        <f t="shared" si="80"/>
        <v>2</v>
      </c>
      <c r="AH34" s="11">
        <f t="shared" si="81"/>
        <v>0</v>
      </c>
      <c r="AI34" s="11">
        <f t="shared" si="82"/>
        <v>2</v>
      </c>
      <c r="AJ34" s="11">
        <f t="shared" si="83"/>
        <v>0</v>
      </c>
      <c r="AK34" s="11">
        <f t="shared" si="84"/>
        <v>0</v>
      </c>
      <c r="AL34" s="10">
        <f t="shared" si="85"/>
        <v>4</v>
      </c>
      <c r="AM34" s="11">
        <f t="shared" si="86"/>
        <v>1</v>
      </c>
      <c r="AN34" s="11">
        <f t="shared" si="87"/>
        <v>1</v>
      </c>
      <c r="AO34" s="11">
        <f t="shared" si="88"/>
        <v>1</v>
      </c>
      <c r="AP34" s="11">
        <f t="shared" si="89"/>
        <v>1</v>
      </c>
      <c r="AQ34" s="11">
        <f t="shared" si="90"/>
        <v>1</v>
      </c>
      <c r="AR34" s="11">
        <f t="shared" si="91"/>
        <v>0</v>
      </c>
      <c r="AS34" s="10">
        <f t="shared" si="92"/>
        <v>5</v>
      </c>
      <c r="AT34" s="11">
        <f t="shared" si="93"/>
        <v>1</v>
      </c>
      <c r="AU34" s="11">
        <f t="shared" si="94"/>
        <v>1</v>
      </c>
      <c r="AV34" s="11">
        <f t="shared" si="95"/>
        <v>1</v>
      </c>
      <c r="AW34" s="11">
        <f t="shared" si="96"/>
        <v>1</v>
      </c>
      <c r="AX34" s="11">
        <f t="shared" si="97"/>
        <v>0</v>
      </c>
      <c r="AY34" s="11">
        <f t="shared" si="98"/>
        <v>0</v>
      </c>
      <c r="AZ34" s="10">
        <f t="shared" si="99"/>
        <v>4</v>
      </c>
      <c r="BA34" s="12" t="s">
        <v>1672</v>
      </c>
      <c r="BB34" s="12">
        <v>771</v>
      </c>
      <c r="BC34" s="13">
        <v>2369</v>
      </c>
      <c r="BD34" s="10">
        <f t="shared" si="5"/>
        <v>2</v>
      </c>
      <c r="BE34" s="17">
        <f t="shared" si="100"/>
        <v>3.9</v>
      </c>
      <c r="BF34" s="10" t="str">
        <f t="shared" si="1"/>
        <v>Bra</v>
      </c>
      <c r="BI34" s="7">
        <v>226</v>
      </c>
      <c r="BJ34" s="6" t="s">
        <v>141</v>
      </c>
      <c r="BK34" s="9" t="str">
        <f t="shared" si="6"/>
        <v>ewa dagwall</v>
      </c>
      <c r="BL34" s="10" t="str">
        <f t="shared" si="7"/>
        <v>ewa.dagwall@medjebacken.se</v>
      </c>
      <c r="BM34" s="10" t="str">
        <f t="shared" si="8"/>
        <v>kanslichef</v>
      </c>
      <c r="BN34" s="11">
        <f t="shared" si="9"/>
        <v>1.25</v>
      </c>
      <c r="BO34" s="11">
        <f t="shared" si="10"/>
        <v>0</v>
      </c>
      <c r="BP34" s="11">
        <f t="shared" si="11"/>
        <v>0</v>
      </c>
      <c r="BQ34" s="11">
        <f t="shared" si="12"/>
        <v>1.25</v>
      </c>
      <c r="BR34" s="11">
        <f t="shared" si="13"/>
        <v>0</v>
      </c>
      <c r="BS34" s="10">
        <f t="shared" si="14"/>
        <v>2.5</v>
      </c>
      <c r="BT34" s="11">
        <f t="shared" si="15"/>
        <v>1</v>
      </c>
      <c r="BU34" s="11">
        <f t="shared" si="16"/>
        <v>1</v>
      </c>
      <c r="BV34" s="11">
        <f t="shared" si="17"/>
        <v>0</v>
      </c>
      <c r="BW34" s="11">
        <f t="shared" si="18"/>
        <v>0</v>
      </c>
      <c r="BX34" s="11">
        <f t="shared" si="19"/>
        <v>0</v>
      </c>
      <c r="BY34" s="11">
        <f t="shared" si="20"/>
        <v>0</v>
      </c>
      <c r="BZ34" s="10">
        <f t="shared" si="21"/>
        <v>2</v>
      </c>
      <c r="CA34" s="11">
        <f t="shared" si="22"/>
        <v>0</v>
      </c>
      <c r="CB34" s="11">
        <f t="shared" si="23"/>
        <v>0</v>
      </c>
      <c r="CC34" s="11">
        <f t="shared" si="24"/>
        <v>0.625</v>
      </c>
      <c r="CD34" s="11">
        <f t="shared" si="25"/>
        <v>0</v>
      </c>
      <c r="CE34" s="11">
        <f t="shared" si="26"/>
        <v>0</v>
      </c>
      <c r="CF34" s="11">
        <f t="shared" si="27"/>
        <v>0.625</v>
      </c>
      <c r="CG34" s="11">
        <f t="shared" si="28"/>
        <v>0</v>
      </c>
      <c r="CH34" s="11">
        <f t="shared" si="29"/>
        <v>0</v>
      </c>
      <c r="CI34" s="11">
        <f t="shared" si="30"/>
        <v>0</v>
      </c>
      <c r="CJ34" s="10">
        <f t="shared" si="31"/>
        <v>1.25</v>
      </c>
      <c r="CK34" s="11">
        <f t="shared" si="32"/>
        <v>0</v>
      </c>
      <c r="CL34" s="11">
        <f t="shared" si="33"/>
        <v>2</v>
      </c>
      <c r="CM34" s="11">
        <f t="shared" si="34"/>
        <v>0</v>
      </c>
      <c r="CN34" s="11">
        <f t="shared" si="35"/>
        <v>0</v>
      </c>
      <c r="CO34" s="11">
        <f t="shared" si="36"/>
        <v>0</v>
      </c>
      <c r="CP34" s="11">
        <f t="shared" si="37"/>
        <v>0</v>
      </c>
      <c r="CQ34" s="10">
        <f t="shared" si="38"/>
        <v>2</v>
      </c>
      <c r="CR34" s="11">
        <f t="shared" si="39"/>
        <v>1</v>
      </c>
      <c r="CS34" s="11">
        <f t="shared" si="40"/>
        <v>0</v>
      </c>
      <c r="CT34" s="11">
        <f t="shared" si="41"/>
        <v>0</v>
      </c>
      <c r="CU34" s="11">
        <f t="shared" si="42"/>
        <v>0</v>
      </c>
      <c r="CV34" s="11">
        <f t="shared" si="43"/>
        <v>0</v>
      </c>
      <c r="CW34" s="11">
        <f t="shared" si="44"/>
        <v>0</v>
      </c>
      <c r="CX34" s="10">
        <f t="shared" si="45"/>
        <v>1</v>
      </c>
      <c r="CY34" s="11">
        <f t="shared" si="46"/>
        <v>1</v>
      </c>
      <c r="CZ34" s="11">
        <f t="shared" si="47"/>
        <v>1</v>
      </c>
      <c r="DA34" s="11">
        <f t="shared" si="48"/>
        <v>0</v>
      </c>
      <c r="DB34" s="11">
        <f t="shared" si="49"/>
        <v>0</v>
      </c>
      <c r="DC34" s="11">
        <f t="shared" si="50"/>
        <v>0</v>
      </c>
      <c r="DD34" s="11">
        <f t="shared" si="51"/>
        <v>0</v>
      </c>
      <c r="DE34" s="10">
        <f t="shared" si="52"/>
        <v>2</v>
      </c>
      <c r="DF34" s="12" t="s">
        <v>1188</v>
      </c>
      <c r="DG34" s="12">
        <v>992</v>
      </c>
      <c r="DH34" s="13">
        <v>2369</v>
      </c>
      <c r="DI34" s="10">
        <f t="shared" si="53"/>
        <v>2</v>
      </c>
      <c r="DJ34" s="17">
        <f t="shared" si="54"/>
        <v>1.8</v>
      </c>
    </row>
    <row r="35" spans="1:114" ht="14.25" x14ac:dyDescent="0.2">
      <c r="A35" s="19" t="s">
        <v>222</v>
      </c>
      <c r="B35" s="7">
        <v>1315</v>
      </c>
      <c r="C35" s="7"/>
      <c r="D35" s="7">
        <v>28</v>
      </c>
      <c r="E35" s="6" t="s">
        <v>166</v>
      </c>
      <c r="F35" s="9" t="str">
        <f t="shared" si="2"/>
        <v>Ninni Berggren Magnusson</v>
      </c>
      <c r="G35" s="10" t="str">
        <f t="shared" si="3"/>
        <v>ninni.berggren-magnusson@gavle.se</v>
      </c>
      <c r="H35" s="10" t="str">
        <f t="shared" si="4"/>
        <v>chef Kulturavdelningen</v>
      </c>
      <c r="I35" s="11">
        <f t="shared" si="56"/>
        <v>0</v>
      </c>
      <c r="J35" s="11">
        <f t="shared" si="57"/>
        <v>0</v>
      </c>
      <c r="K35" s="11">
        <f t="shared" si="58"/>
        <v>1.25</v>
      </c>
      <c r="L35" s="11">
        <f t="shared" si="59"/>
        <v>1.25</v>
      </c>
      <c r="M35" s="11">
        <f t="shared" si="60"/>
        <v>0</v>
      </c>
      <c r="N35" s="10">
        <f t="shared" si="61"/>
        <v>2.5</v>
      </c>
      <c r="O35" s="11">
        <f t="shared" si="62"/>
        <v>0</v>
      </c>
      <c r="P35" s="11">
        <f t="shared" si="63"/>
        <v>1</v>
      </c>
      <c r="Q35" s="11">
        <f t="shared" si="64"/>
        <v>1</v>
      </c>
      <c r="R35" s="11">
        <f t="shared" si="65"/>
        <v>1</v>
      </c>
      <c r="S35" s="11">
        <f t="shared" si="66"/>
        <v>0</v>
      </c>
      <c r="T35" s="11">
        <f t="shared" si="67"/>
        <v>0</v>
      </c>
      <c r="U35" s="10">
        <f t="shared" si="68"/>
        <v>3</v>
      </c>
      <c r="V35" s="11">
        <f t="shared" si="69"/>
        <v>0</v>
      </c>
      <c r="W35" s="11">
        <f t="shared" si="70"/>
        <v>0.625</v>
      </c>
      <c r="X35" s="11">
        <f t="shared" si="71"/>
        <v>0.625</v>
      </c>
      <c r="Y35" s="11">
        <f t="shared" si="72"/>
        <v>0</v>
      </c>
      <c r="Z35" s="11">
        <f t="shared" si="73"/>
        <v>0.625</v>
      </c>
      <c r="AA35" s="11">
        <f t="shared" si="74"/>
        <v>0.625</v>
      </c>
      <c r="AB35" s="11">
        <f t="shared" si="75"/>
        <v>0.625</v>
      </c>
      <c r="AC35" s="11">
        <f t="shared" si="76"/>
        <v>0.625</v>
      </c>
      <c r="AD35" s="11">
        <f t="shared" si="77"/>
        <v>0</v>
      </c>
      <c r="AE35" s="10">
        <f t="shared" si="78"/>
        <v>3.75</v>
      </c>
      <c r="AF35" s="11">
        <f t="shared" si="79"/>
        <v>0</v>
      </c>
      <c r="AG35" s="11">
        <f t="shared" si="80"/>
        <v>2</v>
      </c>
      <c r="AH35" s="11">
        <f t="shared" si="81"/>
        <v>0</v>
      </c>
      <c r="AI35" s="11">
        <f t="shared" si="82"/>
        <v>2</v>
      </c>
      <c r="AJ35" s="11">
        <f t="shared" si="83"/>
        <v>1</v>
      </c>
      <c r="AK35" s="11">
        <f t="shared" si="84"/>
        <v>0</v>
      </c>
      <c r="AL35" s="10">
        <f t="shared" si="85"/>
        <v>5</v>
      </c>
      <c r="AM35" s="11">
        <f t="shared" si="86"/>
        <v>1</v>
      </c>
      <c r="AN35" s="11">
        <f t="shared" si="87"/>
        <v>1</v>
      </c>
      <c r="AO35" s="11">
        <f t="shared" si="88"/>
        <v>1</v>
      </c>
      <c r="AP35" s="11">
        <f t="shared" si="89"/>
        <v>1</v>
      </c>
      <c r="AQ35" s="11">
        <f t="shared" si="90"/>
        <v>0</v>
      </c>
      <c r="AR35" s="11">
        <f t="shared" si="91"/>
        <v>0</v>
      </c>
      <c r="AS35" s="10">
        <f t="shared" si="92"/>
        <v>4</v>
      </c>
      <c r="AT35" s="11">
        <f t="shared" si="93"/>
        <v>0</v>
      </c>
      <c r="AU35" s="11">
        <f t="shared" si="94"/>
        <v>1</v>
      </c>
      <c r="AV35" s="11">
        <f t="shared" si="95"/>
        <v>1</v>
      </c>
      <c r="AW35" s="11">
        <f t="shared" si="96"/>
        <v>1</v>
      </c>
      <c r="AX35" s="11">
        <f t="shared" si="97"/>
        <v>0</v>
      </c>
      <c r="AY35" s="11">
        <f t="shared" si="98"/>
        <v>0</v>
      </c>
      <c r="AZ35" s="10">
        <f t="shared" si="99"/>
        <v>3</v>
      </c>
      <c r="BA35" s="12" t="s">
        <v>1365</v>
      </c>
      <c r="BB35" s="12" t="s">
        <v>1366</v>
      </c>
      <c r="BC35" s="13">
        <v>3450</v>
      </c>
      <c r="BD35" s="10">
        <f t="shared" si="5"/>
        <v>5</v>
      </c>
      <c r="BE35" s="17">
        <f t="shared" si="100"/>
        <v>3.8</v>
      </c>
      <c r="BF35" s="10" t="str">
        <f t="shared" si="1"/>
        <v>Mycket bra</v>
      </c>
      <c r="BI35" s="7">
        <v>227</v>
      </c>
      <c r="BJ35" s="6" t="s">
        <v>1050</v>
      </c>
      <c r="BK35" s="9" t="str">
        <f t="shared" si="6"/>
        <v>Anna Lundström</v>
      </c>
      <c r="BL35" s="10" t="str">
        <f t="shared" si="7"/>
        <v>anna.lundstrom@bracke.se</v>
      </c>
      <c r="BM35" s="10" t="str">
        <f t="shared" si="8"/>
        <v>Kulturchef</v>
      </c>
      <c r="BN35" s="11">
        <f t="shared" si="9"/>
        <v>0</v>
      </c>
      <c r="BO35" s="11">
        <f t="shared" si="10"/>
        <v>0</v>
      </c>
      <c r="BP35" s="11">
        <f t="shared" si="11"/>
        <v>0</v>
      </c>
      <c r="BQ35" s="11">
        <f t="shared" si="12"/>
        <v>0</v>
      </c>
      <c r="BR35" s="11">
        <f t="shared" si="13"/>
        <v>0</v>
      </c>
      <c r="BS35" s="10">
        <f t="shared" si="14"/>
        <v>0</v>
      </c>
      <c r="BT35" s="11">
        <f t="shared" si="15"/>
        <v>1</v>
      </c>
      <c r="BU35" s="11">
        <f t="shared" si="16"/>
        <v>1</v>
      </c>
      <c r="BV35" s="11">
        <f t="shared" si="17"/>
        <v>1</v>
      </c>
      <c r="BW35" s="11">
        <f t="shared" si="18"/>
        <v>1</v>
      </c>
      <c r="BX35" s="11">
        <f t="shared" si="19"/>
        <v>0</v>
      </c>
      <c r="BY35" s="11">
        <f t="shared" si="20"/>
        <v>0</v>
      </c>
      <c r="BZ35" s="10">
        <f t="shared" si="21"/>
        <v>4</v>
      </c>
      <c r="CA35" s="11">
        <f t="shared" si="22"/>
        <v>0</v>
      </c>
      <c r="CB35" s="11">
        <f t="shared" si="23"/>
        <v>0.625</v>
      </c>
      <c r="CC35" s="11">
        <f t="shared" si="24"/>
        <v>0.625</v>
      </c>
      <c r="CD35" s="11">
        <f t="shared" si="25"/>
        <v>0.625</v>
      </c>
      <c r="CE35" s="11">
        <f t="shared" si="26"/>
        <v>0.625</v>
      </c>
      <c r="CF35" s="11">
        <f t="shared" si="27"/>
        <v>0.625</v>
      </c>
      <c r="CG35" s="11">
        <f t="shared" si="28"/>
        <v>0</v>
      </c>
      <c r="CH35" s="11">
        <f t="shared" si="29"/>
        <v>0.625</v>
      </c>
      <c r="CI35" s="11">
        <f t="shared" si="30"/>
        <v>0</v>
      </c>
      <c r="CJ35" s="10">
        <f t="shared" si="31"/>
        <v>3.75</v>
      </c>
      <c r="CK35" s="11">
        <f t="shared" si="32"/>
        <v>1</v>
      </c>
      <c r="CL35" s="11">
        <f t="shared" si="33"/>
        <v>0</v>
      </c>
      <c r="CM35" s="11">
        <f t="shared" si="34"/>
        <v>0</v>
      </c>
      <c r="CN35" s="11">
        <f t="shared" si="35"/>
        <v>0</v>
      </c>
      <c r="CO35" s="11">
        <f t="shared" si="36"/>
        <v>0</v>
      </c>
      <c r="CP35" s="11">
        <f t="shared" si="37"/>
        <v>0</v>
      </c>
      <c r="CQ35" s="10">
        <f t="shared" si="38"/>
        <v>1</v>
      </c>
      <c r="CR35" s="11">
        <f t="shared" si="39"/>
        <v>1</v>
      </c>
      <c r="CS35" s="11">
        <f t="shared" si="40"/>
        <v>0</v>
      </c>
      <c r="CT35" s="11">
        <f t="shared" si="41"/>
        <v>1</v>
      </c>
      <c r="CU35" s="11">
        <f t="shared" si="42"/>
        <v>0</v>
      </c>
      <c r="CV35" s="11">
        <f t="shared" si="43"/>
        <v>0</v>
      </c>
      <c r="CW35" s="11">
        <f t="shared" si="44"/>
        <v>0</v>
      </c>
      <c r="CX35" s="10">
        <f t="shared" si="45"/>
        <v>2</v>
      </c>
      <c r="CY35" s="11">
        <f t="shared" si="46"/>
        <v>1</v>
      </c>
      <c r="CZ35" s="11">
        <f t="shared" si="47"/>
        <v>0</v>
      </c>
      <c r="DA35" s="11">
        <f t="shared" si="48"/>
        <v>0</v>
      </c>
      <c r="DB35" s="11">
        <f t="shared" si="49"/>
        <v>0</v>
      </c>
      <c r="DC35" s="11">
        <f t="shared" si="50"/>
        <v>0</v>
      </c>
      <c r="DD35" s="11">
        <f t="shared" si="51"/>
        <v>0</v>
      </c>
      <c r="DE35" s="10">
        <f t="shared" si="52"/>
        <v>1</v>
      </c>
      <c r="DF35" s="12" t="s">
        <v>1380</v>
      </c>
      <c r="DG35" s="12" t="s">
        <v>1381</v>
      </c>
      <c r="DH35" s="13">
        <v>2133</v>
      </c>
      <c r="DI35" s="10">
        <f t="shared" si="53"/>
        <v>1</v>
      </c>
      <c r="DJ35" s="17">
        <f t="shared" si="54"/>
        <v>1.8</v>
      </c>
    </row>
    <row r="36" spans="1:114" ht="14.25" x14ac:dyDescent="0.2">
      <c r="A36" s="6" t="s">
        <v>222</v>
      </c>
      <c r="B36" s="7">
        <v>1381</v>
      </c>
      <c r="C36" s="7"/>
      <c r="D36" s="7">
        <v>29</v>
      </c>
      <c r="E36" s="6" t="s">
        <v>239</v>
      </c>
      <c r="F36" s="9" t="str">
        <f t="shared" si="2"/>
        <v>Stefan Löfmark</v>
      </c>
      <c r="G36" s="10" t="str">
        <f t="shared" si="3"/>
        <v>stefan.lofmark@kungsbacka.se</v>
      </c>
      <c r="H36" s="10" t="str">
        <f t="shared" si="4"/>
        <v>Enhetschef för Ung i Kungsbacka</v>
      </c>
      <c r="I36" s="11">
        <f t="shared" si="56"/>
        <v>1.25</v>
      </c>
      <c r="J36" s="11">
        <f t="shared" si="57"/>
        <v>1.25</v>
      </c>
      <c r="K36" s="11">
        <f t="shared" si="58"/>
        <v>1.25</v>
      </c>
      <c r="L36" s="11">
        <f t="shared" si="59"/>
        <v>1.25</v>
      </c>
      <c r="M36" s="11">
        <f t="shared" si="60"/>
        <v>0</v>
      </c>
      <c r="N36" s="10">
        <f t="shared" si="61"/>
        <v>5</v>
      </c>
      <c r="O36" s="11">
        <f t="shared" si="62"/>
        <v>1</v>
      </c>
      <c r="P36" s="11">
        <f t="shared" si="63"/>
        <v>1</v>
      </c>
      <c r="Q36" s="11">
        <f t="shared" si="64"/>
        <v>1</v>
      </c>
      <c r="R36" s="11">
        <f t="shared" si="65"/>
        <v>1</v>
      </c>
      <c r="S36" s="11">
        <f t="shared" si="66"/>
        <v>0</v>
      </c>
      <c r="T36" s="11">
        <f t="shared" si="67"/>
        <v>0</v>
      </c>
      <c r="U36" s="10">
        <f t="shared" si="68"/>
        <v>4</v>
      </c>
      <c r="V36" s="11">
        <f t="shared" si="69"/>
        <v>0.625</v>
      </c>
      <c r="W36" s="11">
        <f t="shared" si="70"/>
        <v>0.625</v>
      </c>
      <c r="X36" s="11">
        <f t="shared" si="71"/>
        <v>0.625</v>
      </c>
      <c r="Y36" s="11">
        <f t="shared" si="72"/>
        <v>0.625</v>
      </c>
      <c r="Z36" s="11">
        <f t="shared" si="73"/>
        <v>0</v>
      </c>
      <c r="AA36" s="11">
        <f t="shared" si="74"/>
        <v>0.625</v>
      </c>
      <c r="AB36" s="11">
        <f t="shared" si="75"/>
        <v>0.625</v>
      </c>
      <c r="AC36" s="11">
        <f t="shared" si="76"/>
        <v>0.625</v>
      </c>
      <c r="AD36" s="11">
        <f t="shared" si="77"/>
        <v>0</v>
      </c>
      <c r="AE36" s="10">
        <f t="shared" si="78"/>
        <v>4.375</v>
      </c>
      <c r="AF36" s="11">
        <f t="shared" si="79"/>
        <v>1</v>
      </c>
      <c r="AG36" s="11">
        <f t="shared" si="80"/>
        <v>0</v>
      </c>
      <c r="AH36" s="11">
        <f t="shared" si="81"/>
        <v>0</v>
      </c>
      <c r="AI36" s="11">
        <f t="shared" si="82"/>
        <v>2</v>
      </c>
      <c r="AJ36" s="11">
        <f t="shared" si="83"/>
        <v>0</v>
      </c>
      <c r="AK36" s="11">
        <f t="shared" si="84"/>
        <v>0</v>
      </c>
      <c r="AL36" s="10">
        <f t="shared" si="85"/>
        <v>3</v>
      </c>
      <c r="AM36" s="11">
        <f t="shared" si="86"/>
        <v>1</v>
      </c>
      <c r="AN36" s="11">
        <f t="shared" si="87"/>
        <v>1</v>
      </c>
      <c r="AO36" s="11">
        <f t="shared" si="88"/>
        <v>1</v>
      </c>
      <c r="AP36" s="11">
        <f t="shared" si="89"/>
        <v>1</v>
      </c>
      <c r="AQ36" s="11">
        <f t="shared" si="90"/>
        <v>0</v>
      </c>
      <c r="AR36" s="11">
        <f t="shared" si="91"/>
        <v>0</v>
      </c>
      <c r="AS36" s="10">
        <f t="shared" si="92"/>
        <v>4</v>
      </c>
      <c r="AT36" s="11">
        <f t="shared" si="93"/>
        <v>0</v>
      </c>
      <c r="AU36" s="11">
        <f t="shared" si="94"/>
        <v>1</v>
      </c>
      <c r="AV36" s="11">
        <f t="shared" si="95"/>
        <v>1</v>
      </c>
      <c r="AW36" s="11">
        <f t="shared" si="96"/>
        <v>0</v>
      </c>
      <c r="AX36" s="11">
        <f t="shared" si="97"/>
        <v>1</v>
      </c>
      <c r="AY36" s="11">
        <f t="shared" si="98"/>
        <v>0</v>
      </c>
      <c r="AZ36" s="10">
        <f t="shared" si="99"/>
        <v>3</v>
      </c>
      <c r="BA36" s="12" t="s">
        <v>1378</v>
      </c>
      <c r="BB36" s="12" t="s">
        <v>1379</v>
      </c>
      <c r="BC36" s="13">
        <v>2659</v>
      </c>
      <c r="BD36" s="10">
        <f t="shared" si="5"/>
        <v>3</v>
      </c>
      <c r="BE36" s="17">
        <f t="shared" si="100"/>
        <v>3.8</v>
      </c>
      <c r="BF36" s="10" t="str">
        <f t="shared" si="1"/>
        <v>Bra</v>
      </c>
      <c r="BI36" s="7">
        <v>228</v>
      </c>
      <c r="BJ36" s="6" t="s">
        <v>372</v>
      </c>
      <c r="BK36" s="9" t="str">
        <f t="shared" si="6"/>
        <v>Lena Petersén</v>
      </c>
      <c r="BL36" s="10" t="str">
        <f t="shared" si="7"/>
        <v>lena.petersen@morbylanga.se</v>
      </c>
      <c r="BM36" s="10" t="str">
        <f t="shared" si="8"/>
        <v>Fritidskonsulent</v>
      </c>
      <c r="BN36" s="11">
        <f t="shared" si="9"/>
        <v>0</v>
      </c>
      <c r="BO36" s="11">
        <f t="shared" si="10"/>
        <v>0</v>
      </c>
      <c r="BP36" s="11">
        <f t="shared" si="11"/>
        <v>0</v>
      </c>
      <c r="BQ36" s="11">
        <f t="shared" si="12"/>
        <v>0</v>
      </c>
      <c r="BR36" s="11">
        <f t="shared" si="13"/>
        <v>0</v>
      </c>
      <c r="BS36" s="10">
        <f t="shared" si="14"/>
        <v>0</v>
      </c>
      <c r="BT36" s="11">
        <f t="shared" si="15"/>
        <v>0</v>
      </c>
      <c r="BU36" s="11">
        <f t="shared" si="16"/>
        <v>0</v>
      </c>
      <c r="BV36" s="11">
        <f t="shared" si="17"/>
        <v>0</v>
      </c>
      <c r="BW36" s="11">
        <f t="shared" si="18"/>
        <v>1</v>
      </c>
      <c r="BX36" s="11">
        <f t="shared" si="19"/>
        <v>0</v>
      </c>
      <c r="BY36" s="11">
        <f t="shared" si="20"/>
        <v>0</v>
      </c>
      <c r="BZ36" s="10">
        <f t="shared" si="21"/>
        <v>1</v>
      </c>
      <c r="CA36" s="11">
        <f t="shared" si="22"/>
        <v>0.625</v>
      </c>
      <c r="CB36" s="11">
        <f t="shared" si="23"/>
        <v>0.625</v>
      </c>
      <c r="CC36" s="11">
        <f t="shared" si="24"/>
        <v>0.625</v>
      </c>
      <c r="CD36" s="11">
        <f t="shared" si="25"/>
        <v>0</v>
      </c>
      <c r="CE36" s="11">
        <f t="shared" si="26"/>
        <v>0</v>
      </c>
      <c r="CF36" s="11">
        <f t="shared" si="27"/>
        <v>0.625</v>
      </c>
      <c r="CG36" s="11">
        <f t="shared" si="28"/>
        <v>0.625</v>
      </c>
      <c r="CH36" s="11">
        <f t="shared" si="29"/>
        <v>0.625</v>
      </c>
      <c r="CI36" s="11">
        <f t="shared" si="30"/>
        <v>0</v>
      </c>
      <c r="CJ36" s="10">
        <f t="shared" si="31"/>
        <v>3.75</v>
      </c>
      <c r="CK36" s="11">
        <f t="shared" si="32"/>
        <v>0</v>
      </c>
      <c r="CL36" s="11">
        <f t="shared" si="33"/>
        <v>2</v>
      </c>
      <c r="CM36" s="11">
        <f t="shared" si="34"/>
        <v>1</v>
      </c>
      <c r="CN36" s="11">
        <f t="shared" si="35"/>
        <v>0</v>
      </c>
      <c r="CO36" s="11">
        <f t="shared" si="36"/>
        <v>0</v>
      </c>
      <c r="CP36" s="11">
        <f t="shared" si="37"/>
        <v>0</v>
      </c>
      <c r="CQ36" s="10">
        <f t="shared" si="38"/>
        <v>3</v>
      </c>
      <c r="CR36" s="11">
        <f t="shared" si="39"/>
        <v>1</v>
      </c>
      <c r="CS36" s="11">
        <f t="shared" si="40"/>
        <v>1</v>
      </c>
      <c r="CT36" s="11">
        <f t="shared" si="41"/>
        <v>1</v>
      </c>
      <c r="CU36" s="11">
        <f t="shared" si="42"/>
        <v>0</v>
      </c>
      <c r="CV36" s="11">
        <f t="shared" si="43"/>
        <v>0</v>
      </c>
      <c r="CW36" s="11">
        <f t="shared" si="44"/>
        <v>0</v>
      </c>
      <c r="CX36" s="10">
        <f t="shared" si="45"/>
        <v>3</v>
      </c>
      <c r="CY36" s="11">
        <f t="shared" si="46"/>
        <v>1</v>
      </c>
      <c r="CZ36" s="11">
        <f t="shared" si="47"/>
        <v>1</v>
      </c>
      <c r="DA36" s="11">
        <f t="shared" si="48"/>
        <v>0</v>
      </c>
      <c r="DB36" s="11">
        <f t="shared" si="49"/>
        <v>0</v>
      </c>
      <c r="DC36" s="11">
        <f t="shared" si="50"/>
        <v>0</v>
      </c>
      <c r="DD36" s="11">
        <f t="shared" si="51"/>
        <v>0</v>
      </c>
      <c r="DE36" s="10">
        <f t="shared" si="52"/>
        <v>2</v>
      </c>
      <c r="DF36" s="12">
        <v>789</v>
      </c>
      <c r="DG36" s="12" t="s">
        <v>1385</v>
      </c>
      <c r="DH36" s="13">
        <v>1913</v>
      </c>
      <c r="DI36" s="10">
        <f t="shared" si="53"/>
        <v>0</v>
      </c>
      <c r="DJ36" s="17">
        <f t="shared" si="54"/>
        <v>1.8</v>
      </c>
    </row>
    <row r="37" spans="1:114" ht="14.25" x14ac:dyDescent="0.2">
      <c r="A37" s="6" t="s">
        <v>222</v>
      </c>
      <c r="B37" s="7">
        <v>1383</v>
      </c>
      <c r="C37" s="7"/>
      <c r="D37" s="7">
        <v>30</v>
      </c>
      <c r="E37" s="6" t="s">
        <v>467</v>
      </c>
      <c r="F37" s="9" t="str">
        <f t="shared" si="2"/>
        <v>Liselotte Wallin</v>
      </c>
      <c r="G37" s="10" t="str">
        <f t="shared" si="3"/>
        <v>liselotte.wallin@fritid.lulea.se</v>
      </c>
      <c r="H37" s="10" t="str">
        <f t="shared" si="4"/>
        <v>enhetschef, ung i luleå, fritidsförvaltningen</v>
      </c>
      <c r="I37" s="11">
        <f t="shared" si="56"/>
        <v>0</v>
      </c>
      <c r="J37" s="11">
        <f t="shared" si="57"/>
        <v>1.25</v>
      </c>
      <c r="K37" s="11">
        <f t="shared" si="58"/>
        <v>0</v>
      </c>
      <c r="L37" s="11">
        <f t="shared" si="59"/>
        <v>1.25</v>
      </c>
      <c r="M37" s="11">
        <f t="shared" si="60"/>
        <v>0</v>
      </c>
      <c r="N37" s="10">
        <f t="shared" si="61"/>
        <v>2.5</v>
      </c>
      <c r="O37" s="11">
        <f t="shared" si="62"/>
        <v>1</v>
      </c>
      <c r="P37" s="11">
        <f t="shared" si="63"/>
        <v>1</v>
      </c>
      <c r="Q37" s="11">
        <f t="shared" si="64"/>
        <v>1</v>
      </c>
      <c r="R37" s="11">
        <f t="shared" si="65"/>
        <v>1</v>
      </c>
      <c r="S37" s="11">
        <f t="shared" si="66"/>
        <v>0</v>
      </c>
      <c r="T37" s="11">
        <f t="shared" si="67"/>
        <v>0</v>
      </c>
      <c r="U37" s="10">
        <f t="shared" si="68"/>
        <v>4</v>
      </c>
      <c r="V37" s="11">
        <f t="shared" si="69"/>
        <v>0.625</v>
      </c>
      <c r="W37" s="11">
        <f t="shared" si="70"/>
        <v>0.625</v>
      </c>
      <c r="X37" s="11">
        <f t="shared" si="71"/>
        <v>0.625</v>
      </c>
      <c r="Y37" s="11">
        <f t="shared" si="72"/>
        <v>0.625</v>
      </c>
      <c r="Z37" s="11">
        <f t="shared" si="73"/>
        <v>0.625</v>
      </c>
      <c r="AA37" s="11">
        <f t="shared" si="74"/>
        <v>0.625</v>
      </c>
      <c r="AB37" s="11">
        <f t="shared" si="75"/>
        <v>0.625</v>
      </c>
      <c r="AC37" s="11">
        <f t="shared" si="76"/>
        <v>0.625</v>
      </c>
      <c r="AD37" s="11">
        <f t="shared" si="77"/>
        <v>0</v>
      </c>
      <c r="AE37" s="10">
        <f t="shared" si="78"/>
        <v>5</v>
      </c>
      <c r="AF37" s="11">
        <f t="shared" si="79"/>
        <v>0</v>
      </c>
      <c r="AG37" s="11">
        <f t="shared" si="80"/>
        <v>2</v>
      </c>
      <c r="AH37" s="11">
        <f t="shared" si="81"/>
        <v>0</v>
      </c>
      <c r="AI37" s="11">
        <f t="shared" si="82"/>
        <v>2</v>
      </c>
      <c r="AJ37" s="11">
        <f t="shared" si="83"/>
        <v>0</v>
      </c>
      <c r="AK37" s="11">
        <f t="shared" si="84"/>
        <v>0</v>
      </c>
      <c r="AL37" s="10">
        <f t="shared" si="85"/>
        <v>4</v>
      </c>
      <c r="AM37" s="11">
        <f t="shared" si="86"/>
        <v>1</v>
      </c>
      <c r="AN37" s="11">
        <f t="shared" si="87"/>
        <v>1</v>
      </c>
      <c r="AO37" s="11">
        <f t="shared" si="88"/>
        <v>1</v>
      </c>
      <c r="AP37" s="11">
        <f t="shared" si="89"/>
        <v>1</v>
      </c>
      <c r="AQ37" s="11">
        <f t="shared" si="90"/>
        <v>0</v>
      </c>
      <c r="AR37" s="11">
        <f t="shared" si="91"/>
        <v>0</v>
      </c>
      <c r="AS37" s="10">
        <f t="shared" si="92"/>
        <v>4</v>
      </c>
      <c r="AT37" s="11">
        <f t="shared" si="93"/>
        <v>1</v>
      </c>
      <c r="AU37" s="11">
        <f t="shared" si="94"/>
        <v>1</v>
      </c>
      <c r="AV37" s="11">
        <f t="shared" si="95"/>
        <v>0</v>
      </c>
      <c r="AW37" s="11">
        <f t="shared" si="96"/>
        <v>0</v>
      </c>
      <c r="AX37" s="11">
        <f t="shared" si="97"/>
        <v>0</v>
      </c>
      <c r="AY37" s="11">
        <f t="shared" si="98"/>
        <v>0</v>
      </c>
      <c r="AZ37" s="10">
        <f t="shared" si="99"/>
        <v>2</v>
      </c>
      <c r="BA37" s="12" t="s">
        <v>1454</v>
      </c>
      <c r="BB37" s="12" t="s">
        <v>1455</v>
      </c>
      <c r="BC37" s="13">
        <v>4143</v>
      </c>
      <c r="BD37" s="10">
        <f t="shared" si="5"/>
        <v>5</v>
      </c>
      <c r="BE37" s="17">
        <f t="shared" si="100"/>
        <v>3.8</v>
      </c>
      <c r="BF37" s="10" t="str">
        <f t="shared" si="1"/>
        <v>Bra</v>
      </c>
      <c r="BI37" s="7">
        <v>229</v>
      </c>
      <c r="BJ37" s="6" t="s">
        <v>607</v>
      </c>
      <c r="BK37" s="9" t="str">
        <f t="shared" si="6"/>
        <v>Angelica Svensson</v>
      </c>
      <c r="BL37" s="10" t="str">
        <f t="shared" si="7"/>
        <v>angelica.svensson@vaxholm.se</v>
      </c>
      <c r="BM37" s="10" t="str">
        <f t="shared" si="8"/>
        <v>Ungdomspedagog, socialsekreterare öppenvård</v>
      </c>
      <c r="BN37" s="11">
        <f t="shared" si="9"/>
        <v>0</v>
      </c>
      <c r="BO37" s="11">
        <f t="shared" si="10"/>
        <v>0</v>
      </c>
      <c r="BP37" s="11">
        <f t="shared" si="11"/>
        <v>0</v>
      </c>
      <c r="BQ37" s="11">
        <f t="shared" si="12"/>
        <v>0</v>
      </c>
      <c r="BR37" s="11">
        <f t="shared" si="13"/>
        <v>0</v>
      </c>
      <c r="BS37" s="10">
        <f t="shared" si="14"/>
        <v>0</v>
      </c>
      <c r="BT37" s="11">
        <f t="shared" si="15"/>
        <v>0</v>
      </c>
      <c r="BU37" s="11">
        <f t="shared" si="16"/>
        <v>1</v>
      </c>
      <c r="BV37" s="11">
        <f t="shared" si="17"/>
        <v>1</v>
      </c>
      <c r="BW37" s="11">
        <f t="shared" si="18"/>
        <v>1</v>
      </c>
      <c r="BX37" s="11">
        <f t="shared" si="19"/>
        <v>0</v>
      </c>
      <c r="BY37" s="11">
        <f t="shared" si="20"/>
        <v>0</v>
      </c>
      <c r="BZ37" s="10">
        <f t="shared" si="21"/>
        <v>3</v>
      </c>
      <c r="CA37" s="11">
        <f t="shared" si="22"/>
        <v>0.625</v>
      </c>
      <c r="CB37" s="11">
        <f t="shared" si="23"/>
        <v>0</v>
      </c>
      <c r="CC37" s="11">
        <f t="shared" si="24"/>
        <v>0.625</v>
      </c>
      <c r="CD37" s="11">
        <f t="shared" si="25"/>
        <v>0.625</v>
      </c>
      <c r="CE37" s="11">
        <f t="shared" si="26"/>
        <v>0</v>
      </c>
      <c r="CF37" s="11">
        <f t="shared" si="27"/>
        <v>0.625</v>
      </c>
      <c r="CG37" s="11">
        <f t="shared" si="28"/>
        <v>0</v>
      </c>
      <c r="CH37" s="11">
        <f t="shared" si="29"/>
        <v>0</v>
      </c>
      <c r="CI37" s="11">
        <f t="shared" si="30"/>
        <v>0</v>
      </c>
      <c r="CJ37" s="10">
        <f t="shared" si="31"/>
        <v>2.5</v>
      </c>
      <c r="CK37" s="11">
        <f t="shared" si="32"/>
        <v>1</v>
      </c>
      <c r="CL37" s="11">
        <f t="shared" si="33"/>
        <v>0</v>
      </c>
      <c r="CM37" s="11">
        <f t="shared" si="34"/>
        <v>1</v>
      </c>
      <c r="CN37" s="11">
        <f t="shared" si="35"/>
        <v>0</v>
      </c>
      <c r="CO37" s="11">
        <f t="shared" si="36"/>
        <v>0</v>
      </c>
      <c r="CP37" s="11">
        <f t="shared" si="37"/>
        <v>0</v>
      </c>
      <c r="CQ37" s="10">
        <f t="shared" si="38"/>
        <v>2</v>
      </c>
      <c r="CR37" s="11">
        <f t="shared" si="39"/>
        <v>1</v>
      </c>
      <c r="CS37" s="11">
        <f t="shared" si="40"/>
        <v>1</v>
      </c>
      <c r="CT37" s="11">
        <f t="shared" si="41"/>
        <v>0</v>
      </c>
      <c r="CU37" s="11">
        <f t="shared" si="42"/>
        <v>1</v>
      </c>
      <c r="CV37" s="11">
        <f t="shared" si="43"/>
        <v>0</v>
      </c>
      <c r="CW37" s="11">
        <f t="shared" si="44"/>
        <v>0</v>
      </c>
      <c r="CX37" s="10">
        <f t="shared" si="45"/>
        <v>3</v>
      </c>
      <c r="CY37" s="11">
        <f t="shared" si="46"/>
        <v>0</v>
      </c>
      <c r="CZ37" s="11">
        <f t="shared" si="47"/>
        <v>0</v>
      </c>
      <c r="DA37" s="11">
        <f t="shared" si="48"/>
        <v>0</v>
      </c>
      <c r="DB37" s="11">
        <f t="shared" si="49"/>
        <v>0</v>
      </c>
      <c r="DC37" s="11">
        <f t="shared" si="50"/>
        <v>0</v>
      </c>
      <c r="DD37" s="11">
        <f t="shared" si="51"/>
        <v>0</v>
      </c>
      <c r="DE37" s="10">
        <f t="shared" si="52"/>
        <v>0</v>
      </c>
      <c r="DF37" s="12" t="s">
        <v>1507</v>
      </c>
      <c r="DG37" s="12" t="s">
        <v>1508</v>
      </c>
      <c r="DH37" s="13">
        <v>2339</v>
      </c>
      <c r="DI37" s="10">
        <f t="shared" si="53"/>
        <v>2</v>
      </c>
      <c r="DJ37" s="17">
        <f t="shared" si="54"/>
        <v>1.8</v>
      </c>
    </row>
    <row r="38" spans="1:114" ht="14.25" x14ac:dyDescent="0.2">
      <c r="A38" s="6" t="s">
        <v>222</v>
      </c>
      <c r="B38" s="7">
        <v>1380</v>
      </c>
      <c r="C38" s="7"/>
      <c r="D38" s="7">
        <v>31</v>
      </c>
      <c r="E38" s="6" t="s">
        <v>761</v>
      </c>
      <c r="F38" s="9" t="str">
        <f t="shared" si="2"/>
        <v>Emelie Joachimsson</v>
      </c>
      <c r="G38" s="10" t="str">
        <f t="shared" si="3"/>
        <v>emelie.joachimsson@sollentuna.se</v>
      </c>
      <c r="H38" s="10" t="str">
        <f t="shared" si="4"/>
        <v>Utredare</v>
      </c>
      <c r="I38" s="11">
        <f t="shared" si="56"/>
        <v>1.25</v>
      </c>
      <c r="J38" s="11">
        <f t="shared" si="57"/>
        <v>1.25</v>
      </c>
      <c r="K38" s="11">
        <f t="shared" si="58"/>
        <v>1.25</v>
      </c>
      <c r="L38" s="11">
        <f t="shared" si="59"/>
        <v>1.25</v>
      </c>
      <c r="M38" s="11">
        <f t="shared" si="60"/>
        <v>0</v>
      </c>
      <c r="N38" s="10">
        <f t="shared" si="61"/>
        <v>5</v>
      </c>
      <c r="O38" s="11">
        <f t="shared" si="62"/>
        <v>1</v>
      </c>
      <c r="P38" s="11">
        <f t="shared" si="63"/>
        <v>1</v>
      </c>
      <c r="Q38" s="11">
        <f t="shared" si="64"/>
        <v>1</v>
      </c>
      <c r="R38" s="11">
        <f t="shared" si="65"/>
        <v>1</v>
      </c>
      <c r="S38" s="11">
        <f t="shared" si="66"/>
        <v>0</v>
      </c>
      <c r="T38" s="11">
        <f t="shared" si="67"/>
        <v>0</v>
      </c>
      <c r="U38" s="10">
        <f t="shared" si="68"/>
        <v>4</v>
      </c>
      <c r="V38" s="11">
        <f t="shared" si="69"/>
        <v>0.625</v>
      </c>
      <c r="W38" s="11">
        <f t="shared" si="70"/>
        <v>0.625</v>
      </c>
      <c r="X38" s="11">
        <f t="shared" si="71"/>
        <v>0.625</v>
      </c>
      <c r="Y38" s="11">
        <f t="shared" si="72"/>
        <v>0</v>
      </c>
      <c r="Z38" s="11">
        <f t="shared" si="73"/>
        <v>0</v>
      </c>
      <c r="AA38" s="11">
        <f t="shared" si="74"/>
        <v>0.625</v>
      </c>
      <c r="AB38" s="11">
        <f t="shared" si="75"/>
        <v>0.625</v>
      </c>
      <c r="AC38" s="11">
        <f t="shared" si="76"/>
        <v>0.625</v>
      </c>
      <c r="AD38" s="11">
        <f t="shared" si="77"/>
        <v>0</v>
      </c>
      <c r="AE38" s="10">
        <f t="shared" si="78"/>
        <v>3.75</v>
      </c>
      <c r="AF38" s="11">
        <f t="shared" si="79"/>
        <v>0</v>
      </c>
      <c r="AG38" s="11">
        <f t="shared" si="80"/>
        <v>2</v>
      </c>
      <c r="AH38" s="11">
        <f t="shared" si="81"/>
        <v>1</v>
      </c>
      <c r="AI38" s="11">
        <f t="shared" si="82"/>
        <v>0</v>
      </c>
      <c r="AJ38" s="11">
        <f t="shared" si="83"/>
        <v>0</v>
      </c>
      <c r="AK38" s="11">
        <f t="shared" si="84"/>
        <v>0</v>
      </c>
      <c r="AL38" s="10">
        <f t="shared" si="85"/>
        <v>3</v>
      </c>
      <c r="AM38" s="11">
        <f t="shared" si="86"/>
        <v>1</v>
      </c>
      <c r="AN38" s="11">
        <f t="shared" si="87"/>
        <v>1</v>
      </c>
      <c r="AO38" s="11">
        <f t="shared" si="88"/>
        <v>1</v>
      </c>
      <c r="AP38" s="11">
        <f t="shared" si="89"/>
        <v>1</v>
      </c>
      <c r="AQ38" s="11">
        <f t="shared" si="90"/>
        <v>1</v>
      </c>
      <c r="AR38" s="11">
        <f t="shared" si="91"/>
        <v>0</v>
      </c>
      <c r="AS38" s="10">
        <f t="shared" si="92"/>
        <v>5</v>
      </c>
      <c r="AT38" s="11">
        <f t="shared" si="93"/>
        <v>1</v>
      </c>
      <c r="AU38" s="11">
        <f t="shared" si="94"/>
        <v>1</v>
      </c>
      <c r="AV38" s="11">
        <f t="shared" si="95"/>
        <v>1</v>
      </c>
      <c r="AW38" s="11">
        <f t="shared" si="96"/>
        <v>1</v>
      </c>
      <c r="AX38" s="11">
        <f t="shared" si="97"/>
        <v>1</v>
      </c>
      <c r="AY38" s="11">
        <f t="shared" si="98"/>
        <v>0</v>
      </c>
      <c r="AZ38" s="10">
        <f t="shared" si="99"/>
        <v>5</v>
      </c>
      <c r="BA38" s="12" t="s">
        <v>1557</v>
      </c>
      <c r="BB38" s="12">
        <v>743</v>
      </c>
      <c r="BC38" s="13">
        <v>2065</v>
      </c>
      <c r="BD38" s="10">
        <f t="shared" si="5"/>
        <v>1</v>
      </c>
      <c r="BE38" s="17">
        <f t="shared" si="100"/>
        <v>3.8</v>
      </c>
      <c r="BF38" s="10" t="str">
        <f t="shared" si="1"/>
        <v>Mycket bra</v>
      </c>
      <c r="BI38" s="7">
        <v>230</v>
      </c>
      <c r="BJ38" s="6" t="s">
        <v>734</v>
      </c>
      <c r="BK38" s="9" t="str">
        <f t="shared" si="6"/>
        <v>Anna Sandklef</v>
      </c>
      <c r="BL38" s="10" t="str">
        <f t="shared" si="7"/>
        <v>anna.sandklef@gnesta.se</v>
      </c>
      <c r="BM38" s="10" t="str">
        <f t="shared" si="8"/>
        <v>Enhetschef m bla ansvar för kultur o fritidsfrågor</v>
      </c>
      <c r="BN38" s="11">
        <f t="shared" si="9"/>
        <v>0</v>
      </c>
      <c r="BO38" s="11">
        <f t="shared" si="10"/>
        <v>0</v>
      </c>
      <c r="BP38" s="11">
        <f t="shared" si="11"/>
        <v>1.25</v>
      </c>
      <c r="BQ38" s="11">
        <f t="shared" si="12"/>
        <v>0</v>
      </c>
      <c r="BR38" s="11">
        <f t="shared" si="13"/>
        <v>0</v>
      </c>
      <c r="BS38" s="10">
        <f t="shared" si="14"/>
        <v>1.25</v>
      </c>
      <c r="BT38" s="11">
        <f t="shared" si="15"/>
        <v>0</v>
      </c>
      <c r="BU38" s="11">
        <f t="shared" si="16"/>
        <v>0</v>
      </c>
      <c r="BV38" s="11">
        <f t="shared" si="17"/>
        <v>0</v>
      </c>
      <c r="BW38" s="11">
        <f t="shared" si="18"/>
        <v>1</v>
      </c>
      <c r="BX38" s="11">
        <f t="shared" si="19"/>
        <v>1</v>
      </c>
      <c r="BY38" s="11">
        <f t="shared" si="20"/>
        <v>0</v>
      </c>
      <c r="BZ38" s="10">
        <f t="shared" si="21"/>
        <v>2</v>
      </c>
      <c r="CA38" s="11">
        <f t="shared" si="22"/>
        <v>0</v>
      </c>
      <c r="CB38" s="11">
        <f t="shared" si="23"/>
        <v>0</v>
      </c>
      <c r="CC38" s="11">
        <f t="shared" si="24"/>
        <v>0.625</v>
      </c>
      <c r="CD38" s="11">
        <f t="shared" si="25"/>
        <v>0</v>
      </c>
      <c r="CE38" s="11">
        <f t="shared" si="26"/>
        <v>0.625</v>
      </c>
      <c r="CF38" s="11">
        <f t="shared" si="27"/>
        <v>0.625</v>
      </c>
      <c r="CG38" s="11">
        <f t="shared" si="28"/>
        <v>0.625</v>
      </c>
      <c r="CH38" s="11">
        <f t="shared" si="29"/>
        <v>0</v>
      </c>
      <c r="CI38" s="11">
        <f t="shared" si="30"/>
        <v>0</v>
      </c>
      <c r="CJ38" s="10">
        <f t="shared" si="31"/>
        <v>2.5</v>
      </c>
      <c r="CK38" s="11">
        <f t="shared" si="32"/>
        <v>1</v>
      </c>
      <c r="CL38" s="11">
        <f t="shared" si="33"/>
        <v>0</v>
      </c>
      <c r="CM38" s="11">
        <f t="shared" si="34"/>
        <v>1</v>
      </c>
      <c r="CN38" s="11">
        <f t="shared" si="35"/>
        <v>0</v>
      </c>
      <c r="CO38" s="11">
        <f t="shared" si="36"/>
        <v>0</v>
      </c>
      <c r="CP38" s="11">
        <f t="shared" si="37"/>
        <v>0</v>
      </c>
      <c r="CQ38" s="10">
        <f t="shared" si="38"/>
        <v>2</v>
      </c>
      <c r="CR38" s="11">
        <f t="shared" si="39"/>
        <v>1</v>
      </c>
      <c r="CS38" s="11">
        <f t="shared" si="40"/>
        <v>1</v>
      </c>
      <c r="CT38" s="11">
        <f t="shared" si="41"/>
        <v>1</v>
      </c>
      <c r="CU38" s="11">
        <f t="shared" si="42"/>
        <v>1</v>
      </c>
      <c r="CV38" s="11">
        <f t="shared" si="43"/>
        <v>0</v>
      </c>
      <c r="CW38" s="11">
        <f t="shared" si="44"/>
        <v>0</v>
      </c>
      <c r="CX38" s="10">
        <f t="shared" si="45"/>
        <v>4</v>
      </c>
      <c r="CY38" s="11">
        <f t="shared" si="46"/>
        <v>1</v>
      </c>
      <c r="CZ38" s="11">
        <f t="shared" si="47"/>
        <v>0</v>
      </c>
      <c r="DA38" s="11">
        <f t="shared" si="48"/>
        <v>0</v>
      </c>
      <c r="DB38" s="11">
        <f t="shared" si="49"/>
        <v>0</v>
      </c>
      <c r="DC38" s="11">
        <f t="shared" si="50"/>
        <v>0</v>
      </c>
      <c r="DD38" s="11">
        <f t="shared" si="51"/>
        <v>0</v>
      </c>
      <c r="DE38" s="10">
        <f t="shared" si="52"/>
        <v>1</v>
      </c>
      <c r="DF38" s="12" t="s">
        <v>1564</v>
      </c>
      <c r="DG38" s="12">
        <v>899</v>
      </c>
      <c r="DH38" s="13">
        <v>1956</v>
      </c>
      <c r="DI38" s="10">
        <f t="shared" si="53"/>
        <v>0</v>
      </c>
      <c r="DJ38" s="17">
        <f t="shared" si="54"/>
        <v>1.8</v>
      </c>
    </row>
    <row r="39" spans="1:114" ht="14.25" x14ac:dyDescent="0.2">
      <c r="A39" s="6" t="s">
        <v>222</v>
      </c>
      <c r="B39" s="7">
        <v>1382</v>
      </c>
      <c r="C39" s="7"/>
      <c r="D39" s="7">
        <v>32</v>
      </c>
      <c r="E39" s="6" t="s">
        <v>913</v>
      </c>
      <c r="F39" s="9" t="str">
        <f t="shared" si="2"/>
        <v>Jan Samuelsson</v>
      </c>
      <c r="G39" s="10" t="str">
        <f t="shared" si="3"/>
        <v>jan.samuelsson@umea.se</v>
      </c>
      <c r="H39" s="10" t="str">
        <f t="shared" si="4"/>
        <v>Enhetschef Fritid Unga</v>
      </c>
      <c r="I39" s="11">
        <f t="shared" si="56"/>
        <v>1.25</v>
      </c>
      <c r="J39" s="11">
        <f t="shared" si="57"/>
        <v>0</v>
      </c>
      <c r="K39" s="11">
        <f t="shared" si="58"/>
        <v>1.25</v>
      </c>
      <c r="L39" s="11">
        <f t="shared" si="59"/>
        <v>1.25</v>
      </c>
      <c r="M39" s="11">
        <f t="shared" si="60"/>
        <v>0</v>
      </c>
      <c r="N39" s="10">
        <f t="shared" si="61"/>
        <v>3.75</v>
      </c>
      <c r="O39" s="11">
        <f t="shared" si="62"/>
        <v>1</v>
      </c>
      <c r="P39" s="11">
        <f t="shared" si="63"/>
        <v>1</v>
      </c>
      <c r="Q39" s="11">
        <f t="shared" si="64"/>
        <v>1</v>
      </c>
      <c r="R39" s="11">
        <f t="shared" si="65"/>
        <v>0</v>
      </c>
      <c r="S39" s="11">
        <f t="shared" si="66"/>
        <v>0</v>
      </c>
      <c r="T39" s="11">
        <f t="shared" si="67"/>
        <v>0</v>
      </c>
      <c r="U39" s="10">
        <f t="shared" si="68"/>
        <v>3</v>
      </c>
      <c r="V39" s="11">
        <f t="shared" si="69"/>
        <v>0.625</v>
      </c>
      <c r="W39" s="11">
        <f t="shared" si="70"/>
        <v>0.625</v>
      </c>
      <c r="X39" s="11">
        <f t="shared" si="71"/>
        <v>0.625</v>
      </c>
      <c r="Y39" s="11">
        <f t="shared" si="72"/>
        <v>0</v>
      </c>
      <c r="Z39" s="11">
        <f t="shared" si="73"/>
        <v>0</v>
      </c>
      <c r="AA39" s="11">
        <f t="shared" si="74"/>
        <v>0.625</v>
      </c>
      <c r="AB39" s="11">
        <f t="shared" si="75"/>
        <v>0.625</v>
      </c>
      <c r="AC39" s="11">
        <f t="shared" si="76"/>
        <v>0.625</v>
      </c>
      <c r="AD39" s="11">
        <f t="shared" si="77"/>
        <v>0</v>
      </c>
      <c r="AE39" s="10">
        <f t="shared" si="78"/>
        <v>3.75</v>
      </c>
      <c r="AF39" s="11">
        <f t="shared" si="79"/>
        <v>0</v>
      </c>
      <c r="AG39" s="11">
        <f t="shared" si="80"/>
        <v>2</v>
      </c>
      <c r="AH39" s="11">
        <f t="shared" si="81"/>
        <v>0</v>
      </c>
      <c r="AI39" s="11">
        <f t="shared" si="82"/>
        <v>2</v>
      </c>
      <c r="AJ39" s="11">
        <f t="shared" si="83"/>
        <v>1</v>
      </c>
      <c r="AK39" s="11">
        <f t="shared" si="84"/>
        <v>0</v>
      </c>
      <c r="AL39" s="10">
        <f t="shared" si="85"/>
        <v>5</v>
      </c>
      <c r="AM39" s="11">
        <f t="shared" si="86"/>
        <v>1</v>
      </c>
      <c r="AN39" s="11">
        <f t="shared" si="87"/>
        <v>1</v>
      </c>
      <c r="AO39" s="11">
        <f t="shared" si="88"/>
        <v>1</v>
      </c>
      <c r="AP39" s="11">
        <f t="shared" si="89"/>
        <v>1</v>
      </c>
      <c r="AQ39" s="11">
        <f t="shared" si="90"/>
        <v>0</v>
      </c>
      <c r="AR39" s="11">
        <f t="shared" si="91"/>
        <v>0</v>
      </c>
      <c r="AS39" s="10">
        <f t="shared" si="92"/>
        <v>4</v>
      </c>
      <c r="AT39" s="11">
        <f t="shared" si="93"/>
        <v>0</v>
      </c>
      <c r="AU39" s="11">
        <f t="shared" si="94"/>
        <v>0</v>
      </c>
      <c r="AV39" s="11">
        <f t="shared" si="95"/>
        <v>0</v>
      </c>
      <c r="AW39" s="11">
        <f t="shared" si="96"/>
        <v>1</v>
      </c>
      <c r="AX39" s="11">
        <f t="shared" si="97"/>
        <v>1</v>
      </c>
      <c r="AY39" s="11">
        <f t="shared" si="98"/>
        <v>0</v>
      </c>
      <c r="AZ39" s="10">
        <f t="shared" si="99"/>
        <v>2</v>
      </c>
      <c r="BA39" s="12" t="s">
        <v>1604</v>
      </c>
      <c r="BB39" s="12" t="s">
        <v>1605</v>
      </c>
      <c r="BC39" s="13">
        <v>4578</v>
      </c>
      <c r="BD39" s="10">
        <f t="shared" si="5"/>
        <v>5</v>
      </c>
      <c r="BE39" s="17">
        <f t="shared" si="100"/>
        <v>3.8</v>
      </c>
      <c r="BF39" s="10" t="str">
        <f t="shared" ref="BF39:BF70" si="101">IF(LEN(F40) &gt; 0, VLOOKUP(E40,Svar, 12, FALSE), "")</f>
        <v>Bra</v>
      </c>
      <c r="BI39" s="7">
        <v>231</v>
      </c>
      <c r="BJ39" s="6" t="s">
        <v>591</v>
      </c>
      <c r="BK39" s="9" t="str">
        <f t="shared" si="6"/>
        <v>annica lövgren</v>
      </c>
      <c r="BL39" s="10" t="str">
        <f t="shared" si="7"/>
        <v>annica.lovgren@hagfors.se</v>
      </c>
      <c r="BM39" s="10" t="str">
        <f t="shared" si="8"/>
        <v>verksamhetschef resurscentrum</v>
      </c>
      <c r="BN39" s="11">
        <f t="shared" si="9"/>
        <v>0</v>
      </c>
      <c r="BO39" s="11">
        <f t="shared" si="10"/>
        <v>0</v>
      </c>
      <c r="BP39" s="11">
        <f t="shared" si="11"/>
        <v>0</v>
      </c>
      <c r="BQ39" s="11">
        <f t="shared" si="12"/>
        <v>0</v>
      </c>
      <c r="BR39" s="11">
        <f t="shared" si="13"/>
        <v>0</v>
      </c>
      <c r="BS39" s="10">
        <f t="shared" si="14"/>
        <v>0</v>
      </c>
      <c r="BT39" s="11">
        <f t="shared" si="15"/>
        <v>1</v>
      </c>
      <c r="BU39" s="11">
        <f t="shared" si="16"/>
        <v>1</v>
      </c>
      <c r="BV39" s="11">
        <f t="shared" si="17"/>
        <v>1</v>
      </c>
      <c r="BW39" s="11">
        <f t="shared" si="18"/>
        <v>1</v>
      </c>
      <c r="BX39" s="11">
        <f t="shared" si="19"/>
        <v>1</v>
      </c>
      <c r="BY39" s="11">
        <f t="shared" si="20"/>
        <v>0</v>
      </c>
      <c r="BZ39" s="10">
        <f t="shared" si="21"/>
        <v>5</v>
      </c>
      <c r="CA39" s="11">
        <f t="shared" si="22"/>
        <v>0</v>
      </c>
      <c r="CB39" s="11">
        <f t="shared" si="23"/>
        <v>0.625</v>
      </c>
      <c r="CC39" s="11">
        <f t="shared" si="24"/>
        <v>0</v>
      </c>
      <c r="CD39" s="11">
        <f t="shared" si="25"/>
        <v>0</v>
      </c>
      <c r="CE39" s="11">
        <f t="shared" si="26"/>
        <v>0</v>
      </c>
      <c r="CF39" s="11">
        <f t="shared" si="27"/>
        <v>0.625</v>
      </c>
      <c r="CG39" s="11">
        <f t="shared" si="28"/>
        <v>0</v>
      </c>
      <c r="CH39" s="11">
        <f t="shared" si="29"/>
        <v>0</v>
      </c>
      <c r="CI39" s="11">
        <f t="shared" si="30"/>
        <v>0</v>
      </c>
      <c r="CJ39" s="10">
        <f t="shared" si="31"/>
        <v>1.25</v>
      </c>
      <c r="CK39" s="11">
        <f t="shared" si="32"/>
        <v>0</v>
      </c>
      <c r="CL39" s="11">
        <f t="shared" si="33"/>
        <v>2</v>
      </c>
      <c r="CM39" s="11">
        <f t="shared" si="34"/>
        <v>0</v>
      </c>
      <c r="CN39" s="11">
        <f t="shared" si="35"/>
        <v>0</v>
      </c>
      <c r="CO39" s="11">
        <f t="shared" si="36"/>
        <v>0</v>
      </c>
      <c r="CP39" s="11">
        <f t="shared" si="37"/>
        <v>0</v>
      </c>
      <c r="CQ39" s="10">
        <f t="shared" si="38"/>
        <v>2</v>
      </c>
      <c r="CR39" s="11">
        <f t="shared" si="39"/>
        <v>1</v>
      </c>
      <c r="CS39" s="11">
        <f t="shared" si="40"/>
        <v>0</v>
      </c>
      <c r="CT39" s="11">
        <f t="shared" si="41"/>
        <v>0</v>
      </c>
      <c r="CU39" s="11">
        <f t="shared" si="42"/>
        <v>1</v>
      </c>
      <c r="CV39" s="11">
        <f t="shared" si="43"/>
        <v>0</v>
      </c>
      <c r="CW39" s="11">
        <f t="shared" si="44"/>
        <v>0</v>
      </c>
      <c r="CX39" s="10">
        <f t="shared" si="45"/>
        <v>2</v>
      </c>
      <c r="CY39" s="11">
        <f t="shared" si="46"/>
        <v>0</v>
      </c>
      <c r="CZ39" s="11">
        <f t="shared" si="47"/>
        <v>0</v>
      </c>
      <c r="DA39" s="11">
        <f t="shared" si="48"/>
        <v>0</v>
      </c>
      <c r="DB39" s="11">
        <f t="shared" si="49"/>
        <v>1</v>
      </c>
      <c r="DC39" s="11">
        <f t="shared" si="50"/>
        <v>0</v>
      </c>
      <c r="DD39" s="11">
        <f t="shared" si="51"/>
        <v>0</v>
      </c>
      <c r="DE39" s="10">
        <f t="shared" si="52"/>
        <v>1</v>
      </c>
      <c r="DF39" s="12" t="s">
        <v>1338</v>
      </c>
      <c r="DG39" s="12" t="s">
        <v>1396</v>
      </c>
      <c r="DH39" s="13">
        <v>2293</v>
      </c>
      <c r="DI39" s="10">
        <f t="shared" si="53"/>
        <v>1</v>
      </c>
      <c r="DJ39" s="17">
        <f t="shared" si="54"/>
        <v>1.8</v>
      </c>
    </row>
    <row r="40" spans="1:114" ht="14.25" x14ac:dyDescent="0.2">
      <c r="A40" s="6" t="s">
        <v>222</v>
      </c>
      <c r="B40" s="7">
        <v>1384</v>
      </c>
      <c r="C40" s="7"/>
      <c r="D40" s="7">
        <v>33</v>
      </c>
      <c r="E40" s="6" t="s">
        <v>439</v>
      </c>
      <c r="F40" s="9" t="str">
        <f t="shared" si="2"/>
        <v>Karl-Göran Lindbäck</v>
      </c>
      <c r="G40" s="10" t="str">
        <f t="shared" si="3"/>
        <v>karl-goran.lindback@kalix.se</v>
      </c>
      <c r="H40" s="10" t="str">
        <f t="shared" si="4"/>
        <v>fritids- och kulturchef</v>
      </c>
      <c r="I40" s="11">
        <f t="shared" si="56"/>
        <v>1.25</v>
      </c>
      <c r="J40" s="11">
        <f t="shared" si="57"/>
        <v>1.25</v>
      </c>
      <c r="K40" s="11">
        <f t="shared" si="58"/>
        <v>0</v>
      </c>
      <c r="L40" s="11">
        <f t="shared" si="59"/>
        <v>1.25</v>
      </c>
      <c r="M40" s="11">
        <f t="shared" si="60"/>
        <v>0</v>
      </c>
      <c r="N40" s="10">
        <f t="shared" si="61"/>
        <v>3.75</v>
      </c>
      <c r="O40" s="11">
        <f t="shared" si="62"/>
        <v>1</v>
      </c>
      <c r="P40" s="11">
        <f t="shared" si="63"/>
        <v>1</v>
      </c>
      <c r="Q40" s="11">
        <f t="shared" si="64"/>
        <v>1</v>
      </c>
      <c r="R40" s="11">
        <f t="shared" si="65"/>
        <v>1</v>
      </c>
      <c r="S40" s="11">
        <f t="shared" si="66"/>
        <v>1</v>
      </c>
      <c r="T40" s="11">
        <f t="shared" si="67"/>
        <v>0</v>
      </c>
      <c r="U40" s="10">
        <f t="shared" si="68"/>
        <v>5</v>
      </c>
      <c r="V40" s="11">
        <f t="shared" si="69"/>
        <v>0</v>
      </c>
      <c r="W40" s="11">
        <f t="shared" si="70"/>
        <v>0.625</v>
      </c>
      <c r="X40" s="11">
        <f t="shared" si="71"/>
        <v>0.625</v>
      </c>
      <c r="Y40" s="11">
        <f t="shared" si="72"/>
        <v>0.625</v>
      </c>
      <c r="Z40" s="11">
        <f t="shared" si="73"/>
        <v>0</v>
      </c>
      <c r="AA40" s="11">
        <f t="shared" si="74"/>
        <v>0.625</v>
      </c>
      <c r="AB40" s="11">
        <f t="shared" si="75"/>
        <v>0</v>
      </c>
      <c r="AC40" s="11">
        <f t="shared" si="76"/>
        <v>0.625</v>
      </c>
      <c r="AD40" s="11">
        <f t="shared" si="77"/>
        <v>0</v>
      </c>
      <c r="AE40" s="10">
        <f t="shared" si="78"/>
        <v>3.125</v>
      </c>
      <c r="AF40" s="11">
        <f t="shared" si="79"/>
        <v>1</v>
      </c>
      <c r="AG40" s="11">
        <f t="shared" si="80"/>
        <v>0</v>
      </c>
      <c r="AH40" s="11">
        <f t="shared" si="81"/>
        <v>0</v>
      </c>
      <c r="AI40" s="11">
        <f t="shared" si="82"/>
        <v>2</v>
      </c>
      <c r="AJ40" s="11">
        <f t="shared" si="83"/>
        <v>1</v>
      </c>
      <c r="AK40" s="11">
        <f t="shared" si="84"/>
        <v>0</v>
      </c>
      <c r="AL40" s="10">
        <f t="shared" si="85"/>
        <v>4</v>
      </c>
      <c r="AM40" s="11">
        <f t="shared" si="86"/>
        <v>0</v>
      </c>
      <c r="AN40" s="11">
        <f t="shared" si="87"/>
        <v>1</v>
      </c>
      <c r="AO40" s="11">
        <f t="shared" si="88"/>
        <v>1</v>
      </c>
      <c r="AP40" s="11">
        <f t="shared" si="89"/>
        <v>1</v>
      </c>
      <c r="AQ40" s="11">
        <f t="shared" si="90"/>
        <v>0</v>
      </c>
      <c r="AR40" s="11">
        <f t="shared" si="91"/>
        <v>0</v>
      </c>
      <c r="AS40" s="10">
        <f t="shared" si="92"/>
        <v>3</v>
      </c>
      <c r="AT40" s="11">
        <f t="shared" si="93"/>
        <v>1</v>
      </c>
      <c r="AU40" s="11">
        <f t="shared" si="94"/>
        <v>0</v>
      </c>
      <c r="AV40" s="11">
        <f t="shared" si="95"/>
        <v>1</v>
      </c>
      <c r="AW40" s="11">
        <f t="shared" si="96"/>
        <v>0</v>
      </c>
      <c r="AX40" s="11">
        <f t="shared" si="97"/>
        <v>0</v>
      </c>
      <c r="AY40" s="11">
        <f t="shared" si="98"/>
        <v>0</v>
      </c>
      <c r="AZ40" s="10">
        <f t="shared" si="99"/>
        <v>2</v>
      </c>
      <c r="BA40" s="12" t="s">
        <v>1445</v>
      </c>
      <c r="BB40" s="12" t="s">
        <v>1446</v>
      </c>
      <c r="BC40" s="13">
        <v>3630</v>
      </c>
      <c r="BD40" s="10">
        <f t="shared" si="5"/>
        <v>5</v>
      </c>
      <c r="BE40" s="17">
        <f t="shared" si="100"/>
        <v>3.7</v>
      </c>
      <c r="BF40" s="10" t="str">
        <f t="shared" si="101"/>
        <v>Bra</v>
      </c>
      <c r="BI40" s="7">
        <v>221</v>
      </c>
      <c r="BJ40" s="6" t="s">
        <v>342</v>
      </c>
      <c r="BK40" s="9" t="str">
        <f t="shared" si="6"/>
        <v>Stewe Jonsson</v>
      </c>
      <c r="BL40" s="10" t="str">
        <f t="shared" si="7"/>
        <v>stewe.jonsson@vetlanda.se</v>
      </c>
      <c r="BM40" s="10" t="str">
        <f t="shared" si="8"/>
        <v>kultur- och fritidschef</v>
      </c>
      <c r="BN40" s="11">
        <f t="shared" si="9"/>
        <v>0</v>
      </c>
      <c r="BO40" s="11">
        <f t="shared" si="10"/>
        <v>0</v>
      </c>
      <c r="BP40" s="11">
        <f t="shared" si="11"/>
        <v>0</v>
      </c>
      <c r="BQ40" s="11">
        <f t="shared" si="12"/>
        <v>0</v>
      </c>
      <c r="BR40" s="11">
        <f t="shared" si="13"/>
        <v>0</v>
      </c>
      <c r="BS40" s="10">
        <f t="shared" si="14"/>
        <v>0</v>
      </c>
      <c r="BT40" s="11">
        <f t="shared" si="15"/>
        <v>0</v>
      </c>
      <c r="BU40" s="11">
        <f t="shared" si="16"/>
        <v>0</v>
      </c>
      <c r="BV40" s="11">
        <f t="shared" si="17"/>
        <v>1</v>
      </c>
      <c r="BW40" s="11">
        <f t="shared" si="18"/>
        <v>0</v>
      </c>
      <c r="BX40" s="11">
        <f t="shared" si="19"/>
        <v>0</v>
      </c>
      <c r="BY40" s="11">
        <f t="shared" si="20"/>
        <v>0</v>
      </c>
      <c r="BZ40" s="10">
        <f t="shared" si="21"/>
        <v>1</v>
      </c>
      <c r="CA40" s="11">
        <f t="shared" si="22"/>
        <v>0.625</v>
      </c>
      <c r="CB40" s="11">
        <f t="shared" si="23"/>
        <v>0.625</v>
      </c>
      <c r="CC40" s="11">
        <f t="shared" si="24"/>
        <v>0.625</v>
      </c>
      <c r="CD40" s="11">
        <f t="shared" si="25"/>
        <v>0</v>
      </c>
      <c r="CE40" s="11">
        <f t="shared" si="26"/>
        <v>0</v>
      </c>
      <c r="CF40" s="11">
        <f t="shared" si="27"/>
        <v>0.625</v>
      </c>
      <c r="CG40" s="11">
        <f t="shared" si="28"/>
        <v>0</v>
      </c>
      <c r="CH40" s="11">
        <f t="shared" si="29"/>
        <v>0</v>
      </c>
      <c r="CI40" s="11">
        <f t="shared" si="30"/>
        <v>0</v>
      </c>
      <c r="CJ40" s="10">
        <f t="shared" si="31"/>
        <v>2.5</v>
      </c>
      <c r="CK40" s="11">
        <f t="shared" si="32"/>
        <v>0</v>
      </c>
      <c r="CL40" s="11">
        <f t="shared" si="33"/>
        <v>2</v>
      </c>
      <c r="CM40" s="11">
        <f t="shared" si="34"/>
        <v>1</v>
      </c>
      <c r="CN40" s="11">
        <f t="shared" si="35"/>
        <v>0</v>
      </c>
      <c r="CO40" s="11">
        <f t="shared" si="36"/>
        <v>0</v>
      </c>
      <c r="CP40" s="11">
        <f t="shared" si="37"/>
        <v>0</v>
      </c>
      <c r="CQ40" s="10">
        <f t="shared" si="38"/>
        <v>3</v>
      </c>
      <c r="CR40" s="11">
        <f t="shared" si="39"/>
        <v>1</v>
      </c>
      <c r="CS40" s="11">
        <f t="shared" si="40"/>
        <v>1</v>
      </c>
      <c r="CT40" s="11">
        <f t="shared" si="41"/>
        <v>1</v>
      </c>
      <c r="CU40" s="11">
        <f t="shared" si="42"/>
        <v>1</v>
      </c>
      <c r="CV40" s="11">
        <f t="shared" si="43"/>
        <v>0</v>
      </c>
      <c r="CW40" s="11">
        <f t="shared" si="44"/>
        <v>0</v>
      </c>
      <c r="CX40" s="10">
        <f t="shared" si="45"/>
        <v>4</v>
      </c>
      <c r="CY40" s="11">
        <f t="shared" si="46"/>
        <v>0</v>
      </c>
      <c r="CZ40" s="11">
        <f t="shared" si="47"/>
        <v>1</v>
      </c>
      <c r="DA40" s="11">
        <f t="shared" si="48"/>
        <v>0</v>
      </c>
      <c r="DB40" s="11">
        <f t="shared" si="49"/>
        <v>0</v>
      </c>
      <c r="DC40" s="11">
        <f t="shared" si="50"/>
        <v>0</v>
      </c>
      <c r="DD40" s="11">
        <f t="shared" si="51"/>
        <v>0</v>
      </c>
      <c r="DE40" s="10">
        <f t="shared" si="52"/>
        <v>1</v>
      </c>
      <c r="DF40" s="12" t="s">
        <v>1392</v>
      </c>
      <c r="DG40" s="12">
        <v>870</v>
      </c>
      <c r="DH40" s="13">
        <v>2319</v>
      </c>
      <c r="DI40" s="10">
        <f t="shared" si="53"/>
        <v>2</v>
      </c>
      <c r="DJ40" s="17">
        <f t="shared" si="54"/>
        <v>1.9</v>
      </c>
    </row>
    <row r="41" spans="1:114" ht="14.25" x14ac:dyDescent="0.2">
      <c r="A41" s="19" t="s">
        <v>260</v>
      </c>
      <c r="B41" s="7">
        <v>2303</v>
      </c>
      <c r="C41" s="7"/>
      <c r="D41" s="7">
        <v>34</v>
      </c>
      <c r="E41" s="6" t="s">
        <v>473</v>
      </c>
      <c r="F41" s="9" t="str">
        <f t="shared" si="2"/>
        <v>Riitta Hovinen</v>
      </c>
      <c r="G41" s="10" t="str">
        <f t="shared" si="3"/>
        <v>riitta.hovinen@pitea.se</v>
      </c>
      <c r="H41" s="10" t="str">
        <f t="shared" si="4"/>
        <v>Enhetschef Fritid</v>
      </c>
      <c r="I41" s="11">
        <f t="shared" si="56"/>
        <v>1.25</v>
      </c>
      <c r="J41" s="11">
        <f t="shared" si="57"/>
        <v>0</v>
      </c>
      <c r="K41" s="11">
        <f t="shared" si="58"/>
        <v>0</v>
      </c>
      <c r="L41" s="11">
        <f t="shared" si="59"/>
        <v>1.25</v>
      </c>
      <c r="M41" s="11">
        <f t="shared" si="60"/>
        <v>0</v>
      </c>
      <c r="N41" s="10">
        <f t="shared" si="61"/>
        <v>2.5</v>
      </c>
      <c r="O41" s="11">
        <f t="shared" si="62"/>
        <v>1</v>
      </c>
      <c r="P41" s="11">
        <f t="shared" si="63"/>
        <v>1</v>
      </c>
      <c r="Q41" s="11">
        <f t="shared" si="64"/>
        <v>1</v>
      </c>
      <c r="R41" s="11">
        <f t="shared" si="65"/>
        <v>1</v>
      </c>
      <c r="S41" s="11">
        <f t="shared" si="66"/>
        <v>0</v>
      </c>
      <c r="T41" s="11">
        <f t="shared" si="67"/>
        <v>0</v>
      </c>
      <c r="U41" s="10">
        <f t="shared" si="68"/>
        <v>4</v>
      </c>
      <c r="V41" s="11">
        <f t="shared" si="69"/>
        <v>0</v>
      </c>
      <c r="W41" s="11">
        <f t="shared" si="70"/>
        <v>0</v>
      </c>
      <c r="X41" s="11">
        <f t="shared" si="71"/>
        <v>0.625</v>
      </c>
      <c r="Y41" s="11">
        <f t="shared" si="72"/>
        <v>0</v>
      </c>
      <c r="Z41" s="11">
        <f t="shared" si="73"/>
        <v>0</v>
      </c>
      <c r="AA41" s="11">
        <f t="shared" si="74"/>
        <v>0.625</v>
      </c>
      <c r="AB41" s="11">
        <f t="shared" si="75"/>
        <v>0.625</v>
      </c>
      <c r="AC41" s="11">
        <f t="shared" si="76"/>
        <v>0.625</v>
      </c>
      <c r="AD41" s="11">
        <f t="shared" si="77"/>
        <v>0</v>
      </c>
      <c r="AE41" s="10">
        <f t="shared" si="78"/>
        <v>2.5</v>
      </c>
      <c r="AF41" s="11">
        <f t="shared" si="79"/>
        <v>0</v>
      </c>
      <c r="AG41" s="11">
        <f t="shared" si="80"/>
        <v>2</v>
      </c>
      <c r="AH41" s="11">
        <f t="shared" si="81"/>
        <v>1</v>
      </c>
      <c r="AI41" s="11">
        <f t="shared" si="82"/>
        <v>2</v>
      </c>
      <c r="AJ41" s="11">
        <f t="shared" si="83"/>
        <v>1</v>
      </c>
      <c r="AK41" s="11">
        <f t="shared" si="84"/>
        <v>0</v>
      </c>
      <c r="AL41" s="10">
        <f t="shared" si="85"/>
        <v>5</v>
      </c>
      <c r="AM41" s="11">
        <f t="shared" si="86"/>
        <v>1</v>
      </c>
      <c r="AN41" s="11">
        <f t="shared" si="87"/>
        <v>1</v>
      </c>
      <c r="AO41" s="11">
        <f t="shared" si="88"/>
        <v>1</v>
      </c>
      <c r="AP41" s="11">
        <f t="shared" si="89"/>
        <v>1</v>
      </c>
      <c r="AQ41" s="11">
        <f t="shared" si="90"/>
        <v>1</v>
      </c>
      <c r="AR41" s="11">
        <f t="shared" si="91"/>
        <v>0</v>
      </c>
      <c r="AS41" s="10">
        <f t="shared" si="92"/>
        <v>5</v>
      </c>
      <c r="AT41" s="11">
        <f t="shared" si="93"/>
        <v>0</v>
      </c>
      <c r="AU41" s="11">
        <f t="shared" si="94"/>
        <v>1</v>
      </c>
      <c r="AV41" s="11">
        <f t="shared" si="95"/>
        <v>1</v>
      </c>
      <c r="AW41" s="11">
        <f t="shared" si="96"/>
        <v>0</v>
      </c>
      <c r="AX41" s="11">
        <f t="shared" si="97"/>
        <v>0</v>
      </c>
      <c r="AY41" s="11">
        <f t="shared" si="98"/>
        <v>0</v>
      </c>
      <c r="AZ41" s="10">
        <f t="shared" si="99"/>
        <v>2</v>
      </c>
      <c r="BA41" s="12" t="s">
        <v>1456</v>
      </c>
      <c r="BB41" s="12" t="s">
        <v>1457</v>
      </c>
      <c r="BC41" s="13">
        <v>3378</v>
      </c>
      <c r="BD41" s="10">
        <f t="shared" si="5"/>
        <v>5</v>
      </c>
      <c r="BE41" s="17">
        <f t="shared" si="100"/>
        <v>3.7</v>
      </c>
      <c r="BF41" s="10" t="str">
        <f t="shared" si="101"/>
        <v>Bra</v>
      </c>
      <c r="BI41" s="7">
        <v>222</v>
      </c>
      <c r="BJ41" s="6" t="s">
        <v>696</v>
      </c>
      <c r="BK41" s="9" t="str">
        <f t="shared" si="6"/>
        <v>Björn Svensson</v>
      </c>
      <c r="BL41" s="10" t="str">
        <f t="shared" si="7"/>
        <v>bjorn.svensson@svalov.se</v>
      </c>
      <c r="BM41" s="10" t="str">
        <f t="shared" si="8"/>
        <v>fritidschef</v>
      </c>
      <c r="BN41" s="11">
        <f t="shared" si="9"/>
        <v>0</v>
      </c>
      <c r="BO41" s="11">
        <f t="shared" si="10"/>
        <v>0</v>
      </c>
      <c r="BP41" s="11">
        <f t="shared" si="11"/>
        <v>0</v>
      </c>
      <c r="BQ41" s="11">
        <f t="shared" si="12"/>
        <v>1.25</v>
      </c>
      <c r="BR41" s="11">
        <f t="shared" si="13"/>
        <v>0</v>
      </c>
      <c r="BS41" s="10">
        <f t="shared" si="14"/>
        <v>1.25</v>
      </c>
      <c r="BT41" s="11">
        <f t="shared" si="15"/>
        <v>0</v>
      </c>
      <c r="BU41" s="11">
        <f t="shared" si="16"/>
        <v>1</v>
      </c>
      <c r="BV41" s="11">
        <f t="shared" si="17"/>
        <v>1</v>
      </c>
      <c r="BW41" s="11">
        <f t="shared" si="18"/>
        <v>1</v>
      </c>
      <c r="BX41" s="11">
        <f t="shared" si="19"/>
        <v>0</v>
      </c>
      <c r="BY41" s="11">
        <f t="shared" si="20"/>
        <v>0</v>
      </c>
      <c r="BZ41" s="10">
        <f t="shared" si="21"/>
        <v>3</v>
      </c>
      <c r="CA41" s="11">
        <f t="shared" si="22"/>
        <v>0</v>
      </c>
      <c r="CB41" s="11">
        <f t="shared" si="23"/>
        <v>0</v>
      </c>
      <c r="CC41" s="11">
        <f t="shared" si="24"/>
        <v>0</v>
      </c>
      <c r="CD41" s="11">
        <f t="shared" si="25"/>
        <v>0.625</v>
      </c>
      <c r="CE41" s="11">
        <f t="shared" si="26"/>
        <v>0</v>
      </c>
      <c r="CF41" s="11">
        <f t="shared" si="27"/>
        <v>0.625</v>
      </c>
      <c r="CG41" s="11">
        <f t="shared" si="28"/>
        <v>0.625</v>
      </c>
      <c r="CH41" s="11">
        <f t="shared" si="29"/>
        <v>0</v>
      </c>
      <c r="CI41" s="11">
        <f t="shared" si="30"/>
        <v>0</v>
      </c>
      <c r="CJ41" s="10">
        <f t="shared" si="31"/>
        <v>1.875</v>
      </c>
      <c r="CK41" s="11">
        <f t="shared" si="32"/>
        <v>1</v>
      </c>
      <c r="CL41" s="11">
        <f t="shared" si="33"/>
        <v>0</v>
      </c>
      <c r="CM41" s="11">
        <f t="shared" si="34"/>
        <v>0</v>
      </c>
      <c r="CN41" s="11">
        <f t="shared" si="35"/>
        <v>2</v>
      </c>
      <c r="CO41" s="11">
        <f t="shared" si="36"/>
        <v>0</v>
      </c>
      <c r="CP41" s="11">
        <f t="shared" si="37"/>
        <v>0</v>
      </c>
      <c r="CQ41" s="10">
        <f t="shared" si="38"/>
        <v>3</v>
      </c>
      <c r="CR41" s="11">
        <f t="shared" si="39"/>
        <v>1</v>
      </c>
      <c r="CS41" s="11">
        <f t="shared" si="40"/>
        <v>0</v>
      </c>
      <c r="CT41" s="11">
        <f t="shared" si="41"/>
        <v>1</v>
      </c>
      <c r="CU41" s="11">
        <f t="shared" si="42"/>
        <v>1</v>
      </c>
      <c r="CV41" s="11">
        <f t="shared" si="43"/>
        <v>0</v>
      </c>
      <c r="CW41" s="11">
        <f t="shared" si="44"/>
        <v>0</v>
      </c>
      <c r="CX41" s="10">
        <f t="shared" si="45"/>
        <v>3</v>
      </c>
      <c r="CY41" s="11">
        <f t="shared" si="46"/>
        <v>0</v>
      </c>
      <c r="CZ41" s="11">
        <f t="shared" si="47"/>
        <v>1</v>
      </c>
      <c r="DA41" s="11">
        <f t="shared" si="48"/>
        <v>0</v>
      </c>
      <c r="DB41" s="11">
        <f t="shared" si="49"/>
        <v>0</v>
      </c>
      <c r="DC41" s="11">
        <f t="shared" si="50"/>
        <v>0</v>
      </c>
      <c r="DD41" s="11">
        <f t="shared" si="51"/>
        <v>0</v>
      </c>
      <c r="DE41" s="10">
        <f t="shared" si="52"/>
        <v>1</v>
      </c>
      <c r="DF41" s="12">
        <v>859</v>
      </c>
      <c r="DG41" s="12">
        <v>729</v>
      </c>
      <c r="DH41" s="13">
        <v>1588</v>
      </c>
      <c r="DI41" s="10">
        <f t="shared" si="53"/>
        <v>0</v>
      </c>
      <c r="DJ41" s="17">
        <f t="shared" si="54"/>
        <v>1.9</v>
      </c>
    </row>
    <row r="42" spans="1:114" ht="14.25" x14ac:dyDescent="0.2">
      <c r="A42" s="6" t="s">
        <v>260</v>
      </c>
      <c r="B42" s="7">
        <v>2305</v>
      </c>
      <c r="C42" s="7"/>
      <c r="D42" s="7">
        <v>35</v>
      </c>
      <c r="E42" s="6" t="s">
        <v>655</v>
      </c>
      <c r="F42" s="9" t="str">
        <f t="shared" si="2"/>
        <v>Daniel Kåreda</v>
      </c>
      <c r="G42" s="10" t="str">
        <f t="shared" si="3"/>
        <v>daniel@kareda.se</v>
      </c>
      <c r="H42" s="10" t="str">
        <f t="shared" si="4"/>
        <v>Fritidschef</v>
      </c>
      <c r="I42" s="11">
        <f t="shared" si="56"/>
        <v>1.25</v>
      </c>
      <c r="J42" s="11">
        <f t="shared" si="57"/>
        <v>0</v>
      </c>
      <c r="K42" s="11">
        <f t="shared" si="58"/>
        <v>1.25</v>
      </c>
      <c r="L42" s="11">
        <f t="shared" si="59"/>
        <v>1.25</v>
      </c>
      <c r="M42" s="11">
        <f t="shared" si="60"/>
        <v>0</v>
      </c>
      <c r="N42" s="10">
        <f t="shared" si="61"/>
        <v>3.75</v>
      </c>
      <c r="O42" s="11">
        <f t="shared" si="62"/>
        <v>1</v>
      </c>
      <c r="P42" s="11">
        <f t="shared" si="63"/>
        <v>1</v>
      </c>
      <c r="Q42" s="11">
        <f t="shared" si="64"/>
        <v>1</v>
      </c>
      <c r="R42" s="11">
        <f t="shared" si="65"/>
        <v>1</v>
      </c>
      <c r="S42" s="11">
        <f t="shared" si="66"/>
        <v>1</v>
      </c>
      <c r="T42" s="11">
        <f t="shared" si="67"/>
        <v>0</v>
      </c>
      <c r="U42" s="10">
        <f t="shared" si="68"/>
        <v>5</v>
      </c>
      <c r="V42" s="11">
        <f t="shared" si="69"/>
        <v>0</v>
      </c>
      <c r="W42" s="11">
        <f t="shared" si="70"/>
        <v>0</v>
      </c>
      <c r="X42" s="11">
        <f t="shared" si="71"/>
        <v>0.625</v>
      </c>
      <c r="Y42" s="11">
        <f t="shared" si="72"/>
        <v>0.625</v>
      </c>
      <c r="Z42" s="11">
        <f t="shared" si="73"/>
        <v>0.625</v>
      </c>
      <c r="AA42" s="11">
        <f t="shared" si="74"/>
        <v>0.625</v>
      </c>
      <c r="AB42" s="11">
        <f t="shared" si="75"/>
        <v>0</v>
      </c>
      <c r="AC42" s="11">
        <f t="shared" si="76"/>
        <v>0.625</v>
      </c>
      <c r="AD42" s="11">
        <f t="shared" si="77"/>
        <v>0</v>
      </c>
      <c r="AE42" s="10">
        <f t="shared" si="78"/>
        <v>3.125</v>
      </c>
      <c r="AF42" s="11">
        <f t="shared" si="79"/>
        <v>1</v>
      </c>
      <c r="AG42" s="11">
        <f t="shared" si="80"/>
        <v>0</v>
      </c>
      <c r="AH42" s="11">
        <f t="shared" si="81"/>
        <v>0</v>
      </c>
      <c r="AI42" s="11">
        <f t="shared" si="82"/>
        <v>2</v>
      </c>
      <c r="AJ42" s="11">
        <f t="shared" si="83"/>
        <v>0</v>
      </c>
      <c r="AK42" s="11">
        <f t="shared" si="84"/>
        <v>0</v>
      </c>
      <c r="AL42" s="10">
        <f t="shared" si="85"/>
        <v>3</v>
      </c>
      <c r="AM42" s="11">
        <f t="shared" si="86"/>
        <v>1</v>
      </c>
      <c r="AN42" s="11">
        <f t="shared" si="87"/>
        <v>1</v>
      </c>
      <c r="AO42" s="11">
        <f t="shared" si="88"/>
        <v>1</v>
      </c>
      <c r="AP42" s="11">
        <f t="shared" si="89"/>
        <v>1</v>
      </c>
      <c r="AQ42" s="11">
        <f t="shared" si="90"/>
        <v>0</v>
      </c>
      <c r="AR42" s="11">
        <f t="shared" si="91"/>
        <v>0</v>
      </c>
      <c r="AS42" s="10">
        <f t="shared" si="92"/>
        <v>4</v>
      </c>
      <c r="AT42" s="11">
        <f t="shared" si="93"/>
        <v>1</v>
      </c>
      <c r="AU42" s="11">
        <f t="shared" si="94"/>
        <v>1</v>
      </c>
      <c r="AV42" s="11">
        <f t="shared" si="95"/>
        <v>1</v>
      </c>
      <c r="AW42" s="11">
        <f t="shared" si="96"/>
        <v>0</v>
      </c>
      <c r="AX42" s="11">
        <f t="shared" si="97"/>
        <v>1</v>
      </c>
      <c r="AY42" s="11">
        <f t="shared" si="98"/>
        <v>0</v>
      </c>
      <c r="AZ42" s="10">
        <f t="shared" si="99"/>
        <v>4</v>
      </c>
      <c r="BA42" s="12" t="s">
        <v>1369</v>
      </c>
      <c r="BB42" s="12">
        <v>909</v>
      </c>
      <c r="BC42" s="13">
        <v>2697</v>
      </c>
      <c r="BD42" s="10">
        <f t="shared" si="5"/>
        <v>3</v>
      </c>
      <c r="BE42" s="17">
        <f t="shared" si="100"/>
        <v>3.7</v>
      </c>
      <c r="BF42" s="10" t="str">
        <f t="shared" si="101"/>
        <v>Bra</v>
      </c>
      <c r="BI42" s="7">
        <v>223</v>
      </c>
      <c r="BJ42" s="6" t="s">
        <v>750</v>
      </c>
      <c r="BK42" s="9" t="str">
        <f t="shared" si="6"/>
        <v>Agneta Ström Granlund</v>
      </c>
      <c r="BL42" s="10" t="str">
        <f t="shared" si="7"/>
        <v>agneta.strom-granlund@nynashamn.se</v>
      </c>
      <c r="BM42" s="10" t="str">
        <f t="shared" si="8"/>
        <v>Tf. Kultur o fritidschef</v>
      </c>
      <c r="BN42" s="11">
        <f t="shared" si="9"/>
        <v>0</v>
      </c>
      <c r="BO42" s="11">
        <f t="shared" si="10"/>
        <v>0</v>
      </c>
      <c r="BP42" s="11">
        <f t="shared" si="11"/>
        <v>1.25</v>
      </c>
      <c r="BQ42" s="11">
        <f t="shared" si="12"/>
        <v>1.25</v>
      </c>
      <c r="BR42" s="11">
        <f t="shared" si="13"/>
        <v>0</v>
      </c>
      <c r="BS42" s="10">
        <f t="shared" si="14"/>
        <v>2.5</v>
      </c>
      <c r="BT42" s="11">
        <f t="shared" si="15"/>
        <v>0</v>
      </c>
      <c r="BU42" s="11">
        <f t="shared" si="16"/>
        <v>1</v>
      </c>
      <c r="BV42" s="11">
        <f t="shared" si="17"/>
        <v>1</v>
      </c>
      <c r="BW42" s="11">
        <f t="shared" si="18"/>
        <v>0</v>
      </c>
      <c r="BX42" s="11">
        <f t="shared" si="19"/>
        <v>0</v>
      </c>
      <c r="BY42" s="11">
        <f t="shared" si="20"/>
        <v>0</v>
      </c>
      <c r="BZ42" s="10">
        <f t="shared" si="21"/>
        <v>2</v>
      </c>
      <c r="CA42" s="11">
        <f t="shared" si="22"/>
        <v>0.625</v>
      </c>
      <c r="CB42" s="11">
        <f t="shared" si="23"/>
        <v>0.625</v>
      </c>
      <c r="CC42" s="11">
        <f t="shared" si="24"/>
        <v>0.625</v>
      </c>
      <c r="CD42" s="11">
        <f t="shared" si="25"/>
        <v>0</v>
      </c>
      <c r="CE42" s="11">
        <f t="shared" si="26"/>
        <v>0</v>
      </c>
      <c r="CF42" s="11">
        <f t="shared" si="27"/>
        <v>0.625</v>
      </c>
      <c r="CG42" s="11">
        <f t="shared" si="28"/>
        <v>0.625</v>
      </c>
      <c r="CH42" s="11">
        <f t="shared" si="29"/>
        <v>0</v>
      </c>
      <c r="CI42" s="11">
        <f t="shared" si="30"/>
        <v>0</v>
      </c>
      <c r="CJ42" s="10">
        <f t="shared" si="31"/>
        <v>3.125</v>
      </c>
      <c r="CK42" s="11">
        <f t="shared" si="32"/>
        <v>1</v>
      </c>
      <c r="CL42" s="11">
        <f t="shared" si="33"/>
        <v>0</v>
      </c>
      <c r="CM42" s="11">
        <f t="shared" si="34"/>
        <v>1</v>
      </c>
      <c r="CN42" s="11">
        <f t="shared" si="35"/>
        <v>0</v>
      </c>
      <c r="CO42" s="11">
        <f t="shared" si="36"/>
        <v>0</v>
      </c>
      <c r="CP42" s="11">
        <f t="shared" si="37"/>
        <v>0</v>
      </c>
      <c r="CQ42" s="10">
        <f t="shared" si="38"/>
        <v>2</v>
      </c>
      <c r="CR42" s="11">
        <f t="shared" si="39"/>
        <v>0</v>
      </c>
      <c r="CS42" s="11">
        <f t="shared" si="40"/>
        <v>0</v>
      </c>
      <c r="CT42" s="11">
        <f t="shared" si="41"/>
        <v>1</v>
      </c>
      <c r="CU42" s="11">
        <f t="shared" si="42"/>
        <v>1</v>
      </c>
      <c r="CV42" s="11">
        <f t="shared" si="43"/>
        <v>0</v>
      </c>
      <c r="CW42" s="11">
        <f t="shared" si="44"/>
        <v>0</v>
      </c>
      <c r="CX42" s="10">
        <f t="shared" si="45"/>
        <v>2</v>
      </c>
      <c r="CY42" s="11">
        <f t="shared" si="46"/>
        <v>1</v>
      </c>
      <c r="CZ42" s="11">
        <f t="shared" si="47"/>
        <v>0</v>
      </c>
      <c r="DA42" s="11">
        <f t="shared" si="48"/>
        <v>0</v>
      </c>
      <c r="DB42" s="11">
        <f t="shared" si="49"/>
        <v>0</v>
      </c>
      <c r="DC42" s="11">
        <f t="shared" si="50"/>
        <v>0</v>
      </c>
      <c r="DD42" s="11">
        <f t="shared" si="51"/>
        <v>0</v>
      </c>
      <c r="DE42" s="10">
        <f t="shared" si="52"/>
        <v>1</v>
      </c>
      <c r="DF42" s="12" t="s">
        <v>1512</v>
      </c>
      <c r="DG42" s="12">
        <v>790</v>
      </c>
      <c r="DH42" s="13">
        <v>2154</v>
      </c>
      <c r="DI42" s="10">
        <f t="shared" si="53"/>
        <v>1</v>
      </c>
      <c r="DJ42" s="17">
        <f t="shared" si="54"/>
        <v>1.9</v>
      </c>
    </row>
    <row r="43" spans="1:114" ht="14.25" x14ac:dyDescent="0.2">
      <c r="A43" s="6" t="s">
        <v>260</v>
      </c>
      <c r="B43" s="7">
        <v>2309</v>
      </c>
      <c r="C43" s="7"/>
      <c r="D43" s="7">
        <v>36</v>
      </c>
      <c r="E43" s="6" t="s">
        <v>882</v>
      </c>
      <c r="F43" s="9" t="str">
        <f t="shared" si="2"/>
        <v>Hans Hellberg</v>
      </c>
      <c r="G43" s="10" t="str">
        <f t="shared" si="3"/>
        <v>hanshellberg@saffle.se</v>
      </c>
      <c r="H43" s="10" t="str">
        <f t="shared" si="4"/>
        <v>Fritidsledare</v>
      </c>
      <c r="I43" s="11">
        <f t="shared" si="56"/>
        <v>0</v>
      </c>
      <c r="J43" s="11">
        <f t="shared" si="57"/>
        <v>0</v>
      </c>
      <c r="K43" s="11">
        <f t="shared" si="58"/>
        <v>0</v>
      </c>
      <c r="L43" s="11">
        <f t="shared" si="59"/>
        <v>1.25</v>
      </c>
      <c r="M43" s="11">
        <f t="shared" si="60"/>
        <v>0</v>
      </c>
      <c r="N43" s="10">
        <f t="shared" si="61"/>
        <v>1.25</v>
      </c>
      <c r="O43" s="11">
        <f t="shared" si="62"/>
        <v>1</v>
      </c>
      <c r="P43" s="11">
        <f t="shared" si="63"/>
        <v>1</v>
      </c>
      <c r="Q43" s="11">
        <f t="shared" si="64"/>
        <v>1</v>
      </c>
      <c r="R43" s="11">
        <f t="shared" si="65"/>
        <v>1</v>
      </c>
      <c r="S43" s="11">
        <f t="shared" si="66"/>
        <v>1</v>
      </c>
      <c r="T43" s="11">
        <f t="shared" si="67"/>
        <v>0</v>
      </c>
      <c r="U43" s="10">
        <f t="shared" si="68"/>
        <v>5</v>
      </c>
      <c r="V43" s="11">
        <f t="shared" si="69"/>
        <v>0</v>
      </c>
      <c r="W43" s="11">
        <f t="shared" si="70"/>
        <v>0.625</v>
      </c>
      <c r="X43" s="11">
        <f t="shared" si="71"/>
        <v>0.625</v>
      </c>
      <c r="Y43" s="11">
        <f t="shared" si="72"/>
        <v>0.625</v>
      </c>
      <c r="Z43" s="11">
        <f t="shared" si="73"/>
        <v>0.625</v>
      </c>
      <c r="AA43" s="11">
        <f t="shared" si="74"/>
        <v>0.625</v>
      </c>
      <c r="AB43" s="11">
        <f t="shared" si="75"/>
        <v>0.625</v>
      </c>
      <c r="AC43" s="11">
        <f t="shared" si="76"/>
        <v>0.625</v>
      </c>
      <c r="AD43" s="11">
        <f t="shared" si="77"/>
        <v>0</v>
      </c>
      <c r="AE43" s="10">
        <f t="shared" si="78"/>
        <v>4.375</v>
      </c>
      <c r="AF43" s="11">
        <f t="shared" si="79"/>
        <v>1</v>
      </c>
      <c r="AG43" s="11">
        <f t="shared" si="80"/>
        <v>0</v>
      </c>
      <c r="AH43" s="11">
        <f t="shared" si="81"/>
        <v>0</v>
      </c>
      <c r="AI43" s="11">
        <f t="shared" si="82"/>
        <v>2</v>
      </c>
      <c r="AJ43" s="11">
        <f t="shared" si="83"/>
        <v>0</v>
      </c>
      <c r="AK43" s="11">
        <f t="shared" si="84"/>
        <v>0</v>
      </c>
      <c r="AL43" s="10">
        <f t="shared" si="85"/>
        <v>3</v>
      </c>
      <c r="AM43" s="11">
        <f t="shared" si="86"/>
        <v>1</v>
      </c>
      <c r="AN43" s="11">
        <f t="shared" si="87"/>
        <v>1</v>
      </c>
      <c r="AO43" s="11">
        <f t="shared" si="88"/>
        <v>1</v>
      </c>
      <c r="AP43" s="11">
        <f t="shared" si="89"/>
        <v>1</v>
      </c>
      <c r="AQ43" s="11">
        <f t="shared" si="90"/>
        <v>1</v>
      </c>
      <c r="AR43" s="11">
        <f t="shared" si="91"/>
        <v>0</v>
      </c>
      <c r="AS43" s="10">
        <f t="shared" si="92"/>
        <v>5</v>
      </c>
      <c r="AT43" s="11">
        <f t="shared" si="93"/>
        <v>0</v>
      </c>
      <c r="AU43" s="11">
        <f t="shared" si="94"/>
        <v>1</v>
      </c>
      <c r="AV43" s="11">
        <f t="shared" si="95"/>
        <v>1</v>
      </c>
      <c r="AW43" s="11">
        <f t="shared" si="96"/>
        <v>0</v>
      </c>
      <c r="AX43" s="11">
        <f t="shared" si="97"/>
        <v>0</v>
      </c>
      <c r="AY43" s="11">
        <f t="shared" si="98"/>
        <v>0</v>
      </c>
      <c r="AZ43" s="10">
        <f t="shared" si="99"/>
        <v>2</v>
      </c>
      <c r="BA43" s="12" t="s">
        <v>1589</v>
      </c>
      <c r="BB43" s="12" t="s">
        <v>1340</v>
      </c>
      <c r="BC43" s="13">
        <v>3583</v>
      </c>
      <c r="BD43" s="10">
        <f t="shared" si="5"/>
        <v>5</v>
      </c>
      <c r="BE43" s="17">
        <f t="shared" si="100"/>
        <v>3.7</v>
      </c>
      <c r="BF43" s="10" t="str">
        <f t="shared" si="101"/>
        <v>Bra</v>
      </c>
      <c r="BI43" s="7">
        <v>224</v>
      </c>
      <c r="BJ43" s="6" t="s">
        <v>863</v>
      </c>
      <c r="BK43" s="9" t="str">
        <f t="shared" si="6"/>
        <v>Sara Emsevik</v>
      </c>
      <c r="BL43" s="10" t="str">
        <f t="shared" si="7"/>
        <v>sara.emsevik@grums.se</v>
      </c>
      <c r="BM43" s="10" t="str">
        <f t="shared" si="8"/>
        <v>Samordnare ANDT</v>
      </c>
      <c r="BN43" s="11">
        <f t="shared" si="9"/>
        <v>0</v>
      </c>
      <c r="BO43" s="11">
        <f t="shared" si="10"/>
        <v>0</v>
      </c>
      <c r="BP43" s="11">
        <f t="shared" si="11"/>
        <v>0</v>
      </c>
      <c r="BQ43" s="11">
        <f t="shared" si="12"/>
        <v>1.25</v>
      </c>
      <c r="BR43" s="11">
        <f t="shared" si="13"/>
        <v>0</v>
      </c>
      <c r="BS43" s="10">
        <f t="shared" si="14"/>
        <v>1.25</v>
      </c>
      <c r="BT43" s="11">
        <f t="shared" si="15"/>
        <v>1</v>
      </c>
      <c r="BU43" s="11">
        <f t="shared" si="16"/>
        <v>1</v>
      </c>
      <c r="BV43" s="11">
        <f t="shared" si="17"/>
        <v>0</v>
      </c>
      <c r="BW43" s="11">
        <f t="shared" si="18"/>
        <v>0</v>
      </c>
      <c r="BX43" s="11">
        <f t="shared" si="19"/>
        <v>0</v>
      </c>
      <c r="BY43" s="11">
        <f t="shared" si="20"/>
        <v>0</v>
      </c>
      <c r="BZ43" s="10">
        <f t="shared" si="21"/>
        <v>2</v>
      </c>
      <c r="CA43" s="11">
        <f t="shared" si="22"/>
        <v>0</v>
      </c>
      <c r="CB43" s="11">
        <f t="shared" si="23"/>
        <v>0</v>
      </c>
      <c r="CC43" s="11">
        <f t="shared" si="24"/>
        <v>0.625</v>
      </c>
      <c r="CD43" s="11">
        <f t="shared" si="25"/>
        <v>0</v>
      </c>
      <c r="CE43" s="11">
        <f t="shared" si="26"/>
        <v>0</v>
      </c>
      <c r="CF43" s="11">
        <f t="shared" si="27"/>
        <v>0.625</v>
      </c>
      <c r="CG43" s="11">
        <f t="shared" si="28"/>
        <v>0</v>
      </c>
      <c r="CH43" s="11">
        <f t="shared" si="29"/>
        <v>0</v>
      </c>
      <c r="CI43" s="11">
        <f t="shared" si="30"/>
        <v>0</v>
      </c>
      <c r="CJ43" s="10">
        <f t="shared" si="31"/>
        <v>1.25</v>
      </c>
      <c r="CK43" s="11">
        <f t="shared" si="32"/>
        <v>1</v>
      </c>
      <c r="CL43" s="11">
        <f t="shared" si="33"/>
        <v>0</v>
      </c>
      <c r="CM43" s="11">
        <f t="shared" si="34"/>
        <v>0</v>
      </c>
      <c r="CN43" s="11">
        <f t="shared" si="35"/>
        <v>2</v>
      </c>
      <c r="CO43" s="11">
        <f t="shared" si="36"/>
        <v>0</v>
      </c>
      <c r="CP43" s="11">
        <f t="shared" si="37"/>
        <v>0</v>
      </c>
      <c r="CQ43" s="10">
        <f t="shared" si="38"/>
        <v>3</v>
      </c>
      <c r="CR43" s="11">
        <f t="shared" si="39"/>
        <v>1</v>
      </c>
      <c r="CS43" s="11">
        <f t="shared" si="40"/>
        <v>1</v>
      </c>
      <c r="CT43" s="11">
        <f t="shared" si="41"/>
        <v>1</v>
      </c>
      <c r="CU43" s="11">
        <f t="shared" si="42"/>
        <v>1</v>
      </c>
      <c r="CV43" s="11">
        <f t="shared" si="43"/>
        <v>1</v>
      </c>
      <c r="CW43" s="11">
        <f t="shared" si="44"/>
        <v>0</v>
      </c>
      <c r="CX43" s="10">
        <f t="shared" si="45"/>
        <v>5</v>
      </c>
      <c r="CY43" s="11">
        <f t="shared" si="46"/>
        <v>1</v>
      </c>
      <c r="CZ43" s="11">
        <f t="shared" si="47"/>
        <v>0</v>
      </c>
      <c r="DA43" s="11">
        <f t="shared" si="48"/>
        <v>0</v>
      </c>
      <c r="DB43" s="11">
        <f t="shared" si="49"/>
        <v>0</v>
      </c>
      <c r="DC43" s="11">
        <f t="shared" si="50"/>
        <v>0</v>
      </c>
      <c r="DD43" s="11">
        <f t="shared" si="51"/>
        <v>0</v>
      </c>
      <c r="DE43" s="10">
        <f t="shared" si="52"/>
        <v>1</v>
      </c>
      <c r="DF43" s="12">
        <v>897</v>
      </c>
      <c r="DG43" s="12">
        <v>713</v>
      </c>
      <c r="DH43" s="13">
        <v>1610</v>
      </c>
      <c r="DI43" s="10">
        <f t="shared" si="53"/>
        <v>0</v>
      </c>
      <c r="DJ43" s="17">
        <f t="shared" si="54"/>
        <v>1.9</v>
      </c>
    </row>
    <row r="44" spans="1:114" ht="14.25" x14ac:dyDescent="0.2">
      <c r="A44" s="6" t="s">
        <v>260</v>
      </c>
      <c r="B44" s="7">
        <v>2380</v>
      </c>
      <c r="C44" s="7"/>
      <c r="D44" s="7">
        <v>37</v>
      </c>
      <c r="E44" s="6" t="s">
        <v>690</v>
      </c>
      <c r="F44" s="9" t="str">
        <f t="shared" si="2"/>
        <v>Marie Westergård</v>
      </c>
      <c r="G44" s="10" t="str">
        <f t="shared" si="3"/>
        <v>marie.westergard@harryda.se</v>
      </c>
      <c r="H44" s="10" t="str">
        <f t="shared" si="4"/>
        <v>Enhetschef Fritid ungdom</v>
      </c>
      <c r="I44" s="11">
        <f t="shared" si="56"/>
        <v>1.25</v>
      </c>
      <c r="J44" s="11">
        <f t="shared" si="57"/>
        <v>1.25</v>
      </c>
      <c r="K44" s="11">
        <f t="shared" si="58"/>
        <v>1.25</v>
      </c>
      <c r="L44" s="11">
        <f t="shared" si="59"/>
        <v>1.25</v>
      </c>
      <c r="M44" s="11">
        <f t="shared" si="60"/>
        <v>0</v>
      </c>
      <c r="N44" s="10">
        <f t="shared" si="61"/>
        <v>5</v>
      </c>
      <c r="O44" s="11">
        <f t="shared" si="62"/>
        <v>1</v>
      </c>
      <c r="P44" s="11">
        <f t="shared" si="63"/>
        <v>1</v>
      </c>
      <c r="Q44" s="11">
        <f t="shared" si="64"/>
        <v>1</v>
      </c>
      <c r="R44" s="11">
        <f t="shared" si="65"/>
        <v>1</v>
      </c>
      <c r="S44" s="11">
        <f t="shared" si="66"/>
        <v>0</v>
      </c>
      <c r="T44" s="11">
        <f t="shared" si="67"/>
        <v>0</v>
      </c>
      <c r="U44" s="10">
        <f t="shared" si="68"/>
        <v>4</v>
      </c>
      <c r="V44" s="11">
        <f t="shared" si="69"/>
        <v>0.625</v>
      </c>
      <c r="W44" s="11">
        <f t="shared" si="70"/>
        <v>0.625</v>
      </c>
      <c r="X44" s="11">
        <f t="shared" si="71"/>
        <v>0.625</v>
      </c>
      <c r="Y44" s="11">
        <f t="shared" si="72"/>
        <v>0.625</v>
      </c>
      <c r="Z44" s="11">
        <f t="shared" si="73"/>
        <v>0</v>
      </c>
      <c r="AA44" s="11">
        <f t="shared" si="74"/>
        <v>0.625</v>
      </c>
      <c r="AB44" s="11">
        <f t="shared" si="75"/>
        <v>0</v>
      </c>
      <c r="AC44" s="11">
        <f t="shared" si="76"/>
        <v>0.625</v>
      </c>
      <c r="AD44" s="11">
        <f t="shared" si="77"/>
        <v>0</v>
      </c>
      <c r="AE44" s="10">
        <f t="shared" si="78"/>
        <v>3.75</v>
      </c>
      <c r="AF44" s="11">
        <f t="shared" si="79"/>
        <v>0</v>
      </c>
      <c r="AG44" s="11">
        <f t="shared" si="80"/>
        <v>2</v>
      </c>
      <c r="AH44" s="11">
        <f t="shared" si="81"/>
        <v>1</v>
      </c>
      <c r="AI44" s="11">
        <f t="shared" si="82"/>
        <v>0</v>
      </c>
      <c r="AJ44" s="11">
        <f t="shared" si="83"/>
        <v>0</v>
      </c>
      <c r="AK44" s="11">
        <f t="shared" si="84"/>
        <v>0</v>
      </c>
      <c r="AL44" s="10">
        <f t="shared" si="85"/>
        <v>3</v>
      </c>
      <c r="AM44" s="11">
        <f t="shared" si="86"/>
        <v>1</v>
      </c>
      <c r="AN44" s="11">
        <f t="shared" si="87"/>
        <v>1</v>
      </c>
      <c r="AO44" s="11">
        <f t="shared" si="88"/>
        <v>1</v>
      </c>
      <c r="AP44" s="11">
        <f t="shared" si="89"/>
        <v>1</v>
      </c>
      <c r="AQ44" s="11">
        <f t="shared" si="90"/>
        <v>0</v>
      </c>
      <c r="AR44" s="11">
        <f t="shared" si="91"/>
        <v>0</v>
      </c>
      <c r="AS44" s="10">
        <f t="shared" si="92"/>
        <v>4</v>
      </c>
      <c r="AT44" s="11">
        <f t="shared" si="93"/>
        <v>0</v>
      </c>
      <c r="AU44" s="11">
        <f t="shared" si="94"/>
        <v>1</v>
      </c>
      <c r="AV44" s="11">
        <f t="shared" si="95"/>
        <v>1</v>
      </c>
      <c r="AW44" s="11">
        <f t="shared" si="96"/>
        <v>0</v>
      </c>
      <c r="AX44" s="11">
        <f t="shared" si="97"/>
        <v>0</v>
      </c>
      <c r="AY44" s="11">
        <f t="shared" si="98"/>
        <v>0</v>
      </c>
      <c r="AZ44" s="10">
        <f t="shared" si="99"/>
        <v>2</v>
      </c>
      <c r="BA44" s="12" t="s">
        <v>1673</v>
      </c>
      <c r="BB44" s="12" t="s">
        <v>1674</v>
      </c>
      <c r="BC44" s="13">
        <v>2885</v>
      </c>
      <c r="BD44" s="10">
        <f t="shared" si="5"/>
        <v>4</v>
      </c>
      <c r="BE44" s="17">
        <f t="shared" si="100"/>
        <v>3.7</v>
      </c>
      <c r="BF44" s="10" t="str">
        <f t="shared" si="101"/>
        <v>Bra</v>
      </c>
      <c r="BI44" s="7">
        <v>225</v>
      </c>
      <c r="BJ44" s="6" t="s">
        <v>728</v>
      </c>
      <c r="BK44" s="9" t="str">
        <f t="shared" si="6"/>
        <v>Urban Dimberg</v>
      </c>
      <c r="BL44" s="10" t="str">
        <f t="shared" si="7"/>
        <v>urban.dimberg@surahammar.se</v>
      </c>
      <c r="BM44" s="10" t="str">
        <f t="shared" si="8"/>
        <v>Fritidskonsulent</v>
      </c>
      <c r="BN44" s="11">
        <f t="shared" si="9"/>
        <v>0</v>
      </c>
      <c r="BO44" s="11">
        <f t="shared" si="10"/>
        <v>0</v>
      </c>
      <c r="BP44" s="11">
        <f t="shared" si="11"/>
        <v>0</v>
      </c>
      <c r="BQ44" s="11">
        <f t="shared" si="12"/>
        <v>0</v>
      </c>
      <c r="BR44" s="11">
        <f t="shared" si="13"/>
        <v>0</v>
      </c>
      <c r="BS44" s="10">
        <f t="shared" si="14"/>
        <v>0</v>
      </c>
      <c r="BT44" s="11">
        <f t="shared" si="15"/>
        <v>1</v>
      </c>
      <c r="BU44" s="11">
        <f t="shared" si="16"/>
        <v>0</v>
      </c>
      <c r="BV44" s="11">
        <f t="shared" si="17"/>
        <v>1</v>
      </c>
      <c r="BW44" s="11">
        <f t="shared" si="18"/>
        <v>1</v>
      </c>
      <c r="BX44" s="11">
        <f t="shared" si="19"/>
        <v>0</v>
      </c>
      <c r="BY44" s="11">
        <f t="shared" si="20"/>
        <v>0</v>
      </c>
      <c r="BZ44" s="10">
        <f t="shared" si="21"/>
        <v>3</v>
      </c>
      <c r="CA44" s="11">
        <f t="shared" si="22"/>
        <v>0</v>
      </c>
      <c r="CB44" s="11">
        <f t="shared" si="23"/>
        <v>0.625</v>
      </c>
      <c r="CC44" s="11">
        <f t="shared" si="24"/>
        <v>0</v>
      </c>
      <c r="CD44" s="11">
        <f t="shared" si="25"/>
        <v>0</v>
      </c>
      <c r="CE44" s="11">
        <f t="shared" si="26"/>
        <v>0</v>
      </c>
      <c r="CF44" s="11">
        <f t="shared" si="27"/>
        <v>0.625</v>
      </c>
      <c r="CG44" s="11">
        <f t="shared" si="28"/>
        <v>0</v>
      </c>
      <c r="CH44" s="11">
        <f t="shared" si="29"/>
        <v>0</v>
      </c>
      <c r="CI44" s="11">
        <f t="shared" si="30"/>
        <v>0</v>
      </c>
      <c r="CJ44" s="10">
        <f t="shared" si="31"/>
        <v>1.25</v>
      </c>
      <c r="CK44" s="11">
        <f t="shared" si="32"/>
        <v>1</v>
      </c>
      <c r="CL44" s="11">
        <f t="shared" si="33"/>
        <v>0</v>
      </c>
      <c r="CM44" s="11">
        <f t="shared" si="34"/>
        <v>1</v>
      </c>
      <c r="CN44" s="11">
        <f t="shared" si="35"/>
        <v>0</v>
      </c>
      <c r="CO44" s="11">
        <f t="shared" si="36"/>
        <v>0</v>
      </c>
      <c r="CP44" s="11">
        <f t="shared" si="37"/>
        <v>0</v>
      </c>
      <c r="CQ44" s="10">
        <f t="shared" si="38"/>
        <v>2</v>
      </c>
      <c r="CR44" s="11">
        <f t="shared" si="39"/>
        <v>1</v>
      </c>
      <c r="CS44" s="11">
        <f t="shared" si="40"/>
        <v>1</v>
      </c>
      <c r="CT44" s="11">
        <f t="shared" si="41"/>
        <v>1</v>
      </c>
      <c r="CU44" s="11">
        <f t="shared" si="42"/>
        <v>0</v>
      </c>
      <c r="CV44" s="11">
        <f t="shared" si="43"/>
        <v>0</v>
      </c>
      <c r="CW44" s="11">
        <f t="shared" si="44"/>
        <v>0</v>
      </c>
      <c r="CX44" s="10">
        <f t="shared" si="45"/>
        <v>3</v>
      </c>
      <c r="CY44" s="11">
        <f t="shared" si="46"/>
        <v>1</v>
      </c>
      <c r="CZ44" s="11">
        <f t="shared" si="47"/>
        <v>0</v>
      </c>
      <c r="DA44" s="11">
        <f t="shared" si="48"/>
        <v>0</v>
      </c>
      <c r="DB44" s="11">
        <f t="shared" si="49"/>
        <v>0</v>
      </c>
      <c r="DC44" s="11">
        <f t="shared" si="50"/>
        <v>1</v>
      </c>
      <c r="DD44" s="11">
        <f t="shared" si="51"/>
        <v>0</v>
      </c>
      <c r="DE44" s="10">
        <f t="shared" si="52"/>
        <v>2</v>
      </c>
      <c r="DF44" s="12" t="s">
        <v>1626</v>
      </c>
      <c r="DG44" s="12">
        <v>866</v>
      </c>
      <c r="DH44" s="13">
        <v>2452</v>
      </c>
      <c r="DI44" s="10">
        <f t="shared" si="53"/>
        <v>2</v>
      </c>
      <c r="DJ44" s="17">
        <f t="shared" si="54"/>
        <v>1.9</v>
      </c>
    </row>
    <row r="45" spans="1:114" ht="14.25" x14ac:dyDescent="0.2">
      <c r="A45" s="6" t="s">
        <v>260</v>
      </c>
      <c r="B45" s="7">
        <v>2313</v>
      </c>
      <c r="C45" s="7"/>
      <c r="D45" s="7">
        <v>38</v>
      </c>
      <c r="E45" s="6" t="s">
        <v>58</v>
      </c>
      <c r="F45" s="9" t="str">
        <f t="shared" si="2"/>
        <v>Tomas Nord</v>
      </c>
      <c r="G45" s="10" t="str">
        <f t="shared" si="3"/>
        <v>tomas.nord@alvdalen.se</v>
      </c>
      <c r="H45" s="10" t="str">
        <f t="shared" si="4"/>
        <v>Demokrati/Ungdomssamordnare</v>
      </c>
      <c r="I45" s="11">
        <f t="shared" si="56"/>
        <v>0</v>
      </c>
      <c r="J45" s="11">
        <f t="shared" si="57"/>
        <v>0</v>
      </c>
      <c r="K45" s="11">
        <f t="shared" si="58"/>
        <v>1.25</v>
      </c>
      <c r="L45" s="11">
        <f t="shared" si="59"/>
        <v>1.25</v>
      </c>
      <c r="M45" s="11">
        <f t="shared" si="60"/>
        <v>0</v>
      </c>
      <c r="N45" s="10">
        <f t="shared" si="61"/>
        <v>2.5</v>
      </c>
      <c r="O45" s="11">
        <f t="shared" si="62"/>
        <v>1</v>
      </c>
      <c r="P45" s="11">
        <f t="shared" si="63"/>
        <v>0</v>
      </c>
      <c r="Q45" s="11">
        <f t="shared" si="64"/>
        <v>1</v>
      </c>
      <c r="R45" s="11">
        <f t="shared" si="65"/>
        <v>1</v>
      </c>
      <c r="S45" s="11">
        <f t="shared" si="66"/>
        <v>1</v>
      </c>
      <c r="T45" s="11">
        <f t="shared" si="67"/>
        <v>0</v>
      </c>
      <c r="U45" s="10">
        <f t="shared" si="68"/>
        <v>4</v>
      </c>
      <c r="V45" s="11">
        <f t="shared" si="69"/>
        <v>0.625</v>
      </c>
      <c r="W45" s="11">
        <f t="shared" si="70"/>
        <v>0.625</v>
      </c>
      <c r="X45" s="11">
        <f t="shared" si="71"/>
        <v>0</v>
      </c>
      <c r="Y45" s="11">
        <f t="shared" si="72"/>
        <v>0.625</v>
      </c>
      <c r="Z45" s="11">
        <f t="shared" si="73"/>
        <v>0.625</v>
      </c>
      <c r="AA45" s="11">
        <f t="shared" si="74"/>
        <v>0.625</v>
      </c>
      <c r="AB45" s="11">
        <f t="shared" si="75"/>
        <v>0.625</v>
      </c>
      <c r="AC45" s="11">
        <f t="shared" si="76"/>
        <v>0.625</v>
      </c>
      <c r="AD45" s="11">
        <f t="shared" si="77"/>
        <v>0</v>
      </c>
      <c r="AE45" s="10">
        <f t="shared" si="78"/>
        <v>4.375</v>
      </c>
      <c r="AF45" s="11">
        <f t="shared" si="79"/>
        <v>1</v>
      </c>
      <c r="AG45" s="11">
        <f t="shared" si="80"/>
        <v>0</v>
      </c>
      <c r="AH45" s="11">
        <f t="shared" si="81"/>
        <v>1</v>
      </c>
      <c r="AI45" s="11">
        <f t="shared" si="82"/>
        <v>0</v>
      </c>
      <c r="AJ45" s="11">
        <f t="shared" si="83"/>
        <v>0</v>
      </c>
      <c r="AK45" s="11">
        <f t="shared" si="84"/>
        <v>0</v>
      </c>
      <c r="AL45" s="10">
        <f t="shared" si="85"/>
        <v>2</v>
      </c>
      <c r="AM45" s="11">
        <f t="shared" si="86"/>
        <v>1</v>
      </c>
      <c r="AN45" s="11">
        <f t="shared" si="87"/>
        <v>1</v>
      </c>
      <c r="AO45" s="11">
        <f t="shared" si="88"/>
        <v>1</v>
      </c>
      <c r="AP45" s="11">
        <f t="shared" si="89"/>
        <v>1</v>
      </c>
      <c r="AQ45" s="11">
        <f t="shared" si="90"/>
        <v>0</v>
      </c>
      <c r="AR45" s="11">
        <f t="shared" si="91"/>
        <v>0</v>
      </c>
      <c r="AS45" s="10">
        <f t="shared" si="92"/>
        <v>4</v>
      </c>
      <c r="AT45" s="11">
        <f t="shared" si="93"/>
        <v>1</v>
      </c>
      <c r="AU45" s="11">
        <f t="shared" si="94"/>
        <v>1</v>
      </c>
      <c r="AV45" s="11">
        <f t="shared" si="95"/>
        <v>1</v>
      </c>
      <c r="AW45" s="11">
        <f t="shared" si="96"/>
        <v>0</v>
      </c>
      <c r="AX45" s="11">
        <f t="shared" si="97"/>
        <v>1</v>
      </c>
      <c r="AY45" s="11">
        <f t="shared" si="98"/>
        <v>0</v>
      </c>
      <c r="AZ45" s="10">
        <f t="shared" si="99"/>
        <v>4</v>
      </c>
      <c r="BA45" s="12" t="s">
        <v>1341</v>
      </c>
      <c r="BB45" s="12" t="s">
        <v>1342</v>
      </c>
      <c r="BC45" s="13">
        <v>2833</v>
      </c>
      <c r="BD45" s="10">
        <f t="shared" si="5"/>
        <v>4</v>
      </c>
      <c r="BE45" s="17">
        <f t="shared" si="100"/>
        <v>3.6</v>
      </c>
      <c r="BF45" s="10" t="str">
        <f t="shared" si="101"/>
        <v>Varken eller</v>
      </c>
      <c r="BI45" s="7">
        <v>208</v>
      </c>
      <c r="BJ45" s="6" t="s">
        <v>309</v>
      </c>
      <c r="BK45" s="9" t="str">
        <f t="shared" si="6"/>
        <v>Gun Henriksson</v>
      </c>
      <c r="BL45" s="10" t="str">
        <f t="shared" si="7"/>
        <v>gun.henriksson@eksjo.se</v>
      </c>
      <c r="BM45" s="10" t="str">
        <f t="shared" si="8"/>
        <v>Fritidsintendent</v>
      </c>
      <c r="BN45" s="11">
        <f t="shared" si="9"/>
        <v>0</v>
      </c>
      <c r="BO45" s="11">
        <f t="shared" si="10"/>
        <v>0</v>
      </c>
      <c r="BP45" s="11">
        <f t="shared" si="11"/>
        <v>0</v>
      </c>
      <c r="BQ45" s="11">
        <f t="shared" si="12"/>
        <v>1.25</v>
      </c>
      <c r="BR45" s="11">
        <f t="shared" si="13"/>
        <v>0</v>
      </c>
      <c r="BS45" s="10">
        <f t="shared" si="14"/>
        <v>1.25</v>
      </c>
      <c r="BT45" s="11">
        <f t="shared" si="15"/>
        <v>0</v>
      </c>
      <c r="BU45" s="11">
        <f t="shared" si="16"/>
        <v>0</v>
      </c>
      <c r="BV45" s="11">
        <f t="shared" si="17"/>
        <v>0</v>
      </c>
      <c r="BW45" s="11">
        <f t="shared" si="18"/>
        <v>1</v>
      </c>
      <c r="BX45" s="11">
        <f t="shared" si="19"/>
        <v>0</v>
      </c>
      <c r="BY45" s="11">
        <f t="shared" si="20"/>
        <v>0</v>
      </c>
      <c r="BZ45" s="10">
        <f t="shared" si="21"/>
        <v>1</v>
      </c>
      <c r="CA45" s="11">
        <f t="shared" si="22"/>
        <v>0</v>
      </c>
      <c r="CB45" s="11">
        <f t="shared" si="23"/>
        <v>0</v>
      </c>
      <c r="CC45" s="11">
        <f t="shared" si="24"/>
        <v>0.625</v>
      </c>
      <c r="CD45" s="11">
        <f t="shared" si="25"/>
        <v>0.625</v>
      </c>
      <c r="CE45" s="11">
        <f t="shared" si="26"/>
        <v>0</v>
      </c>
      <c r="CF45" s="11">
        <f t="shared" si="27"/>
        <v>0.625</v>
      </c>
      <c r="CG45" s="11">
        <f t="shared" si="28"/>
        <v>0</v>
      </c>
      <c r="CH45" s="11">
        <f t="shared" si="29"/>
        <v>0</v>
      </c>
      <c r="CI45" s="11">
        <f t="shared" si="30"/>
        <v>0</v>
      </c>
      <c r="CJ45" s="10">
        <f t="shared" si="31"/>
        <v>1.875</v>
      </c>
      <c r="CK45" s="11">
        <f t="shared" si="32"/>
        <v>0</v>
      </c>
      <c r="CL45" s="11">
        <f t="shared" si="33"/>
        <v>2</v>
      </c>
      <c r="CM45" s="11">
        <f t="shared" si="34"/>
        <v>0</v>
      </c>
      <c r="CN45" s="11">
        <f t="shared" si="35"/>
        <v>0</v>
      </c>
      <c r="CO45" s="11">
        <f t="shared" si="36"/>
        <v>0</v>
      </c>
      <c r="CP45" s="11">
        <f t="shared" si="37"/>
        <v>0</v>
      </c>
      <c r="CQ45" s="10">
        <f t="shared" si="38"/>
        <v>2</v>
      </c>
      <c r="CR45" s="11">
        <f t="shared" si="39"/>
        <v>1</v>
      </c>
      <c r="CS45" s="11">
        <f t="shared" si="40"/>
        <v>1</v>
      </c>
      <c r="CT45" s="11">
        <f t="shared" si="41"/>
        <v>1</v>
      </c>
      <c r="CU45" s="11">
        <f t="shared" si="42"/>
        <v>1</v>
      </c>
      <c r="CV45" s="11">
        <f t="shared" si="43"/>
        <v>0</v>
      </c>
      <c r="CW45" s="11">
        <f t="shared" si="44"/>
        <v>0</v>
      </c>
      <c r="CX45" s="10">
        <f t="shared" si="45"/>
        <v>4</v>
      </c>
      <c r="CY45" s="11">
        <f t="shared" si="46"/>
        <v>0</v>
      </c>
      <c r="CZ45" s="11">
        <f t="shared" si="47"/>
        <v>0</v>
      </c>
      <c r="DA45" s="11">
        <f t="shared" si="48"/>
        <v>0</v>
      </c>
      <c r="DB45" s="11">
        <f t="shared" si="49"/>
        <v>0</v>
      </c>
      <c r="DC45" s="11">
        <f t="shared" si="50"/>
        <v>0</v>
      </c>
      <c r="DD45" s="11">
        <f t="shared" si="51"/>
        <v>0</v>
      </c>
      <c r="DE45" s="10">
        <f t="shared" si="52"/>
        <v>0</v>
      </c>
      <c r="DF45" s="12" t="s">
        <v>1334</v>
      </c>
      <c r="DG45" s="12" t="s">
        <v>1393</v>
      </c>
      <c r="DH45" s="13">
        <v>2805</v>
      </c>
      <c r="DI45" s="10">
        <f t="shared" si="53"/>
        <v>4</v>
      </c>
      <c r="DJ45" s="17">
        <f t="shared" si="54"/>
        <v>2</v>
      </c>
    </row>
    <row r="46" spans="1:114" ht="14.25" x14ac:dyDescent="0.2">
      <c r="A46" s="6" t="s">
        <v>260</v>
      </c>
      <c r="B46" s="7">
        <v>2326</v>
      </c>
      <c r="C46" s="7"/>
      <c r="D46" s="7">
        <v>39</v>
      </c>
      <c r="E46" s="6" t="s">
        <v>201</v>
      </c>
      <c r="F46" s="9" t="str">
        <f t="shared" si="2"/>
        <v>Maria Donnerstål</v>
      </c>
      <c r="G46" s="10" t="str">
        <f t="shared" si="3"/>
        <v>maria.donnerstal@sandviken.se</v>
      </c>
      <c r="H46" s="10" t="str">
        <f t="shared" si="4"/>
        <v>Drogförebyggare</v>
      </c>
      <c r="I46" s="11">
        <f t="shared" si="56"/>
        <v>1.25</v>
      </c>
      <c r="J46" s="11">
        <f t="shared" si="57"/>
        <v>1.25</v>
      </c>
      <c r="K46" s="11">
        <f t="shared" si="58"/>
        <v>1.25</v>
      </c>
      <c r="L46" s="11">
        <f t="shared" si="59"/>
        <v>1.25</v>
      </c>
      <c r="M46" s="11">
        <f t="shared" si="60"/>
        <v>0</v>
      </c>
      <c r="N46" s="10">
        <f t="shared" si="61"/>
        <v>5</v>
      </c>
      <c r="O46" s="11">
        <f t="shared" si="62"/>
        <v>1</v>
      </c>
      <c r="P46" s="11">
        <f t="shared" si="63"/>
        <v>1</v>
      </c>
      <c r="Q46" s="11">
        <f t="shared" si="64"/>
        <v>1</v>
      </c>
      <c r="R46" s="11">
        <f t="shared" si="65"/>
        <v>1</v>
      </c>
      <c r="S46" s="11">
        <f t="shared" si="66"/>
        <v>1</v>
      </c>
      <c r="T46" s="11">
        <f t="shared" si="67"/>
        <v>0</v>
      </c>
      <c r="U46" s="10">
        <f t="shared" si="68"/>
        <v>5</v>
      </c>
      <c r="V46" s="11">
        <f t="shared" si="69"/>
        <v>0</v>
      </c>
      <c r="W46" s="11">
        <f t="shared" si="70"/>
        <v>0.625</v>
      </c>
      <c r="X46" s="11">
        <f t="shared" si="71"/>
        <v>0</v>
      </c>
      <c r="Y46" s="11">
        <f t="shared" si="72"/>
        <v>0</v>
      </c>
      <c r="Z46" s="11">
        <f t="shared" si="73"/>
        <v>0</v>
      </c>
      <c r="AA46" s="11">
        <f t="shared" si="74"/>
        <v>0.625</v>
      </c>
      <c r="AB46" s="11">
        <f t="shared" si="75"/>
        <v>0.625</v>
      </c>
      <c r="AC46" s="11">
        <f t="shared" si="76"/>
        <v>0.625</v>
      </c>
      <c r="AD46" s="11">
        <f t="shared" si="77"/>
        <v>0</v>
      </c>
      <c r="AE46" s="10">
        <f t="shared" si="78"/>
        <v>2.5</v>
      </c>
      <c r="AF46" s="11">
        <f t="shared" si="79"/>
        <v>1</v>
      </c>
      <c r="AG46" s="11">
        <f t="shared" si="80"/>
        <v>0</v>
      </c>
      <c r="AH46" s="11">
        <f t="shared" si="81"/>
        <v>1</v>
      </c>
      <c r="AI46" s="11">
        <f t="shared" si="82"/>
        <v>0</v>
      </c>
      <c r="AJ46" s="11">
        <f t="shared" si="83"/>
        <v>0</v>
      </c>
      <c r="AK46" s="11">
        <f t="shared" si="84"/>
        <v>0</v>
      </c>
      <c r="AL46" s="10">
        <f t="shared" si="85"/>
        <v>2</v>
      </c>
      <c r="AM46" s="11">
        <f t="shared" si="86"/>
        <v>1</v>
      </c>
      <c r="AN46" s="11">
        <f t="shared" si="87"/>
        <v>1</v>
      </c>
      <c r="AO46" s="11">
        <f t="shared" si="88"/>
        <v>1</v>
      </c>
      <c r="AP46" s="11">
        <f t="shared" si="89"/>
        <v>1</v>
      </c>
      <c r="AQ46" s="11">
        <f t="shared" si="90"/>
        <v>0</v>
      </c>
      <c r="AR46" s="11">
        <f t="shared" si="91"/>
        <v>0</v>
      </c>
      <c r="AS46" s="10">
        <f t="shared" si="92"/>
        <v>4</v>
      </c>
      <c r="AT46" s="11">
        <f t="shared" si="93"/>
        <v>1</v>
      </c>
      <c r="AU46" s="11">
        <f t="shared" si="94"/>
        <v>0</v>
      </c>
      <c r="AV46" s="11">
        <f t="shared" si="95"/>
        <v>0</v>
      </c>
      <c r="AW46" s="11">
        <f t="shared" si="96"/>
        <v>1</v>
      </c>
      <c r="AX46" s="11">
        <f t="shared" si="97"/>
        <v>0</v>
      </c>
      <c r="AY46" s="11">
        <f t="shared" si="98"/>
        <v>0</v>
      </c>
      <c r="AZ46" s="10">
        <f t="shared" si="99"/>
        <v>2</v>
      </c>
      <c r="BA46" s="12" t="s">
        <v>1361</v>
      </c>
      <c r="BB46" s="12" t="s">
        <v>1362</v>
      </c>
      <c r="BC46" s="13">
        <v>3805</v>
      </c>
      <c r="BD46" s="10">
        <f t="shared" si="5"/>
        <v>5</v>
      </c>
      <c r="BE46" s="17">
        <f t="shared" si="100"/>
        <v>3.6</v>
      </c>
      <c r="BF46" s="10" t="str">
        <f t="shared" si="101"/>
        <v>Bra</v>
      </c>
      <c r="BI46" s="7">
        <v>209</v>
      </c>
      <c r="BJ46" s="6" t="s">
        <v>361</v>
      </c>
      <c r="BK46" s="9" t="str">
        <f t="shared" si="6"/>
        <v>Annette Hemlin</v>
      </c>
      <c r="BL46" s="10" t="str">
        <f t="shared" si="7"/>
        <v>annette.hemlin@telia.com</v>
      </c>
      <c r="BM46" s="10" t="str">
        <f t="shared" si="8"/>
        <v>Fritidsledare/ungdomaspolitiker</v>
      </c>
      <c r="BN46" s="11">
        <f t="shared" si="9"/>
        <v>0</v>
      </c>
      <c r="BO46" s="11">
        <f t="shared" si="10"/>
        <v>0</v>
      </c>
      <c r="BP46" s="11">
        <f t="shared" si="11"/>
        <v>0</v>
      </c>
      <c r="BQ46" s="11">
        <f t="shared" si="12"/>
        <v>1.25</v>
      </c>
      <c r="BR46" s="11">
        <f t="shared" si="13"/>
        <v>0</v>
      </c>
      <c r="BS46" s="10">
        <f t="shared" si="14"/>
        <v>1.25</v>
      </c>
      <c r="BT46" s="11">
        <f t="shared" si="15"/>
        <v>0</v>
      </c>
      <c r="BU46" s="11">
        <f t="shared" si="16"/>
        <v>0</v>
      </c>
      <c r="BV46" s="11">
        <f t="shared" si="17"/>
        <v>1</v>
      </c>
      <c r="BW46" s="11">
        <f t="shared" si="18"/>
        <v>1</v>
      </c>
      <c r="BX46" s="11">
        <f t="shared" si="19"/>
        <v>0</v>
      </c>
      <c r="BY46" s="11">
        <f t="shared" si="20"/>
        <v>0</v>
      </c>
      <c r="BZ46" s="10">
        <f t="shared" si="21"/>
        <v>2</v>
      </c>
      <c r="CA46" s="11">
        <f t="shared" si="22"/>
        <v>0</v>
      </c>
      <c r="CB46" s="11">
        <f t="shared" si="23"/>
        <v>0</v>
      </c>
      <c r="CC46" s="11">
        <f t="shared" si="24"/>
        <v>0</v>
      </c>
      <c r="CD46" s="11">
        <f t="shared" si="25"/>
        <v>0</v>
      </c>
      <c r="CE46" s="11">
        <f t="shared" si="26"/>
        <v>0</v>
      </c>
      <c r="CF46" s="11">
        <f t="shared" si="27"/>
        <v>0.625</v>
      </c>
      <c r="CG46" s="11">
        <f t="shared" si="28"/>
        <v>0.625</v>
      </c>
      <c r="CH46" s="11">
        <f t="shared" si="29"/>
        <v>0.625</v>
      </c>
      <c r="CI46" s="11">
        <f t="shared" si="30"/>
        <v>0</v>
      </c>
      <c r="CJ46" s="10">
        <f t="shared" si="31"/>
        <v>1.875</v>
      </c>
      <c r="CK46" s="11">
        <f t="shared" si="32"/>
        <v>1</v>
      </c>
      <c r="CL46" s="11">
        <f t="shared" si="33"/>
        <v>0</v>
      </c>
      <c r="CM46" s="11">
        <f t="shared" si="34"/>
        <v>1</v>
      </c>
      <c r="CN46" s="11">
        <f t="shared" si="35"/>
        <v>0</v>
      </c>
      <c r="CO46" s="11">
        <f t="shared" si="36"/>
        <v>0</v>
      </c>
      <c r="CP46" s="11">
        <f t="shared" si="37"/>
        <v>0</v>
      </c>
      <c r="CQ46" s="10">
        <f t="shared" si="38"/>
        <v>2</v>
      </c>
      <c r="CR46" s="11">
        <f t="shared" si="39"/>
        <v>0</v>
      </c>
      <c r="CS46" s="11">
        <f t="shared" si="40"/>
        <v>1</v>
      </c>
      <c r="CT46" s="11">
        <f t="shared" si="41"/>
        <v>1</v>
      </c>
      <c r="CU46" s="11">
        <f t="shared" si="42"/>
        <v>1</v>
      </c>
      <c r="CV46" s="11">
        <f t="shared" si="43"/>
        <v>0</v>
      </c>
      <c r="CW46" s="11">
        <f t="shared" si="44"/>
        <v>0</v>
      </c>
      <c r="CX46" s="10">
        <f t="shared" si="45"/>
        <v>3</v>
      </c>
      <c r="CY46" s="11">
        <f t="shared" si="46"/>
        <v>0</v>
      </c>
      <c r="CZ46" s="11">
        <f t="shared" si="47"/>
        <v>0</v>
      </c>
      <c r="DA46" s="11">
        <f t="shared" si="48"/>
        <v>0</v>
      </c>
      <c r="DB46" s="11">
        <f t="shared" si="49"/>
        <v>0</v>
      </c>
      <c r="DC46" s="11">
        <f t="shared" si="50"/>
        <v>0</v>
      </c>
      <c r="DD46" s="11">
        <f t="shared" si="51"/>
        <v>0</v>
      </c>
      <c r="DE46" s="10">
        <f t="shared" si="52"/>
        <v>0</v>
      </c>
      <c r="DF46" s="12" t="s">
        <v>1406</v>
      </c>
      <c r="DG46" s="12" t="s">
        <v>1407</v>
      </c>
      <c r="DH46" s="13">
        <v>2831</v>
      </c>
      <c r="DI46" s="10">
        <f t="shared" si="53"/>
        <v>4</v>
      </c>
      <c r="DJ46" s="17">
        <f t="shared" si="54"/>
        <v>2</v>
      </c>
    </row>
    <row r="47" spans="1:114" ht="14.25" x14ac:dyDescent="0.2">
      <c r="A47" s="6" t="s">
        <v>260</v>
      </c>
      <c r="B47" s="7">
        <v>2321</v>
      </c>
      <c r="C47" s="7"/>
      <c r="D47" s="7">
        <v>40</v>
      </c>
      <c r="E47" s="6" t="s">
        <v>297</v>
      </c>
      <c r="F47" s="9" t="str">
        <f t="shared" si="2"/>
        <v>anders Degerman</v>
      </c>
      <c r="G47" s="10" t="str">
        <f t="shared" si="3"/>
        <v>anders.degerman@vimmerby.se</v>
      </c>
      <c r="H47" s="10" t="str">
        <f t="shared" si="4"/>
        <v>Enhetschef för folkhälsa och ungdomsverksamhet</v>
      </c>
      <c r="I47" s="11">
        <f t="shared" si="56"/>
        <v>1.25</v>
      </c>
      <c r="J47" s="11">
        <f t="shared" si="57"/>
        <v>0</v>
      </c>
      <c r="K47" s="11">
        <f t="shared" si="58"/>
        <v>1.25</v>
      </c>
      <c r="L47" s="11">
        <f t="shared" si="59"/>
        <v>1.25</v>
      </c>
      <c r="M47" s="11">
        <f t="shared" si="60"/>
        <v>0</v>
      </c>
      <c r="N47" s="10">
        <f t="shared" si="61"/>
        <v>3.75</v>
      </c>
      <c r="O47" s="11">
        <f t="shared" si="62"/>
        <v>1</v>
      </c>
      <c r="P47" s="11">
        <f t="shared" si="63"/>
        <v>1</v>
      </c>
      <c r="Q47" s="11">
        <f t="shared" si="64"/>
        <v>1</v>
      </c>
      <c r="R47" s="11">
        <f t="shared" si="65"/>
        <v>0</v>
      </c>
      <c r="S47" s="11">
        <f t="shared" si="66"/>
        <v>0</v>
      </c>
      <c r="T47" s="11">
        <f t="shared" si="67"/>
        <v>0</v>
      </c>
      <c r="U47" s="10">
        <f t="shared" si="68"/>
        <v>3</v>
      </c>
      <c r="V47" s="11">
        <f t="shared" si="69"/>
        <v>0</v>
      </c>
      <c r="W47" s="11">
        <f t="shared" si="70"/>
        <v>0</v>
      </c>
      <c r="X47" s="11">
        <f t="shared" si="71"/>
        <v>0.625</v>
      </c>
      <c r="Y47" s="11">
        <f t="shared" si="72"/>
        <v>0.625</v>
      </c>
      <c r="Z47" s="11">
        <f t="shared" si="73"/>
        <v>0.625</v>
      </c>
      <c r="AA47" s="11">
        <f t="shared" si="74"/>
        <v>0.625</v>
      </c>
      <c r="AB47" s="11">
        <f t="shared" si="75"/>
        <v>0.625</v>
      </c>
      <c r="AC47" s="11">
        <f t="shared" si="76"/>
        <v>0</v>
      </c>
      <c r="AD47" s="11">
        <f t="shared" si="77"/>
        <v>0</v>
      </c>
      <c r="AE47" s="10">
        <f t="shared" si="78"/>
        <v>3.125</v>
      </c>
      <c r="AF47" s="11">
        <f t="shared" si="79"/>
        <v>0</v>
      </c>
      <c r="AG47" s="11">
        <f t="shared" si="80"/>
        <v>2</v>
      </c>
      <c r="AH47" s="11">
        <f t="shared" si="81"/>
        <v>1</v>
      </c>
      <c r="AI47" s="11">
        <f t="shared" si="82"/>
        <v>0</v>
      </c>
      <c r="AJ47" s="11">
        <f t="shared" si="83"/>
        <v>0</v>
      </c>
      <c r="AK47" s="11">
        <f t="shared" si="84"/>
        <v>0</v>
      </c>
      <c r="AL47" s="10">
        <f t="shared" si="85"/>
        <v>3</v>
      </c>
      <c r="AM47" s="11">
        <f t="shared" si="86"/>
        <v>1</v>
      </c>
      <c r="AN47" s="11">
        <f t="shared" si="87"/>
        <v>1</v>
      </c>
      <c r="AO47" s="11">
        <f t="shared" si="88"/>
        <v>1</v>
      </c>
      <c r="AP47" s="11">
        <f t="shared" si="89"/>
        <v>1</v>
      </c>
      <c r="AQ47" s="11">
        <f t="shared" si="90"/>
        <v>0</v>
      </c>
      <c r="AR47" s="11">
        <f t="shared" si="91"/>
        <v>0</v>
      </c>
      <c r="AS47" s="10">
        <f t="shared" si="92"/>
        <v>4</v>
      </c>
      <c r="AT47" s="11">
        <f t="shared" si="93"/>
        <v>1</v>
      </c>
      <c r="AU47" s="11">
        <f t="shared" si="94"/>
        <v>1</v>
      </c>
      <c r="AV47" s="11">
        <f t="shared" si="95"/>
        <v>1</v>
      </c>
      <c r="AW47" s="11">
        <f t="shared" si="96"/>
        <v>1</v>
      </c>
      <c r="AX47" s="11">
        <f t="shared" si="97"/>
        <v>0</v>
      </c>
      <c r="AY47" s="11">
        <f t="shared" si="98"/>
        <v>0</v>
      </c>
      <c r="AZ47" s="10">
        <f t="shared" si="99"/>
        <v>4</v>
      </c>
      <c r="BA47" s="12" t="s">
        <v>1412</v>
      </c>
      <c r="BB47" s="12" t="s">
        <v>1413</v>
      </c>
      <c r="BC47" s="13">
        <v>2849</v>
      </c>
      <c r="BD47" s="10">
        <f t="shared" si="5"/>
        <v>4</v>
      </c>
      <c r="BE47" s="17">
        <f t="shared" si="100"/>
        <v>3.6</v>
      </c>
      <c r="BF47" s="10" t="str">
        <f t="shared" si="101"/>
        <v>Bra</v>
      </c>
      <c r="BI47" s="7">
        <v>210</v>
      </c>
      <c r="BJ47" s="6" t="s">
        <v>460</v>
      </c>
      <c r="BK47" s="9" t="str">
        <f t="shared" si="6"/>
        <v>Hans Ylipää</v>
      </c>
      <c r="BL47" s="10" t="str">
        <f t="shared" si="7"/>
        <v>hans.ylipaa@kommun.pajala.se</v>
      </c>
      <c r="BM47" s="10" t="str">
        <f t="shared" si="8"/>
        <v>Avdelningschef fritid</v>
      </c>
      <c r="BN47" s="11">
        <f t="shared" si="9"/>
        <v>0</v>
      </c>
      <c r="BO47" s="11">
        <f t="shared" si="10"/>
        <v>0</v>
      </c>
      <c r="BP47" s="11">
        <f t="shared" si="11"/>
        <v>0</v>
      </c>
      <c r="BQ47" s="11">
        <f t="shared" si="12"/>
        <v>0</v>
      </c>
      <c r="BR47" s="11">
        <f t="shared" si="13"/>
        <v>0</v>
      </c>
      <c r="BS47" s="10">
        <f t="shared" si="14"/>
        <v>0</v>
      </c>
      <c r="BT47" s="11">
        <f t="shared" si="15"/>
        <v>0</v>
      </c>
      <c r="BU47" s="11">
        <f t="shared" si="16"/>
        <v>1</v>
      </c>
      <c r="BV47" s="11">
        <f t="shared" si="17"/>
        <v>1</v>
      </c>
      <c r="BW47" s="11">
        <f t="shared" si="18"/>
        <v>0</v>
      </c>
      <c r="BX47" s="11">
        <f t="shared" si="19"/>
        <v>0</v>
      </c>
      <c r="BY47" s="11">
        <f t="shared" si="20"/>
        <v>0</v>
      </c>
      <c r="BZ47" s="10">
        <f t="shared" si="21"/>
        <v>2</v>
      </c>
      <c r="CA47" s="11">
        <f t="shared" si="22"/>
        <v>0</v>
      </c>
      <c r="CB47" s="11">
        <f t="shared" si="23"/>
        <v>0</v>
      </c>
      <c r="CC47" s="11">
        <f t="shared" si="24"/>
        <v>0.625</v>
      </c>
      <c r="CD47" s="11">
        <f t="shared" si="25"/>
        <v>0</v>
      </c>
      <c r="CE47" s="11">
        <f t="shared" si="26"/>
        <v>0</v>
      </c>
      <c r="CF47" s="11">
        <f t="shared" si="27"/>
        <v>0.625</v>
      </c>
      <c r="CG47" s="11">
        <f t="shared" si="28"/>
        <v>0</v>
      </c>
      <c r="CH47" s="11">
        <f t="shared" si="29"/>
        <v>0</v>
      </c>
      <c r="CI47" s="11">
        <f t="shared" si="30"/>
        <v>0</v>
      </c>
      <c r="CJ47" s="10">
        <f t="shared" si="31"/>
        <v>1.25</v>
      </c>
      <c r="CK47" s="11">
        <f t="shared" si="32"/>
        <v>0</v>
      </c>
      <c r="CL47" s="11">
        <f t="shared" si="33"/>
        <v>2</v>
      </c>
      <c r="CM47" s="11">
        <f t="shared" si="34"/>
        <v>1</v>
      </c>
      <c r="CN47" s="11">
        <f t="shared" si="35"/>
        <v>0</v>
      </c>
      <c r="CO47" s="11">
        <f t="shared" si="36"/>
        <v>0</v>
      </c>
      <c r="CP47" s="11">
        <f t="shared" si="37"/>
        <v>0</v>
      </c>
      <c r="CQ47" s="10">
        <f t="shared" si="38"/>
        <v>3</v>
      </c>
      <c r="CR47" s="11">
        <f t="shared" si="39"/>
        <v>0</v>
      </c>
      <c r="CS47" s="11">
        <f t="shared" si="40"/>
        <v>1</v>
      </c>
      <c r="CT47" s="11">
        <f t="shared" si="41"/>
        <v>1</v>
      </c>
      <c r="CU47" s="11">
        <f t="shared" si="42"/>
        <v>1</v>
      </c>
      <c r="CV47" s="11">
        <f t="shared" si="43"/>
        <v>0</v>
      </c>
      <c r="CW47" s="11">
        <f t="shared" si="44"/>
        <v>0</v>
      </c>
      <c r="CX47" s="10">
        <f t="shared" si="45"/>
        <v>3</v>
      </c>
      <c r="CY47" s="11">
        <f t="shared" si="46"/>
        <v>1</v>
      </c>
      <c r="CZ47" s="11">
        <f t="shared" si="47"/>
        <v>0</v>
      </c>
      <c r="DA47" s="11">
        <f t="shared" si="48"/>
        <v>0</v>
      </c>
      <c r="DB47" s="11">
        <f t="shared" si="49"/>
        <v>0</v>
      </c>
      <c r="DC47" s="11">
        <f t="shared" si="50"/>
        <v>0</v>
      </c>
      <c r="DD47" s="11">
        <f t="shared" si="51"/>
        <v>0</v>
      </c>
      <c r="DE47" s="10">
        <f t="shared" si="52"/>
        <v>1</v>
      </c>
      <c r="DF47" s="12" t="s">
        <v>1434</v>
      </c>
      <c r="DG47" s="12" t="s">
        <v>1435</v>
      </c>
      <c r="DH47" s="13">
        <v>2954</v>
      </c>
      <c r="DI47" s="10">
        <f t="shared" si="53"/>
        <v>4</v>
      </c>
      <c r="DJ47" s="17">
        <f t="shared" si="54"/>
        <v>2</v>
      </c>
    </row>
    <row r="48" spans="1:114" ht="14.25" x14ac:dyDescent="0.2">
      <c r="A48" s="6" t="s">
        <v>260</v>
      </c>
      <c r="B48" s="7">
        <v>2361</v>
      </c>
      <c r="C48" s="7"/>
      <c r="D48" s="7">
        <v>41</v>
      </c>
      <c r="E48" s="6" t="s">
        <v>840</v>
      </c>
      <c r="F48" s="9" t="str">
        <f t="shared" si="2"/>
        <v>Marie Haesert</v>
      </c>
      <c r="G48" s="10" t="str">
        <f t="shared" si="3"/>
        <v>marie.haesert@nacka.se</v>
      </c>
      <c r="H48" s="10" t="str">
        <f t="shared" si="4"/>
        <v>Drogförebyggare</v>
      </c>
      <c r="I48" s="11">
        <f t="shared" si="56"/>
        <v>0</v>
      </c>
      <c r="J48" s="11">
        <f t="shared" si="57"/>
        <v>0</v>
      </c>
      <c r="K48" s="11">
        <f t="shared" si="58"/>
        <v>1.25</v>
      </c>
      <c r="L48" s="11">
        <f t="shared" si="59"/>
        <v>1.25</v>
      </c>
      <c r="M48" s="11">
        <f t="shared" si="60"/>
        <v>0</v>
      </c>
      <c r="N48" s="10">
        <f t="shared" si="61"/>
        <v>2.5</v>
      </c>
      <c r="O48" s="11">
        <f t="shared" si="62"/>
        <v>1</v>
      </c>
      <c r="P48" s="11">
        <f t="shared" si="63"/>
        <v>1</v>
      </c>
      <c r="Q48" s="11">
        <f t="shared" si="64"/>
        <v>1</v>
      </c>
      <c r="R48" s="11">
        <f t="shared" si="65"/>
        <v>1</v>
      </c>
      <c r="S48" s="11">
        <f t="shared" si="66"/>
        <v>0</v>
      </c>
      <c r="T48" s="11">
        <f t="shared" si="67"/>
        <v>0</v>
      </c>
      <c r="U48" s="10">
        <f t="shared" si="68"/>
        <v>4</v>
      </c>
      <c r="V48" s="11">
        <f t="shared" si="69"/>
        <v>0.625</v>
      </c>
      <c r="W48" s="11">
        <f t="shared" si="70"/>
        <v>0.625</v>
      </c>
      <c r="X48" s="11">
        <f t="shared" si="71"/>
        <v>0.625</v>
      </c>
      <c r="Y48" s="11">
        <f t="shared" si="72"/>
        <v>0.625</v>
      </c>
      <c r="Z48" s="11">
        <f t="shared" si="73"/>
        <v>0</v>
      </c>
      <c r="AA48" s="11">
        <f t="shared" si="74"/>
        <v>0.625</v>
      </c>
      <c r="AB48" s="11">
        <f t="shared" si="75"/>
        <v>0.625</v>
      </c>
      <c r="AC48" s="11">
        <f t="shared" si="76"/>
        <v>0</v>
      </c>
      <c r="AD48" s="11">
        <f t="shared" si="77"/>
        <v>0</v>
      </c>
      <c r="AE48" s="10">
        <f t="shared" si="78"/>
        <v>3.75</v>
      </c>
      <c r="AF48" s="11">
        <f t="shared" si="79"/>
        <v>0</v>
      </c>
      <c r="AG48" s="11">
        <f t="shared" si="80"/>
        <v>2</v>
      </c>
      <c r="AH48" s="11">
        <f t="shared" si="81"/>
        <v>0</v>
      </c>
      <c r="AI48" s="11">
        <f t="shared" si="82"/>
        <v>2</v>
      </c>
      <c r="AJ48" s="11">
        <f t="shared" si="83"/>
        <v>0</v>
      </c>
      <c r="AK48" s="11">
        <f t="shared" si="84"/>
        <v>0</v>
      </c>
      <c r="AL48" s="10">
        <f t="shared" si="85"/>
        <v>4</v>
      </c>
      <c r="AM48" s="11">
        <f t="shared" si="86"/>
        <v>1</v>
      </c>
      <c r="AN48" s="11">
        <f t="shared" si="87"/>
        <v>1</v>
      </c>
      <c r="AO48" s="11">
        <f t="shared" si="88"/>
        <v>1</v>
      </c>
      <c r="AP48" s="11">
        <f t="shared" si="89"/>
        <v>1</v>
      </c>
      <c r="AQ48" s="11">
        <f t="shared" si="90"/>
        <v>0</v>
      </c>
      <c r="AR48" s="11">
        <f t="shared" si="91"/>
        <v>0</v>
      </c>
      <c r="AS48" s="10">
        <f t="shared" si="92"/>
        <v>4</v>
      </c>
      <c r="AT48" s="11">
        <f t="shared" si="93"/>
        <v>0</v>
      </c>
      <c r="AU48" s="11">
        <f t="shared" si="94"/>
        <v>1</v>
      </c>
      <c r="AV48" s="11">
        <f t="shared" si="95"/>
        <v>1</v>
      </c>
      <c r="AW48" s="11">
        <f t="shared" si="96"/>
        <v>1</v>
      </c>
      <c r="AX48" s="11">
        <f t="shared" si="97"/>
        <v>0</v>
      </c>
      <c r="AY48" s="11">
        <f t="shared" si="98"/>
        <v>0</v>
      </c>
      <c r="AZ48" s="10">
        <f t="shared" si="99"/>
        <v>3</v>
      </c>
      <c r="BA48" s="12" t="s">
        <v>1535</v>
      </c>
      <c r="BB48" s="12" t="s">
        <v>1536</v>
      </c>
      <c r="BC48" s="13">
        <v>2839</v>
      </c>
      <c r="BD48" s="10">
        <f t="shared" si="5"/>
        <v>4</v>
      </c>
      <c r="BE48" s="17">
        <f t="shared" si="100"/>
        <v>3.6</v>
      </c>
      <c r="BF48" s="10" t="str">
        <f t="shared" si="101"/>
        <v>Bra</v>
      </c>
      <c r="BI48" s="7">
        <v>211</v>
      </c>
      <c r="BJ48" s="6" t="s">
        <v>617</v>
      </c>
      <c r="BK48" s="9" t="str">
        <f t="shared" si="6"/>
        <v>Bert-Inge Kaqrlsson</v>
      </c>
      <c r="BL48" s="10" t="str">
        <f t="shared" si="7"/>
        <v>bert-inge.karlsson@klippan.se</v>
      </c>
      <c r="BM48" s="10" t="str">
        <f t="shared" si="8"/>
        <v>alkohol- o drogförebyggande samordnare</v>
      </c>
      <c r="BN48" s="11">
        <f t="shared" si="9"/>
        <v>0</v>
      </c>
      <c r="BO48" s="11">
        <f t="shared" si="10"/>
        <v>0</v>
      </c>
      <c r="BP48" s="11">
        <f t="shared" si="11"/>
        <v>0</v>
      </c>
      <c r="BQ48" s="11">
        <f t="shared" si="12"/>
        <v>1.25</v>
      </c>
      <c r="BR48" s="11">
        <f t="shared" si="13"/>
        <v>0</v>
      </c>
      <c r="BS48" s="10">
        <f t="shared" si="14"/>
        <v>1.25</v>
      </c>
      <c r="BT48" s="11">
        <f t="shared" si="15"/>
        <v>1</v>
      </c>
      <c r="BU48" s="11">
        <f t="shared" si="16"/>
        <v>1</v>
      </c>
      <c r="BV48" s="11">
        <f t="shared" si="17"/>
        <v>0</v>
      </c>
      <c r="BW48" s="11">
        <f t="shared" si="18"/>
        <v>1</v>
      </c>
      <c r="BX48" s="11">
        <f t="shared" si="19"/>
        <v>0</v>
      </c>
      <c r="BY48" s="11">
        <f t="shared" si="20"/>
        <v>0</v>
      </c>
      <c r="BZ48" s="10">
        <f t="shared" si="21"/>
        <v>3</v>
      </c>
      <c r="CA48" s="11">
        <f t="shared" si="22"/>
        <v>0</v>
      </c>
      <c r="CB48" s="11">
        <f t="shared" si="23"/>
        <v>0.625</v>
      </c>
      <c r="CC48" s="11">
        <f t="shared" si="24"/>
        <v>0.625</v>
      </c>
      <c r="CD48" s="11">
        <f t="shared" si="25"/>
        <v>0</v>
      </c>
      <c r="CE48" s="11">
        <f t="shared" si="26"/>
        <v>0</v>
      </c>
      <c r="CF48" s="11">
        <f t="shared" si="27"/>
        <v>0.625</v>
      </c>
      <c r="CG48" s="11">
        <f t="shared" si="28"/>
        <v>0</v>
      </c>
      <c r="CH48" s="11">
        <f t="shared" si="29"/>
        <v>0</v>
      </c>
      <c r="CI48" s="11">
        <f t="shared" si="30"/>
        <v>0</v>
      </c>
      <c r="CJ48" s="10">
        <f t="shared" si="31"/>
        <v>1.875</v>
      </c>
      <c r="CK48" s="11">
        <f t="shared" si="32"/>
        <v>1</v>
      </c>
      <c r="CL48" s="11">
        <f t="shared" si="33"/>
        <v>0</v>
      </c>
      <c r="CM48" s="11">
        <f t="shared" si="34"/>
        <v>0</v>
      </c>
      <c r="CN48" s="11">
        <f t="shared" si="35"/>
        <v>0</v>
      </c>
      <c r="CO48" s="11">
        <f t="shared" si="36"/>
        <v>0</v>
      </c>
      <c r="CP48" s="11">
        <f t="shared" si="37"/>
        <v>0</v>
      </c>
      <c r="CQ48" s="10">
        <f t="shared" si="38"/>
        <v>1</v>
      </c>
      <c r="CR48" s="11">
        <f t="shared" si="39"/>
        <v>1</v>
      </c>
      <c r="CS48" s="11">
        <f t="shared" si="40"/>
        <v>1</v>
      </c>
      <c r="CT48" s="11">
        <f t="shared" si="41"/>
        <v>1</v>
      </c>
      <c r="CU48" s="11">
        <f t="shared" si="42"/>
        <v>0</v>
      </c>
      <c r="CV48" s="11">
        <f t="shared" si="43"/>
        <v>0</v>
      </c>
      <c r="CW48" s="11">
        <f t="shared" si="44"/>
        <v>0</v>
      </c>
      <c r="CX48" s="10">
        <f t="shared" si="45"/>
        <v>3</v>
      </c>
      <c r="CY48" s="11">
        <f t="shared" si="46"/>
        <v>1</v>
      </c>
      <c r="CZ48" s="11">
        <f t="shared" si="47"/>
        <v>1</v>
      </c>
      <c r="DA48" s="11">
        <f t="shared" si="48"/>
        <v>0</v>
      </c>
      <c r="DB48" s="11">
        <f t="shared" si="49"/>
        <v>0</v>
      </c>
      <c r="DC48" s="11">
        <f t="shared" si="50"/>
        <v>0</v>
      </c>
      <c r="DD48" s="11">
        <f t="shared" si="51"/>
        <v>0</v>
      </c>
      <c r="DE48" s="10">
        <f t="shared" si="52"/>
        <v>2</v>
      </c>
      <c r="DF48" s="12" t="s">
        <v>1463</v>
      </c>
      <c r="DG48" s="12">
        <v>702</v>
      </c>
      <c r="DH48" s="13">
        <v>2409</v>
      </c>
      <c r="DI48" s="10">
        <f t="shared" si="53"/>
        <v>2</v>
      </c>
      <c r="DJ48" s="17">
        <f t="shared" si="54"/>
        <v>2</v>
      </c>
    </row>
    <row r="49" spans="1:114" ht="14.25" x14ac:dyDescent="0.2">
      <c r="A49" s="19" t="s">
        <v>299</v>
      </c>
      <c r="B49" s="7">
        <v>604</v>
      </c>
      <c r="C49" s="7"/>
      <c r="D49" s="7">
        <v>42</v>
      </c>
      <c r="E49" s="6" t="s">
        <v>747</v>
      </c>
      <c r="F49" s="9" t="str">
        <f t="shared" si="2"/>
        <v>Carina Hedström</v>
      </c>
      <c r="G49" s="10" t="str">
        <f t="shared" si="3"/>
        <v>carina.hedstrom@lidingo.se</v>
      </c>
      <c r="H49" s="10" t="str">
        <f t="shared" si="4"/>
        <v>avdelningschef</v>
      </c>
      <c r="I49" s="11">
        <f t="shared" si="56"/>
        <v>1.25</v>
      </c>
      <c r="J49" s="11">
        <f t="shared" si="57"/>
        <v>1.25</v>
      </c>
      <c r="K49" s="11">
        <f t="shared" si="58"/>
        <v>0</v>
      </c>
      <c r="L49" s="11">
        <f t="shared" si="59"/>
        <v>1.25</v>
      </c>
      <c r="M49" s="11">
        <f t="shared" si="60"/>
        <v>0</v>
      </c>
      <c r="N49" s="10">
        <f t="shared" si="61"/>
        <v>3.75</v>
      </c>
      <c r="O49" s="11">
        <f t="shared" si="62"/>
        <v>0</v>
      </c>
      <c r="P49" s="11">
        <f t="shared" si="63"/>
        <v>1</v>
      </c>
      <c r="Q49" s="11">
        <f t="shared" si="64"/>
        <v>1</v>
      </c>
      <c r="R49" s="11">
        <f t="shared" si="65"/>
        <v>1</v>
      </c>
      <c r="S49" s="11">
        <f t="shared" si="66"/>
        <v>0</v>
      </c>
      <c r="T49" s="11">
        <f t="shared" si="67"/>
        <v>0</v>
      </c>
      <c r="U49" s="10">
        <f t="shared" si="68"/>
        <v>3</v>
      </c>
      <c r="V49" s="11">
        <f t="shared" si="69"/>
        <v>0.625</v>
      </c>
      <c r="W49" s="11">
        <f t="shared" si="70"/>
        <v>0.625</v>
      </c>
      <c r="X49" s="11">
        <f t="shared" si="71"/>
        <v>0.625</v>
      </c>
      <c r="Y49" s="11">
        <f t="shared" si="72"/>
        <v>0.625</v>
      </c>
      <c r="Z49" s="11">
        <f t="shared" si="73"/>
        <v>0</v>
      </c>
      <c r="AA49" s="11">
        <f t="shared" si="74"/>
        <v>0.625</v>
      </c>
      <c r="AB49" s="11">
        <f t="shared" si="75"/>
        <v>0.625</v>
      </c>
      <c r="AC49" s="11">
        <f t="shared" si="76"/>
        <v>0</v>
      </c>
      <c r="AD49" s="11">
        <f t="shared" si="77"/>
        <v>0</v>
      </c>
      <c r="AE49" s="10">
        <f t="shared" si="78"/>
        <v>3.75</v>
      </c>
      <c r="AF49" s="11">
        <f t="shared" si="79"/>
        <v>0</v>
      </c>
      <c r="AG49" s="11">
        <f t="shared" si="80"/>
        <v>2</v>
      </c>
      <c r="AH49" s="11">
        <f t="shared" si="81"/>
        <v>0</v>
      </c>
      <c r="AI49" s="11">
        <f t="shared" si="82"/>
        <v>2</v>
      </c>
      <c r="AJ49" s="11">
        <f t="shared" si="83"/>
        <v>1</v>
      </c>
      <c r="AK49" s="11">
        <f t="shared" si="84"/>
        <v>0</v>
      </c>
      <c r="AL49" s="10">
        <f t="shared" si="85"/>
        <v>5</v>
      </c>
      <c r="AM49" s="11">
        <f t="shared" si="86"/>
        <v>1</v>
      </c>
      <c r="AN49" s="11">
        <f t="shared" si="87"/>
        <v>1</v>
      </c>
      <c r="AO49" s="11">
        <f t="shared" si="88"/>
        <v>1</v>
      </c>
      <c r="AP49" s="11">
        <f t="shared" si="89"/>
        <v>1</v>
      </c>
      <c r="AQ49" s="11">
        <f t="shared" si="90"/>
        <v>1</v>
      </c>
      <c r="AR49" s="11">
        <f t="shared" si="91"/>
        <v>0</v>
      </c>
      <c r="AS49" s="10">
        <f t="shared" si="92"/>
        <v>5</v>
      </c>
      <c r="AT49" s="11">
        <f t="shared" si="93"/>
        <v>1</v>
      </c>
      <c r="AU49" s="11">
        <f t="shared" si="94"/>
        <v>1</v>
      </c>
      <c r="AV49" s="11">
        <f t="shared" si="95"/>
        <v>1</v>
      </c>
      <c r="AW49" s="11">
        <f t="shared" si="96"/>
        <v>0</v>
      </c>
      <c r="AX49" s="11">
        <f t="shared" si="97"/>
        <v>0</v>
      </c>
      <c r="AY49" s="11">
        <f t="shared" si="98"/>
        <v>0</v>
      </c>
      <c r="AZ49" s="10">
        <f t="shared" si="99"/>
        <v>3</v>
      </c>
      <c r="BA49" s="12" t="s">
        <v>1549</v>
      </c>
      <c r="BB49" s="12">
        <v>864</v>
      </c>
      <c r="BC49" s="13">
        <v>2329</v>
      </c>
      <c r="BD49" s="10">
        <f t="shared" si="5"/>
        <v>2</v>
      </c>
      <c r="BE49" s="17">
        <f t="shared" si="100"/>
        <v>3.6</v>
      </c>
      <c r="BF49" s="10" t="str">
        <f t="shared" si="101"/>
        <v>Mycket bra</v>
      </c>
      <c r="BI49" s="7">
        <v>212</v>
      </c>
      <c r="BJ49" s="6" t="s">
        <v>574</v>
      </c>
      <c r="BK49" s="9" t="str">
        <f t="shared" si="6"/>
        <v>Ulrica Burman</v>
      </c>
      <c r="BL49" s="10" t="str">
        <f t="shared" si="7"/>
        <v>ulrica.burman@vilhelmina.se</v>
      </c>
      <c r="BM49" s="10" t="str">
        <f t="shared" si="8"/>
        <v>Fritidskonsulent</v>
      </c>
      <c r="BN49" s="11">
        <f t="shared" si="9"/>
        <v>0</v>
      </c>
      <c r="BO49" s="11">
        <f t="shared" si="10"/>
        <v>0</v>
      </c>
      <c r="BP49" s="11">
        <f t="shared" si="11"/>
        <v>0</v>
      </c>
      <c r="BQ49" s="11">
        <f t="shared" si="12"/>
        <v>0</v>
      </c>
      <c r="BR49" s="11">
        <f t="shared" si="13"/>
        <v>0</v>
      </c>
      <c r="BS49" s="10">
        <f t="shared" si="14"/>
        <v>0</v>
      </c>
      <c r="BT49" s="11">
        <f t="shared" si="15"/>
        <v>0</v>
      </c>
      <c r="BU49" s="11">
        <f t="shared" si="16"/>
        <v>0</v>
      </c>
      <c r="BV49" s="11">
        <f t="shared" si="17"/>
        <v>1</v>
      </c>
      <c r="BW49" s="11">
        <f t="shared" si="18"/>
        <v>1</v>
      </c>
      <c r="BX49" s="11">
        <f t="shared" si="19"/>
        <v>0</v>
      </c>
      <c r="BY49" s="11">
        <f t="shared" si="20"/>
        <v>0</v>
      </c>
      <c r="BZ49" s="10">
        <f t="shared" si="21"/>
        <v>2</v>
      </c>
      <c r="CA49" s="11">
        <f t="shared" si="22"/>
        <v>0</v>
      </c>
      <c r="CB49" s="11">
        <f t="shared" si="23"/>
        <v>0</v>
      </c>
      <c r="CC49" s="11">
        <f t="shared" si="24"/>
        <v>0.625</v>
      </c>
      <c r="CD49" s="11">
        <f t="shared" si="25"/>
        <v>0</v>
      </c>
      <c r="CE49" s="11">
        <f t="shared" si="26"/>
        <v>0</v>
      </c>
      <c r="CF49" s="11">
        <f t="shared" si="27"/>
        <v>0.625</v>
      </c>
      <c r="CG49" s="11">
        <f t="shared" si="28"/>
        <v>0.625</v>
      </c>
      <c r="CH49" s="11">
        <f t="shared" si="29"/>
        <v>0</v>
      </c>
      <c r="CI49" s="11">
        <f t="shared" si="30"/>
        <v>0</v>
      </c>
      <c r="CJ49" s="10">
        <f t="shared" si="31"/>
        <v>1.875</v>
      </c>
      <c r="CK49" s="11">
        <f t="shared" si="32"/>
        <v>0</v>
      </c>
      <c r="CL49" s="11">
        <f t="shared" si="33"/>
        <v>2</v>
      </c>
      <c r="CM49" s="11">
        <f t="shared" si="34"/>
        <v>1</v>
      </c>
      <c r="CN49" s="11">
        <f t="shared" si="35"/>
        <v>0</v>
      </c>
      <c r="CO49" s="11">
        <f t="shared" si="36"/>
        <v>0</v>
      </c>
      <c r="CP49" s="11">
        <f t="shared" si="37"/>
        <v>0</v>
      </c>
      <c r="CQ49" s="10">
        <f t="shared" si="38"/>
        <v>3</v>
      </c>
      <c r="CR49" s="11">
        <f t="shared" si="39"/>
        <v>0</v>
      </c>
      <c r="CS49" s="11">
        <f t="shared" si="40"/>
        <v>1</v>
      </c>
      <c r="CT49" s="11">
        <f t="shared" si="41"/>
        <v>1</v>
      </c>
      <c r="CU49" s="11">
        <f t="shared" si="42"/>
        <v>0</v>
      </c>
      <c r="CV49" s="11">
        <f t="shared" si="43"/>
        <v>0</v>
      </c>
      <c r="CW49" s="11">
        <f t="shared" si="44"/>
        <v>0</v>
      </c>
      <c r="CX49" s="10">
        <f t="shared" si="45"/>
        <v>2</v>
      </c>
      <c r="CY49" s="11">
        <f t="shared" si="46"/>
        <v>0</v>
      </c>
      <c r="CZ49" s="11">
        <f t="shared" si="47"/>
        <v>0</v>
      </c>
      <c r="DA49" s="11">
        <f t="shared" si="48"/>
        <v>0</v>
      </c>
      <c r="DB49" s="11">
        <f t="shared" si="49"/>
        <v>0</v>
      </c>
      <c r="DC49" s="11">
        <f t="shared" si="50"/>
        <v>0</v>
      </c>
      <c r="DD49" s="11">
        <f t="shared" si="51"/>
        <v>0</v>
      </c>
      <c r="DE49" s="10">
        <f t="shared" si="52"/>
        <v>0</v>
      </c>
      <c r="DF49" s="12" t="s">
        <v>1598</v>
      </c>
      <c r="DG49" s="12" t="s">
        <v>1599</v>
      </c>
      <c r="DH49" s="13">
        <v>3203</v>
      </c>
      <c r="DI49" s="10">
        <f t="shared" si="53"/>
        <v>5</v>
      </c>
      <c r="DJ49" s="17">
        <f t="shared" si="54"/>
        <v>2</v>
      </c>
    </row>
    <row r="50" spans="1:114" ht="14.25" x14ac:dyDescent="0.2">
      <c r="A50" s="6" t="s">
        <v>299</v>
      </c>
      <c r="B50" s="7">
        <v>617</v>
      </c>
      <c r="C50" s="7"/>
      <c r="D50" s="7">
        <v>43</v>
      </c>
      <c r="E50" s="6" t="s">
        <v>762</v>
      </c>
      <c r="F50" s="9" t="str">
        <f t="shared" si="2"/>
        <v>Tina Wallgård</v>
      </c>
      <c r="G50" s="10" t="str">
        <f t="shared" si="3"/>
        <v>tina.wallgard@solna.se</v>
      </c>
      <c r="H50" s="10" t="str">
        <f t="shared" si="4"/>
        <v>enhetschef fritid barn och unga</v>
      </c>
      <c r="I50" s="11">
        <f t="shared" si="56"/>
        <v>1.25</v>
      </c>
      <c r="J50" s="11">
        <f t="shared" si="57"/>
        <v>1.25</v>
      </c>
      <c r="K50" s="11">
        <f t="shared" si="58"/>
        <v>0</v>
      </c>
      <c r="L50" s="11">
        <f t="shared" si="59"/>
        <v>1.25</v>
      </c>
      <c r="M50" s="11">
        <f t="shared" si="60"/>
        <v>0</v>
      </c>
      <c r="N50" s="10">
        <f t="shared" si="61"/>
        <v>3.75</v>
      </c>
      <c r="O50" s="11">
        <f t="shared" si="62"/>
        <v>1</v>
      </c>
      <c r="P50" s="11">
        <f t="shared" si="63"/>
        <v>1</v>
      </c>
      <c r="Q50" s="11">
        <f t="shared" si="64"/>
        <v>1</v>
      </c>
      <c r="R50" s="11">
        <f t="shared" si="65"/>
        <v>1</v>
      </c>
      <c r="S50" s="11">
        <f t="shared" si="66"/>
        <v>1</v>
      </c>
      <c r="T50" s="11">
        <f t="shared" si="67"/>
        <v>0</v>
      </c>
      <c r="U50" s="10">
        <f t="shared" si="68"/>
        <v>5</v>
      </c>
      <c r="V50" s="11">
        <f t="shared" si="69"/>
        <v>0.625</v>
      </c>
      <c r="W50" s="11">
        <f t="shared" si="70"/>
        <v>0.625</v>
      </c>
      <c r="X50" s="11">
        <f t="shared" si="71"/>
        <v>0.625</v>
      </c>
      <c r="Y50" s="11">
        <f t="shared" si="72"/>
        <v>0.625</v>
      </c>
      <c r="Z50" s="11">
        <f t="shared" si="73"/>
        <v>0</v>
      </c>
      <c r="AA50" s="11">
        <f t="shared" si="74"/>
        <v>0.625</v>
      </c>
      <c r="AB50" s="11">
        <f t="shared" si="75"/>
        <v>0.625</v>
      </c>
      <c r="AC50" s="11">
        <f t="shared" si="76"/>
        <v>0.625</v>
      </c>
      <c r="AD50" s="11">
        <f t="shared" si="77"/>
        <v>0</v>
      </c>
      <c r="AE50" s="10">
        <f t="shared" si="78"/>
        <v>4.375</v>
      </c>
      <c r="AF50" s="11">
        <f t="shared" si="79"/>
        <v>0</v>
      </c>
      <c r="AG50" s="11">
        <f t="shared" si="80"/>
        <v>2</v>
      </c>
      <c r="AH50" s="11">
        <f t="shared" si="81"/>
        <v>0</v>
      </c>
      <c r="AI50" s="11">
        <f t="shared" si="82"/>
        <v>2</v>
      </c>
      <c r="AJ50" s="11">
        <f t="shared" si="83"/>
        <v>1</v>
      </c>
      <c r="AK50" s="11">
        <f t="shared" si="84"/>
        <v>0</v>
      </c>
      <c r="AL50" s="10">
        <f t="shared" si="85"/>
        <v>5</v>
      </c>
      <c r="AM50" s="11">
        <f t="shared" si="86"/>
        <v>1</v>
      </c>
      <c r="AN50" s="11">
        <f t="shared" si="87"/>
        <v>1</v>
      </c>
      <c r="AO50" s="11">
        <f t="shared" si="88"/>
        <v>1</v>
      </c>
      <c r="AP50" s="11">
        <f t="shared" si="89"/>
        <v>1</v>
      </c>
      <c r="AQ50" s="11">
        <f t="shared" si="90"/>
        <v>0</v>
      </c>
      <c r="AR50" s="11">
        <f t="shared" si="91"/>
        <v>0</v>
      </c>
      <c r="AS50" s="10">
        <f t="shared" si="92"/>
        <v>4</v>
      </c>
      <c r="AT50" s="11">
        <f t="shared" si="93"/>
        <v>1</v>
      </c>
      <c r="AU50" s="11">
        <f t="shared" si="94"/>
        <v>0</v>
      </c>
      <c r="AV50" s="11">
        <f t="shared" si="95"/>
        <v>1</v>
      </c>
      <c r="AW50" s="11">
        <f t="shared" si="96"/>
        <v>0</v>
      </c>
      <c r="AX50" s="11">
        <f t="shared" si="97"/>
        <v>0</v>
      </c>
      <c r="AY50" s="11">
        <f t="shared" si="98"/>
        <v>0</v>
      </c>
      <c r="AZ50" s="10">
        <f t="shared" si="99"/>
        <v>2</v>
      </c>
      <c r="BA50" s="12" t="s">
        <v>1550</v>
      </c>
      <c r="BB50" s="12">
        <v>710</v>
      </c>
      <c r="BC50" s="13">
        <v>2057</v>
      </c>
      <c r="BD50" s="10">
        <f t="shared" si="5"/>
        <v>1</v>
      </c>
      <c r="BE50" s="17">
        <f t="shared" si="100"/>
        <v>3.6</v>
      </c>
      <c r="BF50" s="10" t="str">
        <f t="shared" si="101"/>
        <v>Varken eller</v>
      </c>
      <c r="BI50" s="7">
        <v>213</v>
      </c>
      <c r="BJ50" s="6" t="s">
        <v>244</v>
      </c>
      <c r="BK50" s="9" t="str">
        <f t="shared" si="6"/>
        <v>Anna-Karin Sandström</v>
      </c>
      <c r="BL50" s="10" t="str">
        <f t="shared" si="7"/>
        <v>anna-karin.sandstrom@bjurholm.se</v>
      </c>
      <c r="BM50" s="10" t="str">
        <f t="shared" si="8"/>
        <v>1:e soc sekr</v>
      </c>
      <c r="BN50" s="11">
        <f t="shared" si="9"/>
        <v>1.25</v>
      </c>
      <c r="BO50" s="11">
        <f t="shared" si="10"/>
        <v>1.25</v>
      </c>
      <c r="BP50" s="11">
        <f t="shared" si="11"/>
        <v>0</v>
      </c>
      <c r="BQ50" s="11">
        <f t="shared" si="12"/>
        <v>1.25</v>
      </c>
      <c r="BR50" s="11">
        <f t="shared" si="13"/>
        <v>0</v>
      </c>
      <c r="BS50" s="10">
        <f t="shared" si="14"/>
        <v>3.75</v>
      </c>
      <c r="BT50" s="11">
        <f t="shared" si="15"/>
        <v>0</v>
      </c>
      <c r="BU50" s="11">
        <f t="shared" si="16"/>
        <v>0</v>
      </c>
      <c r="BV50" s="11">
        <f t="shared" si="17"/>
        <v>1</v>
      </c>
      <c r="BW50" s="11">
        <f t="shared" si="18"/>
        <v>1</v>
      </c>
      <c r="BX50" s="11">
        <f t="shared" si="19"/>
        <v>0</v>
      </c>
      <c r="BY50" s="11">
        <f t="shared" si="20"/>
        <v>0</v>
      </c>
      <c r="BZ50" s="10">
        <f t="shared" si="21"/>
        <v>2</v>
      </c>
      <c r="CA50" s="11">
        <f t="shared" si="22"/>
        <v>0</v>
      </c>
      <c r="CB50" s="11">
        <f t="shared" si="23"/>
        <v>0</v>
      </c>
      <c r="CC50" s="11">
        <f t="shared" si="24"/>
        <v>0.625</v>
      </c>
      <c r="CD50" s="11">
        <f t="shared" si="25"/>
        <v>0.625</v>
      </c>
      <c r="CE50" s="11">
        <f t="shared" si="26"/>
        <v>0</v>
      </c>
      <c r="CF50" s="11">
        <f t="shared" si="27"/>
        <v>0.625</v>
      </c>
      <c r="CG50" s="11">
        <f t="shared" si="28"/>
        <v>0.625</v>
      </c>
      <c r="CH50" s="11">
        <f t="shared" si="29"/>
        <v>0</v>
      </c>
      <c r="CI50" s="11">
        <f t="shared" si="30"/>
        <v>0</v>
      </c>
      <c r="CJ50" s="10">
        <f t="shared" si="31"/>
        <v>2.5</v>
      </c>
      <c r="CK50" s="11">
        <f t="shared" si="32"/>
        <v>1</v>
      </c>
      <c r="CL50" s="11">
        <f t="shared" si="33"/>
        <v>0</v>
      </c>
      <c r="CM50" s="11">
        <f t="shared" si="34"/>
        <v>0</v>
      </c>
      <c r="CN50" s="11">
        <f t="shared" si="35"/>
        <v>2</v>
      </c>
      <c r="CO50" s="11">
        <f t="shared" si="36"/>
        <v>0</v>
      </c>
      <c r="CP50" s="11">
        <f t="shared" si="37"/>
        <v>0</v>
      </c>
      <c r="CQ50" s="10">
        <f t="shared" si="38"/>
        <v>3</v>
      </c>
      <c r="CR50" s="11">
        <f t="shared" si="39"/>
        <v>0</v>
      </c>
      <c r="CS50" s="11">
        <f t="shared" si="40"/>
        <v>1</v>
      </c>
      <c r="CT50" s="11">
        <f t="shared" si="41"/>
        <v>1</v>
      </c>
      <c r="CU50" s="11">
        <f t="shared" si="42"/>
        <v>0</v>
      </c>
      <c r="CV50" s="11">
        <f t="shared" si="43"/>
        <v>0</v>
      </c>
      <c r="CW50" s="11">
        <f t="shared" si="44"/>
        <v>0</v>
      </c>
      <c r="CX50" s="10">
        <f t="shared" si="45"/>
        <v>2</v>
      </c>
      <c r="CY50" s="11">
        <f t="shared" si="46"/>
        <v>0</v>
      </c>
      <c r="CZ50" s="11">
        <f t="shared" si="47"/>
        <v>0</v>
      </c>
      <c r="DA50" s="11">
        <f t="shared" si="48"/>
        <v>0</v>
      </c>
      <c r="DB50" s="11">
        <f t="shared" si="49"/>
        <v>0</v>
      </c>
      <c r="DC50" s="11">
        <f t="shared" si="50"/>
        <v>0</v>
      </c>
      <c r="DD50" s="11">
        <f t="shared" si="51"/>
        <v>0</v>
      </c>
      <c r="DE50" s="10">
        <f t="shared" si="52"/>
        <v>0</v>
      </c>
      <c r="DF50" s="12" t="s">
        <v>1354</v>
      </c>
      <c r="DG50" s="12">
        <v>928</v>
      </c>
      <c r="DH50" s="13">
        <v>2135</v>
      </c>
      <c r="DI50" s="10">
        <f t="shared" si="53"/>
        <v>1</v>
      </c>
      <c r="DJ50" s="17">
        <f t="shared" si="54"/>
        <v>2</v>
      </c>
    </row>
    <row r="51" spans="1:114" ht="14.25" x14ac:dyDescent="0.2">
      <c r="A51" s="6" t="s">
        <v>299</v>
      </c>
      <c r="B51" s="7">
        <v>685</v>
      </c>
      <c r="C51" s="7"/>
      <c r="D51" s="7">
        <v>44</v>
      </c>
      <c r="E51" s="6" t="s">
        <v>492</v>
      </c>
      <c r="F51" s="9" t="str">
        <f t="shared" si="2"/>
        <v>Birgitta Spens</v>
      </c>
      <c r="G51" s="10" t="str">
        <f t="shared" si="3"/>
        <v>birgitta.spens@karlskoga.se</v>
      </c>
      <c r="H51" s="10" t="str">
        <f t="shared" si="4"/>
        <v>Folkhälsoutvecklare</v>
      </c>
      <c r="I51" s="11">
        <f t="shared" si="56"/>
        <v>1.25</v>
      </c>
      <c r="J51" s="11">
        <f t="shared" si="57"/>
        <v>1.25</v>
      </c>
      <c r="K51" s="11">
        <f t="shared" si="58"/>
        <v>1.25</v>
      </c>
      <c r="L51" s="11">
        <f t="shared" si="59"/>
        <v>1.25</v>
      </c>
      <c r="M51" s="11">
        <f t="shared" si="60"/>
        <v>0</v>
      </c>
      <c r="N51" s="10">
        <f t="shared" si="61"/>
        <v>5</v>
      </c>
      <c r="O51" s="11">
        <f t="shared" si="62"/>
        <v>1</v>
      </c>
      <c r="P51" s="11">
        <f t="shared" si="63"/>
        <v>0</v>
      </c>
      <c r="Q51" s="11">
        <f t="shared" si="64"/>
        <v>1</v>
      </c>
      <c r="R51" s="11">
        <f t="shared" si="65"/>
        <v>1</v>
      </c>
      <c r="S51" s="11">
        <f t="shared" si="66"/>
        <v>0</v>
      </c>
      <c r="T51" s="11">
        <f t="shared" si="67"/>
        <v>0</v>
      </c>
      <c r="U51" s="10">
        <f t="shared" si="68"/>
        <v>3</v>
      </c>
      <c r="V51" s="11">
        <f t="shared" si="69"/>
        <v>0</v>
      </c>
      <c r="W51" s="11">
        <f t="shared" si="70"/>
        <v>0</v>
      </c>
      <c r="X51" s="11">
        <f t="shared" si="71"/>
        <v>0</v>
      </c>
      <c r="Y51" s="11">
        <f t="shared" si="72"/>
        <v>0</v>
      </c>
      <c r="Z51" s="11">
        <f t="shared" si="73"/>
        <v>0.625</v>
      </c>
      <c r="AA51" s="11">
        <f t="shared" si="74"/>
        <v>0.625</v>
      </c>
      <c r="AB51" s="11">
        <f t="shared" si="75"/>
        <v>0.625</v>
      </c>
      <c r="AC51" s="11">
        <f t="shared" si="76"/>
        <v>0.625</v>
      </c>
      <c r="AD51" s="11">
        <f t="shared" si="77"/>
        <v>0</v>
      </c>
      <c r="AE51" s="10">
        <f t="shared" si="78"/>
        <v>2.5</v>
      </c>
      <c r="AF51" s="11">
        <f t="shared" si="79"/>
        <v>1</v>
      </c>
      <c r="AG51" s="11">
        <f t="shared" si="80"/>
        <v>0</v>
      </c>
      <c r="AH51" s="11">
        <f t="shared" si="81"/>
        <v>0</v>
      </c>
      <c r="AI51" s="11">
        <f t="shared" si="82"/>
        <v>2</v>
      </c>
      <c r="AJ51" s="11">
        <f t="shared" si="83"/>
        <v>0</v>
      </c>
      <c r="AK51" s="11">
        <f t="shared" si="84"/>
        <v>0</v>
      </c>
      <c r="AL51" s="10">
        <f t="shared" si="85"/>
        <v>3</v>
      </c>
      <c r="AM51" s="11">
        <f t="shared" si="86"/>
        <v>1</v>
      </c>
      <c r="AN51" s="11">
        <f t="shared" si="87"/>
        <v>1</v>
      </c>
      <c r="AO51" s="11">
        <f t="shared" si="88"/>
        <v>1</v>
      </c>
      <c r="AP51" s="11">
        <f t="shared" si="89"/>
        <v>1</v>
      </c>
      <c r="AQ51" s="11">
        <f t="shared" si="90"/>
        <v>0</v>
      </c>
      <c r="AR51" s="11">
        <f t="shared" si="91"/>
        <v>0</v>
      </c>
      <c r="AS51" s="10">
        <f t="shared" si="92"/>
        <v>4</v>
      </c>
      <c r="AT51" s="11">
        <f t="shared" si="93"/>
        <v>1</v>
      </c>
      <c r="AU51" s="11">
        <f t="shared" si="94"/>
        <v>1</v>
      </c>
      <c r="AV51" s="11">
        <f t="shared" si="95"/>
        <v>1</v>
      </c>
      <c r="AW51" s="11">
        <f t="shared" si="96"/>
        <v>0</v>
      </c>
      <c r="AX51" s="11">
        <f t="shared" si="97"/>
        <v>0</v>
      </c>
      <c r="AY51" s="11">
        <f t="shared" si="98"/>
        <v>0</v>
      </c>
      <c r="AZ51" s="10">
        <f t="shared" si="99"/>
        <v>3</v>
      </c>
      <c r="BA51" s="12" t="s">
        <v>1700</v>
      </c>
      <c r="BB51" s="12" t="s">
        <v>1353</v>
      </c>
      <c r="BC51" s="13">
        <v>3238</v>
      </c>
      <c r="BD51" s="10">
        <f t="shared" si="5"/>
        <v>5</v>
      </c>
      <c r="BE51" s="17">
        <f t="shared" si="100"/>
        <v>3.6</v>
      </c>
      <c r="BF51" s="10" t="str">
        <f t="shared" si="101"/>
        <v>Bra</v>
      </c>
      <c r="BI51" s="7">
        <v>214</v>
      </c>
      <c r="BJ51" s="6" t="s">
        <v>846</v>
      </c>
      <c r="BK51" s="9" t="str">
        <f t="shared" si="6"/>
        <v>Bo Markusson</v>
      </c>
      <c r="BL51" s="10" t="str">
        <f t="shared" si="7"/>
        <v>bo.markusson@timra.se</v>
      </c>
      <c r="BM51" s="10" t="str">
        <f t="shared" si="8"/>
        <v>Kulturchef</v>
      </c>
      <c r="BN51" s="11">
        <f t="shared" si="9"/>
        <v>1.25</v>
      </c>
      <c r="BO51" s="11">
        <f t="shared" si="10"/>
        <v>0</v>
      </c>
      <c r="BP51" s="11">
        <f t="shared" si="11"/>
        <v>0</v>
      </c>
      <c r="BQ51" s="11">
        <f t="shared" si="12"/>
        <v>0</v>
      </c>
      <c r="BR51" s="11">
        <f t="shared" si="13"/>
        <v>0</v>
      </c>
      <c r="BS51" s="10">
        <f t="shared" si="14"/>
        <v>1.25</v>
      </c>
      <c r="BT51" s="11">
        <f t="shared" si="15"/>
        <v>1</v>
      </c>
      <c r="BU51" s="11">
        <f t="shared" si="16"/>
        <v>1</v>
      </c>
      <c r="BV51" s="11">
        <f t="shared" si="17"/>
        <v>1</v>
      </c>
      <c r="BW51" s="11">
        <f t="shared" si="18"/>
        <v>1</v>
      </c>
      <c r="BX51" s="11">
        <f t="shared" si="19"/>
        <v>0</v>
      </c>
      <c r="BY51" s="11">
        <f t="shared" si="20"/>
        <v>0</v>
      </c>
      <c r="BZ51" s="10">
        <f t="shared" si="21"/>
        <v>4</v>
      </c>
      <c r="CA51" s="11">
        <f t="shared" si="22"/>
        <v>0</v>
      </c>
      <c r="CB51" s="11">
        <f t="shared" si="23"/>
        <v>0</v>
      </c>
      <c r="CC51" s="11">
        <f t="shared" si="24"/>
        <v>0.625</v>
      </c>
      <c r="CD51" s="11">
        <f t="shared" si="25"/>
        <v>0</v>
      </c>
      <c r="CE51" s="11">
        <f t="shared" si="26"/>
        <v>0</v>
      </c>
      <c r="CF51" s="11">
        <f t="shared" si="27"/>
        <v>0.625</v>
      </c>
      <c r="CG51" s="11">
        <f t="shared" si="28"/>
        <v>0.625</v>
      </c>
      <c r="CH51" s="11">
        <f t="shared" si="29"/>
        <v>0.625</v>
      </c>
      <c r="CI51" s="11">
        <f t="shared" si="30"/>
        <v>0</v>
      </c>
      <c r="CJ51" s="10">
        <f t="shared" si="31"/>
        <v>2.5</v>
      </c>
      <c r="CK51" s="11">
        <f t="shared" si="32"/>
        <v>0</v>
      </c>
      <c r="CL51" s="11">
        <f t="shared" si="33"/>
        <v>2</v>
      </c>
      <c r="CM51" s="11">
        <f t="shared" si="34"/>
        <v>0</v>
      </c>
      <c r="CN51" s="11">
        <f t="shared" si="35"/>
        <v>0</v>
      </c>
      <c r="CO51" s="11">
        <f t="shared" si="36"/>
        <v>0</v>
      </c>
      <c r="CP51" s="11">
        <f t="shared" si="37"/>
        <v>0</v>
      </c>
      <c r="CQ51" s="10">
        <f t="shared" si="38"/>
        <v>2</v>
      </c>
      <c r="CR51" s="11">
        <f t="shared" si="39"/>
        <v>0</v>
      </c>
      <c r="CS51" s="11">
        <f t="shared" si="40"/>
        <v>1</v>
      </c>
      <c r="CT51" s="11">
        <f t="shared" si="41"/>
        <v>0</v>
      </c>
      <c r="CU51" s="11">
        <f t="shared" si="42"/>
        <v>0</v>
      </c>
      <c r="CV51" s="11">
        <f t="shared" si="43"/>
        <v>0</v>
      </c>
      <c r="CW51" s="11">
        <f t="shared" si="44"/>
        <v>0</v>
      </c>
      <c r="CX51" s="10">
        <f t="shared" si="45"/>
        <v>1</v>
      </c>
      <c r="CY51" s="11">
        <f t="shared" si="46"/>
        <v>1</v>
      </c>
      <c r="CZ51" s="11">
        <f t="shared" si="47"/>
        <v>0</v>
      </c>
      <c r="DA51" s="11">
        <f t="shared" si="48"/>
        <v>0</v>
      </c>
      <c r="DB51" s="11">
        <f t="shared" si="49"/>
        <v>0</v>
      </c>
      <c r="DC51" s="11">
        <f t="shared" si="50"/>
        <v>0</v>
      </c>
      <c r="DD51" s="11">
        <f t="shared" si="51"/>
        <v>0</v>
      </c>
      <c r="DE51" s="10">
        <f t="shared" si="52"/>
        <v>1</v>
      </c>
      <c r="DF51" s="12" t="s">
        <v>1618</v>
      </c>
      <c r="DG51" s="12">
        <v>674</v>
      </c>
      <c r="DH51" s="13">
        <v>2481</v>
      </c>
      <c r="DI51" s="10">
        <f t="shared" si="53"/>
        <v>2</v>
      </c>
      <c r="DJ51" s="17">
        <f t="shared" si="54"/>
        <v>2</v>
      </c>
    </row>
    <row r="52" spans="1:114" ht="14.25" x14ac:dyDescent="0.2">
      <c r="A52" s="6" t="s">
        <v>299</v>
      </c>
      <c r="B52" s="7">
        <v>686</v>
      </c>
      <c r="C52" s="7"/>
      <c r="D52" s="7">
        <v>45</v>
      </c>
      <c r="E52" s="6" t="s">
        <v>76</v>
      </c>
      <c r="F52" s="9" t="str">
        <f t="shared" si="2"/>
        <v>Anki Karlström</v>
      </c>
      <c r="G52" s="10" t="str">
        <f t="shared" si="3"/>
        <v>anki.karlstrom@falun.se</v>
      </c>
      <c r="H52" s="10" t="str">
        <f t="shared" si="4"/>
        <v>Sektionschef</v>
      </c>
      <c r="I52" s="11">
        <f t="shared" si="56"/>
        <v>0</v>
      </c>
      <c r="J52" s="11">
        <f t="shared" si="57"/>
        <v>0</v>
      </c>
      <c r="K52" s="11">
        <f t="shared" si="58"/>
        <v>0</v>
      </c>
      <c r="L52" s="11">
        <f t="shared" si="59"/>
        <v>1.25</v>
      </c>
      <c r="M52" s="11">
        <f t="shared" si="60"/>
        <v>0</v>
      </c>
      <c r="N52" s="10">
        <f t="shared" si="61"/>
        <v>1.25</v>
      </c>
      <c r="O52" s="11">
        <f t="shared" si="62"/>
        <v>0</v>
      </c>
      <c r="P52" s="11">
        <f t="shared" si="63"/>
        <v>1</v>
      </c>
      <c r="Q52" s="11">
        <f t="shared" si="64"/>
        <v>1</v>
      </c>
      <c r="R52" s="11">
        <f t="shared" si="65"/>
        <v>1</v>
      </c>
      <c r="S52" s="11">
        <f t="shared" si="66"/>
        <v>0</v>
      </c>
      <c r="T52" s="11">
        <f t="shared" si="67"/>
        <v>0</v>
      </c>
      <c r="U52" s="10">
        <f t="shared" si="68"/>
        <v>3</v>
      </c>
      <c r="V52" s="11">
        <f t="shared" si="69"/>
        <v>0</v>
      </c>
      <c r="W52" s="11">
        <f t="shared" si="70"/>
        <v>0.625</v>
      </c>
      <c r="X52" s="11">
        <f t="shared" si="71"/>
        <v>0.625</v>
      </c>
      <c r="Y52" s="11">
        <f t="shared" si="72"/>
        <v>0</v>
      </c>
      <c r="Z52" s="11">
        <f t="shared" si="73"/>
        <v>0</v>
      </c>
      <c r="AA52" s="11">
        <f t="shared" si="74"/>
        <v>0.625</v>
      </c>
      <c r="AB52" s="11">
        <f t="shared" si="75"/>
        <v>0.625</v>
      </c>
      <c r="AC52" s="11">
        <f t="shared" si="76"/>
        <v>0.625</v>
      </c>
      <c r="AD52" s="11">
        <f t="shared" si="77"/>
        <v>0</v>
      </c>
      <c r="AE52" s="10">
        <f t="shared" si="78"/>
        <v>3.125</v>
      </c>
      <c r="AF52" s="11">
        <f t="shared" si="79"/>
        <v>0</v>
      </c>
      <c r="AG52" s="11">
        <f t="shared" si="80"/>
        <v>2</v>
      </c>
      <c r="AH52" s="11">
        <f t="shared" si="81"/>
        <v>1</v>
      </c>
      <c r="AI52" s="11">
        <f t="shared" si="82"/>
        <v>0</v>
      </c>
      <c r="AJ52" s="11">
        <f t="shared" si="83"/>
        <v>0</v>
      </c>
      <c r="AK52" s="11">
        <f t="shared" si="84"/>
        <v>0</v>
      </c>
      <c r="AL52" s="10">
        <f t="shared" si="85"/>
        <v>3</v>
      </c>
      <c r="AM52" s="11">
        <f t="shared" si="86"/>
        <v>1</v>
      </c>
      <c r="AN52" s="11">
        <f t="shared" si="87"/>
        <v>1</v>
      </c>
      <c r="AO52" s="11">
        <f t="shared" si="88"/>
        <v>1</v>
      </c>
      <c r="AP52" s="11">
        <f t="shared" si="89"/>
        <v>1</v>
      </c>
      <c r="AQ52" s="11">
        <f t="shared" si="90"/>
        <v>1</v>
      </c>
      <c r="AR52" s="11">
        <f t="shared" si="91"/>
        <v>0</v>
      </c>
      <c r="AS52" s="10">
        <f t="shared" si="92"/>
        <v>5</v>
      </c>
      <c r="AT52" s="11">
        <f t="shared" si="93"/>
        <v>1</v>
      </c>
      <c r="AU52" s="11">
        <f t="shared" si="94"/>
        <v>1</v>
      </c>
      <c r="AV52" s="11">
        <f t="shared" si="95"/>
        <v>1</v>
      </c>
      <c r="AW52" s="11">
        <f t="shared" si="96"/>
        <v>1</v>
      </c>
      <c r="AX52" s="11">
        <f t="shared" si="97"/>
        <v>0</v>
      </c>
      <c r="AY52" s="11">
        <f t="shared" si="98"/>
        <v>0</v>
      </c>
      <c r="AZ52" s="10">
        <f t="shared" si="99"/>
        <v>4</v>
      </c>
      <c r="BA52" s="12" t="s">
        <v>1339</v>
      </c>
      <c r="BB52" s="12" t="s">
        <v>1340</v>
      </c>
      <c r="BC52" s="13">
        <v>3396</v>
      </c>
      <c r="BD52" s="10">
        <f t="shared" si="5"/>
        <v>5</v>
      </c>
      <c r="BE52" s="17">
        <f t="shared" si="100"/>
        <v>3.5</v>
      </c>
      <c r="BF52" s="10" t="str">
        <f t="shared" si="101"/>
        <v>Bra</v>
      </c>
      <c r="BI52" s="7">
        <v>215</v>
      </c>
      <c r="BJ52" s="6" t="s">
        <v>559</v>
      </c>
      <c r="BK52" s="9" t="str">
        <f t="shared" si="6"/>
        <v>Camilla Falk</v>
      </c>
      <c r="BL52" s="10" t="str">
        <f t="shared" si="7"/>
        <v>camilla.falk@bollebygd.se</v>
      </c>
      <c r="BM52" s="10" t="str">
        <f t="shared" si="8"/>
        <v>Folkhälsosamordnare</v>
      </c>
      <c r="BN52" s="11">
        <f t="shared" si="9"/>
        <v>1.25</v>
      </c>
      <c r="BO52" s="11">
        <f t="shared" si="10"/>
        <v>0</v>
      </c>
      <c r="BP52" s="11">
        <f t="shared" si="11"/>
        <v>1.25</v>
      </c>
      <c r="BQ52" s="11">
        <f t="shared" si="12"/>
        <v>0</v>
      </c>
      <c r="BR52" s="11">
        <f t="shared" si="13"/>
        <v>0</v>
      </c>
      <c r="BS52" s="10">
        <f t="shared" si="14"/>
        <v>2.5</v>
      </c>
      <c r="BT52" s="11">
        <f t="shared" si="15"/>
        <v>1</v>
      </c>
      <c r="BU52" s="11">
        <f t="shared" si="16"/>
        <v>0</v>
      </c>
      <c r="BV52" s="11">
        <f t="shared" si="17"/>
        <v>1</v>
      </c>
      <c r="BW52" s="11">
        <f t="shared" si="18"/>
        <v>1</v>
      </c>
      <c r="BX52" s="11">
        <f t="shared" si="19"/>
        <v>0</v>
      </c>
      <c r="BY52" s="11">
        <f t="shared" si="20"/>
        <v>0</v>
      </c>
      <c r="BZ52" s="10">
        <f t="shared" si="21"/>
        <v>3</v>
      </c>
      <c r="CA52" s="11">
        <f t="shared" si="22"/>
        <v>0.625</v>
      </c>
      <c r="CB52" s="11">
        <f t="shared" si="23"/>
        <v>0</v>
      </c>
      <c r="CC52" s="11">
        <f t="shared" si="24"/>
        <v>0</v>
      </c>
      <c r="CD52" s="11">
        <f t="shared" si="25"/>
        <v>0</v>
      </c>
      <c r="CE52" s="11">
        <f t="shared" si="26"/>
        <v>0</v>
      </c>
      <c r="CF52" s="11">
        <f t="shared" si="27"/>
        <v>0.625</v>
      </c>
      <c r="CG52" s="11">
        <f t="shared" si="28"/>
        <v>0</v>
      </c>
      <c r="CH52" s="11">
        <f t="shared" si="29"/>
        <v>0</v>
      </c>
      <c r="CI52" s="11">
        <f t="shared" si="30"/>
        <v>0</v>
      </c>
      <c r="CJ52" s="10">
        <f t="shared" si="31"/>
        <v>1.25</v>
      </c>
      <c r="CK52" s="11">
        <f t="shared" si="32"/>
        <v>0</v>
      </c>
      <c r="CL52" s="11">
        <f t="shared" si="33"/>
        <v>2</v>
      </c>
      <c r="CM52" s="11">
        <f t="shared" si="34"/>
        <v>0</v>
      </c>
      <c r="CN52" s="11">
        <f t="shared" si="35"/>
        <v>0</v>
      </c>
      <c r="CO52" s="11">
        <f t="shared" si="36"/>
        <v>0</v>
      </c>
      <c r="CP52" s="11">
        <f t="shared" si="37"/>
        <v>0</v>
      </c>
      <c r="CQ52" s="10">
        <f t="shared" si="38"/>
        <v>2</v>
      </c>
      <c r="CR52" s="11">
        <f t="shared" si="39"/>
        <v>1</v>
      </c>
      <c r="CS52" s="11">
        <f t="shared" si="40"/>
        <v>1</v>
      </c>
      <c r="CT52" s="11">
        <f t="shared" si="41"/>
        <v>1</v>
      </c>
      <c r="CU52" s="11">
        <f t="shared" si="42"/>
        <v>1</v>
      </c>
      <c r="CV52" s="11">
        <f t="shared" si="43"/>
        <v>0</v>
      </c>
      <c r="CW52" s="11">
        <f t="shared" si="44"/>
        <v>0</v>
      </c>
      <c r="CX52" s="10">
        <f t="shared" si="45"/>
        <v>4</v>
      </c>
      <c r="CY52" s="11">
        <f t="shared" si="46"/>
        <v>1</v>
      </c>
      <c r="CZ52" s="11">
        <f t="shared" si="47"/>
        <v>0</v>
      </c>
      <c r="DA52" s="11">
        <f t="shared" si="48"/>
        <v>0</v>
      </c>
      <c r="DB52" s="11">
        <f t="shared" si="49"/>
        <v>0</v>
      </c>
      <c r="DC52" s="11">
        <f t="shared" si="50"/>
        <v>0</v>
      </c>
      <c r="DD52" s="11">
        <f t="shared" si="51"/>
        <v>0</v>
      </c>
      <c r="DE52" s="10">
        <f t="shared" si="52"/>
        <v>1</v>
      </c>
      <c r="DF52" s="12">
        <v>560</v>
      </c>
      <c r="DG52" s="12">
        <v>700</v>
      </c>
      <c r="DH52" s="13">
        <v>1260</v>
      </c>
      <c r="DI52" s="10">
        <f t="shared" si="53"/>
        <v>0</v>
      </c>
      <c r="DJ52" s="17">
        <f t="shared" si="54"/>
        <v>2</v>
      </c>
    </row>
    <row r="53" spans="1:114" ht="14.25" x14ac:dyDescent="0.2">
      <c r="A53" s="6" t="s">
        <v>299</v>
      </c>
      <c r="B53" s="7">
        <v>682</v>
      </c>
      <c r="C53" s="7"/>
      <c r="D53" s="7">
        <v>46</v>
      </c>
      <c r="E53" s="6" t="s">
        <v>133</v>
      </c>
      <c r="F53" s="9" t="str">
        <f t="shared" si="2"/>
        <v>Christina Nordmark</v>
      </c>
      <c r="G53" s="10" t="str">
        <f t="shared" si="3"/>
        <v>christina.nordmark@rattvik.se</v>
      </c>
      <c r="H53" s="10" t="str">
        <f t="shared" si="4"/>
        <v>Ungdomskonsulent</v>
      </c>
      <c r="I53" s="11">
        <f t="shared" si="56"/>
        <v>1.25</v>
      </c>
      <c r="J53" s="11">
        <f t="shared" si="57"/>
        <v>0</v>
      </c>
      <c r="K53" s="11">
        <f t="shared" si="58"/>
        <v>1.25</v>
      </c>
      <c r="L53" s="11">
        <f t="shared" si="59"/>
        <v>1.25</v>
      </c>
      <c r="M53" s="11">
        <f t="shared" si="60"/>
        <v>0</v>
      </c>
      <c r="N53" s="10">
        <f t="shared" si="61"/>
        <v>3.75</v>
      </c>
      <c r="O53" s="11">
        <f t="shared" si="62"/>
        <v>0</v>
      </c>
      <c r="P53" s="11">
        <f t="shared" si="63"/>
        <v>0</v>
      </c>
      <c r="Q53" s="11">
        <f t="shared" si="64"/>
        <v>1</v>
      </c>
      <c r="R53" s="11">
        <f t="shared" si="65"/>
        <v>1</v>
      </c>
      <c r="S53" s="11">
        <f t="shared" si="66"/>
        <v>0</v>
      </c>
      <c r="T53" s="11">
        <f t="shared" si="67"/>
        <v>0</v>
      </c>
      <c r="U53" s="10">
        <f t="shared" si="68"/>
        <v>2</v>
      </c>
      <c r="V53" s="11">
        <f t="shared" si="69"/>
        <v>0.625</v>
      </c>
      <c r="W53" s="11">
        <f t="shared" si="70"/>
        <v>0.625</v>
      </c>
      <c r="X53" s="11">
        <f t="shared" si="71"/>
        <v>0.625</v>
      </c>
      <c r="Y53" s="11">
        <f t="shared" si="72"/>
        <v>0.625</v>
      </c>
      <c r="Z53" s="11">
        <f t="shared" si="73"/>
        <v>0.625</v>
      </c>
      <c r="AA53" s="11">
        <f t="shared" si="74"/>
        <v>0.625</v>
      </c>
      <c r="AB53" s="11">
        <f t="shared" si="75"/>
        <v>0.625</v>
      </c>
      <c r="AC53" s="11">
        <f t="shared" si="76"/>
        <v>0.625</v>
      </c>
      <c r="AD53" s="11">
        <f t="shared" si="77"/>
        <v>0</v>
      </c>
      <c r="AE53" s="10">
        <f t="shared" si="78"/>
        <v>5</v>
      </c>
      <c r="AF53" s="11">
        <f t="shared" si="79"/>
        <v>0</v>
      </c>
      <c r="AG53" s="11">
        <f t="shared" si="80"/>
        <v>2</v>
      </c>
      <c r="AH53" s="11">
        <f t="shared" si="81"/>
        <v>1</v>
      </c>
      <c r="AI53" s="11">
        <f t="shared" si="82"/>
        <v>0</v>
      </c>
      <c r="AJ53" s="11">
        <f t="shared" si="83"/>
        <v>1</v>
      </c>
      <c r="AK53" s="11">
        <f t="shared" si="84"/>
        <v>0</v>
      </c>
      <c r="AL53" s="10">
        <f t="shared" si="85"/>
        <v>4</v>
      </c>
      <c r="AM53" s="11">
        <f t="shared" si="86"/>
        <v>1</v>
      </c>
      <c r="AN53" s="11">
        <f t="shared" si="87"/>
        <v>1</v>
      </c>
      <c r="AO53" s="11">
        <f t="shared" si="88"/>
        <v>1</v>
      </c>
      <c r="AP53" s="11">
        <f t="shared" si="89"/>
        <v>1</v>
      </c>
      <c r="AQ53" s="11">
        <f t="shared" si="90"/>
        <v>0</v>
      </c>
      <c r="AR53" s="11">
        <f t="shared" si="91"/>
        <v>0</v>
      </c>
      <c r="AS53" s="10">
        <f t="shared" si="92"/>
        <v>4</v>
      </c>
      <c r="AT53" s="11">
        <f t="shared" si="93"/>
        <v>1</v>
      </c>
      <c r="AU53" s="11">
        <f t="shared" si="94"/>
        <v>1</v>
      </c>
      <c r="AV53" s="11">
        <f t="shared" si="95"/>
        <v>1</v>
      </c>
      <c r="AW53" s="11">
        <f t="shared" si="96"/>
        <v>0</v>
      </c>
      <c r="AX53" s="11">
        <f t="shared" si="97"/>
        <v>0</v>
      </c>
      <c r="AY53" s="11">
        <f t="shared" si="98"/>
        <v>0</v>
      </c>
      <c r="AZ53" s="10">
        <f t="shared" si="99"/>
        <v>3</v>
      </c>
      <c r="BA53" s="12" t="s">
        <v>1343</v>
      </c>
      <c r="BB53" s="12" t="s">
        <v>1344</v>
      </c>
      <c r="BC53" s="13">
        <v>2786</v>
      </c>
      <c r="BD53" s="10">
        <f t="shared" si="5"/>
        <v>3</v>
      </c>
      <c r="BE53" s="17">
        <f t="shared" si="100"/>
        <v>3.5</v>
      </c>
      <c r="BF53" s="10" t="str">
        <f t="shared" si="101"/>
        <v>Mycket bra</v>
      </c>
      <c r="BI53" s="7">
        <v>216</v>
      </c>
      <c r="BJ53" s="6" t="s">
        <v>95</v>
      </c>
      <c r="BK53" s="9" t="str">
        <f t="shared" si="6"/>
        <v>Linda Andersson</v>
      </c>
      <c r="BL53" s="10" t="str">
        <f t="shared" si="7"/>
        <v>linda.andersson@dalsed.se</v>
      </c>
      <c r="BM53" s="10" t="str">
        <f t="shared" si="8"/>
        <v>folkhälsosamordnare</v>
      </c>
      <c r="BN53" s="11">
        <f t="shared" si="9"/>
        <v>0</v>
      </c>
      <c r="BO53" s="11">
        <f t="shared" si="10"/>
        <v>0</v>
      </c>
      <c r="BP53" s="11">
        <f t="shared" si="11"/>
        <v>0</v>
      </c>
      <c r="BQ53" s="11">
        <f t="shared" si="12"/>
        <v>1.25</v>
      </c>
      <c r="BR53" s="11">
        <f t="shared" si="13"/>
        <v>0</v>
      </c>
      <c r="BS53" s="10">
        <f t="shared" si="14"/>
        <v>1.25</v>
      </c>
      <c r="BT53" s="11">
        <f t="shared" si="15"/>
        <v>0</v>
      </c>
      <c r="BU53" s="11">
        <f t="shared" si="16"/>
        <v>1</v>
      </c>
      <c r="BV53" s="11">
        <f t="shared" si="17"/>
        <v>1</v>
      </c>
      <c r="BW53" s="11">
        <f t="shared" si="18"/>
        <v>1</v>
      </c>
      <c r="BX53" s="11">
        <f t="shared" si="19"/>
        <v>0</v>
      </c>
      <c r="BY53" s="11">
        <f t="shared" si="20"/>
        <v>0</v>
      </c>
      <c r="BZ53" s="10">
        <f t="shared" si="21"/>
        <v>3</v>
      </c>
      <c r="CA53" s="11">
        <f t="shared" si="22"/>
        <v>0</v>
      </c>
      <c r="CB53" s="11">
        <f t="shared" si="23"/>
        <v>0</v>
      </c>
      <c r="CC53" s="11">
        <f t="shared" si="24"/>
        <v>0.625</v>
      </c>
      <c r="CD53" s="11">
        <f t="shared" si="25"/>
        <v>0</v>
      </c>
      <c r="CE53" s="11">
        <f t="shared" si="26"/>
        <v>0</v>
      </c>
      <c r="CF53" s="11">
        <f t="shared" si="27"/>
        <v>0.625</v>
      </c>
      <c r="CG53" s="11">
        <f t="shared" si="28"/>
        <v>0.625</v>
      </c>
      <c r="CH53" s="11">
        <f t="shared" si="29"/>
        <v>0.625</v>
      </c>
      <c r="CI53" s="11">
        <f t="shared" si="30"/>
        <v>0</v>
      </c>
      <c r="CJ53" s="10">
        <f t="shared" si="31"/>
        <v>2.5</v>
      </c>
      <c r="CK53" s="11">
        <f t="shared" si="32"/>
        <v>1</v>
      </c>
      <c r="CL53" s="11">
        <f t="shared" si="33"/>
        <v>0</v>
      </c>
      <c r="CM53" s="11">
        <f t="shared" si="34"/>
        <v>0</v>
      </c>
      <c r="CN53" s="11">
        <f t="shared" si="35"/>
        <v>2</v>
      </c>
      <c r="CO53" s="11">
        <f t="shared" si="36"/>
        <v>0</v>
      </c>
      <c r="CP53" s="11">
        <f t="shared" si="37"/>
        <v>0</v>
      </c>
      <c r="CQ53" s="10">
        <f t="shared" si="38"/>
        <v>3</v>
      </c>
      <c r="CR53" s="11">
        <f t="shared" si="39"/>
        <v>1</v>
      </c>
      <c r="CS53" s="11">
        <f t="shared" si="40"/>
        <v>1</v>
      </c>
      <c r="CT53" s="11">
        <f t="shared" si="41"/>
        <v>1</v>
      </c>
      <c r="CU53" s="11">
        <f t="shared" si="42"/>
        <v>0</v>
      </c>
      <c r="CV53" s="11">
        <f t="shared" si="43"/>
        <v>0</v>
      </c>
      <c r="CW53" s="11">
        <f t="shared" si="44"/>
        <v>0</v>
      </c>
      <c r="CX53" s="10">
        <f t="shared" si="45"/>
        <v>3</v>
      </c>
      <c r="CY53" s="11">
        <f t="shared" si="46"/>
        <v>0</v>
      </c>
      <c r="CZ53" s="11">
        <f t="shared" si="47"/>
        <v>0</v>
      </c>
      <c r="DA53" s="11">
        <f t="shared" si="48"/>
        <v>0</v>
      </c>
      <c r="DB53" s="11">
        <f t="shared" si="49"/>
        <v>0</v>
      </c>
      <c r="DC53" s="11">
        <f t="shared" si="50"/>
        <v>0</v>
      </c>
      <c r="DD53" s="11">
        <f t="shared" si="51"/>
        <v>0</v>
      </c>
      <c r="DE53" s="10">
        <f t="shared" si="52"/>
        <v>0</v>
      </c>
      <c r="DF53" s="12">
        <v>957</v>
      </c>
      <c r="DG53" s="12" t="s">
        <v>1645</v>
      </c>
      <c r="DH53" s="13">
        <v>2247</v>
      </c>
      <c r="DI53" s="10">
        <f t="shared" si="53"/>
        <v>1</v>
      </c>
      <c r="DJ53" s="17">
        <f t="shared" si="54"/>
        <v>2</v>
      </c>
    </row>
    <row r="54" spans="1:114" ht="14.25" x14ac:dyDescent="0.2">
      <c r="A54" s="6" t="s">
        <v>299</v>
      </c>
      <c r="B54" s="7">
        <v>643</v>
      </c>
      <c r="C54" s="7"/>
      <c r="D54" s="7">
        <v>47</v>
      </c>
      <c r="E54" s="6" t="s">
        <v>294</v>
      </c>
      <c r="F54" s="9" t="str">
        <f t="shared" si="2"/>
        <v>Agneta Roberts</v>
      </c>
      <c r="G54" s="10" t="str">
        <f t="shared" si="3"/>
        <v>agneta.roberts@herjedalen.se</v>
      </c>
      <c r="H54" s="10" t="str">
        <f t="shared" si="4"/>
        <v>ANDT samordnare</v>
      </c>
      <c r="I54" s="11">
        <f t="shared" si="56"/>
        <v>0</v>
      </c>
      <c r="J54" s="11">
        <f t="shared" si="57"/>
        <v>1.25</v>
      </c>
      <c r="K54" s="11">
        <f t="shared" si="58"/>
        <v>1.25</v>
      </c>
      <c r="L54" s="11">
        <f t="shared" si="59"/>
        <v>1.25</v>
      </c>
      <c r="M54" s="11">
        <f t="shared" si="60"/>
        <v>0</v>
      </c>
      <c r="N54" s="10">
        <f t="shared" si="61"/>
        <v>3.75</v>
      </c>
      <c r="O54" s="11">
        <f t="shared" si="62"/>
        <v>1</v>
      </c>
      <c r="P54" s="11">
        <f t="shared" si="63"/>
        <v>1</v>
      </c>
      <c r="Q54" s="11">
        <f t="shared" si="64"/>
        <v>1</v>
      </c>
      <c r="R54" s="11">
        <f t="shared" si="65"/>
        <v>1</v>
      </c>
      <c r="S54" s="11">
        <f t="shared" si="66"/>
        <v>0</v>
      </c>
      <c r="T54" s="11">
        <f t="shared" si="67"/>
        <v>0</v>
      </c>
      <c r="U54" s="10">
        <f t="shared" si="68"/>
        <v>4</v>
      </c>
      <c r="V54" s="11">
        <f t="shared" si="69"/>
        <v>0</v>
      </c>
      <c r="W54" s="11">
        <f t="shared" si="70"/>
        <v>0</v>
      </c>
      <c r="X54" s="11">
        <f t="shared" si="71"/>
        <v>0</v>
      </c>
      <c r="Y54" s="11">
        <f t="shared" si="72"/>
        <v>0.625</v>
      </c>
      <c r="Z54" s="11">
        <f t="shared" si="73"/>
        <v>0.625</v>
      </c>
      <c r="AA54" s="11">
        <f t="shared" si="74"/>
        <v>0.625</v>
      </c>
      <c r="AB54" s="11">
        <f t="shared" si="75"/>
        <v>0.625</v>
      </c>
      <c r="AC54" s="11">
        <f t="shared" si="76"/>
        <v>0</v>
      </c>
      <c r="AD54" s="11">
        <f t="shared" si="77"/>
        <v>0</v>
      </c>
      <c r="AE54" s="10">
        <f t="shared" si="78"/>
        <v>2.5</v>
      </c>
      <c r="AF54" s="11">
        <f t="shared" si="79"/>
        <v>0</v>
      </c>
      <c r="AG54" s="11">
        <f t="shared" si="80"/>
        <v>2</v>
      </c>
      <c r="AH54" s="11">
        <f t="shared" si="81"/>
        <v>0</v>
      </c>
      <c r="AI54" s="11">
        <f t="shared" si="82"/>
        <v>2</v>
      </c>
      <c r="AJ54" s="11">
        <f t="shared" si="83"/>
        <v>1</v>
      </c>
      <c r="AK54" s="11">
        <f t="shared" si="84"/>
        <v>0</v>
      </c>
      <c r="AL54" s="10">
        <f t="shared" si="85"/>
        <v>5</v>
      </c>
      <c r="AM54" s="11">
        <f t="shared" si="86"/>
        <v>1</v>
      </c>
      <c r="AN54" s="11">
        <f t="shared" si="87"/>
        <v>0</v>
      </c>
      <c r="AO54" s="11">
        <f t="shared" si="88"/>
        <v>1</v>
      </c>
      <c r="AP54" s="11">
        <f t="shared" si="89"/>
        <v>1</v>
      </c>
      <c r="AQ54" s="11">
        <f t="shared" si="90"/>
        <v>0</v>
      </c>
      <c r="AR54" s="11">
        <f t="shared" si="91"/>
        <v>0</v>
      </c>
      <c r="AS54" s="10">
        <f t="shared" si="92"/>
        <v>3</v>
      </c>
      <c r="AT54" s="11">
        <f t="shared" si="93"/>
        <v>1</v>
      </c>
      <c r="AU54" s="11">
        <f t="shared" si="94"/>
        <v>0</v>
      </c>
      <c r="AV54" s="11">
        <f t="shared" si="95"/>
        <v>0</v>
      </c>
      <c r="AW54" s="11">
        <f t="shared" si="96"/>
        <v>0</v>
      </c>
      <c r="AX54" s="11">
        <f t="shared" si="97"/>
        <v>0</v>
      </c>
      <c r="AY54" s="11">
        <f t="shared" si="98"/>
        <v>0</v>
      </c>
      <c r="AZ54" s="10">
        <f t="shared" si="99"/>
        <v>1</v>
      </c>
      <c r="BA54" s="12" t="s">
        <v>1387</v>
      </c>
      <c r="BB54" s="12" t="s">
        <v>1388</v>
      </c>
      <c r="BC54" s="13">
        <v>3939</v>
      </c>
      <c r="BD54" s="10">
        <f t="shared" si="5"/>
        <v>5</v>
      </c>
      <c r="BE54" s="17">
        <f t="shared" si="100"/>
        <v>3.5</v>
      </c>
      <c r="BF54" s="10" t="str">
        <f t="shared" si="101"/>
        <v>Mycket bra</v>
      </c>
      <c r="BI54" s="7">
        <v>217</v>
      </c>
      <c r="BJ54" s="6" t="s">
        <v>978</v>
      </c>
      <c r="BK54" s="9" t="str">
        <f t="shared" si="6"/>
        <v>Birgitta Saunders</v>
      </c>
      <c r="BL54" s="10" t="str">
        <f t="shared" si="7"/>
        <v>birgitta.saunders@admin.herrljunga.se</v>
      </c>
      <c r="BM54" s="10" t="str">
        <f t="shared" si="8"/>
        <v>utvecklare föreningar och ungdom</v>
      </c>
      <c r="BN54" s="11">
        <f t="shared" si="9"/>
        <v>0</v>
      </c>
      <c r="BO54" s="11">
        <f t="shared" si="10"/>
        <v>0</v>
      </c>
      <c r="BP54" s="11">
        <f t="shared" si="11"/>
        <v>1.25</v>
      </c>
      <c r="BQ54" s="11">
        <f t="shared" si="12"/>
        <v>0</v>
      </c>
      <c r="BR54" s="11">
        <f t="shared" si="13"/>
        <v>0</v>
      </c>
      <c r="BS54" s="10">
        <f t="shared" si="14"/>
        <v>1.25</v>
      </c>
      <c r="BT54" s="11">
        <f t="shared" si="15"/>
        <v>1</v>
      </c>
      <c r="BU54" s="11">
        <f t="shared" si="16"/>
        <v>1</v>
      </c>
      <c r="BV54" s="11">
        <f t="shared" si="17"/>
        <v>0</v>
      </c>
      <c r="BW54" s="11">
        <f t="shared" si="18"/>
        <v>1</v>
      </c>
      <c r="BX54" s="11">
        <f t="shared" si="19"/>
        <v>0</v>
      </c>
      <c r="BY54" s="11">
        <f t="shared" si="20"/>
        <v>0</v>
      </c>
      <c r="BZ54" s="10">
        <f t="shared" si="21"/>
        <v>3</v>
      </c>
      <c r="CA54" s="11">
        <f t="shared" si="22"/>
        <v>0</v>
      </c>
      <c r="CB54" s="11">
        <f t="shared" si="23"/>
        <v>0</v>
      </c>
      <c r="CC54" s="11">
        <f t="shared" si="24"/>
        <v>0.625</v>
      </c>
      <c r="CD54" s="11">
        <f t="shared" si="25"/>
        <v>0</v>
      </c>
      <c r="CE54" s="11">
        <f t="shared" si="26"/>
        <v>0.625</v>
      </c>
      <c r="CF54" s="11">
        <f t="shared" si="27"/>
        <v>0.625</v>
      </c>
      <c r="CG54" s="11">
        <f t="shared" si="28"/>
        <v>0</v>
      </c>
      <c r="CH54" s="11">
        <f t="shared" si="29"/>
        <v>0.625</v>
      </c>
      <c r="CI54" s="11">
        <f t="shared" si="30"/>
        <v>0</v>
      </c>
      <c r="CJ54" s="10">
        <f t="shared" si="31"/>
        <v>2.5</v>
      </c>
      <c r="CK54" s="11">
        <f t="shared" si="32"/>
        <v>0</v>
      </c>
      <c r="CL54" s="11">
        <f t="shared" si="33"/>
        <v>2</v>
      </c>
      <c r="CM54" s="11">
        <f t="shared" si="34"/>
        <v>0</v>
      </c>
      <c r="CN54" s="11">
        <f t="shared" si="35"/>
        <v>0</v>
      </c>
      <c r="CO54" s="11">
        <f t="shared" si="36"/>
        <v>0</v>
      </c>
      <c r="CP54" s="11">
        <f t="shared" si="37"/>
        <v>0</v>
      </c>
      <c r="CQ54" s="10">
        <f t="shared" si="38"/>
        <v>2</v>
      </c>
      <c r="CR54" s="11">
        <f t="shared" si="39"/>
        <v>1</v>
      </c>
      <c r="CS54" s="11">
        <f t="shared" si="40"/>
        <v>1</v>
      </c>
      <c r="CT54" s="11">
        <f t="shared" si="41"/>
        <v>0</v>
      </c>
      <c r="CU54" s="11">
        <f t="shared" si="42"/>
        <v>0</v>
      </c>
      <c r="CV54" s="11">
        <f t="shared" si="43"/>
        <v>1</v>
      </c>
      <c r="CW54" s="11">
        <f t="shared" si="44"/>
        <v>0</v>
      </c>
      <c r="CX54" s="10">
        <f t="shared" si="45"/>
        <v>3</v>
      </c>
      <c r="CY54" s="11">
        <f t="shared" si="46"/>
        <v>1</v>
      </c>
      <c r="CZ54" s="11">
        <f t="shared" si="47"/>
        <v>1</v>
      </c>
      <c r="DA54" s="11">
        <f t="shared" si="48"/>
        <v>0</v>
      </c>
      <c r="DB54" s="11">
        <f t="shared" si="49"/>
        <v>0</v>
      </c>
      <c r="DC54" s="11">
        <f t="shared" si="50"/>
        <v>0</v>
      </c>
      <c r="DD54" s="11">
        <f t="shared" si="51"/>
        <v>0</v>
      </c>
      <c r="DE54" s="10">
        <f t="shared" si="52"/>
        <v>2</v>
      </c>
      <c r="DF54" s="12" t="s">
        <v>1420</v>
      </c>
      <c r="DG54" s="12">
        <v>777</v>
      </c>
      <c r="DH54" s="13">
        <v>1874</v>
      </c>
      <c r="DI54" s="10">
        <f t="shared" si="53"/>
        <v>0</v>
      </c>
      <c r="DJ54" s="17">
        <f t="shared" si="54"/>
        <v>2</v>
      </c>
    </row>
    <row r="55" spans="1:114" ht="14.25" x14ac:dyDescent="0.2">
      <c r="A55" s="6" t="s">
        <v>299</v>
      </c>
      <c r="B55" s="7">
        <v>683</v>
      </c>
      <c r="C55" s="7"/>
      <c r="D55" s="7">
        <v>48</v>
      </c>
      <c r="E55" s="6" t="s">
        <v>410</v>
      </c>
      <c r="F55" s="9" t="str">
        <f t="shared" si="2"/>
        <v>Louise Nygren</v>
      </c>
      <c r="G55" s="10" t="str">
        <f t="shared" si="3"/>
        <v>louise.nygren@vaxjo.se</v>
      </c>
      <c r="H55" s="10" t="str">
        <f t="shared" si="4"/>
        <v>Fritidsgårdschef</v>
      </c>
      <c r="I55" s="11">
        <f t="shared" si="56"/>
        <v>1.25</v>
      </c>
      <c r="J55" s="11">
        <f t="shared" si="57"/>
        <v>1.25</v>
      </c>
      <c r="K55" s="11">
        <f t="shared" si="58"/>
        <v>0</v>
      </c>
      <c r="L55" s="11">
        <f t="shared" si="59"/>
        <v>1.25</v>
      </c>
      <c r="M55" s="11">
        <f t="shared" si="60"/>
        <v>0</v>
      </c>
      <c r="N55" s="10">
        <f t="shared" si="61"/>
        <v>3.75</v>
      </c>
      <c r="O55" s="11">
        <f t="shared" si="62"/>
        <v>0</v>
      </c>
      <c r="P55" s="11">
        <f t="shared" si="63"/>
        <v>1</v>
      </c>
      <c r="Q55" s="11">
        <f t="shared" si="64"/>
        <v>1</v>
      </c>
      <c r="R55" s="11">
        <f t="shared" si="65"/>
        <v>1</v>
      </c>
      <c r="S55" s="11">
        <f t="shared" si="66"/>
        <v>0</v>
      </c>
      <c r="T55" s="11">
        <f t="shared" si="67"/>
        <v>0</v>
      </c>
      <c r="U55" s="10">
        <f t="shared" si="68"/>
        <v>3</v>
      </c>
      <c r="V55" s="11">
        <f t="shared" si="69"/>
        <v>0.625</v>
      </c>
      <c r="W55" s="11">
        <f t="shared" si="70"/>
        <v>0.625</v>
      </c>
      <c r="X55" s="11">
        <f t="shared" si="71"/>
        <v>0.625</v>
      </c>
      <c r="Y55" s="11">
        <f t="shared" si="72"/>
        <v>0.625</v>
      </c>
      <c r="Z55" s="11">
        <f t="shared" si="73"/>
        <v>0.625</v>
      </c>
      <c r="AA55" s="11">
        <f t="shared" si="74"/>
        <v>0.625</v>
      </c>
      <c r="AB55" s="11">
        <f t="shared" si="75"/>
        <v>0.625</v>
      </c>
      <c r="AC55" s="11">
        <f t="shared" si="76"/>
        <v>0.625</v>
      </c>
      <c r="AD55" s="11">
        <f t="shared" si="77"/>
        <v>0</v>
      </c>
      <c r="AE55" s="10">
        <f t="shared" si="78"/>
        <v>5</v>
      </c>
      <c r="AF55" s="11">
        <f t="shared" si="79"/>
        <v>0</v>
      </c>
      <c r="AG55" s="11">
        <f t="shared" si="80"/>
        <v>2</v>
      </c>
      <c r="AH55" s="11">
        <f t="shared" si="81"/>
        <v>0</v>
      </c>
      <c r="AI55" s="11">
        <f t="shared" si="82"/>
        <v>2</v>
      </c>
      <c r="AJ55" s="11">
        <f t="shared" si="83"/>
        <v>1</v>
      </c>
      <c r="AK55" s="11">
        <f t="shared" si="84"/>
        <v>0</v>
      </c>
      <c r="AL55" s="10">
        <f t="shared" si="85"/>
        <v>5</v>
      </c>
      <c r="AM55" s="11">
        <f t="shared" si="86"/>
        <v>1</v>
      </c>
      <c r="AN55" s="11">
        <f t="shared" si="87"/>
        <v>1</v>
      </c>
      <c r="AO55" s="11">
        <f t="shared" si="88"/>
        <v>1</v>
      </c>
      <c r="AP55" s="11">
        <f t="shared" si="89"/>
        <v>1</v>
      </c>
      <c r="AQ55" s="11">
        <f t="shared" si="90"/>
        <v>0</v>
      </c>
      <c r="AR55" s="11">
        <f t="shared" si="91"/>
        <v>0</v>
      </c>
      <c r="AS55" s="10">
        <f t="shared" si="92"/>
        <v>4</v>
      </c>
      <c r="AT55" s="11">
        <f t="shared" si="93"/>
        <v>1</v>
      </c>
      <c r="AU55" s="11">
        <f t="shared" si="94"/>
        <v>1</v>
      </c>
      <c r="AV55" s="11">
        <f t="shared" si="95"/>
        <v>1</v>
      </c>
      <c r="AW55" s="11">
        <f t="shared" si="96"/>
        <v>0</v>
      </c>
      <c r="AX55" s="11">
        <f t="shared" si="97"/>
        <v>1</v>
      </c>
      <c r="AY55" s="11">
        <f t="shared" si="98"/>
        <v>0</v>
      </c>
      <c r="AZ55" s="10">
        <f t="shared" si="99"/>
        <v>4</v>
      </c>
      <c r="BA55" s="12" t="s">
        <v>1431</v>
      </c>
      <c r="BB55" s="12">
        <v>774</v>
      </c>
      <c r="BC55" s="13">
        <v>1778</v>
      </c>
      <c r="BD55" s="10">
        <f t="shared" si="5"/>
        <v>0</v>
      </c>
      <c r="BE55" s="17">
        <f t="shared" si="100"/>
        <v>3.5</v>
      </c>
      <c r="BF55" s="10" t="str">
        <f t="shared" si="101"/>
        <v>Bra</v>
      </c>
      <c r="BI55" s="7">
        <v>218</v>
      </c>
      <c r="BJ55" s="6" t="s">
        <v>480</v>
      </c>
      <c r="BK55" s="9" t="str">
        <f t="shared" si="6"/>
        <v>Ann-Kristin Olsson</v>
      </c>
      <c r="BL55" s="10" t="str">
        <f t="shared" si="7"/>
        <v>ann-kristin.olsson@askersund.se</v>
      </c>
      <c r="BM55" s="10" t="str">
        <f t="shared" si="8"/>
        <v>Fritidsintendent</v>
      </c>
      <c r="BN55" s="11">
        <f t="shared" si="9"/>
        <v>0</v>
      </c>
      <c r="BO55" s="11">
        <f t="shared" si="10"/>
        <v>0</v>
      </c>
      <c r="BP55" s="11">
        <f t="shared" si="11"/>
        <v>1.25</v>
      </c>
      <c r="BQ55" s="11">
        <f t="shared" si="12"/>
        <v>1.25</v>
      </c>
      <c r="BR55" s="11">
        <f t="shared" si="13"/>
        <v>0</v>
      </c>
      <c r="BS55" s="10">
        <f t="shared" si="14"/>
        <v>2.5</v>
      </c>
      <c r="BT55" s="11">
        <f t="shared" si="15"/>
        <v>0</v>
      </c>
      <c r="BU55" s="11">
        <f t="shared" si="16"/>
        <v>0</v>
      </c>
      <c r="BV55" s="11">
        <f t="shared" si="17"/>
        <v>1</v>
      </c>
      <c r="BW55" s="11">
        <f t="shared" si="18"/>
        <v>1</v>
      </c>
      <c r="BX55" s="11">
        <f t="shared" si="19"/>
        <v>0</v>
      </c>
      <c r="BY55" s="11">
        <f t="shared" si="20"/>
        <v>0</v>
      </c>
      <c r="BZ55" s="10">
        <f t="shared" si="21"/>
        <v>2</v>
      </c>
      <c r="CA55" s="11">
        <f t="shared" si="22"/>
        <v>0</v>
      </c>
      <c r="CB55" s="11">
        <f t="shared" si="23"/>
        <v>0.625</v>
      </c>
      <c r="CC55" s="11">
        <f t="shared" si="24"/>
        <v>0.625</v>
      </c>
      <c r="CD55" s="11">
        <f t="shared" si="25"/>
        <v>0</v>
      </c>
      <c r="CE55" s="11">
        <f t="shared" si="26"/>
        <v>0</v>
      </c>
      <c r="CF55" s="11">
        <f t="shared" si="27"/>
        <v>0.625</v>
      </c>
      <c r="CG55" s="11">
        <f t="shared" si="28"/>
        <v>0.625</v>
      </c>
      <c r="CH55" s="11">
        <f t="shared" si="29"/>
        <v>0</v>
      </c>
      <c r="CI55" s="11">
        <f t="shared" si="30"/>
        <v>0</v>
      </c>
      <c r="CJ55" s="10">
        <f t="shared" si="31"/>
        <v>2.5</v>
      </c>
      <c r="CK55" s="11">
        <f t="shared" si="32"/>
        <v>1</v>
      </c>
      <c r="CL55" s="11">
        <f t="shared" si="33"/>
        <v>0</v>
      </c>
      <c r="CM55" s="11">
        <f t="shared" si="34"/>
        <v>1</v>
      </c>
      <c r="CN55" s="11">
        <f t="shared" si="35"/>
        <v>0</v>
      </c>
      <c r="CO55" s="11">
        <f t="shared" si="36"/>
        <v>0</v>
      </c>
      <c r="CP55" s="11">
        <f t="shared" si="37"/>
        <v>0</v>
      </c>
      <c r="CQ55" s="10">
        <f t="shared" si="38"/>
        <v>2</v>
      </c>
      <c r="CR55" s="11">
        <f t="shared" si="39"/>
        <v>1</v>
      </c>
      <c r="CS55" s="11">
        <f t="shared" si="40"/>
        <v>1</v>
      </c>
      <c r="CT55" s="11">
        <f t="shared" si="41"/>
        <v>1</v>
      </c>
      <c r="CU55" s="11">
        <f t="shared" si="42"/>
        <v>1</v>
      </c>
      <c r="CV55" s="11">
        <f t="shared" si="43"/>
        <v>0</v>
      </c>
      <c r="CW55" s="11">
        <f t="shared" si="44"/>
        <v>0</v>
      </c>
      <c r="CX55" s="10">
        <f t="shared" si="45"/>
        <v>4</v>
      </c>
      <c r="CY55" s="11">
        <f t="shared" si="46"/>
        <v>0</v>
      </c>
      <c r="CZ55" s="11">
        <f t="shared" si="47"/>
        <v>0</v>
      </c>
      <c r="DA55" s="11">
        <f t="shared" si="48"/>
        <v>1</v>
      </c>
      <c r="DB55" s="11">
        <f t="shared" si="49"/>
        <v>0</v>
      </c>
      <c r="DC55" s="11">
        <f t="shared" si="50"/>
        <v>0</v>
      </c>
      <c r="DD55" s="11">
        <f t="shared" si="51"/>
        <v>0</v>
      </c>
      <c r="DE55" s="10">
        <f t="shared" si="52"/>
        <v>1</v>
      </c>
      <c r="DF55" s="12">
        <v>921</v>
      </c>
      <c r="DG55" s="12">
        <v>881</v>
      </c>
      <c r="DH55" s="13">
        <v>1802</v>
      </c>
      <c r="DI55" s="10">
        <f t="shared" si="53"/>
        <v>0</v>
      </c>
      <c r="DJ55" s="17">
        <f t="shared" si="54"/>
        <v>2</v>
      </c>
    </row>
    <row r="56" spans="1:114" ht="14.25" x14ac:dyDescent="0.2">
      <c r="A56" s="6" t="s">
        <v>299</v>
      </c>
      <c r="B56" s="7">
        <v>665</v>
      </c>
      <c r="C56" s="7"/>
      <c r="D56" s="7">
        <v>49</v>
      </c>
      <c r="E56" s="6" t="s">
        <v>360</v>
      </c>
      <c r="F56" s="9" t="str">
        <f t="shared" si="2"/>
        <v>Rickard Magnusson</v>
      </c>
      <c r="G56" s="10" t="str">
        <f t="shared" si="3"/>
        <v>richard.magnusson@ystad.se</v>
      </c>
      <c r="H56" s="10" t="str">
        <f t="shared" si="4"/>
        <v>Fältsekreterare</v>
      </c>
      <c r="I56" s="11">
        <f t="shared" si="56"/>
        <v>1.25</v>
      </c>
      <c r="J56" s="11">
        <f t="shared" si="57"/>
        <v>0</v>
      </c>
      <c r="K56" s="11">
        <f t="shared" si="58"/>
        <v>1.25</v>
      </c>
      <c r="L56" s="11">
        <f t="shared" si="59"/>
        <v>0</v>
      </c>
      <c r="M56" s="11">
        <f t="shared" si="60"/>
        <v>0</v>
      </c>
      <c r="N56" s="10">
        <f t="shared" si="61"/>
        <v>2.5</v>
      </c>
      <c r="O56" s="11">
        <f t="shared" si="62"/>
        <v>1</v>
      </c>
      <c r="P56" s="11">
        <f t="shared" si="63"/>
        <v>1</v>
      </c>
      <c r="Q56" s="11">
        <f t="shared" si="64"/>
        <v>1</v>
      </c>
      <c r="R56" s="11">
        <f t="shared" si="65"/>
        <v>1</v>
      </c>
      <c r="S56" s="11">
        <f t="shared" si="66"/>
        <v>0</v>
      </c>
      <c r="T56" s="11">
        <f t="shared" si="67"/>
        <v>0</v>
      </c>
      <c r="U56" s="10">
        <f t="shared" si="68"/>
        <v>4</v>
      </c>
      <c r="V56" s="11">
        <f t="shared" si="69"/>
        <v>0</v>
      </c>
      <c r="W56" s="11">
        <f t="shared" si="70"/>
        <v>0.625</v>
      </c>
      <c r="X56" s="11">
        <f t="shared" si="71"/>
        <v>0.625</v>
      </c>
      <c r="Y56" s="11">
        <f t="shared" si="72"/>
        <v>0</v>
      </c>
      <c r="Z56" s="11">
        <f t="shared" si="73"/>
        <v>0</v>
      </c>
      <c r="AA56" s="11">
        <f t="shared" si="74"/>
        <v>0.625</v>
      </c>
      <c r="AB56" s="11">
        <f t="shared" si="75"/>
        <v>0.625</v>
      </c>
      <c r="AC56" s="11">
        <f t="shared" si="76"/>
        <v>0.625</v>
      </c>
      <c r="AD56" s="11">
        <f t="shared" si="77"/>
        <v>0</v>
      </c>
      <c r="AE56" s="10">
        <f t="shared" si="78"/>
        <v>3.125</v>
      </c>
      <c r="AF56" s="11">
        <f t="shared" si="79"/>
        <v>0</v>
      </c>
      <c r="AG56" s="11">
        <f t="shared" si="80"/>
        <v>2</v>
      </c>
      <c r="AH56" s="11">
        <f t="shared" si="81"/>
        <v>1</v>
      </c>
      <c r="AI56" s="11">
        <f t="shared" si="82"/>
        <v>0</v>
      </c>
      <c r="AJ56" s="11">
        <f t="shared" si="83"/>
        <v>0</v>
      </c>
      <c r="AK56" s="11">
        <f t="shared" si="84"/>
        <v>0</v>
      </c>
      <c r="AL56" s="10">
        <f t="shared" si="85"/>
        <v>3</v>
      </c>
      <c r="AM56" s="11">
        <f t="shared" si="86"/>
        <v>1</v>
      </c>
      <c r="AN56" s="11">
        <f t="shared" si="87"/>
        <v>1</v>
      </c>
      <c r="AO56" s="11">
        <f t="shared" si="88"/>
        <v>1</v>
      </c>
      <c r="AP56" s="11">
        <f t="shared" si="89"/>
        <v>1</v>
      </c>
      <c r="AQ56" s="11">
        <f t="shared" si="90"/>
        <v>0</v>
      </c>
      <c r="AR56" s="11">
        <f t="shared" si="91"/>
        <v>0</v>
      </c>
      <c r="AS56" s="10">
        <f t="shared" si="92"/>
        <v>4</v>
      </c>
      <c r="AT56" s="11">
        <f t="shared" si="93"/>
        <v>1</v>
      </c>
      <c r="AU56" s="11">
        <f t="shared" si="94"/>
        <v>1</v>
      </c>
      <c r="AV56" s="11">
        <f t="shared" si="95"/>
        <v>1</v>
      </c>
      <c r="AW56" s="11">
        <f t="shared" si="96"/>
        <v>1</v>
      </c>
      <c r="AX56" s="11">
        <f t="shared" si="97"/>
        <v>0</v>
      </c>
      <c r="AY56" s="11">
        <f t="shared" si="98"/>
        <v>0</v>
      </c>
      <c r="AZ56" s="10">
        <f t="shared" si="99"/>
        <v>4</v>
      </c>
      <c r="BA56" s="12" t="s">
        <v>1496</v>
      </c>
      <c r="BB56" s="12" t="s">
        <v>1482</v>
      </c>
      <c r="BC56" s="13">
        <v>2918</v>
      </c>
      <c r="BD56" s="10">
        <f t="shared" si="5"/>
        <v>4</v>
      </c>
      <c r="BE56" s="17">
        <f t="shared" si="100"/>
        <v>3.5</v>
      </c>
      <c r="BF56" s="10" t="str">
        <f t="shared" si="101"/>
        <v>Bra</v>
      </c>
      <c r="BI56" s="7">
        <v>219</v>
      </c>
      <c r="BJ56" s="6" t="s">
        <v>497</v>
      </c>
      <c r="BK56" s="9" t="str">
        <f t="shared" si="6"/>
        <v>Thomas Forss</v>
      </c>
      <c r="BL56" s="10" t="str">
        <f t="shared" si="7"/>
        <v>thomas.forss@laxa.se</v>
      </c>
      <c r="BM56" s="10" t="str">
        <f t="shared" si="8"/>
        <v>Kultur-och fritidschef</v>
      </c>
      <c r="BN56" s="11">
        <f t="shared" si="9"/>
        <v>0</v>
      </c>
      <c r="BO56" s="11">
        <f t="shared" si="10"/>
        <v>0</v>
      </c>
      <c r="BP56" s="11">
        <f t="shared" si="11"/>
        <v>0</v>
      </c>
      <c r="BQ56" s="11">
        <f t="shared" si="12"/>
        <v>1.25</v>
      </c>
      <c r="BR56" s="11">
        <f t="shared" si="13"/>
        <v>0</v>
      </c>
      <c r="BS56" s="10">
        <f t="shared" si="14"/>
        <v>1.25</v>
      </c>
      <c r="BT56" s="11">
        <f t="shared" si="15"/>
        <v>0</v>
      </c>
      <c r="BU56" s="11">
        <f t="shared" si="16"/>
        <v>0</v>
      </c>
      <c r="BV56" s="11">
        <f t="shared" si="17"/>
        <v>1</v>
      </c>
      <c r="BW56" s="11">
        <f t="shared" si="18"/>
        <v>1</v>
      </c>
      <c r="BX56" s="11">
        <f t="shared" si="19"/>
        <v>0</v>
      </c>
      <c r="BY56" s="11">
        <f t="shared" si="20"/>
        <v>0</v>
      </c>
      <c r="BZ56" s="10">
        <f t="shared" si="21"/>
        <v>2</v>
      </c>
      <c r="CA56" s="11">
        <f t="shared" si="22"/>
        <v>0</v>
      </c>
      <c r="CB56" s="11">
        <f t="shared" si="23"/>
        <v>0</v>
      </c>
      <c r="CC56" s="11">
        <f t="shared" si="24"/>
        <v>0.625</v>
      </c>
      <c r="CD56" s="11">
        <f t="shared" si="25"/>
        <v>0</v>
      </c>
      <c r="CE56" s="11">
        <f t="shared" si="26"/>
        <v>0.625</v>
      </c>
      <c r="CF56" s="11">
        <f t="shared" si="27"/>
        <v>0.625</v>
      </c>
      <c r="CG56" s="11">
        <f t="shared" si="28"/>
        <v>0</v>
      </c>
      <c r="CH56" s="11">
        <f t="shared" si="29"/>
        <v>0.625</v>
      </c>
      <c r="CI56" s="11">
        <f t="shared" si="30"/>
        <v>0</v>
      </c>
      <c r="CJ56" s="10">
        <f t="shared" si="31"/>
        <v>2.5</v>
      </c>
      <c r="CK56" s="11">
        <f t="shared" si="32"/>
        <v>0</v>
      </c>
      <c r="CL56" s="11">
        <f t="shared" si="33"/>
        <v>2</v>
      </c>
      <c r="CM56" s="11">
        <f t="shared" si="34"/>
        <v>0</v>
      </c>
      <c r="CN56" s="11">
        <f t="shared" si="35"/>
        <v>0</v>
      </c>
      <c r="CO56" s="11">
        <f t="shared" si="36"/>
        <v>0</v>
      </c>
      <c r="CP56" s="11">
        <f t="shared" si="37"/>
        <v>0</v>
      </c>
      <c r="CQ56" s="10">
        <f t="shared" si="38"/>
        <v>2</v>
      </c>
      <c r="CR56" s="11">
        <f t="shared" si="39"/>
        <v>1</v>
      </c>
      <c r="CS56" s="11">
        <f t="shared" si="40"/>
        <v>1</v>
      </c>
      <c r="CT56" s="11">
        <f t="shared" si="41"/>
        <v>0</v>
      </c>
      <c r="CU56" s="11">
        <f t="shared" si="42"/>
        <v>1</v>
      </c>
      <c r="CV56" s="11">
        <f t="shared" si="43"/>
        <v>0</v>
      </c>
      <c r="CW56" s="11">
        <f t="shared" si="44"/>
        <v>0</v>
      </c>
      <c r="CX56" s="10">
        <f t="shared" si="45"/>
        <v>3</v>
      </c>
      <c r="CY56" s="11">
        <f t="shared" si="46"/>
        <v>1</v>
      </c>
      <c r="CZ56" s="11">
        <f t="shared" si="47"/>
        <v>1</v>
      </c>
      <c r="DA56" s="11">
        <f t="shared" si="48"/>
        <v>1</v>
      </c>
      <c r="DB56" s="11">
        <f t="shared" si="49"/>
        <v>0</v>
      </c>
      <c r="DC56" s="11">
        <f t="shared" si="50"/>
        <v>0</v>
      </c>
      <c r="DD56" s="11">
        <f t="shared" si="51"/>
        <v>0</v>
      </c>
      <c r="DE56" s="10">
        <f t="shared" si="52"/>
        <v>3</v>
      </c>
      <c r="DF56" s="12">
        <v>910</v>
      </c>
      <c r="DG56" s="12">
        <v>758</v>
      </c>
      <c r="DH56" s="13">
        <v>1668</v>
      </c>
      <c r="DI56" s="10">
        <f t="shared" si="53"/>
        <v>0</v>
      </c>
      <c r="DJ56" s="17">
        <f t="shared" si="54"/>
        <v>2</v>
      </c>
    </row>
    <row r="57" spans="1:114" ht="14.25" x14ac:dyDescent="0.2">
      <c r="A57" s="6" t="s">
        <v>299</v>
      </c>
      <c r="B57" s="7">
        <v>662</v>
      </c>
      <c r="C57" s="7"/>
      <c r="D57" s="7">
        <v>50</v>
      </c>
      <c r="E57" s="6" t="s">
        <v>828</v>
      </c>
      <c r="F57" s="9" t="str">
        <f t="shared" si="2"/>
        <v>Lisa Coudek</v>
      </c>
      <c r="G57" s="10" t="str">
        <f t="shared" si="3"/>
        <v>lisa.coudek@varmdo.se</v>
      </c>
      <c r="H57" s="10" t="str">
        <f t="shared" si="4"/>
        <v>Strateg</v>
      </c>
      <c r="I57" s="11">
        <f t="shared" si="56"/>
        <v>1.25</v>
      </c>
      <c r="J57" s="11">
        <f t="shared" si="57"/>
        <v>0</v>
      </c>
      <c r="K57" s="11">
        <f t="shared" si="58"/>
        <v>1.25</v>
      </c>
      <c r="L57" s="11">
        <f t="shared" si="59"/>
        <v>1.25</v>
      </c>
      <c r="M57" s="11">
        <f t="shared" si="60"/>
        <v>0</v>
      </c>
      <c r="N57" s="10">
        <f t="shared" si="61"/>
        <v>3.75</v>
      </c>
      <c r="O57" s="11">
        <f t="shared" si="62"/>
        <v>1</v>
      </c>
      <c r="P57" s="11">
        <f t="shared" si="63"/>
        <v>1</v>
      </c>
      <c r="Q57" s="11">
        <f t="shared" si="64"/>
        <v>1</v>
      </c>
      <c r="R57" s="11">
        <f t="shared" si="65"/>
        <v>1</v>
      </c>
      <c r="S57" s="11">
        <f t="shared" si="66"/>
        <v>0</v>
      </c>
      <c r="T57" s="11">
        <f t="shared" si="67"/>
        <v>0</v>
      </c>
      <c r="U57" s="10">
        <f t="shared" si="68"/>
        <v>4</v>
      </c>
      <c r="V57" s="11">
        <f t="shared" si="69"/>
        <v>0</v>
      </c>
      <c r="W57" s="11">
        <f t="shared" si="70"/>
        <v>0.625</v>
      </c>
      <c r="X57" s="11">
        <f t="shared" si="71"/>
        <v>0.625</v>
      </c>
      <c r="Y57" s="11">
        <f t="shared" si="72"/>
        <v>0.625</v>
      </c>
      <c r="Z57" s="11">
        <f t="shared" si="73"/>
        <v>0</v>
      </c>
      <c r="AA57" s="11">
        <f t="shared" si="74"/>
        <v>0.625</v>
      </c>
      <c r="AB57" s="11">
        <f t="shared" si="75"/>
        <v>0.625</v>
      </c>
      <c r="AC57" s="11">
        <f t="shared" si="76"/>
        <v>0.625</v>
      </c>
      <c r="AD57" s="11">
        <f t="shared" si="77"/>
        <v>0</v>
      </c>
      <c r="AE57" s="10">
        <f t="shared" si="78"/>
        <v>3.75</v>
      </c>
      <c r="AF57" s="11">
        <f t="shared" si="79"/>
        <v>1</v>
      </c>
      <c r="AG57" s="11">
        <f t="shared" si="80"/>
        <v>0</v>
      </c>
      <c r="AH57" s="11">
        <f t="shared" si="81"/>
        <v>0</v>
      </c>
      <c r="AI57" s="11">
        <f t="shared" si="82"/>
        <v>2</v>
      </c>
      <c r="AJ57" s="11">
        <f t="shared" si="83"/>
        <v>1</v>
      </c>
      <c r="AK57" s="11">
        <f t="shared" si="84"/>
        <v>0</v>
      </c>
      <c r="AL57" s="10">
        <f t="shared" si="85"/>
        <v>4</v>
      </c>
      <c r="AM57" s="11">
        <f t="shared" si="86"/>
        <v>1</v>
      </c>
      <c r="AN57" s="11">
        <f t="shared" si="87"/>
        <v>1</v>
      </c>
      <c r="AO57" s="11">
        <f t="shared" si="88"/>
        <v>1</v>
      </c>
      <c r="AP57" s="11">
        <f t="shared" si="89"/>
        <v>1</v>
      </c>
      <c r="AQ57" s="11">
        <f t="shared" si="90"/>
        <v>1</v>
      </c>
      <c r="AR57" s="11">
        <f t="shared" si="91"/>
        <v>0</v>
      </c>
      <c r="AS57" s="10">
        <f t="shared" si="92"/>
        <v>5</v>
      </c>
      <c r="AT57" s="11">
        <f t="shared" si="93"/>
        <v>1</v>
      </c>
      <c r="AU57" s="11">
        <f t="shared" si="94"/>
        <v>0</v>
      </c>
      <c r="AV57" s="11">
        <f t="shared" si="95"/>
        <v>0</v>
      </c>
      <c r="AW57" s="11">
        <f t="shared" si="96"/>
        <v>0</v>
      </c>
      <c r="AX57" s="11">
        <f t="shared" si="97"/>
        <v>0</v>
      </c>
      <c r="AY57" s="11">
        <f t="shared" si="98"/>
        <v>0</v>
      </c>
      <c r="AZ57" s="10">
        <f t="shared" si="99"/>
        <v>1</v>
      </c>
      <c r="BA57" s="12" t="s">
        <v>1532</v>
      </c>
      <c r="BB57" s="12" t="s">
        <v>1533</v>
      </c>
      <c r="BC57" s="13">
        <v>2756</v>
      </c>
      <c r="BD57" s="10">
        <f t="shared" si="5"/>
        <v>3</v>
      </c>
      <c r="BE57" s="17">
        <f t="shared" si="100"/>
        <v>3.5</v>
      </c>
      <c r="BF57" s="10" t="str">
        <f t="shared" si="101"/>
        <v>Bra</v>
      </c>
      <c r="BI57" s="7">
        <v>220</v>
      </c>
      <c r="BJ57" s="6" t="s">
        <v>1100</v>
      </c>
      <c r="BK57" s="9" t="str">
        <f t="shared" si="6"/>
        <v>Lena Johansson</v>
      </c>
      <c r="BL57" s="10" t="str">
        <f t="shared" si="7"/>
        <v>lena.johansson@kinda.se</v>
      </c>
      <c r="BM57" s="10" t="str">
        <f t="shared" si="8"/>
        <v>Ungdomslots</v>
      </c>
      <c r="BN57" s="11">
        <f t="shared" si="9"/>
        <v>0</v>
      </c>
      <c r="BO57" s="11">
        <f t="shared" si="10"/>
        <v>0</v>
      </c>
      <c r="BP57" s="11">
        <f t="shared" si="11"/>
        <v>1.25</v>
      </c>
      <c r="BQ57" s="11">
        <f t="shared" si="12"/>
        <v>1.25</v>
      </c>
      <c r="BR57" s="11">
        <f t="shared" si="13"/>
        <v>0</v>
      </c>
      <c r="BS57" s="10">
        <f t="shared" si="14"/>
        <v>2.5</v>
      </c>
      <c r="BT57" s="11">
        <f t="shared" si="15"/>
        <v>1</v>
      </c>
      <c r="BU57" s="11">
        <f t="shared" si="16"/>
        <v>1</v>
      </c>
      <c r="BV57" s="11">
        <f t="shared" si="17"/>
        <v>1</v>
      </c>
      <c r="BW57" s="11">
        <f t="shared" si="18"/>
        <v>1</v>
      </c>
      <c r="BX57" s="11">
        <f t="shared" si="19"/>
        <v>0</v>
      </c>
      <c r="BY57" s="11">
        <f t="shared" si="20"/>
        <v>0</v>
      </c>
      <c r="BZ57" s="10">
        <f t="shared" si="21"/>
        <v>4</v>
      </c>
      <c r="CA57" s="11">
        <f t="shared" si="22"/>
        <v>0</v>
      </c>
      <c r="CB57" s="11">
        <f t="shared" si="23"/>
        <v>0</v>
      </c>
      <c r="CC57" s="11">
        <f t="shared" si="24"/>
        <v>0</v>
      </c>
      <c r="CD57" s="11">
        <f t="shared" si="25"/>
        <v>0</v>
      </c>
      <c r="CE57" s="11">
        <f t="shared" si="26"/>
        <v>0</v>
      </c>
      <c r="CF57" s="11">
        <f t="shared" si="27"/>
        <v>0.625</v>
      </c>
      <c r="CG57" s="11">
        <f t="shared" si="28"/>
        <v>0.625</v>
      </c>
      <c r="CH57" s="11">
        <f t="shared" si="29"/>
        <v>0</v>
      </c>
      <c r="CI57" s="11">
        <f t="shared" si="30"/>
        <v>0</v>
      </c>
      <c r="CJ57" s="10">
        <f t="shared" si="31"/>
        <v>1.25</v>
      </c>
      <c r="CK57" s="11">
        <f t="shared" si="32"/>
        <v>1</v>
      </c>
      <c r="CL57" s="11">
        <f t="shared" si="33"/>
        <v>0</v>
      </c>
      <c r="CM57" s="11">
        <f t="shared" si="34"/>
        <v>0</v>
      </c>
      <c r="CN57" s="11">
        <f t="shared" si="35"/>
        <v>2</v>
      </c>
      <c r="CO57" s="11">
        <f t="shared" si="36"/>
        <v>1</v>
      </c>
      <c r="CP57" s="11">
        <f t="shared" si="37"/>
        <v>0</v>
      </c>
      <c r="CQ57" s="10">
        <f t="shared" si="38"/>
        <v>4</v>
      </c>
      <c r="CR57" s="11">
        <f t="shared" si="39"/>
        <v>0</v>
      </c>
      <c r="CS57" s="11">
        <f t="shared" si="40"/>
        <v>1</v>
      </c>
      <c r="CT57" s="11">
        <f t="shared" si="41"/>
        <v>1</v>
      </c>
      <c r="CU57" s="11">
        <f t="shared" si="42"/>
        <v>0</v>
      </c>
      <c r="CV57" s="11">
        <f t="shared" si="43"/>
        <v>0</v>
      </c>
      <c r="CW57" s="11">
        <f t="shared" si="44"/>
        <v>0</v>
      </c>
      <c r="CX57" s="10">
        <f t="shared" si="45"/>
        <v>2</v>
      </c>
      <c r="CY57" s="11">
        <f t="shared" si="46"/>
        <v>0</v>
      </c>
      <c r="CZ57" s="11">
        <f t="shared" si="47"/>
        <v>0</v>
      </c>
      <c r="DA57" s="11">
        <f t="shared" si="48"/>
        <v>0</v>
      </c>
      <c r="DB57" s="11">
        <f t="shared" si="49"/>
        <v>0</v>
      </c>
      <c r="DC57" s="11">
        <f t="shared" si="50"/>
        <v>0</v>
      </c>
      <c r="DD57" s="11">
        <f t="shared" si="51"/>
        <v>0</v>
      </c>
      <c r="DE57" s="10">
        <f t="shared" si="52"/>
        <v>0</v>
      </c>
      <c r="DF57" s="12">
        <v>762</v>
      </c>
      <c r="DG57" s="12" t="s">
        <v>1522</v>
      </c>
      <c r="DH57" s="13">
        <v>1897</v>
      </c>
      <c r="DI57" s="10">
        <f t="shared" si="53"/>
        <v>0</v>
      </c>
      <c r="DJ57" s="17">
        <f t="shared" si="54"/>
        <v>2</v>
      </c>
    </row>
    <row r="58" spans="1:114" ht="14.25" x14ac:dyDescent="0.2">
      <c r="A58" s="6" t="s">
        <v>299</v>
      </c>
      <c r="B58" s="7">
        <v>684</v>
      </c>
      <c r="C58" s="7"/>
      <c r="D58" s="7">
        <v>51</v>
      </c>
      <c r="E58" s="6" t="s">
        <v>738</v>
      </c>
      <c r="F58" s="9" t="str">
        <f t="shared" si="2"/>
        <v>Anki Andersson</v>
      </c>
      <c r="G58" s="10" t="str">
        <f t="shared" si="3"/>
        <v>ann-christine.andersson@botkyrka.se</v>
      </c>
      <c r="H58" s="10" t="str">
        <f t="shared" si="4"/>
        <v>Verksamhetschef Ungdom och förening</v>
      </c>
      <c r="I58" s="11">
        <f t="shared" si="56"/>
        <v>1.25</v>
      </c>
      <c r="J58" s="11">
        <f t="shared" si="57"/>
        <v>0</v>
      </c>
      <c r="K58" s="11">
        <f t="shared" si="58"/>
        <v>1.25</v>
      </c>
      <c r="L58" s="11">
        <f t="shared" si="59"/>
        <v>1.25</v>
      </c>
      <c r="M58" s="11">
        <f t="shared" si="60"/>
        <v>0</v>
      </c>
      <c r="N58" s="10">
        <f t="shared" si="61"/>
        <v>3.75</v>
      </c>
      <c r="O58" s="11">
        <f t="shared" si="62"/>
        <v>1</v>
      </c>
      <c r="P58" s="11">
        <f t="shared" si="63"/>
        <v>1</v>
      </c>
      <c r="Q58" s="11">
        <f t="shared" si="64"/>
        <v>1</v>
      </c>
      <c r="R58" s="11">
        <f t="shared" si="65"/>
        <v>1</v>
      </c>
      <c r="S58" s="11">
        <f t="shared" si="66"/>
        <v>0</v>
      </c>
      <c r="T58" s="11">
        <f t="shared" si="67"/>
        <v>0</v>
      </c>
      <c r="U58" s="10">
        <f t="shared" si="68"/>
        <v>4</v>
      </c>
      <c r="V58" s="11">
        <f t="shared" si="69"/>
        <v>0.625</v>
      </c>
      <c r="W58" s="11">
        <f t="shared" si="70"/>
        <v>0.625</v>
      </c>
      <c r="X58" s="11">
        <f t="shared" si="71"/>
        <v>0.625</v>
      </c>
      <c r="Y58" s="11">
        <f t="shared" si="72"/>
        <v>0.625</v>
      </c>
      <c r="Z58" s="11">
        <f t="shared" si="73"/>
        <v>0.625</v>
      </c>
      <c r="AA58" s="11">
        <f t="shared" si="74"/>
        <v>0.625</v>
      </c>
      <c r="AB58" s="11">
        <f t="shared" si="75"/>
        <v>0.625</v>
      </c>
      <c r="AC58" s="11">
        <f t="shared" si="76"/>
        <v>0.625</v>
      </c>
      <c r="AD58" s="11">
        <f t="shared" si="77"/>
        <v>0</v>
      </c>
      <c r="AE58" s="10">
        <f t="shared" si="78"/>
        <v>5</v>
      </c>
      <c r="AF58" s="11">
        <f t="shared" si="79"/>
        <v>0</v>
      </c>
      <c r="AG58" s="11">
        <f t="shared" si="80"/>
        <v>2</v>
      </c>
      <c r="AH58" s="11">
        <f t="shared" si="81"/>
        <v>0</v>
      </c>
      <c r="AI58" s="11">
        <f t="shared" si="82"/>
        <v>2</v>
      </c>
      <c r="AJ58" s="11">
        <f t="shared" si="83"/>
        <v>0</v>
      </c>
      <c r="AK58" s="11">
        <f t="shared" si="84"/>
        <v>0</v>
      </c>
      <c r="AL58" s="10">
        <f t="shared" si="85"/>
        <v>4</v>
      </c>
      <c r="AM58" s="11">
        <f t="shared" si="86"/>
        <v>1</v>
      </c>
      <c r="AN58" s="11">
        <f t="shared" si="87"/>
        <v>1</v>
      </c>
      <c r="AO58" s="11">
        <f t="shared" si="88"/>
        <v>1</v>
      </c>
      <c r="AP58" s="11">
        <f t="shared" si="89"/>
        <v>1</v>
      </c>
      <c r="AQ58" s="11">
        <f t="shared" si="90"/>
        <v>0</v>
      </c>
      <c r="AR58" s="11">
        <f t="shared" si="91"/>
        <v>0</v>
      </c>
      <c r="AS58" s="10">
        <f t="shared" si="92"/>
        <v>4</v>
      </c>
      <c r="AT58" s="11">
        <f t="shared" si="93"/>
        <v>0</v>
      </c>
      <c r="AU58" s="11">
        <f t="shared" si="94"/>
        <v>0</v>
      </c>
      <c r="AV58" s="11">
        <f t="shared" si="95"/>
        <v>1</v>
      </c>
      <c r="AW58" s="11">
        <f t="shared" si="96"/>
        <v>0</v>
      </c>
      <c r="AX58" s="11">
        <f t="shared" si="97"/>
        <v>0</v>
      </c>
      <c r="AY58" s="11">
        <f t="shared" si="98"/>
        <v>0</v>
      </c>
      <c r="AZ58" s="10">
        <f t="shared" si="99"/>
        <v>1</v>
      </c>
      <c r="BA58" s="12" t="s">
        <v>1543</v>
      </c>
      <c r="BB58" s="12" t="s">
        <v>1420</v>
      </c>
      <c r="BC58" s="13">
        <v>2783</v>
      </c>
      <c r="BD58" s="10">
        <f t="shared" si="5"/>
        <v>3</v>
      </c>
      <c r="BE58" s="17">
        <f t="shared" si="100"/>
        <v>3.5</v>
      </c>
      <c r="BF58" s="10" t="str">
        <f t="shared" si="101"/>
        <v>Bra</v>
      </c>
      <c r="BI58" s="7">
        <v>204</v>
      </c>
      <c r="BJ58" s="6" t="s">
        <v>353</v>
      </c>
      <c r="BK58" s="9" t="str">
        <f t="shared" si="6"/>
        <v>Jessica Ek</v>
      </c>
      <c r="BL58" s="10" t="str">
        <f t="shared" si="7"/>
        <v>jessica.ek@habokommun.se</v>
      </c>
      <c r="BM58" s="10" t="str">
        <f t="shared" si="8"/>
        <v>Barn- och ungdomssamordnare</v>
      </c>
      <c r="BN58" s="11">
        <f t="shared" si="9"/>
        <v>0</v>
      </c>
      <c r="BO58" s="11">
        <f t="shared" si="10"/>
        <v>0</v>
      </c>
      <c r="BP58" s="11">
        <f t="shared" si="11"/>
        <v>0</v>
      </c>
      <c r="BQ58" s="11">
        <f t="shared" si="12"/>
        <v>1.25</v>
      </c>
      <c r="BR58" s="11">
        <f t="shared" si="13"/>
        <v>0</v>
      </c>
      <c r="BS58" s="10">
        <f t="shared" si="14"/>
        <v>1.25</v>
      </c>
      <c r="BT58" s="11">
        <f t="shared" si="15"/>
        <v>0</v>
      </c>
      <c r="BU58" s="11">
        <f t="shared" si="16"/>
        <v>1</v>
      </c>
      <c r="BV58" s="11">
        <f t="shared" si="17"/>
        <v>1</v>
      </c>
      <c r="BW58" s="11">
        <f t="shared" si="18"/>
        <v>1</v>
      </c>
      <c r="BX58" s="11">
        <f t="shared" si="19"/>
        <v>0</v>
      </c>
      <c r="BY58" s="11">
        <f t="shared" si="20"/>
        <v>0</v>
      </c>
      <c r="BZ58" s="10">
        <f t="shared" si="21"/>
        <v>3</v>
      </c>
      <c r="CA58" s="11">
        <f t="shared" si="22"/>
        <v>0</v>
      </c>
      <c r="CB58" s="11">
        <f t="shared" si="23"/>
        <v>0</v>
      </c>
      <c r="CC58" s="11">
        <f t="shared" si="24"/>
        <v>0.625</v>
      </c>
      <c r="CD58" s="11">
        <f t="shared" si="25"/>
        <v>0</v>
      </c>
      <c r="CE58" s="11">
        <f t="shared" si="26"/>
        <v>0</v>
      </c>
      <c r="CF58" s="11">
        <f t="shared" si="27"/>
        <v>0.625</v>
      </c>
      <c r="CG58" s="11">
        <f t="shared" si="28"/>
        <v>0.625</v>
      </c>
      <c r="CH58" s="11">
        <f t="shared" si="29"/>
        <v>0.625</v>
      </c>
      <c r="CI58" s="11">
        <f t="shared" si="30"/>
        <v>0</v>
      </c>
      <c r="CJ58" s="10">
        <f t="shared" si="31"/>
        <v>2.5</v>
      </c>
      <c r="CK58" s="11">
        <f t="shared" si="32"/>
        <v>1</v>
      </c>
      <c r="CL58" s="11">
        <f t="shared" si="33"/>
        <v>0</v>
      </c>
      <c r="CM58" s="11">
        <f t="shared" si="34"/>
        <v>0</v>
      </c>
      <c r="CN58" s="11">
        <f t="shared" si="35"/>
        <v>2</v>
      </c>
      <c r="CO58" s="11">
        <f t="shared" si="36"/>
        <v>0</v>
      </c>
      <c r="CP58" s="11">
        <f t="shared" si="37"/>
        <v>0</v>
      </c>
      <c r="CQ58" s="10">
        <f t="shared" si="38"/>
        <v>3</v>
      </c>
      <c r="CR58" s="11">
        <f t="shared" si="39"/>
        <v>1</v>
      </c>
      <c r="CS58" s="11">
        <f t="shared" si="40"/>
        <v>1</v>
      </c>
      <c r="CT58" s="11">
        <f t="shared" si="41"/>
        <v>1</v>
      </c>
      <c r="CU58" s="11">
        <f t="shared" si="42"/>
        <v>1</v>
      </c>
      <c r="CV58" s="11">
        <f t="shared" si="43"/>
        <v>0</v>
      </c>
      <c r="CW58" s="11">
        <f t="shared" si="44"/>
        <v>0</v>
      </c>
      <c r="CX58" s="10">
        <f t="shared" si="45"/>
        <v>4</v>
      </c>
      <c r="CY58" s="11">
        <f t="shared" si="46"/>
        <v>1</v>
      </c>
      <c r="CZ58" s="11">
        <f t="shared" si="47"/>
        <v>0</v>
      </c>
      <c r="DA58" s="11">
        <f t="shared" si="48"/>
        <v>0</v>
      </c>
      <c r="DB58" s="11">
        <f t="shared" si="49"/>
        <v>0</v>
      </c>
      <c r="DC58" s="11">
        <f t="shared" si="50"/>
        <v>0</v>
      </c>
      <c r="DD58" s="11">
        <f t="shared" si="51"/>
        <v>0</v>
      </c>
      <c r="DE58" s="10">
        <f t="shared" si="52"/>
        <v>1</v>
      </c>
      <c r="DF58" s="12" t="s">
        <v>1396</v>
      </c>
      <c r="DG58" s="12">
        <v>829</v>
      </c>
      <c r="DH58" s="13">
        <v>1948</v>
      </c>
      <c r="DI58" s="10">
        <f t="shared" si="53"/>
        <v>0</v>
      </c>
      <c r="DJ58" s="17">
        <f t="shared" si="54"/>
        <v>2.1</v>
      </c>
    </row>
    <row r="59" spans="1:114" ht="14.25" x14ac:dyDescent="0.2">
      <c r="A59" s="6" t="s">
        <v>299</v>
      </c>
      <c r="B59" s="7">
        <v>680</v>
      </c>
      <c r="C59" s="7"/>
      <c r="D59" s="7">
        <v>52</v>
      </c>
      <c r="E59" s="6" t="s">
        <v>781</v>
      </c>
      <c r="F59" s="9" t="str">
        <f t="shared" si="2"/>
        <v>Mari-Louise Skogh</v>
      </c>
      <c r="G59" s="10" t="str">
        <f t="shared" si="3"/>
        <v>mari-louise.skoogh@norsjo.se</v>
      </c>
      <c r="H59" s="10" t="str">
        <f t="shared" si="4"/>
        <v>Ungdoms- och folkhälsostrateg</v>
      </c>
      <c r="I59" s="11">
        <f t="shared" si="56"/>
        <v>0</v>
      </c>
      <c r="J59" s="11">
        <f t="shared" si="57"/>
        <v>1.25</v>
      </c>
      <c r="K59" s="11">
        <f t="shared" si="58"/>
        <v>0</v>
      </c>
      <c r="L59" s="11">
        <f t="shared" si="59"/>
        <v>1.25</v>
      </c>
      <c r="M59" s="11">
        <f t="shared" si="60"/>
        <v>0</v>
      </c>
      <c r="N59" s="10">
        <f t="shared" si="61"/>
        <v>2.5</v>
      </c>
      <c r="O59" s="11">
        <f t="shared" si="62"/>
        <v>1</v>
      </c>
      <c r="P59" s="11">
        <f t="shared" si="63"/>
        <v>1</v>
      </c>
      <c r="Q59" s="11">
        <f t="shared" si="64"/>
        <v>1</v>
      </c>
      <c r="R59" s="11">
        <f t="shared" si="65"/>
        <v>1</v>
      </c>
      <c r="S59" s="11">
        <f t="shared" si="66"/>
        <v>0</v>
      </c>
      <c r="T59" s="11">
        <f t="shared" si="67"/>
        <v>0</v>
      </c>
      <c r="U59" s="10">
        <f t="shared" si="68"/>
        <v>4</v>
      </c>
      <c r="V59" s="11">
        <f t="shared" si="69"/>
        <v>0</v>
      </c>
      <c r="W59" s="11">
        <f t="shared" si="70"/>
        <v>0.625</v>
      </c>
      <c r="X59" s="11">
        <f t="shared" si="71"/>
        <v>0.625</v>
      </c>
      <c r="Y59" s="11">
        <f t="shared" si="72"/>
        <v>0.625</v>
      </c>
      <c r="Z59" s="11">
        <f t="shared" si="73"/>
        <v>0.625</v>
      </c>
      <c r="AA59" s="11">
        <f t="shared" si="74"/>
        <v>0.625</v>
      </c>
      <c r="AB59" s="11">
        <f t="shared" si="75"/>
        <v>0.625</v>
      </c>
      <c r="AC59" s="11">
        <f t="shared" si="76"/>
        <v>0</v>
      </c>
      <c r="AD59" s="11">
        <f t="shared" si="77"/>
        <v>0</v>
      </c>
      <c r="AE59" s="10">
        <f t="shared" si="78"/>
        <v>3.75</v>
      </c>
      <c r="AF59" s="11">
        <f t="shared" si="79"/>
        <v>0</v>
      </c>
      <c r="AG59" s="11">
        <f t="shared" si="80"/>
        <v>2</v>
      </c>
      <c r="AH59" s="11">
        <f t="shared" si="81"/>
        <v>0</v>
      </c>
      <c r="AI59" s="11">
        <f t="shared" si="82"/>
        <v>2</v>
      </c>
      <c r="AJ59" s="11">
        <f t="shared" si="83"/>
        <v>0</v>
      </c>
      <c r="AK59" s="11">
        <f t="shared" si="84"/>
        <v>0</v>
      </c>
      <c r="AL59" s="10">
        <f t="shared" si="85"/>
        <v>4</v>
      </c>
      <c r="AM59" s="11">
        <f t="shared" si="86"/>
        <v>1</v>
      </c>
      <c r="AN59" s="11">
        <f t="shared" si="87"/>
        <v>1</v>
      </c>
      <c r="AO59" s="11">
        <f t="shared" si="88"/>
        <v>0</v>
      </c>
      <c r="AP59" s="11">
        <f t="shared" si="89"/>
        <v>0</v>
      </c>
      <c r="AQ59" s="11">
        <f t="shared" si="90"/>
        <v>0</v>
      </c>
      <c r="AR59" s="11">
        <f t="shared" si="91"/>
        <v>0</v>
      </c>
      <c r="AS59" s="10">
        <f t="shared" si="92"/>
        <v>2</v>
      </c>
      <c r="AT59" s="11">
        <f t="shared" si="93"/>
        <v>1</v>
      </c>
      <c r="AU59" s="11">
        <f t="shared" si="94"/>
        <v>1</v>
      </c>
      <c r="AV59" s="11">
        <f t="shared" si="95"/>
        <v>1</v>
      </c>
      <c r="AW59" s="11">
        <f t="shared" si="96"/>
        <v>0</v>
      </c>
      <c r="AX59" s="11">
        <f t="shared" si="97"/>
        <v>0</v>
      </c>
      <c r="AY59" s="11">
        <f t="shared" si="98"/>
        <v>0</v>
      </c>
      <c r="AZ59" s="10">
        <f t="shared" si="99"/>
        <v>3</v>
      </c>
      <c r="BA59" s="12" t="s">
        <v>1606</v>
      </c>
      <c r="BB59" s="12" t="s">
        <v>1607</v>
      </c>
      <c r="BC59" s="13">
        <v>3879</v>
      </c>
      <c r="BD59" s="10">
        <f t="shared" si="5"/>
        <v>5</v>
      </c>
      <c r="BE59" s="17">
        <f t="shared" si="100"/>
        <v>3.5</v>
      </c>
      <c r="BF59" s="10" t="str">
        <f t="shared" si="101"/>
        <v>Bra</v>
      </c>
      <c r="BI59" s="7">
        <v>205</v>
      </c>
      <c r="BJ59" s="6" t="s">
        <v>1123</v>
      </c>
      <c r="BK59" s="9" t="str">
        <f t="shared" si="6"/>
        <v>Marianne Kraemer-Eriksson</v>
      </c>
      <c r="BL59" s="10" t="str">
        <f t="shared" si="7"/>
        <v>marianne.kraemr-eriksson@upplands-bro.se</v>
      </c>
      <c r="BM59" s="10" t="str">
        <f t="shared" si="8"/>
        <v>Fritidskonsulent</v>
      </c>
      <c r="BN59" s="11">
        <f t="shared" si="9"/>
        <v>0</v>
      </c>
      <c r="BO59" s="11">
        <f t="shared" si="10"/>
        <v>0</v>
      </c>
      <c r="BP59" s="11">
        <f t="shared" si="11"/>
        <v>0</v>
      </c>
      <c r="BQ59" s="11">
        <f t="shared" si="12"/>
        <v>0</v>
      </c>
      <c r="BR59" s="11">
        <f t="shared" si="13"/>
        <v>0</v>
      </c>
      <c r="BS59" s="10">
        <f t="shared" si="14"/>
        <v>0</v>
      </c>
      <c r="BT59" s="11">
        <f t="shared" si="15"/>
        <v>1</v>
      </c>
      <c r="BU59" s="11">
        <f t="shared" si="16"/>
        <v>1</v>
      </c>
      <c r="BV59" s="11">
        <f t="shared" si="17"/>
        <v>1</v>
      </c>
      <c r="BW59" s="11">
        <f t="shared" si="18"/>
        <v>1</v>
      </c>
      <c r="BX59" s="11">
        <f t="shared" si="19"/>
        <v>0</v>
      </c>
      <c r="BY59" s="11">
        <f t="shared" si="20"/>
        <v>0</v>
      </c>
      <c r="BZ59" s="10">
        <f t="shared" si="21"/>
        <v>4</v>
      </c>
      <c r="CA59" s="11">
        <f t="shared" si="22"/>
        <v>0.625</v>
      </c>
      <c r="CB59" s="11">
        <f t="shared" si="23"/>
        <v>0</v>
      </c>
      <c r="CC59" s="11">
        <f t="shared" si="24"/>
        <v>0.625</v>
      </c>
      <c r="CD59" s="11">
        <f t="shared" si="25"/>
        <v>0</v>
      </c>
      <c r="CE59" s="11">
        <f t="shared" si="26"/>
        <v>0</v>
      </c>
      <c r="CF59" s="11">
        <f t="shared" si="27"/>
        <v>0.625</v>
      </c>
      <c r="CG59" s="11">
        <f t="shared" si="28"/>
        <v>0</v>
      </c>
      <c r="CH59" s="11">
        <f t="shared" si="29"/>
        <v>0</v>
      </c>
      <c r="CI59" s="11">
        <f t="shared" si="30"/>
        <v>0</v>
      </c>
      <c r="CJ59" s="10">
        <f t="shared" si="31"/>
        <v>1.875</v>
      </c>
      <c r="CK59" s="11">
        <f t="shared" si="32"/>
        <v>0</v>
      </c>
      <c r="CL59" s="11">
        <f t="shared" si="33"/>
        <v>2</v>
      </c>
      <c r="CM59" s="11">
        <f t="shared" si="34"/>
        <v>0</v>
      </c>
      <c r="CN59" s="11">
        <f t="shared" si="35"/>
        <v>2</v>
      </c>
      <c r="CO59" s="11">
        <f t="shared" si="36"/>
        <v>0</v>
      </c>
      <c r="CP59" s="11">
        <f t="shared" si="37"/>
        <v>0</v>
      </c>
      <c r="CQ59" s="10">
        <f t="shared" si="38"/>
        <v>4</v>
      </c>
      <c r="CR59" s="11">
        <f t="shared" si="39"/>
        <v>0</v>
      </c>
      <c r="CS59" s="11">
        <f t="shared" si="40"/>
        <v>1</v>
      </c>
      <c r="CT59" s="11">
        <f t="shared" si="41"/>
        <v>0</v>
      </c>
      <c r="CU59" s="11">
        <f t="shared" si="42"/>
        <v>1</v>
      </c>
      <c r="CV59" s="11">
        <f t="shared" si="43"/>
        <v>0</v>
      </c>
      <c r="CW59" s="11">
        <f t="shared" si="44"/>
        <v>0</v>
      </c>
      <c r="CX59" s="10">
        <f t="shared" si="45"/>
        <v>2</v>
      </c>
      <c r="CY59" s="11">
        <f t="shared" si="46"/>
        <v>1</v>
      </c>
      <c r="CZ59" s="11">
        <f t="shared" si="47"/>
        <v>0</v>
      </c>
      <c r="DA59" s="11">
        <f t="shared" si="48"/>
        <v>0</v>
      </c>
      <c r="DB59" s="11">
        <f t="shared" si="49"/>
        <v>0</v>
      </c>
      <c r="DC59" s="11">
        <f t="shared" si="50"/>
        <v>0</v>
      </c>
      <c r="DD59" s="11">
        <f t="shared" si="51"/>
        <v>0</v>
      </c>
      <c r="DE59" s="10">
        <f t="shared" si="52"/>
        <v>1</v>
      </c>
      <c r="DF59" s="12" t="s">
        <v>1510</v>
      </c>
      <c r="DG59" s="12">
        <v>751</v>
      </c>
      <c r="DH59" s="13">
        <v>2324</v>
      </c>
      <c r="DI59" s="10">
        <f t="shared" si="53"/>
        <v>2</v>
      </c>
      <c r="DJ59" s="17">
        <f t="shared" si="54"/>
        <v>2.1</v>
      </c>
    </row>
    <row r="60" spans="1:114" ht="14.25" x14ac:dyDescent="0.2">
      <c r="A60" s="6" t="s">
        <v>299</v>
      </c>
      <c r="B60" s="7">
        <v>687</v>
      </c>
      <c r="C60" s="7"/>
      <c r="D60" s="7">
        <v>53</v>
      </c>
      <c r="E60" s="6" t="s">
        <v>578</v>
      </c>
      <c r="F60" s="9" t="str">
        <f t="shared" si="2"/>
        <v>Daniel Ekberg</v>
      </c>
      <c r="G60" s="10" t="str">
        <f t="shared" si="3"/>
        <v>daniel.ekberg@vindeln.se</v>
      </c>
      <c r="H60" s="10" t="str">
        <f t="shared" si="4"/>
        <v>Ungdomskonsulent</v>
      </c>
      <c r="I60" s="11">
        <f t="shared" si="56"/>
        <v>0</v>
      </c>
      <c r="J60" s="11">
        <f t="shared" si="57"/>
        <v>0</v>
      </c>
      <c r="K60" s="11">
        <f t="shared" si="58"/>
        <v>1.25</v>
      </c>
      <c r="L60" s="11">
        <f t="shared" si="59"/>
        <v>1.25</v>
      </c>
      <c r="M60" s="11">
        <f t="shared" si="60"/>
        <v>0</v>
      </c>
      <c r="N60" s="10">
        <f t="shared" si="61"/>
        <v>2.5</v>
      </c>
      <c r="O60" s="11">
        <f t="shared" si="62"/>
        <v>1</v>
      </c>
      <c r="P60" s="11">
        <f t="shared" si="63"/>
        <v>1</v>
      </c>
      <c r="Q60" s="11">
        <f t="shared" si="64"/>
        <v>1</v>
      </c>
      <c r="R60" s="11">
        <f t="shared" si="65"/>
        <v>1</v>
      </c>
      <c r="S60" s="11">
        <f t="shared" si="66"/>
        <v>0</v>
      </c>
      <c r="T60" s="11">
        <f t="shared" si="67"/>
        <v>0</v>
      </c>
      <c r="U60" s="10">
        <f t="shared" si="68"/>
        <v>4</v>
      </c>
      <c r="V60" s="11">
        <f t="shared" si="69"/>
        <v>0</v>
      </c>
      <c r="W60" s="11">
        <f t="shared" si="70"/>
        <v>0</v>
      </c>
      <c r="X60" s="11">
        <f t="shared" si="71"/>
        <v>0.625</v>
      </c>
      <c r="Y60" s="11">
        <f t="shared" si="72"/>
        <v>0.625</v>
      </c>
      <c r="Z60" s="11">
        <f t="shared" si="73"/>
        <v>0.625</v>
      </c>
      <c r="AA60" s="11">
        <f t="shared" si="74"/>
        <v>0.625</v>
      </c>
      <c r="AB60" s="11">
        <f t="shared" si="75"/>
        <v>0.625</v>
      </c>
      <c r="AC60" s="11">
        <f t="shared" si="76"/>
        <v>0.625</v>
      </c>
      <c r="AD60" s="11">
        <f t="shared" si="77"/>
        <v>0</v>
      </c>
      <c r="AE60" s="10">
        <f t="shared" si="78"/>
        <v>3.75</v>
      </c>
      <c r="AF60" s="11">
        <f t="shared" si="79"/>
        <v>1</v>
      </c>
      <c r="AG60" s="11">
        <f t="shared" si="80"/>
        <v>0</v>
      </c>
      <c r="AH60" s="11">
        <f t="shared" si="81"/>
        <v>0</v>
      </c>
      <c r="AI60" s="11">
        <f t="shared" si="82"/>
        <v>2</v>
      </c>
      <c r="AJ60" s="11">
        <f t="shared" si="83"/>
        <v>1</v>
      </c>
      <c r="AK60" s="11">
        <f t="shared" si="84"/>
        <v>0</v>
      </c>
      <c r="AL60" s="10">
        <f t="shared" si="85"/>
        <v>4</v>
      </c>
      <c r="AM60" s="11">
        <f t="shared" si="86"/>
        <v>1</v>
      </c>
      <c r="AN60" s="11">
        <f t="shared" si="87"/>
        <v>1</v>
      </c>
      <c r="AO60" s="11">
        <f t="shared" si="88"/>
        <v>1</v>
      </c>
      <c r="AP60" s="11">
        <f t="shared" si="89"/>
        <v>1</v>
      </c>
      <c r="AQ60" s="11">
        <f t="shared" si="90"/>
        <v>1</v>
      </c>
      <c r="AR60" s="11">
        <f t="shared" si="91"/>
        <v>0</v>
      </c>
      <c r="AS60" s="10">
        <f t="shared" si="92"/>
        <v>5</v>
      </c>
      <c r="AT60" s="11">
        <f t="shared" si="93"/>
        <v>0</v>
      </c>
      <c r="AU60" s="11">
        <f t="shared" si="94"/>
        <v>1</v>
      </c>
      <c r="AV60" s="11">
        <f t="shared" si="95"/>
        <v>1</v>
      </c>
      <c r="AW60" s="11">
        <f t="shared" si="96"/>
        <v>1</v>
      </c>
      <c r="AX60" s="11">
        <f t="shared" si="97"/>
        <v>0</v>
      </c>
      <c r="AY60" s="11">
        <f t="shared" si="98"/>
        <v>0</v>
      </c>
      <c r="AZ60" s="10">
        <f t="shared" si="99"/>
        <v>3</v>
      </c>
      <c r="BA60" s="12" t="s">
        <v>1394</v>
      </c>
      <c r="BB60" s="12">
        <v>993</v>
      </c>
      <c r="BC60" s="13">
        <v>2474</v>
      </c>
      <c r="BD60" s="10">
        <f t="shared" si="5"/>
        <v>2</v>
      </c>
      <c r="BE60" s="17">
        <f t="shared" si="100"/>
        <v>3.5</v>
      </c>
      <c r="BF60" s="10" t="str">
        <f t="shared" si="101"/>
        <v>Dålig</v>
      </c>
      <c r="BI60" s="7">
        <v>206</v>
      </c>
      <c r="BJ60" s="6" t="s">
        <v>731</v>
      </c>
      <c r="BK60" s="9" t="str">
        <f t="shared" si="6"/>
        <v>Carla Swenson</v>
      </c>
      <c r="BL60" s="10" t="str">
        <f t="shared" si="7"/>
        <v>carl-fredrik.swenson@flen.se</v>
      </c>
      <c r="BM60" s="10" t="str">
        <f t="shared" si="8"/>
        <v>Enhetschef fritid</v>
      </c>
      <c r="BN60" s="11">
        <f t="shared" si="9"/>
        <v>0</v>
      </c>
      <c r="BO60" s="11">
        <f t="shared" si="10"/>
        <v>1.25</v>
      </c>
      <c r="BP60" s="11">
        <f t="shared" si="11"/>
        <v>0</v>
      </c>
      <c r="BQ60" s="11">
        <f t="shared" si="12"/>
        <v>0</v>
      </c>
      <c r="BR60" s="11">
        <f t="shared" si="13"/>
        <v>0</v>
      </c>
      <c r="BS60" s="10">
        <f t="shared" si="14"/>
        <v>1.25</v>
      </c>
      <c r="BT60" s="11">
        <f t="shared" si="15"/>
        <v>1</v>
      </c>
      <c r="BU60" s="11">
        <f t="shared" si="16"/>
        <v>0</v>
      </c>
      <c r="BV60" s="11">
        <f t="shared" si="17"/>
        <v>1</v>
      </c>
      <c r="BW60" s="11">
        <f t="shared" si="18"/>
        <v>1</v>
      </c>
      <c r="BX60" s="11">
        <f t="shared" si="19"/>
        <v>0</v>
      </c>
      <c r="BY60" s="11">
        <f t="shared" si="20"/>
        <v>0</v>
      </c>
      <c r="BZ60" s="10">
        <f t="shared" si="21"/>
        <v>3</v>
      </c>
      <c r="CA60" s="11">
        <f t="shared" si="22"/>
        <v>0.625</v>
      </c>
      <c r="CB60" s="11">
        <f t="shared" si="23"/>
        <v>0</v>
      </c>
      <c r="CC60" s="11">
        <f t="shared" si="24"/>
        <v>0.625</v>
      </c>
      <c r="CD60" s="11">
        <f t="shared" si="25"/>
        <v>0</v>
      </c>
      <c r="CE60" s="11">
        <f t="shared" si="26"/>
        <v>0.625</v>
      </c>
      <c r="CF60" s="11">
        <f t="shared" si="27"/>
        <v>0.625</v>
      </c>
      <c r="CG60" s="11">
        <f t="shared" si="28"/>
        <v>0.625</v>
      </c>
      <c r="CH60" s="11">
        <f t="shared" si="29"/>
        <v>0.625</v>
      </c>
      <c r="CI60" s="11">
        <f t="shared" si="30"/>
        <v>0</v>
      </c>
      <c r="CJ60" s="10">
        <f t="shared" si="31"/>
        <v>3.75</v>
      </c>
      <c r="CK60" s="11">
        <f t="shared" si="32"/>
        <v>0</v>
      </c>
      <c r="CL60" s="11">
        <f t="shared" si="33"/>
        <v>2</v>
      </c>
      <c r="CM60" s="11">
        <f t="shared" si="34"/>
        <v>0</v>
      </c>
      <c r="CN60" s="11">
        <f t="shared" si="35"/>
        <v>0</v>
      </c>
      <c r="CO60" s="11">
        <f t="shared" si="36"/>
        <v>0</v>
      </c>
      <c r="CP60" s="11">
        <f t="shared" si="37"/>
        <v>0</v>
      </c>
      <c r="CQ60" s="10">
        <f t="shared" si="38"/>
        <v>2</v>
      </c>
      <c r="CR60" s="11">
        <f t="shared" si="39"/>
        <v>1</v>
      </c>
      <c r="CS60" s="11">
        <f t="shared" si="40"/>
        <v>1</v>
      </c>
      <c r="CT60" s="11">
        <f t="shared" si="41"/>
        <v>1</v>
      </c>
      <c r="CU60" s="11">
        <f t="shared" si="42"/>
        <v>0</v>
      </c>
      <c r="CV60" s="11">
        <f t="shared" si="43"/>
        <v>0</v>
      </c>
      <c r="CW60" s="11">
        <f t="shared" si="44"/>
        <v>0</v>
      </c>
      <c r="CX60" s="10">
        <f t="shared" si="45"/>
        <v>3</v>
      </c>
      <c r="CY60" s="11">
        <f t="shared" si="46"/>
        <v>0</v>
      </c>
      <c r="CZ60" s="11">
        <f t="shared" si="47"/>
        <v>0</v>
      </c>
      <c r="DA60" s="11">
        <f t="shared" si="48"/>
        <v>0</v>
      </c>
      <c r="DB60" s="11">
        <f t="shared" si="49"/>
        <v>0</v>
      </c>
      <c r="DC60" s="11">
        <f t="shared" si="50"/>
        <v>0</v>
      </c>
      <c r="DD60" s="11">
        <f t="shared" si="51"/>
        <v>0</v>
      </c>
      <c r="DE60" s="10">
        <f t="shared" si="52"/>
        <v>0</v>
      </c>
      <c r="DF60" s="12" t="s">
        <v>1496</v>
      </c>
      <c r="DG60" s="12">
        <v>942</v>
      </c>
      <c r="DH60" s="13">
        <v>2425</v>
      </c>
      <c r="DI60" s="10">
        <f t="shared" si="53"/>
        <v>2</v>
      </c>
      <c r="DJ60" s="17">
        <f t="shared" si="54"/>
        <v>2.1</v>
      </c>
    </row>
    <row r="61" spans="1:114" ht="14.25" x14ac:dyDescent="0.2">
      <c r="A61" s="19" t="s">
        <v>359</v>
      </c>
      <c r="B61" s="7">
        <v>885</v>
      </c>
      <c r="C61" s="7"/>
      <c r="D61" s="7">
        <v>54</v>
      </c>
      <c r="E61" s="6" t="s">
        <v>1030</v>
      </c>
      <c r="F61" s="9" t="str">
        <f t="shared" si="2"/>
        <v>Robert Hagström</v>
      </c>
      <c r="G61" s="10" t="str">
        <f t="shared" si="3"/>
        <v>robert.hagstrom@vargarda.se</v>
      </c>
      <c r="H61" s="10" t="str">
        <f t="shared" si="4"/>
        <v>folkhälsosamordnare</v>
      </c>
      <c r="I61" s="11">
        <f t="shared" si="56"/>
        <v>0</v>
      </c>
      <c r="J61" s="11">
        <f t="shared" si="57"/>
        <v>0</v>
      </c>
      <c r="K61" s="11">
        <f t="shared" si="58"/>
        <v>1.25</v>
      </c>
      <c r="L61" s="11">
        <f t="shared" si="59"/>
        <v>1.25</v>
      </c>
      <c r="M61" s="11">
        <f t="shared" si="60"/>
        <v>0</v>
      </c>
      <c r="N61" s="10">
        <f t="shared" si="61"/>
        <v>2.5</v>
      </c>
      <c r="O61" s="11">
        <f t="shared" si="62"/>
        <v>1</v>
      </c>
      <c r="P61" s="11">
        <f t="shared" si="63"/>
        <v>0</v>
      </c>
      <c r="Q61" s="11">
        <f t="shared" si="64"/>
        <v>1</v>
      </c>
      <c r="R61" s="11">
        <f t="shared" si="65"/>
        <v>1</v>
      </c>
      <c r="S61" s="11">
        <f t="shared" si="66"/>
        <v>0</v>
      </c>
      <c r="T61" s="11">
        <f t="shared" si="67"/>
        <v>0</v>
      </c>
      <c r="U61" s="10">
        <f t="shared" si="68"/>
        <v>3</v>
      </c>
      <c r="V61" s="11">
        <f t="shared" si="69"/>
        <v>0</v>
      </c>
      <c r="W61" s="11">
        <f t="shared" si="70"/>
        <v>0.625</v>
      </c>
      <c r="X61" s="11">
        <f t="shared" si="71"/>
        <v>0.625</v>
      </c>
      <c r="Y61" s="11">
        <f t="shared" si="72"/>
        <v>0.625</v>
      </c>
      <c r="Z61" s="11">
        <f t="shared" si="73"/>
        <v>0</v>
      </c>
      <c r="AA61" s="11">
        <f t="shared" si="74"/>
        <v>0.625</v>
      </c>
      <c r="AB61" s="11">
        <f t="shared" si="75"/>
        <v>0</v>
      </c>
      <c r="AC61" s="11">
        <f t="shared" si="76"/>
        <v>0.625</v>
      </c>
      <c r="AD61" s="11">
        <f t="shared" si="77"/>
        <v>0</v>
      </c>
      <c r="AE61" s="10">
        <f t="shared" si="78"/>
        <v>3.125</v>
      </c>
      <c r="AF61" s="11">
        <f t="shared" si="79"/>
        <v>0</v>
      </c>
      <c r="AG61" s="11">
        <f t="shared" si="80"/>
        <v>2</v>
      </c>
      <c r="AH61" s="11">
        <f t="shared" si="81"/>
        <v>1</v>
      </c>
      <c r="AI61" s="11">
        <f t="shared" si="82"/>
        <v>0</v>
      </c>
      <c r="AJ61" s="11">
        <f t="shared" si="83"/>
        <v>0</v>
      </c>
      <c r="AK61" s="11">
        <f t="shared" si="84"/>
        <v>0</v>
      </c>
      <c r="AL61" s="10">
        <f t="shared" si="85"/>
        <v>3</v>
      </c>
      <c r="AM61" s="11">
        <f t="shared" si="86"/>
        <v>1</v>
      </c>
      <c r="AN61" s="11">
        <f t="shared" si="87"/>
        <v>1</v>
      </c>
      <c r="AO61" s="11">
        <f t="shared" si="88"/>
        <v>1</v>
      </c>
      <c r="AP61" s="11">
        <f t="shared" si="89"/>
        <v>1</v>
      </c>
      <c r="AQ61" s="11">
        <f t="shared" si="90"/>
        <v>1</v>
      </c>
      <c r="AR61" s="11">
        <f t="shared" si="91"/>
        <v>0</v>
      </c>
      <c r="AS61" s="10">
        <f t="shared" si="92"/>
        <v>5</v>
      </c>
      <c r="AT61" s="11">
        <f t="shared" si="93"/>
        <v>1</v>
      </c>
      <c r="AU61" s="11">
        <f t="shared" si="94"/>
        <v>1</v>
      </c>
      <c r="AV61" s="11">
        <f t="shared" si="95"/>
        <v>1</v>
      </c>
      <c r="AW61" s="11">
        <f t="shared" si="96"/>
        <v>0</v>
      </c>
      <c r="AX61" s="11">
        <f t="shared" si="97"/>
        <v>0</v>
      </c>
      <c r="AY61" s="11">
        <f t="shared" si="98"/>
        <v>0</v>
      </c>
      <c r="AZ61" s="10">
        <f t="shared" si="99"/>
        <v>3</v>
      </c>
      <c r="BA61" s="12" t="s">
        <v>1668</v>
      </c>
      <c r="BB61" s="12" t="s">
        <v>1490</v>
      </c>
      <c r="BC61" s="13">
        <v>3437</v>
      </c>
      <c r="BD61" s="10">
        <f t="shared" si="5"/>
        <v>5</v>
      </c>
      <c r="BE61" s="17">
        <f t="shared" si="100"/>
        <v>3.5</v>
      </c>
      <c r="BF61" s="10" t="str">
        <f t="shared" si="101"/>
        <v>Varken eller</v>
      </c>
      <c r="BI61" s="7">
        <v>207</v>
      </c>
      <c r="BJ61" s="6" t="s">
        <v>763</v>
      </c>
      <c r="BK61" s="9" t="str">
        <f t="shared" si="6"/>
        <v>Tomas Dahl</v>
      </c>
      <c r="BL61" s="10" t="str">
        <f t="shared" si="7"/>
        <v>tomas.dahl@ulricehamn.se</v>
      </c>
      <c r="BM61" s="10" t="str">
        <f t="shared" si="8"/>
        <v>Fritidsintendent</v>
      </c>
      <c r="BN61" s="11">
        <f t="shared" si="9"/>
        <v>0</v>
      </c>
      <c r="BO61" s="11">
        <f t="shared" si="10"/>
        <v>0</v>
      </c>
      <c r="BP61" s="11">
        <f t="shared" si="11"/>
        <v>0</v>
      </c>
      <c r="BQ61" s="11">
        <f t="shared" si="12"/>
        <v>1.25</v>
      </c>
      <c r="BR61" s="11">
        <f t="shared" si="13"/>
        <v>0</v>
      </c>
      <c r="BS61" s="10">
        <f t="shared" si="14"/>
        <v>1.25</v>
      </c>
      <c r="BT61" s="11">
        <f t="shared" si="15"/>
        <v>1</v>
      </c>
      <c r="BU61" s="11">
        <f t="shared" si="16"/>
        <v>0</v>
      </c>
      <c r="BV61" s="11">
        <f t="shared" si="17"/>
        <v>0</v>
      </c>
      <c r="BW61" s="11">
        <f t="shared" si="18"/>
        <v>0</v>
      </c>
      <c r="BX61" s="11">
        <f t="shared" si="19"/>
        <v>0</v>
      </c>
      <c r="BY61" s="11">
        <f t="shared" si="20"/>
        <v>0</v>
      </c>
      <c r="BZ61" s="10">
        <f t="shared" si="21"/>
        <v>1</v>
      </c>
      <c r="CA61" s="11">
        <f t="shared" si="22"/>
        <v>0</v>
      </c>
      <c r="CB61" s="11">
        <f t="shared" si="23"/>
        <v>0.625</v>
      </c>
      <c r="CC61" s="11">
        <f t="shared" si="24"/>
        <v>0.625</v>
      </c>
      <c r="CD61" s="11">
        <f t="shared" si="25"/>
        <v>0</v>
      </c>
      <c r="CE61" s="11">
        <f t="shared" si="26"/>
        <v>0</v>
      </c>
      <c r="CF61" s="11">
        <f t="shared" si="27"/>
        <v>0.625</v>
      </c>
      <c r="CG61" s="11">
        <f t="shared" si="28"/>
        <v>0</v>
      </c>
      <c r="CH61" s="11">
        <f t="shared" si="29"/>
        <v>0.625</v>
      </c>
      <c r="CI61" s="11">
        <f t="shared" si="30"/>
        <v>0</v>
      </c>
      <c r="CJ61" s="10">
        <f t="shared" si="31"/>
        <v>2.5</v>
      </c>
      <c r="CK61" s="11">
        <f t="shared" si="32"/>
        <v>0</v>
      </c>
      <c r="CL61" s="11">
        <f t="shared" si="33"/>
        <v>2</v>
      </c>
      <c r="CM61" s="11">
        <f t="shared" si="34"/>
        <v>1</v>
      </c>
      <c r="CN61" s="11">
        <f t="shared" si="35"/>
        <v>0</v>
      </c>
      <c r="CO61" s="11">
        <f t="shared" si="36"/>
        <v>0</v>
      </c>
      <c r="CP61" s="11">
        <f t="shared" si="37"/>
        <v>0</v>
      </c>
      <c r="CQ61" s="10">
        <f t="shared" si="38"/>
        <v>3</v>
      </c>
      <c r="CR61" s="11">
        <f t="shared" si="39"/>
        <v>1</v>
      </c>
      <c r="CS61" s="11">
        <f t="shared" si="40"/>
        <v>1</v>
      </c>
      <c r="CT61" s="11">
        <f t="shared" si="41"/>
        <v>1</v>
      </c>
      <c r="CU61" s="11">
        <f t="shared" si="42"/>
        <v>1</v>
      </c>
      <c r="CV61" s="11">
        <f t="shared" si="43"/>
        <v>0</v>
      </c>
      <c r="CW61" s="11">
        <f t="shared" si="44"/>
        <v>0</v>
      </c>
      <c r="CX61" s="10">
        <f t="shared" si="45"/>
        <v>4</v>
      </c>
      <c r="CY61" s="11">
        <f t="shared" si="46"/>
        <v>1</v>
      </c>
      <c r="CZ61" s="11">
        <f t="shared" si="47"/>
        <v>0</v>
      </c>
      <c r="DA61" s="11">
        <f t="shared" si="48"/>
        <v>0</v>
      </c>
      <c r="DB61" s="11">
        <f t="shared" si="49"/>
        <v>0</v>
      </c>
      <c r="DC61" s="11">
        <f t="shared" si="50"/>
        <v>0</v>
      </c>
      <c r="DD61" s="11">
        <f t="shared" si="51"/>
        <v>0</v>
      </c>
      <c r="DE61" s="10">
        <f t="shared" si="52"/>
        <v>1</v>
      </c>
      <c r="DF61" s="12" t="s">
        <v>1530</v>
      </c>
      <c r="DG61" s="12">
        <v>842</v>
      </c>
      <c r="DH61" s="13">
        <v>2418</v>
      </c>
      <c r="DI61" s="10">
        <f t="shared" si="53"/>
        <v>2</v>
      </c>
      <c r="DJ61" s="17">
        <f t="shared" si="54"/>
        <v>2.1</v>
      </c>
    </row>
    <row r="62" spans="1:114" ht="14.25" x14ac:dyDescent="0.2">
      <c r="A62" s="6" t="s">
        <v>359</v>
      </c>
      <c r="B62" s="7">
        <v>881</v>
      </c>
      <c r="C62" s="7"/>
      <c r="D62" s="7">
        <v>55</v>
      </c>
      <c r="E62" s="6" t="s">
        <v>903</v>
      </c>
      <c r="F62" s="9" t="str">
        <f t="shared" si="2"/>
        <v>Valentina Velasquez</v>
      </c>
      <c r="G62" s="10" t="str">
        <f t="shared" si="3"/>
        <v>valentina.velasquez@uddevalla.se</v>
      </c>
      <c r="H62" s="10" t="str">
        <f t="shared" si="4"/>
        <v>Ungdomssamordnare</v>
      </c>
      <c r="I62" s="11">
        <f t="shared" si="56"/>
        <v>1.25</v>
      </c>
      <c r="J62" s="11">
        <f t="shared" si="57"/>
        <v>0</v>
      </c>
      <c r="K62" s="11">
        <f t="shared" si="58"/>
        <v>1.25</v>
      </c>
      <c r="L62" s="11">
        <f t="shared" si="59"/>
        <v>0</v>
      </c>
      <c r="M62" s="11">
        <f t="shared" si="60"/>
        <v>0</v>
      </c>
      <c r="N62" s="10">
        <f t="shared" si="61"/>
        <v>2.5</v>
      </c>
      <c r="O62" s="11">
        <f t="shared" si="62"/>
        <v>1</v>
      </c>
      <c r="P62" s="11">
        <f t="shared" si="63"/>
        <v>1</v>
      </c>
      <c r="Q62" s="11">
        <f t="shared" si="64"/>
        <v>1</v>
      </c>
      <c r="R62" s="11">
        <f t="shared" si="65"/>
        <v>1</v>
      </c>
      <c r="S62" s="11">
        <f t="shared" si="66"/>
        <v>1</v>
      </c>
      <c r="T62" s="11">
        <f t="shared" si="67"/>
        <v>0</v>
      </c>
      <c r="U62" s="10">
        <f t="shared" si="68"/>
        <v>5</v>
      </c>
      <c r="V62" s="11">
        <f t="shared" si="69"/>
        <v>0.625</v>
      </c>
      <c r="W62" s="11">
        <f t="shared" si="70"/>
        <v>0.625</v>
      </c>
      <c r="X62" s="11">
        <f t="shared" si="71"/>
        <v>0.625</v>
      </c>
      <c r="Y62" s="11">
        <f t="shared" si="72"/>
        <v>0.625</v>
      </c>
      <c r="Z62" s="11">
        <f t="shared" si="73"/>
        <v>0</v>
      </c>
      <c r="AA62" s="11">
        <f t="shared" si="74"/>
        <v>0.625</v>
      </c>
      <c r="AB62" s="11">
        <f t="shared" si="75"/>
        <v>0</v>
      </c>
      <c r="AC62" s="11">
        <f t="shared" si="76"/>
        <v>0.625</v>
      </c>
      <c r="AD62" s="11">
        <f t="shared" si="77"/>
        <v>0</v>
      </c>
      <c r="AE62" s="10">
        <f t="shared" si="78"/>
        <v>3.75</v>
      </c>
      <c r="AF62" s="11">
        <f t="shared" si="79"/>
        <v>0</v>
      </c>
      <c r="AG62" s="11">
        <f t="shared" si="80"/>
        <v>2</v>
      </c>
      <c r="AH62" s="11">
        <f t="shared" si="81"/>
        <v>0</v>
      </c>
      <c r="AI62" s="11">
        <f t="shared" si="82"/>
        <v>2</v>
      </c>
      <c r="AJ62" s="11">
        <f t="shared" si="83"/>
        <v>0</v>
      </c>
      <c r="AK62" s="11">
        <f t="shared" si="84"/>
        <v>0</v>
      </c>
      <c r="AL62" s="10">
        <f t="shared" si="85"/>
        <v>4</v>
      </c>
      <c r="AM62" s="11">
        <f t="shared" si="86"/>
        <v>1</v>
      </c>
      <c r="AN62" s="11">
        <f t="shared" si="87"/>
        <v>1</v>
      </c>
      <c r="AO62" s="11">
        <f t="shared" si="88"/>
        <v>1</v>
      </c>
      <c r="AP62" s="11">
        <f t="shared" si="89"/>
        <v>0</v>
      </c>
      <c r="AQ62" s="11">
        <f t="shared" si="90"/>
        <v>1</v>
      </c>
      <c r="AR62" s="11">
        <f t="shared" si="91"/>
        <v>0</v>
      </c>
      <c r="AS62" s="10">
        <f t="shared" si="92"/>
        <v>4</v>
      </c>
      <c r="AT62" s="11">
        <f t="shared" si="93"/>
        <v>0</v>
      </c>
      <c r="AU62" s="11">
        <f t="shared" si="94"/>
        <v>1</v>
      </c>
      <c r="AV62" s="11">
        <f t="shared" si="95"/>
        <v>0</v>
      </c>
      <c r="AW62" s="11">
        <f t="shared" si="96"/>
        <v>0</v>
      </c>
      <c r="AX62" s="11">
        <f t="shared" si="97"/>
        <v>0</v>
      </c>
      <c r="AY62" s="11">
        <f t="shared" si="98"/>
        <v>0</v>
      </c>
      <c r="AZ62" s="10">
        <f t="shared" si="99"/>
        <v>1</v>
      </c>
      <c r="BA62" s="12" t="s">
        <v>1634</v>
      </c>
      <c r="BB62" s="12" t="s">
        <v>1669</v>
      </c>
      <c r="BC62" s="13">
        <v>2832</v>
      </c>
      <c r="BD62" s="10">
        <f t="shared" si="5"/>
        <v>4</v>
      </c>
      <c r="BE62" s="17">
        <f t="shared" si="100"/>
        <v>3.5</v>
      </c>
      <c r="BF62" s="10" t="str">
        <f t="shared" si="101"/>
        <v>Bra</v>
      </c>
      <c r="BI62" s="7">
        <v>196</v>
      </c>
      <c r="BJ62" s="6" t="s">
        <v>288</v>
      </c>
      <c r="BK62" s="9" t="str">
        <f t="shared" si="6"/>
        <v>Magdalena Sannemo</v>
      </c>
      <c r="BL62" s="10" t="str">
        <f t="shared" si="7"/>
        <v>magdalena.sannemo@stromsund.se</v>
      </c>
      <c r="BM62" s="10" t="str">
        <f t="shared" si="8"/>
        <v>Ungdomskonsulent</v>
      </c>
      <c r="BN62" s="11">
        <f t="shared" si="9"/>
        <v>1.25</v>
      </c>
      <c r="BO62" s="11">
        <f t="shared" si="10"/>
        <v>0</v>
      </c>
      <c r="BP62" s="11">
        <f t="shared" si="11"/>
        <v>1.25</v>
      </c>
      <c r="BQ62" s="11">
        <f t="shared" si="12"/>
        <v>1.25</v>
      </c>
      <c r="BR62" s="11">
        <f t="shared" si="13"/>
        <v>0</v>
      </c>
      <c r="BS62" s="10">
        <f t="shared" si="14"/>
        <v>3.75</v>
      </c>
      <c r="BT62" s="11">
        <f t="shared" si="15"/>
        <v>1</v>
      </c>
      <c r="BU62" s="11">
        <f t="shared" si="16"/>
        <v>1</v>
      </c>
      <c r="BV62" s="11">
        <f t="shared" si="17"/>
        <v>1</v>
      </c>
      <c r="BW62" s="11">
        <f t="shared" si="18"/>
        <v>1</v>
      </c>
      <c r="BX62" s="11">
        <f t="shared" si="19"/>
        <v>0</v>
      </c>
      <c r="BY62" s="11">
        <f t="shared" si="20"/>
        <v>0</v>
      </c>
      <c r="BZ62" s="10">
        <f t="shared" si="21"/>
        <v>4</v>
      </c>
      <c r="CA62" s="11">
        <f t="shared" si="22"/>
        <v>0</v>
      </c>
      <c r="CB62" s="11">
        <f t="shared" si="23"/>
        <v>0</v>
      </c>
      <c r="CC62" s="11">
        <f t="shared" si="24"/>
        <v>0.625</v>
      </c>
      <c r="CD62" s="11">
        <f t="shared" si="25"/>
        <v>0</v>
      </c>
      <c r="CE62" s="11">
        <f t="shared" si="26"/>
        <v>0</v>
      </c>
      <c r="CF62" s="11">
        <f t="shared" si="27"/>
        <v>0.625</v>
      </c>
      <c r="CG62" s="11">
        <f t="shared" si="28"/>
        <v>0</v>
      </c>
      <c r="CH62" s="11">
        <f t="shared" si="29"/>
        <v>0.625</v>
      </c>
      <c r="CI62" s="11">
        <f t="shared" si="30"/>
        <v>0</v>
      </c>
      <c r="CJ62" s="10">
        <f t="shared" si="31"/>
        <v>1.875</v>
      </c>
      <c r="CK62" s="11">
        <f t="shared" si="32"/>
        <v>1</v>
      </c>
      <c r="CL62" s="11">
        <f t="shared" si="33"/>
        <v>0</v>
      </c>
      <c r="CM62" s="11">
        <f t="shared" si="34"/>
        <v>0</v>
      </c>
      <c r="CN62" s="11">
        <f t="shared" si="35"/>
        <v>0</v>
      </c>
      <c r="CO62" s="11">
        <f t="shared" si="36"/>
        <v>0</v>
      </c>
      <c r="CP62" s="11">
        <f t="shared" si="37"/>
        <v>0</v>
      </c>
      <c r="CQ62" s="10">
        <f t="shared" si="38"/>
        <v>1</v>
      </c>
      <c r="CR62" s="11">
        <f t="shared" si="39"/>
        <v>0</v>
      </c>
      <c r="CS62" s="11">
        <f t="shared" si="40"/>
        <v>0</v>
      </c>
      <c r="CT62" s="11">
        <f t="shared" si="41"/>
        <v>1</v>
      </c>
      <c r="CU62" s="11">
        <f t="shared" si="42"/>
        <v>0</v>
      </c>
      <c r="CV62" s="11">
        <f t="shared" si="43"/>
        <v>0</v>
      </c>
      <c r="CW62" s="11">
        <f t="shared" si="44"/>
        <v>0</v>
      </c>
      <c r="CX62" s="10">
        <f t="shared" si="45"/>
        <v>1</v>
      </c>
      <c r="CY62" s="11">
        <f t="shared" si="46"/>
        <v>1</v>
      </c>
      <c r="CZ62" s="11">
        <f t="shared" si="47"/>
        <v>1</v>
      </c>
      <c r="DA62" s="11">
        <f t="shared" si="48"/>
        <v>1</v>
      </c>
      <c r="DB62" s="11">
        <f t="shared" si="49"/>
        <v>0</v>
      </c>
      <c r="DC62" s="11">
        <f t="shared" si="50"/>
        <v>1</v>
      </c>
      <c r="DD62" s="11">
        <f t="shared" si="51"/>
        <v>0</v>
      </c>
      <c r="DE62" s="10">
        <f t="shared" si="52"/>
        <v>4</v>
      </c>
      <c r="DF62" s="12" t="s">
        <v>1384</v>
      </c>
      <c r="DG62" s="12">
        <v>917</v>
      </c>
      <c r="DH62" s="13">
        <v>1986</v>
      </c>
      <c r="DI62" s="10">
        <f t="shared" si="53"/>
        <v>0</v>
      </c>
      <c r="DJ62" s="17">
        <f t="shared" si="54"/>
        <v>2.2000000000000002</v>
      </c>
    </row>
    <row r="63" spans="1:114" ht="14.25" x14ac:dyDescent="0.2">
      <c r="A63" s="6" t="s">
        <v>359</v>
      </c>
      <c r="B63" s="7">
        <v>840</v>
      </c>
      <c r="C63" s="7"/>
      <c r="D63" s="7">
        <v>56</v>
      </c>
      <c r="E63" s="6" t="s">
        <v>515</v>
      </c>
      <c r="F63" s="9" t="str">
        <f t="shared" si="2"/>
        <v>Stefan Svensson</v>
      </c>
      <c r="G63" s="10" t="str">
        <f t="shared" si="3"/>
        <v>stefan.svensson@kumla.se</v>
      </c>
      <c r="H63" s="10" t="str">
        <f t="shared" si="4"/>
        <v>ANDT samordnare</v>
      </c>
      <c r="I63" s="11">
        <f t="shared" si="56"/>
        <v>1.25</v>
      </c>
      <c r="J63" s="11">
        <f t="shared" si="57"/>
        <v>1.25</v>
      </c>
      <c r="K63" s="11">
        <f t="shared" si="58"/>
        <v>0</v>
      </c>
      <c r="L63" s="11">
        <f t="shared" si="59"/>
        <v>1.25</v>
      </c>
      <c r="M63" s="11">
        <f t="shared" si="60"/>
        <v>0</v>
      </c>
      <c r="N63" s="10">
        <f t="shared" si="61"/>
        <v>3.75</v>
      </c>
      <c r="O63" s="11">
        <f t="shared" si="62"/>
        <v>1</v>
      </c>
      <c r="P63" s="11">
        <f t="shared" si="63"/>
        <v>1</v>
      </c>
      <c r="Q63" s="11">
        <f t="shared" si="64"/>
        <v>0</v>
      </c>
      <c r="R63" s="11">
        <f t="shared" si="65"/>
        <v>0</v>
      </c>
      <c r="S63" s="11">
        <f t="shared" si="66"/>
        <v>1</v>
      </c>
      <c r="T63" s="11">
        <f t="shared" si="67"/>
        <v>0</v>
      </c>
      <c r="U63" s="10">
        <f t="shared" si="68"/>
        <v>3</v>
      </c>
      <c r="V63" s="11">
        <f t="shared" si="69"/>
        <v>0</v>
      </c>
      <c r="W63" s="11">
        <f t="shared" si="70"/>
        <v>0</v>
      </c>
      <c r="X63" s="11">
        <f t="shared" si="71"/>
        <v>0</v>
      </c>
      <c r="Y63" s="11">
        <f t="shared" si="72"/>
        <v>0</v>
      </c>
      <c r="Z63" s="11">
        <f t="shared" si="73"/>
        <v>0</v>
      </c>
      <c r="AA63" s="11">
        <f t="shared" si="74"/>
        <v>0.625</v>
      </c>
      <c r="AB63" s="11">
        <f t="shared" si="75"/>
        <v>0.625</v>
      </c>
      <c r="AC63" s="11">
        <f t="shared" si="76"/>
        <v>0.625</v>
      </c>
      <c r="AD63" s="11">
        <f t="shared" si="77"/>
        <v>0</v>
      </c>
      <c r="AE63" s="10">
        <f t="shared" si="78"/>
        <v>1.875</v>
      </c>
      <c r="AF63" s="11">
        <f t="shared" si="79"/>
        <v>0</v>
      </c>
      <c r="AG63" s="11">
        <f t="shared" si="80"/>
        <v>2</v>
      </c>
      <c r="AH63" s="11">
        <f t="shared" si="81"/>
        <v>0</v>
      </c>
      <c r="AI63" s="11">
        <f t="shared" si="82"/>
        <v>2</v>
      </c>
      <c r="AJ63" s="11">
        <f t="shared" si="83"/>
        <v>0</v>
      </c>
      <c r="AK63" s="11">
        <f t="shared" si="84"/>
        <v>0</v>
      </c>
      <c r="AL63" s="10">
        <f t="shared" si="85"/>
        <v>4</v>
      </c>
      <c r="AM63" s="11">
        <f t="shared" si="86"/>
        <v>1</v>
      </c>
      <c r="AN63" s="11">
        <f t="shared" si="87"/>
        <v>1</v>
      </c>
      <c r="AO63" s="11">
        <f t="shared" si="88"/>
        <v>1</v>
      </c>
      <c r="AP63" s="11">
        <f t="shared" si="89"/>
        <v>1</v>
      </c>
      <c r="AQ63" s="11">
        <f t="shared" si="90"/>
        <v>0</v>
      </c>
      <c r="AR63" s="11">
        <f t="shared" si="91"/>
        <v>0</v>
      </c>
      <c r="AS63" s="10">
        <f t="shared" si="92"/>
        <v>4</v>
      </c>
      <c r="AT63" s="11">
        <f t="shared" si="93"/>
        <v>1</v>
      </c>
      <c r="AU63" s="11">
        <f t="shared" si="94"/>
        <v>1</v>
      </c>
      <c r="AV63" s="11">
        <f t="shared" si="95"/>
        <v>1</v>
      </c>
      <c r="AW63" s="11">
        <f t="shared" si="96"/>
        <v>0</v>
      </c>
      <c r="AX63" s="11">
        <f t="shared" si="97"/>
        <v>0</v>
      </c>
      <c r="AY63" s="11">
        <f t="shared" si="98"/>
        <v>0</v>
      </c>
      <c r="AZ63" s="10">
        <f t="shared" si="99"/>
        <v>3</v>
      </c>
      <c r="BA63" s="12" t="s">
        <v>1695</v>
      </c>
      <c r="BB63" s="12" t="s">
        <v>1696</v>
      </c>
      <c r="BC63" s="13">
        <v>4181</v>
      </c>
      <c r="BD63" s="10">
        <f t="shared" si="5"/>
        <v>5</v>
      </c>
      <c r="BE63" s="17">
        <f t="shared" si="100"/>
        <v>3.5</v>
      </c>
      <c r="BF63" s="10" t="str">
        <f t="shared" si="101"/>
        <v>Bra</v>
      </c>
      <c r="BI63" s="7">
        <v>197</v>
      </c>
      <c r="BJ63" s="6" t="s">
        <v>1057</v>
      </c>
      <c r="BK63" s="9" t="str">
        <f t="shared" si="6"/>
        <v>Tommy Wallin</v>
      </c>
      <c r="BL63" s="10" t="str">
        <f t="shared" si="7"/>
        <v>tommy.wallin@vaggeryd.se</v>
      </c>
      <c r="BM63" s="10" t="str">
        <f t="shared" si="8"/>
        <v>Chef öppna ungdomsverksamheten</v>
      </c>
      <c r="BN63" s="11">
        <f t="shared" si="9"/>
        <v>1.25</v>
      </c>
      <c r="BO63" s="11">
        <f t="shared" si="10"/>
        <v>0</v>
      </c>
      <c r="BP63" s="11">
        <f t="shared" si="11"/>
        <v>0</v>
      </c>
      <c r="BQ63" s="11">
        <f t="shared" si="12"/>
        <v>1.25</v>
      </c>
      <c r="BR63" s="11">
        <f t="shared" si="13"/>
        <v>0</v>
      </c>
      <c r="BS63" s="10">
        <f t="shared" si="14"/>
        <v>2.5</v>
      </c>
      <c r="BT63" s="11">
        <f t="shared" si="15"/>
        <v>0</v>
      </c>
      <c r="BU63" s="11">
        <f t="shared" si="16"/>
        <v>0</v>
      </c>
      <c r="BV63" s="11">
        <f t="shared" si="17"/>
        <v>1</v>
      </c>
      <c r="BW63" s="11">
        <f t="shared" si="18"/>
        <v>0</v>
      </c>
      <c r="BX63" s="11">
        <f t="shared" si="19"/>
        <v>0</v>
      </c>
      <c r="BY63" s="11">
        <f t="shared" si="20"/>
        <v>0</v>
      </c>
      <c r="BZ63" s="10">
        <f t="shared" si="21"/>
        <v>1</v>
      </c>
      <c r="CA63" s="11">
        <f t="shared" si="22"/>
        <v>0</v>
      </c>
      <c r="CB63" s="11">
        <f t="shared" si="23"/>
        <v>0.625</v>
      </c>
      <c r="CC63" s="11">
        <f t="shared" si="24"/>
        <v>0.625</v>
      </c>
      <c r="CD63" s="11">
        <f t="shared" si="25"/>
        <v>0</v>
      </c>
      <c r="CE63" s="11">
        <f t="shared" si="26"/>
        <v>0.625</v>
      </c>
      <c r="CF63" s="11">
        <f t="shared" si="27"/>
        <v>0.625</v>
      </c>
      <c r="CG63" s="11">
        <f t="shared" si="28"/>
        <v>0.625</v>
      </c>
      <c r="CH63" s="11">
        <f t="shared" si="29"/>
        <v>0</v>
      </c>
      <c r="CI63" s="11">
        <f t="shared" si="30"/>
        <v>0</v>
      </c>
      <c r="CJ63" s="10">
        <f t="shared" si="31"/>
        <v>3.125</v>
      </c>
      <c r="CK63" s="11">
        <f t="shared" si="32"/>
        <v>1</v>
      </c>
      <c r="CL63" s="11">
        <f t="shared" si="33"/>
        <v>0</v>
      </c>
      <c r="CM63" s="11">
        <f t="shared" si="34"/>
        <v>0</v>
      </c>
      <c r="CN63" s="11">
        <f t="shared" si="35"/>
        <v>0</v>
      </c>
      <c r="CO63" s="11">
        <f t="shared" si="36"/>
        <v>0</v>
      </c>
      <c r="CP63" s="11">
        <f t="shared" si="37"/>
        <v>0</v>
      </c>
      <c r="CQ63" s="10">
        <f t="shared" si="38"/>
        <v>1</v>
      </c>
      <c r="CR63" s="11">
        <f t="shared" si="39"/>
        <v>1</v>
      </c>
      <c r="CS63" s="11">
        <f t="shared" si="40"/>
        <v>1</v>
      </c>
      <c r="CT63" s="11">
        <f t="shared" si="41"/>
        <v>1</v>
      </c>
      <c r="CU63" s="11">
        <f t="shared" si="42"/>
        <v>1</v>
      </c>
      <c r="CV63" s="11">
        <f t="shared" si="43"/>
        <v>1</v>
      </c>
      <c r="CW63" s="11">
        <f t="shared" si="44"/>
        <v>0</v>
      </c>
      <c r="CX63" s="10">
        <f t="shared" si="45"/>
        <v>5</v>
      </c>
      <c r="CY63" s="11">
        <f t="shared" si="46"/>
        <v>0</v>
      </c>
      <c r="CZ63" s="11">
        <f t="shared" si="47"/>
        <v>0</v>
      </c>
      <c r="DA63" s="11">
        <f t="shared" si="48"/>
        <v>1</v>
      </c>
      <c r="DB63" s="11">
        <f t="shared" si="49"/>
        <v>0</v>
      </c>
      <c r="DC63" s="11">
        <f t="shared" si="50"/>
        <v>0</v>
      </c>
      <c r="DD63" s="11">
        <f t="shared" si="51"/>
        <v>0</v>
      </c>
      <c r="DE63" s="10">
        <f t="shared" si="52"/>
        <v>1</v>
      </c>
      <c r="DF63" s="12" t="s">
        <v>1398</v>
      </c>
      <c r="DG63" s="12" t="s">
        <v>1399</v>
      </c>
      <c r="DH63" s="13">
        <v>2494</v>
      </c>
      <c r="DI63" s="10">
        <f t="shared" si="53"/>
        <v>2</v>
      </c>
      <c r="DJ63" s="17">
        <f t="shared" si="54"/>
        <v>2.2000000000000002</v>
      </c>
    </row>
    <row r="64" spans="1:114" ht="14.25" x14ac:dyDescent="0.2">
      <c r="A64" s="6" t="s">
        <v>359</v>
      </c>
      <c r="B64" s="7">
        <v>860</v>
      </c>
      <c r="C64" s="7"/>
      <c r="D64" s="7">
        <v>57</v>
      </c>
      <c r="E64" s="6" t="s">
        <v>523</v>
      </c>
      <c r="F64" s="9" t="str">
        <f t="shared" si="2"/>
        <v>Anna Södergren</v>
      </c>
      <c r="G64" s="10" t="str">
        <f t="shared" si="3"/>
        <v>anna.sodergren@atvidaberg.se</v>
      </c>
      <c r="H64" s="10" t="str">
        <f t="shared" si="4"/>
        <v>Folkhälsosamordnare</v>
      </c>
      <c r="I64" s="11">
        <f t="shared" si="56"/>
        <v>0</v>
      </c>
      <c r="J64" s="11">
        <f t="shared" si="57"/>
        <v>1.25</v>
      </c>
      <c r="K64" s="11">
        <f t="shared" si="58"/>
        <v>0</v>
      </c>
      <c r="L64" s="11">
        <f t="shared" si="59"/>
        <v>1.25</v>
      </c>
      <c r="M64" s="11">
        <f t="shared" si="60"/>
        <v>0</v>
      </c>
      <c r="N64" s="10">
        <f t="shared" si="61"/>
        <v>2.5</v>
      </c>
      <c r="O64" s="11">
        <f t="shared" si="62"/>
        <v>1</v>
      </c>
      <c r="P64" s="11">
        <f t="shared" si="63"/>
        <v>1</v>
      </c>
      <c r="Q64" s="11">
        <f t="shared" si="64"/>
        <v>1</v>
      </c>
      <c r="R64" s="11">
        <f t="shared" si="65"/>
        <v>1</v>
      </c>
      <c r="S64" s="11">
        <f t="shared" si="66"/>
        <v>0</v>
      </c>
      <c r="T64" s="11">
        <f t="shared" si="67"/>
        <v>0</v>
      </c>
      <c r="U64" s="10">
        <f t="shared" si="68"/>
        <v>4</v>
      </c>
      <c r="V64" s="11">
        <f t="shared" si="69"/>
        <v>0</v>
      </c>
      <c r="W64" s="11">
        <f t="shared" si="70"/>
        <v>0</v>
      </c>
      <c r="X64" s="11">
        <f t="shared" si="71"/>
        <v>0.625</v>
      </c>
      <c r="Y64" s="11">
        <f t="shared" si="72"/>
        <v>0</v>
      </c>
      <c r="Z64" s="11">
        <f t="shared" si="73"/>
        <v>0.625</v>
      </c>
      <c r="AA64" s="11">
        <f t="shared" si="74"/>
        <v>0.625</v>
      </c>
      <c r="AB64" s="11">
        <f t="shared" si="75"/>
        <v>0.625</v>
      </c>
      <c r="AC64" s="11">
        <f t="shared" si="76"/>
        <v>0.625</v>
      </c>
      <c r="AD64" s="11">
        <f t="shared" si="77"/>
        <v>0</v>
      </c>
      <c r="AE64" s="10">
        <f t="shared" si="78"/>
        <v>3.125</v>
      </c>
      <c r="AF64" s="11">
        <f t="shared" si="79"/>
        <v>1</v>
      </c>
      <c r="AG64" s="11">
        <f t="shared" si="80"/>
        <v>2</v>
      </c>
      <c r="AH64" s="11">
        <f t="shared" si="81"/>
        <v>0</v>
      </c>
      <c r="AI64" s="11">
        <f t="shared" si="82"/>
        <v>0</v>
      </c>
      <c r="AJ64" s="11">
        <f t="shared" si="83"/>
        <v>0</v>
      </c>
      <c r="AK64" s="11">
        <f t="shared" si="84"/>
        <v>0</v>
      </c>
      <c r="AL64" s="10">
        <f t="shared" si="85"/>
        <v>3</v>
      </c>
      <c r="AM64" s="11">
        <f t="shared" si="86"/>
        <v>1</v>
      </c>
      <c r="AN64" s="11">
        <f t="shared" si="87"/>
        <v>1</v>
      </c>
      <c r="AO64" s="11">
        <f t="shared" si="88"/>
        <v>1</v>
      </c>
      <c r="AP64" s="11">
        <f t="shared" si="89"/>
        <v>1</v>
      </c>
      <c r="AQ64" s="11">
        <f t="shared" si="90"/>
        <v>0</v>
      </c>
      <c r="AR64" s="11">
        <f t="shared" si="91"/>
        <v>0</v>
      </c>
      <c r="AS64" s="10">
        <f t="shared" si="92"/>
        <v>4</v>
      </c>
      <c r="AT64" s="11">
        <f t="shared" si="93"/>
        <v>1</v>
      </c>
      <c r="AU64" s="11">
        <f t="shared" si="94"/>
        <v>0</v>
      </c>
      <c r="AV64" s="11">
        <f t="shared" si="95"/>
        <v>1</v>
      </c>
      <c r="AW64" s="11">
        <f t="shared" si="96"/>
        <v>0</v>
      </c>
      <c r="AX64" s="11">
        <f t="shared" si="97"/>
        <v>1</v>
      </c>
      <c r="AY64" s="11">
        <f t="shared" si="98"/>
        <v>0</v>
      </c>
      <c r="AZ64" s="10">
        <f t="shared" si="99"/>
        <v>3</v>
      </c>
      <c r="BA64" s="12" t="s">
        <v>1707</v>
      </c>
      <c r="BB64" s="12" t="s">
        <v>1485</v>
      </c>
      <c r="BC64" s="13">
        <v>3470</v>
      </c>
      <c r="BD64" s="10">
        <f t="shared" si="5"/>
        <v>5</v>
      </c>
      <c r="BE64" s="17">
        <f t="shared" si="100"/>
        <v>3.5</v>
      </c>
      <c r="BF64" s="10" t="str">
        <f t="shared" si="101"/>
        <v>Bra</v>
      </c>
      <c r="BI64" s="7">
        <v>198</v>
      </c>
      <c r="BJ64" s="6" t="s">
        <v>376</v>
      </c>
      <c r="BK64" s="9" t="str">
        <f t="shared" si="6"/>
        <v>Anders Svensson</v>
      </c>
      <c r="BL64" s="10" t="str">
        <f t="shared" si="7"/>
        <v>anders.svensson@nybro.se</v>
      </c>
      <c r="BM64" s="10" t="str">
        <f t="shared" si="8"/>
        <v>Fritidsass.</v>
      </c>
      <c r="BN64" s="11">
        <f t="shared" si="9"/>
        <v>0</v>
      </c>
      <c r="BO64" s="11">
        <f t="shared" si="10"/>
        <v>0</v>
      </c>
      <c r="BP64" s="11">
        <f t="shared" si="11"/>
        <v>1.25</v>
      </c>
      <c r="BQ64" s="11">
        <f t="shared" si="12"/>
        <v>0</v>
      </c>
      <c r="BR64" s="11">
        <f t="shared" si="13"/>
        <v>0</v>
      </c>
      <c r="BS64" s="10">
        <f t="shared" si="14"/>
        <v>1.25</v>
      </c>
      <c r="BT64" s="11">
        <f t="shared" si="15"/>
        <v>0</v>
      </c>
      <c r="BU64" s="11">
        <f t="shared" si="16"/>
        <v>0</v>
      </c>
      <c r="BV64" s="11">
        <f t="shared" si="17"/>
        <v>1</v>
      </c>
      <c r="BW64" s="11">
        <f t="shared" si="18"/>
        <v>0</v>
      </c>
      <c r="BX64" s="11">
        <f t="shared" si="19"/>
        <v>0</v>
      </c>
      <c r="BY64" s="11">
        <f t="shared" si="20"/>
        <v>0</v>
      </c>
      <c r="BZ64" s="10">
        <f t="shared" si="21"/>
        <v>1</v>
      </c>
      <c r="CA64" s="11">
        <f t="shared" si="22"/>
        <v>0</v>
      </c>
      <c r="CB64" s="11">
        <f t="shared" si="23"/>
        <v>0</v>
      </c>
      <c r="CC64" s="11">
        <f t="shared" si="24"/>
        <v>0</v>
      </c>
      <c r="CD64" s="11">
        <f t="shared" si="25"/>
        <v>0</v>
      </c>
      <c r="CE64" s="11">
        <f t="shared" si="26"/>
        <v>0</v>
      </c>
      <c r="CF64" s="11">
        <f t="shared" si="27"/>
        <v>0.625</v>
      </c>
      <c r="CG64" s="11">
        <f t="shared" si="28"/>
        <v>0</v>
      </c>
      <c r="CH64" s="11">
        <f t="shared" si="29"/>
        <v>0.625</v>
      </c>
      <c r="CI64" s="11">
        <f t="shared" si="30"/>
        <v>0</v>
      </c>
      <c r="CJ64" s="10">
        <f t="shared" si="31"/>
        <v>1.25</v>
      </c>
      <c r="CK64" s="11">
        <f t="shared" si="32"/>
        <v>1</v>
      </c>
      <c r="CL64" s="11">
        <f t="shared" si="33"/>
        <v>0</v>
      </c>
      <c r="CM64" s="11">
        <f t="shared" si="34"/>
        <v>0</v>
      </c>
      <c r="CN64" s="11">
        <f t="shared" si="35"/>
        <v>2</v>
      </c>
      <c r="CO64" s="11">
        <f t="shared" si="36"/>
        <v>0</v>
      </c>
      <c r="CP64" s="11">
        <f t="shared" si="37"/>
        <v>0</v>
      </c>
      <c r="CQ64" s="10">
        <f t="shared" si="38"/>
        <v>3</v>
      </c>
      <c r="CR64" s="11">
        <f t="shared" si="39"/>
        <v>1</v>
      </c>
      <c r="CS64" s="11">
        <f t="shared" si="40"/>
        <v>1</v>
      </c>
      <c r="CT64" s="11">
        <f t="shared" si="41"/>
        <v>1</v>
      </c>
      <c r="CU64" s="11">
        <f t="shared" si="42"/>
        <v>0</v>
      </c>
      <c r="CV64" s="11">
        <f t="shared" si="43"/>
        <v>0</v>
      </c>
      <c r="CW64" s="11">
        <f t="shared" si="44"/>
        <v>0</v>
      </c>
      <c r="CX64" s="10">
        <f t="shared" si="45"/>
        <v>3</v>
      </c>
      <c r="CY64" s="11">
        <f t="shared" si="46"/>
        <v>1</v>
      </c>
      <c r="CZ64" s="11">
        <f t="shared" si="47"/>
        <v>0</v>
      </c>
      <c r="DA64" s="11">
        <f t="shared" si="48"/>
        <v>0</v>
      </c>
      <c r="DB64" s="11">
        <f t="shared" si="49"/>
        <v>1</v>
      </c>
      <c r="DC64" s="11">
        <f t="shared" si="50"/>
        <v>0</v>
      </c>
      <c r="DD64" s="11">
        <f t="shared" si="51"/>
        <v>0</v>
      </c>
      <c r="DE64" s="10">
        <f t="shared" si="52"/>
        <v>2</v>
      </c>
      <c r="DF64" s="12" t="s">
        <v>1408</v>
      </c>
      <c r="DG64" s="12" t="s">
        <v>1409</v>
      </c>
      <c r="DH64" s="13">
        <v>2896</v>
      </c>
      <c r="DI64" s="10">
        <f t="shared" si="53"/>
        <v>4</v>
      </c>
      <c r="DJ64" s="17">
        <f t="shared" si="54"/>
        <v>2.2000000000000002</v>
      </c>
    </row>
    <row r="65" spans="1:114" ht="14.25" x14ac:dyDescent="0.2">
      <c r="A65" s="6" t="s">
        <v>359</v>
      </c>
      <c r="B65" s="7">
        <v>884</v>
      </c>
      <c r="C65" s="7"/>
      <c r="D65" s="7">
        <v>58</v>
      </c>
      <c r="E65" s="6" t="s">
        <v>66</v>
      </c>
      <c r="F65" s="9" t="str">
        <f t="shared" si="2"/>
        <v>Monica Malmqvist</v>
      </c>
      <c r="G65" s="10" t="str">
        <f t="shared" si="3"/>
        <v>monica.malmqvist@borlange.se</v>
      </c>
      <c r="H65" s="10" t="str">
        <f t="shared" si="4"/>
        <v>enhetschef</v>
      </c>
      <c r="I65" s="11">
        <f t="shared" si="56"/>
        <v>0</v>
      </c>
      <c r="J65" s="11">
        <f t="shared" si="57"/>
        <v>1.25</v>
      </c>
      <c r="K65" s="11">
        <f t="shared" si="58"/>
        <v>1.25</v>
      </c>
      <c r="L65" s="11">
        <f t="shared" si="59"/>
        <v>1.25</v>
      </c>
      <c r="M65" s="11">
        <f t="shared" si="60"/>
        <v>0</v>
      </c>
      <c r="N65" s="10">
        <f t="shared" si="61"/>
        <v>3.75</v>
      </c>
      <c r="O65" s="11">
        <f t="shared" si="62"/>
        <v>1</v>
      </c>
      <c r="P65" s="11">
        <f t="shared" si="63"/>
        <v>1</v>
      </c>
      <c r="Q65" s="11">
        <f t="shared" si="64"/>
        <v>1</v>
      </c>
      <c r="R65" s="11">
        <f t="shared" si="65"/>
        <v>1</v>
      </c>
      <c r="S65" s="11">
        <f t="shared" si="66"/>
        <v>0</v>
      </c>
      <c r="T65" s="11">
        <f t="shared" si="67"/>
        <v>0</v>
      </c>
      <c r="U65" s="10">
        <f t="shared" si="68"/>
        <v>4</v>
      </c>
      <c r="V65" s="11">
        <f t="shared" si="69"/>
        <v>0</v>
      </c>
      <c r="W65" s="11">
        <f t="shared" si="70"/>
        <v>0</v>
      </c>
      <c r="X65" s="11">
        <f t="shared" si="71"/>
        <v>0.625</v>
      </c>
      <c r="Y65" s="11">
        <f t="shared" si="72"/>
        <v>0.625</v>
      </c>
      <c r="Z65" s="11">
        <f t="shared" si="73"/>
        <v>0.625</v>
      </c>
      <c r="AA65" s="11">
        <f t="shared" si="74"/>
        <v>0.625</v>
      </c>
      <c r="AB65" s="11">
        <f t="shared" si="75"/>
        <v>0.625</v>
      </c>
      <c r="AC65" s="11">
        <f t="shared" si="76"/>
        <v>0.625</v>
      </c>
      <c r="AD65" s="11">
        <f t="shared" si="77"/>
        <v>0</v>
      </c>
      <c r="AE65" s="10">
        <f t="shared" si="78"/>
        <v>3.75</v>
      </c>
      <c r="AF65" s="11">
        <f t="shared" si="79"/>
        <v>1</v>
      </c>
      <c r="AG65" s="11">
        <f t="shared" si="80"/>
        <v>0</v>
      </c>
      <c r="AH65" s="11">
        <f t="shared" si="81"/>
        <v>0</v>
      </c>
      <c r="AI65" s="11">
        <f t="shared" si="82"/>
        <v>2</v>
      </c>
      <c r="AJ65" s="11">
        <f t="shared" si="83"/>
        <v>0</v>
      </c>
      <c r="AK65" s="11">
        <f t="shared" si="84"/>
        <v>0</v>
      </c>
      <c r="AL65" s="10">
        <f t="shared" si="85"/>
        <v>3</v>
      </c>
      <c r="AM65" s="11">
        <f t="shared" si="86"/>
        <v>1</v>
      </c>
      <c r="AN65" s="11">
        <f t="shared" si="87"/>
        <v>1</v>
      </c>
      <c r="AO65" s="11">
        <f t="shared" si="88"/>
        <v>1</v>
      </c>
      <c r="AP65" s="11">
        <f t="shared" si="89"/>
        <v>1</v>
      </c>
      <c r="AQ65" s="11">
        <f t="shared" si="90"/>
        <v>0</v>
      </c>
      <c r="AR65" s="11">
        <f t="shared" si="91"/>
        <v>0</v>
      </c>
      <c r="AS65" s="10">
        <f t="shared" si="92"/>
        <v>4</v>
      </c>
      <c r="AT65" s="11">
        <f t="shared" si="93"/>
        <v>0</v>
      </c>
      <c r="AU65" s="11">
        <f t="shared" si="94"/>
        <v>0</v>
      </c>
      <c r="AV65" s="11">
        <f t="shared" si="95"/>
        <v>1</v>
      </c>
      <c r="AW65" s="11">
        <f t="shared" si="96"/>
        <v>0</v>
      </c>
      <c r="AX65" s="11">
        <f t="shared" si="97"/>
        <v>1</v>
      </c>
      <c r="AY65" s="11">
        <f t="shared" si="98"/>
        <v>0</v>
      </c>
      <c r="AZ65" s="10">
        <f t="shared" si="99"/>
        <v>2</v>
      </c>
      <c r="BA65" s="12" t="s">
        <v>1337</v>
      </c>
      <c r="BB65" s="12" t="s">
        <v>1338</v>
      </c>
      <c r="BC65" s="13">
        <v>2679</v>
      </c>
      <c r="BD65" s="10">
        <f t="shared" si="5"/>
        <v>3</v>
      </c>
      <c r="BE65" s="17">
        <f t="shared" si="100"/>
        <v>3.4</v>
      </c>
      <c r="BF65" s="10" t="str">
        <f t="shared" si="101"/>
        <v>Bra</v>
      </c>
      <c r="BI65" s="7">
        <v>199</v>
      </c>
      <c r="BJ65" s="6" t="s">
        <v>405</v>
      </c>
      <c r="BK65" s="9" t="str">
        <f t="shared" si="6"/>
        <v>Ingela Olsson</v>
      </c>
      <c r="BL65" s="10" t="str">
        <f t="shared" si="7"/>
        <v>ingela.olsson@uppvidinge.se</v>
      </c>
      <c r="BM65" s="10" t="str">
        <f t="shared" si="8"/>
        <v>Kultur- och fritidskonsulent</v>
      </c>
      <c r="BN65" s="11">
        <f t="shared" si="9"/>
        <v>0</v>
      </c>
      <c r="BO65" s="11">
        <f t="shared" si="10"/>
        <v>0</v>
      </c>
      <c r="BP65" s="11">
        <f t="shared" si="11"/>
        <v>0</v>
      </c>
      <c r="BQ65" s="11">
        <f t="shared" si="12"/>
        <v>0</v>
      </c>
      <c r="BR65" s="11">
        <f t="shared" si="13"/>
        <v>0</v>
      </c>
      <c r="BS65" s="10">
        <f t="shared" si="14"/>
        <v>0</v>
      </c>
      <c r="BT65" s="11">
        <f t="shared" si="15"/>
        <v>1</v>
      </c>
      <c r="BU65" s="11">
        <f t="shared" si="16"/>
        <v>0</v>
      </c>
      <c r="BV65" s="11">
        <f t="shared" si="17"/>
        <v>1</v>
      </c>
      <c r="BW65" s="11">
        <f t="shared" si="18"/>
        <v>1</v>
      </c>
      <c r="BX65" s="11">
        <f t="shared" si="19"/>
        <v>0</v>
      </c>
      <c r="BY65" s="11">
        <f t="shared" si="20"/>
        <v>0</v>
      </c>
      <c r="BZ65" s="10">
        <f t="shared" si="21"/>
        <v>3</v>
      </c>
      <c r="CA65" s="11">
        <f t="shared" si="22"/>
        <v>0</v>
      </c>
      <c r="CB65" s="11">
        <f t="shared" si="23"/>
        <v>0</v>
      </c>
      <c r="CC65" s="11">
        <f t="shared" si="24"/>
        <v>0.625</v>
      </c>
      <c r="CD65" s="11">
        <f t="shared" si="25"/>
        <v>0</v>
      </c>
      <c r="CE65" s="11">
        <f t="shared" si="26"/>
        <v>0</v>
      </c>
      <c r="CF65" s="11">
        <f t="shared" si="27"/>
        <v>0.625</v>
      </c>
      <c r="CG65" s="11">
        <f t="shared" si="28"/>
        <v>0</v>
      </c>
      <c r="CH65" s="11">
        <f t="shared" si="29"/>
        <v>0</v>
      </c>
      <c r="CI65" s="11">
        <f t="shared" si="30"/>
        <v>0</v>
      </c>
      <c r="CJ65" s="10">
        <f t="shared" si="31"/>
        <v>1.25</v>
      </c>
      <c r="CK65" s="11">
        <f t="shared" si="32"/>
        <v>0</v>
      </c>
      <c r="CL65" s="11">
        <f t="shared" si="33"/>
        <v>2</v>
      </c>
      <c r="CM65" s="11">
        <f t="shared" si="34"/>
        <v>0</v>
      </c>
      <c r="CN65" s="11">
        <f t="shared" si="35"/>
        <v>0</v>
      </c>
      <c r="CO65" s="11">
        <f t="shared" si="36"/>
        <v>0</v>
      </c>
      <c r="CP65" s="11">
        <f t="shared" si="37"/>
        <v>0</v>
      </c>
      <c r="CQ65" s="10">
        <f t="shared" si="38"/>
        <v>2</v>
      </c>
      <c r="CR65" s="11">
        <f t="shared" si="39"/>
        <v>1</v>
      </c>
      <c r="CS65" s="11">
        <f t="shared" si="40"/>
        <v>0</v>
      </c>
      <c r="CT65" s="11">
        <f t="shared" si="41"/>
        <v>1</v>
      </c>
      <c r="CU65" s="11">
        <f t="shared" si="42"/>
        <v>1</v>
      </c>
      <c r="CV65" s="11">
        <f t="shared" si="43"/>
        <v>0</v>
      </c>
      <c r="CW65" s="11">
        <f t="shared" si="44"/>
        <v>0</v>
      </c>
      <c r="CX65" s="10">
        <f t="shared" si="45"/>
        <v>3</v>
      </c>
      <c r="CY65" s="11">
        <f t="shared" si="46"/>
        <v>1</v>
      </c>
      <c r="CZ65" s="11">
        <f t="shared" si="47"/>
        <v>1</v>
      </c>
      <c r="DA65" s="11">
        <f t="shared" si="48"/>
        <v>1</v>
      </c>
      <c r="DB65" s="11">
        <f t="shared" si="49"/>
        <v>1</v>
      </c>
      <c r="DC65" s="11">
        <f t="shared" si="50"/>
        <v>0</v>
      </c>
      <c r="DD65" s="11">
        <f t="shared" si="51"/>
        <v>0</v>
      </c>
      <c r="DE65" s="10">
        <f t="shared" si="52"/>
        <v>4</v>
      </c>
      <c r="DF65" s="12" t="s">
        <v>1426</v>
      </c>
      <c r="DG65" s="12" t="s">
        <v>1364</v>
      </c>
      <c r="DH65" s="13">
        <v>2305</v>
      </c>
      <c r="DI65" s="10">
        <f t="shared" si="53"/>
        <v>2</v>
      </c>
      <c r="DJ65" s="17">
        <f t="shared" si="54"/>
        <v>2.2000000000000002</v>
      </c>
    </row>
    <row r="66" spans="1:114" ht="14.25" x14ac:dyDescent="0.2">
      <c r="A66" s="6" t="s">
        <v>359</v>
      </c>
      <c r="B66" s="7">
        <v>882</v>
      </c>
      <c r="C66" s="7"/>
      <c r="D66" s="7">
        <v>59</v>
      </c>
      <c r="E66" s="6" t="s">
        <v>213</v>
      </c>
      <c r="F66" s="9" t="str">
        <f t="shared" si="2"/>
        <v>Marianne Ekedahl</v>
      </c>
      <c r="G66" s="10" t="str">
        <f t="shared" si="3"/>
        <v>marianne.ekedahl@gotland.se</v>
      </c>
      <c r="H66" s="10" t="str">
        <f t="shared" si="4"/>
        <v>Verksamhetsutvecklare</v>
      </c>
      <c r="I66" s="11">
        <f t="shared" si="56"/>
        <v>0</v>
      </c>
      <c r="J66" s="11">
        <f t="shared" si="57"/>
        <v>0</v>
      </c>
      <c r="K66" s="11">
        <f t="shared" si="58"/>
        <v>0</v>
      </c>
      <c r="L66" s="11">
        <f t="shared" si="59"/>
        <v>1.25</v>
      </c>
      <c r="M66" s="11">
        <f t="shared" si="60"/>
        <v>0</v>
      </c>
      <c r="N66" s="10">
        <f t="shared" si="61"/>
        <v>1.25</v>
      </c>
      <c r="O66" s="11">
        <f t="shared" si="62"/>
        <v>1</v>
      </c>
      <c r="P66" s="11">
        <f t="shared" si="63"/>
        <v>1</v>
      </c>
      <c r="Q66" s="11">
        <f t="shared" si="64"/>
        <v>1</v>
      </c>
      <c r="R66" s="11">
        <f t="shared" si="65"/>
        <v>1</v>
      </c>
      <c r="S66" s="11">
        <f t="shared" si="66"/>
        <v>0</v>
      </c>
      <c r="T66" s="11">
        <f t="shared" si="67"/>
        <v>0</v>
      </c>
      <c r="U66" s="10">
        <f t="shared" si="68"/>
        <v>4</v>
      </c>
      <c r="V66" s="11">
        <f t="shared" si="69"/>
        <v>0</v>
      </c>
      <c r="W66" s="11">
        <f t="shared" si="70"/>
        <v>0.625</v>
      </c>
      <c r="X66" s="11">
        <f t="shared" si="71"/>
        <v>0.625</v>
      </c>
      <c r="Y66" s="11">
        <f t="shared" si="72"/>
        <v>0.625</v>
      </c>
      <c r="Z66" s="11">
        <f t="shared" si="73"/>
        <v>0</v>
      </c>
      <c r="AA66" s="11">
        <f t="shared" si="74"/>
        <v>0.625</v>
      </c>
      <c r="AB66" s="11">
        <f t="shared" si="75"/>
        <v>0.625</v>
      </c>
      <c r="AC66" s="11">
        <f t="shared" si="76"/>
        <v>0.625</v>
      </c>
      <c r="AD66" s="11">
        <f t="shared" si="77"/>
        <v>0</v>
      </c>
      <c r="AE66" s="10">
        <f t="shared" si="78"/>
        <v>3.75</v>
      </c>
      <c r="AF66" s="11">
        <f t="shared" si="79"/>
        <v>0</v>
      </c>
      <c r="AG66" s="11">
        <f t="shared" si="80"/>
        <v>2</v>
      </c>
      <c r="AH66" s="11">
        <f t="shared" si="81"/>
        <v>1</v>
      </c>
      <c r="AI66" s="11">
        <f t="shared" si="82"/>
        <v>0</v>
      </c>
      <c r="AJ66" s="11">
        <f t="shared" si="83"/>
        <v>0</v>
      </c>
      <c r="AK66" s="11">
        <f t="shared" si="84"/>
        <v>0</v>
      </c>
      <c r="AL66" s="10">
        <f t="shared" si="85"/>
        <v>3</v>
      </c>
      <c r="AM66" s="11">
        <f t="shared" si="86"/>
        <v>1</v>
      </c>
      <c r="AN66" s="11">
        <f t="shared" si="87"/>
        <v>1</v>
      </c>
      <c r="AO66" s="11">
        <f t="shared" si="88"/>
        <v>1</v>
      </c>
      <c r="AP66" s="11">
        <f t="shared" si="89"/>
        <v>1</v>
      </c>
      <c r="AQ66" s="11">
        <f t="shared" si="90"/>
        <v>1</v>
      </c>
      <c r="AR66" s="11">
        <f t="shared" si="91"/>
        <v>0</v>
      </c>
      <c r="AS66" s="10">
        <f t="shared" si="92"/>
        <v>5</v>
      </c>
      <c r="AT66" s="11">
        <f t="shared" si="93"/>
        <v>0</v>
      </c>
      <c r="AU66" s="11">
        <f t="shared" si="94"/>
        <v>1</v>
      </c>
      <c r="AV66" s="11">
        <f t="shared" si="95"/>
        <v>1</v>
      </c>
      <c r="AW66" s="11">
        <f t="shared" si="96"/>
        <v>0</v>
      </c>
      <c r="AX66" s="11">
        <f t="shared" si="97"/>
        <v>0</v>
      </c>
      <c r="AY66" s="11">
        <f t="shared" si="98"/>
        <v>0</v>
      </c>
      <c r="AZ66" s="10">
        <f t="shared" si="99"/>
        <v>2</v>
      </c>
      <c r="BA66" s="12" t="s">
        <v>1351</v>
      </c>
      <c r="BB66" s="12" t="s">
        <v>1352</v>
      </c>
      <c r="BC66" s="13">
        <v>3220</v>
      </c>
      <c r="BD66" s="10">
        <f t="shared" si="5"/>
        <v>5</v>
      </c>
      <c r="BE66" s="17">
        <f t="shared" si="100"/>
        <v>3.4</v>
      </c>
      <c r="BF66" s="10" t="str">
        <f t="shared" si="101"/>
        <v>Bra</v>
      </c>
      <c r="BI66" s="7">
        <v>200</v>
      </c>
      <c r="BJ66" s="6" t="s">
        <v>710</v>
      </c>
      <c r="BK66" s="9" t="str">
        <f t="shared" si="6"/>
        <v>Robert Karlsson</v>
      </c>
      <c r="BL66" s="10" t="str">
        <f t="shared" si="7"/>
        <v>robert.karlsson@nykoping.se</v>
      </c>
      <c r="BM66" s="10" t="str">
        <f t="shared" si="8"/>
        <v>Kommunikatör</v>
      </c>
      <c r="BN66" s="11">
        <f t="shared" si="9"/>
        <v>0</v>
      </c>
      <c r="BO66" s="11">
        <f t="shared" si="10"/>
        <v>0</v>
      </c>
      <c r="BP66" s="11">
        <f t="shared" si="11"/>
        <v>1.25</v>
      </c>
      <c r="BQ66" s="11">
        <f t="shared" si="12"/>
        <v>1.25</v>
      </c>
      <c r="BR66" s="11">
        <f t="shared" si="13"/>
        <v>0</v>
      </c>
      <c r="BS66" s="10">
        <f t="shared" si="14"/>
        <v>2.5</v>
      </c>
      <c r="BT66" s="11">
        <f t="shared" si="15"/>
        <v>1</v>
      </c>
      <c r="BU66" s="11">
        <f t="shared" si="16"/>
        <v>1</v>
      </c>
      <c r="BV66" s="11">
        <f t="shared" si="17"/>
        <v>0</v>
      </c>
      <c r="BW66" s="11">
        <f t="shared" si="18"/>
        <v>1</v>
      </c>
      <c r="BX66" s="11">
        <f t="shared" si="19"/>
        <v>0</v>
      </c>
      <c r="BY66" s="11">
        <f t="shared" si="20"/>
        <v>0</v>
      </c>
      <c r="BZ66" s="10">
        <f t="shared" si="21"/>
        <v>3</v>
      </c>
      <c r="CA66" s="11">
        <f t="shared" si="22"/>
        <v>0.625</v>
      </c>
      <c r="CB66" s="11">
        <f t="shared" si="23"/>
        <v>0</v>
      </c>
      <c r="CC66" s="11">
        <f t="shared" si="24"/>
        <v>0.625</v>
      </c>
      <c r="CD66" s="11">
        <f t="shared" si="25"/>
        <v>0.625</v>
      </c>
      <c r="CE66" s="11">
        <f t="shared" si="26"/>
        <v>0</v>
      </c>
      <c r="CF66" s="11">
        <f t="shared" si="27"/>
        <v>0</v>
      </c>
      <c r="CG66" s="11">
        <f t="shared" si="28"/>
        <v>0</v>
      </c>
      <c r="CH66" s="11">
        <f t="shared" si="29"/>
        <v>0</v>
      </c>
      <c r="CI66" s="11">
        <f t="shared" si="30"/>
        <v>0</v>
      </c>
      <c r="CJ66" s="10">
        <f t="shared" si="31"/>
        <v>1.875</v>
      </c>
      <c r="CK66" s="11">
        <f t="shared" si="32"/>
        <v>0</v>
      </c>
      <c r="CL66" s="11">
        <f t="shared" si="33"/>
        <v>2</v>
      </c>
      <c r="CM66" s="11">
        <f t="shared" si="34"/>
        <v>0</v>
      </c>
      <c r="CN66" s="11">
        <f t="shared" si="35"/>
        <v>0</v>
      </c>
      <c r="CO66" s="11">
        <f t="shared" si="36"/>
        <v>0</v>
      </c>
      <c r="CP66" s="11">
        <f t="shared" si="37"/>
        <v>0</v>
      </c>
      <c r="CQ66" s="10">
        <f t="shared" si="38"/>
        <v>2</v>
      </c>
      <c r="CR66" s="11">
        <f t="shared" si="39"/>
        <v>1</v>
      </c>
      <c r="CS66" s="11">
        <f t="shared" si="40"/>
        <v>0</v>
      </c>
      <c r="CT66" s="11">
        <f t="shared" si="41"/>
        <v>0</v>
      </c>
      <c r="CU66" s="11">
        <f t="shared" si="42"/>
        <v>0</v>
      </c>
      <c r="CV66" s="11">
        <f t="shared" si="43"/>
        <v>0</v>
      </c>
      <c r="CW66" s="11">
        <f t="shared" si="44"/>
        <v>0</v>
      </c>
      <c r="CX66" s="10">
        <f t="shared" si="45"/>
        <v>1</v>
      </c>
      <c r="CY66" s="11">
        <f t="shared" si="46"/>
        <v>1</v>
      </c>
      <c r="CZ66" s="11">
        <f t="shared" si="47"/>
        <v>0</v>
      </c>
      <c r="DA66" s="11">
        <f t="shared" si="48"/>
        <v>1</v>
      </c>
      <c r="DB66" s="11">
        <f t="shared" si="49"/>
        <v>0</v>
      </c>
      <c r="DC66" s="11">
        <f t="shared" si="50"/>
        <v>0</v>
      </c>
      <c r="DD66" s="11">
        <f t="shared" si="51"/>
        <v>0</v>
      </c>
      <c r="DE66" s="10">
        <f t="shared" si="52"/>
        <v>2</v>
      </c>
      <c r="DF66" s="12" t="s">
        <v>1567</v>
      </c>
      <c r="DG66" s="12">
        <v>971</v>
      </c>
      <c r="DH66" s="13">
        <v>2634</v>
      </c>
      <c r="DI66" s="10">
        <f t="shared" si="53"/>
        <v>3</v>
      </c>
      <c r="DJ66" s="17">
        <f t="shared" si="54"/>
        <v>2.2000000000000002</v>
      </c>
    </row>
    <row r="67" spans="1:114" ht="14.25" x14ac:dyDescent="0.2">
      <c r="A67" s="6" t="s">
        <v>359</v>
      </c>
      <c r="B67" s="7">
        <v>880</v>
      </c>
      <c r="C67" s="7"/>
      <c r="D67" s="7">
        <v>60</v>
      </c>
      <c r="E67" s="6" t="s">
        <v>182</v>
      </c>
      <c r="F67" s="9" t="str">
        <f t="shared" si="2"/>
        <v>Nina Harila</v>
      </c>
      <c r="G67" s="10" t="str">
        <f t="shared" si="3"/>
        <v>nina.harila@haparanda.se</v>
      </c>
      <c r="H67" s="10" t="str">
        <f t="shared" si="4"/>
        <v>Chef Ungdomens Hus</v>
      </c>
      <c r="I67" s="11">
        <f t="shared" si="56"/>
        <v>1.25</v>
      </c>
      <c r="J67" s="11">
        <f t="shared" si="57"/>
        <v>0</v>
      </c>
      <c r="K67" s="11">
        <f t="shared" si="58"/>
        <v>1.25</v>
      </c>
      <c r="L67" s="11">
        <f t="shared" si="59"/>
        <v>1.25</v>
      </c>
      <c r="M67" s="11">
        <f t="shared" si="60"/>
        <v>0</v>
      </c>
      <c r="N67" s="10">
        <f t="shared" si="61"/>
        <v>3.75</v>
      </c>
      <c r="O67" s="11">
        <f t="shared" si="62"/>
        <v>1</v>
      </c>
      <c r="P67" s="11">
        <f t="shared" si="63"/>
        <v>1</v>
      </c>
      <c r="Q67" s="11">
        <f t="shared" si="64"/>
        <v>1</v>
      </c>
      <c r="R67" s="11">
        <f t="shared" si="65"/>
        <v>1</v>
      </c>
      <c r="S67" s="11">
        <f t="shared" si="66"/>
        <v>0</v>
      </c>
      <c r="T67" s="11">
        <f t="shared" si="67"/>
        <v>0</v>
      </c>
      <c r="U67" s="10">
        <f t="shared" si="68"/>
        <v>4</v>
      </c>
      <c r="V67" s="11">
        <f t="shared" si="69"/>
        <v>0</v>
      </c>
      <c r="W67" s="11">
        <f t="shared" si="70"/>
        <v>0.625</v>
      </c>
      <c r="X67" s="11">
        <f t="shared" si="71"/>
        <v>0</v>
      </c>
      <c r="Y67" s="11">
        <f t="shared" si="72"/>
        <v>0</v>
      </c>
      <c r="Z67" s="11">
        <f t="shared" si="73"/>
        <v>0.625</v>
      </c>
      <c r="AA67" s="11">
        <f t="shared" si="74"/>
        <v>0.625</v>
      </c>
      <c r="AB67" s="11">
        <f t="shared" si="75"/>
        <v>0.625</v>
      </c>
      <c r="AC67" s="11">
        <f t="shared" si="76"/>
        <v>0.625</v>
      </c>
      <c r="AD67" s="11">
        <f t="shared" si="77"/>
        <v>0</v>
      </c>
      <c r="AE67" s="10">
        <f t="shared" si="78"/>
        <v>3.125</v>
      </c>
      <c r="AF67" s="11">
        <f t="shared" si="79"/>
        <v>0</v>
      </c>
      <c r="AG67" s="11">
        <f t="shared" si="80"/>
        <v>2</v>
      </c>
      <c r="AH67" s="11">
        <f t="shared" si="81"/>
        <v>0</v>
      </c>
      <c r="AI67" s="11">
        <f t="shared" si="82"/>
        <v>2</v>
      </c>
      <c r="AJ67" s="11">
        <f t="shared" si="83"/>
        <v>0</v>
      </c>
      <c r="AK67" s="11">
        <f t="shared" si="84"/>
        <v>0</v>
      </c>
      <c r="AL67" s="10">
        <f t="shared" si="85"/>
        <v>4</v>
      </c>
      <c r="AM67" s="11">
        <f t="shared" si="86"/>
        <v>1</v>
      </c>
      <c r="AN67" s="11">
        <f t="shared" si="87"/>
        <v>1</v>
      </c>
      <c r="AO67" s="11">
        <f t="shared" si="88"/>
        <v>1</v>
      </c>
      <c r="AP67" s="11">
        <f t="shared" si="89"/>
        <v>1</v>
      </c>
      <c r="AQ67" s="11">
        <f t="shared" si="90"/>
        <v>0</v>
      </c>
      <c r="AR67" s="11">
        <f t="shared" si="91"/>
        <v>0</v>
      </c>
      <c r="AS67" s="10">
        <f t="shared" si="92"/>
        <v>4</v>
      </c>
      <c r="AT67" s="11">
        <f t="shared" si="93"/>
        <v>0</v>
      </c>
      <c r="AU67" s="11">
        <f t="shared" si="94"/>
        <v>0</v>
      </c>
      <c r="AV67" s="11">
        <f t="shared" si="95"/>
        <v>0</v>
      </c>
      <c r="AW67" s="11">
        <f t="shared" si="96"/>
        <v>0</v>
      </c>
      <c r="AX67" s="11">
        <f t="shared" si="97"/>
        <v>0</v>
      </c>
      <c r="AY67" s="11">
        <f t="shared" si="98"/>
        <v>0</v>
      </c>
      <c r="AZ67" s="10">
        <f t="shared" si="99"/>
        <v>0</v>
      </c>
      <c r="BA67" s="12" t="s">
        <v>1450</v>
      </c>
      <c r="BB67" s="12" t="s">
        <v>1451</v>
      </c>
      <c r="BC67" s="13">
        <v>4023</v>
      </c>
      <c r="BD67" s="10">
        <f t="shared" si="5"/>
        <v>5</v>
      </c>
      <c r="BE67" s="17">
        <f t="shared" si="100"/>
        <v>3.4</v>
      </c>
      <c r="BF67" s="10" t="str">
        <f t="shared" si="101"/>
        <v>Bra</v>
      </c>
      <c r="BI67" s="7">
        <v>201</v>
      </c>
      <c r="BJ67" s="6" t="s">
        <v>906</v>
      </c>
      <c r="BK67" s="9" t="str">
        <f t="shared" si="6"/>
        <v>Josephine Gabrielsson</v>
      </c>
      <c r="BL67" s="10" t="str">
        <f t="shared" si="7"/>
        <v>josephine.gabrielsson@sorsele.se</v>
      </c>
      <c r="BM67" s="10" t="str">
        <f t="shared" si="8"/>
        <v>Folkhälsosamordnare</v>
      </c>
      <c r="BN67" s="11">
        <f t="shared" si="9"/>
        <v>0</v>
      </c>
      <c r="BO67" s="11">
        <f t="shared" si="10"/>
        <v>0</v>
      </c>
      <c r="BP67" s="11">
        <f t="shared" si="11"/>
        <v>1.25</v>
      </c>
      <c r="BQ67" s="11">
        <f t="shared" si="12"/>
        <v>1.25</v>
      </c>
      <c r="BR67" s="11">
        <f t="shared" si="13"/>
        <v>0</v>
      </c>
      <c r="BS67" s="10">
        <f t="shared" si="14"/>
        <v>2.5</v>
      </c>
      <c r="BT67" s="11">
        <f t="shared" si="15"/>
        <v>1</v>
      </c>
      <c r="BU67" s="11">
        <f t="shared" si="16"/>
        <v>0</v>
      </c>
      <c r="BV67" s="11">
        <f t="shared" si="17"/>
        <v>1</v>
      </c>
      <c r="BW67" s="11">
        <f t="shared" si="18"/>
        <v>1</v>
      </c>
      <c r="BX67" s="11">
        <f t="shared" si="19"/>
        <v>0</v>
      </c>
      <c r="BY67" s="11">
        <f t="shared" si="20"/>
        <v>0</v>
      </c>
      <c r="BZ67" s="10">
        <f t="shared" si="21"/>
        <v>3</v>
      </c>
      <c r="CA67" s="11">
        <f t="shared" si="22"/>
        <v>0</v>
      </c>
      <c r="CB67" s="11">
        <f t="shared" si="23"/>
        <v>0</v>
      </c>
      <c r="CC67" s="11">
        <f t="shared" si="24"/>
        <v>0.625</v>
      </c>
      <c r="CD67" s="11">
        <f t="shared" si="25"/>
        <v>0</v>
      </c>
      <c r="CE67" s="11">
        <f t="shared" si="26"/>
        <v>0.625</v>
      </c>
      <c r="CF67" s="11">
        <f t="shared" si="27"/>
        <v>0.625</v>
      </c>
      <c r="CG67" s="11">
        <f t="shared" si="28"/>
        <v>0.625</v>
      </c>
      <c r="CH67" s="11">
        <f t="shared" si="29"/>
        <v>0.625</v>
      </c>
      <c r="CI67" s="11">
        <f t="shared" si="30"/>
        <v>0</v>
      </c>
      <c r="CJ67" s="10">
        <f t="shared" si="31"/>
        <v>3.125</v>
      </c>
      <c r="CK67" s="11">
        <f t="shared" si="32"/>
        <v>1</v>
      </c>
      <c r="CL67" s="11">
        <f t="shared" si="33"/>
        <v>0</v>
      </c>
      <c r="CM67" s="11">
        <f t="shared" si="34"/>
        <v>1</v>
      </c>
      <c r="CN67" s="11">
        <f t="shared" si="35"/>
        <v>0</v>
      </c>
      <c r="CO67" s="11">
        <f t="shared" si="36"/>
        <v>0</v>
      </c>
      <c r="CP67" s="11">
        <f t="shared" si="37"/>
        <v>0</v>
      </c>
      <c r="CQ67" s="10">
        <f t="shared" si="38"/>
        <v>2</v>
      </c>
      <c r="CR67" s="11">
        <f t="shared" si="39"/>
        <v>1</v>
      </c>
      <c r="CS67" s="11">
        <f t="shared" si="40"/>
        <v>0</v>
      </c>
      <c r="CT67" s="11">
        <f t="shared" si="41"/>
        <v>1</v>
      </c>
      <c r="CU67" s="11">
        <f t="shared" si="42"/>
        <v>0</v>
      </c>
      <c r="CV67" s="11">
        <f t="shared" si="43"/>
        <v>0</v>
      </c>
      <c r="CW67" s="11">
        <f t="shared" si="44"/>
        <v>0</v>
      </c>
      <c r="CX67" s="10">
        <f t="shared" si="45"/>
        <v>2</v>
      </c>
      <c r="CY67" s="11">
        <f t="shared" si="46"/>
        <v>1</v>
      </c>
      <c r="CZ67" s="11">
        <f t="shared" si="47"/>
        <v>1</v>
      </c>
      <c r="DA67" s="11">
        <f t="shared" si="48"/>
        <v>1</v>
      </c>
      <c r="DB67" s="11">
        <f t="shared" si="49"/>
        <v>0</v>
      </c>
      <c r="DC67" s="11">
        <f t="shared" si="50"/>
        <v>0</v>
      </c>
      <c r="DD67" s="11">
        <f t="shared" si="51"/>
        <v>0</v>
      </c>
      <c r="DE67" s="10">
        <f t="shared" si="52"/>
        <v>3</v>
      </c>
      <c r="DF67" s="12">
        <v>480</v>
      </c>
      <c r="DG67" s="12">
        <v>958</v>
      </c>
      <c r="DH67" s="13">
        <v>1438</v>
      </c>
      <c r="DI67" s="10">
        <f t="shared" si="53"/>
        <v>0</v>
      </c>
      <c r="DJ67" s="17">
        <f t="shared" si="54"/>
        <v>2.2000000000000002</v>
      </c>
    </row>
    <row r="68" spans="1:114" ht="14.25" x14ac:dyDescent="0.2">
      <c r="A68" s="19" t="s">
        <v>392</v>
      </c>
      <c r="B68" s="7">
        <v>761</v>
      </c>
      <c r="C68" s="7"/>
      <c r="D68" s="7">
        <v>61</v>
      </c>
      <c r="E68" s="6" t="s">
        <v>620</v>
      </c>
      <c r="F68" s="9" t="str">
        <f t="shared" si="2"/>
        <v>Stefan Hansson</v>
      </c>
      <c r="G68" s="10" t="str">
        <f t="shared" si="3"/>
        <v>stefan.hansson@lomma.se</v>
      </c>
      <c r="H68" s="10" t="str">
        <f t="shared" si="4"/>
        <v>Områdeschef Fritid</v>
      </c>
      <c r="I68" s="11">
        <f t="shared" si="56"/>
        <v>1.25</v>
      </c>
      <c r="J68" s="11">
        <f t="shared" si="57"/>
        <v>0</v>
      </c>
      <c r="K68" s="11">
        <f t="shared" si="58"/>
        <v>0</v>
      </c>
      <c r="L68" s="11">
        <f t="shared" si="59"/>
        <v>1.25</v>
      </c>
      <c r="M68" s="11">
        <f t="shared" si="60"/>
        <v>0</v>
      </c>
      <c r="N68" s="10">
        <f t="shared" si="61"/>
        <v>2.5</v>
      </c>
      <c r="O68" s="11">
        <f t="shared" si="62"/>
        <v>1</v>
      </c>
      <c r="P68" s="11">
        <f t="shared" si="63"/>
        <v>1</v>
      </c>
      <c r="Q68" s="11">
        <f t="shared" si="64"/>
        <v>1</v>
      </c>
      <c r="R68" s="11">
        <f t="shared" si="65"/>
        <v>1</v>
      </c>
      <c r="S68" s="11">
        <f t="shared" si="66"/>
        <v>0</v>
      </c>
      <c r="T68" s="11">
        <f t="shared" si="67"/>
        <v>0</v>
      </c>
      <c r="U68" s="10">
        <f t="shared" si="68"/>
        <v>4</v>
      </c>
      <c r="V68" s="11">
        <f t="shared" si="69"/>
        <v>0</v>
      </c>
      <c r="W68" s="11">
        <f t="shared" si="70"/>
        <v>0.625</v>
      </c>
      <c r="X68" s="11">
        <f t="shared" si="71"/>
        <v>0.625</v>
      </c>
      <c r="Y68" s="11">
        <f t="shared" si="72"/>
        <v>0.625</v>
      </c>
      <c r="Z68" s="11">
        <f t="shared" si="73"/>
        <v>0.625</v>
      </c>
      <c r="AA68" s="11">
        <f t="shared" si="74"/>
        <v>0.625</v>
      </c>
      <c r="AB68" s="11">
        <f t="shared" si="75"/>
        <v>0.625</v>
      </c>
      <c r="AC68" s="11">
        <f t="shared" si="76"/>
        <v>0.625</v>
      </c>
      <c r="AD68" s="11">
        <f t="shared" si="77"/>
        <v>0</v>
      </c>
      <c r="AE68" s="10">
        <f t="shared" si="78"/>
        <v>4.375</v>
      </c>
      <c r="AF68" s="11">
        <f t="shared" si="79"/>
        <v>0</v>
      </c>
      <c r="AG68" s="11">
        <f t="shared" si="80"/>
        <v>2</v>
      </c>
      <c r="AH68" s="11">
        <f t="shared" si="81"/>
        <v>0</v>
      </c>
      <c r="AI68" s="11">
        <f t="shared" si="82"/>
        <v>2</v>
      </c>
      <c r="AJ68" s="11">
        <f t="shared" si="83"/>
        <v>0</v>
      </c>
      <c r="AK68" s="11">
        <f t="shared" si="84"/>
        <v>0</v>
      </c>
      <c r="AL68" s="10">
        <f t="shared" si="85"/>
        <v>4</v>
      </c>
      <c r="AM68" s="11">
        <f t="shared" si="86"/>
        <v>1</v>
      </c>
      <c r="AN68" s="11">
        <f t="shared" si="87"/>
        <v>1</v>
      </c>
      <c r="AO68" s="11">
        <f t="shared" si="88"/>
        <v>1</v>
      </c>
      <c r="AP68" s="11">
        <f t="shared" si="89"/>
        <v>1</v>
      </c>
      <c r="AQ68" s="11">
        <f t="shared" si="90"/>
        <v>1</v>
      </c>
      <c r="AR68" s="11">
        <f t="shared" si="91"/>
        <v>0</v>
      </c>
      <c r="AS68" s="10">
        <f t="shared" si="92"/>
        <v>5</v>
      </c>
      <c r="AT68" s="11">
        <f t="shared" si="93"/>
        <v>0</v>
      </c>
      <c r="AU68" s="11">
        <f t="shared" si="94"/>
        <v>1</v>
      </c>
      <c r="AV68" s="11">
        <f t="shared" si="95"/>
        <v>0</v>
      </c>
      <c r="AW68" s="11">
        <f t="shared" si="96"/>
        <v>0</v>
      </c>
      <c r="AX68" s="11">
        <f t="shared" si="97"/>
        <v>0</v>
      </c>
      <c r="AY68" s="11">
        <f t="shared" si="98"/>
        <v>0</v>
      </c>
      <c r="AZ68" s="10">
        <f t="shared" si="99"/>
        <v>1</v>
      </c>
      <c r="BA68" s="12" t="s">
        <v>1487</v>
      </c>
      <c r="BB68" s="12" t="s">
        <v>1379</v>
      </c>
      <c r="BC68" s="13">
        <v>2522</v>
      </c>
      <c r="BD68" s="10">
        <f t="shared" si="5"/>
        <v>3</v>
      </c>
      <c r="BE68" s="17">
        <f t="shared" si="100"/>
        <v>3.4</v>
      </c>
      <c r="BF68" s="10" t="str">
        <f t="shared" si="101"/>
        <v>Bra</v>
      </c>
      <c r="BI68" s="7">
        <v>202</v>
      </c>
      <c r="BJ68" s="6" t="s">
        <v>699</v>
      </c>
      <c r="BK68" s="9" t="str">
        <f t="shared" si="6"/>
        <v>Lotta Backlund</v>
      </c>
      <c r="BL68" s="10" t="str">
        <f t="shared" si="7"/>
        <v>lotta.backlund@ange.se</v>
      </c>
      <c r="BM68" s="10" t="str">
        <f t="shared" si="8"/>
        <v>samordnare ungdomsgårdar</v>
      </c>
      <c r="BN68" s="11">
        <f t="shared" si="9"/>
        <v>0</v>
      </c>
      <c r="BO68" s="11">
        <f t="shared" si="10"/>
        <v>0</v>
      </c>
      <c r="BP68" s="11">
        <f t="shared" si="11"/>
        <v>1.25</v>
      </c>
      <c r="BQ68" s="11">
        <f t="shared" si="12"/>
        <v>0</v>
      </c>
      <c r="BR68" s="11">
        <f t="shared" si="13"/>
        <v>0</v>
      </c>
      <c r="BS68" s="10">
        <f t="shared" si="14"/>
        <v>1.25</v>
      </c>
      <c r="BT68" s="11">
        <f t="shared" si="15"/>
        <v>1</v>
      </c>
      <c r="BU68" s="11">
        <f t="shared" si="16"/>
        <v>0</v>
      </c>
      <c r="BV68" s="11">
        <f t="shared" si="17"/>
        <v>1</v>
      </c>
      <c r="BW68" s="11">
        <f t="shared" si="18"/>
        <v>1</v>
      </c>
      <c r="BX68" s="11">
        <f t="shared" si="19"/>
        <v>0</v>
      </c>
      <c r="BY68" s="11">
        <f t="shared" si="20"/>
        <v>0</v>
      </c>
      <c r="BZ68" s="10">
        <f t="shared" si="21"/>
        <v>3</v>
      </c>
      <c r="CA68" s="11">
        <f t="shared" si="22"/>
        <v>0</v>
      </c>
      <c r="CB68" s="11">
        <f t="shared" si="23"/>
        <v>0.625</v>
      </c>
      <c r="CC68" s="11">
        <f t="shared" si="24"/>
        <v>0</v>
      </c>
      <c r="CD68" s="11">
        <f t="shared" si="25"/>
        <v>0</v>
      </c>
      <c r="CE68" s="11">
        <f t="shared" si="26"/>
        <v>0</v>
      </c>
      <c r="CF68" s="11">
        <f t="shared" si="27"/>
        <v>0.625</v>
      </c>
      <c r="CG68" s="11">
        <f t="shared" si="28"/>
        <v>0</v>
      </c>
      <c r="CH68" s="11">
        <f t="shared" si="29"/>
        <v>0</v>
      </c>
      <c r="CI68" s="11">
        <f t="shared" si="30"/>
        <v>0</v>
      </c>
      <c r="CJ68" s="10">
        <f t="shared" si="31"/>
        <v>1.25</v>
      </c>
      <c r="CK68" s="11">
        <f t="shared" si="32"/>
        <v>1</v>
      </c>
      <c r="CL68" s="11">
        <f t="shared" si="33"/>
        <v>0</v>
      </c>
      <c r="CM68" s="11">
        <f t="shared" si="34"/>
        <v>0</v>
      </c>
      <c r="CN68" s="11">
        <f t="shared" si="35"/>
        <v>2</v>
      </c>
      <c r="CO68" s="11">
        <f t="shared" si="36"/>
        <v>0</v>
      </c>
      <c r="CP68" s="11">
        <f t="shared" si="37"/>
        <v>0</v>
      </c>
      <c r="CQ68" s="10">
        <f t="shared" si="38"/>
        <v>3</v>
      </c>
      <c r="CR68" s="11">
        <f t="shared" si="39"/>
        <v>1</v>
      </c>
      <c r="CS68" s="11">
        <f t="shared" si="40"/>
        <v>1</v>
      </c>
      <c r="CT68" s="11">
        <f t="shared" si="41"/>
        <v>0</v>
      </c>
      <c r="CU68" s="11">
        <f t="shared" si="42"/>
        <v>1</v>
      </c>
      <c r="CV68" s="11">
        <f t="shared" si="43"/>
        <v>0</v>
      </c>
      <c r="CW68" s="11">
        <f t="shared" si="44"/>
        <v>0</v>
      </c>
      <c r="CX68" s="10">
        <f t="shared" si="45"/>
        <v>3</v>
      </c>
      <c r="CY68" s="11">
        <f t="shared" si="46"/>
        <v>0</v>
      </c>
      <c r="CZ68" s="11">
        <f t="shared" si="47"/>
        <v>0</v>
      </c>
      <c r="DA68" s="11">
        <f t="shared" si="48"/>
        <v>0</v>
      </c>
      <c r="DB68" s="11">
        <f t="shared" si="49"/>
        <v>0</v>
      </c>
      <c r="DC68" s="11">
        <f t="shared" si="50"/>
        <v>0</v>
      </c>
      <c r="DD68" s="11">
        <f t="shared" si="51"/>
        <v>0</v>
      </c>
      <c r="DE68" s="10">
        <f t="shared" si="52"/>
        <v>0</v>
      </c>
      <c r="DF68" s="12" t="s">
        <v>1616</v>
      </c>
      <c r="DG68" s="12" t="s">
        <v>1617</v>
      </c>
      <c r="DH68" s="13">
        <v>3071</v>
      </c>
      <c r="DI68" s="10">
        <f t="shared" si="53"/>
        <v>4</v>
      </c>
      <c r="DJ68" s="17">
        <f t="shared" si="54"/>
        <v>2.2000000000000002</v>
      </c>
    </row>
    <row r="69" spans="1:114" ht="14.25" x14ac:dyDescent="0.2">
      <c r="A69" s="6" t="s">
        <v>392</v>
      </c>
      <c r="B69" s="7">
        <v>763</v>
      </c>
      <c r="C69" s="7"/>
      <c r="D69" s="7">
        <v>62</v>
      </c>
      <c r="E69" s="6" t="s">
        <v>694</v>
      </c>
      <c r="F69" s="9" t="str">
        <f t="shared" si="2"/>
        <v>Tor Olsson</v>
      </c>
      <c r="G69" s="10" t="str">
        <f t="shared" si="3"/>
        <v>tor.ohlsson@lund.se</v>
      </c>
      <c r="H69" s="10" t="str">
        <f t="shared" si="4"/>
        <v>Processchef</v>
      </c>
      <c r="I69" s="11">
        <f t="shared" si="56"/>
        <v>1.25</v>
      </c>
      <c r="J69" s="11">
        <f t="shared" si="57"/>
        <v>0</v>
      </c>
      <c r="K69" s="11">
        <f t="shared" si="58"/>
        <v>1.25</v>
      </c>
      <c r="L69" s="11">
        <f t="shared" si="59"/>
        <v>1.25</v>
      </c>
      <c r="M69" s="11">
        <f t="shared" si="60"/>
        <v>0</v>
      </c>
      <c r="N69" s="10">
        <f t="shared" si="61"/>
        <v>3.75</v>
      </c>
      <c r="O69" s="11">
        <f t="shared" si="62"/>
        <v>1</v>
      </c>
      <c r="P69" s="11">
        <f t="shared" si="63"/>
        <v>0</v>
      </c>
      <c r="Q69" s="11">
        <f t="shared" si="64"/>
        <v>0</v>
      </c>
      <c r="R69" s="11">
        <f t="shared" si="65"/>
        <v>1</v>
      </c>
      <c r="S69" s="11">
        <f t="shared" si="66"/>
        <v>0</v>
      </c>
      <c r="T69" s="11">
        <f t="shared" si="67"/>
        <v>0</v>
      </c>
      <c r="U69" s="10">
        <f t="shared" si="68"/>
        <v>2</v>
      </c>
      <c r="V69" s="11">
        <f t="shared" si="69"/>
        <v>0.625</v>
      </c>
      <c r="W69" s="11">
        <f t="shared" si="70"/>
        <v>0.625</v>
      </c>
      <c r="X69" s="11">
        <f t="shared" si="71"/>
        <v>0.625</v>
      </c>
      <c r="Y69" s="11">
        <f t="shared" si="72"/>
        <v>0</v>
      </c>
      <c r="Z69" s="11">
        <f t="shared" si="73"/>
        <v>0</v>
      </c>
      <c r="AA69" s="11">
        <f t="shared" si="74"/>
        <v>0.625</v>
      </c>
      <c r="AB69" s="11">
        <f t="shared" si="75"/>
        <v>0.625</v>
      </c>
      <c r="AC69" s="11">
        <f t="shared" si="76"/>
        <v>0.625</v>
      </c>
      <c r="AD69" s="11">
        <f t="shared" si="77"/>
        <v>0</v>
      </c>
      <c r="AE69" s="10">
        <f t="shared" si="78"/>
        <v>3.75</v>
      </c>
      <c r="AF69" s="11">
        <f t="shared" si="79"/>
        <v>0</v>
      </c>
      <c r="AG69" s="11">
        <f t="shared" si="80"/>
        <v>2</v>
      </c>
      <c r="AH69" s="11">
        <f t="shared" si="81"/>
        <v>0</v>
      </c>
      <c r="AI69" s="11">
        <f t="shared" si="82"/>
        <v>2</v>
      </c>
      <c r="AJ69" s="11">
        <f t="shared" si="83"/>
        <v>0</v>
      </c>
      <c r="AK69" s="11">
        <f t="shared" si="84"/>
        <v>0</v>
      </c>
      <c r="AL69" s="10">
        <f t="shared" si="85"/>
        <v>4</v>
      </c>
      <c r="AM69" s="11">
        <f t="shared" si="86"/>
        <v>1</v>
      </c>
      <c r="AN69" s="11">
        <f t="shared" si="87"/>
        <v>1</v>
      </c>
      <c r="AO69" s="11">
        <f t="shared" si="88"/>
        <v>1</v>
      </c>
      <c r="AP69" s="11">
        <f t="shared" si="89"/>
        <v>1</v>
      </c>
      <c r="AQ69" s="11">
        <f t="shared" si="90"/>
        <v>0</v>
      </c>
      <c r="AR69" s="11">
        <f t="shared" si="91"/>
        <v>0</v>
      </c>
      <c r="AS69" s="10">
        <f t="shared" si="92"/>
        <v>4</v>
      </c>
      <c r="AT69" s="11">
        <f t="shared" si="93"/>
        <v>0</v>
      </c>
      <c r="AU69" s="11">
        <f t="shared" si="94"/>
        <v>1</v>
      </c>
      <c r="AV69" s="11">
        <f t="shared" si="95"/>
        <v>1</v>
      </c>
      <c r="AW69" s="11">
        <f t="shared" si="96"/>
        <v>0</v>
      </c>
      <c r="AX69" s="11">
        <f t="shared" si="97"/>
        <v>0</v>
      </c>
      <c r="AY69" s="11">
        <f t="shared" si="98"/>
        <v>0</v>
      </c>
      <c r="AZ69" s="10">
        <f t="shared" si="99"/>
        <v>2</v>
      </c>
      <c r="BA69" s="12" t="s">
        <v>1492</v>
      </c>
      <c r="BB69" s="12" t="s">
        <v>1493</v>
      </c>
      <c r="BC69" s="13">
        <v>3032</v>
      </c>
      <c r="BD69" s="10">
        <f t="shared" si="5"/>
        <v>4</v>
      </c>
      <c r="BE69" s="17">
        <f t="shared" si="100"/>
        <v>3.4</v>
      </c>
      <c r="BF69" s="10" t="str">
        <f t="shared" si="101"/>
        <v>Bra</v>
      </c>
      <c r="BI69" s="7">
        <v>203</v>
      </c>
      <c r="BJ69" s="6" t="s">
        <v>1153</v>
      </c>
      <c r="BK69" s="9" t="str">
        <f t="shared" si="6"/>
        <v>Carina Sörhammar</v>
      </c>
      <c r="BL69" s="10" t="str">
        <f t="shared" si="7"/>
        <v>carina.sorhammar@norberg.se</v>
      </c>
      <c r="BM69" s="10" t="str">
        <f t="shared" si="8"/>
        <v>Föreståndare Fritidsgården</v>
      </c>
      <c r="BN69" s="11">
        <f t="shared" si="9"/>
        <v>0</v>
      </c>
      <c r="BO69" s="11">
        <f t="shared" si="10"/>
        <v>0</v>
      </c>
      <c r="BP69" s="11">
        <f t="shared" si="11"/>
        <v>1.25</v>
      </c>
      <c r="BQ69" s="11">
        <f t="shared" si="12"/>
        <v>0</v>
      </c>
      <c r="BR69" s="11">
        <f t="shared" si="13"/>
        <v>0</v>
      </c>
      <c r="BS69" s="10">
        <f t="shared" si="14"/>
        <v>1.25</v>
      </c>
      <c r="BT69" s="11">
        <f t="shared" si="15"/>
        <v>0</v>
      </c>
      <c r="BU69" s="11">
        <f t="shared" si="16"/>
        <v>1</v>
      </c>
      <c r="BV69" s="11">
        <f t="shared" si="17"/>
        <v>1</v>
      </c>
      <c r="BW69" s="11">
        <f t="shared" si="18"/>
        <v>1</v>
      </c>
      <c r="BX69" s="11">
        <f t="shared" si="19"/>
        <v>0</v>
      </c>
      <c r="BY69" s="11">
        <f t="shared" si="20"/>
        <v>0</v>
      </c>
      <c r="BZ69" s="10">
        <f t="shared" si="21"/>
        <v>3</v>
      </c>
      <c r="CA69" s="11">
        <f t="shared" si="22"/>
        <v>0</v>
      </c>
      <c r="CB69" s="11">
        <f t="shared" si="23"/>
        <v>0.625</v>
      </c>
      <c r="CC69" s="11">
        <f t="shared" si="24"/>
        <v>0.625</v>
      </c>
      <c r="CD69" s="11">
        <f t="shared" si="25"/>
        <v>0</v>
      </c>
      <c r="CE69" s="11">
        <f t="shared" si="26"/>
        <v>0</v>
      </c>
      <c r="CF69" s="11">
        <f t="shared" si="27"/>
        <v>0.625</v>
      </c>
      <c r="CG69" s="11">
        <f t="shared" si="28"/>
        <v>0.625</v>
      </c>
      <c r="CH69" s="11">
        <f t="shared" si="29"/>
        <v>0.625</v>
      </c>
      <c r="CI69" s="11">
        <f t="shared" si="30"/>
        <v>0</v>
      </c>
      <c r="CJ69" s="10">
        <f t="shared" si="31"/>
        <v>3.125</v>
      </c>
      <c r="CK69" s="11">
        <f t="shared" si="32"/>
        <v>1</v>
      </c>
      <c r="CL69" s="11">
        <f t="shared" si="33"/>
        <v>0</v>
      </c>
      <c r="CM69" s="11">
        <f t="shared" si="34"/>
        <v>1</v>
      </c>
      <c r="CN69" s="11">
        <f t="shared" si="35"/>
        <v>0</v>
      </c>
      <c r="CO69" s="11">
        <f t="shared" si="36"/>
        <v>0</v>
      </c>
      <c r="CP69" s="11">
        <f t="shared" si="37"/>
        <v>0</v>
      </c>
      <c r="CQ69" s="10">
        <f t="shared" si="38"/>
        <v>2</v>
      </c>
      <c r="CR69" s="11">
        <f t="shared" si="39"/>
        <v>1</v>
      </c>
      <c r="CS69" s="11">
        <f t="shared" si="40"/>
        <v>1</v>
      </c>
      <c r="CT69" s="11">
        <f t="shared" si="41"/>
        <v>1</v>
      </c>
      <c r="CU69" s="11">
        <f t="shared" si="42"/>
        <v>1</v>
      </c>
      <c r="CV69" s="11">
        <f t="shared" si="43"/>
        <v>0</v>
      </c>
      <c r="CW69" s="11">
        <f t="shared" si="44"/>
        <v>0</v>
      </c>
      <c r="CX69" s="10">
        <f t="shared" si="45"/>
        <v>4</v>
      </c>
      <c r="CY69" s="11">
        <f t="shared" si="46"/>
        <v>1</v>
      </c>
      <c r="CZ69" s="11">
        <f t="shared" si="47"/>
        <v>0</v>
      </c>
      <c r="DA69" s="11">
        <f t="shared" si="48"/>
        <v>0</v>
      </c>
      <c r="DB69" s="11">
        <f t="shared" si="49"/>
        <v>0</v>
      </c>
      <c r="DC69" s="11">
        <f t="shared" si="50"/>
        <v>0</v>
      </c>
      <c r="DD69" s="11">
        <f t="shared" si="51"/>
        <v>0</v>
      </c>
      <c r="DE69" s="10">
        <f t="shared" si="52"/>
        <v>1</v>
      </c>
      <c r="DF69" s="12">
        <v>535</v>
      </c>
      <c r="DG69" s="12" t="s">
        <v>1629</v>
      </c>
      <c r="DH69" s="13">
        <v>2205</v>
      </c>
      <c r="DI69" s="10">
        <f t="shared" si="53"/>
        <v>1</v>
      </c>
      <c r="DJ69" s="17">
        <f t="shared" si="54"/>
        <v>2.2000000000000002</v>
      </c>
    </row>
    <row r="70" spans="1:114" ht="14.25" x14ac:dyDescent="0.2">
      <c r="A70" s="6" t="s">
        <v>392</v>
      </c>
      <c r="B70" s="7">
        <v>760</v>
      </c>
      <c r="C70" s="7"/>
      <c r="D70" s="7">
        <v>63</v>
      </c>
      <c r="E70" s="6" t="s">
        <v>651</v>
      </c>
      <c r="F70" s="9" t="str">
        <f t="shared" si="2"/>
        <v>Andreas Andersson</v>
      </c>
      <c r="G70" s="10" t="str">
        <f t="shared" si="3"/>
        <v>andreas.andersson@staffanstorp.se</v>
      </c>
      <c r="H70" s="10" t="str">
        <f t="shared" si="4"/>
        <v>Teamledare Öppen fritidsverksamhet</v>
      </c>
      <c r="I70" s="11">
        <f t="shared" si="56"/>
        <v>1.25</v>
      </c>
      <c r="J70" s="11">
        <f t="shared" si="57"/>
        <v>0</v>
      </c>
      <c r="K70" s="11">
        <f t="shared" si="58"/>
        <v>1.25</v>
      </c>
      <c r="L70" s="11">
        <f t="shared" si="59"/>
        <v>1.25</v>
      </c>
      <c r="M70" s="11">
        <f t="shared" si="60"/>
        <v>0</v>
      </c>
      <c r="N70" s="10">
        <f t="shared" si="61"/>
        <v>3.75</v>
      </c>
      <c r="O70" s="11">
        <f t="shared" si="62"/>
        <v>0</v>
      </c>
      <c r="P70" s="11">
        <f t="shared" si="63"/>
        <v>1</v>
      </c>
      <c r="Q70" s="11">
        <f t="shared" si="64"/>
        <v>1</v>
      </c>
      <c r="R70" s="11">
        <f t="shared" si="65"/>
        <v>1</v>
      </c>
      <c r="S70" s="11">
        <f t="shared" si="66"/>
        <v>1</v>
      </c>
      <c r="T70" s="11">
        <f t="shared" si="67"/>
        <v>0</v>
      </c>
      <c r="U70" s="10">
        <f t="shared" si="68"/>
        <v>4</v>
      </c>
      <c r="V70" s="11">
        <f t="shared" si="69"/>
        <v>0.625</v>
      </c>
      <c r="W70" s="11">
        <f t="shared" si="70"/>
        <v>0.625</v>
      </c>
      <c r="X70" s="11">
        <f t="shared" si="71"/>
        <v>0.625</v>
      </c>
      <c r="Y70" s="11">
        <f t="shared" si="72"/>
        <v>0.625</v>
      </c>
      <c r="Z70" s="11">
        <f t="shared" si="73"/>
        <v>0</v>
      </c>
      <c r="AA70" s="11">
        <f t="shared" si="74"/>
        <v>0.625</v>
      </c>
      <c r="AB70" s="11">
        <f t="shared" si="75"/>
        <v>0</v>
      </c>
      <c r="AC70" s="11">
        <f t="shared" si="76"/>
        <v>0.625</v>
      </c>
      <c r="AD70" s="11">
        <f t="shared" si="77"/>
        <v>0</v>
      </c>
      <c r="AE70" s="10">
        <f t="shared" si="78"/>
        <v>3.75</v>
      </c>
      <c r="AF70" s="11">
        <f t="shared" si="79"/>
        <v>0</v>
      </c>
      <c r="AG70" s="11">
        <f t="shared" si="80"/>
        <v>2</v>
      </c>
      <c r="AH70" s="11">
        <f t="shared" si="81"/>
        <v>0</v>
      </c>
      <c r="AI70" s="11">
        <f t="shared" si="82"/>
        <v>2</v>
      </c>
      <c r="AJ70" s="11">
        <f t="shared" si="83"/>
        <v>0</v>
      </c>
      <c r="AK70" s="11">
        <f t="shared" si="84"/>
        <v>0</v>
      </c>
      <c r="AL70" s="10">
        <f t="shared" si="85"/>
        <v>4</v>
      </c>
      <c r="AM70" s="11">
        <f t="shared" si="86"/>
        <v>1</v>
      </c>
      <c r="AN70" s="11">
        <f t="shared" si="87"/>
        <v>1</v>
      </c>
      <c r="AO70" s="11">
        <f t="shared" si="88"/>
        <v>1</v>
      </c>
      <c r="AP70" s="11">
        <f t="shared" si="89"/>
        <v>1</v>
      </c>
      <c r="AQ70" s="11">
        <f t="shared" si="90"/>
        <v>0</v>
      </c>
      <c r="AR70" s="11">
        <f t="shared" si="91"/>
        <v>0</v>
      </c>
      <c r="AS70" s="10">
        <f t="shared" si="92"/>
        <v>4</v>
      </c>
      <c r="AT70" s="11">
        <f t="shared" si="93"/>
        <v>1</v>
      </c>
      <c r="AU70" s="11">
        <f t="shared" si="94"/>
        <v>0</v>
      </c>
      <c r="AV70" s="11">
        <f t="shared" si="95"/>
        <v>1</v>
      </c>
      <c r="AW70" s="11">
        <f t="shared" si="96"/>
        <v>1</v>
      </c>
      <c r="AX70" s="11">
        <f t="shared" si="97"/>
        <v>0</v>
      </c>
      <c r="AY70" s="11">
        <f t="shared" si="98"/>
        <v>0</v>
      </c>
      <c r="AZ70" s="10">
        <f t="shared" si="99"/>
        <v>3</v>
      </c>
      <c r="BA70" s="12" t="s">
        <v>1415</v>
      </c>
      <c r="BB70" s="12">
        <v>842</v>
      </c>
      <c r="BC70" s="13">
        <v>2068</v>
      </c>
      <c r="BD70" s="10">
        <f t="shared" si="5"/>
        <v>1</v>
      </c>
      <c r="BE70" s="17">
        <f t="shared" si="100"/>
        <v>3.4</v>
      </c>
      <c r="BF70" s="10" t="str">
        <f t="shared" si="101"/>
        <v>Bra</v>
      </c>
      <c r="BI70" s="7">
        <v>190</v>
      </c>
      <c r="BJ70" s="6" t="s">
        <v>432</v>
      </c>
      <c r="BK70" s="9" t="str">
        <f t="shared" si="6"/>
        <v>eva spets</v>
      </c>
      <c r="BL70" s="10" t="str">
        <f t="shared" si="7"/>
        <v>eva.spets@gallivare.se</v>
      </c>
      <c r="BM70" s="10" t="str">
        <f t="shared" si="8"/>
        <v>fritidsgårdschef</v>
      </c>
      <c r="BN70" s="11">
        <f t="shared" si="9"/>
        <v>0</v>
      </c>
      <c r="BO70" s="11">
        <f t="shared" si="10"/>
        <v>0</v>
      </c>
      <c r="BP70" s="11">
        <f t="shared" si="11"/>
        <v>1.25</v>
      </c>
      <c r="BQ70" s="11">
        <f t="shared" si="12"/>
        <v>1.25</v>
      </c>
      <c r="BR70" s="11">
        <f t="shared" si="13"/>
        <v>0</v>
      </c>
      <c r="BS70" s="10">
        <f t="shared" si="14"/>
        <v>2.5</v>
      </c>
      <c r="BT70" s="11">
        <f t="shared" si="15"/>
        <v>0</v>
      </c>
      <c r="BU70" s="11">
        <f t="shared" si="16"/>
        <v>0</v>
      </c>
      <c r="BV70" s="11">
        <f t="shared" si="17"/>
        <v>0</v>
      </c>
      <c r="BW70" s="11">
        <f t="shared" si="18"/>
        <v>0</v>
      </c>
      <c r="BX70" s="11">
        <f t="shared" si="19"/>
        <v>0</v>
      </c>
      <c r="BY70" s="11">
        <f t="shared" si="20"/>
        <v>0</v>
      </c>
      <c r="BZ70" s="10">
        <f t="shared" si="21"/>
        <v>0</v>
      </c>
      <c r="CA70" s="11">
        <f t="shared" si="22"/>
        <v>0</v>
      </c>
      <c r="CB70" s="11">
        <f t="shared" si="23"/>
        <v>0</v>
      </c>
      <c r="CC70" s="11">
        <f t="shared" si="24"/>
        <v>0</v>
      </c>
      <c r="CD70" s="11">
        <f t="shared" si="25"/>
        <v>0</v>
      </c>
      <c r="CE70" s="11">
        <f t="shared" si="26"/>
        <v>0</v>
      </c>
      <c r="CF70" s="11">
        <f t="shared" si="27"/>
        <v>0.625</v>
      </c>
      <c r="CG70" s="11">
        <f t="shared" si="28"/>
        <v>0.625</v>
      </c>
      <c r="CH70" s="11">
        <f t="shared" si="29"/>
        <v>0.625</v>
      </c>
      <c r="CI70" s="11">
        <f t="shared" si="30"/>
        <v>0</v>
      </c>
      <c r="CJ70" s="10">
        <f t="shared" si="31"/>
        <v>1.875</v>
      </c>
      <c r="CK70" s="11">
        <f t="shared" si="32"/>
        <v>1</v>
      </c>
      <c r="CL70" s="11">
        <f t="shared" si="33"/>
        <v>0</v>
      </c>
      <c r="CM70" s="11">
        <f t="shared" si="34"/>
        <v>0</v>
      </c>
      <c r="CN70" s="11">
        <f t="shared" si="35"/>
        <v>2</v>
      </c>
      <c r="CO70" s="11">
        <f t="shared" si="36"/>
        <v>0</v>
      </c>
      <c r="CP70" s="11">
        <f t="shared" si="37"/>
        <v>0</v>
      </c>
      <c r="CQ70" s="10">
        <f t="shared" si="38"/>
        <v>3</v>
      </c>
      <c r="CR70" s="11">
        <f t="shared" si="39"/>
        <v>1</v>
      </c>
      <c r="CS70" s="11">
        <f t="shared" si="40"/>
        <v>1</v>
      </c>
      <c r="CT70" s="11">
        <f t="shared" si="41"/>
        <v>1</v>
      </c>
      <c r="CU70" s="11">
        <f t="shared" si="42"/>
        <v>1</v>
      </c>
      <c r="CV70" s="11">
        <f t="shared" si="43"/>
        <v>0</v>
      </c>
      <c r="CW70" s="11">
        <f t="shared" si="44"/>
        <v>0</v>
      </c>
      <c r="CX70" s="10">
        <f t="shared" si="45"/>
        <v>4</v>
      </c>
      <c r="CY70" s="11">
        <f t="shared" si="46"/>
        <v>1</v>
      </c>
      <c r="CZ70" s="11">
        <f t="shared" si="47"/>
        <v>0</v>
      </c>
      <c r="DA70" s="11">
        <f t="shared" si="48"/>
        <v>0</v>
      </c>
      <c r="DB70" s="11">
        <f t="shared" si="49"/>
        <v>0</v>
      </c>
      <c r="DC70" s="11">
        <f t="shared" si="50"/>
        <v>0</v>
      </c>
      <c r="DD70" s="11">
        <f t="shared" si="51"/>
        <v>0</v>
      </c>
      <c r="DE70" s="10">
        <f t="shared" si="52"/>
        <v>1</v>
      </c>
      <c r="DF70" s="12" t="s">
        <v>1436</v>
      </c>
      <c r="DG70" s="12" t="s">
        <v>1437</v>
      </c>
      <c r="DH70" s="13">
        <v>2935</v>
      </c>
      <c r="DI70" s="10">
        <f t="shared" si="53"/>
        <v>4</v>
      </c>
      <c r="DJ70" s="17">
        <f t="shared" si="54"/>
        <v>2.2999999999999998</v>
      </c>
    </row>
    <row r="71" spans="1:114" ht="14.25" x14ac:dyDescent="0.2">
      <c r="A71" s="6" t="s">
        <v>392</v>
      </c>
      <c r="B71" s="7">
        <v>767</v>
      </c>
      <c r="C71" s="7"/>
      <c r="D71" s="7">
        <v>64</v>
      </c>
      <c r="E71" s="6" t="s">
        <v>264</v>
      </c>
      <c r="F71" s="9" t="str">
        <f t="shared" si="2"/>
        <v>Anders Kindblom</v>
      </c>
      <c r="G71" s="10" t="str">
        <f t="shared" si="3"/>
        <v>anders.kindblom@haninge.se</v>
      </c>
      <c r="H71" s="10" t="str">
        <f t="shared" si="4"/>
        <v>Verksamhetschef</v>
      </c>
      <c r="I71" s="11">
        <f t="shared" si="56"/>
        <v>1.25</v>
      </c>
      <c r="J71" s="11">
        <f t="shared" si="57"/>
        <v>0</v>
      </c>
      <c r="K71" s="11">
        <f t="shared" si="58"/>
        <v>1.25</v>
      </c>
      <c r="L71" s="11">
        <f t="shared" si="59"/>
        <v>1.25</v>
      </c>
      <c r="M71" s="11">
        <f t="shared" si="60"/>
        <v>0</v>
      </c>
      <c r="N71" s="10">
        <f t="shared" si="61"/>
        <v>3.75</v>
      </c>
      <c r="O71" s="11">
        <f t="shared" si="62"/>
        <v>1</v>
      </c>
      <c r="P71" s="11">
        <f t="shared" si="63"/>
        <v>1</v>
      </c>
      <c r="Q71" s="11">
        <f t="shared" si="64"/>
        <v>1</v>
      </c>
      <c r="R71" s="11">
        <f t="shared" si="65"/>
        <v>1</v>
      </c>
      <c r="S71" s="11">
        <f t="shared" si="66"/>
        <v>1</v>
      </c>
      <c r="T71" s="11">
        <f t="shared" si="67"/>
        <v>0</v>
      </c>
      <c r="U71" s="10">
        <f t="shared" si="68"/>
        <v>5</v>
      </c>
      <c r="V71" s="11">
        <f t="shared" si="69"/>
        <v>0</v>
      </c>
      <c r="W71" s="11">
        <f t="shared" si="70"/>
        <v>0.625</v>
      </c>
      <c r="X71" s="11">
        <f t="shared" si="71"/>
        <v>0.625</v>
      </c>
      <c r="Y71" s="11">
        <f t="shared" si="72"/>
        <v>0</v>
      </c>
      <c r="Z71" s="11">
        <f t="shared" si="73"/>
        <v>0</v>
      </c>
      <c r="AA71" s="11">
        <f t="shared" si="74"/>
        <v>0.625</v>
      </c>
      <c r="AB71" s="11">
        <f t="shared" si="75"/>
        <v>0.625</v>
      </c>
      <c r="AC71" s="11">
        <f t="shared" si="76"/>
        <v>0.625</v>
      </c>
      <c r="AD71" s="11">
        <f t="shared" si="77"/>
        <v>0</v>
      </c>
      <c r="AE71" s="10">
        <f t="shared" si="78"/>
        <v>3.125</v>
      </c>
      <c r="AF71" s="11">
        <f t="shared" si="79"/>
        <v>0</v>
      </c>
      <c r="AG71" s="11">
        <f t="shared" si="80"/>
        <v>2</v>
      </c>
      <c r="AH71" s="11">
        <f t="shared" si="81"/>
        <v>0</v>
      </c>
      <c r="AI71" s="11">
        <f t="shared" si="82"/>
        <v>2</v>
      </c>
      <c r="AJ71" s="11">
        <f t="shared" si="83"/>
        <v>0</v>
      </c>
      <c r="AK71" s="11">
        <f t="shared" si="84"/>
        <v>0</v>
      </c>
      <c r="AL71" s="10">
        <f t="shared" si="85"/>
        <v>4</v>
      </c>
      <c r="AM71" s="11">
        <f t="shared" si="86"/>
        <v>1</v>
      </c>
      <c r="AN71" s="11">
        <f t="shared" si="87"/>
        <v>1</v>
      </c>
      <c r="AO71" s="11">
        <f t="shared" si="88"/>
        <v>1</v>
      </c>
      <c r="AP71" s="11">
        <f t="shared" si="89"/>
        <v>1</v>
      </c>
      <c r="AQ71" s="11">
        <f t="shared" si="90"/>
        <v>0</v>
      </c>
      <c r="AR71" s="11">
        <f t="shared" si="91"/>
        <v>0</v>
      </c>
      <c r="AS71" s="10">
        <f t="shared" si="92"/>
        <v>4</v>
      </c>
      <c r="AT71" s="11">
        <f t="shared" si="93"/>
        <v>0</v>
      </c>
      <c r="AU71" s="11">
        <f t="shared" si="94"/>
        <v>1</v>
      </c>
      <c r="AV71" s="11">
        <f t="shared" si="95"/>
        <v>1</v>
      </c>
      <c r="AW71" s="11">
        <f t="shared" si="96"/>
        <v>1</v>
      </c>
      <c r="AX71" s="11">
        <f t="shared" si="97"/>
        <v>0</v>
      </c>
      <c r="AY71" s="11">
        <f t="shared" si="98"/>
        <v>0</v>
      </c>
      <c r="AZ71" s="10">
        <f t="shared" si="99"/>
        <v>3</v>
      </c>
      <c r="BA71" s="12" t="s">
        <v>1548</v>
      </c>
      <c r="BB71" s="12">
        <v>845</v>
      </c>
      <c r="BC71" s="13">
        <v>2272</v>
      </c>
      <c r="BD71" s="10">
        <f t="shared" si="5"/>
        <v>1</v>
      </c>
      <c r="BE71" s="17">
        <f t="shared" si="100"/>
        <v>3.4</v>
      </c>
      <c r="BF71" s="10" t="str">
        <f t="shared" ref="BF71:BF102" si="102">IF(LEN(F72) &gt; 0, VLOOKUP(E72,Svar, 12, FALSE), "")</f>
        <v>Varken eller</v>
      </c>
      <c r="BI71" s="7">
        <v>191</v>
      </c>
      <c r="BJ71" s="6" t="s">
        <v>474</v>
      </c>
      <c r="BK71" s="9" t="str">
        <f t="shared" si="6"/>
        <v>Jane Andersson</v>
      </c>
      <c r="BL71" s="10" t="str">
        <f t="shared" si="7"/>
        <v>jane.andersson@burlov.se</v>
      </c>
      <c r="BM71" s="10" t="str">
        <f t="shared" si="8"/>
        <v>Kultur- och fritidschef</v>
      </c>
      <c r="BN71" s="11">
        <f t="shared" si="9"/>
        <v>0</v>
      </c>
      <c r="BO71" s="11">
        <f t="shared" si="10"/>
        <v>0</v>
      </c>
      <c r="BP71" s="11">
        <f t="shared" si="11"/>
        <v>1.25</v>
      </c>
      <c r="BQ71" s="11">
        <f t="shared" si="12"/>
        <v>0</v>
      </c>
      <c r="BR71" s="11">
        <f t="shared" si="13"/>
        <v>0</v>
      </c>
      <c r="BS71" s="10">
        <f t="shared" si="14"/>
        <v>1.25</v>
      </c>
      <c r="BT71" s="11">
        <f t="shared" si="15"/>
        <v>0</v>
      </c>
      <c r="BU71" s="11">
        <f t="shared" si="16"/>
        <v>0</v>
      </c>
      <c r="BV71" s="11">
        <f t="shared" si="17"/>
        <v>1</v>
      </c>
      <c r="BW71" s="11">
        <f t="shared" si="18"/>
        <v>1</v>
      </c>
      <c r="BX71" s="11">
        <f t="shared" si="19"/>
        <v>0</v>
      </c>
      <c r="BY71" s="11">
        <f t="shared" si="20"/>
        <v>0</v>
      </c>
      <c r="BZ71" s="10">
        <f t="shared" si="21"/>
        <v>2</v>
      </c>
      <c r="CA71" s="11">
        <f t="shared" si="22"/>
        <v>0</v>
      </c>
      <c r="CB71" s="11">
        <f t="shared" si="23"/>
        <v>0</v>
      </c>
      <c r="CC71" s="11">
        <f t="shared" si="24"/>
        <v>0.625</v>
      </c>
      <c r="CD71" s="11">
        <f t="shared" si="25"/>
        <v>0</v>
      </c>
      <c r="CE71" s="11">
        <f t="shared" si="26"/>
        <v>0.625</v>
      </c>
      <c r="CF71" s="11">
        <f t="shared" si="27"/>
        <v>0.625</v>
      </c>
      <c r="CG71" s="11">
        <f t="shared" si="28"/>
        <v>0</v>
      </c>
      <c r="CH71" s="11">
        <f t="shared" si="29"/>
        <v>0.625</v>
      </c>
      <c r="CI71" s="11">
        <f t="shared" si="30"/>
        <v>0</v>
      </c>
      <c r="CJ71" s="10">
        <f t="shared" si="31"/>
        <v>2.5</v>
      </c>
      <c r="CK71" s="11">
        <f t="shared" si="32"/>
        <v>0</v>
      </c>
      <c r="CL71" s="11">
        <f t="shared" si="33"/>
        <v>2</v>
      </c>
      <c r="CM71" s="11">
        <f t="shared" si="34"/>
        <v>0</v>
      </c>
      <c r="CN71" s="11">
        <f t="shared" si="35"/>
        <v>2</v>
      </c>
      <c r="CO71" s="11">
        <f t="shared" si="36"/>
        <v>0</v>
      </c>
      <c r="CP71" s="11">
        <f t="shared" si="37"/>
        <v>0</v>
      </c>
      <c r="CQ71" s="10">
        <f t="shared" si="38"/>
        <v>4</v>
      </c>
      <c r="CR71" s="11">
        <f t="shared" si="39"/>
        <v>1</v>
      </c>
      <c r="CS71" s="11">
        <f t="shared" si="40"/>
        <v>1</v>
      </c>
      <c r="CT71" s="11">
        <f t="shared" si="41"/>
        <v>0</v>
      </c>
      <c r="CU71" s="11">
        <f t="shared" si="42"/>
        <v>0</v>
      </c>
      <c r="CV71" s="11">
        <f t="shared" si="43"/>
        <v>0</v>
      </c>
      <c r="CW71" s="11">
        <f t="shared" si="44"/>
        <v>0</v>
      </c>
      <c r="CX71" s="10">
        <f t="shared" si="45"/>
        <v>2</v>
      </c>
      <c r="CY71" s="11">
        <f t="shared" si="46"/>
        <v>0</v>
      </c>
      <c r="CZ71" s="11">
        <f t="shared" si="47"/>
        <v>0</v>
      </c>
      <c r="DA71" s="11">
        <f t="shared" si="48"/>
        <v>0</v>
      </c>
      <c r="DB71" s="11">
        <f t="shared" si="49"/>
        <v>0</v>
      </c>
      <c r="DC71" s="11">
        <f t="shared" si="50"/>
        <v>0</v>
      </c>
      <c r="DD71" s="11">
        <f t="shared" si="51"/>
        <v>0</v>
      </c>
      <c r="DE71" s="10">
        <f t="shared" si="52"/>
        <v>0</v>
      </c>
      <c r="DF71" s="12" t="s">
        <v>1464</v>
      </c>
      <c r="DG71" s="12" t="s">
        <v>1465</v>
      </c>
      <c r="DH71" s="13">
        <v>2966</v>
      </c>
      <c r="DI71" s="10">
        <f t="shared" si="53"/>
        <v>4</v>
      </c>
      <c r="DJ71" s="17">
        <f t="shared" si="54"/>
        <v>2.2999999999999998</v>
      </c>
    </row>
    <row r="72" spans="1:114" ht="14.25" x14ac:dyDescent="0.2">
      <c r="A72" s="6" t="s">
        <v>392</v>
      </c>
      <c r="B72" s="7">
        <v>764</v>
      </c>
      <c r="C72" s="7"/>
      <c r="D72" s="7">
        <v>65</v>
      </c>
      <c r="E72" s="6" t="s">
        <v>752</v>
      </c>
      <c r="F72" s="9" t="str">
        <f t="shared" ref="F72:F135" si="103">IFERROR(VLOOKUP(E72,Svar, 2, FALSE), "")</f>
        <v>Charlotta Bjälkebring Carlsson</v>
      </c>
      <c r="G72" s="10" t="str">
        <f t="shared" ref="G72:G135" si="104">IFERROR(VLOOKUP(E72,Svar, 3, FALSE), "")</f>
        <v>charlotta.carlsson@habo.se</v>
      </c>
      <c r="H72" s="10" t="str">
        <f t="shared" ref="H72:H135" si="105">IFERROR(VLOOKUP(E72,Svar, 4, FALSE), "")</f>
        <v>Barn- ohc ungdomskoordinator</v>
      </c>
      <c r="I72" s="11">
        <f t="shared" si="56"/>
        <v>1.25</v>
      </c>
      <c r="J72" s="11">
        <f t="shared" si="57"/>
        <v>0</v>
      </c>
      <c r="K72" s="11">
        <f t="shared" si="58"/>
        <v>1.25</v>
      </c>
      <c r="L72" s="11">
        <f t="shared" si="59"/>
        <v>1.25</v>
      </c>
      <c r="M72" s="11">
        <f t="shared" si="60"/>
        <v>0</v>
      </c>
      <c r="N72" s="10">
        <f t="shared" si="61"/>
        <v>3.75</v>
      </c>
      <c r="O72" s="11">
        <f t="shared" si="62"/>
        <v>1</v>
      </c>
      <c r="P72" s="11">
        <f t="shared" si="63"/>
        <v>1</v>
      </c>
      <c r="Q72" s="11">
        <f t="shared" si="64"/>
        <v>1</v>
      </c>
      <c r="R72" s="11">
        <f t="shared" si="65"/>
        <v>1</v>
      </c>
      <c r="S72" s="11">
        <f t="shared" si="66"/>
        <v>1</v>
      </c>
      <c r="T72" s="11">
        <f t="shared" si="67"/>
        <v>0</v>
      </c>
      <c r="U72" s="10">
        <f t="shared" si="68"/>
        <v>5</v>
      </c>
      <c r="V72" s="11">
        <f t="shared" si="69"/>
        <v>0</v>
      </c>
      <c r="W72" s="11">
        <f t="shared" si="70"/>
        <v>0.625</v>
      </c>
      <c r="X72" s="11">
        <f t="shared" si="71"/>
        <v>0.625</v>
      </c>
      <c r="Y72" s="11">
        <f t="shared" si="72"/>
        <v>0.625</v>
      </c>
      <c r="Z72" s="11">
        <f t="shared" si="73"/>
        <v>0.625</v>
      </c>
      <c r="AA72" s="11">
        <f t="shared" si="74"/>
        <v>0.625</v>
      </c>
      <c r="AB72" s="11">
        <f t="shared" si="75"/>
        <v>0.625</v>
      </c>
      <c r="AC72" s="11">
        <f t="shared" si="76"/>
        <v>0.625</v>
      </c>
      <c r="AD72" s="11">
        <f t="shared" si="77"/>
        <v>0</v>
      </c>
      <c r="AE72" s="10">
        <f t="shared" si="78"/>
        <v>4.375</v>
      </c>
      <c r="AF72" s="11">
        <f t="shared" si="79"/>
        <v>1</v>
      </c>
      <c r="AG72" s="11">
        <f t="shared" si="80"/>
        <v>0</v>
      </c>
      <c r="AH72" s="11">
        <f t="shared" si="81"/>
        <v>0</v>
      </c>
      <c r="AI72" s="11">
        <f t="shared" si="82"/>
        <v>2</v>
      </c>
      <c r="AJ72" s="11">
        <f t="shared" si="83"/>
        <v>0</v>
      </c>
      <c r="AK72" s="11">
        <f t="shared" si="84"/>
        <v>0</v>
      </c>
      <c r="AL72" s="10">
        <f t="shared" si="85"/>
        <v>3</v>
      </c>
      <c r="AM72" s="11">
        <f t="shared" si="86"/>
        <v>1</v>
      </c>
      <c r="AN72" s="11">
        <f t="shared" si="87"/>
        <v>1</v>
      </c>
      <c r="AO72" s="11">
        <f t="shared" si="88"/>
        <v>1</v>
      </c>
      <c r="AP72" s="11">
        <f t="shared" si="89"/>
        <v>1</v>
      </c>
      <c r="AQ72" s="11">
        <f t="shared" si="90"/>
        <v>1</v>
      </c>
      <c r="AR72" s="11">
        <f t="shared" si="91"/>
        <v>0</v>
      </c>
      <c r="AS72" s="10">
        <f t="shared" si="92"/>
        <v>5</v>
      </c>
      <c r="AT72" s="11">
        <f t="shared" si="93"/>
        <v>0</v>
      </c>
      <c r="AU72" s="11">
        <f t="shared" si="94"/>
        <v>1</v>
      </c>
      <c r="AV72" s="11">
        <f t="shared" si="95"/>
        <v>1</v>
      </c>
      <c r="AW72" s="11">
        <f t="shared" si="96"/>
        <v>0</v>
      </c>
      <c r="AX72" s="11">
        <f t="shared" si="97"/>
        <v>0</v>
      </c>
      <c r="AY72" s="11">
        <f t="shared" si="98"/>
        <v>0</v>
      </c>
      <c r="AZ72" s="10">
        <f t="shared" si="99"/>
        <v>2</v>
      </c>
      <c r="BA72" s="12" t="s">
        <v>1350</v>
      </c>
      <c r="BB72" s="12" t="s">
        <v>1422</v>
      </c>
      <c r="BC72" s="13">
        <v>2266</v>
      </c>
      <c r="BD72" s="10">
        <f t="shared" ref="BD72:BD135" si="106">IF(BC72 &gt; 3099, 5, IF(BC72 &gt; 2799, 4, IF(BC72&gt; 2499, 3, IF(BC72&gt; 2299, 2, IF(BC72 &gt; 1999, 1, IF(BC72&gt;0, 0))))))</f>
        <v>1</v>
      </c>
      <c r="BE72" s="17">
        <f t="shared" si="100"/>
        <v>3.4</v>
      </c>
      <c r="BF72" s="10" t="str">
        <f t="shared" si="102"/>
        <v>Bra</v>
      </c>
      <c r="BI72" s="7">
        <v>192</v>
      </c>
      <c r="BJ72" s="6" t="s">
        <v>744</v>
      </c>
      <c r="BK72" s="9" t="str">
        <f t="shared" ref="BK72:BK135" si="107">IFERROR(VLOOKUP(BJ72,Svar, 2, FALSE), "")</f>
        <v>Erik Heribertson</v>
      </c>
      <c r="BL72" s="10" t="str">
        <f t="shared" ref="BL72:BL135" si="108">IFERROR(VLOOKUP(BJ72,Svar, 3, FALSE), "")</f>
        <v>erik.heribertson@taby.se</v>
      </c>
      <c r="BM72" s="10" t="str">
        <f t="shared" ref="BM72:BM135" si="109">IFERROR(VLOOKUP(BJ72,Svar, 4, FALSE), "")</f>
        <v>kultur- och fritidschef</v>
      </c>
      <c r="BN72" s="11">
        <f t="shared" ref="BN72:BN135" si="110">IF(LEN(BK72) &gt; 0, IF(IFERROR(FIND("a.", VLOOKUP(BJ72,Svar, 5, FALSE)), 0), 1.25, 0), "")</f>
        <v>0</v>
      </c>
      <c r="BO72" s="11">
        <f t="shared" ref="BO72:BO135" si="111">IF(LEN(BK72) &gt; 0, IF(IFERROR(FIND("b.", VLOOKUP(BJ72,Svar, 5, FALSE)), 0), 1.25, 0), "")</f>
        <v>0</v>
      </c>
      <c r="BP72" s="11">
        <f t="shared" ref="BP72:BP135" si="112">IF(LEN(BK72) &gt; 0, IF(IFERROR(FIND("c.", VLOOKUP(BJ72,Svar, 5, FALSE)), 0), 1.25, 0), "")</f>
        <v>0</v>
      </c>
      <c r="BQ72" s="11">
        <f t="shared" ref="BQ72:BQ135" si="113">IF(LEN(BK72) &gt; 0, IF(IFERROR(FIND("d.", VLOOKUP(BJ72,Svar, 5, FALSE)), 0), 1.25, 0), "")</f>
        <v>1.25</v>
      </c>
      <c r="BR72" s="11">
        <f t="shared" ref="BR72:BR135" si="114">IF(LEN(BK72) &gt; 0, 0, "")</f>
        <v>0</v>
      </c>
      <c r="BS72" s="10">
        <f t="shared" ref="BS72:BS135" si="115">IF(LEN(BK72) &gt; 0, SUM(BN72:BR72), "")</f>
        <v>1.25</v>
      </c>
      <c r="BT72" s="11">
        <f t="shared" ref="BT72:BT135" si="116">IF(LEN(BK72) &gt; 0, IF(IFERROR(FIND("a.", VLOOKUP(BJ72,Svar, 7, FALSE)), 0), 1, 0), "")</f>
        <v>1</v>
      </c>
      <c r="BU72" s="11">
        <f t="shared" ref="BU72:BU135" si="117">IF(LEN(BK72) &gt; 0, IF(IFERROR(FIND("b.", VLOOKUP(BJ72,Svar, 7, FALSE)), 0), 1, 0), "")</f>
        <v>0</v>
      </c>
      <c r="BV72" s="11">
        <f t="shared" ref="BV72:BV135" si="118">IF(LEN(BK72) &gt; 0, IF(IFERROR(FIND("c.", VLOOKUP(BJ72,Svar, 7, FALSE)), 0), 1, 0), "")</f>
        <v>1</v>
      </c>
      <c r="BW72" s="11">
        <f t="shared" ref="BW72:BW135" si="119">IF(LEN(BK72) &gt; 0, IF(IFERROR(FIND("d.", VLOOKUP(BJ72,Svar, 7, FALSE)), 0), 1, 0), "")</f>
        <v>1</v>
      </c>
      <c r="BX72" s="11">
        <f t="shared" ref="BX72:BX135" si="120">IF(LEN(BK72) &gt; 0, IF(IFERROR(FIND("e.", VLOOKUP(BJ72,Svar, 7, FALSE)), 0), 1, 0), "")</f>
        <v>0</v>
      </c>
      <c r="BY72" s="11">
        <f t="shared" ref="BY72:BY135" si="121">IF(LEN(BK72) &gt; 0, 0, "")</f>
        <v>0</v>
      </c>
      <c r="BZ72" s="10">
        <f t="shared" ref="BZ72:BZ135" si="122">IF(LEN(BK72) &gt; 0, SUM(BT72:BY72), "")</f>
        <v>3</v>
      </c>
      <c r="CA72" s="11">
        <f t="shared" ref="CA72:CA135" si="123">IF(LEN(BK72) &gt; 0, IF(IFERROR(FIND("a.", VLOOKUP(BJ72,Svar, 8, FALSE)), 0), 0.625, 0), "")</f>
        <v>0</v>
      </c>
      <c r="CB72" s="11">
        <f t="shared" ref="CB72:CB135" si="124">IF(LEN(BK72) &gt; 0, IF(IFERROR(FIND("b.", VLOOKUP(BJ72,Svar, 8, FALSE)), 0), 0.625, 0), "")</f>
        <v>0.625</v>
      </c>
      <c r="CC72" s="11">
        <f t="shared" ref="CC72:CC135" si="125">IF(LEN(BK72) &gt; 0, IF(IFERROR(FIND("c.", VLOOKUP(BJ72,Svar, 8, FALSE)), 0), 0.625, 0), "")</f>
        <v>0.625</v>
      </c>
      <c r="CD72" s="11">
        <f t="shared" ref="CD72:CD135" si="126">IF(LEN(BK72) &gt; 0, IF(IFERROR(FIND("d.", VLOOKUP(BJ72,Svar, 8, FALSE)), 0), 0.625, 0), "")</f>
        <v>0</v>
      </c>
      <c r="CE72" s="11">
        <f t="shared" ref="CE72:CE135" si="127">IF(LEN(BK72) &gt; 0, IF(IFERROR(FIND("e.", VLOOKUP(BJ72,Svar, 8, FALSE)), 0), 0.625, 0), "")</f>
        <v>0</v>
      </c>
      <c r="CF72" s="11">
        <f t="shared" ref="CF72:CF135" si="128">IF(LEN(BK72) &gt; 0, IF(IFERROR(FIND("f.", VLOOKUP(BJ72,Svar, 8, FALSE)), 0), 0.625, 0), "")</f>
        <v>0.625</v>
      </c>
      <c r="CG72" s="11">
        <f t="shared" ref="CG72:CG135" si="129">IF(LEN(BK72) &gt; 0, IF(IFERROR(FIND("g.", VLOOKUP(BJ72,Svar, 8, FALSE)), 0), 0.625, 0), "")</f>
        <v>0.625</v>
      </c>
      <c r="CH72" s="11">
        <f t="shared" ref="CH72:CH135" si="130">IF(LEN(BK72) &gt; 0, IF(IFERROR(FIND("h.", VLOOKUP(BJ72,Svar, 8, FALSE)), 0), 0.625, 0), "")</f>
        <v>0</v>
      </c>
      <c r="CI72" s="11">
        <f t="shared" ref="CI72:CI135" si="131">IF(LEN(BK72) &gt; 0, 0, "")</f>
        <v>0</v>
      </c>
      <c r="CJ72" s="10">
        <f t="shared" ref="CJ72:CJ135" si="132">IF(LEN(BK72) &gt; 0, SUM(CA72:CI72), "")</f>
        <v>2.5</v>
      </c>
      <c r="CK72" s="11">
        <f t="shared" ref="CK72:CK135" si="133">IF(LEN(BK72) &gt; 0, IF(IFERROR(FIND("a.", VLOOKUP(BJ72,Svar, 9, FALSE)), 0), 1, 0), "")</f>
        <v>0</v>
      </c>
      <c r="CL72" s="11">
        <f t="shared" ref="CL72:CL135" si="134">IF(LEN(BK72) &gt; 0, IF(IFERROR(FIND("b.", VLOOKUP(BJ72,Svar, 9, FALSE)), 0), 2, 0), "")</f>
        <v>2</v>
      </c>
      <c r="CM72" s="11">
        <f t="shared" ref="CM72:CM135" si="135">IF(LEN(BK72) &gt; 0, IF(IFERROR(FIND("c.", VLOOKUP(BJ72,Svar, 9, FALSE)), 0), 1, 0), "")</f>
        <v>1</v>
      </c>
      <c r="CN72" s="11">
        <f t="shared" ref="CN72:CN135" si="136">IF(LEN(BK72) &gt; 0, IF(IFERROR(FIND("d.", VLOOKUP(BJ72,Svar, 9, FALSE)), 0), 2, 0), "")</f>
        <v>0</v>
      </c>
      <c r="CO72" s="11">
        <f t="shared" ref="CO72:CO135" si="137">IF(LEN(BK72) &gt; 0, IF(IFERROR(FIND("e.", VLOOKUP(BJ72,Svar, 9, FALSE)), 0), 1, 0), "")</f>
        <v>0</v>
      </c>
      <c r="CP72" s="11">
        <f t="shared" ref="CP72:CP135" si="138">IF(LEN(BK72) &gt; 0, 0, "")</f>
        <v>0</v>
      </c>
      <c r="CQ72" s="10">
        <f t="shared" ref="CQ72:CQ135" si="139">IF(LEN(BK72) &gt; 0, IF(SUM(CK72:CP72) &gt; 5, 5, SUM(CK72:CP72)), "")</f>
        <v>3</v>
      </c>
      <c r="CR72" s="11">
        <f t="shared" ref="CR72:CR135" si="140">IF(LEN(BK72) &gt; 0, IF(IFERROR(FIND("a.", VLOOKUP(BJ72,Svar, 10, FALSE)), 0), 1, 0), "")</f>
        <v>1</v>
      </c>
      <c r="CS72" s="11">
        <f t="shared" ref="CS72:CS135" si="141">IF(LEN(BK72) &gt; 0, IF(IFERROR(FIND("b.", VLOOKUP(BJ72,Svar, 10, FALSE)), 0), 1, 0), "")</f>
        <v>1</v>
      </c>
      <c r="CT72" s="11">
        <f t="shared" ref="CT72:CT135" si="142">IF(LEN(BK72) &gt; 0, IF(IFERROR(FIND("c.", VLOOKUP(BJ72,Svar, 10, FALSE)), 0), 1, 0), "")</f>
        <v>0</v>
      </c>
      <c r="CU72" s="11">
        <f t="shared" ref="CU72:CU135" si="143">IF(LEN(BK72) &gt; 0, IF(IFERROR(FIND("d.", VLOOKUP(BJ72,Svar, 10, FALSE)), 0), 1, 0), "")</f>
        <v>1</v>
      </c>
      <c r="CV72" s="11">
        <f t="shared" ref="CV72:CV135" si="144">IF(LEN(BK72) &gt; 0, IF(IFERROR(FIND("e.", VLOOKUP(BJ72,Svar, 10, FALSE)), 0), 1, 0), "")</f>
        <v>0</v>
      </c>
      <c r="CW72" s="11">
        <f t="shared" ref="CW72:CW135" si="145">IF(LEN(BK72) &gt; 0, 0, "")</f>
        <v>0</v>
      </c>
      <c r="CX72" s="10">
        <f t="shared" ref="CX72:CX135" si="146">IF(LEN(BK72) &gt; 0, SUM(CR72:CW72), "")</f>
        <v>3</v>
      </c>
      <c r="CY72" s="11">
        <f t="shared" ref="CY72:CY135" si="147">IF(LEN(BK72) &gt; 0, IF(IFERROR(FIND("a.", VLOOKUP(BJ72,Svar, 11, FALSE)), 0), 1, 0), "")</f>
        <v>1</v>
      </c>
      <c r="CZ72" s="11">
        <f t="shared" ref="CZ72:CZ135" si="148">IF(LEN(BK72) &gt; 0, IF(IFERROR(FIND("b.", VLOOKUP(BJ72,Svar, 11, FALSE)), 0), 1, 0), "")</f>
        <v>0</v>
      </c>
      <c r="DA72" s="11">
        <f t="shared" ref="DA72:DA135" si="149">IF(LEN(BK72) &gt; 0, IF(IFERROR(FIND("c.", VLOOKUP(BJ72,Svar, 11, FALSE)), 0), 1, 0), "")</f>
        <v>1</v>
      </c>
      <c r="DB72" s="11">
        <f t="shared" ref="DB72:DB135" si="150">IF(LEN(BK72) &gt; 0, IF(IFERROR(FIND("d.", VLOOKUP(BJ72,Svar, 11, FALSE)), 0), 1, 0), "")</f>
        <v>0</v>
      </c>
      <c r="DC72" s="11">
        <f t="shared" ref="DC72:DC135" si="151">IF(LEN(BK72) &gt; 0, IF(IFERROR(FIND("e.", VLOOKUP(BJ72,Svar, 11, FALSE)), 0), 1, 0), "")</f>
        <v>0</v>
      </c>
      <c r="DD72" s="11">
        <f t="shared" ref="DD72:DD135" si="152">IF(LEN(BK72) &gt; 0, 0, "")</f>
        <v>0</v>
      </c>
      <c r="DE72" s="10">
        <f t="shared" ref="DE72:DE135" si="153">IF(LEN(BK72) &gt; 0, SUM(CY72:DD72), "")</f>
        <v>2</v>
      </c>
      <c r="DF72" s="12" t="s">
        <v>1517</v>
      </c>
      <c r="DG72" s="12">
        <v>703</v>
      </c>
      <c r="DH72" s="13">
        <v>2043</v>
      </c>
      <c r="DI72" s="10">
        <f t="shared" ref="DI72:DI135" si="154">IF(DH72 &gt; 3099, 5, IF(DH72 &gt; 2799, 4, IF(DH72&gt; 2499, 3, IF(DH72&gt; 2299, 2, IF(DH72 &gt; 1999, 1, IF(DH72&gt;0, 0))))))</f>
        <v>1</v>
      </c>
      <c r="DJ72" s="17">
        <f t="shared" ref="DJ72:DJ135" si="155">IF(LEN(BK72) &gt; 0, ROUND((BS72+BZ72+CJ72+CQ72+CX72+DE72+DI72)/7, 1), "")</f>
        <v>2.2999999999999998</v>
      </c>
    </row>
    <row r="73" spans="1:114" ht="14.25" x14ac:dyDescent="0.2">
      <c r="A73" s="6" t="s">
        <v>392</v>
      </c>
      <c r="B73" s="7">
        <v>781</v>
      </c>
      <c r="C73" s="7"/>
      <c r="D73" s="7">
        <v>66</v>
      </c>
      <c r="E73" s="6" t="s">
        <v>717</v>
      </c>
      <c r="F73" s="9" t="str">
        <f t="shared" si="103"/>
        <v>Sune Westberg</v>
      </c>
      <c r="G73" s="10" t="str">
        <f t="shared" si="104"/>
        <v>sune.westberg@ornskoldsvik.se</v>
      </c>
      <c r="H73" s="10" t="str">
        <f t="shared" si="105"/>
        <v>Kultur- och fritidschef</v>
      </c>
      <c r="I73" s="11">
        <f t="shared" si="56"/>
        <v>1.25</v>
      </c>
      <c r="J73" s="11">
        <f t="shared" si="57"/>
        <v>0</v>
      </c>
      <c r="K73" s="11">
        <f t="shared" si="58"/>
        <v>1.25</v>
      </c>
      <c r="L73" s="11">
        <f t="shared" si="59"/>
        <v>1.25</v>
      </c>
      <c r="M73" s="11">
        <f t="shared" si="60"/>
        <v>0</v>
      </c>
      <c r="N73" s="10">
        <f t="shared" si="61"/>
        <v>3.75</v>
      </c>
      <c r="O73" s="11">
        <f t="shared" si="62"/>
        <v>1</v>
      </c>
      <c r="P73" s="11">
        <f t="shared" si="63"/>
        <v>1</v>
      </c>
      <c r="Q73" s="11">
        <f t="shared" si="64"/>
        <v>1</v>
      </c>
      <c r="R73" s="11">
        <f t="shared" si="65"/>
        <v>1</v>
      </c>
      <c r="S73" s="11">
        <f t="shared" si="66"/>
        <v>1</v>
      </c>
      <c r="T73" s="11">
        <f t="shared" si="67"/>
        <v>0</v>
      </c>
      <c r="U73" s="10">
        <f t="shared" si="68"/>
        <v>5</v>
      </c>
      <c r="V73" s="11">
        <f t="shared" si="69"/>
        <v>0</v>
      </c>
      <c r="W73" s="11">
        <f t="shared" si="70"/>
        <v>0.625</v>
      </c>
      <c r="X73" s="11">
        <f t="shared" si="71"/>
        <v>0.625</v>
      </c>
      <c r="Y73" s="11">
        <f t="shared" si="72"/>
        <v>0.625</v>
      </c>
      <c r="Z73" s="11">
        <f t="shared" si="73"/>
        <v>0.625</v>
      </c>
      <c r="AA73" s="11">
        <f t="shared" si="74"/>
        <v>0.625</v>
      </c>
      <c r="AB73" s="11">
        <f t="shared" si="75"/>
        <v>0.625</v>
      </c>
      <c r="AC73" s="11">
        <f t="shared" si="76"/>
        <v>0.625</v>
      </c>
      <c r="AD73" s="11">
        <f t="shared" si="77"/>
        <v>0</v>
      </c>
      <c r="AE73" s="10">
        <f t="shared" si="78"/>
        <v>4.375</v>
      </c>
      <c r="AF73" s="11">
        <f t="shared" si="79"/>
        <v>0</v>
      </c>
      <c r="AG73" s="11">
        <f t="shared" si="80"/>
        <v>2</v>
      </c>
      <c r="AH73" s="11">
        <f t="shared" si="81"/>
        <v>1</v>
      </c>
      <c r="AI73" s="11">
        <f t="shared" si="82"/>
        <v>0</v>
      </c>
      <c r="AJ73" s="11">
        <f t="shared" si="83"/>
        <v>0</v>
      </c>
      <c r="AK73" s="11">
        <f t="shared" si="84"/>
        <v>0</v>
      </c>
      <c r="AL73" s="10">
        <f t="shared" si="85"/>
        <v>3</v>
      </c>
      <c r="AM73" s="11">
        <f t="shared" si="86"/>
        <v>1</v>
      </c>
      <c r="AN73" s="11">
        <f t="shared" si="87"/>
        <v>1</v>
      </c>
      <c r="AO73" s="11">
        <f t="shared" si="88"/>
        <v>1</v>
      </c>
      <c r="AP73" s="11">
        <f t="shared" si="89"/>
        <v>0</v>
      </c>
      <c r="AQ73" s="11">
        <f t="shared" si="90"/>
        <v>0</v>
      </c>
      <c r="AR73" s="11">
        <f t="shared" si="91"/>
        <v>0</v>
      </c>
      <c r="AS73" s="10">
        <f t="shared" si="92"/>
        <v>3</v>
      </c>
      <c r="AT73" s="11">
        <f t="shared" si="93"/>
        <v>0</v>
      </c>
      <c r="AU73" s="11">
        <f t="shared" si="94"/>
        <v>0</v>
      </c>
      <c r="AV73" s="11">
        <f t="shared" si="95"/>
        <v>1</v>
      </c>
      <c r="AW73" s="11">
        <f t="shared" si="96"/>
        <v>0</v>
      </c>
      <c r="AX73" s="11">
        <f t="shared" si="97"/>
        <v>0</v>
      </c>
      <c r="AY73" s="11">
        <f t="shared" si="98"/>
        <v>0</v>
      </c>
      <c r="AZ73" s="10">
        <f t="shared" si="99"/>
        <v>1</v>
      </c>
      <c r="BA73" s="12" t="s">
        <v>1474</v>
      </c>
      <c r="BB73" s="12" t="s">
        <v>1623</v>
      </c>
      <c r="BC73" s="13">
        <v>2865</v>
      </c>
      <c r="BD73" s="10">
        <f t="shared" si="106"/>
        <v>4</v>
      </c>
      <c r="BE73" s="17">
        <f t="shared" si="100"/>
        <v>3.4</v>
      </c>
      <c r="BF73" s="10" t="str">
        <f t="shared" si="102"/>
        <v>Bra</v>
      </c>
      <c r="BI73" s="7">
        <v>193</v>
      </c>
      <c r="BJ73" s="6" t="s">
        <v>567</v>
      </c>
      <c r="BK73" s="9" t="str">
        <f t="shared" si="107"/>
        <v>Sanna Hansson</v>
      </c>
      <c r="BL73" s="10" t="str">
        <f t="shared" si="108"/>
        <v>sanna.hansson@osthammar.se</v>
      </c>
      <c r="BM73" s="10" t="str">
        <f t="shared" si="109"/>
        <v>Barn- och ungdomssamordnare</v>
      </c>
      <c r="BN73" s="11">
        <f t="shared" si="110"/>
        <v>0</v>
      </c>
      <c r="BO73" s="11">
        <f t="shared" si="111"/>
        <v>0</v>
      </c>
      <c r="BP73" s="11">
        <f t="shared" si="112"/>
        <v>1.25</v>
      </c>
      <c r="BQ73" s="11">
        <f t="shared" si="113"/>
        <v>0</v>
      </c>
      <c r="BR73" s="11">
        <f t="shared" si="114"/>
        <v>0</v>
      </c>
      <c r="BS73" s="10">
        <f t="shared" si="115"/>
        <v>1.25</v>
      </c>
      <c r="BT73" s="11">
        <f t="shared" si="116"/>
        <v>1</v>
      </c>
      <c r="BU73" s="11">
        <f t="shared" si="117"/>
        <v>1</v>
      </c>
      <c r="BV73" s="11">
        <f t="shared" si="118"/>
        <v>1</v>
      </c>
      <c r="BW73" s="11">
        <f t="shared" si="119"/>
        <v>1</v>
      </c>
      <c r="BX73" s="11">
        <f t="shared" si="120"/>
        <v>1</v>
      </c>
      <c r="BY73" s="11">
        <f t="shared" si="121"/>
        <v>0</v>
      </c>
      <c r="BZ73" s="10">
        <f t="shared" si="122"/>
        <v>5</v>
      </c>
      <c r="CA73" s="11">
        <f t="shared" si="123"/>
        <v>0</v>
      </c>
      <c r="CB73" s="11">
        <f t="shared" si="124"/>
        <v>0.625</v>
      </c>
      <c r="CC73" s="11">
        <f t="shared" si="125"/>
        <v>0.625</v>
      </c>
      <c r="CD73" s="11">
        <f t="shared" si="126"/>
        <v>0</v>
      </c>
      <c r="CE73" s="11">
        <f t="shared" si="127"/>
        <v>0</v>
      </c>
      <c r="CF73" s="11">
        <f t="shared" si="128"/>
        <v>0.625</v>
      </c>
      <c r="CG73" s="11">
        <f t="shared" si="129"/>
        <v>0</v>
      </c>
      <c r="CH73" s="11">
        <f t="shared" si="130"/>
        <v>0</v>
      </c>
      <c r="CI73" s="11">
        <f t="shared" si="131"/>
        <v>0</v>
      </c>
      <c r="CJ73" s="10">
        <f t="shared" si="132"/>
        <v>1.875</v>
      </c>
      <c r="CK73" s="11">
        <f t="shared" si="133"/>
        <v>1</v>
      </c>
      <c r="CL73" s="11">
        <f t="shared" si="134"/>
        <v>0</v>
      </c>
      <c r="CM73" s="11">
        <f t="shared" si="135"/>
        <v>1</v>
      </c>
      <c r="CN73" s="11">
        <f t="shared" si="136"/>
        <v>0</v>
      </c>
      <c r="CO73" s="11">
        <f t="shared" si="137"/>
        <v>0</v>
      </c>
      <c r="CP73" s="11">
        <f t="shared" si="138"/>
        <v>0</v>
      </c>
      <c r="CQ73" s="10">
        <f t="shared" si="139"/>
        <v>2</v>
      </c>
      <c r="CR73" s="11">
        <f t="shared" si="140"/>
        <v>1</v>
      </c>
      <c r="CS73" s="11">
        <f t="shared" si="141"/>
        <v>1</v>
      </c>
      <c r="CT73" s="11">
        <f t="shared" si="142"/>
        <v>1</v>
      </c>
      <c r="CU73" s="11">
        <f t="shared" si="143"/>
        <v>1</v>
      </c>
      <c r="CV73" s="11">
        <f t="shared" si="144"/>
        <v>1</v>
      </c>
      <c r="CW73" s="11">
        <f t="shared" si="145"/>
        <v>0</v>
      </c>
      <c r="CX73" s="10">
        <f t="shared" si="146"/>
        <v>5</v>
      </c>
      <c r="CY73" s="11">
        <f t="shared" si="147"/>
        <v>1</v>
      </c>
      <c r="CZ73" s="11">
        <f t="shared" si="148"/>
        <v>0</v>
      </c>
      <c r="DA73" s="11">
        <f t="shared" si="149"/>
        <v>0</v>
      </c>
      <c r="DB73" s="11">
        <f t="shared" si="150"/>
        <v>0</v>
      </c>
      <c r="DC73" s="11">
        <f t="shared" si="151"/>
        <v>0</v>
      </c>
      <c r="DD73" s="11">
        <f t="shared" si="152"/>
        <v>0</v>
      </c>
      <c r="DE73" s="10">
        <f t="shared" si="153"/>
        <v>1</v>
      </c>
      <c r="DF73" s="12" t="s">
        <v>1575</v>
      </c>
      <c r="DG73" s="12">
        <v>802</v>
      </c>
      <c r="DH73" s="13">
        <v>1911</v>
      </c>
      <c r="DI73" s="10">
        <f t="shared" si="154"/>
        <v>0</v>
      </c>
      <c r="DJ73" s="17">
        <f t="shared" si="155"/>
        <v>2.2999999999999998</v>
      </c>
    </row>
    <row r="74" spans="1:114" ht="14.25" x14ac:dyDescent="0.2">
      <c r="A74" s="6" t="s">
        <v>392</v>
      </c>
      <c r="B74" s="7">
        <v>780</v>
      </c>
      <c r="C74" s="7"/>
      <c r="D74" s="7">
        <v>67</v>
      </c>
      <c r="E74" s="6" t="s">
        <v>757</v>
      </c>
      <c r="F74" s="9" t="str">
        <f t="shared" si="103"/>
        <v>Pernilla Einans</v>
      </c>
      <c r="G74" s="10" t="str">
        <f t="shared" si="104"/>
        <v>pernilla.einan@koping.se</v>
      </c>
      <c r="H74" s="10" t="str">
        <f t="shared" si="105"/>
        <v>Enhetschef kultur &amp; Fritid</v>
      </c>
      <c r="I74" s="11">
        <f t="shared" si="56"/>
        <v>1.25</v>
      </c>
      <c r="J74" s="11">
        <f t="shared" si="57"/>
        <v>0</v>
      </c>
      <c r="K74" s="11">
        <f t="shared" si="58"/>
        <v>1.25</v>
      </c>
      <c r="L74" s="11">
        <f t="shared" si="59"/>
        <v>0</v>
      </c>
      <c r="M74" s="11">
        <f t="shared" si="60"/>
        <v>0</v>
      </c>
      <c r="N74" s="10">
        <f t="shared" si="61"/>
        <v>2.5</v>
      </c>
      <c r="O74" s="11">
        <f t="shared" si="62"/>
        <v>0</v>
      </c>
      <c r="P74" s="11">
        <f t="shared" si="63"/>
        <v>0</v>
      </c>
      <c r="Q74" s="11">
        <f t="shared" si="64"/>
        <v>1</v>
      </c>
      <c r="R74" s="11">
        <f t="shared" si="65"/>
        <v>1</v>
      </c>
      <c r="S74" s="11">
        <f t="shared" si="66"/>
        <v>0</v>
      </c>
      <c r="T74" s="11">
        <f t="shared" si="67"/>
        <v>0</v>
      </c>
      <c r="U74" s="10">
        <f t="shared" si="68"/>
        <v>2</v>
      </c>
      <c r="V74" s="11">
        <f t="shared" si="69"/>
        <v>0.625</v>
      </c>
      <c r="W74" s="11">
        <f t="shared" si="70"/>
        <v>0.625</v>
      </c>
      <c r="X74" s="11">
        <f t="shared" si="71"/>
        <v>0.625</v>
      </c>
      <c r="Y74" s="11">
        <f t="shared" si="72"/>
        <v>0.625</v>
      </c>
      <c r="Z74" s="11">
        <f t="shared" si="73"/>
        <v>0</v>
      </c>
      <c r="AA74" s="11">
        <f t="shared" si="74"/>
        <v>0.625</v>
      </c>
      <c r="AB74" s="11">
        <f t="shared" si="75"/>
        <v>0.625</v>
      </c>
      <c r="AC74" s="11">
        <f t="shared" si="76"/>
        <v>0.625</v>
      </c>
      <c r="AD74" s="11">
        <f t="shared" si="77"/>
        <v>0</v>
      </c>
      <c r="AE74" s="10">
        <f t="shared" si="78"/>
        <v>4.375</v>
      </c>
      <c r="AF74" s="11">
        <f t="shared" si="79"/>
        <v>0</v>
      </c>
      <c r="AG74" s="11">
        <f t="shared" si="80"/>
        <v>2</v>
      </c>
      <c r="AH74" s="11">
        <f t="shared" si="81"/>
        <v>0</v>
      </c>
      <c r="AI74" s="11">
        <f t="shared" si="82"/>
        <v>2</v>
      </c>
      <c r="AJ74" s="11">
        <f t="shared" si="83"/>
        <v>0</v>
      </c>
      <c r="AK74" s="11">
        <f t="shared" si="84"/>
        <v>0</v>
      </c>
      <c r="AL74" s="10">
        <f t="shared" si="85"/>
        <v>4</v>
      </c>
      <c r="AM74" s="11">
        <f t="shared" si="86"/>
        <v>1</v>
      </c>
      <c r="AN74" s="11">
        <f t="shared" si="87"/>
        <v>1</v>
      </c>
      <c r="AO74" s="11">
        <f t="shared" si="88"/>
        <v>1</v>
      </c>
      <c r="AP74" s="11">
        <f t="shared" si="89"/>
        <v>1</v>
      </c>
      <c r="AQ74" s="11">
        <f t="shared" si="90"/>
        <v>1</v>
      </c>
      <c r="AR74" s="11">
        <f t="shared" si="91"/>
        <v>0</v>
      </c>
      <c r="AS74" s="10">
        <f t="shared" si="92"/>
        <v>5</v>
      </c>
      <c r="AT74" s="11">
        <f t="shared" si="93"/>
        <v>1</v>
      </c>
      <c r="AU74" s="11">
        <f t="shared" si="94"/>
        <v>0</v>
      </c>
      <c r="AV74" s="11">
        <f t="shared" si="95"/>
        <v>1</v>
      </c>
      <c r="AW74" s="11">
        <f t="shared" si="96"/>
        <v>1</v>
      </c>
      <c r="AX74" s="11">
        <f t="shared" si="97"/>
        <v>0</v>
      </c>
      <c r="AY74" s="11">
        <f t="shared" si="98"/>
        <v>0</v>
      </c>
      <c r="AZ74" s="10">
        <f t="shared" si="99"/>
        <v>3</v>
      </c>
      <c r="BA74" s="12" t="s">
        <v>1634</v>
      </c>
      <c r="BB74" s="12" t="s">
        <v>1635</v>
      </c>
      <c r="BC74" s="13">
        <v>2744</v>
      </c>
      <c r="BD74" s="10">
        <f t="shared" si="106"/>
        <v>3</v>
      </c>
      <c r="BE74" s="17">
        <f t="shared" si="100"/>
        <v>3.4</v>
      </c>
      <c r="BF74" s="10" t="str">
        <f t="shared" si="102"/>
        <v>Bra</v>
      </c>
      <c r="BI74" s="7">
        <v>194</v>
      </c>
      <c r="BJ74" s="6" t="s">
        <v>491</v>
      </c>
      <c r="BK74" s="9" t="str">
        <f t="shared" si="107"/>
        <v>Jan Bjerkander</v>
      </c>
      <c r="BL74" s="10" t="str">
        <f t="shared" si="108"/>
        <v>jan.bjerkander@hammaro.se</v>
      </c>
      <c r="BM74" s="10" t="str">
        <f t="shared" si="109"/>
        <v>Tf. chef Ungdomsenheten</v>
      </c>
      <c r="BN74" s="11">
        <f t="shared" si="110"/>
        <v>0</v>
      </c>
      <c r="BO74" s="11">
        <f t="shared" si="111"/>
        <v>0</v>
      </c>
      <c r="BP74" s="11">
        <f t="shared" si="112"/>
        <v>0</v>
      </c>
      <c r="BQ74" s="11">
        <f t="shared" si="113"/>
        <v>0</v>
      </c>
      <c r="BR74" s="11">
        <f t="shared" si="114"/>
        <v>0</v>
      </c>
      <c r="BS74" s="10">
        <f t="shared" si="115"/>
        <v>0</v>
      </c>
      <c r="BT74" s="11">
        <f t="shared" si="116"/>
        <v>1</v>
      </c>
      <c r="BU74" s="11">
        <f t="shared" si="117"/>
        <v>1</v>
      </c>
      <c r="BV74" s="11">
        <f t="shared" si="118"/>
        <v>0</v>
      </c>
      <c r="BW74" s="11">
        <f t="shared" si="119"/>
        <v>1</v>
      </c>
      <c r="BX74" s="11">
        <f t="shared" si="120"/>
        <v>0</v>
      </c>
      <c r="BY74" s="11">
        <f t="shared" si="121"/>
        <v>0</v>
      </c>
      <c r="BZ74" s="10">
        <f t="shared" si="122"/>
        <v>3</v>
      </c>
      <c r="CA74" s="11">
        <f t="shared" si="123"/>
        <v>0.625</v>
      </c>
      <c r="CB74" s="11">
        <f t="shared" si="124"/>
        <v>0.625</v>
      </c>
      <c r="CC74" s="11">
        <f t="shared" si="125"/>
        <v>0</v>
      </c>
      <c r="CD74" s="11">
        <f t="shared" si="126"/>
        <v>0</v>
      </c>
      <c r="CE74" s="11">
        <f t="shared" si="127"/>
        <v>0.625</v>
      </c>
      <c r="CF74" s="11">
        <f t="shared" si="128"/>
        <v>0.625</v>
      </c>
      <c r="CG74" s="11">
        <f t="shared" si="129"/>
        <v>0</v>
      </c>
      <c r="CH74" s="11">
        <f t="shared" si="130"/>
        <v>0.625</v>
      </c>
      <c r="CI74" s="11">
        <f t="shared" si="131"/>
        <v>0</v>
      </c>
      <c r="CJ74" s="10">
        <f t="shared" si="132"/>
        <v>3.125</v>
      </c>
      <c r="CK74" s="11">
        <f t="shared" si="133"/>
        <v>1</v>
      </c>
      <c r="CL74" s="11">
        <f t="shared" si="134"/>
        <v>0</v>
      </c>
      <c r="CM74" s="11">
        <f t="shared" si="135"/>
        <v>1</v>
      </c>
      <c r="CN74" s="11">
        <f t="shared" si="136"/>
        <v>0</v>
      </c>
      <c r="CO74" s="11">
        <f t="shared" si="137"/>
        <v>0</v>
      </c>
      <c r="CP74" s="11">
        <f t="shared" si="138"/>
        <v>0</v>
      </c>
      <c r="CQ74" s="10">
        <f t="shared" si="139"/>
        <v>2</v>
      </c>
      <c r="CR74" s="11">
        <f t="shared" si="140"/>
        <v>1</v>
      </c>
      <c r="CS74" s="11">
        <f t="shared" si="141"/>
        <v>1</v>
      </c>
      <c r="CT74" s="11">
        <f t="shared" si="142"/>
        <v>1</v>
      </c>
      <c r="CU74" s="11">
        <f t="shared" si="143"/>
        <v>0</v>
      </c>
      <c r="CV74" s="11">
        <f t="shared" si="144"/>
        <v>0</v>
      </c>
      <c r="CW74" s="11">
        <f t="shared" si="145"/>
        <v>0</v>
      </c>
      <c r="CX74" s="10">
        <f t="shared" si="146"/>
        <v>3</v>
      </c>
      <c r="CY74" s="11">
        <f t="shared" si="147"/>
        <v>0</v>
      </c>
      <c r="CZ74" s="11">
        <f t="shared" si="148"/>
        <v>1</v>
      </c>
      <c r="DA74" s="11">
        <f t="shared" si="149"/>
        <v>1</v>
      </c>
      <c r="DB74" s="11">
        <f t="shared" si="150"/>
        <v>0</v>
      </c>
      <c r="DC74" s="11">
        <f t="shared" si="151"/>
        <v>0</v>
      </c>
      <c r="DD74" s="11">
        <f t="shared" si="152"/>
        <v>0</v>
      </c>
      <c r="DE74" s="10">
        <f t="shared" si="153"/>
        <v>2</v>
      </c>
      <c r="DF74" s="12" t="s">
        <v>1582</v>
      </c>
      <c r="DG74" s="12">
        <v>860</v>
      </c>
      <c r="DH74" s="13">
        <v>2582</v>
      </c>
      <c r="DI74" s="10">
        <f t="shared" si="154"/>
        <v>3</v>
      </c>
      <c r="DJ74" s="17">
        <f t="shared" si="155"/>
        <v>2.2999999999999998</v>
      </c>
    </row>
    <row r="75" spans="1:114" ht="14.25" x14ac:dyDescent="0.2">
      <c r="A75" s="19" t="s">
        <v>419</v>
      </c>
      <c r="B75" s="7">
        <v>2521</v>
      </c>
      <c r="C75" s="7"/>
      <c r="D75" s="7">
        <v>68</v>
      </c>
      <c r="E75" s="6" t="s">
        <v>785</v>
      </c>
      <c r="F75" s="9" t="str">
        <f t="shared" si="103"/>
        <v>Bengt Nilsson</v>
      </c>
      <c r="G75" s="10" t="str">
        <f t="shared" si="104"/>
        <v>bengt.nilsson@falkoping.se</v>
      </c>
      <c r="H75" s="10" t="str">
        <f t="shared" si="105"/>
        <v>Drogförebyggande samordnare</v>
      </c>
      <c r="I75" s="11">
        <f t="shared" si="56"/>
        <v>0</v>
      </c>
      <c r="J75" s="11">
        <f t="shared" si="57"/>
        <v>0</v>
      </c>
      <c r="K75" s="11">
        <f t="shared" si="58"/>
        <v>0</v>
      </c>
      <c r="L75" s="11">
        <f t="shared" si="59"/>
        <v>0</v>
      </c>
      <c r="M75" s="11">
        <f t="shared" si="60"/>
        <v>0</v>
      </c>
      <c r="N75" s="10">
        <f t="shared" si="61"/>
        <v>0</v>
      </c>
      <c r="O75" s="11">
        <f t="shared" si="62"/>
        <v>1</v>
      </c>
      <c r="P75" s="11">
        <f t="shared" si="63"/>
        <v>1</v>
      </c>
      <c r="Q75" s="11">
        <f t="shared" si="64"/>
        <v>1</v>
      </c>
      <c r="R75" s="11">
        <f t="shared" si="65"/>
        <v>1</v>
      </c>
      <c r="S75" s="11">
        <f t="shared" si="66"/>
        <v>1</v>
      </c>
      <c r="T75" s="11">
        <f t="shared" si="67"/>
        <v>0</v>
      </c>
      <c r="U75" s="10">
        <f t="shared" si="68"/>
        <v>5</v>
      </c>
      <c r="V75" s="11">
        <f t="shared" si="69"/>
        <v>0.625</v>
      </c>
      <c r="W75" s="11">
        <f t="shared" si="70"/>
        <v>0</v>
      </c>
      <c r="X75" s="11">
        <f t="shared" si="71"/>
        <v>0.625</v>
      </c>
      <c r="Y75" s="11">
        <f t="shared" si="72"/>
        <v>0.625</v>
      </c>
      <c r="Z75" s="11">
        <f t="shared" si="73"/>
        <v>0.625</v>
      </c>
      <c r="AA75" s="11">
        <f t="shared" si="74"/>
        <v>0.625</v>
      </c>
      <c r="AB75" s="11">
        <f t="shared" si="75"/>
        <v>0.625</v>
      </c>
      <c r="AC75" s="11">
        <f t="shared" si="76"/>
        <v>0</v>
      </c>
      <c r="AD75" s="11">
        <f t="shared" si="77"/>
        <v>0</v>
      </c>
      <c r="AE75" s="10">
        <f t="shared" si="78"/>
        <v>3.75</v>
      </c>
      <c r="AF75" s="11">
        <f t="shared" si="79"/>
        <v>0</v>
      </c>
      <c r="AG75" s="11">
        <f t="shared" si="80"/>
        <v>2</v>
      </c>
      <c r="AH75" s="11">
        <f t="shared" si="81"/>
        <v>0</v>
      </c>
      <c r="AI75" s="11">
        <f t="shared" si="82"/>
        <v>2</v>
      </c>
      <c r="AJ75" s="11">
        <f t="shared" si="83"/>
        <v>1</v>
      </c>
      <c r="AK75" s="11">
        <f t="shared" si="84"/>
        <v>0</v>
      </c>
      <c r="AL75" s="10">
        <f t="shared" si="85"/>
        <v>5</v>
      </c>
      <c r="AM75" s="11">
        <f t="shared" si="86"/>
        <v>1</v>
      </c>
      <c r="AN75" s="11">
        <f t="shared" si="87"/>
        <v>1</v>
      </c>
      <c r="AO75" s="11">
        <f t="shared" si="88"/>
        <v>1</v>
      </c>
      <c r="AP75" s="11">
        <f t="shared" si="89"/>
        <v>1</v>
      </c>
      <c r="AQ75" s="11">
        <f t="shared" si="90"/>
        <v>1</v>
      </c>
      <c r="AR75" s="11">
        <f t="shared" si="91"/>
        <v>0</v>
      </c>
      <c r="AS75" s="10">
        <f t="shared" si="92"/>
        <v>5</v>
      </c>
      <c r="AT75" s="11">
        <f t="shared" si="93"/>
        <v>1</v>
      </c>
      <c r="AU75" s="11">
        <f t="shared" si="94"/>
        <v>1</v>
      </c>
      <c r="AV75" s="11">
        <f t="shared" si="95"/>
        <v>1</v>
      </c>
      <c r="AW75" s="11">
        <f t="shared" si="96"/>
        <v>0</v>
      </c>
      <c r="AX75" s="11">
        <f t="shared" si="97"/>
        <v>0</v>
      </c>
      <c r="AY75" s="11">
        <f t="shared" si="98"/>
        <v>0</v>
      </c>
      <c r="AZ75" s="10">
        <f t="shared" si="99"/>
        <v>3</v>
      </c>
      <c r="BA75" s="12" t="s">
        <v>1583</v>
      </c>
      <c r="BB75" s="12">
        <v>970</v>
      </c>
      <c r="BC75" s="13">
        <v>2464</v>
      </c>
      <c r="BD75" s="10">
        <f t="shared" si="106"/>
        <v>2</v>
      </c>
      <c r="BE75" s="17">
        <f t="shared" si="100"/>
        <v>3.4</v>
      </c>
      <c r="BF75" s="10" t="str">
        <f t="shared" si="102"/>
        <v>Bra</v>
      </c>
      <c r="BI75" s="7">
        <v>195</v>
      </c>
      <c r="BJ75" s="6" t="s">
        <v>278</v>
      </c>
      <c r="BK75" s="9" t="str">
        <f t="shared" si="107"/>
        <v>Fredrik Törnborg</v>
      </c>
      <c r="BL75" s="10" t="str">
        <f t="shared" si="108"/>
        <v>fredrik.tornborg@valdemarsvik.se</v>
      </c>
      <c r="BM75" s="10" t="str">
        <f t="shared" si="109"/>
        <v>Samordnare Fritid, ANDT</v>
      </c>
      <c r="BN75" s="11">
        <f t="shared" si="110"/>
        <v>0</v>
      </c>
      <c r="BO75" s="11">
        <f t="shared" si="111"/>
        <v>0</v>
      </c>
      <c r="BP75" s="11">
        <f t="shared" si="112"/>
        <v>0</v>
      </c>
      <c r="BQ75" s="11">
        <f t="shared" si="113"/>
        <v>1.25</v>
      </c>
      <c r="BR75" s="11">
        <f t="shared" si="114"/>
        <v>0</v>
      </c>
      <c r="BS75" s="10">
        <f t="shared" si="115"/>
        <v>1.25</v>
      </c>
      <c r="BT75" s="11">
        <f t="shared" si="116"/>
        <v>1</v>
      </c>
      <c r="BU75" s="11">
        <f t="shared" si="117"/>
        <v>0</v>
      </c>
      <c r="BV75" s="11">
        <f t="shared" si="118"/>
        <v>1</v>
      </c>
      <c r="BW75" s="11">
        <f t="shared" si="119"/>
        <v>1</v>
      </c>
      <c r="BX75" s="11">
        <f t="shared" si="120"/>
        <v>1</v>
      </c>
      <c r="BY75" s="11">
        <f t="shared" si="121"/>
        <v>0</v>
      </c>
      <c r="BZ75" s="10">
        <f t="shared" si="122"/>
        <v>4</v>
      </c>
      <c r="CA75" s="11">
        <f t="shared" si="123"/>
        <v>0</v>
      </c>
      <c r="CB75" s="11">
        <f t="shared" si="124"/>
        <v>0</v>
      </c>
      <c r="CC75" s="11">
        <f t="shared" si="125"/>
        <v>0</v>
      </c>
      <c r="CD75" s="11">
        <f t="shared" si="126"/>
        <v>0</v>
      </c>
      <c r="CE75" s="11">
        <f t="shared" si="127"/>
        <v>0</v>
      </c>
      <c r="CF75" s="11">
        <f t="shared" si="128"/>
        <v>0.625</v>
      </c>
      <c r="CG75" s="11">
        <f t="shared" si="129"/>
        <v>0.625</v>
      </c>
      <c r="CH75" s="11">
        <f t="shared" si="130"/>
        <v>0.625</v>
      </c>
      <c r="CI75" s="11">
        <f t="shared" si="131"/>
        <v>0</v>
      </c>
      <c r="CJ75" s="10">
        <f t="shared" si="132"/>
        <v>1.875</v>
      </c>
      <c r="CK75" s="11">
        <f t="shared" si="133"/>
        <v>1</v>
      </c>
      <c r="CL75" s="11">
        <f t="shared" si="134"/>
        <v>0</v>
      </c>
      <c r="CM75" s="11">
        <f t="shared" si="135"/>
        <v>0</v>
      </c>
      <c r="CN75" s="11">
        <f t="shared" si="136"/>
        <v>0</v>
      </c>
      <c r="CO75" s="11">
        <f t="shared" si="137"/>
        <v>0</v>
      </c>
      <c r="CP75" s="11">
        <f t="shared" si="138"/>
        <v>0</v>
      </c>
      <c r="CQ75" s="10">
        <f t="shared" si="139"/>
        <v>1</v>
      </c>
      <c r="CR75" s="11">
        <f t="shared" si="140"/>
        <v>1</v>
      </c>
      <c r="CS75" s="11">
        <f t="shared" si="141"/>
        <v>1</v>
      </c>
      <c r="CT75" s="11">
        <f t="shared" si="142"/>
        <v>1</v>
      </c>
      <c r="CU75" s="11">
        <f t="shared" si="143"/>
        <v>0</v>
      </c>
      <c r="CV75" s="11">
        <f t="shared" si="144"/>
        <v>1</v>
      </c>
      <c r="CW75" s="11">
        <f t="shared" si="145"/>
        <v>0</v>
      </c>
      <c r="CX75" s="10">
        <f t="shared" si="146"/>
        <v>4</v>
      </c>
      <c r="CY75" s="11">
        <f t="shared" si="147"/>
        <v>1</v>
      </c>
      <c r="CZ75" s="11">
        <f t="shared" si="148"/>
        <v>1</v>
      </c>
      <c r="DA75" s="11">
        <f t="shared" si="149"/>
        <v>1</v>
      </c>
      <c r="DB75" s="11">
        <f t="shared" si="150"/>
        <v>0</v>
      </c>
      <c r="DC75" s="11">
        <f t="shared" si="151"/>
        <v>0</v>
      </c>
      <c r="DD75" s="11">
        <f t="shared" si="152"/>
        <v>0</v>
      </c>
      <c r="DE75" s="10">
        <f t="shared" si="153"/>
        <v>3</v>
      </c>
      <c r="DF75" s="12">
        <v>981</v>
      </c>
      <c r="DG75" s="12" t="s">
        <v>1708</v>
      </c>
      <c r="DH75" s="13">
        <v>2030</v>
      </c>
      <c r="DI75" s="10">
        <f t="shared" si="154"/>
        <v>1</v>
      </c>
      <c r="DJ75" s="17">
        <f t="shared" si="155"/>
        <v>2.2999999999999998</v>
      </c>
    </row>
    <row r="76" spans="1:114" ht="14.25" x14ac:dyDescent="0.2">
      <c r="A76" s="6" t="s">
        <v>419</v>
      </c>
      <c r="B76" s="7">
        <v>2523</v>
      </c>
      <c r="C76" s="7"/>
      <c r="D76" s="7">
        <v>69</v>
      </c>
      <c r="E76" s="6" t="s">
        <v>35</v>
      </c>
      <c r="F76" s="9" t="str">
        <f t="shared" si="103"/>
        <v>Lisbeth Karlsson</v>
      </c>
      <c r="G76" s="10" t="str">
        <f t="shared" si="104"/>
        <v>lisbeth.karlsson@ronneby.se</v>
      </c>
      <c r="H76" s="10" t="str">
        <f t="shared" si="105"/>
        <v>fritidsledare/Fritidskonsulent</v>
      </c>
      <c r="I76" s="11">
        <f t="shared" si="56"/>
        <v>0</v>
      </c>
      <c r="J76" s="11">
        <f t="shared" si="57"/>
        <v>0</v>
      </c>
      <c r="K76" s="11">
        <f t="shared" si="58"/>
        <v>1.25</v>
      </c>
      <c r="L76" s="11">
        <f t="shared" si="59"/>
        <v>0</v>
      </c>
      <c r="M76" s="11">
        <f t="shared" si="60"/>
        <v>0</v>
      </c>
      <c r="N76" s="10">
        <f t="shared" si="61"/>
        <v>1.25</v>
      </c>
      <c r="O76" s="11">
        <f t="shared" si="62"/>
        <v>1</v>
      </c>
      <c r="P76" s="11">
        <f t="shared" si="63"/>
        <v>1</v>
      </c>
      <c r="Q76" s="11">
        <f t="shared" si="64"/>
        <v>1</v>
      </c>
      <c r="R76" s="11">
        <f t="shared" si="65"/>
        <v>1</v>
      </c>
      <c r="S76" s="11">
        <f t="shared" si="66"/>
        <v>1</v>
      </c>
      <c r="T76" s="11">
        <f t="shared" si="67"/>
        <v>0</v>
      </c>
      <c r="U76" s="10">
        <f t="shared" si="68"/>
        <v>5</v>
      </c>
      <c r="V76" s="11">
        <f t="shared" si="69"/>
        <v>0</v>
      </c>
      <c r="W76" s="11">
        <f t="shared" si="70"/>
        <v>0</v>
      </c>
      <c r="X76" s="11">
        <f t="shared" si="71"/>
        <v>0.625</v>
      </c>
      <c r="Y76" s="11">
        <f t="shared" si="72"/>
        <v>0</v>
      </c>
      <c r="Z76" s="11">
        <f t="shared" si="73"/>
        <v>0</v>
      </c>
      <c r="AA76" s="11">
        <f t="shared" si="74"/>
        <v>0.625</v>
      </c>
      <c r="AB76" s="11">
        <f t="shared" si="75"/>
        <v>0.625</v>
      </c>
      <c r="AC76" s="11">
        <f t="shared" si="76"/>
        <v>0</v>
      </c>
      <c r="AD76" s="11">
        <f t="shared" si="77"/>
        <v>0</v>
      </c>
      <c r="AE76" s="10">
        <f t="shared" si="78"/>
        <v>1.875</v>
      </c>
      <c r="AF76" s="11">
        <f t="shared" si="79"/>
        <v>0</v>
      </c>
      <c r="AG76" s="11">
        <f t="shared" si="80"/>
        <v>2</v>
      </c>
      <c r="AH76" s="11">
        <f t="shared" si="81"/>
        <v>0</v>
      </c>
      <c r="AI76" s="11">
        <f t="shared" si="82"/>
        <v>2</v>
      </c>
      <c r="AJ76" s="11">
        <f t="shared" si="83"/>
        <v>0</v>
      </c>
      <c r="AK76" s="11">
        <f t="shared" si="84"/>
        <v>0</v>
      </c>
      <c r="AL76" s="10">
        <f t="shared" si="85"/>
        <v>4</v>
      </c>
      <c r="AM76" s="11">
        <f t="shared" si="86"/>
        <v>1</v>
      </c>
      <c r="AN76" s="11">
        <f t="shared" si="87"/>
        <v>1</v>
      </c>
      <c r="AO76" s="11">
        <f t="shared" si="88"/>
        <v>1</v>
      </c>
      <c r="AP76" s="11">
        <f t="shared" si="89"/>
        <v>1</v>
      </c>
      <c r="AQ76" s="11">
        <f t="shared" si="90"/>
        <v>0</v>
      </c>
      <c r="AR76" s="11">
        <f t="shared" si="91"/>
        <v>0</v>
      </c>
      <c r="AS76" s="10">
        <f t="shared" si="92"/>
        <v>4</v>
      </c>
      <c r="AT76" s="11">
        <f t="shared" si="93"/>
        <v>1</v>
      </c>
      <c r="AU76" s="11">
        <f t="shared" si="94"/>
        <v>0</v>
      </c>
      <c r="AV76" s="11">
        <f t="shared" si="95"/>
        <v>1</v>
      </c>
      <c r="AW76" s="11">
        <f t="shared" si="96"/>
        <v>1</v>
      </c>
      <c r="AX76" s="11">
        <f t="shared" si="97"/>
        <v>0</v>
      </c>
      <c r="AY76" s="11">
        <f t="shared" si="98"/>
        <v>0</v>
      </c>
      <c r="AZ76" s="10">
        <f t="shared" si="99"/>
        <v>3</v>
      </c>
      <c r="BA76" s="12" t="s">
        <v>657</v>
      </c>
      <c r="BB76" s="12" t="s">
        <v>658</v>
      </c>
      <c r="BC76" s="13">
        <v>2851</v>
      </c>
      <c r="BD76" s="10">
        <f t="shared" si="106"/>
        <v>4</v>
      </c>
      <c r="BE76" s="17">
        <f t="shared" si="100"/>
        <v>3.3</v>
      </c>
      <c r="BF76" s="10" t="str">
        <f t="shared" si="102"/>
        <v>Bra</v>
      </c>
      <c r="BI76" s="7">
        <v>179</v>
      </c>
      <c r="BJ76" s="6" t="s">
        <v>669</v>
      </c>
      <c r="BK76" s="9" t="str">
        <f t="shared" si="107"/>
        <v>Lena Nilsson</v>
      </c>
      <c r="BL76" s="10" t="str">
        <f t="shared" si="108"/>
        <v>lena.nilsson@kavlinge.se</v>
      </c>
      <c r="BM76" s="10" t="str">
        <f t="shared" si="109"/>
        <v>Fritid- och föreningssamordnare</v>
      </c>
      <c r="BN76" s="11">
        <f t="shared" si="110"/>
        <v>0</v>
      </c>
      <c r="BO76" s="11">
        <f t="shared" si="111"/>
        <v>0</v>
      </c>
      <c r="BP76" s="11">
        <f t="shared" si="112"/>
        <v>1.25</v>
      </c>
      <c r="BQ76" s="11">
        <f t="shared" si="113"/>
        <v>0</v>
      </c>
      <c r="BR76" s="11">
        <f t="shared" si="114"/>
        <v>0</v>
      </c>
      <c r="BS76" s="10">
        <f t="shared" si="115"/>
        <v>1.25</v>
      </c>
      <c r="BT76" s="11">
        <f t="shared" si="116"/>
        <v>0</v>
      </c>
      <c r="BU76" s="11">
        <f t="shared" si="117"/>
        <v>0</v>
      </c>
      <c r="BV76" s="11">
        <f t="shared" si="118"/>
        <v>1</v>
      </c>
      <c r="BW76" s="11">
        <f t="shared" si="119"/>
        <v>1</v>
      </c>
      <c r="BX76" s="11">
        <f t="shared" si="120"/>
        <v>0</v>
      </c>
      <c r="BY76" s="11">
        <f t="shared" si="121"/>
        <v>0</v>
      </c>
      <c r="BZ76" s="10">
        <f t="shared" si="122"/>
        <v>2</v>
      </c>
      <c r="CA76" s="11">
        <f t="shared" si="123"/>
        <v>0</v>
      </c>
      <c r="CB76" s="11">
        <f t="shared" si="124"/>
        <v>0.625</v>
      </c>
      <c r="CC76" s="11">
        <f t="shared" si="125"/>
        <v>0</v>
      </c>
      <c r="CD76" s="11">
        <f t="shared" si="126"/>
        <v>0</v>
      </c>
      <c r="CE76" s="11">
        <f t="shared" si="127"/>
        <v>0</v>
      </c>
      <c r="CF76" s="11">
        <f t="shared" si="128"/>
        <v>0.625</v>
      </c>
      <c r="CG76" s="11">
        <f t="shared" si="129"/>
        <v>0</v>
      </c>
      <c r="CH76" s="11">
        <f t="shared" si="130"/>
        <v>0.625</v>
      </c>
      <c r="CI76" s="11">
        <f t="shared" si="131"/>
        <v>0</v>
      </c>
      <c r="CJ76" s="10">
        <f t="shared" si="132"/>
        <v>1.875</v>
      </c>
      <c r="CK76" s="11">
        <f t="shared" si="133"/>
        <v>0</v>
      </c>
      <c r="CL76" s="11">
        <f t="shared" si="134"/>
        <v>2</v>
      </c>
      <c r="CM76" s="11">
        <f t="shared" si="135"/>
        <v>0</v>
      </c>
      <c r="CN76" s="11">
        <f t="shared" si="136"/>
        <v>2</v>
      </c>
      <c r="CO76" s="11">
        <f t="shared" si="137"/>
        <v>1</v>
      </c>
      <c r="CP76" s="11">
        <f t="shared" si="138"/>
        <v>0</v>
      </c>
      <c r="CQ76" s="10">
        <f t="shared" si="139"/>
        <v>5</v>
      </c>
      <c r="CR76" s="11">
        <f t="shared" si="140"/>
        <v>1</v>
      </c>
      <c r="CS76" s="11">
        <f t="shared" si="141"/>
        <v>1</v>
      </c>
      <c r="CT76" s="11">
        <f t="shared" si="142"/>
        <v>1</v>
      </c>
      <c r="CU76" s="11">
        <f t="shared" si="143"/>
        <v>1</v>
      </c>
      <c r="CV76" s="11">
        <f t="shared" si="144"/>
        <v>0</v>
      </c>
      <c r="CW76" s="11">
        <f t="shared" si="145"/>
        <v>0</v>
      </c>
      <c r="CX76" s="10">
        <f t="shared" si="146"/>
        <v>4</v>
      </c>
      <c r="CY76" s="11">
        <f t="shared" si="147"/>
        <v>1</v>
      </c>
      <c r="CZ76" s="11">
        <f t="shared" si="148"/>
        <v>1</v>
      </c>
      <c r="DA76" s="11">
        <f t="shared" si="149"/>
        <v>1</v>
      </c>
      <c r="DB76" s="11">
        <f t="shared" si="150"/>
        <v>0</v>
      </c>
      <c r="DC76" s="11">
        <f t="shared" si="151"/>
        <v>0</v>
      </c>
      <c r="DD76" s="11">
        <f t="shared" si="152"/>
        <v>0</v>
      </c>
      <c r="DE76" s="10">
        <f t="shared" si="153"/>
        <v>3</v>
      </c>
      <c r="DF76" s="12" t="s">
        <v>1472</v>
      </c>
      <c r="DG76" s="12">
        <v>711</v>
      </c>
      <c r="DH76" s="13">
        <v>1849</v>
      </c>
      <c r="DI76" s="10">
        <f t="shared" si="154"/>
        <v>0</v>
      </c>
      <c r="DJ76" s="17">
        <f t="shared" si="155"/>
        <v>2.4</v>
      </c>
    </row>
    <row r="77" spans="1:114" ht="14.25" x14ac:dyDescent="0.2">
      <c r="A77" s="6" t="s">
        <v>419</v>
      </c>
      <c r="B77" s="7">
        <v>2584</v>
      </c>
      <c r="C77" s="7"/>
      <c r="D77" s="7">
        <v>70</v>
      </c>
      <c r="E77" s="6" t="s">
        <v>24</v>
      </c>
      <c r="F77" s="9" t="str">
        <f t="shared" si="103"/>
        <v>Sivone Persson</v>
      </c>
      <c r="G77" s="10" t="str">
        <f t="shared" si="104"/>
        <v>sivone.persson@karlskrona.se</v>
      </c>
      <c r="H77" s="10" t="str">
        <f t="shared" si="105"/>
        <v>Enhetschef</v>
      </c>
      <c r="I77" s="11">
        <f t="shared" si="56"/>
        <v>1.25</v>
      </c>
      <c r="J77" s="11">
        <f t="shared" si="57"/>
        <v>0</v>
      </c>
      <c r="K77" s="11">
        <f t="shared" si="58"/>
        <v>0</v>
      </c>
      <c r="L77" s="11">
        <f t="shared" si="59"/>
        <v>1.25</v>
      </c>
      <c r="M77" s="11">
        <f t="shared" si="60"/>
        <v>0</v>
      </c>
      <c r="N77" s="10">
        <f t="shared" si="61"/>
        <v>2.5</v>
      </c>
      <c r="O77" s="11">
        <f t="shared" si="62"/>
        <v>1</v>
      </c>
      <c r="P77" s="11">
        <f t="shared" si="63"/>
        <v>1</v>
      </c>
      <c r="Q77" s="11">
        <f t="shared" si="64"/>
        <v>1</v>
      </c>
      <c r="R77" s="11">
        <f t="shared" si="65"/>
        <v>1</v>
      </c>
      <c r="S77" s="11">
        <f t="shared" si="66"/>
        <v>1</v>
      </c>
      <c r="T77" s="11">
        <f t="shared" si="67"/>
        <v>0</v>
      </c>
      <c r="U77" s="10">
        <f t="shared" si="68"/>
        <v>5</v>
      </c>
      <c r="V77" s="11">
        <f t="shared" si="69"/>
        <v>0.625</v>
      </c>
      <c r="W77" s="11">
        <f t="shared" si="70"/>
        <v>0.625</v>
      </c>
      <c r="X77" s="11">
        <f t="shared" si="71"/>
        <v>0.625</v>
      </c>
      <c r="Y77" s="11">
        <f t="shared" si="72"/>
        <v>0</v>
      </c>
      <c r="Z77" s="11">
        <f t="shared" si="73"/>
        <v>0</v>
      </c>
      <c r="AA77" s="11">
        <f t="shared" si="74"/>
        <v>0.625</v>
      </c>
      <c r="AB77" s="11">
        <f t="shared" si="75"/>
        <v>0.625</v>
      </c>
      <c r="AC77" s="11">
        <f t="shared" si="76"/>
        <v>0.625</v>
      </c>
      <c r="AD77" s="11">
        <f t="shared" si="77"/>
        <v>0</v>
      </c>
      <c r="AE77" s="10">
        <f t="shared" si="78"/>
        <v>3.75</v>
      </c>
      <c r="AF77" s="11">
        <f t="shared" si="79"/>
        <v>0</v>
      </c>
      <c r="AG77" s="11">
        <f t="shared" si="80"/>
        <v>2</v>
      </c>
      <c r="AH77" s="11">
        <f t="shared" si="81"/>
        <v>0</v>
      </c>
      <c r="AI77" s="11">
        <f t="shared" si="82"/>
        <v>2</v>
      </c>
      <c r="AJ77" s="11">
        <f t="shared" si="83"/>
        <v>0</v>
      </c>
      <c r="AK77" s="11">
        <f t="shared" si="84"/>
        <v>0</v>
      </c>
      <c r="AL77" s="10">
        <f t="shared" si="85"/>
        <v>4</v>
      </c>
      <c r="AM77" s="11">
        <f t="shared" si="86"/>
        <v>1</v>
      </c>
      <c r="AN77" s="11">
        <f t="shared" si="87"/>
        <v>1</v>
      </c>
      <c r="AO77" s="11">
        <f t="shared" si="88"/>
        <v>1</v>
      </c>
      <c r="AP77" s="11">
        <f t="shared" si="89"/>
        <v>1</v>
      </c>
      <c r="AQ77" s="11">
        <f t="shared" si="90"/>
        <v>0</v>
      </c>
      <c r="AR77" s="11">
        <f t="shared" si="91"/>
        <v>0</v>
      </c>
      <c r="AS77" s="10">
        <f t="shared" si="92"/>
        <v>4</v>
      </c>
      <c r="AT77" s="11">
        <f t="shared" si="93"/>
        <v>1</v>
      </c>
      <c r="AU77" s="11">
        <f t="shared" si="94"/>
        <v>1</v>
      </c>
      <c r="AV77" s="11">
        <f t="shared" si="95"/>
        <v>0</v>
      </c>
      <c r="AW77" s="11">
        <f t="shared" si="96"/>
        <v>0</v>
      </c>
      <c r="AX77" s="11">
        <f t="shared" si="97"/>
        <v>0</v>
      </c>
      <c r="AY77" s="11">
        <f t="shared" si="98"/>
        <v>0</v>
      </c>
      <c r="AZ77" s="10">
        <f t="shared" si="99"/>
        <v>2</v>
      </c>
      <c r="BA77" s="12" t="s">
        <v>944</v>
      </c>
      <c r="BB77" s="12">
        <v>938</v>
      </c>
      <c r="BC77" s="13">
        <v>2314</v>
      </c>
      <c r="BD77" s="10">
        <f t="shared" si="106"/>
        <v>2</v>
      </c>
      <c r="BE77" s="17">
        <f t="shared" si="100"/>
        <v>3.3</v>
      </c>
      <c r="BF77" s="10" t="str">
        <f t="shared" si="102"/>
        <v>Bra</v>
      </c>
      <c r="BI77" s="7">
        <v>180</v>
      </c>
      <c r="BJ77" s="6" t="s">
        <v>812</v>
      </c>
      <c r="BK77" s="9" t="str">
        <f t="shared" si="107"/>
        <v>Abbas Reyhanian</v>
      </c>
      <c r="BL77" s="10" t="str">
        <f t="shared" si="108"/>
        <v>abbas.reyhanian@tyreso.se</v>
      </c>
      <c r="BM77" s="10" t="str">
        <f t="shared" si="109"/>
        <v xml:space="preserve">Verksamhets ansvarig Café Bonza </v>
      </c>
      <c r="BN77" s="11">
        <f t="shared" si="110"/>
        <v>0</v>
      </c>
      <c r="BO77" s="11">
        <f t="shared" si="111"/>
        <v>0</v>
      </c>
      <c r="BP77" s="11">
        <f t="shared" si="112"/>
        <v>0</v>
      </c>
      <c r="BQ77" s="11">
        <f t="shared" si="113"/>
        <v>1.25</v>
      </c>
      <c r="BR77" s="11">
        <f t="shared" si="114"/>
        <v>0</v>
      </c>
      <c r="BS77" s="10">
        <f t="shared" si="115"/>
        <v>1.25</v>
      </c>
      <c r="BT77" s="11">
        <f t="shared" si="116"/>
        <v>0</v>
      </c>
      <c r="BU77" s="11">
        <f t="shared" si="117"/>
        <v>1</v>
      </c>
      <c r="BV77" s="11">
        <f t="shared" si="118"/>
        <v>1</v>
      </c>
      <c r="BW77" s="11">
        <f t="shared" si="119"/>
        <v>0</v>
      </c>
      <c r="BX77" s="11">
        <f t="shared" si="120"/>
        <v>0</v>
      </c>
      <c r="BY77" s="11">
        <f t="shared" si="121"/>
        <v>0</v>
      </c>
      <c r="BZ77" s="10">
        <f t="shared" si="122"/>
        <v>2</v>
      </c>
      <c r="CA77" s="11">
        <f t="shared" si="123"/>
        <v>0.625</v>
      </c>
      <c r="CB77" s="11">
        <f t="shared" si="124"/>
        <v>0.625</v>
      </c>
      <c r="CC77" s="11">
        <f t="shared" si="125"/>
        <v>0</v>
      </c>
      <c r="CD77" s="11">
        <f t="shared" si="126"/>
        <v>0</v>
      </c>
      <c r="CE77" s="11">
        <f t="shared" si="127"/>
        <v>0</v>
      </c>
      <c r="CF77" s="11">
        <f t="shared" si="128"/>
        <v>0.625</v>
      </c>
      <c r="CG77" s="11">
        <f t="shared" si="129"/>
        <v>0</v>
      </c>
      <c r="CH77" s="11">
        <f t="shared" si="130"/>
        <v>0.625</v>
      </c>
      <c r="CI77" s="11">
        <f t="shared" si="131"/>
        <v>0</v>
      </c>
      <c r="CJ77" s="10">
        <f t="shared" si="132"/>
        <v>2.5</v>
      </c>
      <c r="CK77" s="11">
        <f t="shared" si="133"/>
        <v>0</v>
      </c>
      <c r="CL77" s="11">
        <f t="shared" si="134"/>
        <v>2</v>
      </c>
      <c r="CM77" s="11">
        <f t="shared" si="135"/>
        <v>1</v>
      </c>
      <c r="CN77" s="11">
        <f t="shared" si="136"/>
        <v>0</v>
      </c>
      <c r="CO77" s="11">
        <f t="shared" si="137"/>
        <v>1</v>
      </c>
      <c r="CP77" s="11">
        <f t="shared" si="138"/>
        <v>0</v>
      </c>
      <c r="CQ77" s="10">
        <f t="shared" si="139"/>
        <v>4</v>
      </c>
      <c r="CR77" s="11">
        <f t="shared" si="140"/>
        <v>1</v>
      </c>
      <c r="CS77" s="11">
        <f t="shared" si="141"/>
        <v>1</v>
      </c>
      <c r="CT77" s="11">
        <f t="shared" si="142"/>
        <v>1</v>
      </c>
      <c r="CU77" s="11">
        <f t="shared" si="143"/>
        <v>0</v>
      </c>
      <c r="CV77" s="11">
        <f t="shared" si="144"/>
        <v>0</v>
      </c>
      <c r="CW77" s="11">
        <f t="shared" si="145"/>
        <v>0</v>
      </c>
      <c r="CX77" s="10">
        <f t="shared" si="146"/>
        <v>3</v>
      </c>
      <c r="CY77" s="11">
        <f t="shared" si="147"/>
        <v>0</v>
      </c>
      <c r="CZ77" s="11">
        <f t="shared" si="148"/>
        <v>0</v>
      </c>
      <c r="DA77" s="11">
        <f t="shared" si="149"/>
        <v>1</v>
      </c>
      <c r="DB77" s="11">
        <f t="shared" si="150"/>
        <v>0</v>
      </c>
      <c r="DC77" s="11">
        <f t="shared" si="151"/>
        <v>0</v>
      </c>
      <c r="DD77" s="11">
        <f t="shared" si="152"/>
        <v>0</v>
      </c>
      <c r="DE77" s="10">
        <f t="shared" si="153"/>
        <v>1</v>
      </c>
      <c r="DF77" s="12" t="s">
        <v>1509</v>
      </c>
      <c r="DG77" s="12">
        <v>877</v>
      </c>
      <c r="DH77" s="13">
        <v>2721</v>
      </c>
      <c r="DI77" s="10">
        <f t="shared" si="154"/>
        <v>3</v>
      </c>
      <c r="DJ77" s="17">
        <f t="shared" si="155"/>
        <v>2.4</v>
      </c>
    </row>
    <row r="78" spans="1:114" ht="14.25" x14ac:dyDescent="0.2">
      <c r="A78" s="6" t="s">
        <v>419</v>
      </c>
      <c r="B78" s="7">
        <v>2582</v>
      </c>
      <c r="C78" s="7"/>
      <c r="D78" s="7">
        <v>71</v>
      </c>
      <c r="E78" s="6" t="s">
        <v>364</v>
      </c>
      <c r="F78" s="9" t="str">
        <f t="shared" si="103"/>
        <v>Tommy Svensson Pöder</v>
      </c>
      <c r="G78" s="10" t="str">
        <f t="shared" si="104"/>
        <v>tommy.svensson-poder@hultsfred.se</v>
      </c>
      <c r="H78" s="10" t="str">
        <f t="shared" si="105"/>
        <v>Verksamhetschef Ungdomsenheten</v>
      </c>
      <c r="I78" s="11">
        <f t="shared" si="56"/>
        <v>1.25</v>
      </c>
      <c r="J78" s="11">
        <f t="shared" si="57"/>
        <v>1.25</v>
      </c>
      <c r="K78" s="11">
        <f t="shared" si="58"/>
        <v>0</v>
      </c>
      <c r="L78" s="11">
        <f t="shared" si="59"/>
        <v>1.25</v>
      </c>
      <c r="M78" s="11">
        <f t="shared" si="60"/>
        <v>0</v>
      </c>
      <c r="N78" s="10">
        <f t="shared" si="61"/>
        <v>3.75</v>
      </c>
      <c r="O78" s="11">
        <f t="shared" si="62"/>
        <v>1</v>
      </c>
      <c r="P78" s="11">
        <f t="shared" si="63"/>
        <v>0</v>
      </c>
      <c r="Q78" s="11">
        <f t="shared" si="64"/>
        <v>1</v>
      </c>
      <c r="R78" s="11">
        <f t="shared" si="65"/>
        <v>0</v>
      </c>
      <c r="S78" s="11">
        <f t="shared" si="66"/>
        <v>0</v>
      </c>
      <c r="T78" s="11">
        <f t="shared" si="67"/>
        <v>0</v>
      </c>
      <c r="U78" s="10">
        <f t="shared" si="68"/>
        <v>2</v>
      </c>
      <c r="V78" s="11">
        <f t="shared" si="69"/>
        <v>0</v>
      </c>
      <c r="W78" s="11">
        <f t="shared" si="70"/>
        <v>0</v>
      </c>
      <c r="X78" s="11">
        <f t="shared" si="71"/>
        <v>0.625</v>
      </c>
      <c r="Y78" s="11">
        <f t="shared" si="72"/>
        <v>0</v>
      </c>
      <c r="Z78" s="11">
        <f t="shared" si="73"/>
        <v>0.625</v>
      </c>
      <c r="AA78" s="11">
        <f t="shared" si="74"/>
        <v>0.625</v>
      </c>
      <c r="AB78" s="11">
        <f t="shared" si="75"/>
        <v>0.625</v>
      </c>
      <c r="AC78" s="11">
        <f t="shared" si="76"/>
        <v>0.625</v>
      </c>
      <c r="AD78" s="11">
        <f t="shared" si="77"/>
        <v>0</v>
      </c>
      <c r="AE78" s="10">
        <f t="shared" si="78"/>
        <v>3.125</v>
      </c>
      <c r="AF78" s="11">
        <f t="shared" si="79"/>
        <v>0</v>
      </c>
      <c r="AG78" s="11">
        <f t="shared" si="80"/>
        <v>2</v>
      </c>
      <c r="AH78" s="11">
        <f t="shared" si="81"/>
        <v>0</v>
      </c>
      <c r="AI78" s="11">
        <f t="shared" si="82"/>
        <v>2</v>
      </c>
      <c r="AJ78" s="11">
        <f t="shared" si="83"/>
        <v>0</v>
      </c>
      <c r="AK78" s="11">
        <f t="shared" si="84"/>
        <v>0</v>
      </c>
      <c r="AL78" s="10">
        <f t="shared" si="85"/>
        <v>4</v>
      </c>
      <c r="AM78" s="11">
        <f t="shared" si="86"/>
        <v>1</v>
      </c>
      <c r="AN78" s="11">
        <f t="shared" si="87"/>
        <v>1</v>
      </c>
      <c r="AO78" s="11">
        <f t="shared" si="88"/>
        <v>1</v>
      </c>
      <c r="AP78" s="11">
        <f t="shared" si="89"/>
        <v>1</v>
      </c>
      <c r="AQ78" s="11">
        <f t="shared" si="90"/>
        <v>0</v>
      </c>
      <c r="AR78" s="11">
        <f t="shared" si="91"/>
        <v>0</v>
      </c>
      <c r="AS78" s="10">
        <f t="shared" si="92"/>
        <v>4</v>
      </c>
      <c r="AT78" s="11">
        <f t="shared" si="93"/>
        <v>1</v>
      </c>
      <c r="AU78" s="11">
        <f t="shared" si="94"/>
        <v>0</v>
      </c>
      <c r="AV78" s="11">
        <f t="shared" si="95"/>
        <v>1</v>
      </c>
      <c r="AW78" s="11">
        <f t="shared" si="96"/>
        <v>0</v>
      </c>
      <c r="AX78" s="11">
        <f t="shared" si="97"/>
        <v>0</v>
      </c>
      <c r="AY78" s="11">
        <f t="shared" si="98"/>
        <v>0</v>
      </c>
      <c r="AZ78" s="10">
        <f t="shared" si="99"/>
        <v>2</v>
      </c>
      <c r="BA78" s="12" t="s">
        <v>1410</v>
      </c>
      <c r="BB78" s="12" t="s">
        <v>1411</v>
      </c>
      <c r="BC78" s="13">
        <v>2967</v>
      </c>
      <c r="BD78" s="10">
        <f t="shared" si="106"/>
        <v>4</v>
      </c>
      <c r="BE78" s="17">
        <f t="shared" si="100"/>
        <v>3.3</v>
      </c>
      <c r="BF78" s="10" t="str">
        <f t="shared" si="102"/>
        <v>Varken eller</v>
      </c>
      <c r="BI78" s="7">
        <v>181</v>
      </c>
      <c r="BJ78" s="6" t="s">
        <v>139</v>
      </c>
      <c r="BK78" s="9" t="str">
        <f t="shared" si="107"/>
        <v>Linn Sandegård</v>
      </c>
      <c r="BL78" s="10" t="str">
        <f t="shared" si="108"/>
        <v>linn.sandegard@osteraker.se</v>
      </c>
      <c r="BM78" s="10" t="str">
        <f t="shared" si="109"/>
        <v>Ungdomslots</v>
      </c>
      <c r="BN78" s="11">
        <f t="shared" si="110"/>
        <v>0</v>
      </c>
      <c r="BO78" s="11">
        <f t="shared" si="111"/>
        <v>0</v>
      </c>
      <c r="BP78" s="11">
        <f t="shared" si="112"/>
        <v>1.25</v>
      </c>
      <c r="BQ78" s="11">
        <f t="shared" si="113"/>
        <v>0</v>
      </c>
      <c r="BR78" s="11">
        <f t="shared" si="114"/>
        <v>0</v>
      </c>
      <c r="BS78" s="10">
        <f t="shared" si="115"/>
        <v>1.25</v>
      </c>
      <c r="BT78" s="11">
        <f t="shared" si="116"/>
        <v>1</v>
      </c>
      <c r="BU78" s="11">
        <f t="shared" si="117"/>
        <v>1</v>
      </c>
      <c r="BV78" s="11">
        <f t="shared" si="118"/>
        <v>1</v>
      </c>
      <c r="BW78" s="11">
        <f t="shared" si="119"/>
        <v>1</v>
      </c>
      <c r="BX78" s="11">
        <f t="shared" si="120"/>
        <v>0</v>
      </c>
      <c r="BY78" s="11">
        <f t="shared" si="121"/>
        <v>0</v>
      </c>
      <c r="BZ78" s="10">
        <f t="shared" si="122"/>
        <v>4</v>
      </c>
      <c r="CA78" s="11">
        <f t="shared" si="123"/>
        <v>0.625</v>
      </c>
      <c r="CB78" s="11">
        <f t="shared" si="124"/>
        <v>0</v>
      </c>
      <c r="CC78" s="11">
        <f t="shared" si="125"/>
        <v>0</v>
      </c>
      <c r="CD78" s="11">
        <f t="shared" si="126"/>
        <v>0</v>
      </c>
      <c r="CE78" s="11">
        <f t="shared" si="127"/>
        <v>0</v>
      </c>
      <c r="CF78" s="11">
        <f t="shared" si="128"/>
        <v>0.625</v>
      </c>
      <c r="CG78" s="11">
        <f t="shared" si="129"/>
        <v>0.625</v>
      </c>
      <c r="CH78" s="11">
        <f t="shared" si="130"/>
        <v>0</v>
      </c>
      <c r="CI78" s="11">
        <f t="shared" si="131"/>
        <v>0</v>
      </c>
      <c r="CJ78" s="10">
        <f t="shared" si="132"/>
        <v>1.875</v>
      </c>
      <c r="CK78" s="11">
        <f t="shared" si="133"/>
        <v>0</v>
      </c>
      <c r="CL78" s="11">
        <f t="shared" si="134"/>
        <v>2</v>
      </c>
      <c r="CM78" s="11">
        <f t="shared" si="135"/>
        <v>0</v>
      </c>
      <c r="CN78" s="11">
        <f t="shared" si="136"/>
        <v>2</v>
      </c>
      <c r="CO78" s="11">
        <f t="shared" si="137"/>
        <v>1</v>
      </c>
      <c r="CP78" s="11">
        <f t="shared" si="138"/>
        <v>0</v>
      </c>
      <c r="CQ78" s="10">
        <f t="shared" si="139"/>
        <v>5</v>
      </c>
      <c r="CR78" s="11">
        <f t="shared" si="140"/>
        <v>1</v>
      </c>
      <c r="CS78" s="11">
        <f t="shared" si="141"/>
        <v>1</v>
      </c>
      <c r="CT78" s="11">
        <f t="shared" si="142"/>
        <v>1</v>
      </c>
      <c r="CU78" s="11">
        <f t="shared" si="143"/>
        <v>1</v>
      </c>
      <c r="CV78" s="11">
        <f t="shared" si="144"/>
        <v>0</v>
      </c>
      <c r="CW78" s="11">
        <f t="shared" si="145"/>
        <v>0</v>
      </c>
      <c r="CX78" s="10">
        <f t="shared" si="146"/>
        <v>4</v>
      </c>
      <c r="CY78" s="11">
        <f t="shared" si="147"/>
        <v>0</v>
      </c>
      <c r="CZ78" s="11">
        <f t="shared" si="148"/>
        <v>0</v>
      </c>
      <c r="DA78" s="11">
        <f t="shared" si="149"/>
        <v>1</v>
      </c>
      <c r="DB78" s="11">
        <f t="shared" si="150"/>
        <v>0</v>
      </c>
      <c r="DC78" s="11">
        <f t="shared" si="151"/>
        <v>0</v>
      </c>
      <c r="DD78" s="11">
        <f t="shared" si="152"/>
        <v>0</v>
      </c>
      <c r="DE78" s="10">
        <f t="shared" si="153"/>
        <v>1</v>
      </c>
      <c r="DF78" s="12" t="s">
        <v>1511</v>
      </c>
      <c r="DG78" s="12">
        <v>853</v>
      </c>
      <c r="DH78" s="13">
        <v>1995</v>
      </c>
      <c r="DI78" s="10">
        <f t="shared" si="154"/>
        <v>0</v>
      </c>
      <c r="DJ78" s="17">
        <f t="shared" si="155"/>
        <v>2.4</v>
      </c>
    </row>
    <row r="79" spans="1:114" ht="14.25" x14ac:dyDescent="0.2">
      <c r="A79" s="6" t="s">
        <v>419</v>
      </c>
      <c r="B79" s="7">
        <v>2510</v>
      </c>
      <c r="C79" s="7"/>
      <c r="D79" s="7">
        <v>72</v>
      </c>
      <c r="E79" s="6" t="s">
        <v>420</v>
      </c>
      <c r="F79" s="9" t="str">
        <f t="shared" si="103"/>
        <v>Camilla Freedman</v>
      </c>
      <c r="G79" s="10" t="str">
        <f t="shared" si="104"/>
        <v>camilla.freedman@arvidsjaur.se</v>
      </c>
      <c r="H79" s="10" t="str">
        <f t="shared" si="105"/>
        <v>barn- och ungdomskulturchef</v>
      </c>
      <c r="I79" s="11">
        <f t="shared" si="56"/>
        <v>1.25</v>
      </c>
      <c r="J79" s="11">
        <f t="shared" si="57"/>
        <v>1.25</v>
      </c>
      <c r="K79" s="11">
        <f t="shared" si="58"/>
        <v>1.25</v>
      </c>
      <c r="L79" s="11">
        <f t="shared" si="59"/>
        <v>1.25</v>
      </c>
      <c r="M79" s="11">
        <f t="shared" si="60"/>
        <v>0</v>
      </c>
      <c r="N79" s="10">
        <f t="shared" si="61"/>
        <v>5</v>
      </c>
      <c r="O79" s="11">
        <f t="shared" si="62"/>
        <v>0</v>
      </c>
      <c r="P79" s="11">
        <f t="shared" si="63"/>
        <v>0</v>
      </c>
      <c r="Q79" s="11">
        <f t="shared" si="64"/>
        <v>1</v>
      </c>
      <c r="R79" s="11">
        <f t="shared" si="65"/>
        <v>1</v>
      </c>
      <c r="S79" s="11">
        <f t="shared" si="66"/>
        <v>0</v>
      </c>
      <c r="T79" s="11">
        <f t="shared" si="67"/>
        <v>0</v>
      </c>
      <c r="U79" s="10">
        <f t="shared" si="68"/>
        <v>2</v>
      </c>
      <c r="V79" s="11">
        <f t="shared" si="69"/>
        <v>0</v>
      </c>
      <c r="W79" s="11">
        <f t="shared" si="70"/>
        <v>0.625</v>
      </c>
      <c r="X79" s="11">
        <f t="shared" si="71"/>
        <v>0.625</v>
      </c>
      <c r="Y79" s="11">
        <f t="shared" si="72"/>
        <v>0.625</v>
      </c>
      <c r="Z79" s="11">
        <f t="shared" si="73"/>
        <v>0.625</v>
      </c>
      <c r="AA79" s="11">
        <f t="shared" si="74"/>
        <v>0.625</v>
      </c>
      <c r="AB79" s="11">
        <f t="shared" si="75"/>
        <v>0</v>
      </c>
      <c r="AC79" s="11">
        <f t="shared" si="76"/>
        <v>0.625</v>
      </c>
      <c r="AD79" s="11">
        <f t="shared" si="77"/>
        <v>0</v>
      </c>
      <c r="AE79" s="10">
        <f t="shared" si="78"/>
        <v>3.75</v>
      </c>
      <c r="AF79" s="11">
        <f t="shared" si="79"/>
        <v>0</v>
      </c>
      <c r="AG79" s="11">
        <f t="shared" si="80"/>
        <v>2</v>
      </c>
      <c r="AH79" s="11">
        <f t="shared" si="81"/>
        <v>0</v>
      </c>
      <c r="AI79" s="11">
        <f t="shared" si="82"/>
        <v>0</v>
      </c>
      <c r="AJ79" s="11">
        <f t="shared" si="83"/>
        <v>0</v>
      </c>
      <c r="AK79" s="11">
        <f t="shared" si="84"/>
        <v>0</v>
      </c>
      <c r="AL79" s="10">
        <f t="shared" si="85"/>
        <v>2</v>
      </c>
      <c r="AM79" s="11">
        <f t="shared" si="86"/>
        <v>1</v>
      </c>
      <c r="AN79" s="11">
        <f t="shared" si="87"/>
        <v>1</v>
      </c>
      <c r="AO79" s="11">
        <f t="shared" si="88"/>
        <v>1</v>
      </c>
      <c r="AP79" s="11">
        <f t="shared" si="89"/>
        <v>1</v>
      </c>
      <c r="AQ79" s="11">
        <f t="shared" si="90"/>
        <v>1</v>
      </c>
      <c r="AR79" s="11">
        <f t="shared" si="91"/>
        <v>0</v>
      </c>
      <c r="AS79" s="10">
        <f t="shared" si="92"/>
        <v>5</v>
      </c>
      <c r="AT79" s="11">
        <f t="shared" si="93"/>
        <v>0</v>
      </c>
      <c r="AU79" s="11">
        <f t="shared" si="94"/>
        <v>0</v>
      </c>
      <c r="AV79" s="11">
        <f t="shared" si="95"/>
        <v>1</v>
      </c>
      <c r="AW79" s="11">
        <f t="shared" si="96"/>
        <v>0</v>
      </c>
      <c r="AX79" s="11">
        <f t="shared" si="97"/>
        <v>0</v>
      </c>
      <c r="AY79" s="11">
        <f t="shared" si="98"/>
        <v>0</v>
      </c>
      <c r="AZ79" s="10">
        <f t="shared" si="99"/>
        <v>1</v>
      </c>
      <c r="BA79" s="12" t="s">
        <v>1448</v>
      </c>
      <c r="BB79" s="12" t="s">
        <v>1449</v>
      </c>
      <c r="BC79" s="13">
        <v>2868</v>
      </c>
      <c r="BD79" s="10">
        <f t="shared" si="106"/>
        <v>4</v>
      </c>
      <c r="BE79" s="17">
        <f t="shared" si="100"/>
        <v>3.3</v>
      </c>
      <c r="BF79" s="10" t="str">
        <f t="shared" si="102"/>
        <v>Bra</v>
      </c>
      <c r="BI79" s="7">
        <v>182</v>
      </c>
      <c r="BJ79" s="6" t="s">
        <v>354</v>
      </c>
      <c r="BK79" s="9" t="str">
        <f t="shared" si="107"/>
        <v>ander seklund</v>
      </c>
      <c r="BL79" s="10" t="str">
        <f t="shared" si="108"/>
        <v>anders.eklund@heby.se</v>
      </c>
      <c r="BM79" s="10" t="str">
        <f t="shared" si="109"/>
        <v>handläggare</v>
      </c>
      <c r="BN79" s="11">
        <f t="shared" si="110"/>
        <v>0</v>
      </c>
      <c r="BO79" s="11">
        <f t="shared" si="111"/>
        <v>0</v>
      </c>
      <c r="BP79" s="11">
        <f t="shared" si="112"/>
        <v>0</v>
      </c>
      <c r="BQ79" s="11">
        <f t="shared" si="113"/>
        <v>0</v>
      </c>
      <c r="BR79" s="11">
        <f t="shared" si="114"/>
        <v>0</v>
      </c>
      <c r="BS79" s="10">
        <f t="shared" si="115"/>
        <v>0</v>
      </c>
      <c r="BT79" s="11">
        <f t="shared" si="116"/>
        <v>1</v>
      </c>
      <c r="BU79" s="11">
        <f t="shared" si="117"/>
        <v>1</v>
      </c>
      <c r="BV79" s="11">
        <f t="shared" si="118"/>
        <v>1</v>
      </c>
      <c r="BW79" s="11">
        <f t="shared" si="119"/>
        <v>1</v>
      </c>
      <c r="BX79" s="11">
        <f t="shared" si="120"/>
        <v>0</v>
      </c>
      <c r="BY79" s="11">
        <f t="shared" si="121"/>
        <v>0</v>
      </c>
      <c r="BZ79" s="10">
        <f t="shared" si="122"/>
        <v>4</v>
      </c>
      <c r="CA79" s="11">
        <f t="shared" si="123"/>
        <v>0.625</v>
      </c>
      <c r="CB79" s="11">
        <f t="shared" si="124"/>
        <v>0.625</v>
      </c>
      <c r="CC79" s="11">
        <f t="shared" si="125"/>
        <v>0.625</v>
      </c>
      <c r="CD79" s="11">
        <f t="shared" si="126"/>
        <v>0.625</v>
      </c>
      <c r="CE79" s="11">
        <f t="shared" si="127"/>
        <v>0</v>
      </c>
      <c r="CF79" s="11">
        <f t="shared" si="128"/>
        <v>0.625</v>
      </c>
      <c r="CG79" s="11">
        <f t="shared" si="129"/>
        <v>0.625</v>
      </c>
      <c r="CH79" s="11">
        <f t="shared" si="130"/>
        <v>0</v>
      </c>
      <c r="CI79" s="11">
        <f t="shared" si="131"/>
        <v>0</v>
      </c>
      <c r="CJ79" s="10">
        <f t="shared" si="132"/>
        <v>3.75</v>
      </c>
      <c r="CK79" s="11">
        <f t="shared" si="133"/>
        <v>0</v>
      </c>
      <c r="CL79" s="11">
        <f t="shared" si="134"/>
        <v>2</v>
      </c>
      <c r="CM79" s="11">
        <f t="shared" si="135"/>
        <v>0</v>
      </c>
      <c r="CN79" s="11">
        <f t="shared" si="136"/>
        <v>0</v>
      </c>
      <c r="CO79" s="11">
        <f t="shared" si="137"/>
        <v>0</v>
      </c>
      <c r="CP79" s="11">
        <f t="shared" si="138"/>
        <v>0</v>
      </c>
      <c r="CQ79" s="10">
        <f t="shared" si="139"/>
        <v>2</v>
      </c>
      <c r="CR79" s="11">
        <f t="shared" si="140"/>
        <v>1</v>
      </c>
      <c r="CS79" s="11">
        <f t="shared" si="141"/>
        <v>0</v>
      </c>
      <c r="CT79" s="11">
        <f t="shared" si="142"/>
        <v>1</v>
      </c>
      <c r="CU79" s="11">
        <f t="shared" si="143"/>
        <v>1</v>
      </c>
      <c r="CV79" s="11">
        <f t="shared" si="144"/>
        <v>0</v>
      </c>
      <c r="CW79" s="11">
        <f t="shared" si="145"/>
        <v>0</v>
      </c>
      <c r="CX79" s="10">
        <f t="shared" si="146"/>
        <v>3</v>
      </c>
      <c r="CY79" s="11">
        <f t="shared" si="147"/>
        <v>1</v>
      </c>
      <c r="CZ79" s="11">
        <f t="shared" si="148"/>
        <v>1</v>
      </c>
      <c r="DA79" s="11">
        <f t="shared" si="149"/>
        <v>0</v>
      </c>
      <c r="DB79" s="11">
        <f t="shared" si="150"/>
        <v>0</v>
      </c>
      <c r="DC79" s="11">
        <f t="shared" si="151"/>
        <v>0</v>
      </c>
      <c r="DD79" s="11">
        <f t="shared" si="152"/>
        <v>0</v>
      </c>
      <c r="DE79" s="10">
        <f t="shared" si="153"/>
        <v>2</v>
      </c>
      <c r="DF79" s="12" t="s">
        <v>1574</v>
      </c>
      <c r="DG79" s="12">
        <v>831</v>
      </c>
      <c r="DH79" s="13">
        <v>2406</v>
      </c>
      <c r="DI79" s="10">
        <f t="shared" si="154"/>
        <v>2</v>
      </c>
      <c r="DJ79" s="17">
        <f t="shared" si="155"/>
        <v>2.4</v>
      </c>
    </row>
    <row r="80" spans="1:114" ht="14.25" x14ac:dyDescent="0.2">
      <c r="A80" s="6" t="s">
        <v>419</v>
      </c>
      <c r="B80" s="7">
        <v>2506</v>
      </c>
      <c r="C80" s="7"/>
      <c r="D80" s="7">
        <v>73</v>
      </c>
      <c r="E80" s="6" t="s">
        <v>455</v>
      </c>
      <c r="F80" s="9" t="str">
        <f t="shared" si="103"/>
        <v>Henry Barsk</v>
      </c>
      <c r="G80" s="10" t="str">
        <f t="shared" si="104"/>
        <v>henry.barsk@overtornea.se</v>
      </c>
      <c r="H80" s="10" t="str">
        <f t="shared" si="105"/>
        <v>Kultur- och fritidssamordnare</v>
      </c>
      <c r="I80" s="11">
        <f t="shared" ref="I80:I143" si="156">IF(LEN(F80) &gt; 0, IF(IFERROR(FIND("a.", VLOOKUP(E80,Svar, 5, FALSE)), 0), 1.25, 0), "")</f>
        <v>1.25</v>
      </c>
      <c r="J80" s="11">
        <f t="shared" ref="J80:J143" si="157">IF(LEN(F80) &gt; 0, IF(IFERROR(FIND("b.", VLOOKUP(E80,Svar, 5, FALSE)), 0), 1.25, 0), "")</f>
        <v>0</v>
      </c>
      <c r="K80" s="11">
        <f t="shared" ref="K80:K143" si="158">IF(LEN(F80) &gt; 0, IF(IFERROR(FIND("c.", VLOOKUP(E80,Svar, 5, FALSE)), 0), 1.25, 0), "")</f>
        <v>1.25</v>
      </c>
      <c r="L80" s="11">
        <f t="shared" ref="L80:L143" si="159">IF(LEN(F80) &gt; 0, IF(IFERROR(FIND("d.", VLOOKUP(E80,Svar, 5, FALSE)), 0), 1.25, 0), "")</f>
        <v>1.25</v>
      </c>
      <c r="M80" s="11">
        <f t="shared" ref="M80:M143" si="160">IF(LEN(F80) &gt; 0, 0, "")</f>
        <v>0</v>
      </c>
      <c r="N80" s="10">
        <f t="shared" ref="N80:N143" si="161">IF(LEN(F80) &gt; 0, SUM(I80:M80), "")</f>
        <v>3.75</v>
      </c>
      <c r="O80" s="11">
        <f t="shared" ref="O80:O143" si="162">IF(LEN(F80) &gt; 0, IF(IFERROR(FIND("a.", VLOOKUP(E80,Svar, 7, FALSE)), 0), 1, 0), "")</f>
        <v>0</v>
      </c>
      <c r="P80" s="11">
        <f t="shared" ref="P80:P143" si="163">IF(LEN(F80) &gt; 0, IF(IFERROR(FIND("b.", VLOOKUP(E80,Svar, 7, FALSE)), 0), 1, 0), "")</f>
        <v>1</v>
      </c>
      <c r="Q80" s="11">
        <f t="shared" ref="Q80:Q143" si="164">IF(LEN(F80) &gt; 0, IF(IFERROR(FIND("c.", VLOOKUP(E80,Svar, 7, FALSE)), 0), 1, 0), "")</f>
        <v>1</v>
      </c>
      <c r="R80" s="11">
        <f t="shared" ref="R80:R143" si="165">IF(LEN(F80) &gt; 0, IF(IFERROR(FIND("d.", VLOOKUP(E80,Svar, 7, FALSE)), 0), 1, 0), "")</f>
        <v>1</v>
      </c>
      <c r="S80" s="11">
        <f t="shared" ref="S80:S143" si="166">IF(LEN(F80) &gt; 0, IF(IFERROR(FIND("e.", VLOOKUP(E80,Svar, 7, FALSE)), 0), 1, 0), "")</f>
        <v>0</v>
      </c>
      <c r="T80" s="11">
        <f t="shared" ref="T80:T143" si="167">IF(LEN(F80) &gt; 0, 0, "")</f>
        <v>0</v>
      </c>
      <c r="U80" s="10">
        <f t="shared" ref="U80:U143" si="168">IF(LEN(F80) &gt; 0, SUM(O80:T80), "")</f>
        <v>3</v>
      </c>
      <c r="V80" s="11">
        <f t="shared" ref="V80:V143" si="169">IF(LEN(F80) &gt; 0, IF(IFERROR(FIND("a.", VLOOKUP(E80,Svar, 8, FALSE)), 0), 0.625, 0), "")</f>
        <v>0</v>
      </c>
      <c r="W80" s="11">
        <f t="shared" ref="W80:W143" si="170">IF(LEN(F80) &gt; 0, IF(IFERROR(FIND("b.", VLOOKUP(E80,Svar, 8, FALSE)), 0), 0.625, 0), "")</f>
        <v>0</v>
      </c>
      <c r="X80" s="11">
        <f t="shared" ref="X80:X143" si="171">IF(LEN(F80) &gt; 0, IF(IFERROR(FIND("c.", VLOOKUP(E80,Svar, 8, FALSE)), 0), 0.625, 0), "")</f>
        <v>0.625</v>
      </c>
      <c r="Y80" s="11">
        <f t="shared" ref="Y80:Y143" si="172">IF(LEN(F80) &gt; 0, IF(IFERROR(FIND("d.", VLOOKUP(E80,Svar, 8, FALSE)), 0), 0.625, 0), "")</f>
        <v>0.625</v>
      </c>
      <c r="Z80" s="11">
        <f t="shared" ref="Z80:Z143" si="173">IF(LEN(F80) &gt; 0, IF(IFERROR(FIND("e.", VLOOKUP(E80,Svar, 8, FALSE)), 0), 0.625, 0), "")</f>
        <v>0.625</v>
      </c>
      <c r="AA80" s="11">
        <f t="shared" ref="AA80:AA143" si="174">IF(LEN(F80) &gt; 0, IF(IFERROR(FIND("f.", VLOOKUP(E80,Svar, 8, FALSE)), 0), 0.625, 0), "")</f>
        <v>0.625</v>
      </c>
      <c r="AB80" s="11">
        <f t="shared" ref="AB80:AB143" si="175">IF(LEN(F80) &gt; 0, IF(IFERROR(FIND("g.", VLOOKUP(E80,Svar, 8, FALSE)), 0), 0.625, 0), "")</f>
        <v>0</v>
      </c>
      <c r="AC80" s="11">
        <f t="shared" ref="AC80:AC143" si="176">IF(LEN(F80) &gt; 0, IF(IFERROR(FIND("h.", VLOOKUP(E80,Svar, 8, FALSE)), 0), 0.625, 0), "")</f>
        <v>0.625</v>
      </c>
      <c r="AD80" s="11">
        <f t="shared" ref="AD80:AD143" si="177">IF(LEN(F80) &gt; 0, 0, "")</f>
        <v>0</v>
      </c>
      <c r="AE80" s="10">
        <f t="shared" ref="AE80:AE143" si="178">IF(LEN(F80) &gt; 0, SUM(V80:AD80), "")</f>
        <v>3.125</v>
      </c>
      <c r="AF80" s="11">
        <f t="shared" ref="AF80:AF143" si="179">IF(LEN(F80) &gt; 0, IF(IFERROR(FIND("a.", VLOOKUP(E80,Svar, 9, FALSE)), 0), 1, 0), "")</f>
        <v>0</v>
      </c>
      <c r="AG80" s="11">
        <f t="shared" ref="AG80:AG143" si="180">IF(LEN(F80) &gt; 0, IF(IFERROR(FIND("b.", VLOOKUP(E80,Svar, 9, FALSE)), 0), 2, 0), "")</f>
        <v>2</v>
      </c>
      <c r="AH80" s="11">
        <f t="shared" ref="AH80:AH143" si="181">IF(LEN(F80) &gt; 0, IF(IFERROR(FIND("c.", VLOOKUP(E80,Svar, 9, FALSE)), 0), 1, 0), "")</f>
        <v>0</v>
      </c>
      <c r="AI80" s="11">
        <f t="shared" ref="AI80:AI143" si="182">IF(LEN(F80) &gt; 0, IF(IFERROR(FIND("d.", VLOOKUP(E80,Svar, 9, FALSE)), 0), 2, 0), "")</f>
        <v>2</v>
      </c>
      <c r="AJ80" s="11">
        <f t="shared" ref="AJ80:AJ143" si="183">IF(LEN(F80) &gt; 0, IF(IFERROR(FIND("e.", VLOOKUP(E80,Svar, 9, FALSE)), 0), 1, 0), "")</f>
        <v>0</v>
      </c>
      <c r="AK80" s="11">
        <f t="shared" ref="AK80:AK143" si="184">IF(LEN(F80) &gt; 0, 0, "")</f>
        <v>0</v>
      </c>
      <c r="AL80" s="10">
        <f t="shared" ref="AL80:AL143" si="185">IF(LEN(F80) &gt; 0, IF(SUM(AF80:AK80) &gt; 5, 5, SUM(AF80:AK80)), "")</f>
        <v>4</v>
      </c>
      <c r="AM80" s="11">
        <f t="shared" ref="AM80:AM143" si="186">IF(LEN(F80) &gt; 0, IF(IFERROR(FIND("a.", VLOOKUP(E80,Svar, 10, FALSE)), 0), 1, 0), "")</f>
        <v>1</v>
      </c>
      <c r="AN80" s="11">
        <f t="shared" ref="AN80:AN143" si="187">IF(LEN(F80) &gt; 0, IF(IFERROR(FIND("b.", VLOOKUP(E80,Svar, 10, FALSE)), 0), 1, 0), "")</f>
        <v>1</v>
      </c>
      <c r="AO80" s="11">
        <f t="shared" ref="AO80:AO143" si="188">IF(LEN(F80) &gt; 0, IF(IFERROR(FIND("c.", VLOOKUP(E80,Svar, 10, FALSE)), 0), 1, 0), "")</f>
        <v>1</v>
      </c>
      <c r="AP80" s="11">
        <f t="shared" ref="AP80:AP143" si="189">IF(LEN(F80) &gt; 0, IF(IFERROR(FIND("d.", VLOOKUP(E80,Svar, 10, FALSE)), 0), 1, 0), "")</f>
        <v>0</v>
      </c>
      <c r="AQ80" s="11">
        <f t="shared" ref="AQ80:AQ143" si="190">IF(LEN(F80) &gt; 0, IF(IFERROR(FIND("e.", VLOOKUP(E80,Svar, 10, FALSE)), 0), 1, 0), "")</f>
        <v>0</v>
      </c>
      <c r="AR80" s="11">
        <f t="shared" ref="AR80:AR143" si="191">IF(LEN(F80) &gt; 0, 0, "")</f>
        <v>0</v>
      </c>
      <c r="AS80" s="10">
        <f t="shared" ref="AS80:AS143" si="192">IF(LEN(F80) &gt; 0, SUM(AM80:AR80), "")</f>
        <v>3</v>
      </c>
      <c r="AT80" s="11">
        <f t="shared" ref="AT80:AT143" si="193">IF(LEN(F80) &gt; 0, IF(IFERROR(FIND("a.", VLOOKUP(E80,Svar, 11, FALSE)), 0), 1, 0), "")</f>
        <v>0</v>
      </c>
      <c r="AU80" s="11">
        <f t="shared" ref="AU80:AU143" si="194">IF(LEN(F80) &gt; 0, IF(IFERROR(FIND("b.", VLOOKUP(E80,Svar, 11, FALSE)), 0), 1, 0), "")</f>
        <v>0</v>
      </c>
      <c r="AV80" s="11">
        <f t="shared" ref="AV80:AV143" si="195">IF(LEN(F80) &gt; 0, IF(IFERROR(FIND("c.", VLOOKUP(E80,Svar, 11, FALSE)), 0), 1, 0), "")</f>
        <v>1</v>
      </c>
      <c r="AW80" s="11">
        <f t="shared" ref="AW80:AW143" si="196">IF(LEN(F80) &gt; 0, IF(IFERROR(FIND("d.", VLOOKUP(E80,Svar, 11, FALSE)), 0), 1, 0), "")</f>
        <v>0</v>
      </c>
      <c r="AX80" s="11">
        <f t="shared" ref="AX80:AX143" si="197">IF(LEN(F80) &gt; 0, IF(IFERROR(FIND("e.", VLOOKUP(E80,Svar, 11, FALSE)), 0), 1, 0), "")</f>
        <v>0</v>
      </c>
      <c r="AY80" s="11">
        <f t="shared" ref="AY80:AY143" si="198">IF(LEN(F80) &gt; 0, 0, "")</f>
        <v>0</v>
      </c>
      <c r="AZ80" s="10">
        <f t="shared" ref="AZ80:AZ143" si="199">IF(LEN(F80) &gt; 0, SUM(AT80:AY80), "")</f>
        <v>1</v>
      </c>
      <c r="BA80" s="12" t="s">
        <v>1452</v>
      </c>
      <c r="BB80" s="12" t="s">
        <v>1453</v>
      </c>
      <c r="BC80" s="13">
        <v>3717</v>
      </c>
      <c r="BD80" s="10">
        <f t="shared" si="106"/>
        <v>5</v>
      </c>
      <c r="BE80" s="17">
        <f t="shared" ref="BE80:BE143" si="200">IF(LEN(F80) &gt; 0, ROUND((N80+U80+AE80+AL80+AS80+AZ80+BD80)/7, 1), "")</f>
        <v>3.3</v>
      </c>
      <c r="BF80" s="10" t="str">
        <f t="shared" si="102"/>
        <v>Mycket bra</v>
      </c>
      <c r="BI80" s="7">
        <v>183</v>
      </c>
      <c r="BJ80" s="6" t="s">
        <v>855</v>
      </c>
      <c r="BK80" s="9" t="str">
        <f t="shared" si="107"/>
        <v>Runa Krehla</v>
      </c>
      <c r="BL80" s="10" t="str">
        <f t="shared" si="108"/>
        <v>runa.krehla@knivsta.se</v>
      </c>
      <c r="BM80" s="10" t="str">
        <f t="shared" si="109"/>
        <v>samordnare fritid och kultur</v>
      </c>
      <c r="BN80" s="11">
        <f t="shared" si="110"/>
        <v>0</v>
      </c>
      <c r="BO80" s="11">
        <f t="shared" si="111"/>
        <v>0</v>
      </c>
      <c r="BP80" s="11">
        <f t="shared" si="112"/>
        <v>0</v>
      </c>
      <c r="BQ80" s="11">
        <f t="shared" si="113"/>
        <v>0</v>
      </c>
      <c r="BR80" s="11">
        <f t="shared" si="114"/>
        <v>0</v>
      </c>
      <c r="BS80" s="10">
        <f t="shared" si="115"/>
        <v>0</v>
      </c>
      <c r="BT80" s="11">
        <f t="shared" si="116"/>
        <v>1</v>
      </c>
      <c r="BU80" s="11">
        <f t="shared" si="117"/>
        <v>1</v>
      </c>
      <c r="BV80" s="11">
        <f t="shared" si="118"/>
        <v>1</v>
      </c>
      <c r="BW80" s="11">
        <f t="shared" si="119"/>
        <v>1</v>
      </c>
      <c r="BX80" s="11">
        <f t="shared" si="120"/>
        <v>0</v>
      </c>
      <c r="BY80" s="11">
        <f t="shared" si="121"/>
        <v>0</v>
      </c>
      <c r="BZ80" s="10">
        <f t="shared" si="122"/>
        <v>4</v>
      </c>
      <c r="CA80" s="11">
        <f t="shared" si="123"/>
        <v>0</v>
      </c>
      <c r="CB80" s="11">
        <f t="shared" si="124"/>
        <v>0.625</v>
      </c>
      <c r="CC80" s="11">
        <f t="shared" si="125"/>
        <v>0</v>
      </c>
      <c r="CD80" s="11">
        <f t="shared" si="126"/>
        <v>0</v>
      </c>
      <c r="CE80" s="11">
        <f t="shared" si="127"/>
        <v>0</v>
      </c>
      <c r="CF80" s="11">
        <f t="shared" si="128"/>
        <v>0.625</v>
      </c>
      <c r="CG80" s="11">
        <f t="shared" si="129"/>
        <v>0.625</v>
      </c>
      <c r="CH80" s="11">
        <f t="shared" si="130"/>
        <v>0.625</v>
      </c>
      <c r="CI80" s="11">
        <f t="shared" si="131"/>
        <v>0</v>
      </c>
      <c r="CJ80" s="10">
        <f t="shared" si="132"/>
        <v>2.5</v>
      </c>
      <c r="CK80" s="11">
        <f t="shared" si="133"/>
        <v>0</v>
      </c>
      <c r="CL80" s="11">
        <f t="shared" si="134"/>
        <v>2</v>
      </c>
      <c r="CM80" s="11">
        <f t="shared" si="135"/>
        <v>0</v>
      </c>
      <c r="CN80" s="11">
        <f t="shared" si="136"/>
        <v>2</v>
      </c>
      <c r="CO80" s="11">
        <f t="shared" si="137"/>
        <v>0</v>
      </c>
      <c r="CP80" s="11">
        <f t="shared" si="138"/>
        <v>0</v>
      </c>
      <c r="CQ80" s="10">
        <f t="shared" si="139"/>
        <v>4</v>
      </c>
      <c r="CR80" s="11">
        <f t="shared" si="140"/>
        <v>1</v>
      </c>
      <c r="CS80" s="11">
        <f t="shared" si="141"/>
        <v>1</v>
      </c>
      <c r="CT80" s="11">
        <f t="shared" si="142"/>
        <v>1</v>
      </c>
      <c r="CU80" s="11">
        <f t="shared" si="143"/>
        <v>1</v>
      </c>
      <c r="CV80" s="11">
        <f t="shared" si="144"/>
        <v>1</v>
      </c>
      <c r="CW80" s="11">
        <f t="shared" si="145"/>
        <v>0</v>
      </c>
      <c r="CX80" s="10">
        <f t="shared" si="146"/>
        <v>5</v>
      </c>
      <c r="CY80" s="11">
        <f t="shared" si="147"/>
        <v>1</v>
      </c>
      <c r="CZ80" s="11">
        <f t="shared" si="148"/>
        <v>0</v>
      </c>
      <c r="DA80" s="11">
        <f t="shared" si="149"/>
        <v>0</v>
      </c>
      <c r="DB80" s="11">
        <f t="shared" si="150"/>
        <v>0</v>
      </c>
      <c r="DC80" s="11">
        <f t="shared" si="151"/>
        <v>0</v>
      </c>
      <c r="DD80" s="11">
        <f t="shared" si="152"/>
        <v>0</v>
      </c>
      <c r="DE80" s="10">
        <f t="shared" si="153"/>
        <v>1</v>
      </c>
      <c r="DF80" s="12" t="s">
        <v>1576</v>
      </c>
      <c r="DG80" s="12">
        <v>791</v>
      </c>
      <c r="DH80" s="13">
        <v>1904</v>
      </c>
      <c r="DI80" s="10">
        <f t="shared" si="154"/>
        <v>0</v>
      </c>
      <c r="DJ80" s="17">
        <f t="shared" si="155"/>
        <v>2.4</v>
      </c>
    </row>
    <row r="81" spans="1:114" ht="14.25" x14ac:dyDescent="0.2">
      <c r="A81" s="6" t="s">
        <v>419</v>
      </c>
      <c r="B81" s="7">
        <v>2514</v>
      </c>
      <c r="C81" s="7"/>
      <c r="D81" s="7">
        <v>74</v>
      </c>
      <c r="E81" s="6" t="s">
        <v>661</v>
      </c>
      <c r="F81" s="9" t="str">
        <f t="shared" si="103"/>
        <v>Karin Jeppsson</v>
      </c>
      <c r="G81" s="10" t="str">
        <f t="shared" si="104"/>
        <v>karin.jeppsson@trelleborg.se</v>
      </c>
      <c r="H81" s="10" t="str">
        <f t="shared" si="105"/>
        <v>samordnare ANDT samt barnkonventionen</v>
      </c>
      <c r="I81" s="11">
        <f t="shared" si="156"/>
        <v>1.25</v>
      </c>
      <c r="J81" s="11">
        <f t="shared" si="157"/>
        <v>0</v>
      </c>
      <c r="K81" s="11">
        <f t="shared" si="158"/>
        <v>1.25</v>
      </c>
      <c r="L81" s="11">
        <f t="shared" si="159"/>
        <v>1.25</v>
      </c>
      <c r="M81" s="11">
        <f t="shared" si="160"/>
        <v>0</v>
      </c>
      <c r="N81" s="10">
        <f t="shared" si="161"/>
        <v>3.75</v>
      </c>
      <c r="O81" s="11">
        <f t="shared" si="162"/>
        <v>1</v>
      </c>
      <c r="P81" s="11">
        <f t="shared" si="163"/>
        <v>1</v>
      </c>
      <c r="Q81" s="11">
        <f t="shared" si="164"/>
        <v>1</v>
      </c>
      <c r="R81" s="11">
        <f t="shared" si="165"/>
        <v>1</v>
      </c>
      <c r="S81" s="11">
        <f t="shared" si="166"/>
        <v>0</v>
      </c>
      <c r="T81" s="11">
        <f t="shared" si="167"/>
        <v>0</v>
      </c>
      <c r="U81" s="10">
        <f t="shared" si="168"/>
        <v>4</v>
      </c>
      <c r="V81" s="11">
        <f t="shared" si="169"/>
        <v>0</v>
      </c>
      <c r="W81" s="11">
        <f t="shared" si="170"/>
        <v>0.625</v>
      </c>
      <c r="X81" s="11">
        <f t="shared" si="171"/>
        <v>0.625</v>
      </c>
      <c r="Y81" s="11">
        <f t="shared" si="172"/>
        <v>0</v>
      </c>
      <c r="Z81" s="11">
        <f t="shared" si="173"/>
        <v>0</v>
      </c>
      <c r="AA81" s="11">
        <f t="shared" si="174"/>
        <v>0.625</v>
      </c>
      <c r="AB81" s="11">
        <f t="shared" si="175"/>
        <v>0.625</v>
      </c>
      <c r="AC81" s="11">
        <f t="shared" si="176"/>
        <v>0</v>
      </c>
      <c r="AD81" s="11">
        <f t="shared" si="177"/>
        <v>0</v>
      </c>
      <c r="AE81" s="10">
        <f t="shared" si="178"/>
        <v>2.5</v>
      </c>
      <c r="AF81" s="11">
        <f t="shared" si="179"/>
        <v>0</v>
      </c>
      <c r="AG81" s="11">
        <f t="shared" si="180"/>
        <v>2</v>
      </c>
      <c r="AH81" s="11">
        <f t="shared" si="181"/>
        <v>0</v>
      </c>
      <c r="AI81" s="11">
        <f t="shared" si="182"/>
        <v>2</v>
      </c>
      <c r="AJ81" s="11">
        <f t="shared" si="183"/>
        <v>1</v>
      </c>
      <c r="AK81" s="11">
        <f t="shared" si="184"/>
        <v>0</v>
      </c>
      <c r="AL81" s="10">
        <f t="shared" si="185"/>
        <v>5</v>
      </c>
      <c r="AM81" s="11">
        <f t="shared" si="186"/>
        <v>1</v>
      </c>
      <c r="AN81" s="11">
        <f t="shared" si="187"/>
        <v>1</v>
      </c>
      <c r="AO81" s="11">
        <f t="shared" si="188"/>
        <v>0</v>
      </c>
      <c r="AP81" s="11">
        <f t="shared" si="189"/>
        <v>1</v>
      </c>
      <c r="AQ81" s="11">
        <f t="shared" si="190"/>
        <v>0</v>
      </c>
      <c r="AR81" s="11">
        <f t="shared" si="191"/>
        <v>0</v>
      </c>
      <c r="AS81" s="10">
        <f t="shared" si="192"/>
        <v>3</v>
      </c>
      <c r="AT81" s="11">
        <f t="shared" si="193"/>
        <v>0</v>
      </c>
      <c r="AU81" s="11">
        <f t="shared" si="194"/>
        <v>1</v>
      </c>
      <c r="AV81" s="11">
        <f t="shared" si="195"/>
        <v>1</v>
      </c>
      <c r="AW81" s="11">
        <f t="shared" si="196"/>
        <v>0</v>
      </c>
      <c r="AX81" s="11">
        <f t="shared" si="197"/>
        <v>0</v>
      </c>
      <c r="AY81" s="11">
        <f t="shared" si="198"/>
        <v>0</v>
      </c>
      <c r="AZ81" s="10">
        <f t="shared" si="199"/>
        <v>2</v>
      </c>
      <c r="BA81" s="12" t="s">
        <v>1483</v>
      </c>
      <c r="BB81" s="12" t="s">
        <v>1484</v>
      </c>
      <c r="BC81" s="13">
        <v>2683</v>
      </c>
      <c r="BD81" s="10">
        <f t="shared" si="106"/>
        <v>3</v>
      </c>
      <c r="BE81" s="17">
        <f t="shared" si="200"/>
        <v>3.3</v>
      </c>
      <c r="BF81" s="10" t="str">
        <f t="shared" si="102"/>
        <v>Bra</v>
      </c>
      <c r="BI81" s="7">
        <v>184</v>
      </c>
      <c r="BJ81" s="6" t="s">
        <v>859</v>
      </c>
      <c r="BK81" s="9" t="str">
        <f t="shared" si="107"/>
        <v>Jessica Lindegren</v>
      </c>
      <c r="BL81" s="10" t="str">
        <f t="shared" si="108"/>
        <v>jessica.lindegren@hotmail.com</v>
      </c>
      <c r="BM81" s="10" t="str">
        <f t="shared" si="109"/>
        <v>Kultur och fritidschef</v>
      </c>
      <c r="BN81" s="11">
        <f t="shared" si="110"/>
        <v>0</v>
      </c>
      <c r="BO81" s="11">
        <f t="shared" si="111"/>
        <v>0</v>
      </c>
      <c r="BP81" s="11">
        <f t="shared" si="112"/>
        <v>0</v>
      </c>
      <c r="BQ81" s="11">
        <f t="shared" si="113"/>
        <v>0</v>
      </c>
      <c r="BR81" s="11">
        <f t="shared" si="114"/>
        <v>0</v>
      </c>
      <c r="BS81" s="10">
        <f t="shared" si="115"/>
        <v>0</v>
      </c>
      <c r="BT81" s="11">
        <f t="shared" si="116"/>
        <v>1</v>
      </c>
      <c r="BU81" s="11">
        <f t="shared" si="117"/>
        <v>0</v>
      </c>
      <c r="BV81" s="11">
        <f t="shared" si="118"/>
        <v>1</v>
      </c>
      <c r="BW81" s="11">
        <f t="shared" si="119"/>
        <v>1</v>
      </c>
      <c r="BX81" s="11">
        <f t="shared" si="120"/>
        <v>0</v>
      </c>
      <c r="BY81" s="11">
        <f t="shared" si="121"/>
        <v>0</v>
      </c>
      <c r="BZ81" s="10">
        <f t="shared" si="122"/>
        <v>3</v>
      </c>
      <c r="CA81" s="11">
        <f t="shared" si="123"/>
        <v>0</v>
      </c>
      <c r="CB81" s="11">
        <f t="shared" si="124"/>
        <v>0</v>
      </c>
      <c r="CC81" s="11">
        <f t="shared" si="125"/>
        <v>0</v>
      </c>
      <c r="CD81" s="11">
        <f t="shared" si="126"/>
        <v>0</v>
      </c>
      <c r="CE81" s="11">
        <f t="shared" si="127"/>
        <v>0</v>
      </c>
      <c r="CF81" s="11">
        <f t="shared" si="128"/>
        <v>0.625</v>
      </c>
      <c r="CG81" s="11">
        <f t="shared" si="129"/>
        <v>0.625</v>
      </c>
      <c r="CH81" s="11">
        <f t="shared" si="130"/>
        <v>0.625</v>
      </c>
      <c r="CI81" s="11">
        <f t="shared" si="131"/>
        <v>0</v>
      </c>
      <c r="CJ81" s="10">
        <f t="shared" si="132"/>
        <v>1.875</v>
      </c>
      <c r="CK81" s="11">
        <f t="shared" si="133"/>
        <v>0</v>
      </c>
      <c r="CL81" s="11">
        <f t="shared" si="134"/>
        <v>2</v>
      </c>
      <c r="CM81" s="11">
        <f t="shared" si="135"/>
        <v>0</v>
      </c>
      <c r="CN81" s="11">
        <f t="shared" si="136"/>
        <v>0</v>
      </c>
      <c r="CO81" s="11">
        <f t="shared" si="137"/>
        <v>0</v>
      </c>
      <c r="CP81" s="11">
        <f t="shared" si="138"/>
        <v>0</v>
      </c>
      <c r="CQ81" s="10">
        <f t="shared" si="139"/>
        <v>2</v>
      </c>
      <c r="CR81" s="11">
        <f t="shared" si="140"/>
        <v>1</v>
      </c>
      <c r="CS81" s="11">
        <f t="shared" si="141"/>
        <v>1</v>
      </c>
      <c r="CT81" s="11">
        <f t="shared" si="142"/>
        <v>1</v>
      </c>
      <c r="CU81" s="11">
        <f t="shared" si="143"/>
        <v>0</v>
      </c>
      <c r="CV81" s="11">
        <f t="shared" si="144"/>
        <v>0</v>
      </c>
      <c r="CW81" s="11">
        <f t="shared" si="145"/>
        <v>0</v>
      </c>
      <c r="CX81" s="10">
        <f t="shared" si="146"/>
        <v>3</v>
      </c>
      <c r="CY81" s="11">
        <f t="shared" si="147"/>
        <v>0</v>
      </c>
      <c r="CZ81" s="11">
        <f t="shared" si="148"/>
        <v>1</v>
      </c>
      <c r="DA81" s="11">
        <f t="shared" si="149"/>
        <v>1</v>
      </c>
      <c r="DB81" s="11">
        <f t="shared" si="150"/>
        <v>0</v>
      </c>
      <c r="DC81" s="11">
        <f t="shared" si="151"/>
        <v>0</v>
      </c>
      <c r="DD81" s="11">
        <f t="shared" si="152"/>
        <v>0</v>
      </c>
      <c r="DE81" s="10">
        <f t="shared" si="153"/>
        <v>2</v>
      </c>
      <c r="DF81" s="12" t="s">
        <v>1577</v>
      </c>
      <c r="DG81" s="12" t="s">
        <v>1578</v>
      </c>
      <c r="DH81" s="13">
        <v>4310</v>
      </c>
      <c r="DI81" s="10">
        <f t="shared" si="154"/>
        <v>5</v>
      </c>
      <c r="DJ81" s="17">
        <f t="shared" si="155"/>
        <v>2.4</v>
      </c>
    </row>
    <row r="82" spans="1:114" ht="14.25" x14ac:dyDescent="0.2">
      <c r="A82" s="6" t="s">
        <v>419</v>
      </c>
      <c r="B82" s="7">
        <v>2513</v>
      </c>
      <c r="C82" s="7"/>
      <c r="D82" s="7">
        <v>75</v>
      </c>
      <c r="E82" s="6" t="s">
        <v>586</v>
      </c>
      <c r="F82" s="9" t="str">
        <f t="shared" si="103"/>
        <v>Robert Sestrajcic</v>
      </c>
      <c r="G82" s="10" t="str">
        <f t="shared" si="104"/>
        <v>robert.sestrajcic@bromolla.se</v>
      </c>
      <c r="H82" s="10" t="str">
        <f t="shared" si="105"/>
        <v>Ungdomssekreterare</v>
      </c>
      <c r="I82" s="11">
        <f t="shared" si="156"/>
        <v>1.25</v>
      </c>
      <c r="J82" s="11">
        <f t="shared" si="157"/>
        <v>1.25</v>
      </c>
      <c r="K82" s="11">
        <f t="shared" si="158"/>
        <v>1.25</v>
      </c>
      <c r="L82" s="11">
        <f t="shared" si="159"/>
        <v>1.25</v>
      </c>
      <c r="M82" s="11">
        <f t="shared" si="160"/>
        <v>0</v>
      </c>
      <c r="N82" s="10">
        <f t="shared" si="161"/>
        <v>5</v>
      </c>
      <c r="O82" s="11">
        <f t="shared" si="162"/>
        <v>1</v>
      </c>
      <c r="P82" s="11">
        <f t="shared" si="163"/>
        <v>0</v>
      </c>
      <c r="Q82" s="11">
        <f t="shared" si="164"/>
        <v>1</v>
      </c>
      <c r="R82" s="11">
        <f t="shared" si="165"/>
        <v>0</v>
      </c>
      <c r="S82" s="11">
        <f t="shared" si="166"/>
        <v>0</v>
      </c>
      <c r="T82" s="11">
        <f t="shared" si="167"/>
        <v>0</v>
      </c>
      <c r="U82" s="10">
        <f t="shared" si="168"/>
        <v>2</v>
      </c>
      <c r="V82" s="11">
        <f t="shared" si="169"/>
        <v>0</v>
      </c>
      <c r="W82" s="11">
        <f t="shared" si="170"/>
        <v>0.625</v>
      </c>
      <c r="X82" s="11">
        <f t="shared" si="171"/>
        <v>0.625</v>
      </c>
      <c r="Y82" s="11">
        <f t="shared" si="172"/>
        <v>0.625</v>
      </c>
      <c r="Z82" s="11">
        <f t="shared" si="173"/>
        <v>0</v>
      </c>
      <c r="AA82" s="11">
        <f t="shared" si="174"/>
        <v>0.625</v>
      </c>
      <c r="AB82" s="11">
        <f t="shared" si="175"/>
        <v>0.625</v>
      </c>
      <c r="AC82" s="11">
        <f t="shared" si="176"/>
        <v>0.625</v>
      </c>
      <c r="AD82" s="11">
        <f t="shared" si="177"/>
        <v>0</v>
      </c>
      <c r="AE82" s="10">
        <f t="shared" si="178"/>
        <v>3.75</v>
      </c>
      <c r="AF82" s="11">
        <f t="shared" si="179"/>
        <v>0</v>
      </c>
      <c r="AG82" s="11">
        <f t="shared" si="180"/>
        <v>2</v>
      </c>
      <c r="AH82" s="11">
        <f t="shared" si="181"/>
        <v>1</v>
      </c>
      <c r="AI82" s="11">
        <f t="shared" si="182"/>
        <v>0</v>
      </c>
      <c r="AJ82" s="11">
        <f t="shared" si="183"/>
        <v>0</v>
      </c>
      <c r="AK82" s="11">
        <f t="shared" si="184"/>
        <v>0</v>
      </c>
      <c r="AL82" s="10">
        <f t="shared" si="185"/>
        <v>3</v>
      </c>
      <c r="AM82" s="11">
        <f t="shared" si="186"/>
        <v>1</v>
      </c>
      <c r="AN82" s="11">
        <f t="shared" si="187"/>
        <v>1</v>
      </c>
      <c r="AO82" s="11">
        <f t="shared" si="188"/>
        <v>1</v>
      </c>
      <c r="AP82" s="11">
        <f t="shared" si="189"/>
        <v>1</v>
      </c>
      <c r="AQ82" s="11">
        <f t="shared" si="190"/>
        <v>0</v>
      </c>
      <c r="AR82" s="11">
        <f t="shared" si="191"/>
        <v>0</v>
      </c>
      <c r="AS82" s="10">
        <f t="shared" si="192"/>
        <v>4</v>
      </c>
      <c r="AT82" s="11">
        <f t="shared" si="193"/>
        <v>1</v>
      </c>
      <c r="AU82" s="11">
        <f t="shared" si="194"/>
        <v>1</v>
      </c>
      <c r="AV82" s="11">
        <f t="shared" si="195"/>
        <v>1</v>
      </c>
      <c r="AW82" s="11">
        <f t="shared" si="196"/>
        <v>1</v>
      </c>
      <c r="AX82" s="11">
        <f t="shared" si="197"/>
        <v>0</v>
      </c>
      <c r="AY82" s="11">
        <f t="shared" si="198"/>
        <v>0</v>
      </c>
      <c r="AZ82" s="10">
        <f t="shared" si="199"/>
        <v>4</v>
      </c>
      <c r="BA82" s="12">
        <v>955</v>
      </c>
      <c r="BB82" s="12" t="s">
        <v>1489</v>
      </c>
      <c r="BC82" s="13">
        <v>2170</v>
      </c>
      <c r="BD82" s="10">
        <f t="shared" si="106"/>
        <v>1</v>
      </c>
      <c r="BE82" s="17">
        <f t="shared" si="200"/>
        <v>3.3</v>
      </c>
      <c r="BF82" s="10" t="str">
        <f t="shared" si="102"/>
        <v>Mycket bra</v>
      </c>
      <c r="BI82" s="7">
        <v>185</v>
      </c>
      <c r="BJ82" s="6" t="s">
        <v>1139</v>
      </c>
      <c r="BK82" s="9" t="str">
        <f t="shared" si="107"/>
        <v>Joacim Sandvall</v>
      </c>
      <c r="BL82" s="10" t="str">
        <f t="shared" si="108"/>
        <v>joacim.sandvall@munkfors.se</v>
      </c>
      <c r="BM82" s="10" t="str">
        <f t="shared" si="109"/>
        <v>Skolkurator och ANDT-samordnare</v>
      </c>
      <c r="BN82" s="11">
        <f t="shared" si="110"/>
        <v>0</v>
      </c>
      <c r="BO82" s="11">
        <f t="shared" si="111"/>
        <v>0</v>
      </c>
      <c r="BP82" s="11">
        <f t="shared" si="112"/>
        <v>1.25</v>
      </c>
      <c r="BQ82" s="11">
        <f t="shared" si="113"/>
        <v>1.25</v>
      </c>
      <c r="BR82" s="11">
        <f t="shared" si="114"/>
        <v>0</v>
      </c>
      <c r="BS82" s="10">
        <f t="shared" si="115"/>
        <v>2.5</v>
      </c>
      <c r="BT82" s="11">
        <f t="shared" si="116"/>
        <v>1</v>
      </c>
      <c r="BU82" s="11">
        <f t="shared" si="117"/>
        <v>1</v>
      </c>
      <c r="BV82" s="11">
        <f t="shared" si="118"/>
        <v>1</v>
      </c>
      <c r="BW82" s="11">
        <f t="shared" si="119"/>
        <v>1</v>
      </c>
      <c r="BX82" s="11">
        <f t="shared" si="120"/>
        <v>0</v>
      </c>
      <c r="BY82" s="11">
        <f t="shared" si="121"/>
        <v>0</v>
      </c>
      <c r="BZ82" s="10">
        <f t="shared" si="122"/>
        <v>4</v>
      </c>
      <c r="CA82" s="11">
        <f t="shared" si="123"/>
        <v>0</v>
      </c>
      <c r="CB82" s="11">
        <f t="shared" si="124"/>
        <v>0</v>
      </c>
      <c r="CC82" s="11">
        <f t="shared" si="125"/>
        <v>0</v>
      </c>
      <c r="CD82" s="11">
        <f t="shared" si="126"/>
        <v>0</v>
      </c>
      <c r="CE82" s="11">
        <f t="shared" si="127"/>
        <v>0</v>
      </c>
      <c r="CF82" s="11">
        <f t="shared" si="128"/>
        <v>0.625</v>
      </c>
      <c r="CG82" s="11">
        <f t="shared" si="129"/>
        <v>0.625</v>
      </c>
      <c r="CH82" s="11">
        <f t="shared" si="130"/>
        <v>0</v>
      </c>
      <c r="CI82" s="11">
        <f t="shared" si="131"/>
        <v>0</v>
      </c>
      <c r="CJ82" s="10">
        <f t="shared" si="132"/>
        <v>1.25</v>
      </c>
      <c r="CK82" s="11">
        <f t="shared" si="133"/>
        <v>1</v>
      </c>
      <c r="CL82" s="11">
        <f t="shared" si="134"/>
        <v>0</v>
      </c>
      <c r="CM82" s="11">
        <f t="shared" si="135"/>
        <v>0</v>
      </c>
      <c r="CN82" s="11">
        <f t="shared" si="136"/>
        <v>0</v>
      </c>
      <c r="CO82" s="11">
        <f t="shared" si="137"/>
        <v>1</v>
      </c>
      <c r="CP82" s="11">
        <f t="shared" si="138"/>
        <v>0</v>
      </c>
      <c r="CQ82" s="10">
        <f t="shared" si="139"/>
        <v>2</v>
      </c>
      <c r="CR82" s="11">
        <f t="shared" si="140"/>
        <v>1</v>
      </c>
      <c r="CS82" s="11">
        <f t="shared" si="141"/>
        <v>1</v>
      </c>
      <c r="CT82" s="11">
        <f t="shared" si="142"/>
        <v>1</v>
      </c>
      <c r="CU82" s="11">
        <f t="shared" si="143"/>
        <v>1</v>
      </c>
      <c r="CV82" s="11">
        <f t="shared" si="144"/>
        <v>0</v>
      </c>
      <c r="CW82" s="11">
        <f t="shared" si="145"/>
        <v>0</v>
      </c>
      <c r="CX82" s="10">
        <f t="shared" si="146"/>
        <v>4</v>
      </c>
      <c r="CY82" s="11">
        <f t="shared" si="147"/>
        <v>1</v>
      </c>
      <c r="CZ82" s="11">
        <f t="shared" si="148"/>
        <v>0</v>
      </c>
      <c r="DA82" s="11">
        <f t="shared" si="149"/>
        <v>0</v>
      </c>
      <c r="DB82" s="11">
        <f t="shared" si="150"/>
        <v>0</v>
      </c>
      <c r="DC82" s="11">
        <f t="shared" si="151"/>
        <v>0</v>
      </c>
      <c r="DD82" s="11">
        <f t="shared" si="152"/>
        <v>0</v>
      </c>
      <c r="DE82" s="10">
        <f t="shared" si="153"/>
        <v>1</v>
      </c>
      <c r="DF82" s="12" t="s">
        <v>1583</v>
      </c>
      <c r="DG82" s="12">
        <v>818</v>
      </c>
      <c r="DH82" s="13">
        <v>2312</v>
      </c>
      <c r="DI82" s="10">
        <f t="shared" si="154"/>
        <v>2</v>
      </c>
      <c r="DJ82" s="17">
        <f t="shared" si="155"/>
        <v>2.4</v>
      </c>
    </row>
    <row r="83" spans="1:114" ht="14.25" x14ac:dyDescent="0.2">
      <c r="A83" s="6" t="s">
        <v>419</v>
      </c>
      <c r="B83" s="7">
        <v>2505</v>
      </c>
      <c r="C83" s="7"/>
      <c r="D83" s="7">
        <v>76</v>
      </c>
      <c r="E83" s="6" t="s">
        <v>836</v>
      </c>
      <c r="F83" s="9" t="str">
        <f t="shared" si="103"/>
        <v>Håkan Cinti Larsson</v>
      </c>
      <c r="G83" s="10" t="str">
        <f t="shared" si="104"/>
        <v>hakan.cinti-larsson@huddinge.se</v>
      </c>
      <c r="H83" s="10" t="str">
        <f t="shared" si="105"/>
        <v>Verksamhetschef, centrala Huddinge ungdom</v>
      </c>
      <c r="I83" s="11">
        <f t="shared" si="156"/>
        <v>1.25</v>
      </c>
      <c r="J83" s="11">
        <f t="shared" si="157"/>
        <v>1.25</v>
      </c>
      <c r="K83" s="11">
        <f t="shared" si="158"/>
        <v>0</v>
      </c>
      <c r="L83" s="11">
        <f t="shared" si="159"/>
        <v>1.25</v>
      </c>
      <c r="M83" s="11">
        <f t="shared" si="160"/>
        <v>0</v>
      </c>
      <c r="N83" s="10">
        <f t="shared" si="161"/>
        <v>3.75</v>
      </c>
      <c r="O83" s="11">
        <f t="shared" si="162"/>
        <v>0</v>
      </c>
      <c r="P83" s="11">
        <f t="shared" si="163"/>
        <v>1</v>
      </c>
      <c r="Q83" s="11">
        <f t="shared" si="164"/>
        <v>1</v>
      </c>
      <c r="R83" s="11">
        <f t="shared" si="165"/>
        <v>1</v>
      </c>
      <c r="S83" s="11">
        <f t="shared" si="166"/>
        <v>0</v>
      </c>
      <c r="T83" s="11">
        <f t="shared" si="167"/>
        <v>0</v>
      </c>
      <c r="U83" s="10">
        <f t="shared" si="168"/>
        <v>3</v>
      </c>
      <c r="V83" s="11">
        <f t="shared" si="169"/>
        <v>0.625</v>
      </c>
      <c r="W83" s="11">
        <f t="shared" si="170"/>
        <v>0.625</v>
      </c>
      <c r="X83" s="11">
        <f t="shared" si="171"/>
        <v>0.625</v>
      </c>
      <c r="Y83" s="11">
        <f t="shared" si="172"/>
        <v>0.625</v>
      </c>
      <c r="Z83" s="11">
        <f t="shared" si="173"/>
        <v>0.625</v>
      </c>
      <c r="AA83" s="11">
        <f t="shared" si="174"/>
        <v>0.625</v>
      </c>
      <c r="AB83" s="11">
        <f t="shared" si="175"/>
        <v>0.625</v>
      </c>
      <c r="AC83" s="11">
        <f t="shared" si="176"/>
        <v>0.625</v>
      </c>
      <c r="AD83" s="11">
        <f t="shared" si="177"/>
        <v>0</v>
      </c>
      <c r="AE83" s="10">
        <f t="shared" si="178"/>
        <v>5</v>
      </c>
      <c r="AF83" s="11">
        <f t="shared" si="179"/>
        <v>0</v>
      </c>
      <c r="AG83" s="11">
        <f t="shared" si="180"/>
        <v>2</v>
      </c>
      <c r="AH83" s="11">
        <f t="shared" si="181"/>
        <v>0</v>
      </c>
      <c r="AI83" s="11">
        <f t="shared" si="182"/>
        <v>2</v>
      </c>
      <c r="AJ83" s="11">
        <f t="shared" si="183"/>
        <v>0</v>
      </c>
      <c r="AK83" s="11">
        <f t="shared" si="184"/>
        <v>0</v>
      </c>
      <c r="AL83" s="10">
        <f t="shared" si="185"/>
        <v>4</v>
      </c>
      <c r="AM83" s="11">
        <f t="shared" si="186"/>
        <v>1</v>
      </c>
      <c r="AN83" s="11">
        <f t="shared" si="187"/>
        <v>1</v>
      </c>
      <c r="AO83" s="11">
        <f t="shared" si="188"/>
        <v>1</v>
      </c>
      <c r="AP83" s="11">
        <f t="shared" si="189"/>
        <v>1</v>
      </c>
      <c r="AQ83" s="11">
        <f t="shared" si="190"/>
        <v>1</v>
      </c>
      <c r="AR83" s="11">
        <f t="shared" si="191"/>
        <v>0</v>
      </c>
      <c r="AS83" s="10">
        <f t="shared" si="192"/>
        <v>5</v>
      </c>
      <c r="AT83" s="11">
        <f t="shared" si="193"/>
        <v>1</v>
      </c>
      <c r="AU83" s="11">
        <f t="shared" si="194"/>
        <v>0</v>
      </c>
      <c r="AV83" s="11">
        <f t="shared" si="195"/>
        <v>0</v>
      </c>
      <c r="AW83" s="11">
        <f t="shared" si="196"/>
        <v>0</v>
      </c>
      <c r="AX83" s="11">
        <f t="shared" si="197"/>
        <v>0</v>
      </c>
      <c r="AY83" s="11">
        <f t="shared" si="198"/>
        <v>0</v>
      </c>
      <c r="AZ83" s="10">
        <f t="shared" si="199"/>
        <v>1</v>
      </c>
      <c r="BA83" s="12" t="s">
        <v>1534</v>
      </c>
      <c r="BB83" s="12">
        <v>766</v>
      </c>
      <c r="BC83" s="13">
        <v>2047</v>
      </c>
      <c r="BD83" s="10">
        <f t="shared" si="106"/>
        <v>1</v>
      </c>
      <c r="BE83" s="17">
        <f t="shared" si="200"/>
        <v>3.3</v>
      </c>
      <c r="BF83" s="10" t="str">
        <f t="shared" si="102"/>
        <v>Bra</v>
      </c>
      <c r="BI83" s="7">
        <v>186</v>
      </c>
      <c r="BJ83" s="6" t="s">
        <v>1026</v>
      </c>
      <c r="BK83" s="9" t="str">
        <f t="shared" si="107"/>
        <v>Karin Beckman</v>
      </c>
      <c r="BL83" s="10" t="str">
        <f t="shared" si="108"/>
        <v>karin.beckman@vara.se</v>
      </c>
      <c r="BM83" s="10" t="str">
        <f t="shared" si="109"/>
        <v>Kulturchef</v>
      </c>
      <c r="BN83" s="11">
        <f t="shared" si="110"/>
        <v>0</v>
      </c>
      <c r="BO83" s="11">
        <f t="shared" si="111"/>
        <v>1.25</v>
      </c>
      <c r="BP83" s="11">
        <f t="shared" si="112"/>
        <v>0</v>
      </c>
      <c r="BQ83" s="11">
        <f t="shared" si="113"/>
        <v>1.25</v>
      </c>
      <c r="BR83" s="11">
        <f t="shared" si="114"/>
        <v>0</v>
      </c>
      <c r="BS83" s="10">
        <f t="shared" si="115"/>
        <v>2.5</v>
      </c>
      <c r="BT83" s="11">
        <f t="shared" si="116"/>
        <v>0</v>
      </c>
      <c r="BU83" s="11">
        <f t="shared" si="117"/>
        <v>1</v>
      </c>
      <c r="BV83" s="11">
        <f t="shared" si="118"/>
        <v>1</v>
      </c>
      <c r="BW83" s="11">
        <f t="shared" si="119"/>
        <v>1</v>
      </c>
      <c r="BX83" s="11">
        <f t="shared" si="120"/>
        <v>0</v>
      </c>
      <c r="BY83" s="11">
        <f t="shared" si="121"/>
        <v>0</v>
      </c>
      <c r="BZ83" s="10">
        <f t="shared" si="122"/>
        <v>3</v>
      </c>
      <c r="CA83" s="11">
        <f t="shared" si="123"/>
        <v>0</v>
      </c>
      <c r="CB83" s="11">
        <f t="shared" si="124"/>
        <v>0</v>
      </c>
      <c r="CC83" s="11">
        <f t="shared" si="125"/>
        <v>0.625</v>
      </c>
      <c r="CD83" s="11">
        <f t="shared" si="126"/>
        <v>0.625</v>
      </c>
      <c r="CE83" s="11">
        <f t="shared" si="127"/>
        <v>0</v>
      </c>
      <c r="CF83" s="11">
        <f t="shared" si="128"/>
        <v>0.625</v>
      </c>
      <c r="CG83" s="11">
        <f t="shared" si="129"/>
        <v>0.625</v>
      </c>
      <c r="CH83" s="11">
        <f t="shared" si="130"/>
        <v>0.625</v>
      </c>
      <c r="CI83" s="11">
        <f t="shared" si="131"/>
        <v>0</v>
      </c>
      <c r="CJ83" s="10">
        <f t="shared" si="132"/>
        <v>3.125</v>
      </c>
      <c r="CK83" s="11">
        <f t="shared" si="133"/>
        <v>0</v>
      </c>
      <c r="CL83" s="11">
        <f t="shared" si="134"/>
        <v>2</v>
      </c>
      <c r="CM83" s="11">
        <f t="shared" si="135"/>
        <v>1</v>
      </c>
      <c r="CN83" s="11">
        <f t="shared" si="136"/>
        <v>0</v>
      </c>
      <c r="CO83" s="11">
        <f t="shared" si="137"/>
        <v>0</v>
      </c>
      <c r="CP83" s="11">
        <f t="shared" si="138"/>
        <v>0</v>
      </c>
      <c r="CQ83" s="10">
        <f t="shared" si="139"/>
        <v>3</v>
      </c>
      <c r="CR83" s="11">
        <f t="shared" si="140"/>
        <v>0</v>
      </c>
      <c r="CS83" s="11">
        <f t="shared" si="141"/>
        <v>0</v>
      </c>
      <c r="CT83" s="11">
        <f t="shared" si="142"/>
        <v>1</v>
      </c>
      <c r="CU83" s="11">
        <f t="shared" si="143"/>
        <v>1</v>
      </c>
      <c r="CV83" s="11">
        <f t="shared" si="144"/>
        <v>0</v>
      </c>
      <c r="CW83" s="11">
        <f t="shared" si="145"/>
        <v>0</v>
      </c>
      <c r="CX83" s="10">
        <f t="shared" si="146"/>
        <v>2</v>
      </c>
      <c r="CY83" s="11">
        <f t="shared" si="147"/>
        <v>0</v>
      </c>
      <c r="CZ83" s="11">
        <f t="shared" si="148"/>
        <v>0</v>
      </c>
      <c r="DA83" s="11">
        <f t="shared" si="149"/>
        <v>0</v>
      </c>
      <c r="DB83" s="11">
        <f t="shared" si="150"/>
        <v>0</v>
      </c>
      <c r="DC83" s="11">
        <f t="shared" si="151"/>
        <v>0</v>
      </c>
      <c r="DD83" s="11">
        <f t="shared" si="152"/>
        <v>0</v>
      </c>
      <c r="DE83" s="10">
        <f t="shared" si="153"/>
        <v>0</v>
      </c>
      <c r="DF83" s="12">
        <v>700</v>
      </c>
      <c r="DG83" s="12" t="s">
        <v>1647</v>
      </c>
      <c r="DH83" s="13">
        <v>2676</v>
      </c>
      <c r="DI83" s="10">
        <f t="shared" si="154"/>
        <v>3</v>
      </c>
      <c r="DJ83" s="17">
        <f t="shared" si="155"/>
        <v>2.4</v>
      </c>
    </row>
    <row r="84" spans="1:114" ht="14.25" x14ac:dyDescent="0.2">
      <c r="A84" s="6" t="s">
        <v>419</v>
      </c>
      <c r="B84" s="7">
        <v>2583</v>
      </c>
      <c r="C84" s="7"/>
      <c r="D84" s="7">
        <v>77</v>
      </c>
      <c r="E84" s="6" t="s">
        <v>802</v>
      </c>
      <c r="F84" s="9" t="str">
        <f t="shared" si="103"/>
        <v>Petri Peltonen</v>
      </c>
      <c r="G84" s="10" t="str">
        <f t="shared" si="104"/>
        <v>petri.peltonen@sundbyberg.se</v>
      </c>
      <c r="H84" s="10" t="str">
        <f t="shared" si="105"/>
        <v>Enhetschef - fritid barn och unga</v>
      </c>
      <c r="I84" s="11">
        <f t="shared" si="156"/>
        <v>1.25</v>
      </c>
      <c r="J84" s="11">
        <f t="shared" si="157"/>
        <v>0</v>
      </c>
      <c r="K84" s="11">
        <f t="shared" si="158"/>
        <v>0</v>
      </c>
      <c r="L84" s="11">
        <f t="shared" si="159"/>
        <v>1.25</v>
      </c>
      <c r="M84" s="11">
        <f t="shared" si="160"/>
        <v>0</v>
      </c>
      <c r="N84" s="10">
        <f t="shared" si="161"/>
        <v>2.5</v>
      </c>
      <c r="O84" s="11">
        <f t="shared" si="162"/>
        <v>1</v>
      </c>
      <c r="P84" s="11">
        <f t="shared" si="163"/>
        <v>1</v>
      </c>
      <c r="Q84" s="11">
        <f t="shared" si="164"/>
        <v>1</v>
      </c>
      <c r="R84" s="11">
        <f t="shared" si="165"/>
        <v>1</v>
      </c>
      <c r="S84" s="11">
        <f t="shared" si="166"/>
        <v>1</v>
      </c>
      <c r="T84" s="11">
        <f t="shared" si="167"/>
        <v>0</v>
      </c>
      <c r="U84" s="10">
        <f t="shared" si="168"/>
        <v>5</v>
      </c>
      <c r="V84" s="11">
        <f t="shared" si="169"/>
        <v>0</v>
      </c>
      <c r="W84" s="11">
        <f t="shared" si="170"/>
        <v>0.625</v>
      </c>
      <c r="X84" s="11">
        <f t="shared" si="171"/>
        <v>0.625</v>
      </c>
      <c r="Y84" s="11">
        <f t="shared" si="172"/>
        <v>0.625</v>
      </c>
      <c r="Z84" s="11">
        <f t="shared" si="173"/>
        <v>0</v>
      </c>
      <c r="AA84" s="11">
        <f t="shared" si="174"/>
        <v>0.625</v>
      </c>
      <c r="AB84" s="11">
        <f t="shared" si="175"/>
        <v>0.625</v>
      </c>
      <c r="AC84" s="11">
        <f t="shared" si="176"/>
        <v>0.625</v>
      </c>
      <c r="AD84" s="11">
        <f t="shared" si="177"/>
        <v>0</v>
      </c>
      <c r="AE84" s="10">
        <f t="shared" si="178"/>
        <v>3.75</v>
      </c>
      <c r="AF84" s="11">
        <f t="shared" si="179"/>
        <v>0</v>
      </c>
      <c r="AG84" s="11">
        <f t="shared" si="180"/>
        <v>2</v>
      </c>
      <c r="AH84" s="11">
        <f t="shared" si="181"/>
        <v>0</v>
      </c>
      <c r="AI84" s="11">
        <f t="shared" si="182"/>
        <v>2</v>
      </c>
      <c r="AJ84" s="11">
        <f t="shared" si="183"/>
        <v>0</v>
      </c>
      <c r="AK84" s="11">
        <f t="shared" si="184"/>
        <v>0</v>
      </c>
      <c r="AL84" s="10">
        <f t="shared" si="185"/>
        <v>4</v>
      </c>
      <c r="AM84" s="11">
        <f t="shared" si="186"/>
        <v>1</v>
      </c>
      <c r="AN84" s="11">
        <f t="shared" si="187"/>
        <v>1</v>
      </c>
      <c r="AO84" s="11">
        <f t="shared" si="188"/>
        <v>1</v>
      </c>
      <c r="AP84" s="11">
        <f t="shared" si="189"/>
        <v>1</v>
      </c>
      <c r="AQ84" s="11">
        <f t="shared" si="190"/>
        <v>1</v>
      </c>
      <c r="AR84" s="11">
        <f t="shared" si="191"/>
        <v>0</v>
      </c>
      <c r="AS84" s="10">
        <f t="shared" si="192"/>
        <v>5</v>
      </c>
      <c r="AT84" s="11">
        <f t="shared" si="193"/>
        <v>0</v>
      </c>
      <c r="AU84" s="11">
        <f t="shared" si="194"/>
        <v>0</v>
      </c>
      <c r="AV84" s="11">
        <f t="shared" si="195"/>
        <v>0</v>
      </c>
      <c r="AW84" s="11">
        <f t="shared" si="196"/>
        <v>0</v>
      </c>
      <c r="AX84" s="11">
        <f t="shared" si="197"/>
        <v>0</v>
      </c>
      <c r="AY84" s="11">
        <f t="shared" si="198"/>
        <v>0</v>
      </c>
      <c r="AZ84" s="10">
        <f t="shared" si="199"/>
        <v>0</v>
      </c>
      <c r="BA84" s="12" t="s">
        <v>1539</v>
      </c>
      <c r="BB84" s="12" t="s">
        <v>1540</v>
      </c>
      <c r="BC84" s="13">
        <v>2699</v>
      </c>
      <c r="BD84" s="10">
        <f t="shared" si="106"/>
        <v>3</v>
      </c>
      <c r="BE84" s="17">
        <f t="shared" si="200"/>
        <v>3.3</v>
      </c>
      <c r="BF84" s="10" t="str">
        <f t="shared" si="102"/>
        <v>Bra</v>
      </c>
      <c r="BI84" s="7">
        <v>187</v>
      </c>
      <c r="BJ84" s="6" t="s">
        <v>1015</v>
      </c>
      <c r="BK84" s="9" t="str">
        <f t="shared" si="107"/>
        <v>Thorbjörn Ingvarsson</v>
      </c>
      <c r="BL84" s="10" t="str">
        <f t="shared" si="108"/>
        <v>thorbjorn.ingvarsson@karlsborg.se</v>
      </c>
      <c r="BM84" s="10" t="str">
        <f t="shared" si="109"/>
        <v>Föreningskonsulent</v>
      </c>
      <c r="BN84" s="11">
        <f t="shared" si="110"/>
        <v>1.25</v>
      </c>
      <c r="BO84" s="11">
        <f t="shared" si="111"/>
        <v>0</v>
      </c>
      <c r="BP84" s="11">
        <f t="shared" si="112"/>
        <v>0</v>
      </c>
      <c r="BQ84" s="11">
        <f t="shared" si="113"/>
        <v>1.25</v>
      </c>
      <c r="BR84" s="11">
        <f t="shared" si="114"/>
        <v>0</v>
      </c>
      <c r="BS84" s="10">
        <f t="shared" si="115"/>
        <v>2.5</v>
      </c>
      <c r="BT84" s="11">
        <f t="shared" si="116"/>
        <v>1</v>
      </c>
      <c r="BU84" s="11">
        <f t="shared" si="117"/>
        <v>0</v>
      </c>
      <c r="BV84" s="11">
        <f t="shared" si="118"/>
        <v>1</v>
      </c>
      <c r="BW84" s="11">
        <f t="shared" si="119"/>
        <v>0</v>
      </c>
      <c r="BX84" s="11">
        <f t="shared" si="120"/>
        <v>0</v>
      </c>
      <c r="BY84" s="11">
        <f t="shared" si="121"/>
        <v>0</v>
      </c>
      <c r="BZ84" s="10">
        <f t="shared" si="122"/>
        <v>2</v>
      </c>
      <c r="CA84" s="11">
        <f t="shared" si="123"/>
        <v>0</v>
      </c>
      <c r="CB84" s="11">
        <f t="shared" si="124"/>
        <v>0</v>
      </c>
      <c r="CC84" s="11">
        <f t="shared" si="125"/>
        <v>0</v>
      </c>
      <c r="CD84" s="11">
        <f t="shared" si="126"/>
        <v>0</v>
      </c>
      <c r="CE84" s="11">
        <f t="shared" si="127"/>
        <v>0.625</v>
      </c>
      <c r="CF84" s="11">
        <f t="shared" si="128"/>
        <v>0.625</v>
      </c>
      <c r="CG84" s="11">
        <f t="shared" si="129"/>
        <v>0.625</v>
      </c>
      <c r="CH84" s="11">
        <f t="shared" si="130"/>
        <v>0.625</v>
      </c>
      <c r="CI84" s="11">
        <f t="shared" si="131"/>
        <v>0</v>
      </c>
      <c r="CJ84" s="10">
        <f t="shared" si="132"/>
        <v>2.5</v>
      </c>
      <c r="CK84" s="11">
        <f t="shared" si="133"/>
        <v>1</v>
      </c>
      <c r="CL84" s="11">
        <f t="shared" si="134"/>
        <v>0</v>
      </c>
      <c r="CM84" s="11">
        <f t="shared" si="135"/>
        <v>1</v>
      </c>
      <c r="CN84" s="11">
        <f t="shared" si="136"/>
        <v>0</v>
      </c>
      <c r="CO84" s="11">
        <f t="shared" si="137"/>
        <v>1</v>
      </c>
      <c r="CP84" s="11">
        <f t="shared" si="138"/>
        <v>0</v>
      </c>
      <c r="CQ84" s="10">
        <f t="shared" si="139"/>
        <v>3</v>
      </c>
      <c r="CR84" s="11">
        <f t="shared" si="140"/>
        <v>1</v>
      </c>
      <c r="CS84" s="11">
        <f t="shared" si="141"/>
        <v>1</v>
      </c>
      <c r="CT84" s="11">
        <f t="shared" si="142"/>
        <v>1</v>
      </c>
      <c r="CU84" s="11">
        <f t="shared" si="143"/>
        <v>0</v>
      </c>
      <c r="CV84" s="11">
        <f t="shared" si="144"/>
        <v>0</v>
      </c>
      <c r="CW84" s="11">
        <f t="shared" si="145"/>
        <v>0</v>
      </c>
      <c r="CX84" s="10">
        <f t="shared" si="146"/>
        <v>3</v>
      </c>
      <c r="CY84" s="11">
        <f t="shared" si="147"/>
        <v>0</v>
      </c>
      <c r="CZ84" s="11">
        <f t="shared" si="148"/>
        <v>0</v>
      </c>
      <c r="DA84" s="11">
        <f t="shared" si="149"/>
        <v>1</v>
      </c>
      <c r="DB84" s="11">
        <f t="shared" si="150"/>
        <v>0</v>
      </c>
      <c r="DC84" s="11">
        <f t="shared" si="151"/>
        <v>0</v>
      </c>
      <c r="DD84" s="11">
        <f t="shared" si="152"/>
        <v>0</v>
      </c>
      <c r="DE84" s="10">
        <f t="shared" si="153"/>
        <v>1</v>
      </c>
      <c r="DF84" s="12" t="s">
        <v>1619</v>
      </c>
      <c r="DG84" s="12" t="s">
        <v>1459</v>
      </c>
      <c r="DH84" s="13">
        <v>2671</v>
      </c>
      <c r="DI84" s="10">
        <f t="shared" si="154"/>
        <v>3</v>
      </c>
      <c r="DJ84" s="17">
        <f t="shared" si="155"/>
        <v>2.4</v>
      </c>
    </row>
    <row r="85" spans="1:114" ht="14.25" x14ac:dyDescent="0.2">
      <c r="A85" s="6" t="s">
        <v>419</v>
      </c>
      <c r="B85" s="7">
        <v>2518</v>
      </c>
      <c r="C85" s="7"/>
      <c r="D85" s="7">
        <v>78</v>
      </c>
      <c r="E85" s="6" t="s">
        <v>442</v>
      </c>
      <c r="F85" s="9" t="str">
        <f t="shared" si="103"/>
        <v>Adam Persson</v>
      </c>
      <c r="G85" s="10" t="str">
        <f t="shared" si="104"/>
        <v>adam.persson@norrtalje.se</v>
      </c>
      <c r="H85" s="10" t="str">
        <f t="shared" si="105"/>
        <v>idrottschef</v>
      </c>
      <c r="I85" s="11">
        <f t="shared" si="156"/>
        <v>1.25</v>
      </c>
      <c r="J85" s="11">
        <f t="shared" si="157"/>
        <v>1.25</v>
      </c>
      <c r="K85" s="11">
        <f t="shared" si="158"/>
        <v>0</v>
      </c>
      <c r="L85" s="11">
        <f t="shared" si="159"/>
        <v>1.25</v>
      </c>
      <c r="M85" s="11">
        <f t="shared" si="160"/>
        <v>0</v>
      </c>
      <c r="N85" s="10">
        <f t="shared" si="161"/>
        <v>3.75</v>
      </c>
      <c r="O85" s="11">
        <f t="shared" si="162"/>
        <v>1</v>
      </c>
      <c r="P85" s="11">
        <f t="shared" si="163"/>
        <v>1</v>
      </c>
      <c r="Q85" s="11">
        <f t="shared" si="164"/>
        <v>1</v>
      </c>
      <c r="R85" s="11">
        <f t="shared" si="165"/>
        <v>1</v>
      </c>
      <c r="S85" s="11">
        <f t="shared" si="166"/>
        <v>0</v>
      </c>
      <c r="T85" s="11">
        <f t="shared" si="167"/>
        <v>0</v>
      </c>
      <c r="U85" s="10">
        <f t="shared" si="168"/>
        <v>4</v>
      </c>
      <c r="V85" s="11">
        <f t="shared" si="169"/>
        <v>0.625</v>
      </c>
      <c r="W85" s="11">
        <f t="shared" si="170"/>
        <v>0.625</v>
      </c>
      <c r="X85" s="11">
        <f t="shared" si="171"/>
        <v>0.625</v>
      </c>
      <c r="Y85" s="11">
        <f t="shared" si="172"/>
        <v>0.625</v>
      </c>
      <c r="Z85" s="11">
        <f t="shared" si="173"/>
        <v>0.625</v>
      </c>
      <c r="AA85" s="11">
        <f t="shared" si="174"/>
        <v>0.625</v>
      </c>
      <c r="AB85" s="11">
        <f t="shared" si="175"/>
        <v>0.625</v>
      </c>
      <c r="AC85" s="11">
        <f t="shared" si="176"/>
        <v>0.625</v>
      </c>
      <c r="AD85" s="11">
        <f t="shared" si="177"/>
        <v>0</v>
      </c>
      <c r="AE85" s="10">
        <f t="shared" si="178"/>
        <v>5</v>
      </c>
      <c r="AF85" s="11">
        <f t="shared" si="179"/>
        <v>0</v>
      </c>
      <c r="AG85" s="11">
        <f t="shared" si="180"/>
        <v>2</v>
      </c>
      <c r="AH85" s="11">
        <f t="shared" si="181"/>
        <v>0</v>
      </c>
      <c r="AI85" s="11">
        <f t="shared" si="182"/>
        <v>0</v>
      </c>
      <c r="AJ85" s="11">
        <f t="shared" si="183"/>
        <v>0</v>
      </c>
      <c r="AK85" s="11">
        <f t="shared" si="184"/>
        <v>0</v>
      </c>
      <c r="AL85" s="10">
        <f t="shared" si="185"/>
        <v>2</v>
      </c>
      <c r="AM85" s="11">
        <f t="shared" si="186"/>
        <v>1</v>
      </c>
      <c r="AN85" s="11">
        <f t="shared" si="187"/>
        <v>1</v>
      </c>
      <c r="AO85" s="11">
        <f t="shared" si="188"/>
        <v>0</v>
      </c>
      <c r="AP85" s="11">
        <f t="shared" si="189"/>
        <v>1</v>
      </c>
      <c r="AQ85" s="11">
        <f t="shared" si="190"/>
        <v>0</v>
      </c>
      <c r="AR85" s="11">
        <f t="shared" si="191"/>
        <v>0</v>
      </c>
      <c r="AS85" s="10">
        <f t="shared" si="192"/>
        <v>3</v>
      </c>
      <c r="AT85" s="11">
        <f t="shared" si="193"/>
        <v>0</v>
      </c>
      <c r="AU85" s="11">
        <f t="shared" si="194"/>
        <v>1</v>
      </c>
      <c r="AV85" s="11">
        <f t="shared" si="195"/>
        <v>1</v>
      </c>
      <c r="AW85" s="11">
        <f t="shared" si="196"/>
        <v>1</v>
      </c>
      <c r="AX85" s="11">
        <f t="shared" si="197"/>
        <v>1</v>
      </c>
      <c r="AY85" s="11">
        <f t="shared" si="198"/>
        <v>0</v>
      </c>
      <c r="AZ85" s="10">
        <f t="shared" si="199"/>
        <v>4</v>
      </c>
      <c r="BA85" s="12" t="s">
        <v>1545</v>
      </c>
      <c r="BB85" s="12" t="s">
        <v>1546</v>
      </c>
      <c r="BC85" s="13">
        <v>2271</v>
      </c>
      <c r="BD85" s="10">
        <f t="shared" si="106"/>
        <v>1</v>
      </c>
      <c r="BE85" s="17">
        <f t="shared" si="200"/>
        <v>3.3</v>
      </c>
      <c r="BF85" s="10" t="str">
        <f t="shared" si="102"/>
        <v>Bra</v>
      </c>
      <c r="BI85" s="7">
        <v>188</v>
      </c>
      <c r="BJ85" s="6" t="s">
        <v>1011</v>
      </c>
      <c r="BK85" s="9" t="str">
        <f t="shared" si="107"/>
        <v>Maria Elg</v>
      </c>
      <c r="BL85" s="10" t="str">
        <f t="shared" si="108"/>
        <v>maria.elg@grastorp.se</v>
      </c>
      <c r="BM85" s="10" t="str">
        <f t="shared" si="109"/>
        <v>skolkurator</v>
      </c>
      <c r="BN85" s="11">
        <f t="shared" si="110"/>
        <v>0</v>
      </c>
      <c r="BO85" s="11">
        <f t="shared" si="111"/>
        <v>0</v>
      </c>
      <c r="BP85" s="11">
        <f t="shared" si="112"/>
        <v>1.25</v>
      </c>
      <c r="BQ85" s="11">
        <f t="shared" si="113"/>
        <v>1.25</v>
      </c>
      <c r="BR85" s="11">
        <f t="shared" si="114"/>
        <v>0</v>
      </c>
      <c r="BS85" s="10">
        <f t="shared" si="115"/>
        <v>2.5</v>
      </c>
      <c r="BT85" s="11">
        <f t="shared" si="116"/>
        <v>0</v>
      </c>
      <c r="BU85" s="11">
        <f t="shared" si="117"/>
        <v>1</v>
      </c>
      <c r="BV85" s="11">
        <f t="shared" si="118"/>
        <v>1</v>
      </c>
      <c r="BW85" s="11">
        <f t="shared" si="119"/>
        <v>0</v>
      </c>
      <c r="BX85" s="11">
        <f t="shared" si="120"/>
        <v>0</v>
      </c>
      <c r="BY85" s="11">
        <f t="shared" si="121"/>
        <v>0</v>
      </c>
      <c r="BZ85" s="10">
        <f t="shared" si="122"/>
        <v>2</v>
      </c>
      <c r="CA85" s="11">
        <f t="shared" si="123"/>
        <v>0</v>
      </c>
      <c r="CB85" s="11">
        <f t="shared" si="124"/>
        <v>0.625</v>
      </c>
      <c r="CC85" s="11">
        <f t="shared" si="125"/>
        <v>0.625</v>
      </c>
      <c r="CD85" s="11">
        <f t="shared" si="126"/>
        <v>0</v>
      </c>
      <c r="CE85" s="11">
        <f t="shared" si="127"/>
        <v>0</v>
      </c>
      <c r="CF85" s="11">
        <f t="shared" si="128"/>
        <v>0.625</v>
      </c>
      <c r="CG85" s="11">
        <f t="shared" si="129"/>
        <v>0</v>
      </c>
      <c r="CH85" s="11">
        <f t="shared" si="130"/>
        <v>0.625</v>
      </c>
      <c r="CI85" s="11">
        <f t="shared" si="131"/>
        <v>0</v>
      </c>
      <c r="CJ85" s="10">
        <f t="shared" si="132"/>
        <v>2.5</v>
      </c>
      <c r="CK85" s="11">
        <f t="shared" si="133"/>
        <v>0</v>
      </c>
      <c r="CL85" s="11">
        <f t="shared" si="134"/>
        <v>2</v>
      </c>
      <c r="CM85" s="11">
        <f t="shared" si="135"/>
        <v>0</v>
      </c>
      <c r="CN85" s="11">
        <f t="shared" si="136"/>
        <v>0</v>
      </c>
      <c r="CO85" s="11">
        <f t="shared" si="137"/>
        <v>0</v>
      </c>
      <c r="CP85" s="11">
        <f t="shared" si="138"/>
        <v>0</v>
      </c>
      <c r="CQ85" s="10">
        <f t="shared" si="139"/>
        <v>2</v>
      </c>
      <c r="CR85" s="11">
        <f t="shared" si="140"/>
        <v>1</v>
      </c>
      <c r="CS85" s="11">
        <f t="shared" si="141"/>
        <v>1</v>
      </c>
      <c r="CT85" s="11">
        <f t="shared" si="142"/>
        <v>1</v>
      </c>
      <c r="CU85" s="11">
        <f t="shared" si="143"/>
        <v>0</v>
      </c>
      <c r="CV85" s="11">
        <f t="shared" si="144"/>
        <v>1</v>
      </c>
      <c r="CW85" s="11">
        <f t="shared" si="145"/>
        <v>0</v>
      </c>
      <c r="CX85" s="10">
        <f t="shared" si="146"/>
        <v>4</v>
      </c>
      <c r="CY85" s="11">
        <f t="shared" si="147"/>
        <v>0</v>
      </c>
      <c r="CZ85" s="11">
        <f t="shared" si="148"/>
        <v>0</v>
      </c>
      <c r="DA85" s="11">
        <f t="shared" si="149"/>
        <v>0</v>
      </c>
      <c r="DB85" s="11">
        <f t="shared" si="150"/>
        <v>1</v>
      </c>
      <c r="DC85" s="11">
        <f t="shared" si="151"/>
        <v>0</v>
      </c>
      <c r="DD85" s="11">
        <f t="shared" si="152"/>
        <v>0</v>
      </c>
      <c r="DE85" s="10">
        <f t="shared" si="153"/>
        <v>1</v>
      </c>
      <c r="DF85" s="12" t="s">
        <v>1370</v>
      </c>
      <c r="DG85" s="12" t="s">
        <v>1650</v>
      </c>
      <c r="DH85" s="13">
        <v>2533</v>
      </c>
      <c r="DI85" s="10">
        <f t="shared" si="154"/>
        <v>3</v>
      </c>
      <c r="DJ85" s="17">
        <f t="shared" si="155"/>
        <v>2.4</v>
      </c>
    </row>
    <row r="86" spans="1:114" ht="14.25" x14ac:dyDescent="0.2">
      <c r="A86" s="6" t="s">
        <v>419</v>
      </c>
      <c r="B86" s="7">
        <v>2580</v>
      </c>
      <c r="C86" s="7"/>
      <c r="D86" s="7">
        <v>79</v>
      </c>
      <c r="E86" s="6" t="s">
        <v>707</v>
      </c>
      <c r="F86" s="9" t="str">
        <f t="shared" si="103"/>
        <v>Tina Qvinnström</v>
      </c>
      <c r="G86" s="10" t="str">
        <f t="shared" si="104"/>
        <v>tina.qvinnstrom@strangnas.se</v>
      </c>
      <c r="H86" s="10" t="str">
        <f t="shared" si="105"/>
        <v>Enhetschef</v>
      </c>
      <c r="I86" s="11">
        <f t="shared" si="156"/>
        <v>1.25</v>
      </c>
      <c r="J86" s="11">
        <f t="shared" si="157"/>
        <v>0</v>
      </c>
      <c r="K86" s="11">
        <f t="shared" si="158"/>
        <v>0</v>
      </c>
      <c r="L86" s="11">
        <f t="shared" si="159"/>
        <v>1.25</v>
      </c>
      <c r="M86" s="11">
        <f t="shared" si="160"/>
        <v>0</v>
      </c>
      <c r="N86" s="10">
        <f t="shared" si="161"/>
        <v>2.5</v>
      </c>
      <c r="O86" s="11">
        <f t="shared" si="162"/>
        <v>1</v>
      </c>
      <c r="P86" s="11">
        <f t="shared" si="163"/>
        <v>1</v>
      </c>
      <c r="Q86" s="11">
        <f t="shared" si="164"/>
        <v>1</v>
      </c>
      <c r="R86" s="11">
        <f t="shared" si="165"/>
        <v>1</v>
      </c>
      <c r="S86" s="11">
        <f t="shared" si="166"/>
        <v>0</v>
      </c>
      <c r="T86" s="11">
        <f t="shared" si="167"/>
        <v>0</v>
      </c>
      <c r="U86" s="10">
        <f t="shared" si="168"/>
        <v>4</v>
      </c>
      <c r="V86" s="11">
        <f t="shared" si="169"/>
        <v>0</v>
      </c>
      <c r="W86" s="11">
        <f t="shared" si="170"/>
        <v>0.625</v>
      </c>
      <c r="X86" s="11">
        <f t="shared" si="171"/>
        <v>0.625</v>
      </c>
      <c r="Y86" s="11">
        <f t="shared" si="172"/>
        <v>0.625</v>
      </c>
      <c r="Z86" s="11">
        <f t="shared" si="173"/>
        <v>0</v>
      </c>
      <c r="AA86" s="11">
        <f t="shared" si="174"/>
        <v>0.625</v>
      </c>
      <c r="AB86" s="11">
        <f t="shared" si="175"/>
        <v>0.625</v>
      </c>
      <c r="AC86" s="11">
        <f t="shared" si="176"/>
        <v>0.625</v>
      </c>
      <c r="AD86" s="11">
        <f t="shared" si="177"/>
        <v>0</v>
      </c>
      <c r="AE86" s="10">
        <f t="shared" si="178"/>
        <v>3.75</v>
      </c>
      <c r="AF86" s="11">
        <f t="shared" si="179"/>
        <v>0</v>
      </c>
      <c r="AG86" s="11">
        <f t="shared" si="180"/>
        <v>2</v>
      </c>
      <c r="AH86" s="11">
        <f t="shared" si="181"/>
        <v>0</v>
      </c>
      <c r="AI86" s="11">
        <f t="shared" si="182"/>
        <v>2</v>
      </c>
      <c r="AJ86" s="11">
        <f t="shared" si="183"/>
        <v>0</v>
      </c>
      <c r="AK86" s="11">
        <f t="shared" si="184"/>
        <v>0</v>
      </c>
      <c r="AL86" s="10">
        <f t="shared" si="185"/>
        <v>4</v>
      </c>
      <c r="AM86" s="11">
        <f t="shared" si="186"/>
        <v>1</v>
      </c>
      <c r="AN86" s="11">
        <f t="shared" si="187"/>
        <v>1</v>
      </c>
      <c r="AO86" s="11">
        <f t="shared" si="188"/>
        <v>1</v>
      </c>
      <c r="AP86" s="11">
        <f t="shared" si="189"/>
        <v>0</v>
      </c>
      <c r="AQ86" s="11">
        <f t="shared" si="190"/>
        <v>1</v>
      </c>
      <c r="AR86" s="11">
        <f t="shared" si="191"/>
        <v>0</v>
      </c>
      <c r="AS86" s="10">
        <f t="shared" si="192"/>
        <v>4</v>
      </c>
      <c r="AT86" s="11">
        <f t="shared" si="193"/>
        <v>0</v>
      </c>
      <c r="AU86" s="11">
        <f t="shared" si="194"/>
        <v>0</v>
      </c>
      <c r="AV86" s="11">
        <f t="shared" si="195"/>
        <v>1</v>
      </c>
      <c r="AW86" s="11">
        <f t="shared" si="196"/>
        <v>1</v>
      </c>
      <c r="AX86" s="11">
        <f t="shared" si="197"/>
        <v>0</v>
      </c>
      <c r="AY86" s="11">
        <f t="shared" si="198"/>
        <v>0</v>
      </c>
      <c r="AZ86" s="10">
        <f t="shared" si="199"/>
        <v>2</v>
      </c>
      <c r="BA86" s="12" t="s">
        <v>1572</v>
      </c>
      <c r="BB86" s="12">
        <v>929</v>
      </c>
      <c r="BC86" s="13">
        <v>2649</v>
      </c>
      <c r="BD86" s="10">
        <f t="shared" si="106"/>
        <v>3</v>
      </c>
      <c r="BE86" s="17">
        <f t="shared" si="200"/>
        <v>3.3</v>
      </c>
      <c r="BF86" s="10" t="str">
        <f t="shared" si="102"/>
        <v>Varken eller</v>
      </c>
      <c r="BI86" s="7">
        <v>189</v>
      </c>
      <c r="BJ86" s="6" t="s">
        <v>1037</v>
      </c>
      <c r="BK86" s="9" t="str">
        <f t="shared" si="107"/>
        <v>Johanna Ljung Abrahamsson</v>
      </c>
      <c r="BL86" s="10" t="str">
        <f t="shared" si="108"/>
        <v>johanna.ljungabrahamsson@lillaedet.se</v>
      </c>
      <c r="BM86" s="10" t="str">
        <f t="shared" si="109"/>
        <v>Ungdomssamordnare</v>
      </c>
      <c r="BN86" s="11">
        <f t="shared" si="110"/>
        <v>1.25</v>
      </c>
      <c r="BO86" s="11">
        <f t="shared" si="111"/>
        <v>0</v>
      </c>
      <c r="BP86" s="11">
        <f t="shared" si="112"/>
        <v>0</v>
      </c>
      <c r="BQ86" s="11">
        <f t="shared" si="113"/>
        <v>1.25</v>
      </c>
      <c r="BR86" s="11">
        <f t="shared" si="114"/>
        <v>0</v>
      </c>
      <c r="BS86" s="10">
        <f t="shared" si="115"/>
        <v>2.5</v>
      </c>
      <c r="BT86" s="11">
        <f t="shared" si="116"/>
        <v>0</v>
      </c>
      <c r="BU86" s="11">
        <f t="shared" si="117"/>
        <v>1</v>
      </c>
      <c r="BV86" s="11">
        <f t="shared" si="118"/>
        <v>0</v>
      </c>
      <c r="BW86" s="11">
        <f t="shared" si="119"/>
        <v>1</v>
      </c>
      <c r="BX86" s="11">
        <f t="shared" si="120"/>
        <v>1</v>
      </c>
      <c r="BY86" s="11">
        <f t="shared" si="121"/>
        <v>0</v>
      </c>
      <c r="BZ86" s="10">
        <f t="shared" si="122"/>
        <v>3</v>
      </c>
      <c r="CA86" s="11">
        <f t="shared" si="123"/>
        <v>0</v>
      </c>
      <c r="CB86" s="11">
        <f t="shared" si="124"/>
        <v>0.625</v>
      </c>
      <c r="CC86" s="11">
        <f t="shared" si="125"/>
        <v>0.625</v>
      </c>
      <c r="CD86" s="11">
        <f t="shared" si="126"/>
        <v>0</v>
      </c>
      <c r="CE86" s="11">
        <f t="shared" si="127"/>
        <v>0.625</v>
      </c>
      <c r="CF86" s="11">
        <f t="shared" si="128"/>
        <v>0.625</v>
      </c>
      <c r="CG86" s="11">
        <f t="shared" si="129"/>
        <v>0</v>
      </c>
      <c r="CH86" s="11">
        <f t="shared" si="130"/>
        <v>0</v>
      </c>
      <c r="CI86" s="11">
        <f t="shared" si="131"/>
        <v>0</v>
      </c>
      <c r="CJ86" s="10">
        <f t="shared" si="132"/>
        <v>2.5</v>
      </c>
      <c r="CK86" s="11">
        <f t="shared" si="133"/>
        <v>1</v>
      </c>
      <c r="CL86" s="11">
        <f t="shared" si="134"/>
        <v>0</v>
      </c>
      <c r="CM86" s="11">
        <f t="shared" si="135"/>
        <v>0</v>
      </c>
      <c r="CN86" s="11">
        <f t="shared" si="136"/>
        <v>0</v>
      </c>
      <c r="CO86" s="11">
        <f t="shared" si="137"/>
        <v>0</v>
      </c>
      <c r="CP86" s="11">
        <f t="shared" si="138"/>
        <v>0</v>
      </c>
      <c r="CQ86" s="10">
        <f t="shared" si="139"/>
        <v>1</v>
      </c>
      <c r="CR86" s="11">
        <f t="shared" si="140"/>
        <v>1</v>
      </c>
      <c r="CS86" s="11">
        <f t="shared" si="141"/>
        <v>1</v>
      </c>
      <c r="CT86" s="11">
        <f t="shared" si="142"/>
        <v>1</v>
      </c>
      <c r="CU86" s="11">
        <f t="shared" si="143"/>
        <v>1</v>
      </c>
      <c r="CV86" s="11">
        <f t="shared" si="144"/>
        <v>1</v>
      </c>
      <c r="CW86" s="11">
        <f t="shared" si="145"/>
        <v>0</v>
      </c>
      <c r="CX86" s="10">
        <f t="shared" si="146"/>
        <v>5</v>
      </c>
      <c r="CY86" s="11">
        <f t="shared" si="147"/>
        <v>1</v>
      </c>
      <c r="CZ86" s="11">
        <f t="shared" si="148"/>
        <v>1</v>
      </c>
      <c r="DA86" s="11">
        <f t="shared" si="149"/>
        <v>1</v>
      </c>
      <c r="DB86" s="11">
        <f t="shared" si="150"/>
        <v>0</v>
      </c>
      <c r="DC86" s="11">
        <f t="shared" si="151"/>
        <v>0</v>
      </c>
      <c r="DD86" s="11">
        <f t="shared" si="152"/>
        <v>0</v>
      </c>
      <c r="DE86" s="10">
        <f t="shared" si="153"/>
        <v>3</v>
      </c>
      <c r="DF86" s="12">
        <v>931</v>
      </c>
      <c r="DG86" s="12">
        <v>882</v>
      </c>
      <c r="DH86" s="13">
        <v>1813</v>
      </c>
      <c r="DI86" s="10">
        <f t="shared" si="154"/>
        <v>0</v>
      </c>
      <c r="DJ86" s="17">
        <f t="shared" si="155"/>
        <v>2.4</v>
      </c>
    </row>
    <row r="87" spans="1:114" ht="14.25" x14ac:dyDescent="0.2">
      <c r="A87" s="6" t="s">
        <v>419</v>
      </c>
      <c r="B87" s="7">
        <v>2581</v>
      </c>
      <c r="C87" s="7"/>
      <c r="D87" s="7">
        <v>80</v>
      </c>
      <c r="E87" s="6" t="s">
        <v>885</v>
      </c>
      <c r="F87" s="9" t="str">
        <f t="shared" si="103"/>
        <v>Jörgen Johansson</v>
      </c>
      <c r="G87" s="10" t="str">
        <f t="shared" si="104"/>
        <v>jorgen.johansson@torsby.se</v>
      </c>
      <c r="H87" s="10" t="str">
        <f t="shared" si="105"/>
        <v>ANDT samordnare/ fritidgårdsförest.</v>
      </c>
      <c r="I87" s="11">
        <f t="shared" si="156"/>
        <v>0</v>
      </c>
      <c r="J87" s="11">
        <f t="shared" si="157"/>
        <v>0</v>
      </c>
      <c r="K87" s="11">
        <f t="shared" si="158"/>
        <v>1.25</v>
      </c>
      <c r="L87" s="11">
        <f t="shared" si="159"/>
        <v>0</v>
      </c>
      <c r="M87" s="11">
        <f t="shared" si="160"/>
        <v>0</v>
      </c>
      <c r="N87" s="10">
        <f t="shared" si="161"/>
        <v>1.25</v>
      </c>
      <c r="O87" s="11">
        <f t="shared" si="162"/>
        <v>1</v>
      </c>
      <c r="P87" s="11">
        <f t="shared" si="163"/>
        <v>0</v>
      </c>
      <c r="Q87" s="11">
        <f t="shared" si="164"/>
        <v>1</v>
      </c>
      <c r="R87" s="11">
        <f t="shared" si="165"/>
        <v>1</v>
      </c>
      <c r="S87" s="11">
        <f t="shared" si="166"/>
        <v>0</v>
      </c>
      <c r="T87" s="11">
        <f t="shared" si="167"/>
        <v>0</v>
      </c>
      <c r="U87" s="10">
        <f t="shared" si="168"/>
        <v>3</v>
      </c>
      <c r="V87" s="11">
        <f t="shared" si="169"/>
        <v>0</v>
      </c>
      <c r="W87" s="11">
        <f t="shared" si="170"/>
        <v>0</v>
      </c>
      <c r="X87" s="11">
        <f t="shared" si="171"/>
        <v>0.625</v>
      </c>
      <c r="Y87" s="11">
        <f t="shared" si="172"/>
        <v>0</v>
      </c>
      <c r="Z87" s="11">
        <f t="shared" si="173"/>
        <v>0</v>
      </c>
      <c r="AA87" s="11">
        <f t="shared" si="174"/>
        <v>0.625</v>
      </c>
      <c r="AB87" s="11">
        <f t="shared" si="175"/>
        <v>0.625</v>
      </c>
      <c r="AC87" s="11">
        <f t="shared" si="176"/>
        <v>0.625</v>
      </c>
      <c r="AD87" s="11">
        <f t="shared" si="177"/>
        <v>0</v>
      </c>
      <c r="AE87" s="10">
        <f t="shared" si="178"/>
        <v>2.5</v>
      </c>
      <c r="AF87" s="11">
        <f t="shared" si="179"/>
        <v>1</v>
      </c>
      <c r="AG87" s="11">
        <f t="shared" si="180"/>
        <v>2</v>
      </c>
      <c r="AH87" s="11">
        <f t="shared" si="181"/>
        <v>1</v>
      </c>
      <c r="AI87" s="11">
        <f t="shared" si="182"/>
        <v>0</v>
      </c>
      <c r="AJ87" s="11">
        <f t="shared" si="183"/>
        <v>0</v>
      </c>
      <c r="AK87" s="11">
        <f t="shared" si="184"/>
        <v>0</v>
      </c>
      <c r="AL87" s="10">
        <f t="shared" si="185"/>
        <v>4</v>
      </c>
      <c r="AM87" s="11">
        <f t="shared" si="186"/>
        <v>1</v>
      </c>
      <c r="AN87" s="11">
        <f t="shared" si="187"/>
        <v>1</v>
      </c>
      <c r="AO87" s="11">
        <f t="shared" si="188"/>
        <v>1</v>
      </c>
      <c r="AP87" s="11">
        <f t="shared" si="189"/>
        <v>1</v>
      </c>
      <c r="AQ87" s="11">
        <f t="shared" si="190"/>
        <v>1</v>
      </c>
      <c r="AR87" s="11">
        <f t="shared" si="191"/>
        <v>0</v>
      </c>
      <c r="AS87" s="10">
        <f t="shared" si="192"/>
        <v>5</v>
      </c>
      <c r="AT87" s="11">
        <f t="shared" si="193"/>
        <v>0</v>
      </c>
      <c r="AU87" s="11">
        <f t="shared" si="194"/>
        <v>1</v>
      </c>
      <c r="AV87" s="11">
        <f t="shared" si="195"/>
        <v>1</v>
      </c>
      <c r="AW87" s="11">
        <f t="shared" si="196"/>
        <v>0</v>
      </c>
      <c r="AX87" s="11">
        <f t="shared" si="197"/>
        <v>0</v>
      </c>
      <c r="AY87" s="11">
        <f t="shared" si="198"/>
        <v>0</v>
      </c>
      <c r="AZ87" s="10">
        <f t="shared" si="199"/>
        <v>2</v>
      </c>
      <c r="BA87" s="12" t="s">
        <v>1584</v>
      </c>
      <c r="BB87" s="12" t="s">
        <v>1585</v>
      </c>
      <c r="BC87" s="13">
        <v>4237</v>
      </c>
      <c r="BD87" s="10">
        <f t="shared" si="106"/>
        <v>5</v>
      </c>
      <c r="BE87" s="17">
        <f t="shared" si="200"/>
        <v>3.3</v>
      </c>
      <c r="BF87" s="10" t="str">
        <f t="shared" si="102"/>
        <v>Varken eller</v>
      </c>
      <c r="BI87" s="7">
        <v>170</v>
      </c>
      <c r="BJ87" s="6" t="s">
        <v>9</v>
      </c>
      <c r="BK87" s="9" t="str">
        <f t="shared" si="107"/>
        <v>Emma Käll Carlander</v>
      </c>
      <c r="BL87" s="10" t="str">
        <f t="shared" si="108"/>
        <v>emmakallcarlander@karlshamn.se</v>
      </c>
      <c r="BM87" s="10" t="str">
        <f t="shared" si="109"/>
        <v>fältsekreterare</v>
      </c>
      <c r="BN87" s="11">
        <f t="shared" si="110"/>
        <v>0</v>
      </c>
      <c r="BO87" s="11">
        <f t="shared" si="111"/>
        <v>1.25</v>
      </c>
      <c r="BP87" s="11">
        <f t="shared" si="112"/>
        <v>1.25</v>
      </c>
      <c r="BQ87" s="11">
        <f t="shared" si="113"/>
        <v>0</v>
      </c>
      <c r="BR87" s="11">
        <f t="shared" si="114"/>
        <v>0</v>
      </c>
      <c r="BS87" s="10">
        <f t="shared" si="115"/>
        <v>2.5</v>
      </c>
      <c r="BT87" s="11">
        <f t="shared" si="116"/>
        <v>0</v>
      </c>
      <c r="BU87" s="11">
        <f t="shared" si="117"/>
        <v>1</v>
      </c>
      <c r="BV87" s="11">
        <f t="shared" si="118"/>
        <v>1</v>
      </c>
      <c r="BW87" s="11">
        <f t="shared" si="119"/>
        <v>1</v>
      </c>
      <c r="BX87" s="11">
        <f t="shared" si="120"/>
        <v>0</v>
      </c>
      <c r="BY87" s="11">
        <f t="shared" si="121"/>
        <v>0</v>
      </c>
      <c r="BZ87" s="10">
        <f t="shared" si="122"/>
        <v>3</v>
      </c>
      <c r="CA87" s="11">
        <f t="shared" si="123"/>
        <v>0</v>
      </c>
      <c r="CB87" s="11">
        <f t="shared" si="124"/>
        <v>0.625</v>
      </c>
      <c r="CC87" s="11">
        <f t="shared" si="125"/>
        <v>0</v>
      </c>
      <c r="CD87" s="11">
        <f t="shared" si="126"/>
        <v>0</v>
      </c>
      <c r="CE87" s="11">
        <f t="shared" si="127"/>
        <v>0</v>
      </c>
      <c r="CF87" s="11">
        <f t="shared" si="128"/>
        <v>0.625</v>
      </c>
      <c r="CG87" s="11">
        <f t="shared" si="129"/>
        <v>0.625</v>
      </c>
      <c r="CH87" s="11">
        <f t="shared" si="130"/>
        <v>0</v>
      </c>
      <c r="CI87" s="11">
        <f t="shared" si="131"/>
        <v>0</v>
      </c>
      <c r="CJ87" s="10">
        <f t="shared" si="132"/>
        <v>1.875</v>
      </c>
      <c r="CK87" s="11">
        <f t="shared" si="133"/>
        <v>0</v>
      </c>
      <c r="CL87" s="11">
        <f t="shared" si="134"/>
        <v>2</v>
      </c>
      <c r="CM87" s="11">
        <f t="shared" si="135"/>
        <v>0</v>
      </c>
      <c r="CN87" s="11">
        <f t="shared" si="136"/>
        <v>0</v>
      </c>
      <c r="CO87" s="11">
        <f t="shared" si="137"/>
        <v>0</v>
      </c>
      <c r="CP87" s="11">
        <f t="shared" si="138"/>
        <v>0</v>
      </c>
      <c r="CQ87" s="10">
        <f t="shared" si="139"/>
        <v>2</v>
      </c>
      <c r="CR87" s="11">
        <f t="shared" si="140"/>
        <v>1</v>
      </c>
      <c r="CS87" s="11">
        <f t="shared" si="141"/>
        <v>1</v>
      </c>
      <c r="CT87" s="11">
        <f t="shared" si="142"/>
        <v>1</v>
      </c>
      <c r="CU87" s="11">
        <f t="shared" si="143"/>
        <v>1</v>
      </c>
      <c r="CV87" s="11">
        <f t="shared" si="144"/>
        <v>0</v>
      </c>
      <c r="CW87" s="11">
        <f t="shared" si="145"/>
        <v>0</v>
      </c>
      <c r="CX87" s="10">
        <f t="shared" si="146"/>
        <v>4</v>
      </c>
      <c r="CY87" s="11">
        <f t="shared" si="147"/>
        <v>0</v>
      </c>
      <c r="CZ87" s="11">
        <f t="shared" si="148"/>
        <v>0</v>
      </c>
      <c r="DA87" s="11">
        <f t="shared" si="149"/>
        <v>0</v>
      </c>
      <c r="DB87" s="11">
        <f t="shared" si="150"/>
        <v>0</v>
      </c>
      <c r="DC87" s="11">
        <f t="shared" si="151"/>
        <v>0</v>
      </c>
      <c r="DD87" s="11">
        <f t="shared" si="152"/>
        <v>0</v>
      </c>
      <c r="DE87" s="10">
        <f t="shared" si="153"/>
        <v>0</v>
      </c>
      <c r="DF87" s="12" t="s">
        <v>402</v>
      </c>
      <c r="DG87" s="12" t="s">
        <v>417</v>
      </c>
      <c r="DH87" s="13">
        <v>3063</v>
      </c>
      <c r="DI87" s="10">
        <f t="shared" si="154"/>
        <v>4</v>
      </c>
      <c r="DJ87" s="17">
        <f t="shared" si="155"/>
        <v>2.5</v>
      </c>
    </row>
    <row r="88" spans="1:114" ht="14.25" x14ac:dyDescent="0.2">
      <c r="A88" s="19" t="s">
        <v>572</v>
      </c>
      <c r="B88" s="7">
        <v>1278</v>
      </c>
      <c r="C88" s="7"/>
      <c r="D88" s="7">
        <v>81</v>
      </c>
      <c r="E88" s="6" t="s">
        <v>271</v>
      </c>
      <c r="F88" s="9" t="str">
        <f t="shared" si="103"/>
        <v>Agnetha Larssohn</v>
      </c>
      <c r="G88" s="10" t="str">
        <f t="shared" si="104"/>
        <v>agnetha.larssohn@arboga.se</v>
      </c>
      <c r="H88" s="10" t="str">
        <f t="shared" si="105"/>
        <v>Behandlare</v>
      </c>
      <c r="I88" s="11">
        <f t="shared" si="156"/>
        <v>0</v>
      </c>
      <c r="J88" s="11">
        <f t="shared" si="157"/>
        <v>0</v>
      </c>
      <c r="K88" s="11">
        <f t="shared" si="158"/>
        <v>1.25</v>
      </c>
      <c r="L88" s="11">
        <f t="shared" si="159"/>
        <v>1.25</v>
      </c>
      <c r="M88" s="11">
        <f t="shared" si="160"/>
        <v>0</v>
      </c>
      <c r="N88" s="10">
        <f t="shared" si="161"/>
        <v>2.5</v>
      </c>
      <c r="O88" s="11">
        <f t="shared" si="162"/>
        <v>1</v>
      </c>
      <c r="P88" s="11">
        <f t="shared" si="163"/>
        <v>1</v>
      </c>
      <c r="Q88" s="11">
        <f t="shared" si="164"/>
        <v>1</v>
      </c>
      <c r="R88" s="11">
        <f t="shared" si="165"/>
        <v>1</v>
      </c>
      <c r="S88" s="11">
        <f t="shared" si="166"/>
        <v>0</v>
      </c>
      <c r="T88" s="11">
        <f t="shared" si="167"/>
        <v>0</v>
      </c>
      <c r="U88" s="10">
        <f t="shared" si="168"/>
        <v>4</v>
      </c>
      <c r="V88" s="11">
        <f t="shared" si="169"/>
        <v>0</v>
      </c>
      <c r="W88" s="11">
        <f t="shared" si="170"/>
        <v>0</v>
      </c>
      <c r="X88" s="11">
        <f t="shared" si="171"/>
        <v>0</v>
      </c>
      <c r="Y88" s="11">
        <f t="shared" si="172"/>
        <v>0.625</v>
      </c>
      <c r="Z88" s="11">
        <f t="shared" si="173"/>
        <v>0</v>
      </c>
      <c r="AA88" s="11">
        <f t="shared" si="174"/>
        <v>0.625</v>
      </c>
      <c r="AB88" s="11">
        <f t="shared" si="175"/>
        <v>0.625</v>
      </c>
      <c r="AC88" s="11">
        <f t="shared" si="176"/>
        <v>0</v>
      </c>
      <c r="AD88" s="11">
        <f t="shared" si="177"/>
        <v>0</v>
      </c>
      <c r="AE88" s="10">
        <f t="shared" si="178"/>
        <v>1.875</v>
      </c>
      <c r="AF88" s="11">
        <f t="shared" si="179"/>
        <v>0</v>
      </c>
      <c r="AG88" s="11">
        <f t="shared" si="180"/>
        <v>2</v>
      </c>
      <c r="AH88" s="11">
        <f t="shared" si="181"/>
        <v>0</v>
      </c>
      <c r="AI88" s="11">
        <f t="shared" si="182"/>
        <v>0</v>
      </c>
      <c r="AJ88" s="11">
        <f t="shared" si="183"/>
        <v>0</v>
      </c>
      <c r="AK88" s="11">
        <f t="shared" si="184"/>
        <v>0</v>
      </c>
      <c r="AL88" s="10">
        <f t="shared" si="185"/>
        <v>2</v>
      </c>
      <c r="AM88" s="11">
        <f t="shared" si="186"/>
        <v>1</v>
      </c>
      <c r="AN88" s="11">
        <f t="shared" si="187"/>
        <v>1</v>
      </c>
      <c r="AO88" s="11">
        <f t="shared" si="188"/>
        <v>1</v>
      </c>
      <c r="AP88" s="11">
        <f t="shared" si="189"/>
        <v>1</v>
      </c>
      <c r="AQ88" s="11">
        <f t="shared" si="190"/>
        <v>1</v>
      </c>
      <c r="AR88" s="11">
        <f t="shared" si="191"/>
        <v>0</v>
      </c>
      <c r="AS88" s="10">
        <f t="shared" si="192"/>
        <v>5</v>
      </c>
      <c r="AT88" s="11">
        <f t="shared" si="193"/>
        <v>1</v>
      </c>
      <c r="AU88" s="11">
        <f t="shared" si="194"/>
        <v>1</v>
      </c>
      <c r="AV88" s="11">
        <f t="shared" si="195"/>
        <v>0</v>
      </c>
      <c r="AW88" s="11">
        <f t="shared" si="196"/>
        <v>1</v>
      </c>
      <c r="AX88" s="11">
        <f t="shared" si="197"/>
        <v>0</v>
      </c>
      <c r="AY88" s="11">
        <f t="shared" si="198"/>
        <v>0</v>
      </c>
      <c r="AZ88" s="10">
        <f t="shared" si="199"/>
        <v>3</v>
      </c>
      <c r="BA88" s="12" t="s">
        <v>1632</v>
      </c>
      <c r="BB88" s="12" t="s">
        <v>1633</v>
      </c>
      <c r="BC88" s="13">
        <v>3435</v>
      </c>
      <c r="BD88" s="10">
        <f t="shared" si="106"/>
        <v>5</v>
      </c>
      <c r="BE88" s="17">
        <f t="shared" si="200"/>
        <v>3.3</v>
      </c>
      <c r="BF88" s="10" t="str">
        <f t="shared" si="102"/>
        <v>Bra</v>
      </c>
      <c r="BI88" s="7">
        <v>171</v>
      </c>
      <c r="BJ88" s="6" t="s">
        <v>145</v>
      </c>
      <c r="BK88" s="9" t="str">
        <f t="shared" si="107"/>
        <v>torben stenberg</v>
      </c>
      <c r="BL88" s="10" t="str">
        <f t="shared" si="108"/>
        <v>torben.stenberg@gagnef.se</v>
      </c>
      <c r="BM88" s="10" t="str">
        <f t="shared" si="109"/>
        <v>folkhälsoplanerare</v>
      </c>
      <c r="BN88" s="11">
        <f t="shared" si="110"/>
        <v>1.25</v>
      </c>
      <c r="BO88" s="11">
        <f t="shared" si="111"/>
        <v>1.25</v>
      </c>
      <c r="BP88" s="11">
        <f t="shared" si="112"/>
        <v>0</v>
      </c>
      <c r="BQ88" s="11">
        <f t="shared" si="113"/>
        <v>1.25</v>
      </c>
      <c r="BR88" s="11">
        <f t="shared" si="114"/>
        <v>0</v>
      </c>
      <c r="BS88" s="10">
        <f t="shared" si="115"/>
        <v>3.75</v>
      </c>
      <c r="BT88" s="11">
        <f t="shared" si="116"/>
        <v>0</v>
      </c>
      <c r="BU88" s="11">
        <f t="shared" si="117"/>
        <v>0</v>
      </c>
      <c r="BV88" s="11">
        <f t="shared" si="118"/>
        <v>1</v>
      </c>
      <c r="BW88" s="11">
        <f t="shared" si="119"/>
        <v>1</v>
      </c>
      <c r="BX88" s="11">
        <f t="shared" si="120"/>
        <v>0</v>
      </c>
      <c r="BY88" s="11">
        <f t="shared" si="121"/>
        <v>0</v>
      </c>
      <c r="BZ88" s="10">
        <f t="shared" si="122"/>
        <v>2</v>
      </c>
      <c r="CA88" s="11">
        <f t="shared" si="123"/>
        <v>0</v>
      </c>
      <c r="CB88" s="11">
        <f t="shared" si="124"/>
        <v>0.625</v>
      </c>
      <c r="CC88" s="11">
        <f t="shared" si="125"/>
        <v>0.625</v>
      </c>
      <c r="CD88" s="11">
        <f t="shared" si="126"/>
        <v>0</v>
      </c>
      <c r="CE88" s="11">
        <f t="shared" si="127"/>
        <v>0.625</v>
      </c>
      <c r="CF88" s="11">
        <f t="shared" si="128"/>
        <v>0.625</v>
      </c>
      <c r="CG88" s="11">
        <f t="shared" si="129"/>
        <v>0.625</v>
      </c>
      <c r="CH88" s="11">
        <f t="shared" si="130"/>
        <v>0.625</v>
      </c>
      <c r="CI88" s="11">
        <f t="shared" si="131"/>
        <v>0</v>
      </c>
      <c r="CJ88" s="10">
        <f t="shared" si="132"/>
        <v>3.75</v>
      </c>
      <c r="CK88" s="11">
        <f t="shared" si="133"/>
        <v>0</v>
      </c>
      <c r="CL88" s="11">
        <f t="shared" si="134"/>
        <v>2</v>
      </c>
      <c r="CM88" s="11">
        <f t="shared" si="135"/>
        <v>1</v>
      </c>
      <c r="CN88" s="11">
        <f t="shared" si="136"/>
        <v>0</v>
      </c>
      <c r="CO88" s="11">
        <f t="shared" si="137"/>
        <v>0</v>
      </c>
      <c r="CP88" s="11">
        <f t="shared" si="138"/>
        <v>0</v>
      </c>
      <c r="CQ88" s="10">
        <f t="shared" si="139"/>
        <v>3</v>
      </c>
      <c r="CR88" s="11">
        <f t="shared" si="140"/>
        <v>0</v>
      </c>
      <c r="CS88" s="11">
        <f t="shared" si="141"/>
        <v>1</v>
      </c>
      <c r="CT88" s="11">
        <f t="shared" si="142"/>
        <v>1</v>
      </c>
      <c r="CU88" s="11">
        <f t="shared" si="143"/>
        <v>0</v>
      </c>
      <c r="CV88" s="11">
        <f t="shared" si="144"/>
        <v>0</v>
      </c>
      <c r="CW88" s="11">
        <f t="shared" si="145"/>
        <v>0</v>
      </c>
      <c r="CX88" s="10">
        <f t="shared" si="146"/>
        <v>2</v>
      </c>
      <c r="CY88" s="11">
        <f t="shared" si="147"/>
        <v>1</v>
      </c>
      <c r="CZ88" s="11">
        <f t="shared" si="148"/>
        <v>1</v>
      </c>
      <c r="DA88" s="11">
        <f t="shared" si="149"/>
        <v>0</v>
      </c>
      <c r="DB88" s="11">
        <f t="shared" si="150"/>
        <v>0</v>
      </c>
      <c r="DC88" s="11">
        <f t="shared" si="151"/>
        <v>0</v>
      </c>
      <c r="DD88" s="11">
        <f t="shared" si="152"/>
        <v>0</v>
      </c>
      <c r="DE88" s="10">
        <f t="shared" si="153"/>
        <v>2</v>
      </c>
      <c r="DF88" s="12">
        <v>807</v>
      </c>
      <c r="DG88" s="12" t="s">
        <v>1328</v>
      </c>
      <c r="DH88" s="13">
        <v>2060</v>
      </c>
      <c r="DI88" s="10">
        <f t="shared" si="154"/>
        <v>1</v>
      </c>
      <c r="DJ88" s="17">
        <f t="shared" si="155"/>
        <v>2.5</v>
      </c>
    </row>
    <row r="89" spans="1:114" ht="14.25" x14ac:dyDescent="0.2">
      <c r="A89" s="6" t="s">
        <v>572</v>
      </c>
      <c r="B89" s="7">
        <v>1257</v>
      </c>
      <c r="C89" s="7"/>
      <c r="D89" s="7">
        <v>82</v>
      </c>
      <c r="E89" s="6" t="s">
        <v>49</v>
      </c>
      <c r="F89" s="9" t="str">
        <f t="shared" si="103"/>
        <v>Fredrik Belfrage</v>
      </c>
      <c r="G89" s="10" t="str">
        <f t="shared" si="104"/>
        <v>fredrik.belfrage@solvesborg.se</v>
      </c>
      <c r="H89" s="10" t="str">
        <f t="shared" si="105"/>
        <v>Fritidsgårdsföreståndare</v>
      </c>
      <c r="I89" s="11">
        <f t="shared" si="156"/>
        <v>1.25</v>
      </c>
      <c r="J89" s="11">
        <f t="shared" si="157"/>
        <v>1.25</v>
      </c>
      <c r="K89" s="11">
        <f t="shared" si="158"/>
        <v>0</v>
      </c>
      <c r="L89" s="11">
        <f t="shared" si="159"/>
        <v>0</v>
      </c>
      <c r="M89" s="11">
        <f t="shared" si="160"/>
        <v>0</v>
      </c>
      <c r="N89" s="10">
        <f t="shared" si="161"/>
        <v>2.5</v>
      </c>
      <c r="O89" s="11">
        <f t="shared" si="162"/>
        <v>1</v>
      </c>
      <c r="P89" s="11">
        <f t="shared" si="163"/>
        <v>0</v>
      </c>
      <c r="Q89" s="11">
        <f t="shared" si="164"/>
        <v>1</v>
      </c>
      <c r="R89" s="11">
        <f t="shared" si="165"/>
        <v>1</v>
      </c>
      <c r="S89" s="11">
        <f t="shared" si="166"/>
        <v>0</v>
      </c>
      <c r="T89" s="11">
        <f t="shared" si="167"/>
        <v>0</v>
      </c>
      <c r="U89" s="10">
        <f t="shared" si="168"/>
        <v>3</v>
      </c>
      <c r="V89" s="11">
        <f t="shared" si="169"/>
        <v>0.625</v>
      </c>
      <c r="W89" s="11">
        <f t="shared" si="170"/>
        <v>0.625</v>
      </c>
      <c r="X89" s="11">
        <f t="shared" si="171"/>
        <v>0.625</v>
      </c>
      <c r="Y89" s="11">
        <f t="shared" si="172"/>
        <v>0</v>
      </c>
      <c r="Z89" s="11">
        <f t="shared" si="173"/>
        <v>0</v>
      </c>
      <c r="AA89" s="11">
        <f t="shared" si="174"/>
        <v>0.625</v>
      </c>
      <c r="AB89" s="11">
        <f t="shared" si="175"/>
        <v>0.625</v>
      </c>
      <c r="AC89" s="11">
        <f t="shared" si="176"/>
        <v>0</v>
      </c>
      <c r="AD89" s="11">
        <f t="shared" si="177"/>
        <v>0</v>
      </c>
      <c r="AE89" s="10">
        <f t="shared" si="178"/>
        <v>3.125</v>
      </c>
      <c r="AF89" s="11">
        <f t="shared" si="179"/>
        <v>1</v>
      </c>
      <c r="AG89" s="11">
        <f t="shared" si="180"/>
        <v>0</v>
      </c>
      <c r="AH89" s="11">
        <f t="shared" si="181"/>
        <v>1</v>
      </c>
      <c r="AI89" s="11">
        <f t="shared" si="182"/>
        <v>0</v>
      </c>
      <c r="AJ89" s="11">
        <f t="shared" si="183"/>
        <v>0</v>
      </c>
      <c r="AK89" s="11">
        <f t="shared" si="184"/>
        <v>0</v>
      </c>
      <c r="AL89" s="10">
        <f t="shared" si="185"/>
        <v>2</v>
      </c>
      <c r="AM89" s="11">
        <f t="shared" si="186"/>
        <v>1</v>
      </c>
      <c r="AN89" s="11">
        <f t="shared" si="187"/>
        <v>1</v>
      </c>
      <c r="AO89" s="11">
        <f t="shared" si="188"/>
        <v>1</v>
      </c>
      <c r="AP89" s="11">
        <f t="shared" si="189"/>
        <v>1</v>
      </c>
      <c r="AQ89" s="11">
        <f t="shared" si="190"/>
        <v>0</v>
      </c>
      <c r="AR89" s="11">
        <f t="shared" si="191"/>
        <v>0</v>
      </c>
      <c r="AS89" s="10">
        <f t="shared" si="192"/>
        <v>4</v>
      </c>
      <c r="AT89" s="11">
        <f t="shared" si="193"/>
        <v>0</v>
      </c>
      <c r="AU89" s="11">
        <f t="shared" si="194"/>
        <v>1</v>
      </c>
      <c r="AV89" s="11">
        <f t="shared" si="195"/>
        <v>1</v>
      </c>
      <c r="AW89" s="11">
        <f t="shared" si="196"/>
        <v>1</v>
      </c>
      <c r="AX89" s="11">
        <f t="shared" si="197"/>
        <v>1</v>
      </c>
      <c r="AY89" s="11">
        <f t="shared" si="198"/>
        <v>0</v>
      </c>
      <c r="AZ89" s="10">
        <f t="shared" si="199"/>
        <v>4</v>
      </c>
      <c r="BA89" s="12" t="s">
        <v>811</v>
      </c>
      <c r="BB89" s="12">
        <v>948</v>
      </c>
      <c r="BC89" s="13">
        <v>2848</v>
      </c>
      <c r="BD89" s="10">
        <f t="shared" si="106"/>
        <v>4</v>
      </c>
      <c r="BE89" s="17">
        <f t="shared" si="200"/>
        <v>3.2</v>
      </c>
      <c r="BF89" s="10" t="str">
        <f t="shared" si="102"/>
        <v>Bra</v>
      </c>
      <c r="BI89" s="7">
        <v>172</v>
      </c>
      <c r="BJ89" s="6" t="s">
        <v>437</v>
      </c>
      <c r="BK89" s="9" t="str">
        <f t="shared" si="107"/>
        <v>Thomas Bäckman</v>
      </c>
      <c r="BL89" s="10" t="str">
        <f t="shared" si="108"/>
        <v>thomas.backman@jokkmokk.se</v>
      </c>
      <c r="BM89" s="10" t="str">
        <f t="shared" si="109"/>
        <v>Fältarbete</v>
      </c>
      <c r="BN89" s="11">
        <f t="shared" si="110"/>
        <v>0</v>
      </c>
      <c r="BO89" s="11">
        <f t="shared" si="111"/>
        <v>0</v>
      </c>
      <c r="BP89" s="11">
        <f t="shared" si="112"/>
        <v>1.25</v>
      </c>
      <c r="BQ89" s="11">
        <f t="shared" si="113"/>
        <v>0</v>
      </c>
      <c r="BR89" s="11">
        <f t="shared" si="114"/>
        <v>0</v>
      </c>
      <c r="BS89" s="10">
        <f t="shared" si="115"/>
        <v>1.25</v>
      </c>
      <c r="BT89" s="11">
        <f t="shared" si="116"/>
        <v>1</v>
      </c>
      <c r="BU89" s="11">
        <f t="shared" si="117"/>
        <v>0</v>
      </c>
      <c r="BV89" s="11">
        <f t="shared" si="118"/>
        <v>0</v>
      </c>
      <c r="BW89" s="11">
        <f t="shared" si="119"/>
        <v>1</v>
      </c>
      <c r="BX89" s="11">
        <f t="shared" si="120"/>
        <v>1</v>
      </c>
      <c r="BY89" s="11">
        <f t="shared" si="121"/>
        <v>0</v>
      </c>
      <c r="BZ89" s="10">
        <f t="shared" si="122"/>
        <v>3</v>
      </c>
      <c r="CA89" s="11">
        <f t="shared" si="123"/>
        <v>0</v>
      </c>
      <c r="CB89" s="11">
        <f t="shared" si="124"/>
        <v>0.625</v>
      </c>
      <c r="CC89" s="11">
        <f t="shared" si="125"/>
        <v>0.625</v>
      </c>
      <c r="CD89" s="11">
        <f t="shared" si="126"/>
        <v>0</v>
      </c>
      <c r="CE89" s="11">
        <f t="shared" si="127"/>
        <v>0</v>
      </c>
      <c r="CF89" s="11">
        <f t="shared" si="128"/>
        <v>0.625</v>
      </c>
      <c r="CG89" s="11">
        <f t="shared" si="129"/>
        <v>0</v>
      </c>
      <c r="CH89" s="11">
        <f t="shared" si="130"/>
        <v>0.625</v>
      </c>
      <c r="CI89" s="11">
        <f t="shared" si="131"/>
        <v>0</v>
      </c>
      <c r="CJ89" s="10">
        <f t="shared" si="132"/>
        <v>2.5</v>
      </c>
      <c r="CK89" s="11">
        <f t="shared" si="133"/>
        <v>1</v>
      </c>
      <c r="CL89" s="11">
        <f t="shared" si="134"/>
        <v>0</v>
      </c>
      <c r="CM89" s="11">
        <f t="shared" si="135"/>
        <v>0</v>
      </c>
      <c r="CN89" s="11">
        <f t="shared" si="136"/>
        <v>2</v>
      </c>
      <c r="CO89" s="11">
        <f t="shared" si="137"/>
        <v>0</v>
      </c>
      <c r="CP89" s="11">
        <f t="shared" si="138"/>
        <v>0</v>
      </c>
      <c r="CQ89" s="10">
        <f t="shared" si="139"/>
        <v>3</v>
      </c>
      <c r="CR89" s="11">
        <f t="shared" si="140"/>
        <v>0</v>
      </c>
      <c r="CS89" s="11">
        <f t="shared" si="141"/>
        <v>1</v>
      </c>
      <c r="CT89" s="11">
        <f t="shared" si="142"/>
        <v>1</v>
      </c>
      <c r="CU89" s="11">
        <f t="shared" si="143"/>
        <v>0</v>
      </c>
      <c r="CV89" s="11">
        <f t="shared" si="144"/>
        <v>0</v>
      </c>
      <c r="CW89" s="11">
        <f t="shared" si="145"/>
        <v>0</v>
      </c>
      <c r="CX89" s="10">
        <f t="shared" si="146"/>
        <v>2</v>
      </c>
      <c r="CY89" s="11">
        <f t="shared" si="147"/>
        <v>1</v>
      </c>
      <c r="CZ89" s="11">
        <f t="shared" si="148"/>
        <v>0</v>
      </c>
      <c r="DA89" s="11">
        <f t="shared" si="149"/>
        <v>1</v>
      </c>
      <c r="DB89" s="11">
        <f t="shared" si="150"/>
        <v>0</v>
      </c>
      <c r="DC89" s="11">
        <f t="shared" si="151"/>
        <v>0</v>
      </c>
      <c r="DD89" s="11">
        <f t="shared" si="152"/>
        <v>0</v>
      </c>
      <c r="DE89" s="10">
        <f t="shared" si="153"/>
        <v>2</v>
      </c>
      <c r="DF89" s="12" t="s">
        <v>1441</v>
      </c>
      <c r="DG89" s="12" t="s">
        <v>1442</v>
      </c>
      <c r="DH89" s="13">
        <v>2926</v>
      </c>
      <c r="DI89" s="10">
        <f t="shared" si="154"/>
        <v>4</v>
      </c>
      <c r="DJ89" s="17">
        <f t="shared" si="155"/>
        <v>2.5</v>
      </c>
    </row>
    <row r="90" spans="1:114" ht="14.25" x14ac:dyDescent="0.2">
      <c r="A90" s="6" t="s">
        <v>572</v>
      </c>
      <c r="B90" s="7">
        <v>1293</v>
      </c>
      <c r="C90" s="7"/>
      <c r="D90" s="7">
        <v>83</v>
      </c>
      <c r="E90" s="6" t="s">
        <v>119</v>
      </c>
      <c r="F90" s="9" t="str">
        <f t="shared" si="103"/>
        <v>Åke Nyström</v>
      </c>
      <c r="G90" s="10" t="str">
        <f t="shared" si="104"/>
        <v>ake.nystrom@mora.se</v>
      </c>
      <c r="H90" s="10" t="str">
        <f t="shared" si="105"/>
        <v>Ungdomssamordnare</v>
      </c>
      <c r="I90" s="11">
        <f t="shared" si="156"/>
        <v>1.25</v>
      </c>
      <c r="J90" s="11">
        <f t="shared" si="157"/>
        <v>0</v>
      </c>
      <c r="K90" s="11">
        <f t="shared" si="158"/>
        <v>1.25</v>
      </c>
      <c r="L90" s="11">
        <f t="shared" si="159"/>
        <v>1.25</v>
      </c>
      <c r="M90" s="11">
        <f t="shared" si="160"/>
        <v>0</v>
      </c>
      <c r="N90" s="10">
        <f t="shared" si="161"/>
        <v>3.75</v>
      </c>
      <c r="O90" s="11">
        <f t="shared" si="162"/>
        <v>1</v>
      </c>
      <c r="P90" s="11">
        <f t="shared" si="163"/>
        <v>0</v>
      </c>
      <c r="Q90" s="11">
        <f t="shared" si="164"/>
        <v>1</v>
      </c>
      <c r="R90" s="11">
        <f t="shared" si="165"/>
        <v>0</v>
      </c>
      <c r="S90" s="11">
        <f t="shared" si="166"/>
        <v>0</v>
      </c>
      <c r="T90" s="11">
        <f t="shared" si="167"/>
        <v>0</v>
      </c>
      <c r="U90" s="10">
        <f t="shared" si="168"/>
        <v>2</v>
      </c>
      <c r="V90" s="11">
        <f t="shared" si="169"/>
        <v>0.625</v>
      </c>
      <c r="W90" s="11">
        <f t="shared" si="170"/>
        <v>0.625</v>
      </c>
      <c r="X90" s="11">
        <f t="shared" si="171"/>
        <v>0</v>
      </c>
      <c r="Y90" s="11">
        <f t="shared" si="172"/>
        <v>0</v>
      </c>
      <c r="Z90" s="11">
        <f t="shared" si="173"/>
        <v>0.625</v>
      </c>
      <c r="AA90" s="11">
        <f t="shared" si="174"/>
        <v>0.625</v>
      </c>
      <c r="AB90" s="11">
        <f t="shared" si="175"/>
        <v>0.625</v>
      </c>
      <c r="AC90" s="11">
        <f t="shared" si="176"/>
        <v>0.625</v>
      </c>
      <c r="AD90" s="11">
        <f t="shared" si="177"/>
        <v>0</v>
      </c>
      <c r="AE90" s="10">
        <f t="shared" si="178"/>
        <v>3.75</v>
      </c>
      <c r="AF90" s="11">
        <f t="shared" si="179"/>
        <v>0</v>
      </c>
      <c r="AG90" s="11">
        <f t="shared" si="180"/>
        <v>2</v>
      </c>
      <c r="AH90" s="11">
        <f t="shared" si="181"/>
        <v>0</v>
      </c>
      <c r="AI90" s="11">
        <f t="shared" si="182"/>
        <v>2</v>
      </c>
      <c r="AJ90" s="11">
        <f t="shared" si="183"/>
        <v>0</v>
      </c>
      <c r="AK90" s="11">
        <f t="shared" si="184"/>
        <v>0</v>
      </c>
      <c r="AL90" s="10">
        <f t="shared" si="185"/>
        <v>4</v>
      </c>
      <c r="AM90" s="11">
        <f t="shared" si="186"/>
        <v>1</v>
      </c>
      <c r="AN90" s="11">
        <f t="shared" si="187"/>
        <v>1</v>
      </c>
      <c r="AO90" s="11">
        <f t="shared" si="188"/>
        <v>1</v>
      </c>
      <c r="AP90" s="11">
        <f t="shared" si="189"/>
        <v>1</v>
      </c>
      <c r="AQ90" s="11">
        <f t="shared" si="190"/>
        <v>0</v>
      </c>
      <c r="AR90" s="11">
        <f t="shared" si="191"/>
        <v>0</v>
      </c>
      <c r="AS90" s="10">
        <f t="shared" si="192"/>
        <v>4</v>
      </c>
      <c r="AT90" s="11">
        <f t="shared" si="193"/>
        <v>1</v>
      </c>
      <c r="AU90" s="11">
        <f t="shared" si="194"/>
        <v>1</v>
      </c>
      <c r="AV90" s="11">
        <f t="shared" si="195"/>
        <v>0</v>
      </c>
      <c r="AW90" s="11">
        <f t="shared" si="196"/>
        <v>0</v>
      </c>
      <c r="AX90" s="11">
        <f t="shared" si="197"/>
        <v>0</v>
      </c>
      <c r="AY90" s="11">
        <f t="shared" si="198"/>
        <v>0</v>
      </c>
      <c r="AZ90" s="10">
        <f t="shared" si="199"/>
        <v>2</v>
      </c>
      <c r="BA90" s="12" t="s">
        <v>1335</v>
      </c>
      <c r="BB90" s="12" t="s">
        <v>1336</v>
      </c>
      <c r="BC90" s="13">
        <v>2603</v>
      </c>
      <c r="BD90" s="10">
        <f t="shared" si="106"/>
        <v>3</v>
      </c>
      <c r="BE90" s="17">
        <f t="shared" si="200"/>
        <v>3.2</v>
      </c>
      <c r="BF90" s="10" t="str">
        <f t="shared" si="102"/>
        <v>Dålig</v>
      </c>
      <c r="BI90" s="7">
        <v>173</v>
      </c>
      <c r="BJ90" s="6" t="s">
        <v>1103</v>
      </c>
      <c r="BK90" s="9" t="str">
        <f t="shared" si="107"/>
        <v>Nicklas Carlsson</v>
      </c>
      <c r="BL90" s="10" t="str">
        <f t="shared" si="108"/>
        <v>nicklas.carlsson@hoor.se</v>
      </c>
      <c r="BM90" s="10" t="str">
        <f t="shared" si="109"/>
        <v>Fältassistent</v>
      </c>
      <c r="BN90" s="11">
        <f t="shared" si="110"/>
        <v>0</v>
      </c>
      <c r="BO90" s="11">
        <f t="shared" si="111"/>
        <v>0</v>
      </c>
      <c r="BP90" s="11">
        <f t="shared" si="112"/>
        <v>0</v>
      </c>
      <c r="BQ90" s="11">
        <f t="shared" si="113"/>
        <v>1.25</v>
      </c>
      <c r="BR90" s="11">
        <f t="shared" si="114"/>
        <v>0</v>
      </c>
      <c r="BS90" s="10">
        <f t="shared" si="115"/>
        <v>1.25</v>
      </c>
      <c r="BT90" s="11">
        <f t="shared" si="116"/>
        <v>0</v>
      </c>
      <c r="BU90" s="11">
        <f t="shared" si="117"/>
        <v>1</v>
      </c>
      <c r="BV90" s="11">
        <f t="shared" si="118"/>
        <v>1</v>
      </c>
      <c r="BW90" s="11">
        <f t="shared" si="119"/>
        <v>0</v>
      </c>
      <c r="BX90" s="11">
        <f t="shared" si="120"/>
        <v>0</v>
      </c>
      <c r="BY90" s="11">
        <f t="shared" si="121"/>
        <v>0</v>
      </c>
      <c r="BZ90" s="10">
        <f t="shared" si="122"/>
        <v>2</v>
      </c>
      <c r="CA90" s="11">
        <f t="shared" si="123"/>
        <v>0</v>
      </c>
      <c r="CB90" s="11">
        <f t="shared" si="124"/>
        <v>0.625</v>
      </c>
      <c r="CC90" s="11">
        <f t="shared" si="125"/>
        <v>0.625</v>
      </c>
      <c r="CD90" s="11">
        <f t="shared" si="126"/>
        <v>0.625</v>
      </c>
      <c r="CE90" s="11">
        <f t="shared" si="127"/>
        <v>0</v>
      </c>
      <c r="CF90" s="11">
        <f t="shared" si="128"/>
        <v>0.625</v>
      </c>
      <c r="CG90" s="11">
        <f t="shared" si="129"/>
        <v>0.625</v>
      </c>
      <c r="CH90" s="11">
        <f t="shared" si="130"/>
        <v>0</v>
      </c>
      <c r="CI90" s="11">
        <f t="shared" si="131"/>
        <v>0</v>
      </c>
      <c r="CJ90" s="10">
        <f t="shared" si="132"/>
        <v>3.125</v>
      </c>
      <c r="CK90" s="11">
        <f t="shared" si="133"/>
        <v>0</v>
      </c>
      <c r="CL90" s="11">
        <f t="shared" si="134"/>
        <v>2</v>
      </c>
      <c r="CM90" s="11">
        <f t="shared" si="135"/>
        <v>1</v>
      </c>
      <c r="CN90" s="11">
        <f t="shared" si="136"/>
        <v>0</v>
      </c>
      <c r="CO90" s="11">
        <f t="shared" si="137"/>
        <v>0</v>
      </c>
      <c r="CP90" s="11">
        <f t="shared" si="138"/>
        <v>0</v>
      </c>
      <c r="CQ90" s="10">
        <f t="shared" si="139"/>
        <v>3</v>
      </c>
      <c r="CR90" s="11">
        <f t="shared" si="140"/>
        <v>1</v>
      </c>
      <c r="CS90" s="11">
        <f t="shared" si="141"/>
        <v>1</v>
      </c>
      <c r="CT90" s="11">
        <f t="shared" si="142"/>
        <v>1</v>
      </c>
      <c r="CU90" s="11">
        <f t="shared" si="143"/>
        <v>1</v>
      </c>
      <c r="CV90" s="11">
        <f t="shared" si="144"/>
        <v>0</v>
      </c>
      <c r="CW90" s="11">
        <f t="shared" si="145"/>
        <v>0</v>
      </c>
      <c r="CX90" s="10">
        <f t="shared" si="146"/>
        <v>4</v>
      </c>
      <c r="CY90" s="11">
        <f t="shared" si="147"/>
        <v>1</v>
      </c>
      <c r="CZ90" s="11">
        <f t="shared" si="148"/>
        <v>0</v>
      </c>
      <c r="DA90" s="11">
        <f t="shared" si="149"/>
        <v>1</v>
      </c>
      <c r="DB90" s="11">
        <f t="shared" si="150"/>
        <v>0</v>
      </c>
      <c r="DC90" s="11">
        <f t="shared" si="151"/>
        <v>0</v>
      </c>
      <c r="DD90" s="11">
        <f t="shared" si="152"/>
        <v>0</v>
      </c>
      <c r="DE90" s="10">
        <f t="shared" si="153"/>
        <v>2</v>
      </c>
      <c r="DF90" s="12" t="s">
        <v>1466</v>
      </c>
      <c r="DG90" s="12">
        <v>926</v>
      </c>
      <c r="DH90" s="13">
        <v>2400</v>
      </c>
      <c r="DI90" s="10">
        <f t="shared" si="154"/>
        <v>2</v>
      </c>
      <c r="DJ90" s="17">
        <f t="shared" si="155"/>
        <v>2.5</v>
      </c>
    </row>
    <row r="91" spans="1:114" ht="14.25" x14ac:dyDescent="0.2">
      <c r="A91" s="6" t="s">
        <v>572</v>
      </c>
      <c r="B91" s="7">
        <v>1276</v>
      </c>
      <c r="C91" s="7"/>
      <c r="D91" s="7">
        <v>84</v>
      </c>
      <c r="E91" s="6" t="s">
        <v>181</v>
      </c>
      <c r="F91" s="9" t="str">
        <f t="shared" si="103"/>
        <v>Frida Stoltz</v>
      </c>
      <c r="G91" s="10" t="str">
        <f t="shared" si="104"/>
        <v>frida.stoltz@nordanstig.se</v>
      </c>
      <c r="H91" s="10" t="str">
        <f t="shared" si="105"/>
        <v>Ungdomssamordnare</v>
      </c>
      <c r="I91" s="11">
        <f t="shared" si="156"/>
        <v>1.25</v>
      </c>
      <c r="J91" s="11">
        <f t="shared" si="157"/>
        <v>0</v>
      </c>
      <c r="K91" s="11">
        <f t="shared" si="158"/>
        <v>1.25</v>
      </c>
      <c r="L91" s="11">
        <f t="shared" si="159"/>
        <v>1.25</v>
      </c>
      <c r="M91" s="11">
        <f t="shared" si="160"/>
        <v>0</v>
      </c>
      <c r="N91" s="10">
        <f t="shared" si="161"/>
        <v>3.75</v>
      </c>
      <c r="O91" s="11">
        <f t="shared" si="162"/>
        <v>1</v>
      </c>
      <c r="P91" s="11">
        <f t="shared" si="163"/>
        <v>0</v>
      </c>
      <c r="Q91" s="11">
        <f t="shared" si="164"/>
        <v>1</v>
      </c>
      <c r="R91" s="11">
        <f t="shared" si="165"/>
        <v>1</v>
      </c>
      <c r="S91" s="11">
        <f t="shared" si="166"/>
        <v>1</v>
      </c>
      <c r="T91" s="11">
        <f t="shared" si="167"/>
        <v>0</v>
      </c>
      <c r="U91" s="10">
        <f t="shared" si="168"/>
        <v>4</v>
      </c>
      <c r="V91" s="11">
        <f t="shared" si="169"/>
        <v>0</v>
      </c>
      <c r="W91" s="11">
        <f t="shared" si="170"/>
        <v>0</v>
      </c>
      <c r="X91" s="11">
        <f t="shared" si="171"/>
        <v>0.625</v>
      </c>
      <c r="Y91" s="11">
        <f t="shared" si="172"/>
        <v>0.625</v>
      </c>
      <c r="Z91" s="11">
        <f t="shared" si="173"/>
        <v>0.625</v>
      </c>
      <c r="AA91" s="11">
        <f t="shared" si="174"/>
        <v>0.625</v>
      </c>
      <c r="AB91" s="11">
        <f t="shared" si="175"/>
        <v>0.625</v>
      </c>
      <c r="AC91" s="11">
        <f t="shared" si="176"/>
        <v>0.625</v>
      </c>
      <c r="AD91" s="11">
        <f t="shared" si="177"/>
        <v>0</v>
      </c>
      <c r="AE91" s="10">
        <f t="shared" si="178"/>
        <v>3.75</v>
      </c>
      <c r="AF91" s="11">
        <f t="shared" si="179"/>
        <v>1</v>
      </c>
      <c r="AG91" s="11">
        <f t="shared" si="180"/>
        <v>2</v>
      </c>
      <c r="AH91" s="11">
        <f t="shared" si="181"/>
        <v>0</v>
      </c>
      <c r="AI91" s="11">
        <f t="shared" si="182"/>
        <v>0</v>
      </c>
      <c r="AJ91" s="11">
        <f t="shared" si="183"/>
        <v>0</v>
      </c>
      <c r="AK91" s="11">
        <f t="shared" si="184"/>
        <v>0</v>
      </c>
      <c r="AL91" s="10">
        <f t="shared" si="185"/>
        <v>3</v>
      </c>
      <c r="AM91" s="11">
        <f t="shared" si="186"/>
        <v>1</v>
      </c>
      <c r="AN91" s="11">
        <f t="shared" si="187"/>
        <v>1</v>
      </c>
      <c r="AO91" s="11">
        <f t="shared" si="188"/>
        <v>1</v>
      </c>
      <c r="AP91" s="11">
        <f t="shared" si="189"/>
        <v>1</v>
      </c>
      <c r="AQ91" s="11">
        <f t="shared" si="190"/>
        <v>0</v>
      </c>
      <c r="AR91" s="11">
        <f t="shared" si="191"/>
        <v>0</v>
      </c>
      <c r="AS91" s="10">
        <f t="shared" si="192"/>
        <v>4</v>
      </c>
      <c r="AT91" s="11">
        <f t="shared" si="193"/>
        <v>1</v>
      </c>
      <c r="AU91" s="11">
        <f t="shared" si="194"/>
        <v>1</v>
      </c>
      <c r="AV91" s="11">
        <f t="shared" si="195"/>
        <v>1</v>
      </c>
      <c r="AW91" s="11">
        <f t="shared" si="196"/>
        <v>1</v>
      </c>
      <c r="AX91" s="11">
        <f t="shared" si="197"/>
        <v>0</v>
      </c>
      <c r="AY91" s="11">
        <f t="shared" si="198"/>
        <v>0</v>
      </c>
      <c r="AZ91" s="10">
        <f t="shared" si="199"/>
        <v>4</v>
      </c>
      <c r="BA91" s="12">
        <v>296</v>
      </c>
      <c r="BB91" s="12">
        <v>506</v>
      </c>
      <c r="BC91" s="13">
        <v>802</v>
      </c>
      <c r="BD91" s="10">
        <f t="shared" si="106"/>
        <v>0</v>
      </c>
      <c r="BE91" s="17">
        <f t="shared" si="200"/>
        <v>3.2</v>
      </c>
      <c r="BF91" s="10" t="str">
        <f t="shared" si="102"/>
        <v>Varken eller</v>
      </c>
      <c r="BI91" s="7">
        <v>174</v>
      </c>
      <c r="BJ91" s="6" t="s">
        <v>174</v>
      </c>
      <c r="BK91" s="9" t="str">
        <f t="shared" si="107"/>
        <v>Lars-Erik Lindvall</v>
      </c>
      <c r="BL91" s="10" t="str">
        <f t="shared" si="108"/>
        <v>lars-erik.lindvall@kungsor.se</v>
      </c>
      <c r="BM91" s="10" t="str">
        <f t="shared" si="109"/>
        <v>Bitr. barn- och utbildningschef</v>
      </c>
      <c r="BN91" s="11">
        <f t="shared" si="110"/>
        <v>0</v>
      </c>
      <c r="BO91" s="11">
        <f t="shared" si="111"/>
        <v>0</v>
      </c>
      <c r="BP91" s="11">
        <f t="shared" si="112"/>
        <v>1.25</v>
      </c>
      <c r="BQ91" s="11">
        <f t="shared" si="113"/>
        <v>1.25</v>
      </c>
      <c r="BR91" s="11">
        <f t="shared" si="114"/>
        <v>0</v>
      </c>
      <c r="BS91" s="10">
        <f t="shared" si="115"/>
        <v>2.5</v>
      </c>
      <c r="BT91" s="11">
        <f t="shared" si="116"/>
        <v>1</v>
      </c>
      <c r="BU91" s="11">
        <f t="shared" si="117"/>
        <v>1</v>
      </c>
      <c r="BV91" s="11">
        <f t="shared" si="118"/>
        <v>1</v>
      </c>
      <c r="BW91" s="11">
        <f t="shared" si="119"/>
        <v>1</v>
      </c>
      <c r="BX91" s="11">
        <f t="shared" si="120"/>
        <v>0</v>
      </c>
      <c r="BY91" s="11">
        <f t="shared" si="121"/>
        <v>0</v>
      </c>
      <c r="BZ91" s="10">
        <f t="shared" si="122"/>
        <v>4</v>
      </c>
      <c r="CA91" s="11">
        <f t="shared" si="123"/>
        <v>0</v>
      </c>
      <c r="CB91" s="11">
        <f t="shared" si="124"/>
        <v>0.625</v>
      </c>
      <c r="CC91" s="11">
        <f t="shared" si="125"/>
        <v>0.625</v>
      </c>
      <c r="CD91" s="11">
        <f t="shared" si="126"/>
        <v>0.625</v>
      </c>
      <c r="CE91" s="11">
        <f t="shared" si="127"/>
        <v>0</v>
      </c>
      <c r="CF91" s="11">
        <f t="shared" si="128"/>
        <v>0.625</v>
      </c>
      <c r="CG91" s="11">
        <f t="shared" si="129"/>
        <v>0.625</v>
      </c>
      <c r="CH91" s="11">
        <f t="shared" si="130"/>
        <v>0</v>
      </c>
      <c r="CI91" s="11">
        <f t="shared" si="131"/>
        <v>0</v>
      </c>
      <c r="CJ91" s="10">
        <f t="shared" si="132"/>
        <v>3.125</v>
      </c>
      <c r="CK91" s="11">
        <f t="shared" si="133"/>
        <v>1</v>
      </c>
      <c r="CL91" s="11">
        <f t="shared" si="134"/>
        <v>0</v>
      </c>
      <c r="CM91" s="11">
        <f t="shared" si="135"/>
        <v>0</v>
      </c>
      <c r="CN91" s="11">
        <f t="shared" si="136"/>
        <v>0</v>
      </c>
      <c r="CO91" s="11">
        <f t="shared" si="137"/>
        <v>0</v>
      </c>
      <c r="CP91" s="11">
        <f t="shared" si="138"/>
        <v>0</v>
      </c>
      <c r="CQ91" s="10">
        <f t="shared" si="139"/>
        <v>1</v>
      </c>
      <c r="CR91" s="11">
        <f t="shared" si="140"/>
        <v>1</v>
      </c>
      <c r="CS91" s="11">
        <f t="shared" si="141"/>
        <v>0</v>
      </c>
      <c r="CT91" s="11">
        <f t="shared" si="142"/>
        <v>1</v>
      </c>
      <c r="CU91" s="11">
        <f t="shared" si="143"/>
        <v>1</v>
      </c>
      <c r="CV91" s="11">
        <f t="shared" si="144"/>
        <v>0</v>
      </c>
      <c r="CW91" s="11">
        <f t="shared" si="145"/>
        <v>0</v>
      </c>
      <c r="CX91" s="10">
        <f t="shared" si="146"/>
        <v>3</v>
      </c>
      <c r="CY91" s="11">
        <f t="shared" si="147"/>
        <v>0</v>
      </c>
      <c r="CZ91" s="11">
        <f t="shared" si="148"/>
        <v>0</v>
      </c>
      <c r="DA91" s="11">
        <f t="shared" si="149"/>
        <v>1</v>
      </c>
      <c r="DB91" s="11">
        <f t="shared" si="150"/>
        <v>0</v>
      </c>
      <c r="DC91" s="11">
        <f t="shared" si="151"/>
        <v>0</v>
      </c>
      <c r="DD91" s="11">
        <f t="shared" si="152"/>
        <v>0</v>
      </c>
      <c r="DE91" s="10">
        <f t="shared" si="153"/>
        <v>1</v>
      </c>
      <c r="DF91" s="12" t="s">
        <v>1627</v>
      </c>
      <c r="DG91" s="12">
        <v>775</v>
      </c>
      <c r="DH91" s="13">
        <v>2587</v>
      </c>
      <c r="DI91" s="10">
        <f t="shared" si="154"/>
        <v>3</v>
      </c>
      <c r="DJ91" s="17">
        <f t="shared" si="155"/>
        <v>2.5</v>
      </c>
    </row>
    <row r="92" spans="1:114" ht="14.25" x14ac:dyDescent="0.2">
      <c r="A92" s="6" t="s">
        <v>572</v>
      </c>
      <c r="B92" s="7">
        <v>1214</v>
      </c>
      <c r="C92" s="7"/>
      <c r="D92" s="7">
        <v>85</v>
      </c>
      <c r="E92" s="6" t="s">
        <v>245</v>
      </c>
      <c r="F92" s="9" t="str">
        <f t="shared" si="103"/>
        <v>Sofia Larsson</v>
      </c>
      <c r="G92" s="10" t="str">
        <f t="shared" si="104"/>
        <v>sofia.larsson@laholm.se</v>
      </c>
      <c r="H92" s="10" t="str">
        <f t="shared" si="105"/>
        <v>Ungdomssamordnare</v>
      </c>
      <c r="I92" s="11">
        <f t="shared" si="156"/>
        <v>1.25</v>
      </c>
      <c r="J92" s="11">
        <f t="shared" si="157"/>
        <v>1.25</v>
      </c>
      <c r="K92" s="11">
        <f t="shared" si="158"/>
        <v>1.25</v>
      </c>
      <c r="L92" s="11">
        <f t="shared" si="159"/>
        <v>0</v>
      </c>
      <c r="M92" s="11">
        <f t="shared" si="160"/>
        <v>0</v>
      </c>
      <c r="N92" s="10">
        <f t="shared" si="161"/>
        <v>3.75</v>
      </c>
      <c r="O92" s="11">
        <f t="shared" si="162"/>
        <v>0</v>
      </c>
      <c r="P92" s="11">
        <f t="shared" si="163"/>
        <v>0</v>
      </c>
      <c r="Q92" s="11">
        <f t="shared" si="164"/>
        <v>1</v>
      </c>
      <c r="R92" s="11">
        <f t="shared" si="165"/>
        <v>1</v>
      </c>
      <c r="S92" s="11">
        <f t="shared" si="166"/>
        <v>1</v>
      </c>
      <c r="T92" s="11">
        <f t="shared" si="167"/>
        <v>0</v>
      </c>
      <c r="U92" s="10">
        <f t="shared" si="168"/>
        <v>3</v>
      </c>
      <c r="V92" s="11">
        <f t="shared" si="169"/>
        <v>0</v>
      </c>
      <c r="W92" s="11">
        <f t="shared" si="170"/>
        <v>0.625</v>
      </c>
      <c r="X92" s="11">
        <f t="shared" si="171"/>
        <v>0.625</v>
      </c>
      <c r="Y92" s="11">
        <f t="shared" si="172"/>
        <v>0.625</v>
      </c>
      <c r="Z92" s="11">
        <f t="shared" si="173"/>
        <v>0</v>
      </c>
      <c r="AA92" s="11">
        <f t="shared" si="174"/>
        <v>0.625</v>
      </c>
      <c r="AB92" s="11">
        <f t="shared" si="175"/>
        <v>0.625</v>
      </c>
      <c r="AC92" s="11">
        <f t="shared" si="176"/>
        <v>0.625</v>
      </c>
      <c r="AD92" s="11">
        <f t="shared" si="177"/>
        <v>0</v>
      </c>
      <c r="AE92" s="10">
        <f t="shared" si="178"/>
        <v>3.75</v>
      </c>
      <c r="AF92" s="11">
        <f t="shared" si="179"/>
        <v>1</v>
      </c>
      <c r="AG92" s="11">
        <f t="shared" si="180"/>
        <v>0</v>
      </c>
      <c r="AH92" s="11">
        <f t="shared" si="181"/>
        <v>1</v>
      </c>
      <c r="AI92" s="11">
        <f t="shared" si="182"/>
        <v>0</v>
      </c>
      <c r="AJ92" s="11">
        <f t="shared" si="183"/>
        <v>0</v>
      </c>
      <c r="AK92" s="11">
        <f t="shared" si="184"/>
        <v>0</v>
      </c>
      <c r="AL92" s="10">
        <f t="shared" si="185"/>
        <v>2</v>
      </c>
      <c r="AM92" s="11">
        <f t="shared" si="186"/>
        <v>1</v>
      </c>
      <c r="AN92" s="11">
        <f t="shared" si="187"/>
        <v>1</v>
      </c>
      <c r="AO92" s="11">
        <f t="shared" si="188"/>
        <v>1</v>
      </c>
      <c r="AP92" s="11">
        <f t="shared" si="189"/>
        <v>1</v>
      </c>
      <c r="AQ92" s="11">
        <f t="shared" si="190"/>
        <v>0</v>
      </c>
      <c r="AR92" s="11">
        <f t="shared" si="191"/>
        <v>0</v>
      </c>
      <c r="AS92" s="10">
        <f t="shared" si="192"/>
        <v>4</v>
      </c>
      <c r="AT92" s="11">
        <f t="shared" si="193"/>
        <v>1</v>
      </c>
      <c r="AU92" s="11">
        <f t="shared" si="194"/>
        <v>1</v>
      </c>
      <c r="AV92" s="11">
        <f t="shared" si="195"/>
        <v>0</v>
      </c>
      <c r="AW92" s="11">
        <f t="shared" si="196"/>
        <v>1</v>
      </c>
      <c r="AX92" s="11">
        <f t="shared" si="197"/>
        <v>1</v>
      </c>
      <c r="AY92" s="11">
        <f t="shared" si="198"/>
        <v>0</v>
      </c>
      <c r="AZ92" s="10">
        <f t="shared" si="199"/>
        <v>4</v>
      </c>
      <c r="BA92" s="12" t="s">
        <v>1371</v>
      </c>
      <c r="BB92" s="12" t="s">
        <v>1372</v>
      </c>
      <c r="BC92" s="13">
        <v>2364</v>
      </c>
      <c r="BD92" s="10">
        <f t="shared" si="106"/>
        <v>2</v>
      </c>
      <c r="BE92" s="17">
        <f t="shared" si="200"/>
        <v>3.2</v>
      </c>
      <c r="BF92" s="10" t="str">
        <f t="shared" si="102"/>
        <v>Varken eller</v>
      </c>
      <c r="BI92" s="7">
        <v>175</v>
      </c>
      <c r="BJ92" s="6" t="s">
        <v>1006</v>
      </c>
      <c r="BK92" s="9" t="str">
        <f t="shared" si="107"/>
        <v>Lena Andersson</v>
      </c>
      <c r="BL92" s="10" t="str">
        <f t="shared" si="108"/>
        <v>lena.andersson@tidaholm.se</v>
      </c>
      <c r="BM92" s="10" t="str">
        <f t="shared" si="109"/>
        <v>Ungdomslots</v>
      </c>
      <c r="BN92" s="11">
        <f t="shared" si="110"/>
        <v>0</v>
      </c>
      <c r="BO92" s="11">
        <f t="shared" si="111"/>
        <v>1.25</v>
      </c>
      <c r="BP92" s="11">
        <f t="shared" si="112"/>
        <v>0</v>
      </c>
      <c r="BQ92" s="11">
        <f t="shared" si="113"/>
        <v>0</v>
      </c>
      <c r="BR92" s="11">
        <f t="shared" si="114"/>
        <v>0</v>
      </c>
      <c r="BS92" s="10">
        <f t="shared" si="115"/>
        <v>1.25</v>
      </c>
      <c r="BT92" s="11">
        <f t="shared" si="116"/>
        <v>1</v>
      </c>
      <c r="BU92" s="11">
        <f t="shared" si="117"/>
        <v>1</v>
      </c>
      <c r="BV92" s="11">
        <f t="shared" si="118"/>
        <v>0</v>
      </c>
      <c r="BW92" s="11">
        <f t="shared" si="119"/>
        <v>1</v>
      </c>
      <c r="BX92" s="11">
        <f t="shared" si="120"/>
        <v>0</v>
      </c>
      <c r="BY92" s="11">
        <f t="shared" si="121"/>
        <v>0</v>
      </c>
      <c r="BZ92" s="10">
        <f t="shared" si="122"/>
        <v>3</v>
      </c>
      <c r="CA92" s="11">
        <f t="shared" si="123"/>
        <v>0</v>
      </c>
      <c r="CB92" s="11">
        <f t="shared" si="124"/>
        <v>0</v>
      </c>
      <c r="CC92" s="11">
        <f t="shared" si="125"/>
        <v>0.625</v>
      </c>
      <c r="CD92" s="11">
        <f t="shared" si="126"/>
        <v>0</v>
      </c>
      <c r="CE92" s="11">
        <f t="shared" si="127"/>
        <v>0</v>
      </c>
      <c r="CF92" s="11">
        <f t="shared" si="128"/>
        <v>0.625</v>
      </c>
      <c r="CG92" s="11">
        <f t="shared" si="129"/>
        <v>0</v>
      </c>
      <c r="CH92" s="11">
        <f t="shared" si="130"/>
        <v>0</v>
      </c>
      <c r="CI92" s="11">
        <f t="shared" si="131"/>
        <v>0</v>
      </c>
      <c r="CJ92" s="10">
        <f t="shared" si="132"/>
        <v>1.25</v>
      </c>
      <c r="CK92" s="11">
        <f t="shared" si="133"/>
        <v>0</v>
      </c>
      <c r="CL92" s="11">
        <f t="shared" si="134"/>
        <v>2</v>
      </c>
      <c r="CM92" s="11">
        <f t="shared" si="135"/>
        <v>0</v>
      </c>
      <c r="CN92" s="11">
        <f t="shared" si="136"/>
        <v>2</v>
      </c>
      <c r="CO92" s="11">
        <f t="shared" si="137"/>
        <v>0</v>
      </c>
      <c r="CP92" s="11">
        <f t="shared" si="138"/>
        <v>0</v>
      </c>
      <c r="CQ92" s="10">
        <f t="shared" si="139"/>
        <v>4</v>
      </c>
      <c r="CR92" s="11">
        <f t="shared" si="140"/>
        <v>1</v>
      </c>
      <c r="CS92" s="11">
        <f t="shared" si="141"/>
        <v>1</v>
      </c>
      <c r="CT92" s="11">
        <f t="shared" si="142"/>
        <v>0</v>
      </c>
      <c r="CU92" s="11">
        <f t="shared" si="143"/>
        <v>1</v>
      </c>
      <c r="CV92" s="11">
        <f t="shared" si="144"/>
        <v>0</v>
      </c>
      <c r="CW92" s="11">
        <f t="shared" si="145"/>
        <v>0</v>
      </c>
      <c r="CX92" s="10">
        <f t="shared" si="146"/>
        <v>3</v>
      </c>
      <c r="CY92" s="11">
        <f t="shared" si="147"/>
        <v>0</v>
      </c>
      <c r="CZ92" s="11">
        <f t="shared" si="148"/>
        <v>0</v>
      </c>
      <c r="DA92" s="11">
        <f t="shared" si="149"/>
        <v>1</v>
      </c>
      <c r="DB92" s="11">
        <f t="shared" si="150"/>
        <v>0</v>
      </c>
      <c r="DC92" s="11">
        <f t="shared" si="151"/>
        <v>0</v>
      </c>
      <c r="DD92" s="11">
        <f t="shared" si="152"/>
        <v>0</v>
      </c>
      <c r="DE92" s="10">
        <f t="shared" si="153"/>
        <v>1</v>
      </c>
      <c r="DF92" s="12" t="s">
        <v>1653</v>
      </c>
      <c r="DG92" s="12" t="s">
        <v>1654</v>
      </c>
      <c r="DH92" s="13">
        <v>2909</v>
      </c>
      <c r="DI92" s="10">
        <f t="shared" si="154"/>
        <v>4</v>
      </c>
      <c r="DJ92" s="17">
        <f t="shared" si="155"/>
        <v>2.5</v>
      </c>
    </row>
    <row r="93" spans="1:114" ht="14.25" x14ac:dyDescent="0.2">
      <c r="A93" s="6" t="s">
        <v>572</v>
      </c>
      <c r="B93" s="7">
        <v>1231</v>
      </c>
      <c r="C93" s="7"/>
      <c r="D93" s="7">
        <v>86</v>
      </c>
      <c r="E93" s="6" t="s">
        <v>277</v>
      </c>
      <c r="F93" s="9" t="str">
        <f t="shared" si="103"/>
        <v>Pererik Linde och Malin Carlström</v>
      </c>
      <c r="G93" s="10" t="str">
        <f t="shared" si="104"/>
        <v>pererik.linde@ostersund.se; malin.carlstrom@ostersund.se</v>
      </c>
      <c r="H93" s="10" t="str">
        <f t="shared" si="105"/>
        <v>Handläggare, kultur- och fritidsförvaltningen &amp; Maja  Vik. Koordinator drogförebyggande arbete</v>
      </c>
      <c r="I93" s="11">
        <f t="shared" si="156"/>
        <v>1.25</v>
      </c>
      <c r="J93" s="11">
        <f t="shared" si="157"/>
        <v>0</v>
      </c>
      <c r="K93" s="11">
        <f t="shared" si="158"/>
        <v>1.25</v>
      </c>
      <c r="L93" s="11">
        <f t="shared" si="159"/>
        <v>0</v>
      </c>
      <c r="M93" s="11">
        <f t="shared" si="160"/>
        <v>0</v>
      </c>
      <c r="N93" s="10">
        <f t="shared" si="161"/>
        <v>2.5</v>
      </c>
      <c r="O93" s="11">
        <f t="shared" si="162"/>
        <v>1</v>
      </c>
      <c r="P93" s="11">
        <f t="shared" si="163"/>
        <v>1</v>
      </c>
      <c r="Q93" s="11">
        <f t="shared" si="164"/>
        <v>1</v>
      </c>
      <c r="R93" s="11">
        <f t="shared" si="165"/>
        <v>1</v>
      </c>
      <c r="S93" s="11">
        <f t="shared" si="166"/>
        <v>1</v>
      </c>
      <c r="T93" s="11">
        <f t="shared" si="167"/>
        <v>0</v>
      </c>
      <c r="U93" s="10">
        <f t="shared" si="168"/>
        <v>5</v>
      </c>
      <c r="V93" s="11">
        <f t="shared" si="169"/>
        <v>0.625</v>
      </c>
      <c r="W93" s="11">
        <f t="shared" si="170"/>
        <v>0.625</v>
      </c>
      <c r="X93" s="11">
        <f t="shared" si="171"/>
        <v>0.625</v>
      </c>
      <c r="Y93" s="11">
        <f t="shared" si="172"/>
        <v>0</v>
      </c>
      <c r="Z93" s="11">
        <f t="shared" si="173"/>
        <v>0</v>
      </c>
      <c r="AA93" s="11">
        <f t="shared" si="174"/>
        <v>0.625</v>
      </c>
      <c r="AB93" s="11">
        <f t="shared" si="175"/>
        <v>0</v>
      </c>
      <c r="AC93" s="11">
        <f t="shared" si="176"/>
        <v>0.625</v>
      </c>
      <c r="AD93" s="11">
        <f t="shared" si="177"/>
        <v>0</v>
      </c>
      <c r="AE93" s="10">
        <f t="shared" si="178"/>
        <v>3.125</v>
      </c>
      <c r="AF93" s="11">
        <f t="shared" si="179"/>
        <v>1</v>
      </c>
      <c r="AG93" s="11">
        <f t="shared" si="180"/>
        <v>0</v>
      </c>
      <c r="AH93" s="11">
        <f t="shared" si="181"/>
        <v>1</v>
      </c>
      <c r="AI93" s="11">
        <f t="shared" si="182"/>
        <v>0</v>
      </c>
      <c r="AJ93" s="11">
        <f t="shared" si="183"/>
        <v>0</v>
      </c>
      <c r="AK93" s="11">
        <f t="shared" si="184"/>
        <v>0</v>
      </c>
      <c r="AL93" s="10">
        <f t="shared" si="185"/>
        <v>2</v>
      </c>
      <c r="AM93" s="11">
        <f t="shared" si="186"/>
        <v>0</v>
      </c>
      <c r="AN93" s="11">
        <f t="shared" si="187"/>
        <v>1</v>
      </c>
      <c r="AO93" s="11">
        <f t="shared" si="188"/>
        <v>1</v>
      </c>
      <c r="AP93" s="11">
        <f t="shared" si="189"/>
        <v>0</v>
      </c>
      <c r="AQ93" s="11">
        <f t="shared" si="190"/>
        <v>0</v>
      </c>
      <c r="AR93" s="11">
        <f t="shared" si="191"/>
        <v>0</v>
      </c>
      <c r="AS93" s="10">
        <f t="shared" si="192"/>
        <v>2</v>
      </c>
      <c r="AT93" s="11">
        <f t="shared" si="193"/>
        <v>1</v>
      </c>
      <c r="AU93" s="11">
        <f t="shared" si="194"/>
        <v>1</v>
      </c>
      <c r="AV93" s="11">
        <f t="shared" si="195"/>
        <v>1</v>
      </c>
      <c r="AW93" s="11">
        <f t="shared" si="196"/>
        <v>0</v>
      </c>
      <c r="AX93" s="11">
        <f t="shared" si="197"/>
        <v>1</v>
      </c>
      <c r="AY93" s="11">
        <f t="shared" si="198"/>
        <v>0</v>
      </c>
      <c r="AZ93" s="10">
        <f t="shared" si="199"/>
        <v>4</v>
      </c>
      <c r="BA93" s="12" t="s">
        <v>1383</v>
      </c>
      <c r="BB93" s="12" t="s">
        <v>1350</v>
      </c>
      <c r="BC93" s="13">
        <v>2847</v>
      </c>
      <c r="BD93" s="10">
        <f t="shared" si="106"/>
        <v>4</v>
      </c>
      <c r="BE93" s="17">
        <f t="shared" si="200"/>
        <v>3.2</v>
      </c>
      <c r="BF93" s="10" t="str">
        <f t="shared" si="102"/>
        <v>Bra</v>
      </c>
      <c r="BI93" s="7">
        <v>176</v>
      </c>
      <c r="BJ93" s="6" t="s">
        <v>1000</v>
      </c>
      <c r="BK93" s="9" t="str">
        <f t="shared" si="107"/>
        <v>Jessica Jonasson</v>
      </c>
      <c r="BL93" s="10" t="str">
        <f t="shared" si="108"/>
        <v>jessica.jonasson@tanum.se</v>
      </c>
      <c r="BM93" s="10" t="str">
        <f t="shared" si="109"/>
        <v>Fritidsamordnare</v>
      </c>
      <c r="BN93" s="11">
        <f t="shared" si="110"/>
        <v>1.25</v>
      </c>
      <c r="BO93" s="11">
        <f t="shared" si="111"/>
        <v>0</v>
      </c>
      <c r="BP93" s="11">
        <f t="shared" si="112"/>
        <v>0</v>
      </c>
      <c r="BQ93" s="11">
        <f t="shared" si="113"/>
        <v>1.25</v>
      </c>
      <c r="BR93" s="11">
        <f t="shared" si="114"/>
        <v>0</v>
      </c>
      <c r="BS93" s="10">
        <f t="shared" si="115"/>
        <v>2.5</v>
      </c>
      <c r="BT93" s="11">
        <f t="shared" si="116"/>
        <v>1</v>
      </c>
      <c r="BU93" s="11">
        <f t="shared" si="117"/>
        <v>1</v>
      </c>
      <c r="BV93" s="11">
        <f t="shared" si="118"/>
        <v>1</v>
      </c>
      <c r="BW93" s="11">
        <f t="shared" si="119"/>
        <v>1</v>
      </c>
      <c r="BX93" s="11">
        <f t="shared" si="120"/>
        <v>0</v>
      </c>
      <c r="BY93" s="11">
        <f t="shared" si="121"/>
        <v>0</v>
      </c>
      <c r="BZ93" s="10">
        <f t="shared" si="122"/>
        <v>4</v>
      </c>
      <c r="CA93" s="11">
        <f t="shared" si="123"/>
        <v>0</v>
      </c>
      <c r="CB93" s="11">
        <f t="shared" si="124"/>
        <v>0</v>
      </c>
      <c r="CC93" s="11">
        <f t="shared" si="125"/>
        <v>0</v>
      </c>
      <c r="CD93" s="11">
        <f t="shared" si="126"/>
        <v>0</v>
      </c>
      <c r="CE93" s="11">
        <f t="shared" si="127"/>
        <v>0</v>
      </c>
      <c r="CF93" s="11">
        <f t="shared" si="128"/>
        <v>0.625</v>
      </c>
      <c r="CG93" s="11">
        <f t="shared" si="129"/>
        <v>0</v>
      </c>
      <c r="CH93" s="11">
        <f t="shared" si="130"/>
        <v>0.625</v>
      </c>
      <c r="CI93" s="11">
        <f t="shared" si="131"/>
        <v>0</v>
      </c>
      <c r="CJ93" s="10">
        <f t="shared" si="132"/>
        <v>1.25</v>
      </c>
      <c r="CK93" s="11">
        <f t="shared" si="133"/>
        <v>1</v>
      </c>
      <c r="CL93" s="11">
        <f t="shared" si="134"/>
        <v>0</v>
      </c>
      <c r="CM93" s="11">
        <f t="shared" si="135"/>
        <v>0</v>
      </c>
      <c r="CN93" s="11">
        <f t="shared" si="136"/>
        <v>2</v>
      </c>
      <c r="CO93" s="11">
        <f t="shared" si="137"/>
        <v>0</v>
      </c>
      <c r="CP93" s="11">
        <f t="shared" si="138"/>
        <v>0</v>
      </c>
      <c r="CQ93" s="10">
        <f t="shared" si="139"/>
        <v>3</v>
      </c>
      <c r="CR93" s="11">
        <f t="shared" si="140"/>
        <v>1</v>
      </c>
      <c r="CS93" s="11">
        <f t="shared" si="141"/>
        <v>1</v>
      </c>
      <c r="CT93" s="11">
        <f t="shared" si="142"/>
        <v>1</v>
      </c>
      <c r="CU93" s="11">
        <f t="shared" si="143"/>
        <v>1</v>
      </c>
      <c r="CV93" s="11">
        <f t="shared" si="144"/>
        <v>0</v>
      </c>
      <c r="CW93" s="11">
        <f t="shared" si="145"/>
        <v>0</v>
      </c>
      <c r="CX93" s="10">
        <f t="shared" si="146"/>
        <v>4</v>
      </c>
      <c r="CY93" s="11">
        <f t="shared" si="147"/>
        <v>1</v>
      </c>
      <c r="CZ93" s="11">
        <f t="shared" si="148"/>
        <v>0</v>
      </c>
      <c r="DA93" s="11">
        <f t="shared" si="149"/>
        <v>1</v>
      </c>
      <c r="DB93" s="11">
        <f t="shared" si="150"/>
        <v>0</v>
      </c>
      <c r="DC93" s="11">
        <f t="shared" si="151"/>
        <v>0</v>
      </c>
      <c r="DD93" s="11">
        <f t="shared" si="152"/>
        <v>0</v>
      </c>
      <c r="DE93" s="10">
        <f t="shared" si="153"/>
        <v>2</v>
      </c>
      <c r="DF93" s="12">
        <v>876</v>
      </c>
      <c r="DG93" s="12" t="s">
        <v>1657</v>
      </c>
      <c r="DH93" s="13">
        <v>2003</v>
      </c>
      <c r="DI93" s="10">
        <f t="shared" si="154"/>
        <v>1</v>
      </c>
      <c r="DJ93" s="17">
        <f t="shared" si="155"/>
        <v>2.5</v>
      </c>
    </row>
    <row r="94" spans="1:114" ht="14.25" x14ac:dyDescent="0.2">
      <c r="A94" s="6" t="s">
        <v>572</v>
      </c>
      <c r="B94" s="7">
        <v>1267</v>
      </c>
      <c r="C94" s="7"/>
      <c r="D94" s="7">
        <v>87</v>
      </c>
      <c r="E94" s="6" t="s">
        <v>582</v>
      </c>
      <c r="F94" s="9" t="str">
        <f t="shared" si="103"/>
        <v>Thomas haskel</v>
      </c>
      <c r="G94" s="10" t="str">
        <f t="shared" si="104"/>
        <v>thomas.haskel@tomelilla.se</v>
      </c>
      <c r="H94" s="10" t="str">
        <f t="shared" si="105"/>
        <v>Samordnare</v>
      </c>
      <c r="I94" s="11">
        <f t="shared" si="156"/>
        <v>1.25</v>
      </c>
      <c r="J94" s="11">
        <f t="shared" si="157"/>
        <v>0</v>
      </c>
      <c r="K94" s="11">
        <f t="shared" si="158"/>
        <v>1.25</v>
      </c>
      <c r="L94" s="11">
        <f t="shared" si="159"/>
        <v>1.25</v>
      </c>
      <c r="M94" s="11">
        <f t="shared" si="160"/>
        <v>0</v>
      </c>
      <c r="N94" s="10">
        <f t="shared" si="161"/>
        <v>3.75</v>
      </c>
      <c r="O94" s="11">
        <f t="shared" si="162"/>
        <v>1</v>
      </c>
      <c r="P94" s="11">
        <f t="shared" si="163"/>
        <v>1</v>
      </c>
      <c r="Q94" s="11">
        <f t="shared" si="164"/>
        <v>0</v>
      </c>
      <c r="R94" s="11">
        <f t="shared" si="165"/>
        <v>1</v>
      </c>
      <c r="S94" s="11">
        <f t="shared" si="166"/>
        <v>1</v>
      </c>
      <c r="T94" s="11">
        <f t="shared" si="167"/>
        <v>0</v>
      </c>
      <c r="U94" s="10">
        <f t="shared" si="168"/>
        <v>4</v>
      </c>
      <c r="V94" s="11">
        <f t="shared" si="169"/>
        <v>0.625</v>
      </c>
      <c r="W94" s="11">
        <f t="shared" si="170"/>
        <v>0.625</v>
      </c>
      <c r="X94" s="11">
        <f t="shared" si="171"/>
        <v>0.625</v>
      </c>
      <c r="Y94" s="11">
        <f t="shared" si="172"/>
        <v>0</v>
      </c>
      <c r="Z94" s="11">
        <f t="shared" si="173"/>
        <v>0</v>
      </c>
      <c r="AA94" s="11">
        <f t="shared" si="174"/>
        <v>0.625</v>
      </c>
      <c r="AB94" s="11">
        <f t="shared" si="175"/>
        <v>0</v>
      </c>
      <c r="AC94" s="11">
        <f t="shared" si="176"/>
        <v>0</v>
      </c>
      <c r="AD94" s="11">
        <f t="shared" si="177"/>
        <v>0</v>
      </c>
      <c r="AE94" s="10">
        <f t="shared" si="178"/>
        <v>2.5</v>
      </c>
      <c r="AF94" s="11">
        <f t="shared" si="179"/>
        <v>0</v>
      </c>
      <c r="AG94" s="11">
        <f t="shared" si="180"/>
        <v>2</v>
      </c>
      <c r="AH94" s="11">
        <f t="shared" si="181"/>
        <v>0</v>
      </c>
      <c r="AI94" s="11">
        <f t="shared" si="182"/>
        <v>2</v>
      </c>
      <c r="AJ94" s="11">
        <f t="shared" si="183"/>
        <v>0</v>
      </c>
      <c r="AK94" s="11">
        <f t="shared" si="184"/>
        <v>0</v>
      </c>
      <c r="AL94" s="10">
        <f t="shared" si="185"/>
        <v>4</v>
      </c>
      <c r="AM94" s="11">
        <f t="shared" si="186"/>
        <v>1</v>
      </c>
      <c r="AN94" s="11">
        <f t="shared" si="187"/>
        <v>1</v>
      </c>
      <c r="AO94" s="11">
        <f t="shared" si="188"/>
        <v>1</v>
      </c>
      <c r="AP94" s="11">
        <f t="shared" si="189"/>
        <v>1</v>
      </c>
      <c r="AQ94" s="11">
        <f t="shared" si="190"/>
        <v>0</v>
      </c>
      <c r="AR94" s="11">
        <f t="shared" si="191"/>
        <v>0</v>
      </c>
      <c r="AS94" s="10">
        <f t="shared" si="192"/>
        <v>4</v>
      </c>
      <c r="AT94" s="11">
        <f t="shared" si="193"/>
        <v>1</v>
      </c>
      <c r="AU94" s="11">
        <f t="shared" si="194"/>
        <v>1</v>
      </c>
      <c r="AV94" s="11">
        <f t="shared" si="195"/>
        <v>0</v>
      </c>
      <c r="AW94" s="11">
        <f t="shared" si="196"/>
        <v>1</v>
      </c>
      <c r="AX94" s="11">
        <f t="shared" si="197"/>
        <v>0</v>
      </c>
      <c r="AY94" s="11">
        <f t="shared" si="198"/>
        <v>0</v>
      </c>
      <c r="AZ94" s="10">
        <f t="shared" si="199"/>
        <v>3</v>
      </c>
      <c r="BA94" s="12">
        <v>979</v>
      </c>
      <c r="BB94" s="12" t="s">
        <v>1498</v>
      </c>
      <c r="BC94" s="13">
        <v>2046</v>
      </c>
      <c r="BD94" s="10">
        <f t="shared" si="106"/>
        <v>1</v>
      </c>
      <c r="BE94" s="17">
        <f t="shared" si="200"/>
        <v>3.2</v>
      </c>
      <c r="BF94" s="10" t="str">
        <f t="shared" si="102"/>
        <v>Dålig</v>
      </c>
      <c r="BI94" s="7">
        <v>177</v>
      </c>
      <c r="BJ94" s="6" t="s">
        <v>1024</v>
      </c>
      <c r="BK94" s="9" t="str">
        <f t="shared" si="107"/>
        <v>Christer Glännestrand</v>
      </c>
      <c r="BL94" s="10" t="str">
        <f t="shared" si="108"/>
        <v>christer.glannestrand@vanersborg.se</v>
      </c>
      <c r="BM94" s="10" t="str">
        <f t="shared" si="109"/>
        <v>Enhetschef</v>
      </c>
      <c r="BN94" s="11">
        <f t="shared" si="110"/>
        <v>0</v>
      </c>
      <c r="BO94" s="11">
        <f t="shared" si="111"/>
        <v>0</v>
      </c>
      <c r="BP94" s="11">
        <f t="shared" si="112"/>
        <v>1.25</v>
      </c>
      <c r="BQ94" s="11">
        <f t="shared" si="113"/>
        <v>0</v>
      </c>
      <c r="BR94" s="11">
        <f t="shared" si="114"/>
        <v>0</v>
      </c>
      <c r="BS94" s="10">
        <f t="shared" si="115"/>
        <v>1.25</v>
      </c>
      <c r="BT94" s="11">
        <f t="shared" si="116"/>
        <v>1</v>
      </c>
      <c r="BU94" s="11">
        <f t="shared" si="117"/>
        <v>1</v>
      </c>
      <c r="BV94" s="11">
        <f t="shared" si="118"/>
        <v>1</v>
      </c>
      <c r="BW94" s="11">
        <f t="shared" si="119"/>
        <v>1</v>
      </c>
      <c r="BX94" s="11">
        <f t="shared" si="120"/>
        <v>0</v>
      </c>
      <c r="BY94" s="11">
        <f t="shared" si="121"/>
        <v>0</v>
      </c>
      <c r="BZ94" s="10">
        <f t="shared" si="122"/>
        <v>4</v>
      </c>
      <c r="CA94" s="11">
        <f t="shared" si="123"/>
        <v>0</v>
      </c>
      <c r="CB94" s="11">
        <f t="shared" si="124"/>
        <v>0.625</v>
      </c>
      <c r="CC94" s="11">
        <f t="shared" si="125"/>
        <v>0.625</v>
      </c>
      <c r="CD94" s="11">
        <f t="shared" si="126"/>
        <v>0.625</v>
      </c>
      <c r="CE94" s="11">
        <f t="shared" si="127"/>
        <v>0</v>
      </c>
      <c r="CF94" s="11">
        <f t="shared" si="128"/>
        <v>0.625</v>
      </c>
      <c r="CG94" s="11">
        <f t="shared" si="129"/>
        <v>0</v>
      </c>
      <c r="CH94" s="11">
        <f t="shared" si="130"/>
        <v>0.625</v>
      </c>
      <c r="CI94" s="11">
        <f t="shared" si="131"/>
        <v>0</v>
      </c>
      <c r="CJ94" s="10">
        <f t="shared" si="132"/>
        <v>3.125</v>
      </c>
      <c r="CK94" s="11">
        <f t="shared" si="133"/>
        <v>0</v>
      </c>
      <c r="CL94" s="11">
        <f t="shared" si="134"/>
        <v>2</v>
      </c>
      <c r="CM94" s="11">
        <f t="shared" si="135"/>
        <v>0</v>
      </c>
      <c r="CN94" s="11">
        <f t="shared" si="136"/>
        <v>0</v>
      </c>
      <c r="CO94" s="11">
        <f t="shared" si="137"/>
        <v>0</v>
      </c>
      <c r="CP94" s="11">
        <f t="shared" si="138"/>
        <v>0</v>
      </c>
      <c r="CQ94" s="10">
        <f t="shared" si="139"/>
        <v>2</v>
      </c>
      <c r="CR94" s="11">
        <f t="shared" si="140"/>
        <v>1</v>
      </c>
      <c r="CS94" s="11">
        <f t="shared" si="141"/>
        <v>1</v>
      </c>
      <c r="CT94" s="11">
        <f t="shared" si="142"/>
        <v>0</v>
      </c>
      <c r="CU94" s="11">
        <f t="shared" si="143"/>
        <v>1</v>
      </c>
      <c r="CV94" s="11">
        <f t="shared" si="144"/>
        <v>0</v>
      </c>
      <c r="CW94" s="11">
        <f t="shared" si="145"/>
        <v>0</v>
      </c>
      <c r="CX94" s="10">
        <f t="shared" si="146"/>
        <v>3</v>
      </c>
      <c r="CY94" s="11">
        <f t="shared" si="147"/>
        <v>1</v>
      </c>
      <c r="CZ94" s="11">
        <f t="shared" si="148"/>
        <v>0</v>
      </c>
      <c r="DA94" s="11">
        <f t="shared" si="149"/>
        <v>1</v>
      </c>
      <c r="DB94" s="11">
        <f t="shared" si="150"/>
        <v>0</v>
      </c>
      <c r="DC94" s="11">
        <f t="shared" si="151"/>
        <v>0</v>
      </c>
      <c r="DD94" s="11">
        <f t="shared" si="152"/>
        <v>0</v>
      </c>
      <c r="DE94" s="10">
        <f t="shared" si="153"/>
        <v>2</v>
      </c>
      <c r="DF94" s="12" t="s">
        <v>1334</v>
      </c>
      <c r="DG94" s="12">
        <v>910</v>
      </c>
      <c r="DH94" s="13">
        <v>2349</v>
      </c>
      <c r="DI94" s="10">
        <f t="shared" si="154"/>
        <v>2</v>
      </c>
      <c r="DJ94" s="17">
        <f t="shared" si="155"/>
        <v>2.5</v>
      </c>
    </row>
    <row r="95" spans="1:114" ht="14.25" x14ac:dyDescent="0.2">
      <c r="A95" s="6" t="s">
        <v>572</v>
      </c>
      <c r="B95" s="7">
        <v>1273</v>
      </c>
      <c r="C95" s="7"/>
      <c r="D95" s="7">
        <v>88</v>
      </c>
      <c r="E95" s="6" t="s">
        <v>820</v>
      </c>
      <c r="F95" s="9" t="str">
        <f t="shared" si="103"/>
        <v>Thomas Lindberg</v>
      </c>
      <c r="G95" s="10" t="str">
        <f t="shared" si="104"/>
        <v>thomas.lindberg@vallentuna.se</v>
      </c>
      <c r="H95" s="10" t="str">
        <f t="shared" si="105"/>
        <v>Enhetschef Ungdomsenheten</v>
      </c>
      <c r="I95" s="11">
        <f t="shared" si="156"/>
        <v>1.25</v>
      </c>
      <c r="J95" s="11">
        <f t="shared" si="157"/>
        <v>0</v>
      </c>
      <c r="K95" s="11">
        <f t="shared" si="158"/>
        <v>1.25</v>
      </c>
      <c r="L95" s="11">
        <f t="shared" si="159"/>
        <v>0</v>
      </c>
      <c r="M95" s="11">
        <f t="shared" si="160"/>
        <v>0</v>
      </c>
      <c r="N95" s="10">
        <f t="shared" si="161"/>
        <v>2.5</v>
      </c>
      <c r="O95" s="11">
        <f t="shared" si="162"/>
        <v>1</v>
      </c>
      <c r="P95" s="11">
        <f t="shared" si="163"/>
        <v>1</v>
      </c>
      <c r="Q95" s="11">
        <f t="shared" si="164"/>
        <v>1</v>
      </c>
      <c r="R95" s="11">
        <f t="shared" si="165"/>
        <v>1</v>
      </c>
      <c r="S95" s="11">
        <f t="shared" si="166"/>
        <v>0</v>
      </c>
      <c r="T95" s="11">
        <f t="shared" si="167"/>
        <v>0</v>
      </c>
      <c r="U95" s="10">
        <f t="shared" si="168"/>
        <v>4</v>
      </c>
      <c r="V95" s="11">
        <f t="shared" si="169"/>
        <v>0</v>
      </c>
      <c r="W95" s="11">
        <f t="shared" si="170"/>
        <v>0.625</v>
      </c>
      <c r="X95" s="11">
        <f t="shared" si="171"/>
        <v>0.625</v>
      </c>
      <c r="Y95" s="11">
        <f t="shared" si="172"/>
        <v>0</v>
      </c>
      <c r="Z95" s="11">
        <f t="shared" si="173"/>
        <v>0.625</v>
      </c>
      <c r="AA95" s="11">
        <f t="shared" si="174"/>
        <v>0.625</v>
      </c>
      <c r="AB95" s="11">
        <f t="shared" si="175"/>
        <v>0.625</v>
      </c>
      <c r="AC95" s="11">
        <f t="shared" si="176"/>
        <v>0</v>
      </c>
      <c r="AD95" s="11">
        <f t="shared" si="177"/>
        <v>0</v>
      </c>
      <c r="AE95" s="10">
        <f t="shared" si="178"/>
        <v>3.125</v>
      </c>
      <c r="AF95" s="11">
        <f t="shared" si="179"/>
        <v>0</v>
      </c>
      <c r="AG95" s="11">
        <f t="shared" si="180"/>
        <v>2</v>
      </c>
      <c r="AH95" s="11">
        <f t="shared" si="181"/>
        <v>0</v>
      </c>
      <c r="AI95" s="11">
        <f t="shared" si="182"/>
        <v>2</v>
      </c>
      <c r="AJ95" s="11">
        <f t="shared" si="183"/>
        <v>1</v>
      </c>
      <c r="AK95" s="11">
        <f t="shared" si="184"/>
        <v>0</v>
      </c>
      <c r="AL95" s="10">
        <f t="shared" si="185"/>
        <v>5</v>
      </c>
      <c r="AM95" s="11">
        <f t="shared" si="186"/>
        <v>1</v>
      </c>
      <c r="AN95" s="11">
        <f t="shared" si="187"/>
        <v>1</v>
      </c>
      <c r="AO95" s="11">
        <f t="shared" si="188"/>
        <v>1</v>
      </c>
      <c r="AP95" s="11">
        <f t="shared" si="189"/>
        <v>1</v>
      </c>
      <c r="AQ95" s="11">
        <f t="shared" si="190"/>
        <v>0</v>
      </c>
      <c r="AR95" s="11">
        <f t="shared" si="191"/>
        <v>0</v>
      </c>
      <c r="AS95" s="10">
        <f t="shared" si="192"/>
        <v>4</v>
      </c>
      <c r="AT95" s="11">
        <f t="shared" si="193"/>
        <v>0</v>
      </c>
      <c r="AU95" s="11">
        <f t="shared" si="194"/>
        <v>0</v>
      </c>
      <c r="AV95" s="11">
        <f t="shared" si="195"/>
        <v>0</v>
      </c>
      <c r="AW95" s="11">
        <f t="shared" si="196"/>
        <v>0</v>
      </c>
      <c r="AX95" s="11">
        <f t="shared" si="197"/>
        <v>0</v>
      </c>
      <c r="AY95" s="11">
        <f t="shared" si="198"/>
        <v>0</v>
      </c>
      <c r="AZ95" s="10">
        <f t="shared" si="199"/>
        <v>0</v>
      </c>
      <c r="BA95" s="12" t="s">
        <v>1530</v>
      </c>
      <c r="BB95" s="12" t="s">
        <v>1531</v>
      </c>
      <c r="BC95" s="13">
        <v>2884</v>
      </c>
      <c r="BD95" s="10">
        <f t="shared" si="106"/>
        <v>4</v>
      </c>
      <c r="BE95" s="17">
        <f t="shared" si="200"/>
        <v>3.2</v>
      </c>
      <c r="BF95" s="10" t="str">
        <f t="shared" si="102"/>
        <v>Bra</v>
      </c>
      <c r="BI95" s="7">
        <v>178</v>
      </c>
      <c r="BJ95" s="6" t="s">
        <v>505</v>
      </c>
      <c r="BK95" s="9" t="str">
        <f t="shared" si="107"/>
        <v>Mats Johansson</v>
      </c>
      <c r="BL95" s="10" t="str">
        <f t="shared" si="108"/>
        <v>mats.johansson@nora.se</v>
      </c>
      <c r="BM95" s="10" t="str">
        <f t="shared" si="109"/>
        <v>Enhetschef</v>
      </c>
      <c r="BN95" s="11">
        <f t="shared" si="110"/>
        <v>0</v>
      </c>
      <c r="BO95" s="11">
        <f t="shared" si="111"/>
        <v>0</v>
      </c>
      <c r="BP95" s="11">
        <f t="shared" si="112"/>
        <v>1.25</v>
      </c>
      <c r="BQ95" s="11">
        <f t="shared" si="113"/>
        <v>1.25</v>
      </c>
      <c r="BR95" s="11">
        <f t="shared" si="114"/>
        <v>0</v>
      </c>
      <c r="BS95" s="10">
        <f t="shared" si="115"/>
        <v>2.5</v>
      </c>
      <c r="BT95" s="11">
        <f t="shared" si="116"/>
        <v>0</v>
      </c>
      <c r="BU95" s="11">
        <f t="shared" si="117"/>
        <v>1</v>
      </c>
      <c r="BV95" s="11">
        <f t="shared" si="118"/>
        <v>1</v>
      </c>
      <c r="BW95" s="11">
        <f t="shared" si="119"/>
        <v>1</v>
      </c>
      <c r="BX95" s="11">
        <f t="shared" si="120"/>
        <v>0</v>
      </c>
      <c r="BY95" s="11">
        <f t="shared" si="121"/>
        <v>0</v>
      </c>
      <c r="BZ95" s="10">
        <f t="shared" si="122"/>
        <v>3</v>
      </c>
      <c r="CA95" s="11">
        <f t="shared" si="123"/>
        <v>0</v>
      </c>
      <c r="CB95" s="11">
        <f t="shared" si="124"/>
        <v>0</v>
      </c>
      <c r="CC95" s="11">
        <f t="shared" si="125"/>
        <v>0.625</v>
      </c>
      <c r="CD95" s="11">
        <f t="shared" si="126"/>
        <v>0.625</v>
      </c>
      <c r="CE95" s="11">
        <f t="shared" si="127"/>
        <v>0</v>
      </c>
      <c r="CF95" s="11">
        <f t="shared" si="128"/>
        <v>0.625</v>
      </c>
      <c r="CG95" s="11">
        <f t="shared" si="129"/>
        <v>0</v>
      </c>
      <c r="CH95" s="11">
        <f t="shared" si="130"/>
        <v>0</v>
      </c>
      <c r="CI95" s="11">
        <f t="shared" si="131"/>
        <v>0</v>
      </c>
      <c r="CJ95" s="10">
        <f t="shared" si="132"/>
        <v>1.875</v>
      </c>
      <c r="CK95" s="11">
        <f t="shared" si="133"/>
        <v>1</v>
      </c>
      <c r="CL95" s="11">
        <f t="shared" si="134"/>
        <v>0</v>
      </c>
      <c r="CM95" s="11">
        <f t="shared" si="135"/>
        <v>1</v>
      </c>
      <c r="CN95" s="11">
        <f t="shared" si="136"/>
        <v>0</v>
      </c>
      <c r="CO95" s="11">
        <f t="shared" si="137"/>
        <v>0</v>
      </c>
      <c r="CP95" s="11">
        <f t="shared" si="138"/>
        <v>0</v>
      </c>
      <c r="CQ95" s="10">
        <f t="shared" si="139"/>
        <v>2</v>
      </c>
      <c r="CR95" s="11">
        <f t="shared" si="140"/>
        <v>1</v>
      </c>
      <c r="CS95" s="11">
        <f t="shared" si="141"/>
        <v>1</v>
      </c>
      <c r="CT95" s="11">
        <f t="shared" si="142"/>
        <v>1</v>
      </c>
      <c r="CU95" s="11">
        <f t="shared" si="143"/>
        <v>1</v>
      </c>
      <c r="CV95" s="11">
        <f t="shared" si="144"/>
        <v>0</v>
      </c>
      <c r="CW95" s="11">
        <f t="shared" si="145"/>
        <v>0</v>
      </c>
      <c r="CX95" s="10">
        <f t="shared" si="146"/>
        <v>4</v>
      </c>
      <c r="CY95" s="11">
        <f t="shared" si="147"/>
        <v>1</v>
      </c>
      <c r="CZ95" s="11">
        <f t="shared" si="148"/>
        <v>1</v>
      </c>
      <c r="DA95" s="11">
        <f t="shared" si="149"/>
        <v>1</v>
      </c>
      <c r="DB95" s="11">
        <f t="shared" si="150"/>
        <v>0</v>
      </c>
      <c r="DC95" s="11">
        <f t="shared" si="151"/>
        <v>0</v>
      </c>
      <c r="DD95" s="11">
        <f t="shared" si="152"/>
        <v>0</v>
      </c>
      <c r="DE95" s="10">
        <f t="shared" si="153"/>
        <v>3</v>
      </c>
      <c r="DF95" s="12" t="s">
        <v>1699</v>
      </c>
      <c r="DG95" s="12">
        <v>894</v>
      </c>
      <c r="DH95" s="13">
        <v>2182</v>
      </c>
      <c r="DI95" s="10">
        <f t="shared" si="154"/>
        <v>1</v>
      </c>
      <c r="DJ95" s="17">
        <f t="shared" si="155"/>
        <v>2.5</v>
      </c>
    </row>
    <row r="96" spans="1:114" ht="14.25" x14ac:dyDescent="0.2">
      <c r="A96" s="6" t="s">
        <v>572</v>
      </c>
      <c r="B96" s="7">
        <v>1292</v>
      </c>
      <c r="C96" s="7"/>
      <c r="D96" s="7">
        <v>89</v>
      </c>
      <c r="E96" s="6" t="s">
        <v>233</v>
      </c>
      <c r="F96" s="9" t="str">
        <f t="shared" si="103"/>
        <v>Rolf Johanson</v>
      </c>
      <c r="G96" s="10" t="str">
        <f t="shared" si="104"/>
        <v>rolf.johanson@salem.se</v>
      </c>
      <c r="H96" s="10" t="str">
        <f t="shared" si="105"/>
        <v>Kultur- och fritidschef</v>
      </c>
      <c r="I96" s="11">
        <f t="shared" si="156"/>
        <v>0</v>
      </c>
      <c r="J96" s="11">
        <f t="shared" si="157"/>
        <v>1.25</v>
      </c>
      <c r="K96" s="11">
        <f t="shared" si="158"/>
        <v>1.25</v>
      </c>
      <c r="L96" s="11">
        <f t="shared" si="159"/>
        <v>1.25</v>
      </c>
      <c r="M96" s="11">
        <f t="shared" si="160"/>
        <v>0</v>
      </c>
      <c r="N96" s="10">
        <f t="shared" si="161"/>
        <v>3.75</v>
      </c>
      <c r="O96" s="11">
        <f t="shared" si="162"/>
        <v>1</v>
      </c>
      <c r="P96" s="11">
        <f t="shared" si="163"/>
        <v>1</v>
      </c>
      <c r="Q96" s="11">
        <f t="shared" si="164"/>
        <v>1</v>
      </c>
      <c r="R96" s="11">
        <f t="shared" si="165"/>
        <v>1</v>
      </c>
      <c r="S96" s="11">
        <f t="shared" si="166"/>
        <v>1</v>
      </c>
      <c r="T96" s="11">
        <f t="shared" si="167"/>
        <v>0</v>
      </c>
      <c r="U96" s="10">
        <f t="shared" si="168"/>
        <v>5</v>
      </c>
      <c r="V96" s="11">
        <f t="shared" si="169"/>
        <v>0</v>
      </c>
      <c r="W96" s="11">
        <f t="shared" si="170"/>
        <v>0</v>
      </c>
      <c r="X96" s="11">
        <f t="shared" si="171"/>
        <v>0</v>
      </c>
      <c r="Y96" s="11">
        <f t="shared" si="172"/>
        <v>0.625</v>
      </c>
      <c r="Z96" s="11">
        <f t="shared" si="173"/>
        <v>0</v>
      </c>
      <c r="AA96" s="11">
        <f t="shared" si="174"/>
        <v>0.625</v>
      </c>
      <c r="AB96" s="11">
        <f t="shared" si="175"/>
        <v>0</v>
      </c>
      <c r="AC96" s="11">
        <f t="shared" si="176"/>
        <v>0.625</v>
      </c>
      <c r="AD96" s="11">
        <f t="shared" si="177"/>
        <v>0</v>
      </c>
      <c r="AE96" s="10">
        <f t="shared" si="178"/>
        <v>1.875</v>
      </c>
      <c r="AF96" s="11">
        <f t="shared" si="179"/>
        <v>0</v>
      </c>
      <c r="AG96" s="11">
        <f t="shared" si="180"/>
        <v>2</v>
      </c>
      <c r="AH96" s="11">
        <f t="shared" si="181"/>
        <v>0</v>
      </c>
      <c r="AI96" s="11">
        <f t="shared" si="182"/>
        <v>2</v>
      </c>
      <c r="AJ96" s="11">
        <f t="shared" si="183"/>
        <v>1</v>
      </c>
      <c r="AK96" s="11">
        <f t="shared" si="184"/>
        <v>0</v>
      </c>
      <c r="AL96" s="10">
        <f t="shared" si="185"/>
        <v>5</v>
      </c>
      <c r="AM96" s="11">
        <f t="shared" si="186"/>
        <v>1</v>
      </c>
      <c r="AN96" s="11">
        <f t="shared" si="187"/>
        <v>1</v>
      </c>
      <c r="AO96" s="11">
        <f t="shared" si="188"/>
        <v>1</v>
      </c>
      <c r="AP96" s="11">
        <f t="shared" si="189"/>
        <v>1</v>
      </c>
      <c r="AQ96" s="11">
        <f t="shared" si="190"/>
        <v>0</v>
      </c>
      <c r="AR96" s="11">
        <f t="shared" si="191"/>
        <v>0</v>
      </c>
      <c r="AS96" s="10">
        <f t="shared" si="192"/>
        <v>4</v>
      </c>
      <c r="AT96" s="11">
        <f t="shared" si="193"/>
        <v>1</v>
      </c>
      <c r="AU96" s="11">
        <f t="shared" si="194"/>
        <v>1</v>
      </c>
      <c r="AV96" s="11">
        <f t="shared" si="195"/>
        <v>0</v>
      </c>
      <c r="AW96" s="11">
        <f t="shared" si="196"/>
        <v>1</v>
      </c>
      <c r="AX96" s="11">
        <f t="shared" si="197"/>
        <v>0</v>
      </c>
      <c r="AY96" s="11">
        <f t="shared" si="198"/>
        <v>0</v>
      </c>
      <c r="AZ96" s="10">
        <f t="shared" si="199"/>
        <v>3</v>
      </c>
      <c r="BA96" s="12">
        <v>958</v>
      </c>
      <c r="BB96" s="12">
        <v>710</v>
      </c>
      <c r="BC96" s="13">
        <v>1668</v>
      </c>
      <c r="BD96" s="10">
        <f t="shared" si="106"/>
        <v>0</v>
      </c>
      <c r="BE96" s="17">
        <f t="shared" si="200"/>
        <v>3.2</v>
      </c>
      <c r="BF96" s="10" t="str">
        <f t="shared" si="102"/>
        <v>Varken eller</v>
      </c>
      <c r="BI96" s="7">
        <v>159</v>
      </c>
      <c r="BJ96" s="6" t="s">
        <v>135</v>
      </c>
      <c r="BK96" s="9" t="str">
        <f t="shared" si="107"/>
        <v>Jenny Sköld</v>
      </c>
      <c r="BL96" s="10" t="str">
        <f t="shared" si="108"/>
        <v>jenny.skold@kommun.sater.se</v>
      </c>
      <c r="BM96" s="10" t="str">
        <f t="shared" si="109"/>
        <v>ungdomskonsulent</v>
      </c>
      <c r="BN96" s="11">
        <f t="shared" si="110"/>
        <v>0</v>
      </c>
      <c r="BO96" s="11">
        <f t="shared" si="111"/>
        <v>0</v>
      </c>
      <c r="BP96" s="11">
        <f t="shared" si="112"/>
        <v>1.25</v>
      </c>
      <c r="BQ96" s="11">
        <f t="shared" si="113"/>
        <v>0</v>
      </c>
      <c r="BR96" s="11">
        <f t="shared" si="114"/>
        <v>0</v>
      </c>
      <c r="BS96" s="10">
        <f t="shared" si="115"/>
        <v>1.25</v>
      </c>
      <c r="BT96" s="11">
        <f t="shared" si="116"/>
        <v>0</v>
      </c>
      <c r="BU96" s="11">
        <f t="shared" si="117"/>
        <v>0</v>
      </c>
      <c r="BV96" s="11">
        <f t="shared" si="118"/>
        <v>1</v>
      </c>
      <c r="BW96" s="11">
        <f t="shared" si="119"/>
        <v>1</v>
      </c>
      <c r="BX96" s="11">
        <f t="shared" si="120"/>
        <v>0</v>
      </c>
      <c r="BY96" s="11">
        <f t="shared" si="121"/>
        <v>0</v>
      </c>
      <c r="BZ96" s="10">
        <f t="shared" si="122"/>
        <v>2</v>
      </c>
      <c r="CA96" s="11">
        <f t="shared" si="123"/>
        <v>0</v>
      </c>
      <c r="CB96" s="11">
        <f t="shared" si="124"/>
        <v>0</v>
      </c>
      <c r="CC96" s="11">
        <f t="shared" si="125"/>
        <v>0</v>
      </c>
      <c r="CD96" s="11">
        <f t="shared" si="126"/>
        <v>0</v>
      </c>
      <c r="CE96" s="11">
        <f t="shared" si="127"/>
        <v>0</v>
      </c>
      <c r="CF96" s="11">
        <f t="shared" si="128"/>
        <v>0.625</v>
      </c>
      <c r="CG96" s="11">
        <f t="shared" si="129"/>
        <v>0.625</v>
      </c>
      <c r="CH96" s="11">
        <f t="shared" si="130"/>
        <v>0.625</v>
      </c>
      <c r="CI96" s="11">
        <f t="shared" si="131"/>
        <v>0</v>
      </c>
      <c r="CJ96" s="10">
        <f t="shared" si="132"/>
        <v>1.875</v>
      </c>
      <c r="CK96" s="11">
        <f t="shared" si="133"/>
        <v>1</v>
      </c>
      <c r="CL96" s="11">
        <f t="shared" si="134"/>
        <v>0</v>
      </c>
      <c r="CM96" s="11">
        <f t="shared" si="135"/>
        <v>0</v>
      </c>
      <c r="CN96" s="11">
        <f t="shared" si="136"/>
        <v>2</v>
      </c>
      <c r="CO96" s="11">
        <f t="shared" si="137"/>
        <v>0</v>
      </c>
      <c r="CP96" s="11">
        <f t="shared" si="138"/>
        <v>0</v>
      </c>
      <c r="CQ96" s="10">
        <f t="shared" si="139"/>
        <v>3</v>
      </c>
      <c r="CR96" s="11">
        <f t="shared" si="140"/>
        <v>1</v>
      </c>
      <c r="CS96" s="11">
        <f t="shared" si="141"/>
        <v>1</v>
      </c>
      <c r="CT96" s="11">
        <f t="shared" si="142"/>
        <v>1</v>
      </c>
      <c r="CU96" s="11">
        <f t="shared" si="143"/>
        <v>1</v>
      </c>
      <c r="CV96" s="11">
        <f t="shared" si="144"/>
        <v>1</v>
      </c>
      <c r="CW96" s="11">
        <f t="shared" si="145"/>
        <v>0</v>
      </c>
      <c r="CX96" s="10">
        <f t="shared" si="146"/>
        <v>5</v>
      </c>
      <c r="CY96" s="11">
        <f t="shared" si="147"/>
        <v>1</v>
      </c>
      <c r="CZ96" s="11">
        <f t="shared" si="148"/>
        <v>0</v>
      </c>
      <c r="DA96" s="11">
        <f t="shared" si="149"/>
        <v>1</v>
      </c>
      <c r="DB96" s="11">
        <f t="shared" si="150"/>
        <v>0</v>
      </c>
      <c r="DC96" s="11">
        <f t="shared" si="151"/>
        <v>0</v>
      </c>
      <c r="DD96" s="11">
        <f t="shared" si="152"/>
        <v>0</v>
      </c>
      <c r="DE96" s="10">
        <f t="shared" si="153"/>
        <v>2</v>
      </c>
      <c r="DF96" s="12" t="s">
        <v>1333</v>
      </c>
      <c r="DG96" s="12" t="s">
        <v>1334</v>
      </c>
      <c r="DH96" s="13">
        <v>2651</v>
      </c>
      <c r="DI96" s="10">
        <f t="shared" si="154"/>
        <v>3</v>
      </c>
      <c r="DJ96" s="17">
        <f t="shared" si="155"/>
        <v>2.6</v>
      </c>
    </row>
    <row r="97" spans="1:114" ht="14.25" x14ac:dyDescent="0.2">
      <c r="A97" s="6" t="s">
        <v>572</v>
      </c>
      <c r="B97" s="7">
        <v>1260</v>
      </c>
      <c r="C97" s="7"/>
      <c r="D97" s="7">
        <v>90</v>
      </c>
      <c r="E97" s="6" t="s">
        <v>888</v>
      </c>
      <c r="F97" s="9" t="str">
        <f t="shared" si="103"/>
        <v>Lars Stiernelöf</v>
      </c>
      <c r="G97" s="10" t="str">
        <f t="shared" si="104"/>
        <v>lars.stiernelof@sunne.se</v>
      </c>
      <c r="H97" s="10" t="str">
        <f t="shared" si="105"/>
        <v>Ungdomssamordnare/demokratiutvecklare</v>
      </c>
      <c r="I97" s="11">
        <f t="shared" si="156"/>
        <v>1.25</v>
      </c>
      <c r="J97" s="11">
        <f t="shared" si="157"/>
        <v>0</v>
      </c>
      <c r="K97" s="11">
        <f t="shared" si="158"/>
        <v>1.25</v>
      </c>
      <c r="L97" s="11">
        <f t="shared" si="159"/>
        <v>0</v>
      </c>
      <c r="M97" s="11">
        <f t="shared" si="160"/>
        <v>0</v>
      </c>
      <c r="N97" s="10">
        <f t="shared" si="161"/>
        <v>2.5</v>
      </c>
      <c r="O97" s="11">
        <f t="shared" si="162"/>
        <v>1</v>
      </c>
      <c r="P97" s="11">
        <f t="shared" si="163"/>
        <v>1</v>
      </c>
      <c r="Q97" s="11">
        <f t="shared" si="164"/>
        <v>1</v>
      </c>
      <c r="R97" s="11">
        <f t="shared" si="165"/>
        <v>1</v>
      </c>
      <c r="S97" s="11">
        <f t="shared" si="166"/>
        <v>1</v>
      </c>
      <c r="T97" s="11">
        <f t="shared" si="167"/>
        <v>0</v>
      </c>
      <c r="U97" s="10">
        <f t="shared" si="168"/>
        <v>5</v>
      </c>
      <c r="V97" s="11">
        <f t="shared" si="169"/>
        <v>0</v>
      </c>
      <c r="W97" s="11">
        <f t="shared" si="170"/>
        <v>0</v>
      </c>
      <c r="X97" s="11">
        <f t="shared" si="171"/>
        <v>0</v>
      </c>
      <c r="Y97" s="11">
        <f t="shared" si="172"/>
        <v>0.625</v>
      </c>
      <c r="Z97" s="11">
        <f t="shared" si="173"/>
        <v>0.625</v>
      </c>
      <c r="AA97" s="11">
        <f t="shared" si="174"/>
        <v>0.625</v>
      </c>
      <c r="AB97" s="11">
        <f t="shared" si="175"/>
        <v>0</v>
      </c>
      <c r="AC97" s="11">
        <f t="shared" si="176"/>
        <v>0</v>
      </c>
      <c r="AD97" s="11">
        <f t="shared" si="177"/>
        <v>0</v>
      </c>
      <c r="AE97" s="10">
        <f t="shared" si="178"/>
        <v>1.875</v>
      </c>
      <c r="AF97" s="11">
        <f t="shared" si="179"/>
        <v>0</v>
      </c>
      <c r="AG97" s="11">
        <f t="shared" si="180"/>
        <v>2</v>
      </c>
      <c r="AH97" s="11">
        <f t="shared" si="181"/>
        <v>0</v>
      </c>
      <c r="AI97" s="11">
        <f t="shared" si="182"/>
        <v>2</v>
      </c>
      <c r="AJ97" s="11">
        <f t="shared" si="183"/>
        <v>0</v>
      </c>
      <c r="AK97" s="11">
        <f t="shared" si="184"/>
        <v>0</v>
      </c>
      <c r="AL97" s="10">
        <f t="shared" si="185"/>
        <v>4</v>
      </c>
      <c r="AM97" s="11">
        <f t="shared" si="186"/>
        <v>1</v>
      </c>
      <c r="AN97" s="11">
        <f t="shared" si="187"/>
        <v>1</v>
      </c>
      <c r="AO97" s="11">
        <f t="shared" si="188"/>
        <v>1</v>
      </c>
      <c r="AP97" s="11">
        <f t="shared" si="189"/>
        <v>1</v>
      </c>
      <c r="AQ97" s="11">
        <f t="shared" si="190"/>
        <v>0</v>
      </c>
      <c r="AR97" s="11">
        <f t="shared" si="191"/>
        <v>0</v>
      </c>
      <c r="AS97" s="10">
        <f t="shared" si="192"/>
        <v>4</v>
      </c>
      <c r="AT97" s="11">
        <f t="shared" si="193"/>
        <v>1</v>
      </c>
      <c r="AU97" s="11">
        <f t="shared" si="194"/>
        <v>1</v>
      </c>
      <c r="AV97" s="11">
        <f t="shared" si="195"/>
        <v>0</v>
      </c>
      <c r="AW97" s="11">
        <f t="shared" si="196"/>
        <v>0</v>
      </c>
      <c r="AX97" s="11">
        <f t="shared" si="197"/>
        <v>0</v>
      </c>
      <c r="AY97" s="11">
        <f t="shared" si="198"/>
        <v>0</v>
      </c>
      <c r="AZ97" s="10">
        <f t="shared" si="199"/>
        <v>2</v>
      </c>
      <c r="BA97" s="12" t="s">
        <v>1415</v>
      </c>
      <c r="BB97" s="12" t="s">
        <v>1590</v>
      </c>
      <c r="BC97" s="13">
        <v>2508</v>
      </c>
      <c r="BD97" s="10">
        <f t="shared" si="106"/>
        <v>3</v>
      </c>
      <c r="BE97" s="17">
        <f t="shared" si="200"/>
        <v>3.2</v>
      </c>
      <c r="BF97" s="10" t="str">
        <f t="shared" si="102"/>
        <v>Bra</v>
      </c>
      <c r="BI97" s="7">
        <v>160</v>
      </c>
      <c r="BJ97" s="6" t="s">
        <v>275</v>
      </c>
      <c r="BK97" s="9" t="str">
        <f t="shared" si="107"/>
        <v>Louise Öhnstedt</v>
      </c>
      <c r="BL97" s="10" t="str">
        <f t="shared" si="108"/>
        <v>louise.ohnstedt@krokom.se</v>
      </c>
      <c r="BM97" s="10" t="str">
        <f t="shared" si="109"/>
        <v>Ungdomskultursamordnare</v>
      </c>
      <c r="BN97" s="11">
        <f t="shared" si="110"/>
        <v>1.25</v>
      </c>
      <c r="BO97" s="11">
        <f t="shared" si="111"/>
        <v>0</v>
      </c>
      <c r="BP97" s="11">
        <f t="shared" si="112"/>
        <v>1.25</v>
      </c>
      <c r="BQ97" s="11">
        <f t="shared" si="113"/>
        <v>1.25</v>
      </c>
      <c r="BR97" s="11">
        <f t="shared" si="114"/>
        <v>0</v>
      </c>
      <c r="BS97" s="10">
        <f t="shared" si="115"/>
        <v>3.75</v>
      </c>
      <c r="BT97" s="11">
        <f t="shared" si="116"/>
        <v>1</v>
      </c>
      <c r="BU97" s="11">
        <f t="shared" si="117"/>
        <v>1</v>
      </c>
      <c r="BV97" s="11">
        <f t="shared" si="118"/>
        <v>0</v>
      </c>
      <c r="BW97" s="11">
        <f t="shared" si="119"/>
        <v>1</v>
      </c>
      <c r="BX97" s="11">
        <f t="shared" si="120"/>
        <v>0</v>
      </c>
      <c r="BY97" s="11">
        <f t="shared" si="121"/>
        <v>0</v>
      </c>
      <c r="BZ97" s="10">
        <f t="shared" si="122"/>
        <v>3</v>
      </c>
      <c r="CA97" s="11">
        <f t="shared" si="123"/>
        <v>0</v>
      </c>
      <c r="CB97" s="11">
        <f t="shared" si="124"/>
        <v>0</v>
      </c>
      <c r="CC97" s="11">
        <f t="shared" si="125"/>
        <v>0.625</v>
      </c>
      <c r="CD97" s="11">
        <f t="shared" si="126"/>
        <v>0</v>
      </c>
      <c r="CE97" s="11">
        <f t="shared" si="127"/>
        <v>0.625</v>
      </c>
      <c r="CF97" s="11">
        <f t="shared" si="128"/>
        <v>0.625</v>
      </c>
      <c r="CG97" s="11">
        <f t="shared" si="129"/>
        <v>0.625</v>
      </c>
      <c r="CH97" s="11">
        <f t="shared" si="130"/>
        <v>0.625</v>
      </c>
      <c r="CI97" s="11">
        <f t="shared" si="131"/>
        <v>0</v>
      </c>
      <c r="CJ97" s="10">
        <f t="shared" si="132"/>
        <v>3.125</v>
      </c>
      <c r="CK97" s="11">
        <f t="shared" si="133"/>
        <v>0</v>
      </c>
      <c r="CL97" s="11">
        <f t="shared" si="134"/>
        <v>2</v>
      </c>
      <c r="CM97" s="11">
        <f t="shared" si="135"/>
        <v>1</v>
      </c>
      <c r="CN97" s="11">
        <f t="shared" si="136"/>
        <v>0</v>
      </c>
      <c r="CO97" s="11">
        <f t="shared" si="137"/>
        <v>0</v>
      </c>
      <c r="CP97" s="11">
        <f t="shared" si="138"/>
        <v>0</v>
      </c>
      <c r="CQ97" s="10">
        <f t="shared" si="139"/>
        <v>3</v>
      </c>
      <c r="CR97" s="11">
        <f t="shared" si="140"/>
        <v>1</v>
      </c>
      <c r="CS97" s="11">
        <f t="shared" si="141"/>
        <v>1</v>
      </c>
      <c r="CT97" s="11">
        <f t="shared" si="142"/>
        <v>1</v>
      </c>
      <c r="CU97" s="11">
        <f t="shared" si="143"/>
        <v>1</v>
      </c>
      <c r="CV97" s="11">
        <f t="shared" si="144"/>
        <v>0</v>
      </c>
      <c r="CW97" s="11">
        <f t="shared" si="145"/>
        <v>0</v>
      </c>
      <c r="CX97" s="10">
        <f t="shared" si="146"/>
        <v>4</v>
      </c>
      <c r="CY97" s="11">
        <f t="shared" si="147"/>
        <v>0</v>
      </c>
      <c r="CZ97" s="11">
        <f t="shared" si="148"/>
        <v>0</v>
      </c>
      <c r="DA97" s="11">
        <f t="shared" si="149"/>
        <v>0</v>
      </c>
      <c r="DB97" s="11">
        <f t="shared" si="150"/>
        <v>0</v>
      </c>
      <c r="DC97" s="11">
        <f t="shared" si="151"/>
        <v>0</v>
      </c>
      <c r="DD97" s="11">
        <f t="shared" si="152"/>
        <v>0</v>
      </c>
      <c r="DE97" s="10">
        <f t="shared" si="153"/>
        <v>0</v>
      </c>
      <c r="DF97" s="12" t="s">
        <v>1382</v>
      </c>
      <c r="DG97" s="12">
        <v>895</v>
      </c>
      <c r="DH97" s="13">
        <v>2195</v>
      </c>
      <c r="DI97" s="10">
        <f t="shared" si="154"/>
        <v>1</v>
      </c>
      <c r="DJ97" s="17">
        <f t="shared" si="155"/>
        <v>2.6</v>
      </c>
    </row>
    <row r="98" spans="1:114" ht="14.25" x14ac:dyDescent="0.2">
      <c r="A98" s="6" t="s">
        <v>572</v>
      </c>
      <c r="B98" s="7">
        <v>1261</v>
      </c>
      <c r="C98" s="7"/>
      <c r="D98" s="7">
        <v>91</v>
      </c>
      <c r="E98" s="6" t="s">
        <v>340</v>
      </c>
      <c r="F98" s="9" t="str">
        <f t="shared" si="103"/>
        <v>Lars-Ove Johansson</v>
      </c>
      <c r="G98" s="10" t="str">
        <f t="shared" si="104"/>
        <v>lars-ove.johansson@sundsvall.se</v>
      </c>
      <c r="H98" s="10" t="str">
        <f t="shared" si="105"/>
        <v>Ungdoms- och fritidschef</v>
      </c>
      <c r="I98" s="11">
        <f t="shared" si="156"/>
        <v>1.25</v>
      </c>
      <c r="J98" s="11">
        <f t="shared" si="157"/>
        <v>0</v>
      </c>
      <c r="K98" s="11">
        <f t="shared" si="158"/>
        <v>1.25</v>
      </c>
      <c r="L98" s="11">
        <f t="shared" si="159"/>
        <v>1.25</v>
      </c>
      <c r="M98" s="11">
        <f t="shared" si="160"/>
        <v>0</v>
      </c>
      <c r="N98" s="10">
        <f t="shared" si="161"/>
        <v>3.75</v>
      </c>
      <c r="O98" s="11">
        <f t="shared" si="162"/>
        <v>1</v>
      </c>
      <c r="P98" s="11">
        <f t="shared" si="163"/>
        <v>1</v>
      </c>
      <c r="Q98" s="11">
        <f t="shared" si="164"/>
        <v>1</v>
      </c>
      <c r="R98" s="11">
        <f t="shared" si="165"/>
        <v>1</v>
      </c>
      <c r="S98" s="11">
        <f t="shared" si="166"/>
        <v>0</v>
      </c>
      <c r="T98" s="11">
        <f t="shared" si="167"/>
        <v>0</v>
      </c>
      <c r="U98" s="10">
        <f t="shared" si="168"/>
        <v>4</v>
      </c>
      <c r="V98" s="11">
        <f t="shared" si="169"/>
        <v>0.625</v>
      </c>
      <c r="W98" s="11">
        <f t="shared" si="170"/>
        <v>0.625</v>
      </c>
      <c r="X98" s="11">
        <f t="shared" si="171"/>
        <v>0.625</v>
      </c>
      <c r="Y98" s="11">
        <f t="shared" si="172"/>
        <v>0</v>
      </c>
      <c r="Z98" s="11">
        <f t="shared" si="173"/>
        <v>0</v>
      </c>
      <c r="AA98" s="11">
        <f t="shared" si="174"/>
        <v>0.625</v>
      </c>
      <c r="AB98" s="11">
        <f t="shared" si="175"/>
        <v>0.625</v>
      </c>
      <c r="AC98" s="11">
        <f t="shared" si="176"/>
        <v>0.625</v>
      </c>
      <c r="AD98" s="11">
        <f t="shared" si="177"/>
        <v>0</v>
      </c>
      <c r="AE98" s="10">
        <f t="shared" si="178"/>
        <v>3.75</v>
      </c>
      <c r="AF98" s="11">
        <f t="shared" si="179"/>
        <v>0</v>
      </c>
      <c r="AG98" s="11">
        <f t="shared" si="180"/>
        <v>2</v>
      </c>
      <c r="AH98" s="11">
        <f t="shared" si="181"/>
        <v>1</v>
      </c>
      <c r="AI98" s="11">
        <f t="shared" si="182"/>
        <v>0</v>
      </c>
      <c r="AJ98" s="11">
        <f t="shared" si="183"/>
        <v>0</v>
      </c>
      <c r="AK98" s="11">
        <f t="shared" si="184"/>
        <v>0</v>
      </c>
      <c r="AL98" s="10">
        <f t="shared" si="185"/>
        <v>3</v>
      </c>
      <c r="AM98" s="11">
        <f t="shared" si="186"/>
        <v>1</v>
      </c>
      <c r="AN98" s="11">
        <f t="shared" si="187"/>
        <v>1</v>
      </c>
      <c r="AO98" s="11">
        <f t="shared" si="188"/>
        <v>0</v>
      </c>
      <c r="AP98" s="11">
        <f t="shared" si="189"/>
        <v>1</v>
      </c>
      <c r="AQ98" s="11">
        <f t="shared" si="190"/>
        <v>0</v>
      </c>
      <c r="AR98" s="11">
        <f t="shared" si="191"/>
        <v>0</v>
      </c>
      <c r="AS98" s="10">
        <f t="shared" si="192"/>
        <v>3</v>
      </c>
      <c r="AT98" s="11">
        <f t="shared" si="193"/>
        <v>0</v>
      </c>
      <c r="AU98" s="11">
        <f t="shared" si="194"/>
        <v>0</v>
      </c>
      <c r="AV98" s="11">
        <f t="shared" si="195"/>
        <v>0</v>
      </c>
      <c r="AW98" s="11">
        <f t="shared" si="196"/>
        <v>0</v>
      </c>
      <c r="AX98" s="11">
        <f t="shared" si="197"/>
        <v>0</v>
      </c>
      <c r="AY98" s="11">
        <f t="shared" si="198"/>
        <v>0</v>
      </c>
      <c r="AZ98" s="10">
        <f t="shared" si="199"/>
        <v>0</v>
      </c>
      <c r="BA98" s="12" t="s">
        <v>1620</v>
      </c>
      <c r="BB98" s="12" t="s">
        <v>1621</v>
      </c>
      <c r="BC98" s="13">
        <v>4263</v>
      </c>
      <c r="BD98" s="10">
        <f t="shared" si="106"/>
        <v>5</v>
      </c>
      <c r="BE98" s="17">
        <f t="shared" si="200"/>
        <v>3.2</v>
      </c>
      <c r="BF98" s="10" t="str">
        <f t="shared" si="102"/>
        <v>Bra</v>
      </c>
      <c r="BI98" s="7">
        <v>161</v>
      </c>
      <c r="BJ98" s="6" t="s">
        <v>414</v>
      </c>
      <c r="BK98" s="9" t="str">
        <f t="shared" si="107"/>
        <v>Jörgen Wijk</v>
      </c>
      <c r="BL98" s="10" t="str">
        <f t="shared" si="108"/>
        <v>jorgen.wijk@tingsryd.se</v>
      </c>
      <c r="BM98" s="10" t="str">
        <f t="shared" si="109"/>
        <v>Kommunsekreterare</v>
      </c>
      <c r="BN98" s="11">
        <f t="shared" si="110"/>
        <v>1.25</v>
      </c>
      <c r="BO98" s="11">
        <f t="shared" si="111"/>
        <v>0</v>
      </c>
      <c r="BP98" s="11">
        <f t="shared" si="112"/>
        <v>0</v>
      </c>
      <c r="BQ98" s="11">
        <f t="shared" si="113"/>
        <v>0</v>
      </c>
      <c r="BR98" s="11">
        <f t="shared" si="114"/>
        <v>0</v>
      </c>
      <c r="BS98" s="10">
        <f t="shared" si="115"/>
        <v>1.25</v>
      </c>
      <c r="BT98" s="11">
        <f t="shared" si="116"/>
        <v>1</v>
      </c>
      <c r="BU98" s="11">
        <f t="shared" si="117"/>
        <v>0</v>
      </c>
      <c r="BV98" s="11">
        <f t="shared" si="118"/>
        <v>1</v>
      </c>
      <c r="BW98" s="11">
        <f t="shared" si="119"/>
        <v>1</v>
      </c>
      <c r="BX98" s="11">
        <f t="shared" si="120"/>
        <v>0</v>
      </c>
      <c r="BY98" s="11">
        <f t="shared" si="121"/>
        <v>0</v>
      </c>
      <c r="BZ98" s="10">
        <f t="shared" si="122"/>
        <v>3</v>
      </c>
      <c r="CA98" s="11">
        <f t="shared" si="123"/>
        <v>0</v>
      </c>
      <c r="CB98" s="11">
        <f t="shared" si="124"/>
        <v>0</v>
      </c>
      <c r="CC98" s="11">
        <f t="shared" si="125"/>
        <v>0</v>
      </c>
      <c r="CD98" s="11">
        <f t="shared" si="126"/>
        <v>0</v>
      </c>
      <c r="CE98" s="11">
        <f t="shared" si="127"/>
        <v>0</v>
      </c>
      <c r="CF98" s="11">
        <f t="shared" si="128"/>
        <v>0.625</v>
      </c>
      <c r="CG98" s="11">
        <f t="shared" si="129"/>
        <v>0</v>
      </c>
      <c r="CH98" s="11">
        <f t="shared" si="130"/>
        <v>0</v>
      </c>
      <c r="CI98" s="11">
        <f t="shared" si="131"/>
        <v>0</v>
      </c>
      <c r="CJ98" s="10">
        <f t="shared" si="132"/>
        <v>0.625</v>
      </c>
      <c r="CK98" s="11">
        <f t="shared" si="133"/>
        <v>1</v>
      </c>
      <c r="CL98" s="11">
        <f t="shared" si="134"/>
        <v>0</v>
      </c>
      <c r="CM98" s="11">
        <f t="shared" si="135"/>
        <v>1</v>
      </c>
      <c r="CN98" s="11">
        <f t="shared" si="136"/>
        <v>0</v>
      </c>
      <c r="CO98" s="11">
        <f t="shared" si="137"/>
        <v>0</v>
      </c>
      <c r="CP98" s="11">
        <f t="shared" si="138"/>
        <v>0</v>
      </c>
      <c r="CQ98" s="10">
        <f t="shared" si="139"/>
        <v>2</v>
      </c>
      <c r="CR98" s="11">
        <f t="shared" si="140"/>
        <v>1</v>
      </c>
      <c r="CS98" s="11">
        <f t="shared" si="141"/>
        <v>1</v>
      </c>
      <c r="CT98" s="11">
        <f t="shared" si="142"/>
        <v>1</v>
      </c>
      <c r="CU98" s="11">
        <f t="shared" si="143"/>
        <v>1</v>
      </c>
      <c r="CV98" s="11">
        <f t="shared" si="144"/>
        <v>0</v>
      </c>
      <c r="CW98" s="11">
        <f t="shared" si="145"/>
        <v>0</v>
      </c>
      <c r="CX98" s="10">
        <f t="shared" si="146"/>
        <v>4</v>
      </c>
      <c r="CY98" s="11">
        <f t="shared" si="147"/>
        <v>0</v>
      </c>
      <c r="CZ98" s="11">
        <f t="shared" si="148"/>
        <v>1</v>
      </c>
      <c r="DA98" s="11">
        <f t="shared" si="149"/>
        <v>0</v>
      </c>
      <c r="DB98" s="11">
        <f t="shared" si="150"/>
        <v>0</v>
      </c>
      <c r="DC98" s="11">
        <f t="shared" si="151"/>
        <v>1</v>
      </c>
      <c r="DD98" s="11">
        <f t="shared" si="152"/>
        <v>0</v>
      </c>
      <c r="DE98" s="10">
        <f t="shared" si="153"/>
        <v>2</v>
      </c>
      <c r="DF98" s="12" t="s">
        <v>1329</v>
      </c>
      <c r="DG98" s="12" t="s">
        <v>1425</v>
      </c>
      <c r="DH98" s="13">
        <v>3117</v>
      </c>
      <c r="DI98" s="10">
        <f t="shared" si="154"/>
        <v>5</v>
      </c>
      <c r="DJ98" s="17">
        <f t="shared" si="155"/>
        <v>2.6</v>
      </c>
    </row>
    <row r="99" spans="1:114" ht="14.25" x14ac:dyDescent="0.2">
      <c r="A99" s="6" t="s">
        <v>572</v>
      </c>
      <c r="B99" s="7">
        <v>1265</v>
      </c>
      <c r="C99" s="7"/>
      <c r="D99" s="7">
        <v>92</v>
      </c>
      <c r="E99" s="6" t="s">
        <v>106</v>
      </c>
      <c r="F99" s="9" t="str">
        <f t="shared" si="103"/>
        <v>Louise Albansson Brohede</v>
      </c>
      <c r="G99" s="10" t="str">
        <f t="shared" si="104"/>
        <v>louise.albansson@skara.se</v>
      </c>
      <c r="H99" s="10" t="str">
        <f t="shared" si="105"/>
        <v>Kommunutvecklare</v>
      </c>
      <c r="I99" s="11">
        <f t="shared" si="156"/>
        <v>0</v>
      </c>
      <c r="J99" s="11">
        <f t="shared" si="157"/>
        <v>0</v>
      </c>
      <c r="K99" s="11">
        <f t="shared" si="158"/>
        <v>1.25</v>
      </c>
      <c r="L99" s="11">
        <f t="shared" si="159"/>
        <v>0</v>
      </c>
      <c r="M99" s="11">
        <f t="shared" si="160"/>
        <v>0</v>
      </c>
      <c r="N99" s="10">
        <f t="shared" si="161"/>
        <v>1.25</v>
      </c>
      <c r="O99" s="11">
        <f t="shared" si="162"/>
        <v>1</v>
      </c>
      <c r="P99" s="11">
        <f t="shared" si="163"/>
        <v>1</v>
      </c>
      <c r="Q99" s="11">
        <f t="shared" si="164"/>
        <v>1</v>
      </c>
      <c r="R99" s="11">
        <f t="shared" si="165"/>
        <v>1</v>
      </c>
      <c r="S99" s="11">
        <f t="shared" si="166"/>
        <v>0</v>
      </c>
      <c r="T99" s="11">
        <f t="shared" si="167"/>
        <v>0</v>
      </c>
      <c r="U99" s="10">
        <f t="shared" si="168"/>
        <v>4</v>
      </c>
      <c r="V99" s="11">
        <f t="shared" si="169"/>
        <v>0.625</v>
      </c>
      <c r="W99" s="11">
        <f t="shared" si="170"/>
        <v>0</v>
      </c>
      <c r="X99" s="11">
        <f t="shared" si="171"/>
        <v>0.625</v>
      </c>
      <c r="Y99" s="11">
        <f t="shared" si="172"/>
        <v>0</v>
      </c>
      <c r="Z99" s="11">
        <f t="shared" si="173"/>
        <v>0</v>
      </c>
      <c r="AA99" s="11">
        <f t="shared" si="174"/>
        <v>0.625</v>
      </c>
      <c r="AB99" s="11">
        <f t="shared" si="175"/>
        <v>0.625</v>
      </c>
      <c r="AC99" s="11">
        <f t="shared" si="176"/>
        <v>0.625</v>
      </c>
      <c r="AD99" s="11">
        <f t="shared" si="177"/>
        <v>0</v>
      </c>
      <c r="AE99" s="10">
        <f t="shared" si="178"/>
        <v>3.125</v>
      </c>
      <c r="AF99" s="11">
        <f t="shared" si="179"/>
        <v>0</v>
      </c>
      <c r="AG99" s="11">
        <f t="shared" si="180"/>
        <v>2</v>
      </c>
      <c r="AH99" s="11">
        <f t="shared" si="181"/>
        <v>0</v>
      </c>
      <c r="AI99" s="11">
        <f t="shared" si="182"/>
        <v>2</v>
      </c>
      <c r="AJ99" s="11">
        <f t="shared" si="183"/>
        <v>0</v>
      </c>
      <c r="AK99" s="11">
        <f t="shared" si="184"/>
        <v>0</v>
      </c>
      <c r="AL99" s="10">
        <f t="shared" si="185"/>
        <v>4</v>
      </c>
      <c r="AM99" s="11">
        <f t="shared" si="186"/>
        <v>1</v>
      </c>
      <c r="AN99" s="11">
        <f t="shared" si="187"/>
        <v>1</v>
      </c>
      <c r="AO99" s="11">
        <f t="shared" si="188"/>
        <v>1</v>
      </c>
      <c r="AP99" s="11">
        <f t="shared" si="189"/>
        <v>1</v>
      </c>
      <c r="AQ99" s="11">
        <f t="shared" si="190"/>
        <v>0</v>
      </c>
      <c r="AR99" s="11">
        <f t="shared" si="191"/>
        <v>0</v>
      </c>
      <c r="AS99" s="10">
        <f t="shared" si="192"/>
        <v>4</v>
      </c>
      <c r="AT99" s="11">
        <f t="shared" si="193"/>
        <v>0</v>
      </c>
      <c r="AU99" s="11">
        <f t="shared" si="194"/>
        <v>0</v>
      </c>
      <c r="AV99" s="11">
        <f t="shared" si="195"/>
        <v>0</v>
      </c>
      <c r="AW99" s="11">
        <f t="shared" si="196"/>
        <v>0</v>
      </c>
      <c r="AX99" s="11">
        <f t="shared" si="197"/>
        <v>1</v>
      </c>
      <c r="AY99" s="11">
        <f t="shared" si="198"/>
        <v>0</v>
      </c>
      <c r="AZ99" s="10">
        <f t="shared" si="199"/>
        <v>1</v>
      </c>
      <c r="BA99" s="12" t="s">
        <v>1659</v>
      </c>
      <c r="BB99" s="12" t="s">
        <v>1466</v>
      </c>
      <c r="BC99" s="13">
        <v>3275</v>
      </c>
      <c r="BD99" s="10">
        <f t="shared" si="106"/>
        <v>5</v>
      </c>
      <c r="BE99" s="17">
        <f t="shared" si="200"/>
        <v>3.2</v>
      </c>
      <c r="BF99" s="10" t="str">
        <f t="shared" si="102"/>
        <v>Varken eller</v>
      </c>
      <c r="BI99" s="7">
        <v>162</v>
      </c>
      <c r="BJ99" s="6" t="s">
        <v>446</v>
      </c>
      <c r="BK99" s="9" t="str">
        <f t="shared" si="107"/>
        <v>Heidi Kari</v>
      </c>
      <c r="BL99" s="10" t="str">
        <f t="shared" si="108"/>
        <v>heidi.kari@kommun.kiruna.se</v>
      </c>
      <c r="BM99" s="10" t="str">
        <f t="shared" si="109"/>
        <v>Folkhälsostrateg</v>
      </c>
      <c r="BN99" s="11">
        <f t="shared" si="110"/>
        <v>1.25</v>
      </c>
      <c r="BO99" s="11">
        <f t="shared" si="111"/>
        <v>0</v>
      </c>
      <c r="BP99" s="11">
        <f t="shared" si="112"/>
        <v>0</v>
      </c>
      <c r="BQ99" s="11">
        <f t="shared" si="113"/>
        <v>0</v>
      </c>
      <c r="BR99" s="11">
        <f t="shared" si="114"/>
        <v>0</v>
      </c>
      <c r="BS99" s="10">
        <f t="shared" si="115"/>
        <v>1.25</v>
      </c>
      <c r="BT99" s="11">
        <f t="shared" si="116"/>
        <v>1</v>
      </c>
      <c r="BU99" s="11">
        <f t="shared" si="117"/>
        <v>1</v>
      </c>
      <c r="BV99" s="11">
        <f t="shared" si="118"/>
        <v>0</v>
      </c>
      <c r="BW99" s="11">
        <f t="shared" si="119"/>
        <v>1</v>
      </c>
      <c r="BX99" s="11">
        <f t="shared" si="120"/>
        <v>0</v>
      </c>
      <c r="BY99" s="11">
        <f t="shared" si="121"/>
        <v>0</v>
      </c>
      <c r="BZ99" s="10">
        <f t="shared" si="122"/>
        <v>3</v>
      </c>
      <c r="CA99" s="11">
        <f t="shared" si="123"/>
        <v>0</v>
      </c>
      <c r="CB99" s="11">
        <f t="shared" si="124"/>
        <v>0</v>
      </c>
      <c r="CC99" s="11">
        <f t="shared" si="125"/>
        <v>0.625</v>
      </c>
      <c r="CD99" s="11">
        <f t="shared" si="126"/>
        <v>0</v>
      </c>
      <c r="CE99" s="11">
        <f t="shared" si="127"/>
        <v>0</v>
      </c>
      <c r="CF99" s="11">
        <f t="shared" si="128"/>
        <v>0.625</v>
      </c>
      <c r="CG99" s="11">
        <f t="shared" si="129"/>
        <v>0</v>
      </c>
      <c r="CH99" s="11">
        <f t="shared" si="130"/>
        <v>0.625</v>
      </c>
      <c r="CI99" s="11">
        <f t="shared" si="131"/>
        <v>0</v>
      </c>
      <c r="CJ99" s="10">
        <f t="shared" si="132"/>
        <v>1.875</v>
      </c>
      <c r="CK99" s="11">
        <f t="shared" si="133"/>
        <v>1</v>
      </c>
      <c r="CL99" s="11">
        <f t="shared" si="134"/>
        <v>0</v>
      </c>
      <c r="CM99" s="11">
        <f t="shared" si="135"/>
        <v>0</v>
      </c>
      <c r="CN99" s="11">
        <f t="shared" si="136"/>
        <v>0</v>
      </c>
      <c r="CO99" s="11">
        <f t="shared" si="137"/>
        <v>1</v>
      </c>
      <c r="CP99" s="11">
        <f t="shared" si="138"/>
        <v>0</v>
      </c>
      <c r="CQ99" s="10">
        <f t="shared" si="139"/>
        <v>2</v>
      </c>
      <c r="CR99" s="11">
        <f t="shared" si="140"/>
        <v>1</v>
      </c>
      <c r="CS99" s="11">
        <f t="shared" si="141"/>
        <v>0</v>
      </c>
      <c r="CT99" s="11">
        <f t="shared" si="142"/>
        <v>1</v>
      </c>
      <c r="CU99" s="11">
        <f t="shared" si="143"/>
        <v>1</v>
      </c>
      <c r="CV99" s="11">
        <f t="shared" si="144"/>
        <v>0</v>
      </c>
      <c r="CW99" s="11">
        <f t="shared" si="145"/>
        <v>0</v>
      </c>
      <c r="CX99" s="10">
        <f t="shared" si="146"/>
        <v>3</v>
      </c>
      <c r="CY99" s="11">
        <f t="shared" si="147"/>
        <v>1</v>
      </c>
      <c r="CZ99" s="11">
        <f t="shared" si="148"/>
        <v>0</v>
      </c>
      <c r="DA99" s="11">
        <f t="shared" si="149"/>
        <v>0</v>
      </c>
      <c r="DB99" s="11">
        <f t="shared" si="150"/>
        <v>0</v>
      </c>
      <c r="DC99" s="11">
        <f t="shared" si="151"/>
        <v>1</v>
      </c>
      <c r="DD99" s="11">
        <f t="shared" si="152"/>
        <v>0</v>
      </c>
      <c r="DE99" s="10">
        <f t="shared" si="153"/>
        <v>2</v>
      </c>
      <c r="DF99" s="12" t="s">
        <v>1438</v>
      </c>
      <c r="DG99" s="12" t="s">
        <v>1439</v>
      </c>
      <c r="DH99" s="13">
        <v>3385</v>
      </c>
      <c r="DI99" s="10">
        <f t="shared" si="154"/>
        <v>5</v>
      </c>
      <c r="DJ99" s="17">
        <f t="shared" si="155"/>
        <v>2.6</v>
      </c>
    </row>
    <row r="100" spans="1:114" ht="14.25" x14ac:dyDescent="0.2">
      <c r="A100" s="6" t="s">
        <v>572</v>
      </c>
      <c r="B100" s="7">
        <v>1285</v>
      </c>
      <c r="C100" s="7"/>
      <c r="D100" s="7">
        <v>93</v>
      </c>
      <c r="E100" s="6" t="s">
        <v>768</v>
      </c>
      <c r="F100" s="9" t="str">
        <f t="shared" si="103"/>
        <v>Lena Eriksson</v>
      </c>
      <c r="G100" s="10" t="str">
        <f t="shared" si="104"/>
        <v>lena.eriksson@alingsas.se</v>
      </c>
      <c r="H100" s="10" t="str">
        <f t="shared" si="105"/>
        <v>avdelningschef</v>
      </c>
      <c r="I100" s="11">
        <f t="shared" si="156"/>
        <v>0</v>
      </c>
      <c r="J100" s="11">
        <f t="shared" si="157"/>
        <v>0</v>
      </c>
      <c r="K100" s="11">
        <f t="shared" si="158"/>
        <v>1.25</v>
      </c>
      <c r="L100" s="11">
        <f t="shared" si="159"/>
        <v>1.25</v>
      </c>
      <c r="M100" s="11">
        <f t="shared" si="160"/>
        <v>0</v>
      </c>
      <c r="N100" s="10">
        <f t="shared" si="161"/>
        <v>2.5</v>
      </c>
      <c r="O100" s="11">
        <f t="shared" si="162"/>
        <v>0</v>
      </c>
      <c r="P100" s="11">
        <f t="shared" si="163"/>
        <v>1</v>
      </c>
      <c r="Q100" s="11">
        <f t="shared" si="164"/>
        <v>1</v>
      </c>
      <c r="R100" s="11">
        <f t="shared" si="165"/>
        <v>1</v>
      </c>
      <c r="S100" s="11">
        <f t="shared" si="166"/>
        <v>1</v>
      </c>
      <c r="T100" s="11">
        <f t="shared" si="167"/>
        <v>0</v>
      </c>
      <c r="U100" s="10">
        <f t="shared" si="168"/>
        <v>4</v>
      </c>
      <c r="V100" s="11">
        <f t="shared" si="169"/>
        <v>0.625</v>
      </c>
      <c r="W100" s="11">
        <f t="shared" si="170"/>
        <v>0.625</v>
      </c>
      <c r="X100" s="11">
        <f t="shared" si="171"/>
        <v>0.625</v>
      </c>
      <c r="Y100" s="11">
        <f t="shared" si="172"/>
        <v>0</v>
      </c>
      <c r="Z100" s="11">
        <f t="shared" si="173"/>
        <v>0</v>
      </c>
      <c r="AA100" s="11">
        <f t="shared" si="174"/>
        <v>0.625</v>
      </c>
      <c r="AB100" s="11">
        <f t="shared" si="175"/>
        <v>0.625</v>
      </c>
      <c r="AC100" s="11">
        <f t="shared" si="176"/>
        <v>0.625</v>
      </c>
      <c r="AD100" s="11">
        <f t="shared" si="177"/>
        <v>0</v>
      </c>
      <c r="AE100" s="10">
        <f t="shared" si="178"/>
        <v>3.75</v>
      </c>
      <c r="AF100" s="11">
        <f t="shared" si="179"/>
        <v>0</v>
      </c>
      <c r="AG100" s="11">
        <f t="shared" si="180"/>
        <v>2</v>
      </c>
      <c r="AH100" s="11">
        <f t="shared" si="181"/>
        <v>0</v>
      </c>
      <c r="AI100" s="11">
        <f t="shared" si="182"/>
        <v>2</v>
      </c>
      <c r="AJ100" s="11">
        <f t="shared" si="183"/>
        <v>1</v>
      </c>
      <c r="AK100" s="11">
        <f t="shared" si="184"/>
        <v>0</v>
      </c>
      <c r="AL100" s="10">
        <f t="shared" si="185"/>
        <v>5</v>
      </c>
      <c r="AM100" s="11">
        <f t="shared" si="186"/>
        <v>1</v>
      </c>
      <c r="AN100" s="11">
        <f t="shared" si="187"/>
        <v>1</v>
      </c>
      <c r="AO100" s="11">
        <f t="shared" si="188"/>
        <v>1</v>
      </c>
      <c r="AP100" s="11">
        <f t="shared" si="189"/>
        <v>1</v>
      </c>
      <c r="AQ100" s="11">
        <f t="shared" si="190"/>
        <v>1</v>
      </c>
      <c r="AR100" s="11">
        <f t="shared" si="191"/>
        <v>0</v>
      </c>
      <c r="AS100" s="10">
        <f t="shared" si="192"/>
        <v>5</v>
      </c>
      <c r="AT100" s="11">
        <f t="shared" si="193"/>
        <v>0</v>
      </c>
      <c r="AU100" s="11">
        <f t="shared" si="194"/>
        <v>0</v>
      </c>
      <c r="AV100" s="11">
        <f t="shared" si="195"/>
        <v>1</v>
      </c>
      <c r="AW100" s="11">
        <f t="shared" si="196"/>
        <v>1</v>
      </c>
      <c r="AX100" s="11">
        <f t="shared" si="197"/>
        <v>0</v>
      </c>
      <c r="AY100" s="11">
        <f t="shared" si="198"/>
        <v>0</v>
      </c>
      <c r="AZ100" s="10">
        <f t="shared" si="199"/>
        <v>2</v>
      </c>
      <c r="BA100" s="12">
        <v>847</v>
      </c>
      <c r="BB100" s="12">
        <v>923</v>
      </c>
      <c r="BC100" s="13">
        <v>1770</v>
      </c>
      <c r="BD100" s="10">
        <f t="shared" si="106"/>
        <v>0</v>
      </c>
      <c r="BE100" s="17">
        <f t="shared" si="200"/>
        <v>3.2</v>
      </c>
      <c r="BF100" s="10" t="str">
        <f t="shared" si="102"/>
        <v>Bra</v>
      </c>
      <c r="BI100" s="7">
        <v>163</v>
      </c>
      <c r="BJ100" s="6" t="s">
        <v>573</v>
      </c>
      <c r="BK100" s="9" t="str">
        <f t="shared" si="107"/>
        <v>Lars Persson</v>
      </c>
      <c r="BL100" s="10" t="str">
        <f t="shared" si="108"/>
        <v>lars.persson@engelholm.se</v>
      </c>
      <c r="BM100" s="10" t="str">
        <f t="shared" si="109"/>
        <v>Verksamhetschef/Ungdomssamordnare</v>
      </c>
      <c r="BN100" s="11">
        <f t="shared" si="110"/>
        <v>1.25</v>
      </c>
      <c r="BO100" s="11">
        <f t="shared" si="111"/>
        <v>0</v>
      </c>
      <c r="BP100" s="11">
        <f t="shared" si="112"/>
        <v>1.25</v>
      </c>
      <c r="BQ100" s="11">
        <f t="shared" si="113"/>
        <v>0</v>
      </c>
      <c r="BR100" s="11">
        <f t="shared" si="114"/>
        <v>0</v>
      </c>
      <c r="BS100" s="10">
        <f t="shared" si="115"/>
        <v>2.5</v>
      </c>
      <c r="BT100" s="11">
        <f t="shared" si="116"/>
        <v>1</v>
      </c>
      <c r="BU100" s="11">
        <f t="shared" si="117"/>
        <v>1</v>
      </c>
      <c r="BV100" s="11">
        <f t="shared" si="118"/>
        <v>1</v>
      </c>
      <c r="BW100" s="11">
        <f t="shared" si="119"/>
        <v>1</v>
      </c>
      <c r="BX100" s="11">
        <f t="shared" si="120"/>
        <v>0</v>
      </c>
      <c r="BY100" s="11">
        <f t="shared" si="121"/>
        <v>0</v>
      </c>
      <c r="BZ100" s="10">
        <f t="shared" si="122"/>
        <v>4</v>
      </c>
      <c r="CA100" s="11">
        <f t="shared" si="123"/>
        <v>0</v>
      </c>
      <c r="CB100" s="11">
        <f t="shared" si="124"/>
        <v>0</v>
      </c>
      <c r="CC100" s="11">
        <f t="shared" si="125"/>
        <v>0.625</v>
      </c>
      <c r="CD100" s="11">
        <f t="shared" si="126"/>
        <v>0</v>
      </c>
      <c r="CE100" s="11">
        <f t="shared" si="127"/>
        <v>0</v>
      </c>
      <c r="CF100" s="11">
        <f t="shared" si="128"/>
        <v>0.625</v>
      </c>
      <c r="CG100" s="11">
        <f t="shared" si="129"/>
        <v>0.625</v>
      </c>
      <c r="CH100" s="11">
        <f t="shared" si="130"/>
        <v>0</v>
      </c>
      <c r="CI100" s="11">
        <f t="shared" si="131"/>
        <v>0</v>
      </c>
      <c r="CJ100" s="10">
        <f t="shared" si="132"/>
        <v>1.875</v>
      </c>
      <c r="CK100" s="11">
        <f t="shared" si="133"/>
        <v>0</v>
      </c>
      <c r="CL100" s="11">
        <f t="shared" si="134"/>
        <v>2</v>
      </c>
      <c r="CM100" s="11">
        <f t="shared" si="135"/>
        <v>1</v>
      </c>
      <c r="CN100" s="11">
        <f t="shared" si="136"/>
        <v>0</v>
      </c>
      <c r="CO100" s="11">
        <f t="shared" si="137"/>
        <v>0</v>
      </c>
      <c r="CP100" s="11">
        <f t="shared" si="138"/>
        <v>0</v>
      </c>
      <c r="CQ100" s="10">
        <f t="shared" si="139"/>
        <v>3</v>
      </c>
      <c r="CR100" s="11">
        <f t="shared" si="140"/>
        <v>1</v>
      </c>
      <c r="CS100" s="11">
        <f t="shared" si="141"/>
        <v>1</v>
      </c>
      <c r="CT100" s="11">
        <f t="shared" si="142"/>
        <v>1</v>
      </c>
      <c r="CU100" s="11">
        <f t="shared" si="143"/>
        <v>1</v>
      </c>
      <c r="CV100" s="11">
        <f t="shared" si="144"/>
        <v>0</v>
      </c>
      <c r="CW100" s="11">
        <f t="shared" si="145"/>
        <v>0</v>
      </c>
      <c r="CX100" s="10">
        <f t="shared" si="146"/>
        <v>4</v>
      </c>
      <c r="CY100" s="11">
        <f t="shared" si="147"/>
        <v>1</v>
      </c>
      <c r="CZ100" s="11">
        <f t="shared" si="148"/>
        <v>1</v>
      </c>
      <c r="DA100" s="11">
        <f t="shared" si="149"/>
        <v>1</v>
      </c>
      <c r="DB100" s="11">
        <f t="shared" si="150"/>
        <v>0</v>
      </c>
      <c r="DC100" s="11">
        <f t="shared" si="151"/>
        <v>0</v>
      </c>
      <c r="DD100" s="11">
        <f t="shared" si="152"/>
        <v>0</v>
      </c>
      <c r="DE100" s="10">
        <f t="shared" si="153"/>
        <v>3</v>
      </c>
      <c r="DF100" s="12">
        <v>545</v>
      </c>
      <c r="DG100" s="12">
        <v>794</v>
      </c>
      <c r="DH100" s="13">
        <v>1339</v>
      </c>
      <c r="DI100" s="10">
        <f t="shared" si="154"/>
        <v>0</v>
      </c>
      <c r="DJ100" s="17">
        <f t="shared" si="155"/>
        <v>2.6</v>
      </c>
    </row>
    <row r="101" spans="1:114" ht="14.25" x14ac:dyDescent="0.2">
      <c r="A101" s="6" t="s">
        <v>572</v>
      </c>
      <c r="B101" s="7">
        <v>1283</v>
      </c>
      <c r="C101" s="7"/>
      <c r="D101" s="7">
        <v>94</v>
      </c>
      <c r="E101" s="6" t="s">
        <v>1179</v>
      </c>
      <c r="F101" s="9" t="str">
        <f t="shared" si="103"/>
        <v>Martin Larsson</v>
      </c>
      <c r="G101" s="10" t="str">
        <f t="shared" si="104"/>
        <v>martin.larsson@partille.se</v>
      </c>
      <c r="H101" s="10" t="str">
        <f t="shared" si="105"/>
        <v>Enhetschef</v>
      </c>
      <c r="I101" s="11">
        <f t="shared" si="156"/>
        <v>1.25</v>
      </c>
      <c r="J101" s="11">
        <f t="shared" si="157"/>
        <v>0</v>
      </c>
      <c r="K101" s="11">
        <f t="shared" si="158"/>
        <v>1.25</v>
      </c>
      <c r="L101" s="11">
        <f t="shared" si="159"/>
        <v>1.25</v>
      </c>
      <c r="M101" s="11">
        <f t="shared" si="160"/>
        <v>0</v>
      </c>
      <c r="N101" s="10">
        <f t="shared" si="161"/>
        <v>3.75</v>
      </c>
      <c r="O101" s="11">
        <f t="shared" si="162"/>
        <v>1</v>
      </c>
      <c r="P101" s="11">
        <f t="shared" si="163"/>
        <v>0</v>
      </c>
      <c r="Q101" s="11">
        <f t="shared" si="164"/>
        <v>1</v>
      </c>
      <c r="R101" s="11">
        <f t="shared" si="165"/>
        <v>1</v>
      </c>
      <c r="S101" s="11">
        <f t="shared" si="166"/>
        <v>0</v>
      </c>
      <c r="T101" s="11">
        <f t="shared" si="167"/>
        <v>0</v>
      </c>
      <c r="U101" s="10">
        <f t="shared" si="168"/>
        <v>3</v>
      </c>
      <c r="V101" s="11">
        <f t="shared" si="169"/>
        <v>0</v>
      </c>
      <c r="W101" s="11">
        <f t="shared" si="170"/>
        <v>0.625</v>
      </c>
      <c r="X101" s="11">
        <f t="shared" si="171"/>
        <v>0.625</v>
      </c>
      <c r="Y101" s="11">
        <f t="shared" si="172"/>
        <v>0.625</v>
      </c>
      <c r="Z101" s="11">
        <f t="shared" si="173"/>
        <v>0.625</v>
      </c>
      <c r="AA101" s="11">
        <f t="shared" si="174"/>
        <v>0.625</v>
      </c>
      <c r="AB101" s="11">
        <f t="shared" si="175"/>
        <v>0.625</v>
      </c>
      <c r="AC101" s="11">
        <f t="shared" si="176"/>
        <v>0.625</v>
      </c>
      <c r="AD101" s="11">
        <f t="shared" si="177"/>
        <v>0</v>
      </c>
      <c r="AE101" s="10">
        <f t="shared" si="178"/>
        <v>4.375</v>
      </c>
      <c r="AF101" s="11">
        <f t="shared" si="179"/>
        <v>0</v>
      </c>
      <c r="AG101" s="11">
        <f t="shared" si="180"/>
        <v>2</v>
      </c>
      <c r="AH101" s="11">
        <f t="shared" si="181"/>
        <v>0</v>
      </c>
      <c r="AI101" s="11">
        <f t="shared" si="182"/>
        <v>2</v>
      </c>
      <c r="AJ101" s="11">
        <f t="shared" si="183"/>
        <v>0</v>
      </c>
      <c r="AK101" s="11">
        <f t="shared" si="184"/>
        <v>0</v>
      </c>
      <c r="AL101" s="10">
        <f t="shared" si="185"/>
        <v>4</v>
      </c>
      <c r="AM101" s="11">
        <f t="shared" si="186"/>
        <v>1</v>
      </c>
      <c r="AN101" s="11">
        <f t="shared" si="187"/>
        <v>1</v>
      </c>
      <c r="AO101" s="11">
        <f t="shared" si="188"/>
        <v>1</v>
      </c>
      <c r="AP101" s="11">
        <f t="shared" si="189"/>
        <v>1</v>
      </c>
      <c r="AQ101" s="11">
        <f t="shared" si="190"/>
        <v>0</v>
      </c>
      <c r="AR101" s="11">
        <f t="shared" si="191"/>
        <v>0</v>
      </c>
      <c r="AS101" s="10">
        <f t="shared" si="192"/>
        <v>4</v>
      </c>
      <c r="AT101" s="11">
        <f t="shared" si="193"/>
        <v>0</v>
      </c>
      <c r="AU101" s="11">
        <f t="shared" si="194"/>
        <v>1</v>
      </c>
      <c r="AV101" s="11">
        <f t="shared" si="195"/>
        <v>0</v>
      </c>
      <c r="AW101" s="11">
        <f t="shared" si="196"/>
        <v>0</v>
      </c>
      <c r="AX101" s="11">
        <f t="shared" si="197"/>
        <v>0</v>
      </c>
      <c r="AY101" s="11">
        <f t="shared" si="198"/>
        <v>0</v>
      </c>
      <c r="AZ101" s="10">
        <f t="shared" si="199"/>
        <v>1</v>
      </c>
      <c r="BA101" s="12" t="s">
        <v>1523</v>
      </c>
      <c r="BB101" s="12" t="s">
        <v>1581</v>
      </c>
      <c r="BC101" s="13">
        <v>2315</v>
      </c>
      <c r="BD101" s="10">
        <f t="shared" si="106"/>
        <v>2</v>
      </c>
      <c r="BE101" s="17">
        <f t="shared" si="200"/>
        <v>3.2</v>
      </c>
      <c r="BF101" s="10" t="str">
        <f t="shared" si="102"/>
        <v>Bra</v>
      </c>
      <c r="BI101" s="7">
        <v>164</v>
      </c>
      <c r="BJ101" s="6" t="s">
        <v>31</v>
      </c>
      <c r="BK101" s="9" t="str">
        <f t="shared" si="107"/>
        <v>Annika Kharraziha</v>
      </c>
      <c r="BL101" s="10" t="str">
        <f t="shared" si="108"/>
        <v>annika.kharraziha@sjobo.se</v>
      </c>
      <c r="BM101" s="10" t="str">
        <f t="shared" si="109"/>
        <v>Verksamhetschef</v>
      </c>
      <c r="BN101" s="11">
        <f t="shared" si="110"/>
        <v>1.25</v>
      </c>
      <c r="BO101" s="11">
        <f t="shared" si="111"/>
        <v>0</v>
      </c>
      <c r="BP101" s="11">
        <f t="shared" si="112"/>
        <v>1.25</v>
      </c>
      <c r="BQ101" s="11">
        <f t="shared" si="113"/>
        <v>0</v>
      </c>
      <c r="BR101" s="11">
        <f t="shared" si="114"/>
        <v>0</v>
      </c>
      <c r="BS101" s="10">
        <f t="shared" si="115"/>
        <v>2.5</v>
      </c>
      <c r="BT101" s="11">
        <f t="shared" si="116"/>
        <v>0</v>
      </c>
      <c r="BU101" s="11">
        <f t="shared" si="117"/>
        <v>0</v>
      </c>
      <c r="BV101" s="11">
        <f t="shared" si="118"/>
        <v>1</v>
      </c>
      <c r="BW101" s="11">
        <f t="shared" si="119"/>
        <v>0</v>
      </c>
      <c r="BX101" s="11">
        <f t="shared" si="120"/>
        <v>0</v>
      </c>
      <c r="BY101" s="11">
        <f t="shared" si="121"/>
        <v>0</v>
      </c>
      <c r="BZ101" s="10">
        <f t="shared" si="122"/>
        <v>1</v>
      </c>
      <c r="CA101" s="11">
        <f t="shared" si="123"/>
        <v>0</v>
      </c>
      <c r="CB101" s="11">
        <f t="shared" si="124"/>
        <v>0.625</v>
      </c>
      <c r="CC101" s="11">
        <f t="shared" si="125"/>
        <v>0</v>
      </c>
      <c r="CD101" s="11">
        <f t="shared" si="126"/>
        <v>0</v>
      </c>
      <c r="CE101" s="11">
        <f t="shared" si="127"/>
        <v>0</v>
      </c>
      <c r="CF101" s="11">
        <f t="shared" si="128"/>
        <v>0.625</v>
      </c>
      <c r="CG101" s="11">
        <f t="shared" si="129"/>
        <v>0.625</v>
      </c>
      <c r="CH101" s="11">
        <f t="shared" si="130"/>
        <v>0.625</v>
      </c>
      <c r="CI101" s="11">
        <f t="shared" si="131"/>
        <v>0</v>
      </c>
      <c r="CJ101" s="10">
        <f t="shared" si="132"/>
        <v>2.5</v>
      </c>
      <c r="CK101" s="11">
        <f t="shared" si="133"/>
        <v>0</v>
      </c>
      <c r="CL101" s="11">
        <f t="shared" si="134"/>
        <v>2</v>
      </c>
      <c r="CM101" s="11">
        <f t="shared" si="135"/>
        <v>1</v>
      </c>
      <c r="CN101" s="11">
        <f t="shared" si="136"/>
        <v>0</v>
      </c>
      <c r="CO101" s="11">
        <f t="shared" si="137"/>
        <v>0</v>
      </c>
      <c r="CP101" s="11">
        <f t="shared" si="138"/>
        <v>0</v>
      </c>
      <c r="CQ101" s="10">
        <f t="shared" si="139"/>
        <v>3</v>
      </c>
      <c r="CR101" s="11">
        <f t="shared" si="140"/>
        <v>1</v>
      </c>
      <c r="CS101" s="11">
        <f t="shared" si="141"/>
        <v>1</v>
      </c>
      <c r="CT101" s="11">
        <f t="shared" si="142"/>
        <v>1</v>
      </c>
      <c r="CU101" s="11">
        <f t="shared" si="143"/>
        <v>1</v>
      </c>
      <c r="CV101" s="11">
        <f t="shared" si="144"/>
        <v>0</v>
      </c>
      <c r="CW101" s="11">
        <f t="shared" si="145"/>
        <v>0</v>
      </c>
      <c r="CX101" s="10">
        <f t="shared" si="146"/>
        <v>4</v>
      </c>
      <c r="CY101" s="11">
        <f t="shared" si="147"/>
        <v>1</v>
      </c>
      <c r="CZ101" s="11">
        <f t="shared" si="148"/>
        <v>0</v>
      </c>
      <c r="DA101" s="11">
        <f t="shared" si="149"/>
        <v>1</v>
      </c>
      <c r="DB101" s="11">
        <f t="shared" si="150"/>
        <v>0</v>
      </c>
      <c r="DC101" s="11">
        <f t="shared" si="151"/>
        <v>1</v>
      </c>
      <c r="DD101" s="11">
        <f t="shared" si="152"/>
        <v>0</v>
      </c>
      <c r="DE101" s="10">
        <f t="shared" si="153"/>
        <v>3</v>
      </c>
      <c r="DF101" s="12" t="s">
        <v>1473</v>
      </c>
      <c r="DG101" s="12">
        <v>911</v>
      </c>
      <c r="DH101" s="13">
        <v>2301</v>
      </c>
      <c r="DI101" s="10">
        <f t="shared" si="154"/>
        <v>2</v>
      </c>
      <c r="DJ101" s="17">
        <f t="shared" si="155"/>
        <v>2.6</v>
      </c>
    </row>
    <row r="102" spans="1:114" ht="14.25" x14ac:dyDescent="0.2">
      <c r="A102" s="6" t="s">
        <v>572</v>
      </c>
      <c r="B102" s="7">
        <v>1266</v>
      </c>
      <c r="C102" s="7"/>
      <c r="D102" s="7">
        <v>95</v>
      </c>
      <c r="E102" s="6" t="s">
        <v>553</v>
      </c>
      <c r="F102" s="9" t="str">
        <f t="shared" si="103"/>
        <v>Göran Lundström</v>
      </c>
      <c r="G102" s="10" t="str">
        <f t="shared" si="104"/>
        <v>goran.lundstrom@soderkoping.se</v>
      </c>
      <c r="H102" s="10" t="str">
        <f t="shared" si="105"/>
        <v>Folkhälsosamordnare för barn och unga</v>
      </c>
      <c r="I102" s="11">
        <f t="shared" si="156"/>
        <v>0</v>
      </c>
      <c r="J102" s="11">
        <f t="shared" si="157"/>
        <v>0</v>
      </c>
      <c r="K102" s="11">
        <f t="shared" si="158"/>
        <v>0</v>
      </c>
      <c r="L102" s="11">
        <f t="shared" si="159"/>
        <v>1.25</v>
      </c>
      <c r="M102" s="11">
        <f t="shared" si="160"/>
        <v>0</v>
      </c>
      <c r="N102" s="10">
        <f t="shared" si="161"/>
        <v>1.25</v>
      </c>
      <c r="O102" s="11">
        <f t="shared" si="162"/>
        <v>1</v>
      </c>
      <c r="P102" s="11">
        <f t="shared" si="163"/>
        <v>1</v>
      </c>
      <c r="Q102" s="11">
        <f t="shared" si="164"/>
        <v>1</v>
      </c>
      <c r="R102" s="11">
        <f t="shared" si="165"/>
        <v>1</v>
      </c>
      <c r="S102" s="11">
        <f t="shared" si="166"/>
        <v>1</v>
      </c>
      <c r="T102" s="11">
        <f t="shared" si="167"/>
        <v>0</v>
      </c>
      <c r="U102" s="10">
        <f t="shared" si="168"/>
        <v>5</v>
      </c>
      <c r="V102" s="11">
        <f t="shared" si="169"/>
        <v>0</v>
      </c>
      <c r="W102" s="11">
        <f t="shared" si="170"/>
        <v>0.625</v>
      </c>
      <c r="X102" s="11">
        <f t="shared" si="171"/>
        <v>0.625</v>
      </c>
      <c r="Y102" s="11">
        <f t="shared" si="172"/>
        <v>0.625</v>
      </c>
      <c r="Z102" s="11">
        <f t="shared" si="173"/>
        <v>0.625</v>
      </c>
      <c r="AA102" s="11">
        <f t="shared" si="174"/>
        <v>0.625</v>
      </c>
      <c r="AB102" s="11">
        <f t="shared" si="175"/>
        <v>0.625</v>
      </c>
      <c r="AC102" s="11">
        <f t="shared" si="176"/>
        <v>0.625</v>
      </c>
      <c r="AD102" s="11">
        <f t="shared" si="177"/>
        <v>0</v>
      </c>
      <c r="AE102" s="10">
        <f t="shared" si="178"/>
        <v>4.375</v>
      </c>
      <c r="AF102" s="11">
        <f t="shared" si="179"/>
        <v>0</v>
      </c>
      <c r="AG102" s="11">
        <f t="shared" si="180"/>
        <v>2</v>
      </c>
      <c r="AH102" s="11">
        <f t="shared" si="181"/>
        <v>0</v>
      </c>
      <c r="AI102" s="11">
        <f t="shared" si="182"/>
        <v>2</v>
      </c>
      <c r="AJ102" s="11">
        <f t="shared" si="183"/>
        <v>1</v>
      </c>
      <c r="AK102" s="11">
        <f t="shared" si="184"/>
        <v>0</v>
      </c>
      <c r="AL102" s="10">
        <f t="shared" si="185"/>
        <v>5</v>
      </c>
      <c r="AM102" s="11">
        <f t="shared" si="186"/>
        <v>1</v>
      </c>
      <c r="AN102" s="11">
        <f t="shared" si="187"/>
        <v>1</v>
      </c>
      <c r="AO102" s="11">
        <f t="shared" si="188"/>
        <v>1</v>
      </c>
      <c r="AP102" s="11">
        <f t="shared" si="189"/>
        <v>1</v>
      </c>
      <c r="AQ102" s="11">
        <f t="shared" si="190"/>
        <v>0</v>
      </c>
      <c r="AR102" s="11">
        <f t="shared" si="191"/>
        <v>0</v>
      </c>
      <c r="AS102" s="10">
        <f t="shared" si="192"/>
        <v>4</v>
      </c>
      <c r="AT102" s="11">
        <f t="shared" si="193"/>
        <v>0</v>
      </c>
      <c r="AU102" s="11">
        <f t="shared" si="194"/>
        <v>1</v>
      </c>
      <c r="AV102" s="11">
        <f t="shared" si="195"/>
        <v>0</v>
      </c>
      <c r="AW102" s="11">
        <f t="shared" si="196"/>
        <v>0</v>
      </c>
      <c r="AX102" s="11">
        <f t="shared" si="197"/>
        <v>0</v>
      </c>
      <c r="AY102" s="11">
        <f t="shared" si="198"/>
        <v>0</v>
      </c>
      <c r="AZ102" s="10">
        <f t="shared" si="199"/>
        <v>1</v>
      </c>
      <c r="BA102" s="12" t="s">
        <v>1714</v>
      </c>
      <c r="BB102" s="12" t="s">
        <v>1715</v>
      </c>
      <c r="BC102" s="13">
        <v>2464</v>
      </c>
      <c r="BD102" s="10">
        <f t="shared" si="106"/>
        <v>2</v>
      </c>
      <c r="BE102" s="17">
        <f t="shared" si="200"/>
        <v>3.2</v>
      </c>
      <c r="BF102" s="10" t="str">
        <f t="shared" si="102"/>
        <v>Varken eller</v>
      </c>
      <c r="BI102" s="7">
        <v>165</v>
      </c>
      <c r="BJ102" s="6" t="s">
        <v>365</v>
      </c>
      <c r="BK102" s="9" t="str">
        <f t="shared" si="107"/>
        <v>Kristina Karlsson</v>
      </c>
      <c r="BL102" s="10" t="str">
        <f t="shared" si="108"/>
        <v>kristina.karlsson@storfors.se</v>
      </c>
      <c r="BM102" s="10" t="str">
        <f t="shared" si="109"/>
        <v>Folkhälsosamordnare</v>
      </c>
      <c r="BN102" s="11">
        <f t="shared" si="110"/>
        <v>0</v>
      </c>
      <c r="BO102" s="11">
        <f t="shared" si="111"/>
        <v>0</v>
      </c>
      <c r="BP102" s="11">
        <f t="shared" si="112"/>
        <v>1.25</v>
      </c>
      <c r="BQ102" s="11">
        <f t="shared" si="113"/>
        <v>1.25</v>
      </c>
      <c r="BR102" s="11">
        <f t="shared" si="114"/>
        <v>0</v>
      </c>
      <c r="BS102" s="10">
        <f t="shared" si="115"/>
        <v>2.5</v>
      </c>
      <c r="BT102" s="11">
        <f t="shared" si="116"/>
        <v>1</v>
      </c>
      <c r="BU102" s="11">
        <f t="shared" si="117"/>
        <v>0</v>
      </c>
      <c r="BV102" s="11">
        <f t="shared" si="118"/>
        <v>1</v>
      </c>
      <c r="BW102" s="11">
        <f t="shared" si="119"/>
        <v>1</v>
      </c>
      <c r="BX102" s="11">
        <f t="shared" si="120"/>
        <v>0</v>
      </c>
      <c r="BY102" s="11">
        <f t="shared" si="121"/>
        <v>0</v>
      </c>
      <c r="BZ102" s="10">
        <f t="shared" si="122"/>
        <v>3</v>
      </c>
      <c r="CA102" s="11">
        <f t="shared" si="123"/>
        <v>0</v>
      </c>
      <c r="CB102" s="11">
        <f t="shared" si="124"/>
        <v>0.625</v>
      </c>
      <c r="CC102" s="11">
        <f t="shared" si="125"/>
        <v>0</v>
      </c>
      <c r="CD102" s="11">
        <f t="shared" si="126"/>
        <v>0.625</v>
      </c>
      <c r="CE102" s="11">
        <f t="shared" si="127"/>
        <v>0</v>
      </c>
      <c r="CF102" s="11">
        <f t="shared" si="128"/>
        <v>0.625</v>
      </c>
      <c r="CG102" s="11">
        <f t="shared" si="129"/>
        <v>0.625</v>
      </c>
      <c r="CH102" s="11">
        <f t="shared" si="130"/>
        <v>0</v>
      </c>
      <c r="CI102" s="11">
        <f t="shared" si="131"/>
        <v>0</v>
      </c>
      <c r="CJ102" s="10">
        <f t="shared" si="132"/>
        <v>2.5</v>
      </c>
      <c r="CK102" s="11">
        <f t="shared" si="133"/>
        <v>1</v>
      </c>
      <c r="CL102" s="11">
        <f t="shared" si="134"/>
        <v>0</v>
      </c>
      <c r="CM102" s="11">
        <f t="shared" si="135"/>
        <v>0</v>
      </c>
      <c r="CN102" s="11">
        <f t="shared" si="136"/>
        <v>2</v>
      </c>
      <c r="CO102" s="11">
        <f t="shared" si="137"/>
        <v>0</v>
      </c>
      <c r="CP102" s="11">
        <f t="shared" si="138"/>
        <v>0</v>
      </c>
      <c r="CQ102" s="10">
        <f t="shared" si="139"/>
        <v>3</v>
      </c>
      <c r="CR102" s="11">
        <f t="shared" si="140"/>
        <v>1</v>
      </c>
      <c r="CS102" s="11">
        <f t="shared" si="141"/>
        <v>1</v>
      </c>
      <c r="CT102" s="11">
        <f t="shared" si="142"/>
        <v>1</v>
      </c>
      <c r="CU102" s="11">
        <f t="shared" si="143"/>
        <v>1</v>
      </c>
      <c r="CV102" s="11">
        <f t="shared" si="144"/>
        <v>0</v>
      </c>
      <c r="CW102" s="11">
        <f t="shared" si="145"/>
        <v>0</v>
      </c>
      <c r="CX102" s="10">
        <f t="shared" si="146"/>
        <v>4</v>
      </c>
      <c r="CY102" s="11">
        <f t="shared" si="147"/>
        <v>0</v>
      </c>
      <c r="CZ102" s="11">
        <f t="shared" si="148"/>
        <v>1</v>
      </c>
      <c r="DA102" s="11">
        <f t="shared" si="149"/>
        <v>1</v>
      </c>
      <c r="DB102" s="11">
        <f t="shared" si="150"/>
        <v>0</v>
      </c>
      <c r="DC102" s="11">
        <f t="shared" si="151"/>
        <v>0</v>
      </c>
      <c r="DD102" s="11">
        <f t="shared" si="152"/>
        <v>0</v>
      </c>
      <c r="DE102" s="10">
        <f t="shared" si="153"/>
        <v>2</v>
      </c>
      <c r="DF102" s="12">
        <v>788</v>
      </c>
      <c r="DG102" s="12" t="s">
        <v>1334</v>
      </c>
      <c r="DH102" s="13">
        <v>2227</v>
      </c>
      <c r="DI102" s="10">
        <f t="shared" si="154"/>
        <v>1</v>
      </c>
      <c r="DJ102" s="17">
        <f t="shared" si="155"/>
        <v>2.6</v>
      </c>
    </row>
    <row r="103" spans="1:114" ht="14.25" x14ac:dyDescent="0.2">
      <c r="A103" s="6" t="s">
        <v>572</v>
      </c>
      <c r="B103" s="7">
        <v>1291</v>
      </c>
      <c r="C103" s="7"/>
      <c r="D103" s="7">
        <v>96</v>
      </c>
      <c r="E103" s="6" t="s">
        <v>1074</v>
      </c>
      <c r="F103" s="9" t="str">
        <f t="shared" si="103"/>
        <v>Rose-Marie Larsson</v>
      </c>
      <c r="G103" s="10" t="str">
        <f t="shared" si="104"/>
        <v>rose.marie.larsson@alvesta.se</v>
      </c>
      <c r="H103" s="10" t="str">
        <f t="shared" si="105"/>
        <v>Chef musik/fritid</v>
      </c>
      <c r="I103" s="11">
        <f t="shared" si="156"/>
        <v>0</v>
      </c>
      <c r="J103" s="11">
        <f t="shared" si="157"/>
        <v>1.25</v>
      </c>
      <c r="K103" s="11">
        <f t="shared" si="158"/>
        <v>1.25</v>
      </c>
      <c r="L103" s="11">
        <f t="shared" si="159"/>
        <v>0</v>
      </c>
      <c r="M103" s="11">
        <f t="shared" si="160"/>
        <v>0</v>
      </c>
      <c r="N103" s="10">
        <f t="shared" si="161"/>
        <v>2.5</v>
      </c>
      <c r="O103" s="11">
        <f t="shared" si="162"/>
        <v>1</v>
      </c>
      <c r="P103" s="11">
        <f t="shared" si="163"/>
        <v>1</v>
      </c>
      <c r="Q103" s="11">
        <f t="shared" si="164"/>
        <v>1</v>
      </c>
      <c r="R103" s="11">
        <f t="shared" si="165"/>
        <v>1</v>
      </c>
      <c r="S103" s="11">
        <f t="shared" si="166"/>
        <v>0</v>
      </c>
      <c r="T103" s="11">
        <f t="shared" si="167"/>
        <v>0</v>
      </c>
      <c r="U103" s="10">
        <f t="shared" si="168"/>
        <v>4</v>
      </c>
      <c r="V103" s="11">
        <f t="shared" si="169"/>
        <v>0</v>
      </c>
      <c r="W103" s="11">
        <f t="shared" si="170"/>
        <v>0.625</v>
      </c>
      <c r="X103" s="11">
        <f t="shared" si="171"/>
        <v>0.625</v>
      </c>
      <c r="Y103" s="11">
        <f t="shared" si="172"/>
        <v>0</v>
      </c>
      <c r="Z103" s="11">
        <f t="shared" si="173"/>
        <v>0</v>
      </c>
      <c r="AA103" s="11">
        <f t="shared" si="174"/>
        <v>0.625</v>
      </c>
      <c r="AB103" s="11">
        <f t="shared" si="175"/>
        <v>0.625</v>
      </c>
      <c r="AC103" s="11">
        <f t="shared" si="176"/>
        <v>0.625</v>
      </c>
      <c r="AD103" s="11">
        <f t="shared" si="177"/>
        <v>0</v>
      </c>
      <c r="AE103" s="10">
        <f t="shared" si="178"/>
        <v>3.125</v>
      </c>
      <c r="AF103" s="11">
        <f t="shared" si="179"/>
        <v>1</v>
      </c>
      <c r="AG103" s="11">
        <f t="shared" si="180"/>
        <v>0</v>
      </c>
      <c r="AH103" s="11">
        <f t="shared" si="181"/>
        <v>0</v>
      </c>
      <c r="AI103" s="11">
        <f t="shared" si="182"/>
        <v>2</v>
      </c>
      <c r="AJ103" s="11">
        <f t="shared" si="183"/>
        <v>0</v>
      </c>
      <c r="AK103" s="11">
        <f t="shared" si="184"/>
        <v>0</v>
      </c>
      <c r="AL103" s="10">
        <f t="shared" si="185"/>
        <v>3</v>
      </c>
      <c r="AM103" s="11">
        <f t="shared" si="186"/>
        <v>1</v>
      </c>
      <c r="AN103" s="11">
        <f t="shared" si="187"/>
        <v>1</v>
      </c>
      <c r="AO103" s="11">
        <f t="shared" si="188"/>
        <v>1</v>
      </c>
      <c r="AP103" s="11">
        <f t="shared" si="189"/>
        <v>1</v>
      </c>
      <c r="AQ103" s="11">
        <f t="shared" si="190"/>
        <v>0</v>
      </c>
      <c r="AR103" s="11">
        <f t="shared" si="191"/>
        <v>0</v>
      </c>
      <c r="AS103" s="10">
        <f t="shared" si="192"/>
        <v>4</v>
      </c>
      <c r="AT103" s="11">
        <f t="shared" si="193"/>
        <v>1</v>
      </c>
      <c r="AU103" s="11">
        <f t="shared" si="194"/>
        <v>1</v>
      </c>
      <c r="AV103" s="11">
        <f t="shared" si="195"/>
        <v>1</v>
      </c>
      <c r="AW103" s="11">
        <f t="shared" si="196"/>
        <v>0</v>
      </c>
      <c r="AX103" s="11">
        <f t="shared" si="197"/>
        <v>1</v>
      </c>
      <c r="AY103" s="11">
        <f t="shared" si="198"/>
        <v>0</v>
      </c>
      <c r="AZ103" s="10">
        <f t="shared" si="199"/>
        <v>4</v>
      </c>
      <c r="BA103" s="12" t="s">
        <v>1428</v>
      </c>
      <c r="BB103" s="12">
        <v>845</v>
      </c>
      <c r="BC103" s="13">
        <v>2181</v>
      </c>
      <c r="BD103" s="10">
        <f t="shared" si="106"/>
        <v>1</v>
      </c>
      <c r="BE103" s="17">
        <f t="shared" si="200"/>
        <v>3.1</v>
      </c>
      <c r="BF103" s="10" t="str">
        <f t="shared" ref="BF103:BF111" si="201">IF(LEN(F104) &gt; 0, VLOOKUP(E104,Svar, 12, FALSE), "")</f>
        <v>Bra</v>
      </c>
      <c r="BI103" s="7">
        <v>166</v>
      </c>
      <c r="BJ103" s="6" t="s">
        <v>159</v>
      </c>
      <c r="BK103" s="9" t="str">
        <f t="shared" si="107"/>
        <v>Nina Olofsdotter</v>
      </c>
      <c r="BL103" s="10" t="str">
        <f t="shared" si="108"/>
        <v>nina.olofsdotter@mala.se</v>
      </c>
      <c r="BM103" s="10" t="str">
        <f t="shared" si="109"/>
        <v>ANDTS-samordnare</v>
      </c>
      <c r="BN103" s="11">
        <f t="shared" si="110"/>
        <v>0</v>
      </c>
      <c r="BO103" s="11">
        <f t="shared" si="111"/>
        <v>0</v>
      </c>
      <c r="BP103" s="11">
        <f t="shared" si="112"/>
        <v>0</v>
      </c>
      <c r="BQ103" s="11">
        <f t="shared" si="113"/>
        <v>1.25</v>
      </c>
      <c r="BR103" s="11">
        <f t="shared" si="114"/>
        <v>0</v>
      </c>
      <c r="BS103" s="10">
        <f t="shared" si="115"/>
        <v>1.25</v>
      </c>
      <c r="BT103" s="11">
        <f t="shared" si="116"/>
        <v>1</v>
      </c>
      <c r="BU103" s="11">
        <f t="shared" si="117"/>
        <v>1</v>
      </c>
      <c r="BV103" s="11">
        <f t="shared" si="118"/>
        <v>1</v>
      </c>
      <c r="BW103" s="11">
        <f t="shared" si="119"/>
        <v>1</v>
      </c>
      <c r="BX103" s="11">
        <f t="shared" si="120"/>
        <v>0</v>
      </c>
      <c r="BY103" s="11">
        <f t="shared" si="121"/>
        <v>0</v>
      </c>
      <c r="BZ103" s="10">
        <f t="shared" si="122"/>
        <v>4</v>
      </c>
      <c r="CA103" s="11">
        <f t="shared" si="123"/>
        <v>0</v>
      </c>
      <c r="CB103" s="11">
        <f t="shared" si="124"/>
        <v>0</v>
      </c>
      <c r="CC103" s="11">
        <f t="shared" si="125"/>
        <v>0.625</v>
      </c>
      <c r="CD103" s="11">
        <f t="shared" si="126"/>
        <v>0</v>
      </c>
      <c r="CE103" s="11">
        <f t="shared" si="127"/>
        <v>0.625</v>
      </c>
      <c r="CF103" s="11">
        <f t="shared" si="128"/>
        <v>0.625</v>
      </c>
      <c r="CG103" s="11">
        <f t="shared" si="129"/>
        <v>0.625</v>
      </c>
      <c r="CH103" s="11">
        <f t="shared" si="130"/>
        <v>0.625</v>
      </c>
      <c r="CI103" s="11">
        <f t="shared" si="131"/>
        <v>0</v>
      </c>
      <c r="CJ103" s="10">
        <f t="shared" si="132"/>
        <v>3.125</v>
      </c>
      <c r="CK103" s="11">
        <f t="shared" si="133"/>
        <v>1</v>
      </c>
      <c r="CL103" s="11">
        <f t="shared" si="134"/>
        <v>0</v>
      </c>
      <c r="CM103" s="11">
        <f t="shared" si="135"/>
        <v>0</v>
      </c>
      <c r="CN103" s="11">
        <f t="shared" si="136"/>
        <v>0</v>
      </c>
      <c r="CO103" s="11">
        <f t="shared" si="137"/>
        <v>0</v>
      </c>
      <c r="CP103" s="11">
        <f t="shared" si="138"/>
        <v>0</v>
      </c>
      <c r="CQ103" s="10">
        <f t="shared" si="139"/>
        <v>1</v>
      </c>
      <c r="CR103" s="11">
        <f t="shared" si="140"/>
        <v>1</v>
      </c>
      <c r="CS103" s="11">
        <f t="shared" si="141"/>
        <v>1</v>
      </c>
      <c r="CT103" s="11">
        <f t="shared" si="142"/>
        <v>1</v>
      </c>
      <c r="CU103" s="11">
        <f t="shared" si="143"/>
        <v>1</v>
      </c>
      <c r="CV103" s="11">
        <f t="shared" si="144"/>
        <v>0</v>
      </c>
      <c r="CW103" s="11">
        <f t="shared" si="145"/>
        <v>0</v>
      </c>
      <c r="CX103" s="10">
        <f t="shared" si="146"/>
        <v>4</v>
      </c>
      <c r="CY103" s="11">
        <f t="shared" si="147"/>
        <v>1</v>
      </c>
      <c r="CZ103" s="11">
        <f t="shared" si="148"/>
        <v>0</v>
      </c>
      <c r="DA103" s="11">
        <f t="shared" si="149"/>
        <v>0</v>
      </c>
      <c r="DB103" s="11">
        <f t="shared" si="150"/>
        <v>0</v>
      </c>
      <c r="DC103" s="11">
        <f t="shared" si="151"/>
        <v>0</v>
      </c>
      <c r="DD103" s="11">
        <f t="shared" si="152"/>
        <v>0</v>
      </c>
      <c r="DE103" s="10">
        <f t="shared" si="153"/>
        <v>1</v>
      </c>
      <c r="DF103" s="12" t="s">
        <v>1394</v>
      </c>
      <c r="DG103" s="12" t="s">
        <v>1602</v>
      </c>
      <c r="DH103" s="13">
        <v>2849</v>
      </c>
      <c r="DI103" s="10">
        <f t="shared" si="154"/>
        <v>4</v>
      </c>
      <c r="DJ103" s="17">
        <f t="shared" si="155"/>
        <v>2.6</v>
      </c>
    </row>
    <row r="104" spans="1:114" ht="14.25" x14ac:dyDescent="0.2">
      <c r="A104" s="6" t="s">
        <v>572</v>
      </c>
      <c r="B104" s="7">
        <v>1287</v>
      </c>
      <c r="C104" s="7"/>
      <c r="D104" s="7">
        <v>97</v>
      </c>
      <c r="E104" s="6" t="s">
        <v>386</v>
      </c>
      <c r="F104" s="9" t="str">
        <f t="shared" si="103"/>
        <v>Seth Selleck</v>
      </c>
      <c r="G104" s="10" t="str">
        <f t="shared" si="104"/>
        <v>seth.selleck@simrishamn.se</v>
      </c>
      <c r="H104" s="10" t="str">
        <f t="shared" si="105"/>
        <v>Ungdomssamordnare</v>
      </c>
      <c r="I104" s="11">
        <f t="shared" si="156"/>
        <v>1.25</v>
      </c>
      <c r="J104" s="11">
        <f t="shared" si="157"/>
        <v>1.25</v>
      </c>
      <c r="K104" s="11">
        <f t="shared" si="158"/>
        <v>1.25</v>
      </c>
      <c r="L104" s="11">
        <f t="shared" si="159"/>
        <v>1.25</v>
      </c>
      <c r="M104" s="11">
        <f t="shared" si="160"/>
        <v>0</v>
      </c>
      <c r="N104" s="10">
        <f t="shared" si="161"/>
        <v>5</v>
      </c>
      <c r="O104" s="11">
        <f t="shared" si="162"/>
        <v>0</v>
      </c>
      <c r="P104" s="11">
        <f t="shared" si="163"/>
        <v>1</v>
      </c>
      <c r="Q104" s="11">
        <f t="shared" si="164"/>
        <v>1</v>
      </c>
      <c r="R104" s="11">
        <f t="shared" si="165"/>
        <v>1</v>
      </c>
      <c r="S104" s="11">
        <f t="shared" si="166"/>
        <v>0</v>
      </c>
      <c r="T104" s="11">
        <f t="shared" si="167"/>
        <v>0</v>
      </c>
      <c r="U104" s="10">
        <f t="shared" si="168"/>
        <v>3</v>
      </c>
      <c r="V104" s="11">
        <f t="shared" si="169"/>
        <v>0.625</v>
      </c>
      <c r="W104" s="11">
        <f t="shared" si="170"/>
        <v>0.625</v>
      </c>
      <c r="X104" s="11">
        <f t="shared" si="171"/>
        <v>0.625</v>
      </c>
      <c r="Y104" s="11">
        <f t="shared" si="172"/>
        <v>0.625</v>
      </c>
      <c r="Z104" s="11">
        <f t="shared" si="173"/>
        <v>0</v>
      </c>
      <c r="AA104" s="11">
        <f t="shared" si="174"/>
        <v>0.625</v>
      </c>
      <c r="AB104" s="11">
        <f t="shared" si="175"/>
        <v>0</v>
      </c>
      <c r="AC104" s="11">
        <f t="shared" si="176"/>
        <v>0.625</v>
      </c>
      <c r="AD104" s="11">
        <f t="shared" si="177"/>
        <v>0</v>
      </c>
      <c r="AE104" s="10">
        <f t="shared" si="178"/>
        <v>3.75</v>
      </c>
      <c r="AF104" s="11">
        <f t="shared" si="179"/>
        <v>1</v>
      </c>
      <c r="AG104" s="11">
        <f t="shared" si="180"/>
        <v>0</v>
      </c>
      <c r="AH104" s="11">
        <f t="shared" si="181"/>
        <v>0</v>
      </c>
      <c r="AI104" s="11">
        <f t="shared" si="182"/>
        <v>2</v>
      </c>
      <c r="AJ104" s="11">
        <f t="shared" si="183"/>
        <v>0</v>
      </c>
      <c r="AK104" s="11">
        <f t="shared" si="184"/>
        <v>0</v>
      </c>
      <c r="AL104" s="10">
        <f t="shared" si="185"/>
        <v>3</v>
      </c>
      <c r="AM104" s="11">
        <f t="shared" si="186"/>
        <v>1</v>
      </c>
      <c r="AN104" s="11">
        <f t="shared" si="187"/>
        <v>1</v>
      </c>
      <c r="AO104" s="11">
        <f t="shared" si="188"/>
        <v>1</v>
      </c>
      <c r="AP104" s="11">
        <f t="shared" si="189"/>
        <v>1</v>
      </c>
      <c r="AQ104" s="11">
        <f t="shared" si="190"/>
        <v>0</v>
      </c>
      <c r="AR104" s="11">
        <f t="shared" si="191"/>
        <v>0</v>
      </c>
      <c r="AS104" s="10">
        <f t="shared" si="192"/>
        <v>4</v>
      </c>
      <c r="AT104" s="11">
        <f t="shared" si="193"/>
        <v>1</v>
      </c>
      <c r="AU104" s="11">
        <f t="shared" si="194"/>
        <v>0</v>
      </c>
      <c r="AV104" s="11">
        <f t="shared" si="195"/>
        <v>0</v>
      </c>
      <c r="AW104" s="11">
        <f t="shared" si="196"/>
        <v>0</v>
      </c>
      <c r="AX104" s="11">
        <f t="shared" si="197"/>
        <v>0</v>
      </c>
      <c r="AY104" s="11">
        <f t="shared" si="198"/>
        <v>0</v>
      </c>
      <c r="AZ104" s="10">
        <f t="shared" si="199"/>
        <v>1</v>
      </c>
      <c r="BA104" s="12">
        <v>920</v>
      </c>
      <c r="BB104" s="12" t="s">
        <v>1482</v>
      </c>
      <c r="BC104" s="13">
        <v>2355</v>
      </c>
      <c r="BD104" s="10">
        <f t="shared" si="106"/>
        <v>2</v>
      </c>
      <c r="BE104" s="17">
        <f t="shared" si="200"/>
        <v>3.1</v>
      </c>
      <c r="BF104" s="10" t="str">
        <f t="shared" si="201"/>
        <v>Bra</v>
      </c>
      <c r="BI104" s="7">
        <v>167</v>
      </c>
      <c r="BJ104" s="6" t="s">
        <v>933</v>
      </c>
      <c r="BK104" s="9" t="str">
        <f t="shared" si="107"/>
        <v>Tomas Andersson</v>
      </c>
      <c r="BL104" s="10" t="str">
        <f t="shared" si="108"/>
        <v>tomas.andersson@hallstahammar.se</v>
      </c>
      <c r="BM104" s="10" t="str">
        <f t="shared" si="109"/>
        <v>Fritidskonsulent</v>
      </c>
      <c r="BN104" s="11">
        <f t="shared" si="110"/>
        <v>0</v>
      </c>
      <c r="BO104" s="11">
        <f t="shared" si="111"/>
        <v>0</v>
      </c>
      <c r="BP104" s="11">
        <f t="shared" si="112"/>
        <v>1.25</v>
      </c>
      <c r="BQ104" s="11">
        <f t="shared" si="113"/>
        <v>1.25</v>
      </c>
      <c r="BR104" s="11">
        <f t="shared" si="114"/>
        <v>0</v>
      </c>
      <c r="BS104" s="10">
        <f t="shared" si="115"/>
        <v>2.5</v>
      </c>
      <c r="BT104" s="11">
        <f t="shared" si="116"/>
        <v>0</v>
      </c>
      <c r="BU104" s="11">
        <f t="shared" si="117"/>
        <v>0</v>
      </c>
      <c r="BV104" s="11">
        <f t="shared" si="118"/>
        <v>1</v>
      </c>
      <c r="BW104" s="11">
        <f t="shared" si="119"/>
        <v>1</v>
      </c>
      <c r="BX104" s="11">
        <f t="shared" si="120"/>
        <v>0</v>
      </c>
      <c r="BY104" s="11">
        <f t="shared" si="121"/>
        <v>0</v>
      </c>
      <c r="BZ104" s="10">
        <f t="shared" si="122"/>
        <v>2</v>
      </c>
      <c r="CA104" s="11">
        <f t="shared" si="123"/>
        <v>0</v>
      </c>
      <c r="CB104" s="11">
        <f t="shared" si="124"/>
        <v>0.625</v>
      </c>
      <c r="CC104" s="11">
        <f t="shared" si="125"/>
        <v>0</v>
      </c>
      <c r="CD104" s="11">
        <f t="shared" si="126"/>
        <v>0.625</v>
      </c>
      <c r="CE104" s="11">
        <f t="shared" si="127"/>
        <v>0</v>
      </c>
      <c r="CF104" s="11">
        <f t="shared" si="128"/>
        <v>0.625</v>
      </c>
      <c r="CG104" s="11">
        <f t="shared" si="129"/>
        <v>0</v>
      </c>
      <c r="CH104" s="11">
        <f t="shared" si="130"/>
        <v>0.625</v>
      </c>
      <c r="CI104" s="11">
        <f t="shared" si="131"/>
        <v>0</v>
      </c>
      <c r="CJ104" s="10">
        <f t="shared" si="132"/>
        <v>2.5</v>
      </c>
      <c r="CK104" s="11">
        <f t="shared" si="133"/>
        <v>0</v>
      </c>
      <c r="CL104" s="11">
        <f t="shared" si="134"/>
        <v>2</v>
      </c>
      <c r="CM104" s="11">
        <f t="shared" si="135"/>
        <v>0</v>
      </c>
      <c r="CN104" s="11">
        <f t="shared" si="136"/>
        <v>2</v>
      </c>
      <c r="CO104" s="11">
        <f t="shared" si="137"/>
        <v>0</v>
      </c>
      <c r="CP104" s="11">
        <f t="shared" si="138"/>
        <v>0</v>
      </c>
      <c r="CQ104" s="10">
        <f t="shared" si="139"/>
        <v>4</v>
      </c>
      <c r="CR104" s="11">
        <f t="shared" si="140"/>
        <v>1</v>
      </c>
      <c r="CS104" s="11">
        <f t="shared" si="141"/>
        <v>1</v>
      </c>
      <c r="CT104" s="11">
        <f t="shared" si="142"/>
        <v>1</v>
      </c>
      <c r="CU104" s="11">
        <f t="shared" si="143"/>
        <v>1</v>
      </c>
      <c r="CV104" s="11">
        <f t="shared" si="144"/>
        <v>0</v>
      </c>
      <c r="CW104" s="11">
        <f t="shared" si="145"/>
        <v>0</v>
      </c>
      <c r="CX104" s="10">
        <f t="shared" si="146"/>
        <v>4</v>
      </c>
      <c r="CY104" s="11">
        <f t="shared" si="147"/>
        <v>1</v>
      </c>
      <c r="CZ104" s="11">
        <f t="shared" si="148"/>
        <v>0</v>
      </c>
      <c r="DA104" s="11">
        <f t="shared" si="149"/>
        <v>0</v>
      </c>
      <c r="DB104" s="11">
        <f t="shared" si="150"/>
        <v>0</v>
      </c>
      <c r="DC104" s="11">
        <f t="shared" si="151"/>
        <v>0</v>
      </c>
      <c r="DD104" s="11">
        <f t="shared" si="152"/>
        <v>0</v>
      </c>
      <c r="DE104" s="10">
        <f t="shared" si="153"/>
        <v>1</v>
      </c>
      <c r="DF104" s="12" t="s">
        <v>1628</v>
      </c>
      <c r="DG104" s="12">
        <v>909</v>
      </c>
      <c r="DH104" s="13">
        <v>2394</v>
      </c>
      <c r="DI104" s="10">
        <f t="shared" si="154"/>
        <v>2</v>
      </c>
      <c r="DJ104" s="17">
        <f t="shared" si="155"/>
        <v>2.6</v>
      </c>
    </row>
    <row r="105" spans="1:114" ht="14.25" x14ac:dyDescent="0.2">
      <c r="A105" s="6" t="s">
        <v>572</v>
      </c>
      <c r="B105" s="7">
        <v>1277</v>
      </c>
      <c r="C105" s="7"/>
      <c r="D105" s="7">
        <v>98</v>
      </c>
      <c r="E105" s="6" t="s">
        <v>679</v>
      </c>
      <c r="F105" s="9" t="str">
        <f t="shared" si="103"/>
        <v>Richard Andersson</v>
      </c>
      <c r="G105" s="10" t="str">
        <f t="shared" si="104"/>
        <v>richard.andersson@skurup.se</v>
      </c>
      <c r="H105" s="10" t="str">
        <f t="shared" si="105"/>
        <v>Verksamhetschef</v>
      </c>
      <c r="I105" s="11">
        <f t="shared" si="156"/>
        <v>1.25</v>
      </c>
      <c r="J105" s="11">
        <f t="shared" si="157"/>
        <v>0</v>
      </c>
      <c r="K105" s="11">
        <f t="shared" si="158"/>
        <v>1.25</v>
      </c>
      <c r="L105" s="11">
        <f t="shared" si="159"/>
        <v>0</v>
      </c>
      <c r="M105" s="11">
        <f t="shared" si="160"/>
        <v>0</v>
      </c>
      <c r="N105" s="10">
        <f t="shared" si="161"/>
        <v>2.5</v>
      </c>
      <c r="O105" s="11">
        <f t="shared" si="162"/>
        <v>1</v>
      </c>
      <c r="P105" s="11">
        <f t="shared" si="163"/>
        <v>1</v>
      </c>
      <c r="Q105" s="11">
        <f t="shared" si="164"/>
        <v>1</v>
      </c>
      <c r="R105" s="11">
        <f t="shared" si="165"/>
        <v>1</v>
      </c>
      <c r="S105" s="11">
        <f t="shared" si="166"/>
        <v>0</v>
      </c>
      <c r="T105" s="11">
        <f t="shared" si="167"/>
        <v>0</v>
      </c>
      <c r="U105" s="10">
        <f t="shared" si="168"/>
        <v>4</v>
      </c>
      <c r="V105" s="11">
        <f t="shared" si="169"/>
        <v>0.625</v>
      </c>
      <c r="W105" s="11">
        <f t="shared" si="170"/>
        <v>0.625</v>
      </c>
      <c r="X105" s="11">
        <f t="shared" si="171"/>
        <v>0.625</v>
      </c>
      <c r="Y105" s="11">
        <f t="shared" si="172"/>
        <v>0.625</v>
      </c>
      <c r="Z105" s="11">
        <f t="shared" si="173"/>
        <v>0</v>
      </c>
      <c r="AA105" s="11">
        <f t="shared" si="174"/>
        <v>0.625</v>
      </c>
      <c r="AB105" s="11">
        <f t="shared" si="175"/>
        <v>0.625</v>
      </c>
      <c r="AC105" s="11">
        <f t="shared" si="176"/>
        <v>0.625</v>
      </c>
      <c r="AD105" s="11">
        <f t="shared" si="177"/>
        <v>0</v>
      </c>
      <c r="AE105" s="10">
        <f t="shared" si="178"/>
        <v>4.375</v>
      </c>
      <c r="AF105" s="11">
        <f t="shared" si="179"/>
        <v>0</v>
      </c>
      <c r="AG105" s="11">
        <f t="shared" si="180"/>
        <v>2</v>
      </c>
      <c r="AH105" s="11">
        <f t="shared" si="181"/>
        <v>0</v>
      </c>
      <c r="AI105" s="11">
        <f t="shared" si="182"/>
        <v>0</v>
      </c>
      <c r="AJ105" s="11">
        <f t="shared" si="183"/>
        <v>0</v>
      </c>
      <c r="AK105" s="11">
        <f t="shared" si="184"/>
        <v>0</v>
      </c>
      <c r="AL105" s="10">
        <f t="shared" si="185"/>
        <v>2</v>
      </c>
      <c r="AM105" s="11">
        <f t="shared" si="186"/>
        <v>1</v>
      </c>
      <c r="AN105" s="11">
        <f t="shared" si="187"/>
        <v>1</v>
      </c>
      <c r="AO105" s="11">
        <f t="shared" si="188"/>
        <v>1</v>
      </c>
      <c r="AP105" s="11">
        <f t="shared" si="189"/>
        <v>1</v>
      </c>
      <c r="AQ105" s="11">
        <f t="shared" si="190"/>
        <v>0</v>
      </c>
      <c r="AR105" s="11">
        <f t="shared" si="191"/>
        <v>0</v>
      </c>
      <c r="AS105" s="10">
        <f t="shared" si="192"/>
        <v>4</v>
      </c>
      <c r="AT105" s="11">
        <f t="shared" si="193"/>
        <v>1</v>
      </c>
      <c r="AU105" s="11">
        <f t="shared" si="194"/>
        <v>1</v>
      </c>
      <c r="AV105" s="11">
        <f t="shared" si="195"/>
        <v>1</v>
      </c>
      <c r="AW105" s="11">
        <f t="shared" si="196"/>
        <v>0</v>
      </c>
      <c r="AX105" s="11">
        <f t="shared" si="197"/>
        <v>0</v>
      </c>
      <c r="AY105" s="11">
        <f t="shared" si="198"/>
        <v>0</v>
      </c>
      <c r="AZ105" s="10">
        <f t="shared" si="199"/>
        <v>3</v>
      </c>
      <c r="BA105" s="12" t="s">
        <v>1490</v>
      </c>
      <c r="BB105" s="12" t="s">
        <v>1491</v>
      </c>
      <c r="BC105" s="13">
        <v>2401</v>
      </c>
      <c r="BD105" s="10">
        <f t="shared" si="106"/>
        <v>2</v>
      </c>
      <c r="BE105" s="17">
        <f t="shared" si="200"/>
        <v>3.1</v>
      </c>
      <c r="BF105" s="10" t="str">
        <f t="shared" si="201"/>
        <v>Mycket bra</v>
      </c>
      <c r="BI105" s="7">
        <v>168</v>
      </c>
      <c r="BJ105" s="6" t="s">
        <v>1176</v>
      </c>
      <c r="BK105" s="9" t="str">
        <f t="shared" si="107"/>
        <v>Christer Svensson</v>
      </c>
      <c r="BL105" s="10" t="str">
        <f t="shared" si="108"/>
        <v>christer.svensson@hjo.se</v>
      </c>
      <c r="BM105" s="10" t="str">
        <f t="shared" si="109"/>
        <v>Fritidsansvarig</v>
      </c>
      <c r="BN105" s="11">
        <f t="shared" si="110"/>
        <v>1.25</v>
      </c>
      <c r="BO105" s="11">
        <f t="shared" si="111"/>
        <v>0</v>
      </c>
      <c r="BP105" s="11">
        <f t="shared" si="112"/>
        <v>0</v>
      </c>
      <c r="BQ105" s="11">
        <f t="shared" si="113"/>
        <v>1.25</v>
      </c>
      <c r="BR105" s="11">
        <f t="shared" si="114"/>
        <v>0</v>
      </c>
      <c r="BS105" s="10">
        <f t="shared" si="115"/>
        <v>2.5</v>
      </c>
      <c r="BT105" s="11">
        <f t="shared" si="116"/>
        <v>0</v>
      </c>
      <c r="BU105" s="11">
        <f t="shared" si="117"/>
        <v>1</v>
      </c>
      <c r="BV105" s="11">
        <f t="shared" si="118"/>
        <v>1</v>
      </c>
      <c r="BW105" s="11">
        <f t="shared" si="119"/>
        <v>0</v>
      </c>
      <c r="BX105" s="11">
        <f t="shared" si="120"/>
        <v>0</v>
      </c>
      <c r="BY105" s="11">
        <f t="shared" si="121"/>
        <v>0</v>
      </c>
      <c r="BZ105" s="10">
        <f t="shared" si="122"/>
        <v>2</v>
      </c>
      <c r="CA105" s="11">
        <f t="shared" si="123"/>
        <v>0</v>
      </c>
      <c r="CB105" s="11">
        <f t="shared" si="124"/>
        <v>0.625</v>
      </c>
      <c r="CC105" s="11">
        <f t="shared" si="125"/>
        <v>0.625</v>
      </c>
      <c r="CD105" s="11">
        <f t="shared" si="126"/>
        <v>0</v>
      </c>
      <c r="CE105" s="11">
        <f t="shared" si="127"/>
        <v>0</v>
      </c>
      <c r="CF105" s="11">
        <f t="shared" si="128"/>
        <v>0.625</v>
      </c>
      <c r="CG105" s="11">
        <f t="shared" si="129"/>
        <v>0.625</v>
      </c>
      <c r="CH105" s="11">
        <f t="shared" si="130"/>
        <v>0</v>
      </c>
      <c r="CI105" s="11">
        <f t="shared" si="131"/>
        <v>0</v>
      </c>
      <c r="CJ105" s="10">
        <f t="shared" si="132"/>
        <v>2.5</v>
      </c>
      <c r="CK105" s="11">
        <f t="shared" si="133"/>
        <v>0</v>
      </c>
      <c r="CL105" s="11">
        <f t="shared" si="134"/>
        <v>2</v>
      </c>
      <c r="CM105" s="11">
        <f t="shared" si="135"/>
        <v>0</v>
      </c>
      <c r="CN105" s="11">
        <f t="shared" si="136"/>
        <v>2</v>
      </c>
      <c r="CO105" s="11">
        <f t="shared" si="137"/>
        <v>0</v>
      </c>
      <c r="CP105" s="11">
        <f t="shared" si="138"/>
        <v>0</v>
      </c>
      <c r="CQ105" s="10">
        <f t="shared" si="139"/>
        <v>4</v>
      </c>
      <c r="CR105" s="11">
        <f t="shared" si="140"/>
        <v>1</v>
      </c>
      <c r="CS105" s="11">
        <f t="shared" si="141"/>
        <v>1</v>
      </c>
      <c r="CT105" s="11">
        <f t="shared" si="142"/>
        <v>1</v>
      </c>
      <c r="CU105" s="11">
        <f t="shared" si="143"/>
        <v>1</v>
      </c>
      <c r="CV105" s="11">
        <f t="shared" si="144"/>
        <v>0</v>
      </c>
      <c r="CW105" s="11">
        <f t="shared" si="145"/>
        <v>0</v>
      </c>
      <c r="CX105" s="10">
        <f t="shared" si="146"/>
        <v>4</v>
      </c>
      <c r="CY105" s="11">
        <f t="shared" si="147"/>
        <v>1</v>
      </c>
      <c r="CZ105" s="11">
        <f t="shared" si="148"/>
        <v>0</v>
      </c>
      <c r="DA105" s="11">
        <f t="shared" si="149"/>
        <v>0</v>
      </c>
      <c r="DB105" s="11">
        <f t="shared" si="150"/>
        <v>0</v>
      </c>
      <c r="DC105" s="11">
        <f t="shared" si="151"/>
        <v>0</v>
      </c>
      <c r="DD105" s="11">
        <f t="shared" si="152"/>
        <v>0</v>
      </c>
      <c r="DE105" s="10">
        <f t="shared" si="153"/>
        <v>1</v>
      </c>
      <c r="DF105" s="12" t="s">
        <v>1651</v>
      </c>
      <c r="DG105" s="12" t="s">
        <v>1652</v>
      </c>
      <c r="DH105" s="13">
        <v>2442</v>
      </c>
      <c r="DI105" s="10">
        <f t="shared" si="154"/>
        <v>2</v>
      </c>
      <c r="DJ105" s="17">
        <f t="shared" si="155"/>
        <v>2.6</v>
      </c>
    </row>
    <row r="106" spans="1:114" ht="14.25" x14ac:dyDescent="0.2">
      <c r="A106" s="6" t="s">
        <v>572</v>
      </c>
      <c r="B106" s="7">
        <v>1262</v>
      </c>
      <c r="C106" s="7"/>
      <c r="D106" s="7">
        <v>99</v>
      </c>
      <c r="E106" s="6" t="s">
        <v>739</v>
      </c>
      <c r="F106" s="9" t="str">
        <f t="shared" si="103"/>
        <v>Stina Karlsson</v>
      </c>
      <c r="G106" s="10" t="str">
        <f t="shared" si="104"/>
        <v>stina.karlsson@danderyd.se</v>
      </c>
      <c r="H106" s="10" t="str">
        <f t="shared" si="105"/>
        <v>Drog- och brottsförebyggare</v>
      </c>
      <c r="I106" s="11">
        <f t="shared" si="156"/>
        <v>0</v>
      </c>
      <c r="J106" s="11">
        <f t="shared" si="157"/>
        <v>1.25</v>
      </c>
      <c r="K106" s="11">
        <f t="shared" si="158"/>
        <v>0</v>
      </c>
      <c r="L106" s="11">
        <f t="shared" si="159"/>
        <v>0</v>
      </c>
      <c r="M106" s="11">
        <f t="shared" si="160"/>
        <v>0</v>
      </c>
      <c r="N106" s="10">
        <f t="shared" si="161"/>
        <v>1.25</v>
      </c>
      <c r="O106" s="11">
        <f t="shared" si="162"/>
        <v>1</v>
      </c>
      <c r="P106" s="11">
        <f t="shared" si="163"/>
        <v>1</v>
      </c>
      <c r="Q106" s="11">
        <f t="shared" si="164"/>
        <v>1</v>
      </c>
      <c r="R106" s="11">
        <f t="shared" si="165"/>
        <v>1</v>
      </c>
      <c r="S106" s="11">
        <f t="shared" si="166"/>
        <v>0</v>
      </c>
      <c r="T106" s="11">
        <f t="shared" si="167"/>
        <v>0</v>
      </c>
      <c r="U106" s="10">
        <f t="shared" si="168"/>
        <v>4</v>
      </c>
      <c r="V106" s="11">
        <f t="shared" si="169"/>
        <v>0</v>
      </c>
      <c r="W106" s="11">
        <f t="shared" si="170"/>
        <v>0.625</v>
      </c>
      <c r="X106" s="11">
        <f t="shared" si="171"/>
        <v>0.625</v>
      </c>
      <c r="Y106" s="11">
        <f t="shared" si="172"/>
        <v>0.625</v>
      </c>
      <c r="Z106" s="11">
        <f t="shared" si="173"/>
        <v>0</v>
      </c>
      <c r="AA106" s="11">
        <f t="shared" si="174"/>
        <v>0.625</v>
      </c>
      <c r="AB106" s="11">
        <f t="shared" si="175"/>
        <v>0.625</v>
      </c>
      <c r="AC106" s="11">
        <f t="shared" si="176"/>
        <v>0</v>
      </c>
      <c r="AD106" s="11">
        <f t="shared" si="177"/>
        <v>0</v>
      </c>
      <c r="AE106" s="10">
        <f t="shared" si="178"/>
        <v>3.125</v>
      </c>
      <c r="AF106" s="11">
        <f t="shared" si="179"/>
        <v>0</v>
      </c>
      <c r="AG106" s="11">
        <f t="shared" si="180"/>
        <v>2</v>
      </c>
      <c r="AH106" s="11">
        <f t="shared" si="181"/>
        <v>0</v>
      </c>
      <c r="AI106" s="11">
        <f t="shared" si="182"/>
        <v>2</v>
      </c>
      <c r="AJ106" s="11">
        <f t="shared" si="183"/>
        <v>0</v>
      </c>
      <c r="AK106" s="11">
        <f t="shared" si="184"/>
        <v>0</v>
      </c>
      <c r="AL106" s="10">
        <f t="shared" si="185"/>
        <v>4</v>
      </c>
      <c r="AM106" s="11">
        <f t="shared" si="186"/>
        <v>1</v>
      </c>
      <c r="AN106" s="11">
        <f t="shared" si="187"/>
        <v>1</v>
      </c>
      <c r="AO106" s="11">
        <f t="shared" si="188"/>
        <v>1</v>
      </c>
      <c r="AP106" s="11">
        <f t="shared" si="189"/>
        <v>1</v>
      </c>
      <c r="AQ106" s="11">
        <f t="shared" si="190"/>
        <v>0</v>
      </c>
      <c r="AR106" s="11">
        <f t="shared" si="191"/>
        <v>0</v>
      </c>
      <c r="AS106" s="10">
        <f t="shared" si="192"/>
        <v>4</v>
      </c>
      <c r="AT106" s="11">
        <f t="shared" si="193"/>
        <v>0</v>
      </c>
      <c r="AU106" s="11">
        <f t="shared" si="194"/>
        <v>1</v>
      </c>
      <c r="AV106" s="11">
        <f t="shared" si="195"/>
        <v>1</v>
      </c>
      <c r="AW106" s="11">
        <f t="shared" si="196"/>
        <v>0</v>
      </c>
      <c r="AX106" s="11">
        <f t="shared" si="197"/>
        <v>0</v>
      </c>
      <c r="AY106" s="11">
        <f t="shared" si="198"/>
        <v>0</v>
      </c>
      <c r="AZ106" s="10">
        <f t="shared" si="199"/>
        <v>2</v>
      </c>
      <c r="BA106" s="12" t="s">
        <v>1527</v>
      </c>
      <c r="BB106" s="12">
        <v>954</v>
      </c>
      <c r="BC106" s="13">
        <v>2660</v>
      </c>
      <c r="BD106" s="10">
        <f t="shared" si="106"/>
        <v>3</v>
      </c>
      <c r="BE106" s="17">
        <f t="shared" si="200"/>
        <v>3.1</v>
      </c>
      <c r="BF106" s="10" t="str">
        <f t="shared" si="201"/>
        <v>Bra</v>
      </c>
      <c r="BI106" s="7">
        <v>169</v>
      </c>
      <c r="BJ106" s="6" t="s">
        <v>867</v>
      </c>
      <c r="BK106" s="9" t="str">
        <f t="shared" si="107"/>
        <v>Eivor Johnsson</v>
      </c>
      <c r="BL106" s="10" t="str">
        <f t="shared" si="108"/>
        <v>eivor.johnsson@ockero.se</v>
      </c>
      <c r="BM106" s="10" t="str">
        <f t="shared" si="109"/>
        <v>enhetschef ungdom och förening</v>
      </c>
      <c r="BN106" s="11">
        <f t="shared" si="110"/>
        <v>1.25</v>
      </c>
      <c r="BO106" s="11">
        <f t="shared" si="111"/>
        <v>0</v>
      </c>
      <c r="BP106" s="11">
        <f t="shared" si="112"/>
        <v>0</v>
      </c>
      <c r="BQ106" s="11">
        <f t="shared" si="113"/>
        <v>1.25</v>
      </c>
      <c r="BR106" s="11">
        <f t="shared" si="114"/>
        <v>0</v>
      </c>
      <c r="BS106" s="10">
        <f t="shared" si="115"/>
        <v>2.5</v>
      </c>
      <c r="BT106" s="11">
        <f t="shared" si="116"/>
        <v>0</v>
      </c>
      <c r="BU106" s="11">
        <f t="shared" si="117"/>
        <v>1</v>
      </c>
      <c r="BV106" s="11">
        <f t="shared" si="118"/>
        <v>1</v>
      </c>
      <c r="BW106" s="11">
        <f t="shared" si="119"/>
        <v>1</v>
      </c>
      <c r="BX106" s="11">
        <f t="shared" si="120"/>
        <v>0</v>
      </c>
      <c r="BY106" s="11">
        <f t="shared" si="121"/>
        <v>0</v>
      </c>
      <c r="BZ106" s="10">
        <f t="shared" si="122"/>
        <v>3</v>
      </c>
      <c r="CA106" s="11">
        <f t="shared" si="123"/>
        <v>0</v>
      </c>
      <c r="CB106" s="11">
        <f t="shared" si="124"/>
        <v>0</v>
      </c>
      <c r="CC106" s="11">
        <f t="shared" si="125"/>
        <v>0.625</v>
      </c>
      <c r="CD106" s="11">
        <f t="shared" si="126"/>
        <v>0</v>
      </c>
      <c r="CE106" s="11">
        <f t="shared" si="127"/>
        <v>0</v>
      </c>
      <c r="CF106" s="11">
        <f t="shared" si="128"/>
        <v>0.625</v>
      </c>
      <c r="CG106" s="11">
        <f t="shared" si="129"/>
        <v>0.625</v>
      </c>
      <c r="CH106" s="11">
        <f t="shared" si="130"/>
        <v>0.625</v>
      </c>
      <c r="CI106" s="11">
        <f t="shared" si="131"/>
        <v>0</v>
      </c>
      <c r="CJ106" s="10">
        <f t="shared" si="132"/>
        <v>2.5</v>
      </c>
      <c r="CK106" s="11">
        <f t="shared" si="133"/>
        <v>0</v>
      </c>
      <c r="CL106" s="11">
        <f t="shared" si="134"/>
        <v>2</v>
      </c>
      <c r="CM106" s="11">
        <f t="shared" si="135"/>
        <v>0</v>
      </c>
      <c r="CN106" s="11">
        <f t="shared" si="136"/>
        <v>2</v>
      </c>
      <c r="CO106" s="11">
        <f t="shared" si="137"/>
        <v>1</v>
      </c>
      <c r="CP106" s="11">
        <f t="shared" si="138"/>
        <v>0</v>
      </c>
      <c r="CQ106" s="10">
        <f t="shared" si="139"/>
        <v>5</v>
      </c>
      <c r="CR106" s="11">
        <f t="shared" si="140"/>
        <v>1</v>
      </c>
      <c r="CS106" s="11">
        <f t="shared" si="141"/>
        <v>1</v>
      </c>
      <c r="CT106" s="11">
        <f t="shared" si="142"/>
        <v>1</v>
      </c>
      <c r="CU106" s="11">
        <f t="shared" si="143"/>
        <v>1</v>
      </c>
      <c r="CV106" s="11">
        <f t="shared" si="144"/>
        <v>0</v>
      </c>
      <c r="CW106" s="11">
        <f t="shared" si="145"/>
        <v>0</v>
      </c>
      <c r="CX106" s="10">
        <f t="shared" si="146"/>
        <v>4</v>
      </c>
      <c r="CY106" s="11">
        <f t="shared" si="147"/>
        <v>1</v>
      </c>
      <c r="CZ106" s="11">
        <f t="shared" si="148"/>
        <v>0</v>
      </c>
      <c r="DA106" s="11">
        <f t="shared" si="149"/>
        <v>0</v>
      </c>
      <c r="DB106" s="11">
        <f t="shared" si="150"/>
        <v>0</v>
      </c>
      <c r="DC106" s="11">
        <f t="shared" si="151"/>
        <v>0</v>
      </c>
      <c r="DD106" s="11">
        <f t="shared" si="152"/>
        <v>0</v>
      </c>
      <c r="DE106" s="10">
        <f t="shared" si="153"/>
        <v>1</v>
      </c>
      <c r="DF106" s="12" t="s">
        <v>1336</v>
      </c>
      <c r="DG106" s="12">
        <v>791</v>
      </c>
      <c r="DH106" s="13">
        <v>1989</v>
      </c>
      <c r="DI106" s="10">
        <f t="shared" si="154"/>
        <v>0</v>
      </c>
      <c r="DJ106" s="17">
        <f t="shared" si="155"/>
        <v>2.6</v>
      </c>
    </row>
    <row r="107" spans="1:114" ht="14.25" x14ac:dyDescent="0.2">
      <c r="A107" s="6" t="s">
        <v>572</v>
      </c>
      <c r="B107" s="7">
        <v>1275</v>
      </c>
      <c r="C107" s="7"/>
      <c r="D107" s="7">
        <v>100</v>
      </c>
      <c r="E107" s="6" t="s">
        <v>713</v>
      </c>
      <c r="F107" s="9" t="str">
        <f t="shared" si="103"/>
        <v>Ingela Wahlstam</v>
      </c>
      <c r="G107" s="10" t="str">
        <f t="shared" si="104"/>
        <v>ingela.wahlstam@oxelosund.se</v>
      </c>
      <c r="H107" s="10" t="str">
        <f t="shared" si="105"/>
        <v>Fritidsgårdsföreståndare</v>
      </c>
      <c r="I107" s="11">
        <f t="shared" si="156"/>
        <v>1.25</v>
      </c>
      <c r="J107" s="11">
        <f t="shared" si="157"/>
        <v>0</v>
      </c>
      <c r="K107" s="11">
        <f t="shared" si="158"/>
        <v>0</v>
      </c>
      <c r="L107" s="11">
        <f t="shared" si="159"/>
        <v>1.25</v>
      </c>
      <c r="M107" s="11">
        <f t="shared" si="160"/>
        <v>0</v>
      </c>
      <c r="N107" s="10">
        <f t="shared" si="161"/>
        <v>2.5</v>
      </c>
      <c r="O107" s="11">
        <f t="shared" si="162"/>
        <v>1</v>
      </c>
      <c r="P107" s="11">
        <f t="shared" si="163"/>
        <v>0</v>
      </c>
      <c r="Q107" s="11">
        <f t="shared" si="164"/>
        <v>1</v>
      </c>
      <c r="R107" s="11">
        <f t="shared" si="165"/>
        <v>0</v>
      </c>
      <c r="S107" s="11">
        <f t="shared" si="166"/>
        <v>0</v>
      </c>
      <c r="T107" s="11">
        <f t="shared" si="167"/>
        <v>0</v>
      </c>
      <c r="U107" s="10">
        <f t="shared" si="168"/>
        <v>2</v>
      </c>
      <c r="V107" s="11">
        <f t="shared" si="169"/>
        <v>0</v>
      </c>
      <c r="W107" s="11">
        <f t="shared" si="170"/>
        <v>0.625</v>
      </c>
      <c r="X107" s="11">
        <f t="shared" si="171"/>
        <v>0.625</v>
      </c>
      <c r="Y107" s="11">
        <f t="shared" si="172"/>
        <v>0.625</v>
      </c>
      <c r="Z107" s="11">
        <f t="shared" si="173"/>
        <v>0</v>
      </c>
      <c r="AA107" s="11">
        <f t="shared" si="174"/>
        <v>0.625</v>
      </c>
      <c r="AB107" s="11">
        <f t="shared" si="175"/>
        <v>0</v>
      </c>
      <c r="AC107" s="11">
        <f t="shared" si="176"/>
        <v>0.625</v>
      </c>
      <c r="AD107" s="11">
        <f t="shared" si="177"/>
        <v>0</v>
      </c>
      <c r="AE107" s="10">
        <f t="shared" si="178"/>
        <v>3.125</v>
      </c>
      <c r="AF107" s="11">
        <f t="shared" si="179"/>
        <v>0</v>
      </c>
      <c r="AG107" s="11">
        <f t="shared" si="180"/>
        <v>2</v>
      </c>
      <c r="AH107" s="11">
        <f t="shared" si="181"/>
        <v>1</v>
      </c>
      <c r="AI107" s="11">
        <f t="shared" si="182"/>
        <v>0</v>
      </c>
      <c r="AJ107" s="11">
        <f t="shared" si="183"/>
        <v>0</v>
      </c>
      <c r="AK107" s="11">
        <f t="shared" si="184"/>
        <v>0</v>
      </c>
      <c r="AL107" s="10">
        <f t="shared" si="185"/>
        <v>3</v>
      </c>
      <c r="AM107" s="11">
        <f t="shared" si="186"/>
        <v>1</v>
      </c>
      <c r="AN107" s="11">
        <f t="shared" si="187"/>
        <v>1</v>
      </c>
      <c r="AO107" s="11">
        <f t="shared" si="188"/>
        <v>1</v>
      </c>
      <c r="AP107" s="11">
        <f t="shared" si="189"/>
        <v>1</v>
      </c>
      <c r="AQ107" s="11">
        <f t="shared" si="190"/>
        <v>0</v>
      </c>
      <c r="AR107" s="11">
        <f t="shared" si="191"/>
        <v>0</v>
      </c>
      <c r="AS107" s="10">
        <f t="shared" si="192"/>
        <v>4</v>
      </c>
      <c r="AT107" s="11">
        <f t="shared" si="193"/>
        <v>1</v>
      </c>
      <c r="AU107" s="11">
        <f t="shared" si="194"/>
        <v>0</v>
      </c>
      <c r="AV107" s="11">
        <f t="shared" si="195"/>
        <v>1</v>
      </c>
      <c r="AW107" s="11">
        <f t="shared" si="196"/>
        <v>1</v>
      </c>
      <c r="AX107" s="11">
        <f t="shared" si="197"/>
        <v>0</v>
      </c>
      <c r="AY107" s="11">
        <f t="shared" si="198"/>
        <v>0</v>
      </c>
      <c r="AZ107" s="10">
        <f t="shared" si="199"/>
        <v>3</v>
      </c>
      <c r="BA107" s="12" t="s">
        <v>1571</v>
      </c>
      <c r="BB107" s="12" t="s">
        <v>1389</v>
      </c>
      <c r="BC107" s="13">
        <v>2823</v>
      </c>
      <c r="BD107" s="10">
        <f t="shared" si="106"/>
        <v>4</v>
      </c>
      <c r="BE107" s="17">
        <f t="shared" si="200"/>
        <v>3.1</v>
      </c>
      <c r="BF107" s="10" t="str">
        <f t="shared" si="201"/>
        <v>Bra</v>
      </c>
      <c r="BI107" s="7">
        <v>142</v>
      </c>
      <c r="BJ107" s="6" t="s">
        <v>87</v>
      </c>
      <c r="BK107" s="9" t="str">
        <f t="shared" si="107"/>
        <v>Jan Olsson</v>
      </c>
      <c r="BL107" s="10" t="str">
        <f t="shared" si="108"/>
        <v>jan.olsson@hedemora.se</v>
      </c>
      <c r="BM107" s="10" t="str">
        <f t="shared" si="109"/>
        <v>ungdomskonsulent</v>
      </c>
      <c r="BN107" s="11">
        <f t="shared" si="110"/>
        <v>1.25</v>
      </c>
      <c r="BO107" s="11">
        <f t="shared" si="111"/>
        <v>0</v>
      </c>
      <c r="BP107" s="11">
        <f t="shared" si="112"/>
        <v>1.25</v>
      </c>
      <c r="BQ107" s="11">
        <f t="shared" si="113"/>
        <v>1.25</v>
      </c>
      <c r="BR107" s="11">
        <f t="shared" si="114"/>
        <v>0</v>
      </c>
      <c r="BS107" s="10">
        <f t="shared" si="115"/>
        <v>3.75</v>
      </c>
      <c r="BT107" s="11">
        <f t="shared" si="116"/>
        <v>1</v>
      </c>
      <c r="BU107" s="11">
        <f t="shared" si="117"/>
        <v>1</v>
      </c>
      <c r="BV107" s="11">
        <f t="shared" si="118"/>
        <v>1</v>
      </c>
      <c r="BW107" s="11">
        <f t="shared" si="119"/>
        <v>1</v>
      </c>
      <c r="BX107" s="11">
        <f t="shared" si="120"/>
        <v>0</v>
      </c>
      <c r="BY107" s="11">
        <f t="shared" si="121"/>
        <v>0</v>
      </c>
      <c r="BZ107" s="10">
        <f t="shared" si="122"/>
        <v>4</v>
      </c>
      <c r="CA107" s="11">
        <f t="shared" si="123"/>
        <v>0</v>
      </c>
      <c r="CB107" s="11">
        <f t="shared" si="124"/>
        <v>0</v>
      </c>
      <c r="CC107" s="11">
        <f t="shared" si="125"/>
        <v>0.625</v>
      </c>
      <c r="CD107" s="11">
        <f t="shared" si="126"/>
        <v>0.625</v>
      </c>
      <c r="CE107" s="11">
        <f t="shared" si="127"/>
        <v>0</v>
      </c>
      <c r="CF107" s="11">
        <f t="shared" si="128"/>
        <v>0.625</v>
      </c>
      <c r="CG107" s="11">
        <f t="shared" si="129"/>
        <v>0.625</v>
      </c>
      <c r="CH107" s="11">
        <f t="shared" si="130"/>
        <v>0.625</v>
      </c>
      <c r="CI107" s="11">
        <f t="shared" si="131"/>
        <v>0</v>
      </c>
      <c r="CJ107" s="10">
        <f t="shared" si="132"/>
        <v>3.125</v>
      </c>
      <c r="CK107" s="11">
        <f t="shared" si="133"/>
        <v>1</v>
      </c>
      <c r="CL107" s="11">
        <f t="shared" si="134"/>
        <v>0</v>
      </c>
      <c r="CM107" s="11">
        <f t="shared" si="135"/>
        <v>0</v>
      </c>
      <c r="CN107" s="11">
        <f t="shared" si="136"/>
        <v>0</v>
      </c>
      <c r="CO107" s="11">
        <f t="shared" si="137"/>
        <v>0</v>
      </c>
      <c r="CP107" s="11">
        <f t="shared" si="138"/>
        <v>0</v>
      </c>
      <c r="CQ107" s="10">
        <f t="shared" si="139"/>
        <v>1</v>
      </c>
      <c r="CR107" s="11">
        <f t="shared" si="140"/>
        <v>1</v>
      </c>
      <c r="CS107" s="11">
        <f t="shared" si="141"/>
        <v>0</v>
      </c>
      <c r="CT107" s="11">
        <f t="shared" si="142"/>
        <v>1</v>
      </c>
      <c r="CU107" s="11">
        <f t="shared" si="143"/>
        <v>1</v>
      </c>
      <c r="CV107" s="11">
        <f t="shared" si="144"/>
        <v>0</v>
      </c>
      <c r="CW107" s="11">
        <f t="shared" si="145"/>
        <v>0</v>
      </c>
      <c r="CX107" s="10">
        <f t="shared" si="146"/>
        <v>3</v>
      </c>
      <c r="CY107" s="11">
        <f t="shared" si="147"/>
        <v>0</v>
      </c>
      <c r="CZ107" s="11">
        <f t="shared" si="148"/>
        <v>0</v>
      </c>
      <c r="DA107" s="11">
        <f t="shared" si="149"/>
        <v>1</v>
      </c>
      <c r="DB107" s="11">
        <f t="shared" si="150"/>
        <v>0</v>
      </c>
      <c r="DC107" s="11">
        <f t="shared" si="151"/>
        <v>0</v>
      </c>
      <c r="DD107" s="11">
        <f t="shared" si="152"/>
        <v>0</v>
      </c>
      <c r="DE107" s="10">
        <f t="shared" si="153"/>
        <v>1</v>
      </c>
      <c r="DF107" s="12" t="s">
        <v>1326</v>
      </c>
      <c r="DG107" s="12" t="s">
        <v>1327</v>
      </c>
      <c r="DH107" s="13">
        <v>2721</v>
      </c>
      <c r="DI107" s="10">
        <f t="shared" si="154"/>
        <v>3</v>
      </c>
      <c r="DJ107" s="17">
        <f t="shared" si="155"/>
        <v>2.7</v>
      </c>
    </row>
    <row r="108" spans="1:114" ht="14.25" x14ac:dyDescent="0.2">
      <c r="A108" s="6" t="s">
        <v>572</v>
      </c>
      <c r="B108" s="7">
        <v>1272</v>
      </c>
      <c r="C108" s="7"/>
      <c r="D108" s="7">
        <v>101</v>
      </c>
      <c r="E108" s="6" t="s">
        <v>1016</v>
      </c>
      <c r="F108" s="9" t="str">
        <f t="shared" si="103"/>
        <v>Anna Nyman Holgersson</v>
      </c>
      <c r="G108" s="10" t="str">
        <f t="shared" si="104"/>
        <v>anna.nyman-holgersson@lysekil.se</v>
      </c>
      <c r="H108" s="10" t="str">
        <f t="shared" si="105"/>
        <v>Folkhälsosamordnare</v>
      </c>
      <c r="I108" s="11">
        <f t="shared" si="156"/>
        <v>1.25</v>
      </c>
      <c r="J108" s="11">
        <f t="shared" si="157"/>
        <v>0</v>
      </c>
      <c r="K108" s="11">
        <f t="shared" si="158"/>
        <v>0</v>
      </c>
      <c r="L108" s="11">
        <f t="shared" si="159"/>
        <v>1.25</v>
      </c>
      <c r="M108" s="11">
        <f t="shared" si="160"/>
        <v>0</v>
      </c>
      <c r="N108" s="10">
        <f t="shared" si="161"/>
        <v>2.5</v>
      </c>
      <c r="O108" s="11">
        <f t="shared" si="162"/>
        <v>1</v>
      </c>
      <c r="P108" s="11">
        <f t="shared" si="163"/>
        <v>1</v>
      </c>
      <c r="Q108" s="11">
        <f t="shared" si="164"/>
        <v>1</v>
      </c>
      <c r="R108" s="11">
        <f t="shared" si="165"/>
        <v>1</v>
      </c>
      <c r="S108" s="11">
        <f t="shared" si="166"/>
        <v>0</v>
      </c>
      <c r="T108" s="11">
        <f t="shared" si="167"/>
        <v>0</v>
      </c>
      <c r="U108" s="10">
        <f t="shared" si="168"/>
        <v>4</v>
      </c>
      <c r="V108" s="11">
        <f t="shared" si="169"/>
        <v>0</v>
      </c>
      <c r="W108" s="11">
        <f t="shared" si="170"/>
        <v>0</v>
      </c>
      <c r="X108" s="11">
        <f t="shared" si="171"/>
        <v>0.625</v>
      </c>
      <c r="Y108" s="11">
        <f t="shared" si="172"/>
        <v>0</v>
      </c>
      <c r="Z108" s="11">
        <f t="shared" si="173"/>
        <v>0</v>
      </c>
      <c r="AA108" s="11">
        <f t="shared" si="174"/>
        <v>0.625</v>
      </c>
      <c r="AB108" s="11">
        <f t="shared" si="175"/>
        <v>0.625</v>
      </c>
      <c r="AC108" s="11">
        <f t="shared" si="176"/>
        <v>0</v>
      </c>
      <c r="AD108" s="11">
        <f t="shared" si="177"/>
        <v>0</v>
      </c>
      <c r="AE108" s="10">
        <f t="shared" si="178"/>
        <v>1.875</v>
      </c>
      <c r="AF108" s="11">
        <f t="shared" si="179"/>
        <v>1</v>
      </c>
      <c r="AG108" s="11">
        <f t="shared" si="180"/>
        <v>0</v>
      </c>
      <c r="AH108" s="11">
        <f t="shared" si="181"/>
        <v>1</v>
      </c>
      <c r="AI108" s="11">
        <f t="shared" si="182"/>
        <v>0</v>
      </c>
      <c r="AJ108" s="11">
        <f t="shared" si="183"/>
        <v>1</v>
      </c>
      <c r="AK108" s="11">
        <f t="shared" si="184"/>
        <v>0</v>
      </c>
      <c r="AL108" s="10">
        <f t="shared" si="185"/>
        <v>3</v>
      </c>
      <c r="AM108" s="11">
        <f t="shared" si="186"/>
        <v>1</v>
      </c>
      <c r="AN108" s="11">
        <f t="shared" si="187"/>
        <v>1</v>
      </c>
      <c r="AO108" s="11">
        <f t="shared" si="188"/>
        <v>1</v>
      </c>
      <c r="AP108" s="11">
        <f t="shared" si="189"/>
        <v>1</v>
      </c>
      <c r="AQ108" s="11">
        <f t="shared" si="190"/>
        <v>0</v>
      </c>
      <c r="AR108" s="11">
        <f t="shared" si="191"/>
        <v>0</v>
      </c>
      <c r="AS108" s="10">
        <f t="shared" si="192"/>
        <v>4</v>
      </c>
      <c r="AT108" s="11">
        <f t="shared" si="193"/>
        <v>0</v>
      </c>
      <c r="AU108" s="11">
        <f t="shared" si="194"/>
        <v>0</v>
      </c>
      <c r="AV108" s="11">
        <f t="shared" si="195"/>
        <v>1</v>
      </c>
      <c r="AW108" s="11">
        <f t="shared" si="196"/>
        <v>0</v>
      </c>
      <c r="AX108" s="11">
        <f t="shared" si="197"/>
        <v>0</v>
      </c>
      <c r="AY108" s="11">
        <f t="shared" si="198"/>
        <v>0</v>
      </c>
      <c r="AZ108" s="10">
        <f t="shared" si="199"/>
        <v>1</v>
      </c>
      <c r="BA108" s="12" t="s">
        <v>1658</v>
      </c>
      <c r="BB108" s="12">
        <v>789</v>
      </c>
      <c r="BC108" s="13">
        <v>3498</v>
      </c>
      <c r="BD108" s="10">
        <f t="shared" si="106"/>
        <v>5</v>
      </c>
      <c r="BE108" s="17">
        <f t="shared" si="200"/>
        <v>3.1</v>
      </c>
      <c r="BF108" s="10" t="str">
        <f t="shared" si="201"/>
        <v>Bra</v>
      </c>
      <c r="BI108" s="7">
        <v>143</v>
      </c>
      <c r="BJ108" s="6" t="s">
        <v>129</v>
      </c>
      <c r="BK108" s="9" t="str">
        <f t="shared" si="107"/>
        <v>Ann-Sofie Sund</v>
      </c>
      <c r="BL108" s="10" t="str">
        <f t="shared" si="108"/>
        <v>ann-sofie.sund@orsa.se</v>
      </c>
      <c r="BM108" s="10" t="str">
        <f t="shared" si="109"/>
        <v>Fritids- och Ungdomskonsulent</v>
      </c>
      <c r="BN108" s="11">
        <f t="shared" si="110"/>
        <v>0</v>
      </c>
      <c r="BO108" s="11">
        <f t="shared" si="111"/>
        <v>0</v>
      </c>
      <c r="BP108" s="11">
        <f t="shared" si="112"/>
        <v>0</v>
      </c>
      <c r="BQ108" s="11">
        <f t="shared" si="113"/>
        <v>1.25</v>
      </c>
      <c r="BR108" s="11">
        <f t="shared" si="114"/>
        <v>0</v>
      </c>
      <c r="BS108" s="10">
        <f t="shared" si="115"/>
        <v>1.25</v>
      </c>
      <c r="BT108" s="11">
        <f t="shared" si="116"/>
        <v>0</v>
      </c>
      <c r="BU108" s="11">
        <f t="shared" si="117"/>
        <v>1</v>
      </c>
      <c r="BV108" s="11">
        <f t="shared" si="118"/>
        <v>1</v>
      </c>
      <c r="BW108" s="11">
        <f t="shared" si="119"/>
        <v>1</v>
      </c>
      <c r="BX108" s="11">
        <f t="shared" si="120"/>
        <v>0</v>
      </c>
      <c r="BY108" s="11">
        <f t="shared" si="121"/>
        <v>0</v>
      </c>
      <c r="BZ108" s="10">
        <f t="shared" si="122"/>
        <v>3</v>
      </c>
      <c r="CA108" s="11">
        <f t="shared" si="123"/>
        <v>0</v>
      </c>
      <c r="CB108" s="11">
        <f t="shared" si="124"/>
        <v>0</v>
      </c>
      <c r="CC108" s="11">
        <f t="shared" si="125"/>
        <v>0</v>
      </c>
      <c r="CD108" s="11">
        <f t="shared" si="126"/>
        <v>0.625</v>
      </c>
      <c r="CE108" s="11">
        <f t="shared" si="127"/>
        <v>0</v>
      </c>
      <c r="CF108" s="11">
        <f t="shared" si="128"/>
        <v>0.625</v>
      </c>
      <c r="CG108" s="11">
        <f t="shared" si="129"/>
        <v>0.625</v>
      </c>
      <c r="CH108" s="11">
        <f t="shared" si="130"/>
        <v>0</v>
      </c>
      <c r="CI108" s="11">
        <f t="shared" si="131"/>
        <v>0</v>
      </c>
      <c r="CJ108" s="10">
        <f t="shared" si="132"/>
        <v>1.875</v>
      </c>
      <c r="CK108" s="11">
        <f t="shared" si="133"/>
        <v>1</v>
      </c>
      <c r="CL108" s="11">
        <f t="shared" si="134"/>
        <v>0</v>
      </c>
      <c r="CM108" s="11">
        <f t="shared" si="135"/>
        <v>0</v>
      </c>
      <c r="CN108" s="11">
        <f t="shared" si="136"/>
        <v>2</v>
      </c>
      <c r="CO108" s="11">
        <f t="shared" si="137"/>
        <v>0</v>
      </c>
      <c r="CP108" s="11">
        <f t="shared" si="138"/>
        <v>0</v>
      </c>
      <c r="CQ108" s="10">
        <f t="shared" si="139"/>
        <v>3</v>
      </c>
      <c r="CR108" s="11">
        <f t="shared" si="140"/>
        <v>1</v>
      </c>
      <c r="CS108" s="11">
        <f t="shared" si="141"/>
        <v>1</v>
      </c>
      <c r="CT108" s="11">
        <f t="shared" si="142"/>
        <v>1</v>
      </c>
      <c r="CU108" s="11">
        <f t="shared" si="143"/>
        <v>1</v>
      </c>
      <c r="CV108" s="11">
        <f t="shared" si="144"/>
        <v>0</v>
      </c>
      <c r="CW108" s="11">
        <f t="shared" si="145"/>
        <v>0</v>
      </c>
      <c r="CX108" s="10">
        <f t="shared" si="146"/>
        <v>4</v>
      </c>
      <c r="CY108" s="11">
        <f t="shared" si="147"/>
        <v>1</v>
      </c>
      <c r="CZ108" s="11">
        <f t="shared" si="148"/>
        <v>0</v>
      </c>
      <c r="DA108" s="11">
        <f t="shared" si="149"/>
        <v>0</v>
      </c>
      <c r="DB108" s="11">
        <f t="shared" si="150"/>
        <v>1</v>
      </c>
      <c r="DC108" s="11">
        <f t="shared" si="151"/>
        <v>0</v>
      </c>
      <c r="DD108" s="11">
        <f t="shared" si="152"/>
        <v>0</v>
      </c>
      <c r="DE108" s="10">
        <f t="shared" si="153"/>
        <v>2</v>
      </c>
      <c r="DF108" s="12" t="s">
        <v>1331</v>
      </c>
      <c r="DG108" s="12" t="s">
        <v>1332</v>
      </c>
      <c r="DH108" s="13">
        <v>3037</v>
      </c>
      <c r="DI108" s="10">
        <f t="shared" si="154"/>
        <v>4</v>
      </c>
      <c r="DJ108" s="17">
        <f t="shared" si="155"/>
        <v>2.7</v>
      </c>
    </row>
    <row r="109" spans="1:114" ht="14.25" x14ac:dyDescent="0.2">
      <c r="A109" s="6" t="s">
        <v>572</v>
      </c>
      <c r="B109" s="7">
        <v>1264</v>
      </c>
      <c r="C109" s="7"/>
      <c r="D109" s="7">
        <v>102</v>
      </c>
      <c r="E109" s="6" t="s">
        <v>628</v>
      </c>
      <c r="F109" s="9" t="str">
        <f t="shared" si="103"/>
        <v>Mona-Lisa Björkman van Barneveld</v>
      </c>
      <c r="G109" s="10" t="str">
        <f t="shared" si="104"/>
        <v>mona-lisa.bjorkman.van.barneveld@molndal.se</v>
      </c>
      <c r="H109" s="10" t="str">
        <f t="shared" si="105"/>
        <v>Planeringsek. Avd. Ungdoms- och samhällsarbete, Kultur- och fritidsförvaltningen</v>
      </c>
      <c r="I109" s="11">
        <f t="shared" si="156"/>
        <v>1.25</v>
      </c>
      <c r="J109" s="11">
        <f t="shared" si="157"/>
        <v>0</v>
      </c>
      <c r="K109" s="11">
        <f t="shared" si="158"/>
        <v>1.25</v>
      </c>
      <c r="L109" s="11">
        <f t="shared" si="159"/>
        <v>1.25</v>
      </c>
      <c r="M109" s="11">
        <f t="shared" si="160"/>
        <v>0</v>
      </c>
      <c r="N109" s="10">
        <f t="shared" si="161"/>
        <v>3.75</v>
      </c>
      <c r="O109" s="11">
        <f t="shared" si="162"/>
        <v>1</v>
      </c>
      <c r="P109" s="11">
        <f t="shared" si="163"/>
        <v>0</v>
      </c>
      <c r="Q109" s="11">
        <f t="shared" si="164"/>
        <v>1</v>
      </c>
      <c r="R109" s="11">
        <f t="shared" si="165"/>
        <v>0</v>
      </c>
      <c r="S109" s="11">
        <f t="shared" si="166"/>
        <v>0</v>
      </c>
      <c r="T109" s="11">
        <f t="shared" si="167"/>
        <v>0</v>
      </c>
      <c r="U109" s="10">
        <f t="shared" si="168"/>
        <v>2</v>
      </c>
      <c r="V109" s="11">
        <f t="shared" si="169"/>
        <v>0.625</v>
      </c>
      <c r="W109" s="11">
        <f t="shared" si="170"/>
        <v>0</v>
      </c>
      <c r="X109" s="11">
        <f t="shared" si="171"/>
        <v>0</v>
      </c>
      <c r="Y109" s="11">
        <f t="shared" si="172"/>
        <v>0</v>
      </c>
      <c r="Z109" s="11">
        <f t="shared" si="173"/>
        <v>0</v>
      </c>
      <c r="AA109" s="11">
        <f t="shared" si="174"/>
        <v>0.625</v>
      </c>
      <c r="AB109" s="11">
        <f t="shared" si="175"/>
        <v>0</v>
      </c>
      <c r="AC109" s="11">
        <f t="shared" si="176"/>
        <v>0.625</v>
      </c>
      <c r="AD109" s="11">
        <f t="shared" si="177"/>
        <v>0</v>
      </c>
      <c r="AE109" s="10">
        <f t="shared" si="178"/>
        <v>1.875</v>
      </c>
      <c r="AF109" s="11">
        <f t="shared" si="179"/>
        <v>0</v>
      </c>
      <c r="AG109" s="11">
        <f t="shared" si="180"/>
        <v>2</v>
      </c>
      <c r="AH109" s="11">
        <f t="shared" si="181"/>
        <v>1</v>
      </c>
      <c r="AI109" s="11">
        <f t="shared" si="182"/>
        <v>0</v>
      </c>
      <c r="AJ109" s="11">
        <f t="shared" si="183"/>
        <v>0</v>
      </c>
      <c r="AK109" s="11">
        <f t="shared" si="184"/>
        <v>0</v>
      </c>
      <c r="AL109" s="10">
        <f t="shared" si="185"/>
        <v>3</v>
      </c>
      <c r="AM109" s="11">
        <f t="shared" si="186"/>
        <v>1</v>
      </c>
      <c r="AN109" s="11">
        <f t="shared" si="187"/>
        <v>1</v>
      </c>
      <c r="AO109" s="11">
        <f t="shared" si="188"/>
        <v>1</v>
      </c>
      <c r="AP109" s="11">
        <f t="shared" si="189"/>
        <v>1</v>
      </c>
      <c r="AQ109" s="11">
        <f t="shared" si="190"/>
        <v>0</v>
      </c>
      <c r="AR109" s="11">
        <f t="shared" si="191"/>
        <v>0</v>
      </c>
      <c r="AS109" s="10">
        <f t="shared" si="192"/>
        <v>4</v>
      </c>
      <c r="AT109" s="11">
        <f t="shared" si="193"/>
        <v>1</v>
      </c>
      <c r="AU109" s="11">
        <f t="shared" si="194"/>
        <v>1</v>
      </c>
      <c r="AV109" s="11">
        <f t="shared" si="195"/>
        <v>1</v>
      </c>
      <c r="AW109" s="11">
        <f t="shared" si="196"/>
        <v>0</v>
      </c>
      <c r="AX109" s="11">
        <f t="shared" si="197"/>
        <v>0</v>
      </c>
      <c r="AY109" s="11">
        <f t="shared" si="198"/>
        <v>0</v>
      </c>
      <c r="AZ109" s="10">
        <f t="shared" si="199"/>
        <v>3</v>
      </c>
      <c r="BA109" s="12" t="s">
        <v>1662</v>
      </c>
      <c r="BB109" s="12" t="s">
        <v>1336</v>
      </c>
      <c r="BC109" s="13">
        <v>2928</v>
      </c>
      <c r="BD109" s="10">
        <f t="shared" si="106"/>
        <v>4</v>
      </c>
      <c r="BE109" s="17">
        <f t="shared" si="200"/>
        <v>3.1</v>
      </c>
      <c r="BF109" s="10" t="str">
        <f t="shared" si="201"/>
        <v>Bra</v>
      </c>
      <c r="BI109" s="7">
        <v>144</v>
      </c>
      <c r="BJ109" s="6" t="s">
        <v>187</v>
      </c>
      <c r="BK109" s="9" t="str">
        <f t="shared" si="107"/>
        <v>Mia Lindblom</v>
      </c>
      <c r="BL109" s="10" t="str">
        <f t="shared" si="108"/>
        <v>mia.lindblom@ockelbo.se</v>
      </c>
      <c r="BM109" s="10" t="str">
        <f t="shared" si="109"/>
        <v>Folkhälso/beredskapssamordnare</v>
      </c>
      <c r="BN109" s="11">
        <f t="shared" si="110"/>
        <v>1.25</v>
      </c>
      <c r="BO109" s="11">
        <f t="shared" si="111"/>
        <v>0</v>
      </c>
      <c r="BP109" s="11">
        <f t="shared" si="112"/>
        <v>0</v>
      </c>
      <c r="BQ109" s="11">
        <f t="shared" si="113"/>
        <v>1.25</v>
      </c>
      <c r="BR109" s="11">
        <f t="shared" si="114"/>
        <v>0</v>
      </c>
      <c r="BS109" s="10">
        <f t="shared" si="115"/>
        <v>2.5</v>
      </c>
      <c r="BT109" s="11">
        <f t="shared" si="116"/>
        <v>1</v>
      </c>
      <c r="BU109" s="11">
        <f t="shared" si="117"/>
        <v>1</v>
      </c>
      <c r="BV109" s="11">
        <f t="shared" si="118"/>
        <v>1</v>
      </c>
      <c r="BW109" s="11">
        <f t="shared" si="119"/>
        <v>1</v>
      </c>
      <c r="BX109" s="11">
        <f t="shared" si="120"/>
        <v>0</v>
      </c>
      <c r="BY109" s="11">
        <f t="shared" si="121"/>
        <v>0</v>
      </c>
      <c r="BZ109" s="10">
        <f t="shared" si="122"/>
        <v>4</v>
      </c>
      <c r="CA109" s="11">
        <f t="shared" si="123"/>
        <v>0</v>
      </c>
      <c r="CB109" s="11">
        <f t="shared" si="124"/>
        <v>0</v>
      </c>
      <c r="CC109" s="11">
        <f t="shared" si="125"/>
        <v>0.625</v>
      </c>
      <c r="CD109" s="11">
        <f t="shared" si="126"/>
        <v>0.625</v>
      </c>
      <c r="CE109" s="11">
        <f t="shared" si="127"/>
        <v>0</v>
      </c>
      <c r="CF109" s="11">
        <f t="shared" si="128"/>
        <v>0.625</v>
      </c>
      <c r="CG109" s="11">
        <f t="shared" si="129"/>
        <v>0.625</v>
      </c>
      <c r="CH109" s="11">
        <f t="shared" si="130"/>
        <v>0.625</v>
      </c>
      <c r="CI109" s="11">
        <f t="shared" si="131"/>
        <v>0</v>
      </c>
      <c r="CJ109" s="10">
        <f t="shared" si="132"/>
        <v>3.125</v>
      </c>
      <c r="CK109" s="11">
        <f t="shared" si="133"/>
        <v>1</v>
      </c>
      <c r="CL109" s="11">
        <f t="shared" si="134"/>
        <v>0</v>
      </c>
      <c r="CM109" s="11">
        <f t="shared" si="135"/>
        <v>1</v>
      </c>
      <c r="CN109" s="11">
        <f t="shared" si="136"/>
        <v>0</v>
      </c>
      <c r="CO109" s="11">
        <f t="shared" si="137"/>
        <v>0</v>
      </c>
      <c r="CP109" s="11">
        <f t="shared" si="138"/>
        <v>0</v>
      </c>
      <c r="CQ109" s="10">
        <f t="shared" si="139"/>
        <v>2</v>
      </c>
      <c r="CR109" s="11">
        <f t="shared" si="140"/>
        <v>1</v>
      </c>
      <c r="CS109" s="11">
        <f t="shared" si="141"/>
        <v>1</v>
      </c>
      <c r="CT109" s="11">
        <f t="shared" si="142"/>
        <v>1</v>
      </c>
      <c r="CU109" s="11">
        <f t="shared" si="143"/>
        <v>0</v>
      </c>
      <c r="CV109" s="11">
        <f t="shared" si="144"/>
        <v>0</v>
      </c>
      <c r="CW109" s="11">
        <f t="shared" si="145"/>
        <v>0</v>
      </c>
      <c r="CX109" s="10">
        <f t="shared" si="146"/>
        <v>3</v>
      </c>
      <c r="CY109" s="11">
        <f t="shared" si="147"/>
        <v>1</v>
      </c>
      <c r="CZ109" s="11">
        <f t="shared" si="148"/>
        <v>0</v>
      </c>
      <c r="DA109" s="11">
        <f t="shared" si="149"/>
        <v>1</v>
      </c>
      <c r="DB109" s="11">
        <f t="shared" si="150"/>
        <v>0</v>
      </c>
      <c r="DC109" s="11">
        <f t="shared" si="151"/>
        <v>0</v>
      </c>
      <c r="DD109" s="11">
        <f t="shared" si="152"/>
        <v>0</v>
      </c>
      <c r="DE109" s="10">
        <f t="shared" si="153"/>
        <v>2</v>
      </c>
      <c r="DF109" s="12" t="s">
        <v>1355</v>
      </c>
      <c r="DG109" s="12" t="s">
        <v>1356</v>
      </c>
      <c r="DH109" s="13">
        <v>2469</v>
      </c>
      <c r="DI109" s="10">
        <f t="shared" si="154"/>
        <v>2</v>
      </c>
      <c r="DJ109" s="17">
        <f t="shared" si="155"/>
        <v>2.7</v>
      </c>
    </row>
    <row r="110" spans="1:114" ht="14.25" x14ac:dyDescent="0.2">
      <c r="A110" s="6" t="s">
        <v>572</v>
      </c>
      <c r="B110" s="7">
        <v>1263</v>
      </c>
      <c r="C110" s="7"/>
      <c r="D110" s="7">
        <v>103</v>
      </c>
      <c r="E110" s="6" t="s">
        <v>1093</v>
      </c>
      <c r="F110" s="9" t="str">
        <f t="shared" si="103"/>
        <v>Anna Henriksen</v>
      </c>
      <c r="G110" s="10" t="str">
        <f t="shared" si="104"/>
        <v>anna.henriksen@hellefors.se</v>
      </c>
      <c r="H110" s="10" t="str">
        <f t="shared" si="105"/>
        <v>Kultur- och fritidschef</v>
      </c>
      <c r="I110" s="11">
        <f t="shared" si="156"/>
        <v>1.25</v>
      </c>
      <c r="J110" s="11">
        <f t="shared" si="157"/>
        <v>1.25</v>
      </c>
      <c r="K110" s="11">
        <f t="shared" si="158"/>
        <v>0</v>
      </c>
      <c r="L110" s="11">
        <f t="shared" si="159"/>
        <v>1.25</v>
      </c>
      <c r="M110" s="11">
        <f t="shared" si="160"/>
        <v>0</v>
      </c>
      <c r="N110" s="10">
        <f t="shared" si="161"/>
        <v>3.75</v>
      </c>
      <c r="O110" s="11">
        <f t="shared" si="162"/>
        <v>0</v>
      </c>
      <c r="P110" s="11">
        <f t="shared" si="163"/>
        <v>0</v>
      </c>
      <c r="Q110" s="11">
        <f t="shared" si="164"/>
        <v>1</v>
      </c>
      <c r="R110" s="11">
        <f t="shared" si="165"/>
        <v>1</v>
      </c>
      <c r="S110" s="11">
        <f t="shared" si="166"/>
        <v>0</v>
      </c>
      <c r="T110" s="11">
        <f t="shared" si="167"/>
        <v>0</v>
      </c>
      <c r="U110" s="10">
        <f t="shared" si="168"/>
        <v>2</v>
      </c>
      <c r="V110" s="11">
        <f t="shared" si="169"/>
        <v>0</v>
      </c>
      <c r="W110" s="11">
        <f t="shared" si="170"/>
        <v>0.625</v>
      </c>
      <c r="X110" s="11">
        <f t="shared" si="171"/>
        <v>0.625</v>
      </c>
      <c r="Y110" s="11">
        <f t="shared" si="172"/>
        <v>0</v>
      </c>
      <c r="Z110" s="11">
        <f t="shared" si="173"/>
        <v>0.625</v>
      </c>
      <c r="AA110" s="11">
        <f t="shared" si="174"/>
        <v>0.625</v>
      </c>
      <c r="AB110" s="11">
        <f t="shared" si="175"/>
        <v>0.625</v>
      </c>
      <c r="AC110" s="11">
        <f t="shared" si="176"/>
        <v>0.625</v>
      </c>
      <c r="AD110" s="11">
        <f t="shared" si="177"/>
        <v>0</v>
      </c>
      <c r="AE110" s="10">
        <f t="shared" si="178"/>
        <v>3.75</v>
      </c>
      <c r="AF110" s="11">
        <f t="shared" si="179"/>
        <v>1</v>
      </c>
      <c r="AG110" s="11">
        <f t="shared" si="180"/>
        <v>0</v>
      </c>
      <c r="AH110" s="11">
        <f t="shared" si="181"/>
        <v>1</v>
      </c>
      <c r="AI110" s="11">
        <f t="shared" si="182"/>
        <v>0</v>
      </c>
      <c r="AJ110" s="11">
        <f t="shared" si="183"/>
        <v>0</v>
      </c>
      <c r="AK110" s="11">
        <f t="shared" si="184"/>
        <v>0</v>
      </c>
      <c r="AL110" s="10">
        <f t="shared" si="185"/>
        <v>2</v>
      </c>
      <c r="AM110" s="11">
        <f t="shared" si="186"/>
        <v>1</v>
      </c>
      <c r="AN110" s="11">
        <f t="shared" si="187"/>
        <v>1</v>
      </c>
      <c r="AO110" s="11">
        <f t="shared" si="188"/>
        <v>0</v>
      </c>
      <c r="AP110" s="11">
        <f t="shared" si="189"/>
        <v>1</v>
      </c>
      <c r="AQ110" s="11">
        <f t="shared" si="190"/>
        <v>0</v>
      </c>
      <c r="AR110" s="11">
        <f t="shared" si="191"/>
        <v>0</v>
      </c>
      <c r="AS110" s="10">
        <f t="shared" si="192"/>
        <v>3</v>
      </c>
      <c r="AT110" s="11">
        <f t="shared" si="193"/>
        <v>0</v>
      </c>
      <c r="AU110" s="11">
        <f t="shared" si="194"/>
        <v>0</v>
      </c>
      <c r="AV110" s="11">
        <f t="shared" si="195"/>
        <v>1</v>
      </c>
      <c r="AW110" s="11">
        <f t="shared" si="196"/>
        <v>1</v>
      </c>
      <c r="AX110" s="11">
        <f t="shared" si="197"/>
        <v>0</v>
      </c>
      <c r="AY110" s="11">
        <f t="shared" si="198"/>
        <v>0</v>
      </c>
      <c r="AZ110" s="10">
        <f t="shared" si="199"/>
        <v>2</v>
      </c>
      <c r="BA110" s="12" t="s">
        <v>1697</v>
      </c>
      <c r="BB110" s="12" t="s">
        <v>1698</v>
      </c>
      <c r="BC110" s="13">
        <v>3751</v>
      </c>
      <c r="BD110" s="10">
        <f t="shared" si="106"/>
        <v>5</v>
      </c>
      <c r="BE110" s="17">
        <f t="shared" si="200"/>
        <v>3.1</v>
      </c>
      <c r="BF110" s="10" t="str">
        <f t="shared" si="201"/>
        <v>Mycket bra</v>
      </c>
      <c r="BI110" s="7">
        <v>145</v>
      </c>
      <c r="BJ110" s="6" t="s">
        <v>192</v>
      </c>
      <c r="BK110" s="9" t="str">
        <f t="shared" si="107"/>
        <v>Ulla-Marie Nilsson</v>
      </c>
      <c r="BL110" s="10" t="str">
        <f t="shared" si="108"/>
        <v>ulla-marie.nilsson@ovanaker.se</v>
      </c>
      <c r="BM110" s="10" t="str">
        <f t="shared" si="109"/>
        <v>folkhälsosamordnare</v>
      </c>
      <c r="BN110" s="11">
        <f t="shared" si="110"/>
        <v>1.25</v>
      </c>
      <c r="BO110" s="11">
        <f t="shared" si="111"/>
        <v>0</v>
      </c>
      <c r="BP110" s="11">
        <f t="shared" si="112"/>
        <v>0</v>
      </c>
      <c r="BQ110" s="11">
        <f t="shared" si="113"/>
        <v>1.25</v>
      </c>
      <c r="BR110" s="11">
        <f t="shared" si="114"/>
        <v>0</v>
      </c>
      <c r="BS110" s="10">
        <f t="shared" si="115"/>
        <v>2.5</v>
      </c>
      <c r="BT110" s="11">
        <f t="shared" si="116"/>
        <v>1</v>
      </c>
      <c r="BU110" s="11">
        <f t="shared" si="117"/>
        <v>0</v>
      </c>
      <c r="BV110" s="11">
        <f t="shared" si="118"/>
        <v>1</v>
      </c>
      <c r="BW110" s="11">
        <f t="shared" si="119"/>
        <v>1</v>
      </c>
      <c r="BX110" s="11">
        <f t="shared" si="120"/>
        <v>0</v>
      </c>
      <c r="BY110" s="11">
        <f t="shared" si="121"/>
        <v>0</v>
      </c>
      <c r="BZ110" s="10">
        <f t="shared" si="122"/>
        <v>3</v>
      </c>
      <c r="CA110" s="11">
        <f t="shared" si="123"/>
        <v>0</v>
      </c>
      <c r="CB110" s="11">
        <f t="shared" si="124"/>
        <v>0</v>
      </c>
      <c r="CC110" s="11">
        <f t="shared" si="125"/>
        <v>0</v>
      </c>
      <c r="CD110" s="11">
        <f t="shared" si="126"/>
        <v>0</v>
      </c>
      <c r="CE110" s="11">
        <f t="shared" si="127"/>
        <v>0</v>
      </c>
      <c r="CF110" s="11">
        <f t="shared" si="128"/>
        <v>0.625</v>
      </c>
      <c r="CG110" s="11">
        <f t="shared" si="129"/>
        <v>0.625</v>
      </c>
      <c r="CH110" s="11">
        <f t="shared" si="130"/>
        <v>0</v>
      </c>
      <c r="CI110" s="11">
        <f t="shared" si="131"/>
        <v>0</v>
      </c>
      <c r="CJ110" s="10">
        <f t="shared" si="132"/>
        <v>1.25</v>
      </c>
      <c r="CK110" s="11">
        <f t="shared" si="133"/>
        <v>1</v>
      </c>
      <c r="CL110" s="11">
        <f t="shared" si="134"/>
        <v>0</v>
      </c>
      <c r="CM110" s="11">
        <f t="shared" si="135"/>
        <v>1</v>
      </c>
      <c r="CN110" s="11">
        <f t="shared" si="136"/>
        <v>0</v>
      </c>
      <c r="CO110" s="11">
        <f t="shared" si="137"/>
        <v>0</v>
      </c>
      <c r="CP110" s="11">
        <f t="shared" si="138"/>
        <v>0</v>
      </c>
      <c r="CQ110" s="10">
        <f t="shared" si="139"/>
        <v>2</v>
      </c>
      <c r="CR110" s="11">
        <f t="shared" si="140"/>
        <v>1</v>
      </c>
      <c r="CS110" s="11">
        <f t="shared" si="141"/>
        <v>0</v>
      </c>
      <c r="CT110" s="11">
        <f t="shared" si="142"/>
        <v>1</v>
      </c>
      <c r="CU110" s="11">
        <f t="shared" si="143"/>
        <v>1</v>
      </c>
      <c r="CV110" s="11">
        <f t="shared" si="144"/>
        <v>0</v>
      </c>
      <c r="CW110" s="11">
        <f t="shared" si="145"/>
        <v>0</v>
      </c>
      <c r="CX110" s="10">
        <f t="shared" si="146"/>
        <v>3</v>
      </c>
      <c r="CY110" s="11">
        <f t="shared" si="147"/>
        <v>1</v>
      </c>
      <c r="CZ110" s="11">
        <f t="shared" si="148"/>
        <v>1</v>
      </c>
      <c r="DA110" s="11">
        <f t="shared" si="149"/>
        <v>0</v>
      </c>
      <c r="DB110" s="11">
        <f t="shared" si="150"/>
        <v>1</v>
      </c>
      <c r="DC110" s="11">
        <f t="shared" si="151"/>
        <v>1</v>
      </c>
      <c r="DD110" s="11">
        <f t="shared" si="152"/>
        <v>0</v>
      </c>
      <c r="DE110" s="10">
        <f t="shared" si="153"/>
        <v>4</v>
      </c>
      <c r="DF110" s="12" t="s">
        <v>1357</v>
      </c>
      <c r="DG110" s="12" t="s">
        <v>1358</v>
      </c>
      <c r="DH110" s="13">
        <v>2552</v>
      </c>
      <c r="DI110" s="10">
        <f t="shared" si="154"/>
        <v>3</v>
      </c>
      <c r="DJ110" s="17">
        <f t="shared" si="155"/>
        <v>2.7</v>
      </c>
    </row>
    <row r="111" spans="1:114" ht="14.25" x14ac:dyDescent="0.2">
      <c r="A111" s="6" t="s">
        <v>572</v>
      </c>
      <c r="B111" s="7">
        <v>1281</v>
      </c>
      <c r="C111" s="7"/>
      <c r="D111" s="7">
        <v>104</v>
      </c>
      <c r="E111" s="6" t="s">
        <v>65</v>
      </c>
      <c r="F111" s="9" t="str">
        <f t="shared" si="103"/>
        <v>Åsa Grellsgård</v>
      </c>
      <c r="G111" s="10" t="str">
        <f t="shared" si="104"/>
        <v>asa.grellsgard@motala.se</v>
      </c>
      <c r="H111" s="10" t="str">
        <f t="shared" si="105"/>
        <v>Fritidschef</v>
      </c>
      <c r="I111" s="11">
        <f t="shared" si="156"/>
        <v>0</v>
      </c>
      <c r="J111" s="11">
        <f t="shared" si="157"/>
        <v>0</v>
      </c>
      <c r="K111" s="11">
        <f t="shared" si="158"/>
        <v>0</v>
      </c>
      <c r="L111" s="11">
        <f t="shared" si="159"/>
        <v>1.25</v>
      </c>
      <c r="M111" s="11">
        <f t="shared" si="160"/>
        <v>0</v>
      </c>
      <c r="N111" s="10">
        <f t="shared" si="161"/>
        <v>1.25</v>
      </c>
      <c r="O111" s="11">
        <f t="shared" si="162"/>
        <v>1</v>
      </c>
      <c r="P111" s="11">
        <f t="shared" si="163"/>
        <v>1</v>
      </c>
      <c r="Q111" s="11">
        <f t="shared" si="164"/>
        <v>1</v>
      </c>
      <c r="R111" s="11">
        <f t="shared" si="165"/>
        <v>1</v>
      </c>
      <c r="S111" s="11">
        <f t="shared" si="166"/>
        <v>0</v>
      </c>
      <c r="T111" s="11">
        <f t="shared" si="167"/>
        <v>0</v>
      </c>
      <c r="U111" s="10">
        <f t="shared" si="168"/>
        <v>4</v>
      </c>
      <c r="V111" s="11">
        <f t="shared" si="169"/>
        <v>0</v>
      </c>
      <c r="W111" s="11">
        <f t="shared" si="170"/>
        <v>0.625</v>
      </c>
      <c r="X111" s="11">
        <f t="shared" si="171"/>
        <v>0.625</v>
      </c>
      <c r="Y111" s="11">
        <f t="shared" si="172"/>
        <v>0.625</v>
      </c>
      <c r="Z111" s="11">
        <f t="shared" si="173"/>
        <v>0.625</v>
      </c>
      <c r="AA111" s="11">
        <f t="shared" si="174"/>
        <v>0.625</v>
      </c>
      <c r="AB111" s="11">
        <f t="shared" si="175"/>
        <v>0.625</v>
      </c>
      <c r="AC111" s="11">
        <f t="shared" si="176"/>
        <v>0.625</v>
      </c>
      <c r="AD111" s="11">
        <f t="shared" si="177"/>
        <v>0</v>
      </c>
      <c r="AE111" s="10">
        <f t="shared" si="178"/>
        <v>4.375</v>
      </c>
      <c r="AF111" s="11">
        <f t="shared" si="179"/>
        <v>0</v>
      </c>
      <c r="AG111" s="11">
        <f t="shared" si="180"/>
        <v>2</v>
      </c>
      <c r="AH111" s="11">
        <f t="shared" si="181"/>
        <v>0</v>
      </c>
      <c r="AI111" s="11">
        <f t="shared" si="182"/>
        <v>2</v>
      </c>
      <c r="AJ111" s="11">
        <f t="shared" si="183"/>
        <v>1</v>
      </c>
      <c r="AK111" s="11">
        <f t="shared" si="184"/>
        <v>0</v>
      </c>
      <c r="AL111" s="10">
        <f t="shared" si="185"/>
        <v>5</v>
      </c>
      <c r="AM111" s="11">
        <f t="shared" si="186"/>
        <v>1</v>
      </c>
      <c r="AN111" s="11">
        <f t="shared" si="187"/>
        <v>1</v>
      </c>
      <c r="AO111" s="11">
        <f t="shared" si="188"/>
        <v>1</v>
      </c>
      <c r="AP111" s="11">
        <f t="shared" si="189"/>
        <v>1</v>
      </c>
      <c r="AQ111" s="11">
        <f t="shared" si="190"/>
        <v>0</v>
      </c>
      <c r="AR111" s="11">
        <f t="shared" si="191"/>
        <v>0</v>
      </c>
      <c r="AS111" s="10">
        <f t="shared" si="192"/>
        <v>4</v>
      </c>
      <c r="AT111" s="11">
        <f t="shared" si="193"/>
        <v>0</v>
      </c>
      <c r="AU111" s="11">
        <f t="shared" si="194"/>
        <v>1</v>
      </c>
      <c r="AV111" s="11">
        <f t="shared" si="195"/>
        <v>0</v>
      </c>
      <c r="AW111" s="11">
        <f t="shared" si="196"/>
        <v>0</v>
      </c>
      <c r="AX111" s="11">
        <f t="shared" si="197"/>
        <v>0</v>
      </c>
      <c r="AY111" s="11">
        <f t="shared" si="198"/>
        <v>0</v>
      </c>
      <c r="AZ111" s="10">
        <f t="shared" si="199"/>
        <v>1</v>
      </c>
      <c r="BA111" s="12" t="s">
        <v>1711</v>
      </c>
      <c r="BB111" s="12" t="s">
        <v>1712</v>
      </c>
      <c r="BC111" s="13">
        <v>2413</v>
      </c>
      <c r="BD111" s="10">
        <f t="shared" si="106"/>
        <v>2</v>
      </c>
      <c r="BE111" s="17">
        <f t="shared" si="200"/>
        <v>3.1</v>
      </c>
      <c r="BF111" s="10" t="str">
        <f t="shared" si="201"/>
        <v>Mycket bra</v>
      </c>
      <c r="BI111" s="7">
        <v>146</v>
      </c>
      <c r="BJ111" s="6" t="s">
        <v>1049</v>
      </c>
      <c r="BK111" s="9" t="str">
        <f t="shared" si="107"/>
        <v>Esbjörn Johansson</v>
      </c>
      <c r="BL111" s="10" t="str">
        <f t="shared" si="108"/>
        <v>esbjorn.johansson@ljusdal.se</v>
      </c>
      <c r="BM111" s="10" t="str">
        <f t="shared" si="109"/>
        <v>Ungdomsstraget, chef fritidsgårdar</v>
      </c>
      <c r="BN111" s="11">
        <f t="shared" si="110"/>
        <v>0</v>
      </c>
      <c r="BO111" s="11">
        <f t="shared" si="111"/>
        <v>0</v>
      </c>
      <c r="BP111" s="11">
        <f t="shared" si="112"/>
        <v>0</v>
      </c>
      <c r="BQ111" s="11">
        <f t="shared" si="113"/>
        <v>1.25</v>
      </c>
      <c r="BR111" s="11">
        <f t="shared" si="114"/>
        <v>0</v>
      </c>
      <c r="BS111" s="10">
        <f t="shared" si="115"/>
        <v>1.25</v>
      </c>
      <c r="BT111" s="11">
        <f t="shared" si="116"/>
        <v>0</v>
      </c>
      <c r="BU111" s="11">
        <f t="shared" si="117"/>
        <v>0</v>
      </c>
      <c r="BV111" s="11">
        <f t="shared" si="118"/>
        <v>1</v>
      </c>
      <c r="BW111" s="11">
        <f t="shared" si="119"/>
        <v>1</v>
      </c>
      <c r="BX111" s="11">
        <f t="shared" si="120"/>
        <v>0</v>
      </c>
      <c r="BY111" s="11">
        <f t="shared" si="121"/>
        <v>0</v>
      </c>
      <c r="BZ111" s="10">
        <f t="shared" si="122"/>
        <v>2</v>
      </c>
      <c r="CA111" s="11">
        <f t="shared" si="123"/>
        <v>0</v>
      </c>
      <c r="CB111" s="11">
        <f t="shared" si="124"/>
        <v>0.625</v>
      </c>
      <c r="CC111" s="11">
        <f t="shared" si="125"/>
        <v>0</v>
      </c>
      <c r="CD111" s="11">
        <f t="shared" si="126"/>
        <v>0.625</v>
      </c>
      <c r="CE111" s="11">
        <f t="shared" si="127"/>
        <v>0.625</v>
      </c>
      <c r="CF111" s="11">
        <f t="shared" si="128"/>
        <v>0.625</v>
      </c>
      <c r="CG111" s="11">
        <f t="shared" si="129"/>
        <v>0.625</v>
      </c>
      <c r="CH111" s="11">
        <f t="shared" si="130"/>
        <v>0.625</v>
      </c>
      <c r="CI111" s="11">
        <f t="shared" si="131"/>
        <v>0</v>
      </c>
      <c r="CJ111" s="10">
        <f t="shared" si="132"/>
        <v>3.75</v>
      </c>
      <c r="CK111" s="11">
        <f t="shared" si="133"/>
        <v>0</v>
      </c>
      <c r="CL111" s="11">
        <f t="shared" si="134"/>
        <v>2</v>
      </c>
      <c r="CM111" s="11">
        <f t="shared" si="135"/>
        <v>0</v>
      </c>
      <c r="CN111" s="11">
        <f t="shared" si="136"/>
        <v>2</v>
      </c>
      <c r="CO111" s="11">
        <f t="shared" si="137"/>
        <v>0</v>
      </c>
      <c r="CP111" s="11">
        <f t="shared" si="138"/>
        <v>0</v>
      </c>
      <c r="CQ111" s="10">
        <f t="shared" si="139"/>
        <v>4</v>
      </c>
      <c r="CR111" s="11">
        <f t="shared" si="140"/>
        <v>1</v>
      </c>
      <c r="CS111" s="11">
        <f t="shared" si="141"/>
        <v>1</v>
      </c>
      <c r="CT111" s="11">
        <f t="shared" si="142"/>
        <v>1</v>
      </c>
      <c r="CU111" s="11">
        <f t="shared" si="143"/>
        <v>1</v>
      </c>
      <c r="CV111" s="11">
        <f t="shared" si="144"/>
        <v>0</v>
      </c>
      <c r="CW111" s="11">
        <f t="shared" si="145"/>
        <v>0</v>
      </c>
      <c r="CX111" s="10">
        <f t="shared" si="146"/>
        <v>4</v>
      </c>
      <c r="CY111" s="11">
        <f t="shared" si="147"/>
        <v>0</v>
      </c>
      <c r="CZ111" s="11">
        <f t="shared" si="148"/>
        <v>0</v>
      </c>
      <c r="DA111" s="11">
        <f t="shared" si="149"/>
        <v>1</v>
      </c>
      <c r="DB111" s="11">
        <f t="shared" si="150"/>
        <v>0</v>
      </c>
      <c r="DC111" s="11">
        <f t="shared" si="151"/>
        <v>0</v>
      </c>
      <c r="DD111" s="11">
        <f t="shared" si="152"/>
        <v>0</v>
      </c>
      <c r="DE111" s="10">
        <f t="shared" si="153"/>
        <v>1</v>
      </c>
      <c r="DF111" s="12" t="s">
        <v>1359</v>
      </c>
      <c r="DG111" s="12" t="s">
        <v>1360</v>
      </c>
      <c r="DH111" s="13">
        <v>2720</v>
      </c>
      <c r="DI111" s="10">
        <f t="shared" si="154"/>
        <v>3</v>
      </c>
      <c r="DJ111" s="17">
        <f t="shared" si="155"/>
        <v>2.7</v>
      </c>
    </row>
    <row r="112" spans="1:114" ht="14.25" x14ac:dyDescent="0.2">
      <c r="A112" s="6" t="s">
        <v>572</v>
      </c>
      <c r="B112" s="7">
        <v>1280</v>
      </c>
      <c r="C112" s="7"/>
      <c r="D112" s="7">
        <v>105</v>
      </c>
      <c r="E112" s="6" t="s">
        <v>531</v>
      </c>
      <c r="F112" s="9" t="str">
        <f t="shared" si="103"/>
        <v>Stina Bond</v>
      </c>
      <c r="G112" s="10" t="str">
        <f t="shared" si="104"/>
        <v>christina.bond@linkoping.se</v>
      </c>
      <c r="H112" s="10" t="str">
        <f t="shared" si="105"/>
        <v>Sakkunnig ungdom</v>
      </c>
      <c r="I112" s="11">
        <f t="shared" si="156"/>
        <v>0</v>
      </c>
      <c r="J112" s="11">
        <f t="shared" si="157"/>
        <v>0</v>
      </c>
      <c r="K112" s="11">
        <f t="shared" si="158"/>
        <v>0</v>
      </c>
      <c r="L112" s="11">
        <f t="shared" si="159"/>
        <v>1.25</v>
      </c>
      <c r="M112" s="11">
        <f t="shared" si="160"/>
        <v>0</v>
      </c>
      <c r="N112" s="10">
        <f t="shared" si="161"/>
        <v>1.25</v>
      </c>
      <c r="O112" s="11">
        <f t="shared" si="162"/>
        <v>1</v>
      </c>
      <c r="P112" s="11">
        <f t="shared" si="163"/>
        <v>1</v>
      </c>
      <c r="Q112" s="11">
        <f t="shared" si="164"/>
        <v>1</v>
      </c>
      <c r="R112" s="11">
        <f t="shared" si="165"/>
        <v>1</v>
      </c>
      <c r="S112" s="11">
        <f t="shared" si="166"/>
        <v>0</v>
      </c>
      <c r="T112" s="11">
        <f t="shared" si="167"/>
        <v>0</v>
      </c>
      <c r="U112" s="10">
        <f t="shared" si="168"/>
        <v>4</v>
      </c>
      <c r="V112" s="11">
        <f t="shared" si="169"/>
        <v>0.625</v>
      </c>
      <c r="W112" s="11">
        <f t="shared" si="170"/>
        <v>0.625</v>
      </c>
      <c r="X112" s="11">
        <f t="shared" si="171"/>
        <v>0.625</v>
      </c>
      <c r="Y112" s="11">
        <f t="shared" si="172"/>
        <v>0</v>
      </c>
      <c r="Z112" s="11">
        <f t="shared" si="173"/>
        <v>0</v>
      </c>
      <c r="AA112" s="11">
        <f t="shared" si="174"/>
        <v>0.625</v>
      </c>
      <c r="AB112" s="11">
        <f t="shared" si="175"/>
        <v>0</v>
      </c>
      <c r="AC112" s="11">
        <f t="shared" si="176"/>
        <v>0.625</v>
      </c>
      <c r="AD112" s="11">
        <f t="shared" si="177"/>
        <v>0</v>
      </c>
      <c r="AE112" s="10">
        <f t="shared" si="178"/>
        <v>3.125</v>
      </c>
      <c r="AF112" s="11">
        <f t="shared" si="179"/>
        <v>0</v>
      </c>
      <c r="AG112" s="11">
        <f t="shared" si="180"/>
        <v>2</v>
      </c>
      <c r="AH112" s="11">
        <f t="shared" si="181"/>
        <v>0</v>
      </c>
      <c r="AI112" s="11">
        <f t="shared" si="182"/>
        <v>2</v>
      </c>
      <c r="AJ112" s="11">
        <f t="shared" si="183"/>
        <v>1</v>
      </c>
      <c r="AK112" s="11">
        <f t="shared" si="184"/>
        <v>0</v>
      </c>
      <c r="AL112" s="10">
        <f t="shared" si="185"/>
        <v>5</v>
      </c>
      <c r="AM112" s="11">
        <f t="shared" si="186"/>
        <v>1</v>
      </c>
      <c r="AN112" s="11">
        <f t="shared" si="187"/>
        <v>1</v>
      </c>
      <c r="AO112" s="11">
        <f t="shared" si="188"/>
        <v>1</v>
      </c>
      <c r="AP112" s="11">
        <f t="shared" si="189"/>
        <v>1</v>
      </c>
      <c r="AQ112" s="11">
        <f t="shared" si="190"/>
        <v>1</v>
      </c>
      <c r="AR112" s="11">
        <f t="shared" si="191"/>
        <v>0</v>
      </c>
      <c r="AS112" s="10">
        <f t="shared" si="192"/>
        <v>5</v>
      </c>
      <c r="AT112" s="11">
        <f t="shared" si="193"/>
        <v>0</v>
      </c>
      <c r="AU112" s="11">
        <f t="shared" si="194"/>
        <v>0</v>
      </c>
      <c r="AV112" s="11">
        <f t="shared" si="195"/>
        <v>0</v>
      </c>
      <c r="AW112" s="11">
        <f t="shared" si="196"/>
        <v>0</v>
      </c>
      <c r="AX112" s="11">
        <f t="shared" si="197"/>
        <v>0</v>
      </c>
      <c r="AY112" s="11">
        <f t="shared" si="198"/>
        <v>0</v>
      </c>
      <c r="AZ112" s="10">
        <f t="shared" si="199"/>
        <v>0</v>
      </c>
      <c r="BA112" s="12" t="s">
        <v>1716</v>
      </c>
      <c r="BB112" s="12" t="s">
        <v>1717</v>
      </c>
      <c r="BC112" s="13">
        <v>2764</v>
      </c>
      <c r="BD112" s="10">
        <f t="shared" si="106"/>
        <v>3</v>
      </c>
      <c r="BE112" s="17">
        <f t="shared" si="200"/>
        <v>3.1</v>
      </c>
      <c r="BF112" s="38" t="s">
        <v>45</v>
      </c>
      <c r="BI112" s="7">
        <v>147</v>
      </c>
      <c r="BJ112" s="6" t="s">
        <v>325</v>
      </c>
      <c r="BK112" s="9" t="str">
        <f t="shared" si="107"/>
        <v>Emma Asserholt</v>
      </c>
      <c r="BL112" s="10" t="str">
        <f t="shared" si="108"/>
        <v>emma.asserholt@nassjo.se</v>
      </c>
      <c r="BM112" s="10" t="str">
        <f t="shared" si="109"/>
        <v>ungdomsutvecklare</v>
      </c>
      <c r="BN112" s="11">
        <f t="shared" si="110"/>
        <v>0</v>
      </c>
      <c r="BO112" s="11">
        <f t="shared" si="111"/>
        <v>0</v>
      </c>
      <c r="BP112" s="11">
        <f t="shared" si="112"/>
        <v>0</v>
      </c>
      <c r="BQ112" s="11">
        <f t="shared" si="113"/>
        <v>1.25</v>
      </c>
      <c r="BR112" s="11">
        <f t="shared" si="114"/>
        <v>0</v>
      </c>
      <c r="BS112" s="10">
        <f t="shared" si="115"/>
        <v>1.25</v>
      </c>
      <c r="BT112" s="11">
        <f t="shared" si="116"/>
        <v>0</v>
      </c>
      <c r="BU112" s="11">
        <f t="shared" si="117"/>
        <v>1</v>
      </c>
      <c r="BV112" s="11">
        <f t="shared" si="118"/>
        <v>1</v>
      </c>
      <c r="BW112" s="11">
        <f t="shared" si="119"/>
        <v>0</v>
      </c>
      <c r="BX112" s="11">
        <f t="shared" si="120"/>
        <v>0</v>
      </c>
      <c r="BY112" s="11">
        <f t="shared" si="121"/>
        <v>0</v>
      </c>
      <c r="BZ112" s="10">
        <f t="shared" si="122"/>
        <v>2</v>
      </c>
      <c r="CA112" s="11">
        <f t="shared" si="123"/>
        <v>0</v>
      </c>
      <c r="CB112" s="11">
        <f t="shared" si="124"/>
        <v>0.625</v>
      </c>
      <c r="CC112" s="11">
        <f t="shared" si="125"/>
        <v>0</v>
      </c>
      <c r="CD112" s="11">
        <f t="shared" si="126"/>
        <v>0</v>
      </c>
      <c r="CE112" s="11">
        <f t="shared" si="127"/>
        <v>0</v>
      </c>
      <c r="CF112" s="11">
        <f t="shared" si="128"/>
        <v>0.625</v>
      </c>
      <c r="CG112" s="11">
        <f t="shared" si="129"/>
        <v>0.625</v>
      </c>
      <c r="CH112" s="11">
        <f t="shared" si="130"/>
        <v>0.625</v>
      </c>
      <c r="CI112" s="11">
        <f t="shared" si="131"/>
        <v>0</v>
      </c>
      <c r="CJ112" s="10">
        <f t="shared" si="132"/>
        <v>2.5</v>
      </c>
      <c r="CK112" s="11">
        <f t="shared" si="133"/>
        <v>0</v>
      </c>
      <c r="CL112" s="11">
        <f t="shared" si="134"/>
        <v>2</v>
      </c>
      <c r="CM112" s="11">
        <f t="shared" si="135"/>
        <v>0</v>
      </c>
      <c r="CN112" s="11">
        <f t="shared" si="136"/>
        <v>2</v>
      </c>
      <c r="CO112" s="11">
        <f t="shared" si="137"/>
        <v>0</v>
      </c>
      <c r="CP112" s="11">
        <f t="shared" si="138"/>
        <v>0</v>
      </c>
      <c r="CQ112" s="10">
        <f t="shared" si="139"/>
        <v>4</v>
      </c>
      <c r="CR112" s="11">
        <f t="shared" si="140"/>
        <v>1</v>
      </c>
      <c r="CS112" s="11">
        <f t="shared" si="141"/>
        <v>1</v>
      </c>
      <c r="CT112" s="11">
        <f t="shared" si="142"/>
        <v>1</v>
      </c>
      <c r="CU112" s="11">
        <f t="shared" si="143"/>
        <v>1</v>
      </c>
      <c r="CV112" s="11">
        <f t="shared" si="144"/>
        <v>1</v>
      </c>
      <c r="CW112" s="11">
        <f t="shared" si="145"/>
        <v>0</v>
      </c>
      <c r="CX112" s="10">
        <f t="shared" si="146"/>
        <v>5</v>
      </c>
      <c r="CY112" s="11">
        <f t="shared" si="147"/>
        <v>0</v>
      </c>
      <c r="CZ112" s="11">
        <f t="shared" si="148"/>
        <v>0</v>
      </c>
      <c r="DA112" s="11">
        <f t="shared" si="149"/>
        <v>0</v>
      </c>
      <c r="DB112" s="11">
        <f t="shared" si="150"/>
        <v>1</v>
      </c>
      <c r="DC112" s="11">
        <f t="shared" si="151"/>
        <v>0</v>
      </c>
      <c r="DD112" s="11">
        <f t="shared" si="152"/>
        <v>0</v>
      </c>
      <c r="DE112" s="10">
        <f t="shared" si="153"/>
        <v>1</v>
      </c>
      <c r="DF112" s="12" t="s">
        <v>1394</v>
      </c>
      <c r="DG112" s="12" t="s">
        <v>1395</v>
      </c>
      <c r="DH112" s="13">
        <v>2648</v>
      </c>
      <c r="DI112" s="10">
        <f t="shared" si="154"/>
        <v>3</v>
      </c>
      <c r="DJ112" s="17">
        <f t="shared" si="155"/>
        <v>2.7</v>
      </c>
    </row>
    <row r="113" spans="1:114" ht="14.25" x14ac:dyDescent="0.2">
      <c r="A113" s="6" t="s">
        <v>572</v>
      </c>
      <c r="B113" s="7">
        <v>1286</v>
      </c>
      <c r="C113" s="7"/>
      <c r="D113" s="7">
        <v>106</v>
      </c>
      <c r="E113" s="6" t="s">
        <v>178</v>
      </c>
      <c r="F113" s="9" t="str">
        <f t="shared" si="103"/>
        <v>Per Frid</v>
      </c>
      <c r="G113" s="10" t="str">
        <f t="shared" si="104"/>
        <v>per.frid@hudiksvall.se</v>
      </c>
      <c r="H113" s="10" t="str">
        <f t="shared" si="105"/>
        <v>Arbetsledare</v>
      </c>
      <c r="I113" s="11">
        <f t="shared" si="156"/>
        <v>1.25</v>
      </c>
      <c r="J113" s="11">
        <f t="shared" si="157"/>
        <v>1.25</v>
      </c>
      <c r="K113" s="11">
        <f t="shared" si="158"/>
        <v>0</v>
      </c>
      <c r="L113" s="11">
        <f t="shared" si="159"/>
        <v>0</v>
      </c>
      <c r="M113" s="11">
        <f t="shared" si="160"/>
        <v>0</v>
      </c>
      <c r="N113" s="10">
        <f t="shared" si="161"/>
        <v>2.5</v>
      </c>
      <c r="O113" s="11">
        <f t="shared" si="162"/>
        <v>1</v>
      </c>
      <c r="P113" s="11">
        <f t="shared" si="163"/>
        <v>1</v>
      </c>
      <c r="Q113" s="11">
        <f t="shared" si="164"/>
        <v>1</v>
      </c>
      <c r="R113" s="11">
        <f t="shared" si="165"/>
        <v>1</v>
      </c>
      <c r="S113" s="11">
        <f t="shared" si="166"/>
        <v>0</v>
      </c>
      <c r="T113" s="11">
        <f t="shared" si="167"/>
        <v>0</v>
      </c>
      <c r="U113" s="10">
        <f t="shared" si="168"/>
        <v>4</v>
      </c>
      <c r="V113" s="11">
        <f t="shared" si="169"/>
        <v>0</v>
      </c>
      <c r="W113" s="11">
        <f t="shared" si="170"/>
        <v>0.625</v>
      </c>
      <c r="X113" s="11">
        <f t="shared" si="171"/>
        <v>0.625</v>
      </c>
      <c r="Y113" s="11">
        <f t="shared" si="172"/>
        <v>0.625</v>
      </c>
      <c r="Z113" s="11">
        <f t="shared" si="173"/>
        <v>0.625</v>
      </c>
      <c r="AA113" s="11">
        <f t="shared" si="174"/>
        <v>0.625</v>
      </c>
      <c r="AB113" s="11">
        <f t="shared" si="175"/>
        <v>0.625</v>
      </c>
      <c r="AC113" s="11">
        <f t="shared" si="176"/>
        <v>0.625</v>
      </c>
      <c r="AD113" s="11">
        <f t="shared" si="177"/>
        <v>0</v>
      </c>
      <c r="AE113" s="10">
        <f t="shared" si="178"/>
        <v>4.375</v>
      </c>
      <c r="AF113" s="11">
        <f t="shared" si="179"/>
        <v>0</v>
      </c>
      <c r="AG113" s="11">
        <f t="shared" si="180"/>
        <v>2</v>
      </c>
      <c r="AH113" s="11">
        <f t="shared" si="181"/>
        <v>0</v>
      </c>
      <c r="AI113" s="11">
        <f t="shared" si="182"/>
        <v>0</v>
      </c>
      <c r="AJ113" s="11">
        <f t="shared" si="183"/>
        <v>0</v>
      </c>
      <c r="AK113" s="11">
        <f t="shared" si="184"/>
        <v>0</v>
      </c>
      <c r="AL113" s="10">
        <f t="shared" si="185"/>
        <v>2</v>
      </c>
      <c r="AM113" s="11">
        <f t="shared" si="186"/>
        <v>1</v>
      </c>
      <c r="AN113" s="11">
        <f t="shared" si="187"/>
        <v>1</v>
      </c>
      <c r="AO113" s="11">
        <f t="shared" si="188"/>
        <v>1</v>
      </c>
      <c r="AP113" s="11">
        <f t="shared" si="189"/>
        <v>1</v>
      </c>
      <c r="AQ113" s="11">
        <f t="shared" si="190"/>
        <v>0</v>
      </c>
      <c r="AR113" s="11">
        <f t="shared" si="191"/>
        <v>0</v>
      </c>
      <c r="AS113" s="10">
        <f t="shared" si="192"/>
        <v>4</v>
      </c>
      <c r="AT113" s="11">
        <f t="shared" si="193"/>
        <v>1</v>
      </c>
      <c r="AU113" s="11">
        <f t="shared" si="194"/>
        <v>1</v>
      </c>
      <c r="AV113" s="11">
        <f t="shared" si="195"/>
        <v>0</v>
      </c>
      <c r="AW113" s="11">
        <f t="shared" si="196"/>
        <v>0</v>
      </c>
      <c r="AX113" s="11">
        <f t="shared" si="197"/>
        <v>0</v>
      </c>
      <c r="AY113" s="11">
        <f t="shared" si="198"/>
        <v>0</v>
      </c>
      <c r="AZ113" s="10">
        <f t="shared" si="199"/>
        <v>2</v>
      </c>
      <c r="BA113" s="12" t="s">
        <v>1363</v>
      </c>
      <c r="BB113" s="12" t="s">
        <v>1364</v>
      </c>
      <c r="BC113" s="13">
        <v>2321</v>
      </c>
      <c r="BD113" s="10">
        <f t="shared" si="106"/>
        <v>2</v>
      </c>
      <c r="BE113" s="17">
        <f t="shared" si="200"/>
        <v>3</v>
      </c>
      <c r="BF113" s="10" t="str">
        <f t="shared" ref="BF113:BF118" si="202">IF(LEN(F114) &gt; 0, VLOOKUP(E114,Svar, 12, FALSE), "")</f>
        <v>Bra</v>
      </c>
      <c r="BI113" s="7">
        <v>148</v>
      </c>
      <c r="BJ113" s="6" t="s">
        <v>1058</v>
      </c>
      <c r="BK113" s="9" t="str">
        <f t="shared" si="107"/>
        <v>Maria Nilsson</v>
      </c>
      <c r="BL113" s="10" t="str">
        <f t="shared" si="108"/>
        <v>Maria.Nilsson@varnamo.se</v>
      </c>
      <c r="BM113" s="10" t="str">
        <f t="shared" si="109"/>
        <v>Verksamhetsansvarig fritidsågårdsverksamheten</v>
      </c>
      <c r="BN113" s="11">
        <f t="shared" si="110"/>
        <v>0</v>
      </c>
      <c r="BO113" s="11">
        <f t="shared" si="111"/>
        <v>1.25</v>
      </c>
      <c r="BP113" s="11">
        <f t="shared" si="112"/>
        <v>0</v>
      </c>
      <c r="BQ113" s="11">
        <f t="shared" si="113"/>
        <v>0</v>
      </c>
      <c r="BR113" s="11">
        <f t="shared" si="114"/>
        <v>0</v>
      </c>
      <c r="BS113" s="10">
        <f t="shared" si="115"/>
        <v>1.25</v>
      </c>
      <c r="BT113" s="11">
        <f t="shared" si="116"/>
        <v>0</v>
      </c>
      <c r="BU113" s="11">
        <f t="shared" si="117"/>
        <v>1</v>
      </c>
      <c r="BV113" s="11">
        <f t="shared" si="118"/>
        <v>1</v>
      </c>
      <c r="BW113" s="11">
        <f t="shared" si="119"/>
        <v>1</v>
      </c>
      <c r="BX113" s="11">
        <f t="shared" si="120"/>
        <v>0</v>
      </c>
      <c r="BY113" s="11">
        <f t="shared" si="121"/>
        <v>0</v>
      </c>
      <c r="BZ113" s="10">
        <f t="shared" si="122"/>
        <v>3</v>
      </c>
      <c r="CA113" s="11">
        <f t="shared" si="123"/>
        <v>0</v>
      </c>
      <c r="CB113" s="11">
        <f t="shared" si="124"/>
        <v>0</v>
      </c>
      <c r="CC113" s="11">
        <f t="shared" si="125"/>
        <v>0.625</v>
      </c>
      <c r="CD113" s="11">
        <f t="shared" si="126"/>
        <v>0</v>
      </c>
      <c r="CE113" s="11">
        <f t="shared" si="127"/>
        <v>0</v>
      </c>
      <c r="CF113" s="11">
        <f t="shared" si="128"/>
        <v>0.625</v>
      </c>
      <c r="CG113" s="11">
        <f t="shared" si="129"/>
        <v>0.625</v>
      </c>
      <c r="CH113" s="11">
        <f t="shared" si="130"/>
        <v>0</v>
      </c>
      <c r="CI113" s="11">
        <f t="shared" si="131"/>
        <v>0</v>
      </c>
      <c r="CJ113" s="10">
        <f t="shared" si="132"/>
        <v>1.875</v>
      </c>
      <c r="CK113" s="11">
        <f t="shared" si="133"/>
        <v>0</v>
      </c>
      <c r="CL113" s="11">
        <f t="shared" si="134"/>
        <v>2</v>
      </c>
      <c r="CM113" s="11">
        <f t="shared" si="135"/>
        <v>0</v>
      </c>
      <c r="CN113" s="11">
        <f t="shared" si="136"/>
        <v>2</v>
      </c>
      <c r="CO113" s="11">
        <f t="shared" si="137"/>
        <v>1</v>
      </c>
      <c r="CP113" s="11">
        <f t="shared" si="138"/>
        <v>0</v>
      </c>
      <c r="CQ113" s="10">
        <f t="shared" si="139"/>
        <v>5</v>
      </c>
      <c r="CR113" s="11">
        <f t="shared" si="140"/>
        <v>1</v>
      </c>
      <c r="CS113" s="11">
        <f t="shared" si="141"/>
        <v>1</v>
      </c>
      <c r="CT113" s="11">
        <f t="shared" si="142"/>
        <v>1</v>
      </c>
      <c r="CU113" s="11">
        <f t="shared" si="143"/>
        <v>1</v>
      </c>
      <c r="CV113" s="11">
        <f t="shared" si="144"/>
        <v>1</v>
      </c>
      <c r="CW113" s="11">
        <f t="shared" si="145"/>
        <v>0</v>
      </c>
      <c r="CX113" s="10">
        <f t="shared" si="146"/>
        <v>5</v>
      </c>
      <c r="CY113" s="11">
        <f t="shared" si="147"/>
        <v>1</v>
      </c>
      <c r="CZ113" s="11">
        <f t="shared" si="148"/>
        <v>0</v>
      </c>
      <c r="DA113" s="11">
        <f t="shared" si="149"/>
        <v>0</v>
      </c>
      <c r="DB113" s="11">
        <f t="shared" si="150"/>
        <v>0</v>
      </c>
      <c r="DC113" s="11">
        <f t="shared" si="151"/>
        <v>0</v>
      </c>
      <c r="DD113" s="11">
        <f t="shared" si="152"/>
        <v>0</v>
      </c>
      <c r="DE113" s="10">
        <f t="shared" si="153"/>
        <v>1</v>
      </c>
      <c r="DF113" s="12" t="s">
        <v>1397</v>
      </c>
      <c r="DG113" s="12">
        <v>907</v>
      </c>
      <c r="DH113" s="13">
        <v>2340</v>
      </c>
      <c r="DI113" s="10">
        <f t="shared" si="154"/>
        <v>2</v>
      </c>
      <c r="DJ113" s="17">
        <f t="shared" si="155"/>
        <v>2.7</v>
      </c>
    </row>
    <row r="114" spans="1:114" ht="14.25" x14ac:dyDescent="0.2">
      <c r="A114" s="6" t="s">
        <v>572</v>
      </c>
      <c r="B114" s="7">
        <v>1230</v>
      </c>
      <c r="C114" s="7"/>
      <c r="D114" s="7">
        <v>107</v>
      </c>
      <c r="E114" s="6" t="s">
        <v>290</v>
      </c>
      <c r="F114" s="9" t="str">
        <f t="shared" si="103"/>
        <v>Frank Isaksson</v>
      </c>
      <c r="G114" s="10" t="str">
        <f t="shared" si="104"/>
        <v>frank.isaksson@savsjo.se</v>
      </c>
      <c r="H114" s="10" t="str">
        <f t="shared" si="105"/>
        <v>Operativ Kultur&amp;Fritidschef</v>
      </c>
      <c r="I114" s="11">
        <f t="shared" si="156"/>
        <v>0</v>
      </c>
      <c r="J114" s="11">
        <f t="shared" si="157"/>
        <v>0</v>
      </c>
      <c r="K114" s="11">
        <f t="shared" si="158"/>
        <v>0</v>
      </c>
      <c r="L114" s="11">
        <f t="shared" si="159"/>
        <v>1.25</v>
      </c>
      <c r="M114" s="11">
        <f t="shared" si="160"/>
        <v>0</v>
      </c>
      <c r="N114" s="10">
        <f t="shared" si="161"/>
        <v>1.25</v>
      </c>
      <c r="O114" s="11">
        <f t="shared" si="162"/>
        <v>0</v>
      </c>
      <c r="P114" s="11">
        <f t="shared" si="163"/>
        <v>1</v>
      </c>
      <c r="Q114" s="11">
        <f t="shared" si="164"/>
        <v>1</v>
      </c>
      <c r="R114" s="11">
        <f t="shared" si="165"/>
        <v>1</v>
      </c>
      <c r="S114" s="11">
        <f t="shared" si="166"/>
        <v>0</v>
      </c>
      <c r="T114" s="11">
        <f t="shared" si="167"/>
        <v>0</v>
      </c>
      <c r="U114" s="10">
        <f t="shared" si="168"/>
        <v>3</v>
      </c>
      <c r="V114" s="11">
        <f t="shared" si="169"/>
        <v>0.625</v>
      </c>
      <c r="W114" s="11">
        <f t="shared" si="170"/>
        <v>0.625</v>
      </c>
      <c r="X114" s="11">
        <f t="shared" si="171"/>
        <v>0.625</v>
      </c>
      <c r="Y114" s="11">
        <f t="shared" si="172"/>
        <v>0.625</v>
      </c>
      <c r="Z114" s="11">
        <f t="shared" si="173"/>
        <v>0.625</v>
      </c>
      <c r="AA114" s="11">
        <f t="shared" si="174"/>
        <v>0.625</v>
      </c>
      <c r="AB114" s="11">
        <f t="shared" si="175"/>
        <v>0.625</v>
      </c>
      <c r="AC114" s="11">
        <f t="shared" si="176"/>
        <v>0.625</v>
      </c>
      <c r="AD114" s="11">
        <f t="shared" si="177"/>
        <v>0</v>
      </c>
      <c r="AE114" s="10">
        <f t="shared" si="178"/>
        <v>5</v>
      </c>
      <c r="AF114" s="11">
        <f t="shared" si="179"/>
        <v>0</v>
      </c>
      <c r="AG114" s="11">
        <f t="shared" si="180"/>
        <v>2</v>
      </c>
      <c r="AH114" s="11">
        <f t="shared" si="181"/>
        <v>0</v>
      </c>
      <c r="AI114" s="11">
        <f t="shared" si="182"/>
        <v>2</v>
      </c>
      <c r="AJ114" s="11">
        <f t="shared" si="183"/>
        <v>0</v>
      </c>
      <c r="AK114" s="11">
        <f t="shared" si="184"/>
        <v>0</v>
      </c>
      <c r="AL114" s="10">
        <f t="shared" si="185"/>
        <v>4</v>
      </c>
      <c r="AM114" s="11">
        <f t="shared" si="186"/>
        <v>1</v>
      </c>
      <c r="AN114" s="11">
        <f t="shared" si="187"/>
        <v>1</v>
      </c>
      <c r="AO114" s="11">
        <f t="shared" si="188"/>
        <v>1</v>
      </c>
      <c r="AP114" s="11">
        <f t="shared" si="189"/>
        <v>1</v>
      </c>
      <c r="AQ114" s="11">
        <f t="shared" si="190"/>
        <v>1</v>
      </c>
      <c r="AR114" s="11">
        <f t="shared" si="191"/>
        <v>0</v>
      </c>
      <c r="AS114" s="10">
        <f t="shared" si="192"/>
        <v>5</v>
      </c>
      <c r="AT114" s="11">
        <f t="shared" si="193"/>
        <v>0</v>
      </c>
      <c r="AU114" s="11">
        <f t="shared" si="194"/>
        <v>0</v>
      </c>
      <c r="AV114" s="11">
        <f t="shared" si="195"/>
        <v>0</v>
      </c>
      <c r="AW114" s="11">
        <f t="shared" si="196"/>
        <v>0</v>
      </c>
      <c r="AX114" s="11">
        <f t="shared" si="197"/>
        <v>0</v>
      </c>
      <c r="AY114" s="11">
        <f t="shared" si="198"/>
        <v>0</v>
      </c>
      <c r="AZ114" s="10">
        <f t="shared" si="199"/>
        <v>0</v>
      </c>
      <c r="BA114" s="12" t="s">
        <v>1402</v>
      </c>
      <c r="BB114" s="12">
        <v>939</v>
      </c>
      <c r="BC114" s="13">
        <v>2795</v>
      </c>
      <c r="BD114" s="10">
        <f t="shared" si="106"/>
        <v>3</v>
      </c>
      <c r="BE114" s="17">
        <f t="shared" si="200"/>
        <v>3</v>
      </c>
      <c r="BF114" s="10" t="str">
        <f t="shared" si="202"/>
        <v>Mycket bra</v>
      </c>
      <c r="BI114" s="7">
        <v>149</v>
      </c>
      <c r="BJ114" s="6" t="s">
        <v>395</v>
      </c>
      <c r="BK114" s="9" t="str">
        <f t="shared" si="107"/>
        <v>Jennie Ronefors</v>
      </c>
      <c r="BL114" s="10" t="str">
        <f t="shared" si="108"/>
        <v>jennie.ronefors@ljungby.se</v>
      </c>
      <c r="BM114" s="10" t="str">
        <f t="shared" si="109"/>
        <v>Folkhhälso- och friskvårdssamordnare</v>
      </c>
      <c r="BN114" s="11">
        <f t="shared" si="110"/>
        <v>0</v>
      </c>
      <c r="BO114" s="11">
        <f t="shared" si="111"/>
        <v>0</v>
      </c>
      <c r="BP114" s="11">
        <f t="shared" si="112"/>
        <v>1.25</v>
      </c>
      <c r="BQ114" s="11">
        <f t="shared" si="113"/>
        <v>0</v>
      </c>
      <c r="BR114" s="11">
        <f t="shared" si="114"/>
        <v>0</v>
      </c>
      <c r="BS114" s="10">
        <f t="shared" si="115"/>
        <v>1.25</v>
      </c>
      <c r="BT114" s="11">
        <f t="shared" si="116"/>
        <v>1</v>
      </c>
      <c r="BU114" s="11">
        <f t="shared" si="117"/>
        <v>1</v>
      </c>
      <c r="BV114" s="11">
        <f t="shared" si="118"/>
        <v>1</v>
      </c>
      <c r="BW114" s="11">
        <f t="shared" si="119"/>
        <v>1</v>
      </c>
      <c r="BX114" s="11">
        <f t="shared" si="120"/>
        <v>0</v>
      </c>
      <c r="BY114" s="11">
        <f t="shared" si="121"/>
        <v>0</v>
      </c>
      <c r="BZ114" s="10">
        <f t="shared" si="122"/>
        <v>4</v>
      </c>
      <c r="CA114" s="11">
        <f t="shared" si="123"/>
        <v>0.625</v>
      </c>
      <c r="CB114" s="11">
        <f t="shared" si="124"/>
        <v>0</v>
      </c>
      <c r="CC114" s="11">
        <f t="shared" si="125"/>
        <v>0</v>
      </c>
      <c r="CD114" s="11">
        <f t="shared" si="126"/>
        <v>0</v>
      </c>
      <c r="CE114" s="11">
        <f t="shared" si="127"/>
        <v>0</v>
      </c>
      <c r="CF114" s="11">
        <f t="shared" si="128"/>
        <v>0.625</v>
      </c>
      <c r="CG114" s="11">
        <f t="shared" si="129"/>
        <v>0.625</v>
      </c>
      <c r="CH114" s="11">
        <f t="shared" si="130"/>
        <v>0</v>
      </c>
      <c r="CI114" s="11">
        <f t="shared" si="131"/>
        <v>0</v>
      </c>
      <c r="CJ114" s="10">
        <f t="shared" si="132"/>
        <v>1.875</v>
      </c>
      <c r="CK114" s="11">
        <f t="shared" si="133"/>
        <v>0</v>
      </c>
      <c r="CL114" s="11">
        <f t="shared" si="134"/>
        <v>2</v>
      </c>
      <c r="CM114" s="11">
        <f t="shared" si="135"/>
        <v>0</v>
      </c>
      <c r="CN114" s="11">
        <f t="shared" si="136"/>
        <v>2</v>
      </c>
      <c r="CO114" s="11">
        <f t="shared" si="137"/>
        <v>0</v>
      </c>
      <c r="CP114" s="11">
        <f t="shared" si="138"/>
        <v>0</v>
      </c>
      <c r="CQ114" s="10">
        <f t="shared" si="139"/>
        <v>4</v>
      </c>
      <c r="CR114" s="11">
        <f t="shared" si="140"/>
        <v>1</v>
      </c>
      <c r="CS114" s="11">
        <f t="shared" si="141"/>
        <v>1</v>
      </c>
      <c r="CT114" s="11">
        <f t="shared" si="142"/>
        <v>1</v>
      </c>
      <c r="CU114" s="11">
        <f t="shared" si="143"/>
        <v>0</v>
      </c>
      <c r="CV114" s="11">
        <f t="shared" si="144"/>
        <v>0</v>
      </c>
      <c r="CW114" s="11">
        <f t="shared" si="145"/>
        <v>0</v>
      </c>
      <c r="CX114" s="10">
        <f t="shared" si="146"/>
        <v>3</v>
      </c>
      <c r="CY114" s="11">
        <f t="shared" si="147"/>
        <v>1</v>
      </c>
      <c r="CZ114" s="11">
        <f t="shared" si="148"/>
        <v>1</v>
      </c>
      <c r="DA114" s="11">
        <f t="shared" si="149"/>
        <v>1</v>
      </c>
      <c r="DB114" s="11">
        <f t="shared" si="150"/>
        <v>0</v>
      </c>
      <c r="DC114" s="11">
        <f t="shared" si="151"/>
        <v>0</v>
      </c>
      <c r="DD114" s="11">
        <f t="shared" si="152"/>
        <v>0</v>
      </c>
      <c r="DE114" s="10">
        <f t="shared" si="153"/>
        <v>3</v>
      </c>
      <c r="DF114" s="12" t="s">
        <v>1429</v>
      </c>
      <c r="DG114" s="12" t="s">
        <v>1430</v>
      </c>
      <c r="DH114" s="13">
        <v>2472</v>
      </c>
      <c r="DI114" s="10">
        <f t="shared" si="154"/>
        <v>2</v>
      </c>
      <c r="DJ114" s="17">
        <f t="shared" si="155"/>
        <v>2.7</v>
      </c>
    </row>
    <row r="115" spans="1:114" ht="14.25" x14ac:dyDescent="0.2">
      <c r="A115" s="6" t="s">
        <v>572</v>
      </c>
      <c r="B115" s="7">
        <v>1290</v>
      </c>
      <c r="C115" s="7"/>
      <c r="D115" s="7">
        <v>108</v>
      </c>
      <c r="E115" s="6" t="s">
        <v>449</v>
      </c>
      <c r="F115" s="9" t="str">
        <f t="shared" si="103"/>
        <v>Jonas Karlsson</v>
      </c>
      <c r="G115" s="10" t="str">
        <f t="shared" si="104"/>
        <v>jonas_k65@hotmail.com</v>
      </c>
      <c r="H115" s="10" t="str">
        <f t="shared" si="105"/>
        <v>ungdomssamordn</v>
      </c>
      <c r="I115" s="11">
        <f t="shared" si="156"/>
        <v>0</v>
      </c>
      <c r="J115" s="11">
        <f t="shared" si="157"/>
        <v>0</v>
      </c>
      <c r="K115" s="11">
        <f t="shared" si="158"/>
        <v>1.25</v>
      </c>
      <c r="L115" s="11">
        <f t="shared" si="159"/>
        <v>1.25</v>
      </c>
      <c r="M115" s="11">
        <f t="shared" si="160"/>
        <v>0</v>
      </c>
      <c r="N115" s="10">
        <f t="shared" si="161"/>
        <v>2.5</v>
      </c>
      <c r="O115" s="11">
        <f t="shared" si="162"/>
        <v>0</v>
      </c>
      <c r="P115" s="11">
        <f t="shared" si="163"/>
        <v>0</v>
      </c>
      <c r="Q115" s="11">
        <f t="shared" si="164"/>
        <v>1</v>
      </c>
      <c r="R115" s="11">
        <f t="shared" si="165"/>
        <v>1</v>
      </c>
      <c r="S115" s="11">
        <f t="shared" si="166"/>
        <v>1</v>
      </c>
      <c r="T115" s="11">
        <f t="shared" si="167"/>
        <v>0</v>
      </c>
      <c r="U115" s="10">
        <f t="shared" si="168"/>
        <v>3</v>
      </c>
      <c r="V115" s="11">
        <f t="shared" si="169"/>
        <v>0</v>
      </c>
      <c r="W115" s="11">
        <f t="shared" si="170"/>
        <v>0</v>
      </c>
      <c r="X115" s="11">
        <f t="shared" si="171"/>
        <v>0.625</v>
      </c>
      <c r="Y115" s="11">
        <f t="shared" si="172"/>
        <v>0</v>
      </c>
      <c r="Z115" s="11">
        <f t="shared" si="173"/>
        <v>0.625</v>
      </c>
      <c r="AA115" s="11">
        <f t="shared" si="174"/>
        <v>0.625</v>
      </c>
      <c r="AB115" s="11">
        <f t="shared" si="175"/>
        <v>0.625</v>
      </c>
      <c r="AC115" s="11">
        <f t="shared" si="176"/>
        <v>0</v>
      </c>
      <c r="AD115" s="11">
        <f t="shared" si="177"/>
        <v>0</v>
      </c>
      <c r="AE115" s="10">
        <f t="shared" si="178"/>
        <v>2.5</v>
      </c>
      <c r="AF115" s="11">
        <f t="shared" si="179"/>
        <v>0</v>
      </c>
      <c r="AG115" s="11">
        <f t="shared" si="180"/>
        <v>2</v>
      </c>
      <c r="AH115" s="11">
        <f t="shared" si="181"/>
        <v>0</v>
      </c>
      <c r="AI115" s="11">
        <f t="shared" si="182"/>
        <v>2</v>
      </c>
      <c r="AJ115" s="11">
        <f t="shared" si="183"/>
        <v>0</v>
      </c>
      <c r="AK115" s="11">
        <f t="shared" si="184"/>
        <v>0</v>
      </c>
      <c r="AL115" s="10">
        <f t="shared" si="185"/>
        <v>4</v>
      </c>
      <c r="AM115" s="11">
        <f t="shared" si="186"/>
        <v>1</v>
      </c>
      <c r="AN115" s="11">
        <f t="shared" si="187"/>
        <v>1</v>
      </c>
      <c r="AO115" s="11">
        <f t="shared" si="188"/>
        <v>1</v>
      </c>
      <c r="AP115" s="11">
        <f t="shared" si="189"/>
        <v>1</v>
      </c>
      <c r="AQ115" s="11">
        <f t="shared" si="190"/>
        <v>0</v>
      </c>
      <c r="AR115" s="11">
        <f t="shared" si="191"/>
        <v>0</v>
      </c>
      <c r="AS115" s="10">
        <f t="shared" si="192"/>
        <v>4</v>
      </c>
      <c r="AT115" s="11">
        <f t="shared" si="193"/>
        <v>1</v>
      </c>
      <c r="AU115" s="11">
        <f t="shared" si="194"/>
        <v>0</v>
      </c>
      <c r="AV115" s="11">
        <f t="shared" si="195"/>
        <v>0</v>
      </c>
      <c r="AW115" s="11">
        <f t="shared" si="196"/>
        <v>0</v>
      </c>
      <c r="AX115" s="11">
        <f t="shared" si="197"/>
        <v>0</v>
      </c>
      <c r="AY115" s="11">
        <f t="shared" si="198"/>
        <v>0</v>
      </c>
      <c r="AZ115" s="10">
        <f t="shared" si="199"/>
        <v>1</v>
      </c>
      <c r="BA115" s="12" t="s">
        <v>1447</v>
      </c>
      <c r="BB115" s="12">
        <v>662</v>
      </c>
      <c r="BC115" s="13">
        <v>2870</v>
      </c>
      <c r="BD115" s="10">
        <f t="shared" si="106"/>
        <v>4</v>
      </c>
      <c r="BE115" s="17">
        <f t="shared" si="200"/>
        <v>3</v>
      </c>
      <c r="BF115" s="10" t="str">
        <f t="shared" si="202"/>
        <v>Varken eller</v>
      </c>
      <c r="BI115" s="7">
        <v>150</v>
      </c>
      <c r="BJ115" s="6" t="s">
        <v>427</v>
      </c>
      <c r="BK115" s="9" t="str">
        <f t="shared" si="107"/>
        <v>Roger Arespång</v>
      </c>
      <c r="BL115" s="10" t="str">
        <f t="shared" si="108"/>
        <v>roger.arespang@boden.se</v>
      </c>
      <c r="BM115" s="10" t="str">
        <f t="shared" si="109"/>
        <v>Verksamhetschef unga</v>
      </c>
      <c r="BN115" s="11">
        <f t="shared" si="110"/>
        <v>0</v>
      </c>
      <c r="BO115" s="11">
        <f t="shared" si="111"/>
        <v>0</v>
      </c>
      <c r="BP115" s="11">
        <f t="shared" si="112"/>
        <v>1.25</v>
      </c>
      <c r="BQ115" s="11">
        <f t="shared" si="113"/>
        <v>0</v>
      </c>
      <c r="BR115" s="11">
        <f t="shared" si="114"/>
        <v>0</v>
      </c>
      <c r="BS115" s="10">
        <f t="shared" si="115"/>
        <v>1.25</v>
      </c>
      <c r="BT115" s="11">
        <f t="shared" si="116"/>
        <v>1</v>
      </c>
      <c r="BU115" s="11">
        <f t="shared" si="117"/>
        <v>0</v>
      </c>
      <c r="BV115" s="11">
        <f t="shared" si="118"/>
        <v>1</v>
      </c>
      <c r="BW115" s="11">
        <f t="shared" si="119"/>
        <v>1</v>
      </c>
      <c r="BX115" s="11">
        <f t="shared" si="120"/>
        <v>0</v>
      </c>
      <c r="BY115" s="11">
        <f t="shared" si="121"/>
        <v>0</v>
      </c>
      <c r="BZ115" s="10">
        <f t="shared" si="122"/>
        <v>3</v>
      </c>
      <c r="CA115" s="11">
        <f t="shared" si="123"/>
        <v>0.625</v>
      </c>
      <c r="CB115" s="11">
        <f t="shared" si="124"/>
        <v>0</v>
      </c>
      <c r="CC115" s="11">
        <f t="shared" si="125"/>
        <v>0</v>
      </c>
      <c r="CD115" s="11">
        <f t="shared" si="126"/>
        <v>0</v>
      </c>
      <c r="CE115" s="11">
        <f t="shared" si="127"/>
        <v>0.625</v>
      </c>
      <c r="CF115" s="11">
        <f t="shared" si="128"/>
        <v>0.625</v>
      </c>
      <c r="CG115" s="11">
        <f t="shared" si="129"/>
        <v>0</v>
      </c>
      <c r="CH115" s="11">
        <f t="shared" si="130"/>
        <v>0.625</v>
      </c>
      <c r="CI115" s="11">
        <f t="shared" si="131"/>
        <v>0</v>
      </c>
      <c r="CJ115" s="10">
        <f t="shared" si="132"/>
        <v>2.5</v>
      </c>
      <c r="CK115" s="11">
        <f t="shared" si="133"/>
        <v>0</v>
      </c>
      <c r="CL115" s="11">
        <f t="shared" si="134"/>
        <v>2</v>
      </c>
      <c r="CM115" s="11">
        <f t="shared" si="135"/>
        <v>0</v>
      </c>
      <c r="CN115" s="11">
        <f t="shared" si="136"/>
        <v>2</v>
      </c>
      <c r="CO115" s="11">
        <f t="shared" si="137"/>
        <v>0</v>
      </c>
      <c r="CP115" s="11">
        <f t="shared" si="138"/>
        <v>0</v>
      </c>
      <c r="CQ115" s="10">
        <f t="shared" si="139"/>
        <v>4</v>
      </c>
      <c r="CR115" s="11">
        <f t="shared" si="140"/>
        <v>1</v>
      </c>
      <c r="CS115" s="11">
        <f t="shared" si="141"/>
        <v>1</v>
      </c>
      <c r="CT115" s="11">
        <f t="shared" si="142"/>
        <v>1</v>
      </c>
      <c r="CU115" s="11">
        <f t="shared" si="143"/>
        <v>0</v>
      </c>
      <c r="CV115" s="11">
        <f t="shared" si="144"/>
        <v>0</v>
      </c>
      <c r="CW115" s="11">
        <f t="shared" si="145"/>
        <v>0</v>
      </c>
      <c r="CX115" s="10">
        <f t="shared" si="146"/>
        <v>3</v>
      </c>
      <c r="CY115" s="11">
        <f t="shared" si="147"/>
        <v>0</v>
      </c>
      <c r="CZ115" s="11">
        <f t="shared" si="148"/>
        <v>0</v>
      </c>
      <c r="DA115" s="11">
        <f t="shared" si="149"/>
        <v>0</v>
      </c>
      <c r="DB115" s="11">
        <f t="shared" si="150"/>
        <v>0</v>
      </c>
      <c r="DC115" s="11">
        <f t="shared" si="151"/>
        <v>0</v>
      </c>
      <c r="DD115" s="11">
        <f t="shared" si="152"/>
        <v>0</v>
      </c>
      <c r="DE115" s="10">
        <f t="shared" si="153"/>
        <v>0</v>
      </c>
      <c r="DF115" s="12" t="s">
        <v>1440</v>
      </c>
      <c r="DG115" s="12">
        <v>833</v>
      </c>
      <c r="DH115" s="13">
        <v>3711</v>
      </c>
      <c r="DI115" s="10">
        <f t="shared" si="154"/>
        <v>5</v>
      </c>
      <c r="DJ115" s="17">
        <f t="shared" si="155"/>
        <v>2.7</v>
      </c>
    </row>
    <row r="116" spans="1:114" ht="14.25" x14ac:dyDescent="0.2">
      <c r="A116" s="6" t="s">
        <v>572</v>
      </c>
      <c r="B116" s="7">
        <v>1270</v>
      </c>
      <c r="C116" s="7"/>
      <c r="D116" s="7">
        <v>109</v>
      </c>
      <c r="E116" s="6" t="s">
        <v>305</v>
      </c>
      <c r="F116" s="9" t="str">
        <f t="shared" si="103"/>
        <v>Arne Grau Amnér</v>
      </c>
      <c r="G116" s="10" t="str">
        <f t="shared" si="104"/>
        <v>arne.grauamner@osby.se</v>
      </c>
      <c r="H116" s="10" t="str">
        <f t="shared" si="105"/>
        <v>Kultur och fritidschef</v>
      </c>
      <c r="I116" s="11">
        <f t="shared" si="156"/>
        <v>1.25</v>
      </c>
      <c r="J116" s="11">
        <f t="shared" si="157"/>
        <v>0</v>
      </c>
      <c r="K116" s="11">
        <f t="shared" si="158"/>
        <v>0</v>
      </c>
      <c r="L116" s="11">
        <f t="shared" si="159"/>
        <v>1.25</v>
      </c>
      <c r="M116" s="11">
        <f t="shared" si="160"/>
        <v>0</v>
      </c>
      <c r="N116" s="10">
        <f t="shared" si="161"/>
        <v>2.5</v>
      </c>
      <c r="O116" s="11">
        <f t="shared" si="162"/>
        <v>0</v>
      </c>
      <c r="P116" s="11">
        <f t="shared" si="163"/>
        <v>1</v>
      </c>
      <c r="Q116" s="11">
        <f t="shared" si="164"/>
        <v>1</v>
      </c>
      <c r="R116" s="11">
        <f t="shared" si="165"/>
        <v>0</v>
      </c>
      <c r="S116" s="11">
        <f t="shared" si="166"/>
        <v>0</v>
      </c>
      <c r="T116" s="11">
        <f t="shared" si="167"/>
        <v>0</v>
      </c>
      <c r="U116" s="10">
        <f t="shared" si="168"/>
        <v>2</v>
      </c>
      <c r="V116" s="11">
        <f t="shared" si="169"/>
        <v>0</v>
      </c>
      <c r="W116" s="11">
        <f t="shared" si="170"/>
        <v>0.625</v>
      </c>
      <c r="X116" s="11">
        <f t="shared" si="171"/>
        <v>0.625</v>
      </c>
      <c r="Y116" s="11">
        <f t="shared" si="172"/>
        <v>0.625</v>
      </c>
      <c r="Z116" s="11">
        <f t="shared" si="173"/>
        <v>0.625</v>
      </c>
      <c r="AA116" s="11">
        <f t="shared" si="174"/>
        <v>0.625</v>
      </c>
      <c r="AB116" s="11">
        <f t="shared" si="175"/>
        <v>0.625</v>
      </c>
      <c r="AC116" s="11">
        <f t="shared" si="176"/>
        <v>0</v>
      </c>
      <c r="AD116" s="11">
        <f t="shared" si="177"/>
        <v>0</v>
      </c>
      <c r="AE116" s="10">
        <f t="shared" si="178"/>
        <v>3.75</v>
      </c>
      <c r="AF116" s="11">
        <f t="shared" si="179"/>
        <v>1</v>
      </c>
      <c r="AG116" s="11">
        <f t="shared" si="180"/>
        <v>0</v>
      </c>
      <c r="AH116" s="11">
        <f t="shared" si="181"/>
        <v>1</v>
      </c>
      <c r="AI116" s="11">
        <f t="shared" si="182"/>
        <v>0</v>
      </c>
      <c r="AJ116" s="11">
        <f t="shared" si="183"/>
        <v>0</v>
      </c>
      <c r="AK116" s="11">
        <f t="shared" si="184"/>
        <v>0</v>
      </c>
      <c r="AL116" s="10">
        <f t="shared" si="185"/>
        <v>2</v>
      </c>
      <c r="AM116" s="11">
        <f t="shared" si="186"/>
        <v>1</v>
      </c>
      <c r="AN116" s="11">
        <f t="shared" si="187"/>
        <v>1</v>
      </c>
      <c r="AO116" s="11">
        <f t="shared" si="188"/>
        <v>1</v>
      </c>
      <c r="AP116" s="11">
        <f t="shared" si="189"/>
        <v>1</v>
      </c>
      <c r="AQ116" s="11">
        <f t="shared" si="190"/>
        <v>1</v>
      </c>
      <c r="AR116" s="11">
        <f t="shared" si="191"/>
        <v>0</v>
      </c>
      <c r="AS116" s="10">
        <f t="shared" si="192"/>
        <v>5</v>
      </c>
      <c r="AT116" s="11">
        <f t="shared" si="193"/>
        <v>1</v>
      </c>
      <c r="AU116" s="11">
        <f t="shared" si="194"/>
        <v>0</v>
      </c>
      <c r="AV116" s="11">
        <f t="shared" si="195"/>
        <v>1</v>
      </c>
      <c r="AW116" s="11">
        <f t="shared" si="196"/>
        <v>0</v>
      </c>
      <c r="AX116" s="11">
        <f t="shared" si="197"/>
        <v>0</v>
      </c>
      <c r="AY116" s="11">
        <f t="shared" si="198"/>
        <v>0</v>
      </c>
      <c r="AZ116" s="10">
        <f t="shared" si="199"/>
        <v>2</v>
      </c>
      <c r="BA116" s="12" t="s">
        <v>1469</v>
      </c>
      <c r="BB116" s="12" t="s">
        <v>1470</v>
      </c>
      <c r="BC116" s="13">
        <v>3094</v>
      </c>
      <c r="BD116" s="10">
        <f t="shared" si="106"/>
        <v>4</v>
      </c>
      <c r="BE116" s="17">
        <f t="shared" si="200"/>
        <v>3</v>
      </c>
      <c r="BF116" s="10" t="str">
        <f t="shared" si="202"/>
        <v>Varken eller</v>
      </c>
      <c r="BI116" s="7">
        <v>151</v>
      </c>
      <c r="BJ116" s="6" t="s">
        <v>689</v>
      </c>
      <c r="BK116" s="9" t="str">
        <f t="shared" si="107"/>
        <v>Kent Andréasson</v>
      </c>
      <c r="BL116" s="10" t="str">
        <f t="shared" si="108"/>
        <v>kent.andreasson@bjuv.se</v>
      </c>
      <c r="BM116" s="10" t="str">
        <f t="shared" si="109"/>
        <v>Förvaltningschef</v>
      </c>
      <c r="BN116" s="11">
        <f t="shared" si="110"/>
        <v>1.25</v>
      </c>
      <c r="BO116" s="11">
        <f t="shared" si="111"/>
        <v>0</v>
      </c>
      <c r="BP116" s="11">
        <f t="shared" si="112"/>
        <v>1.25</v>
      </c>
      <c r="BQ116" s="11">
        <f t="shared" si="113"/>
        <v>1.25</v>
      </c>
      <c r="BR116" s="11">
        <f t="shared" si="114"/>
        <v>0</v>
      </c>
      <c r="BS116" s="10">
        <f t="shared" si="115"/>
        <v>3.75</v>
      </c>
      <c r="BT116" s="11">
        <f t="shared" si="116"/>
        <v>0</v>
      </c>
      <c r="BU116" s="11">
        <f t="shared" si="117"/>
        <v>1</v>
      </c>
      <c r="BV116" s="11">
        <f t="shared" si="118"/>
        <v>1</v>
      </c>
      <c r="BW116" s="11">
        <f t="shared" si="119"/>
        <v>1</v>
      </c>
      <c r="BX116" s="11">
        <f t="shared" si="120"/>
        <v>0</v>
      </c>
      <c r="BY116" s="11">
        <f t="shared" si="121"/>
        <v>0</v>
      </c>
      <c r="BZ116" s="10">
        <f t="shared" si="122"/>
        <v>3</v>
      </c>
      <c r="CA116" s="11">
        <f t="shared" si="123"/>
        <v>0.625</v>
      </c>
      <c r="CB116" s="11">
        <f t="shared" si="124"/>
        <v>0</v>
      </c>
      <c r="CC116" s="11">
        <f t="shared" si="125"/>
        <v>0</v>
      </c>
      <c r="CD116" s="11">
        <f t="shared" si="126"/>
        <v>0.625</v>
      </c>
      <c r="CE116" s="11">
        <f t="shared" si="127"/>
        <v>0</v>
      </c>
      <c r="CF116" s="11">
        <f t="shared" si="128"/>
        <v>0.625</v>
      </c>
      <c r="CG116" s="11">
        <f t="shared" si="129"/>
        <v>0</v>
      </c>
      <c r="CH116" s="11">
        <f t="shared" si="130"/>
        <v>0</v>
      </c>
      <c r="CI116" s="11">
        <f t="shared" si="131"/>
        <v>0</v>
      </c>
      <c r="CJ116" s="10">
        <f t="shared" si="132"/>
        <v>1.875</v>
      </c>
      <c r="CK116" s="11">
        <f t="shared" si="133"/>
        <v>0</v>
      </c>
      <c r="CL116" s="11">
        <f t="shared" si="134"/>
        <v>2</v>
      </c>
      <c r="CM116" s="11">
        <f t="shared" si="135"/>
        <v>1</v>
      </c>
      <c r="CN116" s="11">
        <f t="shared" si="136"/>
        <v>0</v>
      </c>
      <c r="CO116" s="11">
        <f t="shared" si="137"/>
        <v>0</v>
      </c>
      <c r="CP116" s="11">
        <f t="shared" si="138"/>
        <v>0</v>
      </c>
      <c r="CQ116" s="10">
        <f t="shared" si="139"/>
        <v>3</v>
      </c>
      <c r="CR116" s="11">
        <f t="shared" si="140"/>
        <v>1</v>
      </c>
      <c r="CS116" s="11">
        <f t="shared" si="141"/>
        <v>1</v>
      </c>
      <c r="CT116" s="11">
        <f t="shared" si="142"/>
        <v>1</v>
      </c>
      <c r="CU116" s="11">
        <f t="shared" si="143"/>
        <v>1</v>
      </c>
      <c r="CV116" s="11">
        <f t="shared" si="144"/>
        <v>0</v>
      </c>
      <c r="CW116" s="11">
        <f t="shared" si="145"/>
        <v>0</v>
      </c>
      <c r="CX116" s="10">
        <f t="shared" si="146"/>
        <v>4</v>
      </c>
      <c r="CY116" s="11">
        <f t="shared" si="147"/>
        <v>1</v>
      </c>
      <c r="CZ116" s="11">
        <f t="shared" si="148"/>
        <v>1</v>
      </c>
      <c r="DA116" s="11">
        <f t="shared" si="149"/>
        <v>1</v>
      </c>
      <c r="DB116" s="11">
        <f t="shared" si="150"/>
        <v>0</v>
      </c>
      <c r="DC116" s="11">
        <f t="shared" si="151"/>
        <v>0</v>
      </c>
      <c r="DD116" s="11">
        <f t="shared" si="152"/>
        <v>0</v>
      </c>
      <c r="DE116" s="10">
        <f t="shared" si="153"/>
        <v>3</v>
      </c>
      <c r="DF116" s="12" t="s">
        <v>1471</v>
      </c>
      <c r="DG116" s="12">
        <v>821</v>
      </c>
      <c r="DH116" s="13">
        <v>1976</v>
      </c>
      <c r="DI116" s="10">
        <f t="shared" si="154"/>
        <v>0</v>
      </c>
      <c r="DJ116" s="17">
        <f t="shared" si="155"/>
        <v>2.7</v>
      </c>
    </row>
    <row r="117" spans="1:114" ht="14.25" x14ac:dyDescent="0.2">
      <c r="A117" s="6" t="s">
        <v>572</v>
      </c>
      <c r="B117" s="7">
        <v>1282</v>
      </c>
      <c r="C117" s="7"/>
      <c r="D117" s="7">
        <v>110</v>
      </c>
      <c r="E117" s="6" t="s">
        <v>674</v>
      </c>
      <c r="F117" s="9" t="str">
        <f t="shared" si="103"/>
        <v>Magnus Almström</v>
      </c>
      <c r="G117" s="10" t="str">
        <f t="shared" si="104"/>
        <v>magnus.almstrom@perstorp.se</v>
      </c>
      <c r="H117" s="10" t="str">
        <f t="shared" si="105"/>
        <v>Fritidschef</v>
      </c>
      <c r="I117" s="11">
        <f t="shared" si="156"/>
        <v>0</v>
      </c>
      <c r="J117" s="11">
        <f t="shared" si="157"/>
        <v>0</v>
      </c>
      <c r="K117" s="11">
        <f t="shared" si="158"/>
        <v>0</v>
      </c>
      <c r="L117" s="11">
        <f t="shared" si="159"/>
        <v>1.25</v>
      </c>
      <c r="M117" s="11">
        <f t="shared" si="160"/>
        <v>0</v>
      </c>
      <c r="N117" s="10">
        <f t="shared" si="161"/>
        <v>1.25</v>
      </c>
      <c r="O117" s="11">
        <f t="shared" si="162"/>
        <v>0</v>
      </c>
      <c r="P117" s="11">
        <f t="shared" si="163"/>
        <v>1</v>
      </c>
      <c r="Q117" s="11">
        <f t="shared" si="164"/>
        <v>1</v>
      </c>
      <c r="R117" s="11">
        <f t="shared" si="165"/>
        <v>1</v>
      </c>
      <c r="S117" s="11">
        <f t="shared" si="166"/>
        <v>0</v>
      </c>
      <c r="T117" s="11">
        <f t="shared" si="167"/>
        <v>0</v>
      </c>
      <c r="U117" s="10">
        <f t="shared" si="168"/>
        <v>3</v>
      </c>
      <c r="V117" s="11">
        <f t="shared" si="169"/>
        <v>0</v>
      </c>
      <c r="W117" s="11">
        <f t="shared" si="170"/>
        <v>0</v>
      </c>
      <c r="X117" s="11">
        <f t="shared" si="171"/>
        <v>0.625</v>
      </c>
      <c r="Y117" s="11">
        <f t="shared" si="172"/>
        <v>0.625</v>
      </c>
      <c r="Z117" s="11">
        <f t="shared" si="173"/>
        <v>0</v>
      </c>
      <c r="AA117" s="11">
        <f t="shared" si="174"/>
        <v>0.625</v>
      </c>
      <c r="AB117" s="11">
        <f t="shared" si="175"/>
        <v>0.625</v>
      </c>
      <c r="AC117" s="11">
        <f t="shared" si="176"/>
        <v>0</v>
      </c>
      <c r="AD117" s="11">
        <f t="shared" si="177"/>
        <v>0</v>
      </c>
      <c r="AE117" s="10">
        <f t="shared" si="178"/>
        <v>2.5</v>
      </c>
      <c r="AF117" s="11">
        <f t="shared" si="179"/>
        <v>0</v>
      </c>
      <c r="AG117" s="11">
        <f t="shared" si="180"/>
        <v>2</v>
      </c>
      <c r="AH117" s="11">
        <f t="shared" si="181"/>
        <v>0</v>
      </c>
      <c r="AI117" s="11">
        <f t="shared" si="182"/>
        <v>2</v>
      </c>
      <c r="AJ117" s="11">
        <f t="shared" si="183"/>
        <v>0</v>
      </c>
      <c r="AK117" s="11">
        <f t="shared" si="184"/>
        <v>0</v>
      </c>
      <c r="AL117" s="10">
        <f t="shared" si="185"/>
        <v>4</v>
      </c>
      <c r="AM117" s="11">
        <f t="shared" si="186"/>
        <v>1</v>
      </c>
      <c r="AN117" s="11">
        <f t="shared" si="187"/>
        <v>1</v>
      </c>
      <c r="AO117" s="11">
        <f t="shared" si="188"/>
        <v>1</v>
      </c>
      <c r="AP117" s="11">
        <f t="shared" si="189"/>
        <v>1</v>
      </c>
      <c r="AQ117" s="11">
        <f t="shared" si="190"/>
        <v>0</v>
      </c>
      <c r="AR117" s="11">
        <f t="shared" si="191"/>
        <v>0</v>
      </c>
      <c r="AS117" s="10">
        <f t="shared" si="192"/>
        <v>4</v>
      </c>
      <c r="AT117" s="11">
        <f t="shared" si="193"/>
        <v>0</v>
      </c>
      <c r="AU117" s="11">
        <f t="shared" si="194"/>
        <v>1</v>
      </c>
      <c r="AV117" s="11">
        <f t="shared" si="195"/>
        <v>1</v>
      </c>
      <c r="AW117" s="11">
        <f t="shared" si="196"/>
        <v>0</v>
      </c>
      <c r="AX117" s="11">
        <f t="shared" si="197"/>
        <v>0</v>
      </c>
      <c r="AY117" s="11">
        <f t="shared" si="198"/>
        <v>0</v>
      </c>
      <c r="AZ117" s="10">
        <f t="shared" si="199"/>
        <v>2</v>
      </c>
      <c r="BA117" s="12" t="s">
        <v>1488</v>
      </c>
      <c r="BB117" s="12">
        <v>817</v>
      </c>
      <c r="BC117" s="13">
        <v>3065</v>
      </c>
      <c r="BD117" s="10">
        <f t="shared" si="106"/>
        <v>4</v>
      </c>
      <c r="BE117" s="17">
        <f t="shared" si="200"/>
        <v>3</v>
      </c>
      <c r="BF117" s="10" t="str">
        <f t="shared" si="202"/>
        <v>Bra</v>
      </c>
      <c r="BI117" s="7">
        <v>152</v>
      </c>
      <c r="BJ117" s="6" t="s">
        <v>611</v>
      </c>
      <c r="BK117" s="9" t="str">
        <f t="shared" si="107"/>
        <v>Christian Håkansson</v>
      </c>
      <c r="BL117" s="10" t="str">
        <f t="shared" si="108"/>
        <v>christian.hakansson@horby.se</v>
      </c>
      <c r="BM117" s="10" t="str">
        <f t="shared" si="109"/>
        <v>Verksamhetsansvarig Fritid</v>
      </c>
      <c r="BN117" s="11">
        <f t="shared" si="110"/>
        <v>0</v>
      </c>
      <c r="BO117" s="11">
        <f t="shared" si="111"/>
        <v>0</v>
      </c>
      <c r="BP117" s="11">
        <f t="shared" si="112"/>
        <v>1.25</v>
      </c>
      <c r="BQ117" s="11">
        <f t="shared" si="113"/>
        <v>0</v>
      </c>
      <c r="BR117" s="11">
        <f t="shared" si="114"/>
        <v>0</v>
      </c>
      <c r="BS117" s="10">
        <f t="shared" si="115"/>
        <v>1.25</v>
      </c>
      <c r="BT117" s="11">
        <f t="shared" si="116"/>
        <v>1</v>
      </c>
      <c r="BU117" s="11">
        <f t="shared" si="117"/>
        <v>0</v>
      </c>
      <c r="BV117" s="11">
        <f t="shared" si="118"/>
        <v>0</v>
      </c>
      <c r="BW117" s="11">
        <f t="shared" si="119"/>
        <v>1</v>
      </c>
      <c r="BX117" s="11">
        <f t="shared" si="120"/>
        <v>0</v>
      </c>
      <c r="BY117" s="11">
        <f t="shared" si="121"/>
        <v>0</v>
      </c>
      <c r="BZ117" s="10">
        <f t="shared" si="122"/>
        <v>2</v>
      </c>
      <c r="CA117" s="11">
        <f t="shared" si="123"/>
        <v>0</v>
      </c>
      <c r="CB117" s="11">
        <f t="shared" si="124"/>
        <v>0.625</v>
      </c>
      <c r="CC117" s="11">
        <f t="shared" si="125"/>
        <v>0</v>
      </c>
      <c r="CD117" s="11">
        <f t="shared" si="126"/>
        <v>0.625</v>
      </c>
      <c r="CE117" s="11">
        <f t="shared" si="127"/>
        <v>0</v>
      </c>
      <c r="CF117" s="11">
        <f t="shared" si="128"/>
        <v>0.625</v>
      </c>
      <c r="CG117" s="11">
        <f t="shared" si="129"/>
        <v>0.625</v>
      </c>
      <c r="CH117" s="11">
        <f t="shared" si="130"/>
        <v>0</v>
      </c>
      <c r="CI117" s="11">
        <f t="shared" si="131"/>
        <v>0</v>
      </c>
      <c r="CJ117" s="10">
        <f t="shared" si="132"/>
        <v>2.5</v>
      </c>
      <c r="CK117" s="11">
        <f t="shared" si="133"/>
        <v>0</v>
      </c>
      <c r="CL117" s="11">
        <f t="shared" si="134"/>
        <v>2</v>
      </c>
      <c r="CM117" s="11">
        <f t="shared" si="135"/>
        <v>0</v>
      </c>
      <c r="CN117" s="11">
        <f t="shared" si="136"/>
        <v>2</v>
      </c>
      <c r="CO117" s="11">
        <f t="shared" si="137"/>
        <v>0</v>
      </c>
      <c r="CP117" s="11">
        <f t="shared" si="138"/>
        <v>0</v>
      </c>
      <c r="CQ117" s="10">
        <f t="shared" si="139"/>
        <v>4</v>
      </c>
      <c r="CR117" s="11">
        <f t="shared" si="140"/>
        <v>1</v>
      </c>
      <c r="CS117" s="11">
        <f t="shared" si="141"/>
        <v>1</v>
      </c>
      <c r="CT117" s="11">
        <f t="shared" si="142"/>
        <v>1</v>
      </c>
      <c r="CU117" s="11">
        <f t="shared" si="143"/>
        <v>1</v>
      </c>
      <c r="CV117" s="11">
        <f t="shared" si="144"/>
        <v>0</v>
      </c>
      <c r="CW117" s="11">
        <f t="shared" si="145"/>
        <v>0</v>
      </c>
      <c r="CX117" s="10">
        <f t="shared" si="146"/>
        <v>4</v>
      </c>
      <c r="CY117" s="11">
        <f t="shared" si="147"/>
        <v>1</v>
      </c>
      <c r="CZ117" s="11">
        <f t="shared" si="148"/>
        <v>1</v>
      </c>
      <c r="DA117" s="11">
        <f t="shared" si="149"/>
        <v>0</v>
      </c>
      <c r="DB117" s="11">
        <f t="shared" si="150"/>
        <v>0</v>
      </c>
      <c r="DC117" s="11">
        <f t="shared" si="151"/>
        <v>0</v>
      </c>
      <c r="DD117" s="11">
        <f t="shared" si="152"/>
        <v>0</v>
      </c>
      <c r="DE117" s="10">
        <f t="shared" si="153"/>
        <v>2</v>
      </c>
      <c r="DF117" s="12" t="s">
        <v>1480</v>
      </c>
      <c r="DG117" s="12" t="s">
        <v>1481</v>
      </c>
      <c r="DH117" s="13">
        <v>2782</v>
      </c>
      <c r="DI117" s="10">
        <f t="shared" si="154"/>
        <v>3</v>
      </c>
      <c r="DJ117" s="17">
        <f t="shared" si="155"/>
        <v>2.7</v>
      </c>
    </row>
    <row r="118" spans="1:114" ht="14.25" x14ac:dyDescent="0.2">
      <c r="A118" s="19" t="s">
        <v>737</v>
      </c>
      <c r="B118" s="7">
        <v>140</v>
      </c>
      <c r="C118" s="7"/>
      <c r="D118" s="7">
        <v>111</v>
      </c>
      <c r="E118" s="6" t="s">
        <v>538</v>
      </c>
      <c r="F118" s="9" t="str">
        <f t="shared" si="103"/>
        <v>Annika Magnusson</v>
      </c>
      <c r="G118" s="10" t="str">
        <f t="shared" si="104"/>
        <v>annika.magnusson@ekero.se</v>
      </c>
      <c r="H118" s="10" t="str">
        <f t="shared" si="105"/>
        <v>Utvecklingsledare kultur och fritid</v>
      </c>
      <c r="I118" s="11">
        <f t="shared" si="156"/>
        <v>1.25</v>
      </c>
      <c r="J118" s="11">
        <f t="shared" si="157"/>
        <v>0</v>
      </c>
      <c r="K118" s="11">
        <f t="shared" si="158"/>
        <v>0</v>
      </c>
      <c r="L118" s="11">
        <f t="shared" si="159"/>
        <v>1.25</v>
      </c>
      <c r="M118" s="11">
        <f t="shared" si="160"/>
        <v>0</v>
      </c>
      <c r="N118" s="10">
        <f t="shared" si="161"/>
        <v>2.5</v>
      </c>
      <c r="O118" s="11">
        <f t="shared" si="162"/>
        <v>1</v>
      </c>
      <c r="P118" s="11">
        <f t="shared" si="163"/>
        <v>1</v>
      </c>
      <c r="Q118" s="11">
        <f t="shared" si="164"/>
        <v>1</v>
      </c>
      <c r="R118" s="11">
        <f t="shared" si="165"/>
        <v>1</v>
      </c>
      <c r="S118" s="11">
        <f t="shared" si="166"/>
        <v>0</v>
      </c>
      <c r="T118" s="11">
        <f t="shared" si="167"/>
        <v>0</v>
      </c>
      <c r="U118" s="10">
        <f t="shared" si="168"/>
        <v>4</v>
      </c>
      <c r="V118" s="11">
        <f t="shared" si="169"/>
        <v>0.625</v>
      </c>
      <c r="W118" s="11">
        <f t="shared" si="170"/>
        <v>0.625</v>
      </c>
      <c r="X118" s="11">
        <f t="shared" si="171"/>
        <v>0.625</v>
      </c>
      <c r="Y118" s="11">
        <f t="shared" si="172"/>
        <v>0.625</v>
      </c>
      <c r="Z118" s="11">
        <f t="shared" si="173"/>
        <v>0</v>
      </c>
      <c r="AA118" s="11">
        <f t="shared" si="174"/>
        <v>0.625</v>
      </c>
      <c r="AB118" s="11">
        <f t="shared" si="175"/>
        <v>0.625</v>
      </c>
      <c r="AC118" s="11">
        <f t="shared" si="176"/>
        <v>0.625</v>
      </c>
      <c r="AD118" s="11">
        <f t="shared" si="177"/>
        <v>0</v>
      </c>
      <c r="AE118" s="10">
        <f t="shared" si="178"/>
        <v>4.375</v>
      </c>
      <c r="AF118" s="11">
        <f t="shared" si="179"/>
        <v>1</v>
      </c>
      <c r="AG118" s="11">
        <f t="shared" si="180"/>
        <v>0</v>
      </c>
      <c r="AH118" s="11">
        <f t="shared" si="181"/>
        <v>0</v>
      </c>
      <c r="AI118" s="11">
        <f t="shared" si="182"/>
        <v>2</v>
      </c>
      <c r="AJ118" s="11">
        <f t="shared" si="183"/>
        <v>0</v>
      </c>
      <c r="AK118" s="11">
        <f t="shared" si="184"/>
        <v>0</v>
      </c>
      <c r="AL118" s="10">
        <f t="shared" si="185"/>
        <v>3</v>
      </c>
      <c r="AM118" s="11">
        <f t="shared" si="186"/>
        <v>1</v>
      </c>
      <c r="AN118" s="11">
        <f t="shared" si="187"/>
        <v>1</v>
      </c>
      <c r="AO118" s="11">
        <f t="shared" si="188"/>
        <v>1</v>
      </c>
      <c r="AP118" s="11">
        <f t="shared" si="189"/>
        <v>1</v>
      </c>
      <c r="AQ118" s="11">
        <f t="shared" si="190"/>
        <v>0</v>
      </c>
      <c r="AR118" s="11">
        <f t="shared" si="191"/>
        <v>0</v>
      </c>
      <c r="AS118" s="10">
        <f t="shared" si="192"/>
        <v>4</v>
      </c>
      <c r="AT118" s="11">
        <f t="shared" si="193"/>
        <v>0</v>
      </c>
      <c r="AU118" s="11">
        <f t="shared" si="194"/>
        <v>1</v>
      </c>
      <c r="AV118" s="11">
        <f t="shared" si="195"/>
        <v>1</v>
      </c>
      <c r="AW118" s="11">
        <f t="shared" si="196"/>
        <v>0</v>
      </c>
      <c r="AX118" s="11">
        <f t="shared" si="197"/>
        <v>0</v>
      </c>
      <c r="AY118" s="11">
        <f t="shared" si="198"/>
        <v>0</v>
      </c>
      <c r="AZ118" s="10">
        <f t="shared" si="199"/>
        <v>2</v>
      </c>
      <c r="BA118" s="12" t="s">
        <v>1526</v>
      </c>
      <c r="BB118" s="12">
        <v>973</v>
      </c>
      <c r="BC118" s="13">
        <v>2151</v>
      </c>
      <c r="BD118" s="10">
        <f t="shared" si="106"/>
        <v>1</v>
      </c>
      <c r="BE118" s="17">
        <f t="shared" si="200"/>
        <v>3</v>
      </c>
      <c r="BF118" s="10" t="str">
        <f t="shared" si="202"/>
        <v>Bra</v>
      </c>
      <c r="BI118" s="7">
        <v>153</v>
      </c>
      <c r="BJ118" s="6" t="s">
        <v>683</v>
      </c>
      <c r="BK118" s="9" t="str">
        <f t="shared" si="107"/>
        <v>Magnus Persson</v>
      </c>
      <c r="BL118" s="10" t="str">
        <f t="shared" si="108"/>
        <v>magnus.persson@astorp.se</v>
      </c>
      <c r="BM118" s="10" t="str">
        <f t="shared" si="109"/>
        <v>Fältsekreterare</v>
      </c>
      <c r="BN118" s="11">
        <f t="shared" si="110"/>
        <v>0</v>
      </c>
      <c r="BO118" s="11">
        <f t="shared" si="111"/>
        <v>0</v>
      </c>
      <c r="BP118" s="11">
        <f t="shared" si="112"/>
        <v>0</v>
      </c>
      <c r="BQ118" s="11">
        <f t="shared" si="113"/>
        <v>1.25</v>
      </c>
      <c r="BR118" s="11">
        <f t="shared" si="114"/>
        <v>0</v>
      </c>
      <c r="BS118" s="10">
        <f t="shared" si="115"/>
        <v>1.25</v>
      </c>
      <c r="BT118" s="11">
        <f t="shared" si="116"/>
        <v>1</v>
      </c>
      <c r="BU118" s="11">
        <f t="shared" si="117"/>
        <v>0</v>
      </c>
      <c r="BV118" s="11">
        <f t="shared" si="118"/>
        <v>1</v>
      </c>
      <c r="BW118" s="11">
        <f t="shared" si="119"/>
        <v>1</v>
      </c>
      <c r="BX118" s="11">
        <f t="shared" si="120"/>
        <v>1</v>
      </c>
      <c r="BY118" s="11">
        <f t="shared" si="121"/>
        <v>0</v>
      </c>
      <c r="BZ118" s="10">
        <f t="shared" si="122"/>
        <v>4</v>
      </c>
      <c r="CA118" s="11">
        <f t="shared" si="123"/>
        <v>0</v>
      </c>
      <c r="CB118" s="11">
        <f t="shared" si="124"/>
        <v>0</v>
      </c>
      <c r="CC118" s="11">
        <f t="shared" si="125"/>
        <v>0.625</v>
      </c>
      <c r="CD118" s="11">
        <f t="shared" si="126"/>
        <v>0.625</v>
      </c>
      <c r="CE118" s="11">
        <f t="shared" si="127"/>
        <v>0</v>
      </c>
      <c r="CF118" s="11">
        <f t="shared" si="128"/>
        <v>0.625</v>
      </c>
      <c r="CG118" s="11">
        <f t="shared" si="129"/>
        <v>0.625</v>
      </c>
      <c r="CH118" s="11">
        <f t="shared" si="130"/>
        <v>0</v>
      </c>
      <c r="CI118" s="11">
        <f t="shared" si="131"/>
        <v>0</v>
      </c>
      <c r="CJ118" s="10">
        <f t="shared" si="132"/>
        <v>2.5</v>
      </c>
      <c r="CK118" s="11">
        <f t="shared" si="133"/>
        <v>0</v>
      </c>
      <c r="CL118" s="11">
        <f t="shared" si="134"/>
        <v>2</v>
      </c>
      <c r="CM118" s="11">
        <f t="shared" si="135"/>
        <v>1</v>
      </c>
      <c r="CN118" s="11">
        <f t="shared" si="136"/>
        <v>0</v>
      </c>
      <c r="CO118" s="11">
        <f t="shared" si="137"/>
        <v>0</v>
      </c>
      <c r="CP118" s="11">
        <f t="shared" si="138"/>
        <v>0</v>
      </c>
      <c r="CQ118" s="10">
        <f t="shared" si="139"/>
        <v>3</v>
      </c>
      <c r="CR118" s="11">
        <f t="shared" si="140"/>
        <v>1</v>
      </c>
      <c r="CS118" s="11">
        <f t="shared" si="141"/>
        <v>1</v>
      </c>
      <c r="CT118" s="11">
        <f t="shared" si="142"/>
        <v>1</v>
      </c>
      <c r="CU118" s="11">
        <f t="shared" si="143"/>
        <v>1</v>
      </c>
      <c r="CV118" s="11">
        <f t="shared" si="144"/>
        <v>0</v>
      </c>
      <c r="CW118" s="11">
        <f t="shared" si="145"/>
        <v>0</v>
      </c>
      <c r="CX118" s="10">
        <f t="shared" si="146"/>
        <v>4</v>
      </c>
      <c r="CY118" s="11">
        <f t="shared" si="147"/>
        <v>1</v>
      </c>
      <c r="CZ118" s="11">
        <f t="shared" si="148"/>
        <v>0</v>
      </c>
      <c r="DA118" s="11">
        <f t="shared" si="149"/>
        <v>0</v>
      </c>
      <c r="DB118" s="11">
        <f t="shared" si="150"/>
        <v>0</v>
      </c>
      <c r="DC118" s="11">
        <f t="shared" si="151"/>
        <v>0</v>
      </c>
      <c r="DD118" s="11">
        <f t="shared" si="152"/>
        <v>0</v>
      </c>
      <c r="DE118" s="10">
        <f t="shared" si="153"/>
        <v>1</v>
      </c>
      <c r="DF118" s="12" t="s">
        <v>1485</v>
      </c>
      <c r="DG118" s="12" t="s">
        <v>1486</v>
      </c>
      <c r="DH118" s="13">
        <v>2544</v>
      </c>
      <c r="DI118" s="10">
        <f t="shared" si="154"/>
        <v>3</v>
      </c>
      <c r="DJ118" s="17">
        <f t="shared" si="155"/>
        <v>2.7</v>
      </c>
    </row>
    <row r="119" spans="1:114" ht="14.25" x14ac:dyDescent="0.2">
      <c r="A119" s="6" t="s">
        <v>737</v>
      </c>
      <c r="B119" s="7">
        <v>180</v>
      </c>
      <c r="C119" s="7"/>
      <c r="D119" s="7">
        <v>112</v>
      </c>
      <c r="E119" s="6" t="s">
        <v>635</v>
      </c>
      <c r="F119" s="9" t="str">
        <f t="shared" si="103"/>
        <v>Mathiaz Boström</v>
      </c>
      <c r="G119" s="10" t="str">
        <f t="shared" si="104"/>
        <v>mathiaz.bostrom@tierp.se</v>
      </c>
      <c r="H119" s="10" t="str">
        <f t="shared" si="105"/>
        <v>Ungdomskonsulent</v>
      </c>
      <c r="I119" s="11">
        <f t="shared" si="156"/>
        <v>0</v>
      </c>
      <c r="J119" s="11">
        <f t="shared" si="157"/>
        <v>0</v>
      </c>
      <c r="K119" s="11">
        <f t="shared" si="158"/>
        <v>0</v>
      </c>
      <c r="L119" s="11">
        <f t="shared" si="159"/>
        <v>1.25</v>
      </c>
      <c r="M119" s="11">
        <f t="shared" si="160"/>
        <v>0</v>
      </c>
      <c r="N119" s="10">
        <f t="shared" si="161"/>
        <v>1.25</v>
      </c>
      <c r="O119" s="11">
        <f t="shared" si="162"/>
        <v>1</v>
      </c>
      <c r="P119" s="11">
        <f t="shared" si="163"/>
        <v>1</v>
      </c>
      <c r="Q119" s="11">
        <f t="shared" si="164"/>
        <v>1</v>
      </c>
      <c r="R119" s="11">
        <f t="shared" si="165"/>
        <v>1</v>
      </c>
      <c r="S119" s="11">
        <f t="shared" si="166"/>
        <v>0</v>
      </c>
      <c r="T119" s="11">
        <f t="shared" si="167"/>
        <v>0</v>
      </c>
      <c r="U119" s="10">
        <f t="shared" si="168"/>
        <v>4</v>
      </c>
      <c r="V119" s="11">
        <f t="shared" si="169"/>
        <v>0</v>
      </c>
      <c r="W119" s="11">
        <f t="shared" si="170"/>
        <v>0.625</v>
      </c>
      <c r="X119" s="11">
        <f t="shared" si="171"/>
        <v>0</v>
      </c>
      <c r="Y119" s="11">
        <f t="shared" si="172"/>
        <v>0</v>
      </c>
      <c r="Z119" s="11">
        <f t="shared" si="173"/>
        <v>0</v>
      </c>
      <c r="AA119" s="11">
        <f t="shared" si="174"/>
        <v>0.625</v>
      </c>
      <c r="AB119" s="11">
        <f t="shared" si="175"/>
        <v>0.625</v>
      </c>
      <c r="AC119" s="11">
        <f t="shared" si="176"/>
        <v>0.625</v>
      </c>
      <c r="AD119" s="11">
        <f t="shared" si="177"/>
        <v>0</v>
      </c>
      <c r="AE119" s="10">
        <f t="shared" si="178"/>
        <v>2.5</v>
      </c>
      <c r="AF119" s="11">
        <f t="shared" si="179"/>
        <v>0</v>
      </c>
      <c r="AG119" s="11">
        <f t="shared" si="180"/>
        <v>2</v>
      </c>
      <c r="AH119" s="11">
        <f t="shared" si="181"/>
        <v>0</v>
      </c>
      <c r="AI119" s="11">
        <f t="shared" si="182"/>
        <v>0</v>
      </c>
      <c r="AJ119" s="11">
        <f t="shared" si="183"/>
        <v>1</v>
      </c>
      <c r="AK119" s="11">
        <f t="shared" si="184"/>
        <v>0</v>
      </c>
      <c r="AL119" s="10">
        <f t="shared" si="185"/>
        <v>3</v>
      </c>
      <c r="AM119" s="11">
        <f t="shared" si="186"/>
        <v>1</v>
      </c>
      <c r="AN119" s="11">
        <f t="shared" si="187"/>
        <v>1</v>
      </c>
      <c r="AO119" s="11">
        <f t="shared" si="188"/>
        <v>1</v>
      </c>
      <c r="AP119" s="11">
        <f t="shared" si="189"/>
        <v>1</v>
      </c>
      <c r="AQ119" s="11">
        <f t="shared" si="190"/>
        <v>0</v>
      </c>
      <c r="AR119" s="11">
        <f t="shared" si="191"/>
        <v>0</v>
      </c>
      <c r="AS119" s="10">
        <f t="shared" si="192"/>
        <v>4</v>
      </c>
      <c r="AT119" s="11">
        <f t="shared" si="193"/>
        <v>1</v>
      </c>
      <c r="AU119" s="11">
        <f t="shared" si="194"/>
        <v>1</v>
      </c>
      <c r="AV119" s="11">
        <f t="shared" si="195"/>
        <v>0</v>
      </c>
      <c r="AW119" s="11">
        <f t="shared" si="196"/>
        <v>0</v>
      </c>
      <c r="AX119" s="11">
        <f t="shared" si="197"/>
        <v>0</v>
      </c>
      <c r="AY119" s="11">
        <f t="shared" si="198"/>
        <v>0</v>
      </c>
      <c r="AZ119" s="10">
        <f t="shared" si="199"/>
        <v>2</v>
      </c>
      <c r="BA119" s="12" t="s">
        <v>1579</v>
      </c>
      <c r="BB119" s="12">
        <v>985</v>
      </c>
      <c r="BC119" s="13">
        <v>2975</v>
      </c>
      <c r="BD119" s="10">
        <f t="shared" si="106"/>
        <v>4</v>
      </c>
      <c r="BE119" s="17">
        <f t="shared" si="200"/>
        <v>3</v>
      </c>
      <c r="BF119" s="38" t="s">
        <v>45</v>
      </c>
      <c r="BI119" s="7">
        <v>154</v>
      </c>
      <c r="BJ119" s="6" t="s">
        <v>876</v>
      </c>
      <c r="BK119" s="9" t="str">
        <f t="shared" si="107"/>
        <v>Johan Öhman</v>
      </c>
      <c r="BL119" s="10" t="str">
        <f t="shared" si="108"/>
        <v>johan.ohman@kristinehamn.se</v>
      </c>
      <c r="BM119" s="10" t="str">
        <f t="shared" si="109"/>
        <v>Enhetschef Folkhälsoenheten</v>
      </c>
      <c r="BN119" s="11">
        <f t="shared" si="110"/>
        <v>0</v>
      </c>
      <c r="BO119" s="11">
        <f t="shared" si="111"/>
        <v>0</v>
      </c>
      <c r="BP119" s="11">
        <f t="shared" si="112"/>
        <v>0</v>
      </c>
      <c r="BQ119" s="11">
        <f t="shared" si="113"/>
        <v>0</v>
      </c>
      <c r="BR119" s="11">
        <f t="shared" si="114"/>
        <v>0</v>
      </c>
      <c r="BS119" s="10">
        <f t="shared" si="115"/>
        <v>0</v>
      </c>
      <c r="BT119" s="11">
        <f t="shared" si="116"/>
        <v>1</v>
      </c>
      <c r="BU119" s="11">
        <f t="shared" si="117"/>
        <v>1</v>
      </c>
      <c r="BV119" s="11">
        <f t="shared" si="118"/>
        <v>1</v>
      </c>
      <c r="BW119" s="11">
        <f t="shared" si="119"/>
        <v>1</v>
      </c>
      <c r="BX119" s="11">
        <f t="shared" si="120"/>
        <v>0</v>
      </c>
      <c r="BY119" s="11">
        <f t="shared" si="121"/>
        <v>0</v>
      </c>
      <c r="BZ119" s="10">
        <f t="shared" si="122"/>
        <v>4</v>
      </c>
      <c r="CA119" s="11">
        <f t="shared" si="123"/>
        <v>0.625</v>
      </c>
      <c r="CB119" s="11">
        <f t="shared" si="124"/>
        <v>0.625</v>
      </c>
      <c r="CC119" s="11">
        <f t="shared" si="125"/>
        <v>0.625</v>
      </c>
      <c r="CD119" s="11">
        <f t="shared" si="126"/>
        <v>0</v>
      </c>
      <c r="CE119" s="11">
        <f t="shared" si="127"/>
        <v>0</v>
      </c>
      <c r="CF119" s="11">
        <f t="shared" si="128"/>
        <v>0.625</v>
      </c>
      <c r="CG119" s="11">
        <f t="shared" si="129"/>
        <v>0</v>
      </c>
      <c r="CH119" s="11">
        <f t="shared" si="130"/>
        <v>0.625</v>
      </c>
      <c r="CI119" s="11">
        <f t="shared" si="131"/>
        <v>0</v>
      </c>
      <c r="CJ119" s="10">
        <f t="shared" si="132"/>
        <v>3.125</v>
      </c>
      <c r="CK119" s="11">
        <f t="shared" si="133"/>
        <v>0</v>
      </c>
      <c r="CL119" s="11">
        <f t="shared" si="134"/>
        <v>2</v>
      </c>
      <c r="CM119" s="11">
        <f t="shared" si="135"/>
        <v>1</v>
      </c>
      <c r="CN119" s="11">
        <f t="shared" si="136"/>
        <v>0</v>
      </c>
      <c r="CO119" s="11">
        <f t="shared" si="137"/>
        <v>1</v>
      </c>
      <c r="CP119" s="11">
        <f t="shared" si="138"/>
        <v>0</v>
      </c>
      <c r="CQ119" s="10">
        <f t="shared" si="139"/>
        <v>4</v>
      </c>
      <c r="CR119" s="11">
        <f t="shared" si="140"/>
        <v>1</v>
      </c>
      <c r="CS119" s="11">
        <f t="shared" si="141"/>
        <v>1</v>
      </c>
      <c r="CT119" s="11">
        <f t="shared" si="142"/>
        <v>1</v>
      </c>
      <c r="CU119" s="11">
        <f t="shared" si="143"/>
        <v>1</v>
      </c>
      <c r="CV119" s="11">
        <f t="shared" si="144"/>
        <v>0</v>
      </c>
      <c r="CW119" s="11">
        <f t="shared" si="145"/>
        <v>0</v>
      </c>
      <c r="CX119" s="10">
        <f t="shared" si="146"/>
        <v>4</v>
      </c>
      <c r="CY119" s="11">
        <f t="shared" si="147"/>
        <v>1</v>
      </c>
      <c r="CZ119" s="11">
        <f t="shared" si="148"/>
        <v>0</v>
      </c>
      <c r="DA119" s="11">
        <f t="shared" si="149"/>
        <v>0</v>
      </c>
      <c r="DB119" s="11">
        <f t="shared" si="150"/>
        <v>0</v>
      </c>
      <c r="DC119" s="11">
        <f t="shared" si="151"/>
        <v>0</v>
      </c>
      <c r="DD119" s="11">
        <f t="shared" si="152"/>
        <v>0</v>
      </c>
      <c r="DE119" s="10">
        <f t="shared" si="153"/>
        <v>1</v>
      </c>
      <c r="DF119" s="12" t="s">
        <v>1588</v>
      </c>
      <c r="DG119" s="12" t="s">
        <v>1473</v>
      </c>
      <c r="DH119" s="13">
        <v>2787</v>
      </c>
      <c r="DI119" s="10">
        <f t="shared" si="154"/>
        <v>3</v>
      </c>
      <c r="DJ119" s="17">
        <f t="shared" si="155"/>
        <v>2.7</v>
      </c>
    </row>
    <row r="120" spans="1:114" ht="14.25" x14ac:dyDescent="0.2">
      <c r="A120" s="6" t="s">
        <v>737</v>
      </c>
      <c r="B120" s="7">
        <v>187</v>
      </c>
      <c r="C120" s="7"/>
      <c r="D120" s="7">
        <v>113</v>
      </c>
      <c r="E120" s="6" t="s">
        <v>318</v>
      </c>
      <c r="F120" s="9" t="str">
        <f t="shared" si="103"/>
        <v>Lars Johansson</v>
      </c>
      <c r="G120" s="10" t="str">
        <f t="shared" si="104"/>
        <v>lars.johansson@harnosand.se</v>
      </c>
      <c r="H120" s="10" t="str">
        <f t="shared" si="105"/>
        <v>Ungdomssamordnare</v>
      </c>
      <c r="I120" s="11">
        <f t="shared" si="156"/>
        <v>0</v>
      </c>
      <c r="J120" s="11">
        <f t="shared" si="157"/>
        <v>0</v>
      </c>
      <c r="K120" s="11">
        <f t="shared" si="158"/>
        <v>1.25</v>
      </c>
      <c r="L120" s="11">
        <f t="shared" si="159"/>
        <v>0</v>
      </c>
      <c r="M120" s="11">
        <f t="shared" si="160"/>
        <v>0</v>
      </c>
      <c r="N120" s="10">
        <f t="shared" si="161"/>
        <v>1.25</v>
      </c>
      <c r="O120" s="11">
        <f t="shared" si="162"/>
        <v>1</v>
      </c>
      <c r="P120" s="11">
        <f t="shared" si="163"/>
        <v>1</v>
      </c>
      <c r="Q120" s="11">
        <f t="shared" si="164"/>
        <v>1</v>
      </c>
      <c r="R120" s="11">
        <f t="shared" si="165"/>
        <v>1</v>
      </c>
      <c r="S120" s="11">
        <f t="shared" si="166"/>
        <v>1</v>
      </c>
      <c r="T120" s="11">
        <f t="shared" si="167"/>
        <v>0</v>
      </c>
      <c r="U120" s="10">
        <f t="shared" si="168"/>
        <v>5</v>
      </c>
      <c r="V120" s="11">
        <f t="shared" si="169"/>
        <v>0.625</v>
      </c>
      <c r="W120" s="11">
        <f t="shared" si="170"/>
        <v>0.625</v>
      </c>
      <c r="X120" s="11">
        <f t="shared" si="171"/>
        <v>0.625</v>
      </c>
      <c r="Y120" s="11">
        <f t="shared" si="172"/>
        <v>0.625</v>
      </c>
      <c r="Z120" s="11">
        <f t="shared" si="173"/>
        <v>0.625</v>
      </c>
      <c r="AA120" s="11">
        <f t="shared" si="174"/>
        <v>0.625</v>
      </c>
      <c r="AB120" s="11">
        <f t="shared" si="175"/>
        <v>0.625</v>
      </c>
      <c r="AC120" s="11">
        <f t="shared" si="176"/>
        <v>0.625</v>
      </c>
      <c r="AD120" s="11">
        <f t="shared" si="177"/>
        <v>0</v>
      </c>
      <c r="AE120" s="10">
        <f t="shared" si="178"/>
        <v>5</v>
      </c>
      <c r="AF120" s="11">
        <f t="shared" si="179"/>
        <v>1</v>
      </c>
      <c r="AG120" s="11">
        <f t="shared" si="180"/>
        <v>0</v>
      </c>
      <c r="AH120" s="11">
        <f t="shared" si="181"/>
        <v>0</v>
      </c>
      <c r="AI120" s="11">
        <f t="shared" si="182"/>
        <v>2</v>
      </c>
      <c r="AJ120" s="11">
        <f t="shared" si="183"/>
        <v>0</v>
      </c>
      <c r="AK120" s="11">
        <f t="shared" si="184"/>
        <v>0</v>
      </c>
      <c r="AL120" s="10">
        <f t="shared" si="185"/>
        <v>3</v>
      </c>
      <c r="AM120" s="11">
        <f t="shared" si="186"/>
        <v>1</v>
      </c>
      <c r="AN120" s="11">
        <f t="shared" si="187"/>
        <v>1</v>
      </c>
      <c r="AO120" s="11">
        <f t="shared" si="188"/>
        <v>1</v>
      </c>
      <c r="AP120" s="11">
        <f t="shared" si="189"/>
        <v>1</v>
      </c>
      <c r="AQ120" s="11">
        <f t="shared" si="190"/>
        <v>0</v>
      </c>
      <c r="AR120" s="11">
        <f t="shared" si="191"/>
        <v>0</v>
      </c>
      <c r="AS120" s="10">
        <f t="shared" si="192"/>
        <v>4</v>
      </c>
      <c r="AT120" s="11">
        <f t="shared" si="193"/>
        <v>1</v>
      </c>
      <c r="AU120" s="11">
        <f t="shared" si="194"/>
        <v>1</v>
      </c>
      <c r="AV120" s="11">
        <f t="shared" si="195"/>
        <v>0</v>
      </c>
      <c r="AW120" s="11">
        <f t="shared" si="196"/>
        <v>0</v>
      </c>
      <c r="AX120" s="11">
        <f t="shared" si="197"/>
        <v>0</v>
      </c>
      <c r="AY120" s="11">
        <f t="shared" si="198"/>
        <v>0</v>
      </c>
      <c r="AZ120" s="10">
        <f t="shared" si="199"/>
        <v>2</v>
      </c>
      <c r="BA120" s="12" t="s">
        <v>1364</v>
      </c>
      <c r="BB120" s="12" t="s">
        <v>1622</v>
      </c>
      <c r="BC120" s="13">
        <v>2232</v>
      </c>
      <c r="BD120" s="10">
        <f t="shared" si="106"/>
        <v>1</v>
      </c>
      <c r="BE120" s="17">
        <f t="shared" si="200"/>
        <v>3</v>
      </c>
      <c r="BF120" s="10" t="str">
        <f t="shared" ref="BF120:BF151" si="203">IF(LEN(F121) &gt; 0, VLOOKUP(E121,Svar, 12, FALSE), "")</f>
        <v>Bra</v>
      </c>
      <c r="BI120" s="7">
        <v>155</v>
      </c>
      <c r="BJ120" s="6" t="s">
        <v>832</v>
      </c>
      <c r="BK120" s="9" t="str">
        <f t="shared" si="107"/>
        <v>Hans Bylund</v>
      </c>
      <c r="BL120" s="10" t="str">
        <f t="shared" si="108"/>
        <v>hans.bylund@kramfors.se</v>
      </c>
      <c r="BM120" s="10" t="str">
        <f t="shared" si="109"/>
        <v>Folkhälsosamordnare</v>
      </c>
      <c r="BN120" s="11">
        <f t="shared" si="110"/>
        <v>0</v>
      </c>
      <c r="BO120" s="11">
        <f t="shared" si="111"/>
        <v>0</v>
      </c>
      <c r="BP120" s="11">
        <f t="shared" si="112"/>
        <v>0</v>
      </c>
      <c r="BQ120" s="11">
        <f t="shared" si="113"/>
        <v>1.25</v>
      </c>
      <c r="BR120" s="11">
        <f t="shared" si="114"/>
        <v>0</v>
      </c>
      <c r="BS120" s="10">
        <f t="shared" si="115"/>
        <v>1.25</v>
      </c>
      <c r="BT120" s="11">
        <f t="shared" si="116"/>
        <v>1</v>
      </c>
      <c r="BU120" s="11">
        <f t="shared" si="117"/>
        <v>1</v>
      </c>
      <c r="BV120" s="11">
        <f t="shared" si="118"/>
        <v>1</v>
      </c>
      <c r="BW120" s="11">
        <f t="shared" si="119"/>
        <v>0</v>
      </c>
      <c r="BX120" s="11">
        <f t="shared" si="120"/>
        <v>1</v>
      </c>
      <c r="BY120" s="11">
        <f t="shared" si="121"/>
        <v>0</v>
      </c>
      <c r="BZ120" s="10">
        <f t="shared" si="122"/>
        <v>4</v>
      </c>
      <c r="CA120" s="11">
        <f t="shared" si="123"/>
        <v>0</v>
      </c>
      <c r="CB120" s="11">
        <f t="shared" si="124"/>
        <v>0</v>
      </c>
      <c r="CC120" s="11">
        <f t="shared" si="125"/>
        <v>0</v>
      </c>
      <c r="CD120" s="11">
        <f t="shared" si="126"/>
        <v>0</v>
      </c>
      <c r="CE120" s="11">
        <f t="shared" si="127"/>
        <v>0</v>
      </c>
      <c r="CF120" s="11">
        <f t="shared" si="128"/>
        <v>0.625</v>
      </c>
      <c r="CG120" s="11">
        <f t="shared" si="129"/>
        <v>0</v>
      </c>
      <c r="CH120" s="11">
        <f t="shared" si="130"/>
        <v>0</v>
      </c>
      <c r="CI120" s="11">
        <f t="shared" si="131"/>
        <v>0</v>
      </c>
      <c r="CJ120" s="10">
        <f t="shared" si="132"/>
        <v>0.625</v>
      </c>
      <c r="CK120" s="11">
        <f t="shared" si="133"/>
        <v>0</v>
      </c>
      <c r="CL120" s="11">
        <f t="shared" si="134"/>
        <v>2</v>
      </c>
      <c r="CM120" s="11">
        <f t="shared" si="135"/>
        <v>1</v>
      </c>
      <c r="CN120" s="11">
        <f t="shared" si="136"/>
        <v>0</v>
      </c>
      <c r="CO120" s="11">
        <f t="shared" si="137"/>
        <v>1</v>
      </c>
      <c r="CP120" s="11">
        <f t="shared" si="138"/>
        <v>0</v>
      </c>
      <c r="CQ120" s="10">
        <f t="shared" si="139"/>
        <v>4</v>
      </c>
      <c r="CR120" s="11">
        <f t="shared" si="140"/>
        <v>0</v>
      </c>
      <c r="CS120" s="11">
        <f t="shared" si="141"/>
        <v>1</v>
      </c>
      <c r="CT120" s="11">
        <f t="shared" si="142"/>
        <v>1</v>
      </c>
      <c r="CU120" s="11">
        <f t="shared" si="143"/>
        <v>1</v>
      </c>
      <c r="CV120" s="11">
        <f t="shared" si="144"/>
        <v>0</v>
      </c>
      <c r="CW120" s="11">
        <f t="shared" si="145"/>
        <v>0</v>
      </c>
      <c r="CX120" s="10">
        <f t="shared" si="146"/>
        <v>3</v>
      </c>
      <c r="CY120" s="11">
        <f t="shared" si="147"/>
        <v>1</v>
      </c>
      <c r="CZ120" s="11">
        <f t="shared" si="148"/>
        <v>0</v>
      </c>
      <c r="DA120" s="11">
        <f t="shared" si="149"/>
        <v>1</v>
      </c>
      <c r="DB120" s="11">
        <f t="shared" si="150"/>
        <v>0</v>
      </c>
      <c r="DC120" s="11">
        <f t="shared" si="151"/>
        <v>0</v>
      </c>
      <c r="DD120" s="11">
        <f t="shared" si="152"/>
        <v>0</v>
      </c>
      <c r="DE120" s="10">
        <f t="shared" si="153"/>
        <v>2</v>
      </c>
      <c r="DF120" s="12" t="s">
        <v>1619</v>
      </c>
      <c r="DG120" s="12" t="s">
        <v>1566</v>
      </c>
      <c r="DH120" s="13">
        <v>2956</v>
      </c>
      <c r="DI120" s="10">
        <f t="shared" si="154"/>
        <v>4</v>
      </c>
      <c r="DJ120" s="17">
        <f t="shared" si="155"/>
        <v>2.7</v>
      </c>
    </row>
    <row r="121" spans="1:114" ht="14.25" x14ac:dyDescent="0.2">
      <c r="A121" s="6" t="s">
        <v>737</v>
      </c>
      <c r="B121" s="7">
        <v>138</v>
      </c>
      <c r="C121" s="7"/>
      <c r="D121" s="7">
        <v>114</v>
      </c>
      <c r="E121" s="6" t="s">
        <v>659</v>
      </c>
      <c r="F121" s="9" t="str">
        <f t="shared" si="103"/>
        <v>Christina Nettelbladh Malm</v>
      </c>
      <c r="G121" s="10" t="str">
        <f t="shared" si="104"/>
        <v>christina.nettelbladh.malm@skovde.se</v>
      </c>
      <c r="H121" s="10" t="str">
        <f t="shared" si="105"/>
        <v>Ungdomsstrateg</v>
      </c>
      <c r="I121" s="11">
        <f t="shared" si="156"/>
        <v>1.25</v>
      </c>
      <c r="J121" s="11">
        <f t="shared" si="157"/>
        <v>0</v>
      </c>
      <c r="K121" s="11">
        <f t="shared" si="158"/>
        <v>1.25</v>
      </c>
      <c r="L121" s="11">
        <f t="shared" si="159"/>
        <v>1.25</v>
      </c>
      <c r="M121" s="11">
        <f t="shared" si="160"/>
        <v>0</v>
      </c>
      <c r="N121" s="10">
        <f t="shared" si="161"/>
        <v>3.75</v>
      </c>
      <c r="O121" s="11">
        <f t="shared" si="162"/>
        <v>1</v>
      </c>
      <c r="P121" s="11">
        <f t="shared" si="163"/>
        <v>0</v>
      </c>
      <c r="Q121" s="11">
        <f t="shared" si="164"/>
        <v>1</v>
      </c>
      <c r="R121" s="11">
        <f t="shared" si="165"/>
        <v>0</v>
      </c>
      <c r="S121" s="11">
        <f t="shared" si="166"/>
        <v>0</v>
      </c>
      <c r="T121" s="11">
        <f t="shared" si="167"/>
        <v>0</v>
      </c>
      <c r="U121" s="10">
        <f t="shared" si="168"/>
        <v>2</v>
      </c>
      <c r="V121" s="11">
        <f t="shared" si="169"/>
        <v>0</v>
      </c>
      <c r="W121" s="11">
        <f t="shared" si="170"/>
        <v>0</v>
      </c>
      <c r="X121" s="11">
        <f t="shared" si="171"/>
        <v>0</v>
      </c>
      <c r="Y121" s="11">
        <f t="shared" si="172"/>
        <v>0</v>
      </c>
      <c r="Z121" s="11">
        <f t="shared" si="173"/>
        <v>0</v>
      </c>
      <c r="AA121" s="11">
        <f t="shared" si="174"/>
        <v>0.625</v>
      </c>
      <c r="AB121" s="11">
        <f t="shared" si="175"/>
        <v>0</v>
      </c>
      <c r="AC121" s="11">
        <f t="shared" si="176"/>
        <v>0.625</v>
      </c>
      <c r="AD121" s="11">
        <f t="shared" si="177"/>
        <v>0</v>
      </c>
      <c r="AE121" s="10">
        <f t="shared" si="178"/>
        <v>1.25</v>
      </c>
      <c r="AF121" s="11">
        <f t="shared" si="179"/>
        <v>0</v>
      </c>
      <c r="AG121" s="11">
        <f t="shared" si="180"/>
        <v>2</v>
      </c>
      <c r="AH121" s="11">
        <f t="shared" si="181"/>
        <v>0</v>
      </c>
      <c r="AI121" s="11">
        <f t="shared" si="182"/>
        <v>2</v>
      </c>
      <c r="AJ121" s="11">
        <f t="shared" si="183"/>
        <v>0</v>
      </c>
      <c r="AK121" s="11">
        <f t="shared" si="184"/>
        <v>0</v>
      </c>
      <c r="AL121" s="10">
        <f t="shared" si="185"/>
        <v>4</v>
      </c>
      <c r="AM121" s="11">
        <f t="shared" si="186"/>
        <v>1</v>
      </c>
      <c r="AN121" s="11">
        <f t="shared" si="187"/>
        <v>1</v>
      </c>
      <c r="AO121" s="11">
        <f t="shared" si="188"/>
        <v>1</v>
      </c>
      <c r="AP121" s="11">
        <f t="shared" si="189"/>
        <v>1</v>
      </c>
      <c r="AQ121" s="11">
        <f t="shared" si="190"/>
        <v>0</v>
      </c>
      <c r="AR121" s="11">
        <f t="shared" si="191"/>
        <v>0</v>
      </c>
      <c r="AS121" s="10">
        <f t="shared" si="192"/>
        <v>4</v>
      </c>
      <c r="AT121" s="11">
        <f t="shared" si="193"/>
        <v>0</v>
      </c>
      <c r="AU121" s="11">
        <f t="shared" si="194"/>
        <v>0</v>
      </c>
      <c r="AV121" s="11">
        <f t="shared" si="195"/>
        <v>0</v>
      </c>
      <c r="AW121" s="11">
        <f t="shared" si="196"/>
        <v>1</v>
      </c>
      <c r="AX121" s="11">
        <f t="shared" si="197"/>
        <v>0</v>
      </c>
      <c r="AY121" s="11">
        <f t="shared" si="198"/>
        <v>0</v>
      </c>
      <c r="AZ121" s="10">
        <f t="shared" si="199"/>
        <v>1</v>
      </c>
      <c r="BA121" s="12" t="s">
        <v>1648</v>
      </c>
      <c r="BB121" s="12" t="s">
        <v>1649</v>
      </c>
      <c r="BC121" s="13">
        <v>3780</v>
      </c>
      <c r="BD121" s="10">
        <f t="shared" si="106"/>
        <v>5</v>
      </c>
      <c r="BE121" s="17">
        <f t="shared" si="200"/>
        <v>3</v>
      </c>
      <c r="BF121" s="10" t="str">
        <f t="shared" si="203"/>
        <v>Bra</v>
      </c>
      <c r="BI121" s="7">
        <v>156</v>
      </c>
      <c r="BJ121" s="6" t="s">
        <v>678</v>
      </c>
      <c r="BK121" s="9" t="str">
        <f t="shared" si="107"/>
        <v>sara fjällman</v>
      </c>
      <c r="BL121" s="10" t="str">
        <f t="shared" si="108"/>
        <v>sara.fjallman@sotenas.se</v>
      </c>
      <c r="BM121" s="10" t="str">
        <f t="shared" si="109"/>
        <v>ungdomsutvecklare</v>
      </c>
      <c r="BN121" s="11">
        <f t="shared" si="110"/>
        <v>0</v>
      </c>
      <c r="BO121" s="11">
        <f t="shared" si="111"/>
        <v>0</v>
      </c>
      <c r="BP121" s="11">
        <f t="shared" si="112"/>
        <v>0</v>
      </c>
      <c r="BQ121" s="11">
        <f t="shared" si="113"/>
        <v>1.25</v>
      </c>
      <c r="BR121" s="11">
        <f t="shared" si="114"/>
        <v>0</v>
      </c>
      <c r="BS121" s="10">
        <f t="shared" si="115"/>
        <v>1.25</v>
      </c>
      <c r="BT121" s="11">
        <f t="shared" si="116"/>
        <v>1</v>
      </c>
      <c r="BU121" s="11">
        <f t="shared" si="117"/>
        <v>0</v>
      </c>
      <c r="BV121" s="11">
        <f t="shared" si="118"/>
        <v>1</v>
      </c>
      <c r="BW121" s="11">
        <f t="shared" si="119"/>
        <v>1</v>
      </c>
      <c r="BX121" s="11">
        <f t="shared" si="120"/>
        <v>1</v>
      </c>
      <c r="BY121" s="11">
        <f t="shared" si="121"/>
        <v>0</v>
      </c>
      <c r="BZ121" s="10">
        <f t="shared" si="122"/>
        <v>4</v>
      </c>
      <c r="CA121" s="11">
        <f t="shared" si="123"/>
        <v>0</v>
      </c>
      <c r="CB121" s="11">
        <f t="shared" si="124"/>
        <v>0</v>
      </c>
      <c r="CC121" s="11">
        <f t="shared" si="125"/>
        <v>0</v>
      </c>
      <c r="CD121" s="11">
        <f t="shared" si="126"/>
        <v>0</v>
      </c>
      <c r="CE121" s="11">
        <f t="shared" si="127"/>
        <v>0</v>
      </c>
      <c r="CF121" s="11">
        <f t="shared" si="128"/>
        <v>0.625</v>
      </c>
      <c r="CG121" s="11">
        <f t="shared" si="129"/>
        <v>0.625</v>
      </c>
      <c r="CH121" s="11">
        <f t="shared" si="130"/>
        <v>0.625</v>
      </c>
      <c r="CI121" s="11">
        <f t="shared" si="131"/>
        <v>0</v>
      </c>
      <c r="CJ121" s="10">
        <f t="shared" si="132"/>
        <v>1.875</v>
      </c>
      <c r="CK121" s="11">
        <f t="shared" si="133"/>
        <v>0</v>
      </c>
      <c r="CL121" s="11">
        <f t="shared" si="134"/>
        <v>2</v>
      </c>
      <c r="CM121" s="11">
        <f t="shared" si="135"/>
        <v>0</v>
      </c>
      <c r="CN121" s="11">
        <f t="shared" si="136"/>
        <v>0</v>
      </c>
      <c r="CO121" s="11">
        <f t="shared" si="137"/>
        <v>0</v>
      </c>
      <c r="CP121" s="11">
        <f t="shared" si="138"/>
        <v>0</v>
      </c>
      <c r="CQ121" s="10">
        <f t="shared" si="139"/>
        <v>2</v>
      </c>
      <c r="CR121" s="11">
        <f t="shared" si="140"/>
        <v>1</v>
      </c>
      <c r="CS121" s="11">
        <f t="shared" si="141"/>
        <v>1</v>
      </c>
      <c r="CT121" s="11">
        <f t="shared" si="142"/>
        <v>1</v>
      </c>
      <c r="CU121" s="11">
        <f t="shared" si="143"/>
        <v>1</v>
      </c>
      <c r="CV121" s="11">
        <f t="shared" si="144"/>
        <v>0</v>
      </c>
      <c r="CW121" s="11">
        <f t="shared" si="145"/>
        <v>0</v>
      </c>
      <c r="CX121" s="10">
        <f t="shared" si="146"/>
        <v>4</v>
      </c>
      <c r="CY121" s="11">
        <f t="shared" si="147"/>
        <v>0</v>
      </c>
      <c r="CZ121" s="11">
        <f t="shared" si="148"/>
        <v>1</v>
      </c>
      <c r="DA121" s="11">
        <f t="shared" si="149"/>
        <v>0</v>
      </c>
      <c r="DB121" s="11">
        <f t="shared" si="150"/>
        <v>0</v>
      </c>
      <c r="DC121" s="11">
        <f t="shared" si="151"/>
        <v>0</v>
      </c>
      <c r="DD121" s="11">
        <f t="shared" si="152"/>
        <v>0</v>
      </c>
      <c r="DE121" s="10">
        <f t="shared" si="153"/>
        <v>1</v>
      </c>
      <c r="DF121" s="12" t="s">
        <v>1646</v>
      </c>
      <c r="DG121" s="12">
        <v>655</v>
      </c>
      <c r="DH121" s="13">
        <v>3314</v>
      </c>
      <c r="DI121" s="10">
        <f t="shared" si="154"/>
        <v>5</v>
      </c>
      <c r="DJ121" s="17">
        <f t="shared" si="155"/>
        <v>2.7</v>
      </c>
    </row>
    <row r="122" spans="1:114" ht="14.25" x14ac:dyDescent="0.2">
      <c r="A122" s="6" t="s">
        <v>737</v>
      </c>
      <c r="B122" s="7">
        <v>139</v>
      </c>
      <c r="C122" s="7"/>
      <c r="D122" s="7">
        <v>115</v>
      </c>
      <c r="E122" s="6" t="s">
        <v>99</v>
      </c>
      <c r="F122" s="9" t="str">
        <f t="shared" si="103"/>
        <v>Ove Olsson</v>
      </c>
      <c r="G122" s="10" t="str">
        <f t="shared" si="104"/>
        <v>ove.olsson@leksand.se</v>
      </c>
      <c r="H122" s="10" t="str">
        <f t="shared" si="105"/>
        <v>Samordnare/ungdomskonsulent</v>
      </c>
      <c r="I122" s="11">
        <f t="shared" si="156"/>
        <v>0</v>
      </c>
      <c r="J122" s="11">
        <f t="shared" si="157"/>
        <v>0</v>
      </c>
      <c r="K122" s="11">
        <f t="shared" si="158"/>
        <v>0</v>
      </c>
      <c r="L122" s="11">
        <f t="shared" si="159"/>
        <v>1.25</v>
      </c>
      <c r="M122" s="11">
        <f t="shared" si="160"/>
        <v>0</v>
      </c>
      <c r="N122" s="10">
        <f t="shared" si="161"/>
        <v>1.25</v>
      </c>
      <c r="O122" s="11">
        <f t="shared" si="162"/>
        <v>0</v>
      </c>
      <c r="P122" s="11">
        <f t="shared" si="163"/>
        <v>1</v>
      </c>
      <c r="Q122" s="11">
        <f t="shared" si="164"/>
        <v>1</v>
      </c>
      <c r="R122" s="11">
        <f t="shared" si="165"/>
        <v>0</v>
      </c>
      <c r="S122" s="11">
        <f t="shared" si="166"/>
        <v>0</v>
      </c>
      <c r="T122" s="11">
        <f t="shared" si="167"/>
        <v>0</v>
      </c>
      <c r="U122" s="10">
        <f t="shared" si="168"/>
        <v>2</v>
      </c>
      <c r="V122" s="11">
        <f t="shared" si="169"/>
        <v>0.625</v>
      </c>
      <c r="W122" s="11">
        <f t="shared" si="170"/>
        <v>0.625</v>
      </c>
      <c r="X122" s="11">
        <f t="shared" si="171"/>
        <v>0.625</v>
      </c>
      <c r="Y122" s="11">
        <f t="shared" si="172"/>
        <v>0</v>
      </c>
      <c r="Z122" s="11">
        <f t="shared" si="173"/>
        <v>0.625</v>
      </c>
      <c r="AA122" s="11">
        <f t="shared" si="174"/>
        <v>0.625</v>
      </c>
      <c r="AB122" s="11">
        <f t="shared" si="175"/>
        <v>0.625</v>
      </c>
      <c r="AC122" s="11">
        <f t="shared" si="176"/>
        <v>0</v>
      </c>
      <c r="AD122" s="11">
        <f t="shared" si="177"/>
        <v>0</v>
      </c>
      <c r="AE122" s="10">
        <f t="shared" si="178"/>
        <v>3.75</v>
      </c>
      <c r="AF122" s="11">
        <f t="shared" si="179"/>
        <v>0</v>
      </c>
      <c r="AG122" s="11">
        <f t="shared" si="180"/>
        <v>2</v>
      </c>
      <c r="AH122" s="11">
        <f t="shared" si="181"/>
        <v>1</v>
      </c>
      <c r="AI122" s="11">
        <f t="shared" si="182"/>
        <v>0</v>
      </c>
      <c r="AJ122" s="11">
        <f t="shared" si="183"/>
        <v>0</v>
      </c>
      <c r="AK122" s="11">
        <f t="shared" si="184"/>
        <v>0</v>
      </c>
      <c r="AL122" s="10">
        <f t="shared" si="185"/>
        <v>3</v>
      </c>
      <c r="AM122" s="11">
        <f t="shared" si="186"/>
        <v>1</v>
      </c>
      <c r="AN122" s="11">
        <f t="shared" si="187"/>
        <v>1</v>
      </c>
      <c r="AO122" s="11">
        <f t="shared" si="188"/>
        <v>1</v>
      </c>
      <c r="AP122" s="11">
        <f t="shared" si="189"/>
        <v>0</v>
      </c>
      <c r="AQ122" s="11">
        <f t="shared" si="190"/>
        <v>1</v>
      </c>
      <c r="AR122" s="11">
        <f t="shared" si="191"/>
        <v>0</v>
      </c>
      <c r="AS122" s="10">
        <f t="shared" si="192"/>
        <v>4</v>
      </c>
      <c r="AT122" s="11">
        <f t="shared" si="193"/>
        <v>1</v>
      </c>
      <c r="AU122" s="11">
        <f t="shared" si="194"/>
        <v>0</v>
      </c>
      <c r="AV122" s="11">
        <f t="shared" si="195"/>
        <v>0</v>
      </c>
      <c r="AW122" s="11">
        <f t="shared" si="196"/>
        <v>0</v>
      </c>
      <c r="AX122" s="11">
        <f t="shared" si="197"/>
        <v>0</v>
      </c>
      <c r="AY122" s="11">
        <f t="shared" si="198"/>
        <v>0</v>
      </c>
      <c r="AZ122" s="10">
        <f t="shared" si="199"/>
        <v>1</v>
      </c>
      <c r="BA122" s="12" t="s">
        <v>1329</v>
      </c>
      <c r="BB122" s="12" t="s">
        <v>1330</v>
      </c>
      <c r="BC122" s="13">
        <v>3409</v>
      </c>
      <c r="BD122" s="10">
        <f t="shared" si="106"/>
        <v>5</v>
      </c>
      <c r="BE122" s="17">
        <f t="shared" si="200"/>
        <v>2.9</v>
      </c>
      <c r="BF122" s="10" t="str">
        <f t="shared" si="203"/>
        <v>Bra</v>
      </c>
      <c r="BI122" s="7">
        <v>157</v>
      </c>
      <c r="BJ122" s="6" t="s">
        <v>959</v>
      </c>
      <c r="BK122" s="9" t="str">
        <f t="shared" si="107"/>
        <v>Marcus Blåder</v>
      </c>
      <c r="BL122" s="10" t="str">
        <f t="shared" si="108"/>
        <v>marcus.blader@tibro.se</v>
      </c>
      <c r="BM122" s="10" t="str">
        <f t="shared" si="109"/>
        <v>Enhetschef Förebyggande Kultur&amp;Fritid</v>
      </c>
      <c r="BN122" s="11">
        <f t="shared" si="110"/>
        <v>1.25</v>
      </c>
      <c r="BO122" s="11">
        <f t="shared" si="111"/>
        <v>0</v>
      </c>
      <c r="BP122" s="11">
        <f t="shared" si="112"/>
        <v>0</v>
      </c>
      <c r="BQ122" s="11">
        <f t="shared" si="113"/>
        <v>1.25</v>
      </c>
      <c r="BR122" s="11">
        <f t="shared" si="114"/>
        <v>0</v>
      </c>
      <c r="BS122" s="10">
        <f t="shared" si="115"/>
        <v>2.5</v>
      </c>
      <c r="BT122" s="11">
        <f t="shared" si="116"/>
        <v>1</v>
      </c>
      <c r="BU122" s="11">
        <f t="shared" si="117"/>
        <v>1</v>
      </c>
      <c r="BV122" s="11">
        <f t="shared" si="118"/>
        <v>1</v>
      </c>
      <c r="BW122" s="11">
        <f t="shared" si="119"/>
        <v>1</v>
      </c>
      <c r="BX122" s="11">
        <f t="shared" si="120"/>
        <v>1</v>
      </c>
      <c r="BY122" s="11">
        <f t="shared" si="121"/>
        <v>0</v>
      </c>
      <c r="BZ122" s="10">
        <f t="shared" si="122"/>
        <v>5</v>
      </c>
      <c r="CA122" s="11">
        <f t="shared" si="123"/>
        <v>0.625</v>
      </c>
      <c r="CB122" s="11">
        <f t="shared" si="124"/>
        <v>0</v>
      </c>
      <c r="CC122" s="11">
        <f t="shared" si="125"/>
        <v>0.625</v>
      </c>
      <c r="CD122" s="11">
        <f t="shared" si="126"/>
        <v>0</v>
      </c>
      <c r="CE122" s="11">
        <f t="shared" si="127"/>
        <v>0</v>
      </c>
      <c r="CF122" s="11">
        <f t="shared" si="128"/>
        <v>0.625</v>
      </c>
      <c r="CG122" s="11">
        <f t="shared" si="129"/>
        <v>0.625</v>
      </c>
      <c r="CH122" s="11">
        <f t="shared" si="130"/>
        <v>0</v>
      </c>
      <c r="CI122" s="11">
        <f t="shared" si="131"/>
        <v>0</v>
      </c>
      <c r="CJ122" s="10">
        <f t="shared" si="132"/>
        <v>2.5</v>
      </c>
      <c r="CK122" s="11">
        <f t="shared" si="133"/>
        <v>1</v>
      </c>
      <c r="CL122" s="11">
        <f t="shared" si="134"/>
        <v>0</v>
      </c>
      <c r="CM122" s="11">
        <f t="shared" si="135"/>
        <v>1</v>
      </c>
      <c r="CN122" s="11">
        <f t="shared" si="136"/>
        <v>0</v>
      </c>
      <c r="CO122" s="11">
        <f t="shared" si="137"/>
        <v>0</v>
      </c>
      <c r="CP122" s="11">
        <f t="shared" si="138"/>
        <v>0</v>
      </c>
      <c r="CQ122" s="10">
        <f t="shared" si="139"/>
        <v>2</v>
      </c>
      <c r="CR122" s="11">
        <f t="shared" si="140"/>
        <v>1</v>
      </c>
      <c r="CS122" s="11">
        <f t="shared" si="141"/>
        <v>1</v>
      </c>
      <c r="CT122" s="11">
        <f t="shared" si="142"/>
        <v>1</v>
      </c>
      <c r="CU122" s="11">
        <f t="shared" si="143"/>
        <v>1</v>
      </c>
      <c r="CV122" s="11">
        <f t="shared" si="144"/>
        <v>0</v>
      </c>
      <c r="CW122" s="11">
        <f t="shared" si="145"/>
        <v>0</v>
      </c>
      <c r="CX122" s="10">
        <f t="shared" si="146"/>
        <v>4</v>
      </c>
      <c r="CY122" s="11">
        <f t="shared" si="147"/>
        <v>0</v>
      </c>
      <c r="CZ122" s="11">
        <f t="shared" si="148"/>
        <v>0</v>
      </c>
      <c r="DA122" s="11">
        <f t="shared" si="149"/>
        <v>1</v>
      </c>
      <c r="DB122" s="11">
        <f t="shared" si="150"/>
        <v>0</v>
      </c>
      <c r="DC122" s="11">
        <f t="shared" si="151"/>
        <v>0</v>
      </c>
      <c r="DD122" s="11">
        <f t="shared" si="152"/>
        <v>0</v>
      </c>
      <c r="DE122" s="10">
        <f t="shared" si="153"/>
        <v>1</v>
      </c>
      <c r="DF122" s="12" t="s">
        <v>1656</v>
      </c>
      <c r="DG122" s="12">
        <v>760</v>
      </c>
      <c r="DH122" s="13">
        <v>2485</v>
      </c>
      <c r="DI122" s="10">
        <f t="shared" si="154"/>
        <v>2</v>
      </c>
      <c r="DJ122" s="17">
        <f t="shared" si="155"/>
        <v>2.7</v>
      </c>
    </row>
    <row r="123" spans="1:114" ht="14.25" x14ac:dyDescent="0.2">
      <c r="A123" s="6" t="s">
        <v>737</v>
      </c>
      <c r="B123" s="7">
        <v>117</v>
      </c>
      <c r="C123" s="7"/>
      <c r="D123" s="7">
        <v>116</v>
      </c>
      <c r="E123" s="6" t="s">
        <v>254</v>
      </c>
      <c r="F123" s="9" t="str">
        <f t="shared" si="103"/>
        <v>Anna Nilsson</v>
      </c>
      <c r="G123" s="10" t="str">
        <f t="shared" si="104"/>
        <v>anna.nilsson@varberg.se</v>
      </c>
      <c r="H123" s="10" t="str">
        <f t="shared" si="105"/>
        <v>Enhetschef Ungdomsgårdar</v>
      </c>
      <c r="I123" s="11">
        <f t="shared" si="156"/>
        <v>0</v>
      </c>
      <c r="J123" s="11">
        <f t="shared" si="157"/>
        <v>0</v>
      </c>
      <c r="K123" s="11">
        <f t="shared" si="158"/>
        <v>1.25</v>
      </c>
      <c r="L123" s="11">
        <f t="shared" si="159"/>
        <v>0</v>
      </c>
      <c r="M123" s="11">
        <f t="shared" si="160"/>
        <v>0</v>
      </c>
      <c r="N123" s="10">
        <f t="shared" si="161"/>
        <v>1.25</v>
      </c>
      <c r="O123" s="11">
        <f t="shared" si="162"/>
        <v>1</v>
      </c>
      <c r="P123" s="11">
        <f t="shared" si="163"/>
        <v>1</v>
      </c>
      <c r="Q123" s="11">
        <f t="shared" si="164"/>
        <v>1</v>
      </c>
      <c r="R123" s="11">
        <f t="shared" si="165"/>
        <v>1</v>
      </c>
      <c r="S123" s="11">
        <f t="shared" si="166"/>
        <v>0</v>
      </c>
      <c r="T123" s="11">
        <f t="shared" si="167"/>
        <v>0</v>
      </c>
      <c r="U123" s="10">
        <f t="shared" si="168"/>
        <v>4</v>
      </c>
      <c r="V123" s="11">
        <f t="shared" si="169"/>
        <v>0.625</v>
      </c>
      <c r="W123" s="11">
        <f t="shared" si="170"/>
        <v>0.625</v>
      </c>
      <c r="X123" s="11">
        <f t="shared" si="171"/>
        <v>0.625</v>
      </c>
      <c r="Y123" s="11">
        <f t="shared" si="172"/>
        <v>0</v>
      </c>
      <c r="Z123" s="11">
        <f t="shared" si="173"/>
        <v>0</v>
      </c>
      <c r="AA123" s="11">
        <f t="shared" si="174"/>
        <v>0.625</v>
      </c>
      <c r="AB123" s="11">
        <f t="shared" si="175"/>
        <v>0.625</v>
      </c>
      <c r="AC123" s="11">
        <f t="shared" si="176"/>
        <v>0.625</v>
      </c>
      <c r="AD123" s="11">
        <f t="shared" si="177"/>
        <v>0</v>
      </c>
      <c r="AE123" s="10">
        <f t="shared" si="178"/>
        <v>3.75</v>
      </c>
      <c r="AF123" s="11">
        <f t="shared" si="179"/>
        <v>0</v>
      </c>
      <c r="AG123" s="11">
        <f t="shared" si="180"/>
        <v>2</v>
      </c>
      <c r="AH123" s="11">
        <f t="shared" si="181"/>
        <v>1</v>
      </c>
      <c r="AI123" s="11">
        <f t="shared" si="182"/>
        <v>0</v>
      </c>
      <c r="AJ123" s="11">
        <f t="shared" si="183"/>
        <v>0</v>
      </c>
      <c r="AK123" s="11">
        <f t="shared" si="184"/>
        <v>0</v>
      </c>
      <c r="AL123" s="10">
        <f t="shared" si="185"/>
        <v>3</v>
      </c>
      <c r="AM123" s="11">
        <f t="shared" si="186"/>
        <v>0</v>
      </c>
      <c r="AN123" s="11">
        <f t="shared" si="187"/>
        <v>1</v>
      </c>
      <c r="AO123" s="11">
        <f t="shared" si="188"/>
        <v>1</v>
      </c>
      <c r="AP123" s="11">
        <f t="shared" si="189"/>
        <v>1</v>
      </c>
      <c r="AQ123" s="11">
        <f t="shared" si="190"/>
        <v>0</v>
      </c>
      <c r="AR123" s="11">
        <f t="shared" si="191"/>
        <v>0</v>
      </c>
      <c r="AS123" s="10">
        <f t="shared" si="192"/>
        <v>3</v>
      </c>
      <c r="AT123" s="11">
        <f t="shared" si="193"/>
        <v>1</v>
      </c>
      <c r="AU123" s="11">
        <f t="shared" si="194"/>
        <v>1</v>
      </c>
      <c r="AV123" s="11">
        <f t="shared" si="195"/>
        <v>0</v>
      </c>
      <c r="AW123" s="11">
        <f t="shared" si="196"/>
        <v>0</v>
      </c>
      <c r="AX123" s="11">
        <f t="shared" si="197"/>
        <v>0</v>
      </c>
      <c r="AY123" s="11">
        <f t="shared" si="198"/>
        <v>0</v>
      </c>
      <c r="AZ123" s="10">
        <f t="shared" si="199"/>
        <v>2</v>
      </c>
      <c r="BA123" s="12" t="s">
        <v>1373</v>
      </c>
      <c r="BB123" s="12" t="s">
        <v>1374</v>
      </c>
      <c r="BC123" s="13">
        <v>2626</v>
      </c>
      <c r="BD123" s="10">
        <f t="shared" si="106"/>
        <v>3</v>
      </c>
      <c r="BE123" s="17">
        <f t="shared" si="200"/>
        <v>2.9</v>
      </c>
      <c r="BF123" s="10" t="str">
        <f t="shared" si="203"/>
        <v>Bra</v>
      </c>
      <c r="BI123" s="7">
        <v>158</v>
      </c>
      <c r="BJ123" s="6" t="s">
        <v>349</v>
      </c>
      <c r="BK123" s="9" t="str">
        <f t="shared" si="107"/>
        <v>Magnus Norrbom</v>
      </c>
      <c r="BL123" s="10" t="str">
        <f t="shared" si="108"/>
        <v>magnus.norrbom@mjolby.se</v>
      </c>
      <c r="BM123" s="10" t="str">
        <f t="shared" si="109"/>
        <v>Kultur- och fritidsstrateg</v>
      </c>
      <c r="BN123" s="11">
        <f t="shared" si="110"/>
        <v>0</v>
      </c>
      <c r="BO123" s="11">
        <f t="shared" si="111"/>
        <v>0</v>
      </c>
      <c r="BP123" s="11">
        <f t="shared" si="112"/>
        <v>0</v>
      </c>
      <c r="BQ123" s="11">
        <f t="shared" si="113"/>
        <v>1.25</v>
      </c>
      <c r="BR123" s="11">
        <f t="shared" si="114"/>
        <v>0</v>
      </c>
      <c r="BS123" s="10">
        <f t="shared" si="115"/>
        <v>1.25</v>
      </c>
      <c r="BT123" s="11">
        <f t="shared" si="116"/>
        <v>1</v>
      </c>
      <c r="BU123" s="11">
        <f t="shared" si="117"/>
        <v>1</v>
      </c>
      <c r="BV123" s="11">
        <f t="shared" si="118"/>
        <v>1</v>
      </c>
      <c r="BW123" s="11">
        <f t="shared" si="119"/>
        <v>1</v>
      </c>
      <c r="BX123" s="11">
        <f t="shared" si="120"/>
        <v>0</v>
      </c>
      <c r="BY123" s="11">
        <f t="shared" si="121"/>
        <v>0</v>
      </c>
      <c r="BZ123" s="10">
        <f t="shared" si="122"/>
        <v>4</v>
      </c>
      <c r="CA123" s="11">
        <f t="shared" si="123"/>
        <v>0</v>
      </c>
      <c r="CB123" s="11">
        <f t="shared" si="124"/>
        <v>0</v>
      </c>
      <c r="CC123" s="11">
        <f t="shared" si="125"/>
        <v>0.625</v>
      </c>
      <c r="CD123" s="11">
        <f t="shared" si="126"/>
        <v>0</v>
      </c>
      <c r="CE123" s="11">
        <f t="shared" si="127"/>
        <v>0</v>
      </c>
      <c r="CF123" s="11">
        <f t="shared" si="128"/>
        <v>0.625</v>
      </c>
      <c r="CG123" s="11">
        <f t="shared" si="129"/>
        <v>0</v>
      </c>
      <c r="CH123" s="11">
        <f t="shared" si="130"/>
        <v>0.625</v>
      </c>
      <c r="CI123" s="11">
        <f t="shared" si="131"/>
        <v>0</v>
      </c>
      <c r="CJ123" s="10">
        <f t="shared" si="132"/>
        <v>1.875</v>
      </c>
      <c r="CK123" s="11">
        <f t="shared" si="133"/>
        <v>0</v>
      </c>
      <c r="CL123" s="11">
        <f t="shared" si="134"/>
        <v>2</v>
      </c>
      <c r="CM123" s="11">
        <f t="shared" si="135"/>
        <v>1</v>
      </c>
      <c r="CN123" s="11">
        <f t="shared" si="136"/>
        <v>0</v>
      </c>
      <c r="CO123" s="11">
        <f t="shared" si="137"/>
        <v>0</v>
      </c>
      <c r="CP123" s="11">
        <f t="shared" si="138"/>
        <v>0</v>
      </c>
      <c r="CQ123" s="10">
        <f t="shared" si="139"/>
        <v>3</v>
      </c>
      <c r="CR123" s="11">
        <f t="shared" si="140"/>
        <v>1</v>
      </c>
      <c r="CS123" s="11">
        <f t="shared" si="141"/>
        <v>1</v>
      </c>
      <c r="CT123" s="11">
        <f t="shared" si="142"/>
        <v>1</v>
      </c>
      <c r="CU123" s="11">
        <f t="shared" si="143"/>
        <v>1</v>
      </c>
      <c r="CV123" s="11">
        <f t="shared" si="144"/>
        <v>0</v>
      </c>
      <c r="CW123" s="11">
        <f t="shared" si="145"/>
        <v>0</v>
      </c>
      <c r="CX123" s="10">
        <f t="shared" si="146"/>
        <v>4</v>
      </c>
      <c r="CY123" s="11">
        <f t="shared" si="147"/>
        <v>0</v>
      </c>
      <c r="CZ123" s="11">
        <f t="shared" si="148"/>
        <v>0</v>
      </c>
      <c r="DA123" s="11">
        <f t="shared" si="149"/>
        <v>1</v>
      </c>
      <c r="DB123" s="11">
        <f t="shared" si="150"/>
        <v>0</v>
      </c>
      <c r="DC123" s="11">
        <f t="shared" si="151"/>
        <v>0</v>
      </c>
      <c r="DD123" s="11">
        <f t="shared" si="152"/>
        <v>0</v>
      </c>
      <c r="DE123" s="10">
        <f t="shared" si="153"/>
        <v>1</v>
      </c>
      <c r="DF123" s="12" t="s">
        <v>1707</v>
      </c>
      <c r="DG123" s="12">
        <v>977</v>
      </c>
      <c r="DH123" s="13">
        <v>2939</v>
      </c>
      <c r="DI123" s="10">
        <f t="shared" si="154"/>
        <v>4</v>
      </c>
      <c r="DJ123" s="17">
        <f t="shared" si="155"/>
        <v>2.7</v>
      </c>
    </row>
    <row r="124" spans="1:114" ht="14.25" x14ac:dyDescent="0.2">
      <c r="A124" s="6" t="s">
        <v>737</v>
      </c>
      <c r="B124" s="7">
        <v>192</v>
      </c>
      <c r="C124" s="7"/>
      <c r="D124" s="7">
        <v>117</v>
      </c>
      <c r="E124" s="6" t="s">
        <v>261</v>
      </c>
      <c r="F124" s="9" t="str">
        <f t="shared" si="103"/>
        <v>Anette Lundin Grip</v>
      </c>
      <c r="G124" s="10" t="str">
        <f t="shared" si="104"/>
        <v>fritid@are.se</v>
      </c>
      <c r="H124" s="10" t="str">
        <f t="shared" si="105"/>
        <v>fritidschef</v>
      </c>
      <c r="I124" s="11">
        <f t="shared" si="156"/>
        <v>0</v>
      </c>
      <c r="J124" s="11">
        <f t="shared" si="157"/>
        <v>1.25</v>
      </c>
      <c r="K124" s="11">
        <f t="shared" si="158"/>
        <v>1.25</v>
      </c>
      <c r="L124" s="11">
        <f t="shared" si="159"/>
        <v>0</v>
      </c>
      <c r="M124" s="11">
        <f t="shared" si="160"/>
        <v>0</v>
      </c>
      <c r="N124" s="10">
        <f t="shared" si="161"/>
        <v>2.5</v>
      </c>
      <c r="O124" s="11">
        <f t="shared" si="162"/>
        <v>1</v>
      </c>
      <c r="P124" s="11">
        <f t="shared" si="163"/>
        <v>1</v>
      </c>
      <c r="Q124" s="11">
        <f t="shared" si="164"/>
        <v>1</v>
      </c>
      <c r="R124" s="11">
        <f t="shared" si="165"/>
        <v>1</v>
      </c>
      <c r="S124" s="11">
        <f t="shared" si="166"/>
        <v>0</v>
      </c>
      <c r="T124" s="11">
        <f t="shared" si="167"/>
        <v>0</v>
      </c>
      <c r="U124" s="10">
        <f t="shared" si="168"/>
        <v>4</v>
      </c>
      <c r="V124" s="11">
        <f t="shared" si="169"/>
        <v>0</v>
      </c>
      <c r="W124" s="11">
        <f t="shared" si="170"/>
        <v>0.625</v>
      </c>
      <c r="X124" s="11">
        <f t="shared" si="171"/>
        <v>0.625</v>
      </c>
      <c r="Y124" s="11">
        <f t="shared" si="172"/>
        <v>0.625</v>
      </c>
      <c r="Z124" s="11">
        <f t="shared" si="173"/>
        <v>0.625</v>
      </c>
      <c r="AA124" s="11">
        <f t="shared" si="174"/>
        <v>0.625</v>
      </c>
      <c r="AB124" s="11">
        <f t="shared" si="175"/>
        <v>0.625</v>
      </c>
      <c r="AC124" s="11">
        <f t="shared" si="176"/>
        <v>0</v>
      </c>
      <c r="AD124" s="11">
        <f t="shared" si="177"/>
        <v>0</v>
      </c>
      <c r="AE124" s="10">
        <f t="shared" si="178"/>
        <v>3.75</v>
      </c>
      <c r="AF124" s="11">
        <f t="shared" si="179"/>
        <v>0</v>
      </c>
      <c r="AG124" s="11">
        <f t="shared" si="180"/>
        <v>2</v>
      </c>
      <c r="AH124" s="11">
        <f t="shared" si="181"/>
        <v>0</v>
      </c>
      <c r="AI124" s="11">
        <f t="shared" si="182"/>
        <v>2</v>
      </c>
      <c r="AJ124" s="11">
        <f t="shared" si="183"/>
        <v>0</v>
      </c>
      <c r="AK124" s="11">
        <f t="shared" si="184"/>
        <v>0</v>
      </c>
      <c r="AL124" s="10">
        <f t="shared" si="185"/>
        <v>4</v>
      </c>
      <c r="AM124" s="11">
        <f t="shared" si="186"/>
        <v>1</v>
      </c>
      <c r="AN124" s="11">
        <f t="shared" si="187"/>
        <v>1</v>
      </c>
      <c r="AO124" s="11">
        <f t="shared" si="188"/>
        <v>0</v>
      </c>
      <c r="AP124" s="11">
        <f t="shared" si="189"/>
        <v>0</v>
      </c>
      <c r="AQ124" s="11">
        <f t="shared" si="190"/>
        <v>0</v>
      </c>
      <c r="AR124" s="11">
        <f t="shared" si="191"/>
        <v>0</v>
      </c>
      <c r="AS124" s="10">
        <f t="shared" si="192"/>
        <v>2</v>
      </c>
      <c r="AT124" s="11">
        <f t="shared" si="193"/>
        <v>0</v>
      </c>
      <c r="AU124" s="11">
        <f t="shared" si="194"/>
        <v>1</v>
      </c>
      <c r="AV124" s="11">
        <f t="shared" si="195"/>
        <v>1</v>
      </c>
      <c r="AW124" s="11">
        <f t="shared" si="196"/>
        <v>1</v>
      </c>
      <c r="AX124" s="11">
        <f t="shared" si="197"/>
        <v>0</v>
      </c>
      <c r="AY124" s="11">
        <f t="shared" si="198"/>
        <v>0</v>
      </c>
      <c r="AZ124" s="10">
        <f t="shared" si="199"/>
        <v>3</v>
      </c>
      <c r="BA124" s="12" t="s">
        <v>1386</v>
      </c>
      <c r="BB124" s="12">
        <v>783</v>
      </c>
      <c r="BC124" s="13">
        <v>2022</v>
      </c>
      <c r="BD124" s="10">
        <f t="shared" si="106"/>
        <v>1</v>
      </c>
      <c r="BE124" s="17">
        <f t="shared" si="200"/>
        <v>2.9</v>
      </c>
      <c r="BF124" s="10" t="str">
        <f t="shared" si="203"/>
        <v>Bra</v>
      </c>
      <c r="BI124" s="7">
        <v>132</v>
      </c>
      <c r="BJ124" s="6" t="s">
        <v>154</v>
      </c>
      <c r="BK124" s="9" t="str">
        <f t="shared" si="107"/>
        <v>Eva Malmqvist</v>
      </c>
      <c r="BL124" s="10" t="str">
        <f t="shared" si="108"/>
        <v>eva.malmqvist@malung-salen.se</v>
      </c>
      <c r="BM124" s="10" t="str">
        <f t="shared" si="109"/>
        <v>Folkhälsosamordnare</v>
      </c>
      <c r="BN124" s="11">
        <f t="shared" si="110"/>
        <v>1.25</v>
      </c>
      <c r="BO124" s="11">
        <f t="shared" si="111"/>
        <v>0</v>
      </c>
      <c r="BP124" s="11">
        <f t="shared" si="112"/>
        <v>1.25</v>
      </c>
      <c r="BQ124" s="11">
        <f t="shared" si="113"/>
        <v>0</v>
      </c>
      <c r="BR124" s="11">
        <f t="shared" si="114"/>
        <v>0</v>
      </c>
      <c r="BS124" s="10">
        <f t="shared" si="115"/>
        <v>2.5</v>
      </c>
      <c r="BT124" s="11">
        <f t="shared" si="116"/>
        <v>1</v>
      </c>
      <c r="BU124" s="11">
        <f t="shared" si="117"/>
        <v>1</v>
      </c>
      <c r="BV124" s="11">
        <f t="shared" si="118"/>
        <v>1</v>
      </c>
      <c r="BW124" s="11">
        <f t="shared" si="119"/>
        <v>1</v>
      </c>
      <c r="BX124" s="11">
        <f t="shared" si="120"/>
        <v>0</v>
      </c>
      <c r="BY124" s="11">
        <f t="shared" si="121"/>
        <v>0</v>
      </c>
      <c r="BZ124" s="10">
        <f t="shared" si="122"/>
        <v>4</v>
      </c>
      <c r="CA124" s="11">
        <f t="shared" si="123"/>
        <v>0</v>
      </c>
      <c r="CB124" s="11">
        <f t="shared" si="124"/>
        <v>0</v>
      </c>
      <c r="CC124" s="11">
        <f t="shared" si="125"/>
        <v>0</v>
      </c>
      <c r="CD124" s="11">
        <f t="shared" si="126"/>
        <v>0</v>
      </c>
      <c r="CE124" s="11">
        <f t="shared" si="127"/>
        <v>0</v>
      </c>
      <c r="CF124" s="11">
        <f t="shared" si="128"/>
        <v>0.625</v>
      </c>
      <c r="CG124" s="11">
        <f t="shared" si="129"/>
        <v>0.625</v>
      </c>
      <c r="CH124" s="11">
        <f t="shared" si="130"/>
        <v>0.625</v>
      </c>
      <c r="CI124" s="11">
        <f t="shared" si="131"/>
        <v>0</v>
      </c>
      <c r="CJ124" s="10">
        <f t="shared" si="132"/>
        <v>1.875</v>
      </c>
      <c r="CK124" s="11">
        <f t="shared" si="133"/>
        <v>1</v>
      </c>
      <c r="CL124" s="11">
        <f t="shared" si="134"/>
        <v>2</v>
      </c>
      <c r="CM124" s="11">
        <f t="shared" si="135"/>
        <v>0</v>
      </c>
      <c r="CN124" s="11">
        <f t="shared" si="136"/>
        <v>0</v>
      </c>
      <c r="CO124" s="11">
        <f t="shared" si="137"/>
        <v>0</v>
      </c>
      <c r="CP124" s="11">
        <f t="shared" si="138"/>
        <v>0</v>
      </c>
      <c r="CQ124" s="10">
        <f t="shared" si="139"/>
        <v>3</v>
      </c>
      <c r="CR124" s="11">
        <f t="shared" si="140"/>
        <v>1</v>
      </c>
      <c r="CS124" s="11">
        <f t="shared" si="141"/>
        <v>1</v>
      </c>
      <c r="CT124" s="11">
        <f t="shared" si="142"/>
        <v>1</v>
      </c>
      <c r="CU124" s="11">
        <f t="shared" si="143"/>
        <v>1</v>
      </c>
      <c r="CV124" s="11">
        <f t="shared" si="144"/>
        <v>0</v>
      </c>
      <c r="CW124" s="11">
        <f t="shared" si="145"/>
        <v>0</v>
      </c>
      <c r="CX124" s="10">
        <f t="shared" si="146"/>
        <v>4</v>
      </c>
      <c r="CY124" s="11">
        <f t="shared" si="147"/>
        <v>0</v>
      </c>
      <c r="CZ124" s="11">
        <f t="shared" si="148"/>
        <v>0</v>
      </c>
      <c r="DA124" s="11">
        <f t="shared" si="149"/>
        <v>0</v>
      </c>
      <c r="DB124" s="11">
        <f t="shared" si="150"/>
        <v>0</v>
      </c>
      <c r="DC124" s="11">
        <f t="shared" si="151"/>
        <v>0</v>
      </c>
      <c r="DD124" s="11">
        <f t="shared" si="152"/>
        <v>0</v>
      </c>
      <c r="DE124" s="10">
        <f t="shared" si="153"/>
        <v>0</v>
      </c>
      <c r="DF124" s="12" t="s">
        <v>1247</v>
      </c>
      <c r="DG124" s="12" t="s">
        <v>1248</v>
      </c>
      <c r="DH124" s="13">
        <v>3053</v>
      </c>
      <c r="DI124" s="10">
        <f t="shared" si="154"/>
        <v>4</v>
      </c>
      <c r="DJ124" s="17">
        <f t="shared" si="155"/>
        <v>2.8</v>
      </c>
    </row>
    <row r="125" spans="1:114" ht="14.25" x14ac:dyDescent="0.2">
      <c r="A125" s="6" t="s">
        <v>737</v>
      </c>
      <c r="B125" s="7">
        <v>160</v>
      </c>
      <c r="C125" s="7"/>
      <c r="D125" s="7">
        <v>118</v>
      </c>
      <c r="E125" s="6" t="s">
        <v>398</v>
      </c>
      <c r="F125" s="9" t="str">
        <f t="shared" si="103"/>
        <v>Arne Lindman</v>
      </c>
      <c r="G125" s="10" t="str">
        <f t="shared" si="104"/>
        <v>arne.lindman@markaryd.se</v>
      </c>
      <c r="H125" s="10" t="str">
        <f t="shared" si="105"/>
        <v>ungdomssamordnare</v>
      </c>
      <c r="I125" s="11">
        <f t="shared" si="156"/>
        <v>1.25</v>
      </c>
      <c r="J125" s="11">
        <f t="shared" si="157"/>
        <v>1.25</v>
      </c>
      <c r="K125" s="11">
        <f t="shared" si="158"/>
        <v>1.25</v>
      </c>
      <c r="L125" s="11">
        <f t="shared" si="159"/>
        <v>0</v>
      </c>
      <c r="M125" s="11">
        <f t="shared" si="160"/>
        <v>0</v>
      </c>
      <c r="N125" s="10">
        <f t="shared" si="161"/>
        <v>3.75</v>
      </c>
      <c r="O125" s="11">
        <f t="shared" si="162"/>
        <v>0</v>
      </c>
      <c r="P125" s="11">
        <f t="shared" si="163"/>
        <v>1</v>
      </c>
      <c r="Q125" s="11">
        <f t="shared" si="164"/>
        <v>1</v>
      </c>
      <c r="R125" s="11">
        <f t="shared" si="165"/>
        <v>1</v>
      </c>
      <c r="S125" s="11">
        <f t="shared" si="166"/>
        <v>0</v>
      </c>
      <c r="T125" s="11">
        <f t="shared" si="167"/>
        <v>0</v>
      </c>
      <c r="U125" s="10">
        <f t="shared" si="168"/>
        <v>3</v>
      </c>
      <c r="V125" s="11">
        <f t="shared" si="169"/>
        <v>0</v>
      </c>
      <c r="W125" s="11">
        <f t="shared" si="170"/>
        <v>0.625</v>
      </c>
      <c r="X125" s="11">
        <f t="shared" si="171"/>
        <v>0.625</v>
      </c>
      <c r="Y125" s="11">
        <f t="shared" si="172"/>
        <v>0</v>
      </c>
      <c r="Z125" s="11">
        <f t="shared" si="173"/>
        <v>0.625</v>
      </c>
      <c r="AA125" s="11">
        <f t="shared" si="174"/>
        <v>0.625</v>
      </c>
      <c r="AB125" s="11">
        <f t="shared" si="175"/>
        <v>0.625</v>
      </c>
      <c r="AC125" s="11">
        <f t="shared" si="176"/>
        <v>0.625</v>
      </c>
      <c r="AD125" s="11">
        <f t="shared" si="177"/>
        <v>0</v>
      </c>
      <c r="AE125" s="10">
        <f t="shared" si="178"/>
        <v>3.75</v>
      </c>
      <c r="AF125" s="11">
        <f t="shared" si="179"/>
        <v>0</v>
      </c>
      <c r="AG125" s="11">
        <f t="shared" si="180"/>
        <v>2</v>
      </c>
      <c r="AH125" s="11">
        <f t="shared" si="181"/>
        <v>1</v>
      </c>
      <c r="AI125" s="11">
        <f t="shared" si="182"/>
        <v>0</v>
      </c>
      <c r="AJ125" s="11">
        <f t="shared" si="183"/>
        <v>0</v>
      </c>
      <c r="AK125" s="11">
        <f t="shared" si="184"/>
        <v>0</v>
      </c>
      <c r="AL125" s="10">
        <f t="shared" si="185"/>
        <v>3</v>
      </c>
      <c r="AM125" s="11">
        <f t="shared" si="186"/>
        <v>1</v>
      </c>
      <c r="AN125" s="11">
        <f t="shared" si="187"/>
        <v>1</v>
      </c>
      <c r="AO125" s="11">
        <f t="shared" si="188"/>
        <v>1</v>
      </c>
      <c r="AP125" s="11">
        <f t="shared" si="189"/>
        <v>1</v>
      </c>
      <c r="AQ125" s="11">
        <f t="shared" si="190"/>
        <v>0</v>
      </c>
      <c r="AR125" s="11">
        <f t="shared" si="191"/>
        <v>0</v>
      </c>
      <c r="AS125" s="10">
        <f t="shared" si="192"/>
        <v>4</v>
      </c>
      <c r="AT125" s="11">
        <f t="shared" si="193"/>
        <v>1</v>
      </c>
      <c r="AU125" s="11">
        <f t="shared" si="194"/>
        <v>1</v>
      </c>
      <c r="AV125" s="11">
        <f t="shared" si="195"/>
        <v>0</v>
      </c>
      <c r="AW125" s="11">
        <f t="shared" si="196"/>
        <v>0</v>
      </c>
      <c r="AX125" s="11">
        <f t="shared" si="197"/>
        <v>0</v>
      </c>
      <c r="AY125" s="11">
        <f t="shared" si="198"/>
        <v>0</v>
      </c>
      <c r="AZ125" s="10">
        <f t="shared" si="199"/>
        <v>2</v>
      </c>
      <c r="BA125" s="12" t="s">
        <v>1427</v>
      </c>
      <c r="BB125" s="12">
        <v>908</v>
      </c>
      <c r="BC125" s="13">
        <v>2231</v>
      </c>
      <c r="BD125" s="10">
        <f t="shared" si="106"/>
        <v>1</v>
      </c>
      <c r="BE125" s="17">
        <f t="shared" si="200"/>
        <v>2.9</v>
      </c>
      <c r="BF125" s="10" t="str">
        <f t="shared" si="203"/>
        <v>Bra</v>
      </c>
      <c r="BI125" s="7">
        <v>133</v>
      </c>
      <c r="BJ125" s="6" t="s">
        <v>267</v>
      </c>
      <c r="BK125" s="9" t="str">
        <f t="shared" si="107"/>
        <v>Maria Wikén</v>
      </c>
      <c r="BL125" s="10" t="str">
        <f t="shared" si="108"/>
        <v>maria.wiken@berg.se</v>
      </c>
      <c r="BM125" s="10" t="str">
        <f t="shared" si="109"/>
        <v>Ungdomssamordnare</v>
      </c>
      <c r="BN125" s="11">
        <f t="shared" si="110"/>
        <v>1.25</v>
      </c>
      <c r="BO125" s="11">
        <f t="shared" si="111"/>
        <v>0</v>
      </c>
      <c r="BP125" s="11">
        <f t="shared" si="112"/>
        <v>1.25</v>
      </c>
      <c r="BQ125" s="11">
        <f t="shared" si="113"/>
        <v>1.25</v>
      </c>
      <c r="BR125" s="11">
        <f t="shared" si="114"/>
        <v>0</v>
      </c>
      <c r="BS125" s="10">
        <f t="shared" si="115"/>
        <v>3.75</v>
      </c>
      <c r="BT125" s="11">
        <f t="shared" si="116"/>
        <v>0</v>
      </c>
      <c r="BU125" s="11">
        <f t="shared" si="117"/>
        <v>1</v>
      </c>
      <c r="BV125" s="11">
        <f t="shared" si="118"/>
        <v>1</v>
      </c>
      <c r="BW125" s="11">
        <f t="shared" si="119"/>
        <v>1</v>
      </c>
      <c r="BX125" s="11">
        <f t="shared" si="120"/>
        <v>1</v>
      </c>
      <c r="BY125" s="11">
        <f t="shared" si="121"/>
        <v>0</v>
      </c>
      <c r="BZ125" s="10">
        <f t="shared" si="122"/>
        <v>4</v>
      </c>
      <c r="CA125" s="11">
        <f t="shared" si="123"/>
        <v>0</v>
      </c>
      <c r="CB125" s="11">
        <f t="shared" si="124"/>
        <v>0</v>
      </c>
      <c r="CC125" s="11">
        <f t="shared" si="125"/>
        <v>0.625</v>
      </c>
      <c r="CD125" s="11">
        <f t="shared" si="126"/>
        <v>0</v>
      </c>
      <c r="CE125" s="11">
        <f t="shared" si="127"/>
        <v>0.625</v>
      </c>
      <c r="CF125" s="11">
        <f t="shared" si="128"/>
        <v>0.625</v>
      </c>
      <c r="CG125" s="11">
        <f t="shared" si="129"/>
        <v>0.625</v>
      </c>
      <c r="CH125" s="11">
        <f t="shared" si="130"/>
        <v>0.625</v>
      </c>
      <c r="CI125" s="11">
        <f t="shared" si="131"/>
        <v>0</v>
      </c>
      <c r="CJ125" s="10">
        <f t="shared" si="132"/>
        <v>3.125</v>
      </c>
      <c r="CK125" s="11">
        <f t="shared" si="133"/>
        <v>1</v>
      </c>
      <c r="CL125" s="11">
        <f t="shared" si="134"/>
        <v>0</v>
      </c>
      <c r="CM125" s="11">
        <f t="shared" si="135"/>
        <v>0</v>
      </c>
      <c r="CN125" s="11">
        <f t="shared" si="136"/>
        <v>0</v>
      </c>
      <c r="CO125" s="11">
        <f t="shared" si="137"/>
        <v>0</v>
      </c>
      <c r="CP125" s="11">
        <f t="shared" si="138"/>
        <v>0</v>
      </c>
      <c r="CQ125" s="10">
        <f t="shared" si="139"/>
        <v>1</v>
      </c>
      <c r="CR125" s="11">
        <f t="shared" si="140"/>
        <v>1</v>
      </c>
      <c r="CS125" s="11">
        <f t="shared" si="141"/>
        <v>1</v>
      </c>
      <c r="CT125" s="11">
        <f t="shared" si="142"/>
        <v>1</v>
      </c>
      <c r="CU125" s="11">
        <f t="shared" si="143"/>
        <v>1</v>
      </c>
      <c r="CV125" s="11">
        <f t="shared" si="144"/>
        <v>1</v>
      </c>
      <c r="CW125" s="11">
        <f t="shared" si="145"/>
        <v>0</v>
      </c>
      <c r="CX125" s="10">
        <f t="shared" si="146"/>
        <v>5</v>
      </c>
      <c r="CY125" s="11">
        <f t="shared" si="147"/>
        <v>1</v>
      </c>
      <c r="CZ125" s="11">
        <f t="shared" si="148"/>
        <v>1</v>
      </c>
      <c r="DA125" s="11">
        <f t="shared" si="149"/>
        <v>0</v>
      </c>
      <c r="DB125" s="11">
        <f t="shared" si="150"/>
        <v>0</v>
      </c>
      <c r="DC125" s="11">
        <f t="shared" si="151"/>
        <v>1</v>
      </c>
      <c r="DD125" s="11">
        <f t="shared" si="152"/>
        <v>0</v>
      </c>
      <c r="DE125" s="10">
        <f t="shared" si="153"/>
        <v>3</v>
      </c>
      <c r="DF125" s="12">
        <v>501</v>
      </c>
      <c r="DG125" s="12" t="s">
        <v>1385</v>
      </c>
      <c r="DH125" s="13">
        <v>1625</v>
      </c>
      <c r="DI125" s="10">
        <f t="shared" si="154"/>
        <v>0</v>
      </c>
      <c r="DJ125" s="17">
        <f t="shared" si="155"/>
        <v>2.8</v>
      </c>
    </row>
    <row r="126" spans="1:114" ht="14.25" x14ac:dyDescent="0.2">
      <c r="A126" s="6" t="s">
        <v>737</v>
      </c>
      <c r="B126" s="7">
        <v>125</v>
      </c>
      <c r="C126" s="7"/>
      <c r="D126" s="7">
        <v>119</v>
      </c>
      <c r="E126" s="6" t="s">
        <v>622</v>
      </c>
      <c r="F126" s="9" t="str">
        <f t="shared" si="103"/>
        <v>Torbjörn Neiman</v>
      </c>
      <c r="G126" s="10" t="str">
        <f t="shared" si="104"/>
        <v>torbjorn.neiman@jarfalla.se</v>
      </c>
      <c r="H126" s="10" t="str">
        <f t="shared" si="105"/>
        <v>Kultur- och fritidsdirektör</v>
      </c>
      <c r="I126" s="11">
        <f t="shared" si="156"/>
        <v>0</v>
      </c>
      <c r="J126" s="11">
        <f t="shared" si="157"/>
        <v>1.25</v>
      </c>
      <c r="K126" s="11">
        <f t="shared" si="158"/>
        <v>1.25</v>
      </c>
      <c r="L126" s="11">
        <f t="shared" si="159"/>
        <v>0</v>
      </c>
      <c r="M126" s="11">
        <f t="shared" si="160"/>
        <v>0</v>
      </c>
      <c r="N126" s="10">
        <f t="shared" si="161"/>
        <v>2.5</v>
      </c>
      <c r="O126" s="11">
        <f t="shared" si="162"/>
        <v>0</v>
      </c>
      <c r="P126" s="11">
        <f t="shared" si="163"/>
        <v>1</v>
      </c>
      <c r="Q126" s="11">
        <f t="shared" si="164"/>
        <v>1</v>
      </c>
      <c r="R126" s="11">
        <f t="shared" si="165"/>
        <v>1</v>
      </c>
      <c r="S126" s="11">
        <f t="shared" si="166"/>
        <v>1</v>
      </c>
      <c r="T126" s="11">
        <f t="shared" si="167"/>
        <v>0</v>
      </c>
      <c r="U126" s="10">
        <f t="shared" si="168"/>
        <v>4</v>
      </c>
      <c r="V126" s="11">
        <f t="shared" si="169"/>
        <v>0.625</v>
      </c>
      <c r="W126" s="11">
        <f t="shared" si="170"/>
        <v>0.625</v>
      </c>
      <c r="X126" s="11">
        <f t="shared" si="171"/>
        <v>0.625</v>
      </c>
      <c r="Y126" s="11">
        <f t="shared" si="172"/>
        <v>0</v>
      </c>
      <c r="Z126" s="11">
        <f t="shared" si="173"/>
        <v>0.625</v>
      </c>
      <c r="AA126" s="11">
        <f t="shared" si="174"/>
        <v>0.625</v>
      </c>
      <c r="AB126" s="11">
        <f t="shared" si="175"/>
        <v>0.625</v>
      </c>
      <c r="AC126" s="11">
        <f t="shared" si="176"/>
        <v>0</v>
      </c>
      <c r="AD126" s="11">
        <f t="shared" si="177"/>
        <v>0</v>
      </c>
      <c r="AE126" s="10">
        <f t="shared" si="178"/>
        <v>3.75</v>
      </c>
      <c r="AF126" s="11">
        <f t="shared" si="179"/>
        <v>0</v>
      </c>
      <c r="AG126" s="11">
        <f t="shared" si="180"/>
        <v>2</v>
      </c>
      <c r="AH126" s="11">
        <f t="shared" si="181"/>
        <v>0</v>
      </c>
      <c r="AI126" s="11">
        <f t="shared" si="182"/>
        <v>2</v>
      </c>
      <c r="AJ126" s="11">
        <f t="shared" si="183"/>
        <v>0</v>
      </c>
      <c r="AK126" s="11">
        <f t="shared" si="184"/>
        <v>0</v>
      </c>
      <c r="AL126" s="10">
        <f t="shared" si="185"/>
        <v>4</v>
      </c>
      <c r="AM126" s="11">
        <f t="shared" si="186"/>
        <v>1</v>
      </c>
      <c r="AN126" s="11">
        <f t="shared" si="187"/>
        <v>1</v>
      </c>
      <c r="AO126" s="11">
        <f t="shared" si="188"/>
        <v>1</v>
      </c>
      <c r="AP126" s="11">
        <f t="shared" si="189"/>
        <v>1</v>
      </c>
      <c r="AQ126" s="11">
        <f t="shared" si="190"/>
        <v>0</v>
      </c>
      <c r="AR126" s="11">
        <f t="shared" si="191"/>
        <v>0</v>
      </c>
      <c r="AS126" s="10">
        <f t="shared" si="192"/>
        <v>4</v>
      </c>
      <c r="AT126" s="11">
        <f t="shared" si="193"/>
        <v>0</v>
      </c>
      <c r="AU126" s="11">
        <f t="shared" si="194"/>
        <v>0</v>
      </c>
      <c r="AV126" s="11">
        <f t="shared" si="195"/>
        <v>0</v>
      </c>
      <c r="AW126" s="11">
        <f t="shared" si="196"/>
        <v>1</v>
      </c>
      <c r="AX126" s="11">
        <f t="shared" si="197"/>
        <v>0</v>
      </c>
      <c r="AY126" s="11">
        <f t="shared" si="198"/>
        <v>0</v>
      </c>
      <c r="AZ126" s="10">
        <f t="shared" si="199"/>
        <v>1</v>
      </c>
      <c r="BA126" s="12" t="s">
        <v>1544</v>
      </c>
      <c r="BB126" s="12">
        <v>779</v>
      </c>
      <c r="BC126" s="13">
        <v>2047</v>
      </c>
      <c r="BD126" s="10">
        <f t="shared" si="106"/>
        <v>1</v>
      </c>
      <c r="BE126" s="17">
        <f t="shared" si="200"/>
        <v>2.9</v>
      </c>
      <c r="BF126" s="10" t="str">
        <f t="shared" si="203"/>
        <v>Bra</v>
      </c>
      <c r="BI126" s="7">
        <v>134</v>
      </c>
      <c r="BJ126" s="6" t="s">
        <v>345</v>
      </c>
      <c r="BK126" s="9" t="str">
        <f t="shared" si="107"/>
        <v>Anna Gamlén</v>
      </c>
      <c r="BL126" s="10" t="str">
        <f t="shared" si="108"/>
        <v>adag@gislaved.se</v>
      </c>
      <c r="BM126" s="10" t="str">
        <f t="shared" si="109"/>
        <v>Folkhälsostrateg</v>
      </c>
      <c r="BN126" s="11">
        <f t="shared" si="110"/>
        <v>1.25</v>
      </c>
      <c r="BO126" s="11">
        <f t="shared" si="111"/>
        <v>0</v>
      </c>
      <c r="BP126" s="11">
        <f t="shared" si="112"/>
        <v>0</v>
      </c>
      <c r="BQ126" s="11">
        <f t="shared" si="113"/>
        <v>0</v>
      </c>
      <c r="BR126" s="11">
        <f t="shared" si="114"/>
        <v>0</v>
      </c>
      <c r="BS126" s="10">
        <f t="shared" si="115"/>
        <v>1.25</v>
      </c>
      <c r="BT126" s="11">
        <f t="shared" si="116"/>
        <v>1</v>
      </c>
      <c r="BU126" s="11">
        <f t="shared" si="117"/>
        <v>1</v>
      </c>
      <c r="BV126" s="11">
        <f t="shared" si="118"/>
        <v>1</v>
      </c>
      <c r="BW126" s="11">
        <f t="shared" si="119"/>
        <v>1</v>
      </c>
      <c r="BX126" s="11">
        <f t="shared" si="120"/>
        <v>0</v>
      </c>
      <c r="BY126" s="11">
        <f t="shared" si="121"/>
        <v>0</v>
      </c>
      <c r="BZ126" s="10">
        <f t="shared" si="122"/>
        <v>4</v>
      </c>
      <c r="CA126" s="11">
        <f t="shared" si="123"/>
        <v>0</v>
      </c>
      <c r="CB126" s="11">
        <f t="shared" si="124"/>
        <v>0.625</v>
      </c>
      <c r="CC126" s="11">
        <f t="shared" si="125"/>
        <v>0.625</v>
      </c>
      <c r="CD126" s="11">
        <f t="shared" si="126"/>
        <v>0</v>
      </c>
      <c r="CE126" s="11">
        <f t="shared" si="127"/>
        <v>0</v>
      </c>
      <c r="CF126" s="11">
        <f t="shared" si="128"/>
        <v>0.625</v>
      </c>
      <c r="CG126" s="11">
        <f t="shared" si="129"/>
        <v>0.625</v>
      </c>
      <c r="CH126" s="11">
        <f t="shared" si="130"/>
        <v>0</v>
      </c>
      <c r="CI126" s="11">
        <f t="shared" si="131"/>
        <v>0</v>
      </c>
      <c r="CJ126" s="10">
        <f t="shared" si="132"/>
        <v>2.5</v>
      </c>
      <c r="CK126" s="11">
        <f t="shared" si="133"/>
        <v>0</v>
      </c>
      <c r="CL126" s="11">
        <f t="shared" si="134"/>
        <v>2</v>
      </c>
      <c r="CM126" s="11">
        <f t="shared" si="135"/>
        <v>1</v>
      </c>
      <c r="CN126" s="11">
        <f t="shared" si="136"/>
        <v>0</v>
      </c>
      <c r="CO126" s="11">
        <f t="shared" si="137"/>
        <v>0</v>
      </c>
      <c r="CP126" s="11">
        <f t="shared" si="138"/>
        <v>0</v>
      </c>
      <c r="CQ126" s="10">
        <f t="shared" si="139"/>
        <v>3</v>
      </c>
      <c r="CR126" s="11">
        <f t="shared" si="140"/>
        <v>1</v>
      </c>
      <c r="CS126" s="11">
        <f t="shared" si="141"/>
        <v>1</v>
      </c>
      <c r="CT126" s="11">
        <f t="shared" si="142"/>
        <v>0</v>
      </c>
      <c r="CU126" s="11">
        <f t="shared" si="143"/>
        <v>0</v>
      </c>
      <c r="CV126" s="11">
        <f t="shared" si="144"/>
        <v>0</v>
      </c>
      <c r="CW126" s="11">
        <f t="shared" si="145"/>
        <v>0</v>
      </c>
      <c r="CX126" s="10">
        <f t="shared" si="146"/>
        <v>2</v>
      </c>
      <c r="CY126" s="11">
        <f t="shared" si="147"/>
        <v>1</v>
      </c>
      <c r="CZ126" s="11">
        <f t="shared" si="148"/>
        <v>0</v>
      </c>
      <c r="DA126" s="11">
        <f t="shared" si="149"/>
        <v>1</v>
      </c>
      <c r="DB126" s="11">
        <f t="shared" si="150"/>
        <v>0</v>
      </c>
      <c r="DC126" s="11">
        <f t="shared" si="151"/>
        <v>0</v>
      </c>
      <c r="DD126" s="11">
        <f t="shared" si="152"/>
        <v>0</v>
      </c>
      <c r="DE126" s="10">
        <f t="shared" si="153"/>
        <v>2</v>
      </c>
      <c r="DF126" s="12" t="s">
        <v>1400</v>
      </c>
      <c r="DG126" s="12" t="s">
        <v>1401</v>
      </c>
      <c r="DH126" s="13">
        <v>3207</v>
      </c>
      <c r="DI126" s="10">
        <f t="shared" si="154"/>
        <v>5</v>
      </c>
      <c r="DJ126" s="17">
        <f t="shared" si="155"/>
        <v>2.8</v>
      </c>
    </row>
    <row r="127" spans="1:114" ht="14.25" x14ac:dyDescent="0.2">
      <c r="A127" s="6" t="s">
        <v>737</v>
      </c>
      <c r="B127" s="7">
        <v>162</v>
      </c>
      <c r="C127" s="7"/>
      <c r="D127" s="7">
        <v>120</v>
      </c>
      <c r="E127" s="6" t="s">
        <v>722</v>
      </c>
      <c r="F127" s="9" t="str">
        <f t="shared" si="103"/>
        <v>Petter Björkman</v>
      </c>
      <c r="G127" s="10" t="str">
        <f t="shared" si="104"/>
        <v>petter.bjorkman@trosa.se</v>
      </c>
      <c r="H127" s="10" t="str">
        <f t="shared" si="105"/>
        <v>Fritidschef</v>
      </c>
      <c r="I127" s="11">
        <f t="shared" si="156"/>
        <v>0</v>
      </c>
      <c r="J127" s="11">
        <f t="shared" si="157"/>
        <v>0</v>
      </c>
      <c r="K127" s="11">
        <f t="shared" si="158"/>
        <v>1.25</v>
      </c>
      <c r="L127" s="11">
        <f t="shared" si="159"/>
        <v>0</v>
      </c>
      <c r="M127" s="11">
        <f t="shared" si="160"/>
        <v>0</v>
      </c>
      <c r="N127" s="10">
        <f t="shared" si="161"/>
        <v>1.25</v>
      </c>
      <c r="O127" s="11">
        <f t="shared" si="162"/>
        <v>0</v>
      </c>
      <c r="P127" s="11">
        <f t="shared" si="163"/>
        <v>1</v>
      </c>
      <c r="Q127" s="11">
        <f t="shared" si="164"/>
        <v>1</v>
      </c>
      <c r="R127" s="11">
        <f t="shared" si="165"/>
        <v>1</v>
      </c>
      <c r="S127" s="11">
        <f t="shared" si="166"/>
        <v>0</v>
      </c>
      <c r="T127" s="11">
        <f t="shared" si="167"/>
        <v>0</v>
      </c>
      <c r="U127" s="10">
        <f t="shared" si="168"/>
        <v>3</v>
      </c>
      <c r="V127" s="11">
        <f t="shared" si="169"/>
        <v>0</v>
      </c>
      <c r="W127" s="11">
        <f t="shared" si="170"/>
        <v>0.625</v>
      </c>
      <c r="X127" s="11">
        <f t="shared" si="171"/>
        <v>0.625</v>
      </c>
      <c r="Y127" s="11">
        <f t="shared" si="172"/>
        <v>0</v>
      </c>
      <c r="Z127" s="11">
        <f t="shared" si="173"/>
        <v>0.625</v>
      </c>
      <c r="AA127" s="11">
        <f t="shared" si="174"/>
        <v>0.625</v>
      </c>
      <c r="AB127" s="11">
        <f t="shared" si="175"/>
        <v>0.625</v>
      </c>
      <c r="AC127" s="11">
        <f t="shared" si="176"/>
        <v>0</v>
      </c>
      <c r="AD127" s="11">
        <f t="shared" si="177"/>
        <v>0</v>
      </c>
      <c r="AE127" s="10">
        <f t="shared" si="178"/>
        <v>3.125</v>
      </c>
      <c r="AF127" s="11">
        <f t="shared" si="179"/>
        <v>0</v>
      </c>
      <c r="AG127" s="11">
        <f t="shared" si="180"/>
        <v>2</v>
      </c>
      <c r="AH127" s="11">
        <f t="shared" si="181"/>
        <v>0</v>
      </c>
      <c r="AI127" s="11">
        <f t="shared" si="182"/>
        <v>2</v>
      </c>
      <c r="AJ127" s="11">
        <f t="shared" si="183"/>
        <v>0</v>
      </c>
      <c r="AK127" s="11">
        <f t="shared" si="184"/>
        <v>0</v>
      </c>
      <c r="AL127" s="10">
        <f t="shared" si="185"/>
        <v>4</v>
      </c>
      <c r="AM127" s="11">
        <f t="shared" si="186"/>
        <v>1</v>
      </c>
      <c r="AN127" s="11">
        <f t="shared" si="187"/>
        <v>1</v>
      </c>
      <c r="AO127" s="11">
        <f t="shared" si="188"/>
        <v>1</v>
      </c>
      <c r="AP127" s="11">
        <f t="shared" si="189"/>
        <v>1</v>
      </c>
      <c r="AQ127" s="11">
        <f t="shared" si="190"/>
        <v>0</v>
      </c>
      <c r="AR127" s="11">
        <f t="shared" si="191"/>
        <v>0</v>
      </c>
      <c r="AS127" s="10">
        <f t="shared" si="192"/>
        <v>4</v>
      </c>
      <c r="AT127" s="11">
        <f t="shared" si="193"/>
        <v>0</v>
      </c>
      <c r="AU127" s="11">
        <f t="shared" si="194"/>
        <v>0</v>
      </c>
      <c r="AV127" s="11">
        <f t="shared" si="195"/>
        <v>1</v>
      </c>
      <c r="AW127" s="11">
        <f t="shared" si="196"/>
        <v>0</v>
      </c>
      <c r="AX127" s="11">
        <f t="shared" si="197"/>
        <v>0</v>
      </c>
      <c r="AY127" s="11">
        <f t="shared" si="198"/>
        <v>0</v>
      </c>
      <c r="AZ127" s="10">
        <f t="shared" si="199"/>
        <v>1</v>
      </c>
      <c r="BA127" s="12" t="s">
        <v>1568</v>
      </c>
      <c r="BB127" s="12">
        <v>823</v>
      </c>
      <c r="BC127" s="13">
        <v>3086</v>
      </c>
      <c r="BD127" s="10">
        <f t="shared" si="106"/>
        <v>4</v>
      </c>
      <c r="BE127" s="17">
        <f t="shared" si="200"/>
        <v>2.9</v>
      </c>
      <c r="BF127" s="10" t="str">
        <f t="shared" si="203"/>
        <v>Bra</v>
      </c>
      <c r="BI127" s="7">
        <v>135</v>
      </c>
      <c r="BJ127" s="6" t="s">
        <v>1083</v>
      </c>
      <c r="BK127" s="9" t="str">
        <f t="shared" si="107"/>
        <v>Christina Sundqvist</v>
      </c>
      <c r="BL127" s="10" t="str">
        <f t="shared" si="108"/>
        <v>christina.sundqvist@arjeplog.se</v>
      </c>
      <c r="BM127" s="10" t="str">
        <f t="shared" si="109"/>
        <v>Kultur och Fritidansvarig</v>
      </c>
      <c r="BN127" s="11">
        <f t="shared" si="110"/>
        <v>0</v>
      </c>
      <c r="BO127" s="11">
        <f t="shared" si="111"/>
        <v>1.25</v>
      </c>
      <c r="BP127" s="11">
        <f t="shared" si="112"/>
        <v>0</v>
      </c>
      <c r="BQ127" s="11">
        <f t="shared" si="113"/>
        <v>1.25</v>
      </c>
      <c r="BR127" s="11">
        <f t="shared" si="114"/>
        <v>0</v>
      </c>
      <c r="BS127" s="10">
        <f t="shared" si="115"/>
        <v>2.5</v>
      </c>
      <c r="BT127" s="11">
        <f t="shared" si="116"/>
        <v>0</v>
      </c>
      <c r="BU127" s="11">
        <f t="shared" si="117"/>
        <v>0</v>
      </c>
      <c r="BV127" s="11">
        <f t="shared" si="118"/>
        <v>1</v>
      </c>
      <c r="BW127" s="11">
        <f t="shared" si="119"/>
        <v>1</v>
      </c>
      <c r="BX127" s="11">
        <f t="shared" si="120"/>
        <v>0</v>
      </c>
      <c r="BY127" s="11">
        <f t="shared" si="121"/>
        <v>0</v>
      </c>
      <c r="BZ127" s="10">
        <f t="shared" si="122"/>
        <v>2</v>
      </c>
      <c r="CA127" s="11">
        <f t="shared" si="123"/>
        <v>0</v>
      </c>
      <c r="CB127" s="11">
        <f t="shared" si="124"/>
        <v>0</v>
      </c>
      <c r="CC127" s="11">
        <f t="shared" si="125"/>
        <v>0</v>
      </c>
      <c r="CD127" s="11">
        <f t="shared" si="126"/>
        <v>0</v>
      </c>
      <c r="CE127" s="11">
        <f t="shared" si="127"/>
        <v>0</v>
      </c>
      <c r="CF127" s="11">
        <f t="shared" si="128"/>
        <v>0.625</v>
      </c>
      <c r="CG127" s="11">
        <f t="shared" si="129"/>
        <v>0</v>
      </c>
      <c r="CH127" s="11">
        <f t="shared" si="130"/>
        <v>0.625</v>
      </c>
      <c r="CI127" s="11">
        <f t="shared" si="131"/>
        <v>0</v>
      </c>
      <c r="CJ127" s="10">
        <f t="shared" si="132"/>
        <v>1.25</v>
      </c>
      <c r="CK127" s="11">
        <f t="shared" si="133"/>
        <v>0</v>
      </c>
      <c r="CL127" s="11">
        <f t="shared" si="134"/>
        <v>2</v>
      </c>
      <c r="CM127" s="11">
        <f t="shared" si="135"/>
        <v>1</v>
      </c>
      <c r="CN127" s="11">
        <f t="shared" si="136"/>
        <v>0</v>
      </c>
      <c r="CO127" s="11">
        <f t="shared" si="137"/>
        <v>0</v>
      </c>
      <c r="CP127" s="11">
        <f t="shared" si="138"/>
        <v>0</v>
      </c>
      <c r="CQ127" s="10">
        <f t="shared" si="139"/>
        <v>3</v>
      </c>
      <c r="CR127" s="11">
        <f t="shared" si="140"/>
        <v>1</v>
      </c>
      <c r="CS127" s="11">
        <f t="shared" si="141"/>
        <v>1</v>
      </c>
      <c r="CT127" s="11">
        <f t="shared" si="142"/>
        <v>1</v>
      </c>
      <c r="CU127" s="11">
        <f t="shared" si="143"/>
        <v>1</v>
      </c>
      <c r="CV127" s="11">
        <f t="shared" si="144"/>
        <v>0</v>
      </c>
      <c r="CW127" s="11">
        <f t="shared" si="145"/>
        <v>0</v>
      </c>
      <c r="CX127" s="10">
        <f t="shared" si="146"/>
        <v>4</v>
      </c>
      <c r="CY127" s="11">
        <f t="shared" si="147"/>
        <v>0</v>
      </c>
      <c r="CZ127" s="11">
        <f t="shared" si="148"/>
        <v>0</v>
      </c>
      <c r="DA127" s="11">
        <f t="shared" si="149"/>
        <v>1</v>
      </c>
      <c r="DB127" s="11">
        <f t="shared" si="150"/>
        <v>0</v>
      </c>
      <c r="DC127" s="11">
        <f t="shared" si="151"/>
        <v>1</v>
      </c>
      <c r="DD127" s="11">
        <f t="shared" si="152"/>
        <v>0</v>
      </c>
      <c r="DE127" s="10">
        <f t="shared" si="153"/>
        <v>2</v>
      </c>
      <c r="DF127" s="12" t="s">
        <v>1443</v>
      </c>
      <c r="DG127" s="12" t="s">
        <v>1444</v>
      </c>
      <c r="DH127" s="13">
        <v>3839</v>
      </c>
      <c r="DI127" s="10">
        <f t="shared" si="154"/>
        <v>5</v>
      </c>
      <c r="DJ127" s="17">
        <f t="shared" si="155"/>
        <v>2.8</v>
      </c>
    </row>
    <row r="128" spans="1:114" ht="14.25" x14ac:dyDescent="0.2">
      <c r="A128" s="6" t="s">
        <v>737</v>
      </c>
      <c r="B128" s="7">
        <v>115</v>
      </c>
      <c r="C128" s="7"/>
      <c r="D128" s="7">
        <v>121</v>
      </c>
      <c r="E128" s="6" t="s">
        <v>147</v>
      </c>
      <c r="F128" s="9" t="str">
        <f t="shared" si="103"/>
        <v>Lars Furborg</v>
      </c>
      <c r="G128" s="10" t="str">
        <f t="shared" si="104"/>
        <v>lars.furborg@vingaker.se</v>
      </c>
      <c r="H128" s="10" t="str">
        <f t="shared" si="105"/>
        <v>kultur- och fritidschef</v>
      </c>
      <c r="I128" s="11">
        <f t="shared" si="156"/>
        <v>0</v>
      </c>
      <c r="J128" s="11">
        <f t="shared" si="157"/>
        <v>1.25</v>
      </c>
      <c r="K128" s="11">
        <f t="shared" si="158"/>
        <v>0</v>
      </c>
      <c r="L128" s="11">
        <f t="shared" si="159"/>
        <v>1.25</v>
      </c>
      <c r="M128" s="11">
        <f t="shared" si="160"/>
        <v>0</v>
      </c>
      <c r="N128" s="10">
        <f t="shared" si="161"/>
        <v>2.5</v>
      </c>
      <c r="O128" s="11">
        <f t="shared" si="162"/>
        <v>1</v>
      </c>
      <c r="P128" s="11">
        <f t="shared" si="163"/>
        <v>0</v>
      </c>
      <c r="Q128" s="11">
        <f t="shared" si="164"/>
        <v>1</v>
      </c>
      <c r="R128" s="11">
        <f t="shared" si="165"/>
        <v>1</v>
      </c>
      <c r="S128" s="11">
        <f t="shared" si="166"/>
        <v>0</v>
      </c>
      <c r="T128" s="11">
        <f t="shared" si="167"/>
        <v>0</v>
      </c>
      <c r="U128" s="10">
        <f t="shared" si="168"/>
        <v>3</v>
      </c>
      <c r="V128" s="11">
        <f t="shared" si="169"/>
        <v>0</v>
      </c>
      <c r="W128" s="11">
        <f t="shared" si="170"/>
        <v>0</v>
      </c>
      <c r="X128" s="11">
        <f t="shared" si="171"/>
        <v>0.625</v>
      </c>
      <c r="Y128" s="11">
        <f t="shared" si="172"/>
        <v>0</v>
      </c>
      <c r="Z128" s="11">
        <f t="shared" si="173"/>
        <v>0</v>
      </c>
      <c r="AA128" s="11">
        <f t="shared" si="174"/>
        <v>0.625</v>
      </c>
      <c r="AB128" s="11">
        <f t="shared" si="175"/>
        <v>0.625</v>
      </c>
      <c r="AC128" s="11">
        <f t="shared" si="176"/>
        <v>0.625</v>
      </c>
      <c r="AD128" s="11">
        <f t="shared" si="177"/>
        <v>0</v>
      </c>
      <c r="AE128" s="10">
        <f t="shared" si="178"/>
        <v>2.5</v>
      </c>
      <c r="AF128" s="11">
        <f t="shared" si="179"/>
        <v>0</v>
      </c>
      <c r="AG128" s="11">
        <f t="shared" si="180"/>
        <v>2</v>
      </c>
      <c r="AH128" s="11">
        <f t="shared" si="181"/>
        <v>0</v>
      </c>
      <c r="AI128" s="11">
        <f t="shared" si="182"/>
        <v>2</v>
      </c>
      <c r="AJ128" s="11">
        <f t="shared" si="183"/>
        <v>0</v>
      </c>
      <c r="AK128" s="11">
        <f t="shared" si="184"/>
        <v>0</v>
      </c>
      <c r="AL128" s="10">
        <f t="shared" si="185"/>
        <v>4</v>
      </c>
      <c r="AM128" s="11">
        <f t="shared" si="186"/>
        <v>1</v>
      </c>
      <c r="AN128" s="11">
        <f t="shared" si="187"/>
        <v>0</v>
      </c>
      <c r="AO128" s="11">
        <f t="shared" si="188"/>
        <v>1</v>
      </c>
      <c r="AP128" s="11">
        <f t="shared" si="189"/>
        <v>1</v>
      </c>
      <c r="AQ128" s="11">
        <f t="shared" si="190"/>
        <v>0</v>
      </c>
      <c r="AR128" s="11">
        <f t="shared" si="191"/>
        <v>0</v>
      </c>
      <c r="AS128" s="10">
        <f t="shared" si="192"/>
        <v>3</v>
      </c>
      <c r="AT128" s="11">
        <f t="shared" si="193"/>
        <v>1</v>
      </c>
      <c r="AU128" s="11">
        <f t="shared" si="194"/>
        <v>0</v>
      </c>
      <c r="AV128" s="11">
        <f t="shared" si="195"/>
        <v>1</v>
      </c>
      <c r="AW128" s="11">
        <f t="shared" si="196"/>
        <v>1</v>
      </c>
      <c r="AX128" s="11">
        <f t="shared" si="197"/>
        <v>1</v>
      </c>
      <c r="AY128" s="11">
        <f t="shared" si="198"/>
        <v>0</v>
      </c>
      <c r="AZ128" s="10">
        <f t="shared" si="199"/>
        <v>4</v>
      </c>
      <c r="BA128" s="12" t="s">
        <v>1569</v>
      </c>
      <c r="BB128" s="12" t="s">
        <v>1570</v>
      </c>
      <c r="BC128" s="13">
        <v>2263</v>
      </c>
      <c r="BD128" s="10">
        <f t="shared" si="106"/>
        <v>1</v>
      </c>
      <c r="BE128" s="17">
        <f t="shared" si="200"/>
        <v>2.9</v>
      </c>
      <c r="BF128" s="10" t="str">
        <f t="shared" si="203"/>
        <v>Varken eller</v>
      </c>
      <c r="BI128" s="7">
        <v>136</v>
      </c>
      <c r="BJ128" s="6" t="s">
        <v>597</v>
      </c>
      <c r="BK128" s="9" t="str">
        <f t="shared" si="107"/>
        <v>Jula Hålansson</v>
      </c>
      <c r="BL128" s="10" t="str">
        <f t="shared" si="108"/>
        <v>julia.hakansson@eslov.se</v>
      </c>
      <c r="BM128" s="10" t="str">
        <f t="shared" si="109"/>
        <v xml:space="preserve">Fältsekreterare </v>
      </c>
      <c r="BN128" s="11">
        <f t="shared" si="110"/>
        <v>0</v>
      </c>
      <c r="BO128" s="11">
        <f t="shared" si="111"/>
        <v>0</v>
      </c>
      <c r="BP128" s="11">
        <f t="shared" si="112"/>
        <v>0</v>
      </c>
      <c r="BQ128" s="11">
        <f t="shared" si="113"/>
        <v>0</v>
      </c>
      <c r="BR128" s="11">
        <f t="shared" si="114"/>
        <v>0</v>
      </c>
      <c r="BS128" s="10">
        <f t="shared" si="115"/>
        <v>0</v>
      </c>
      <c r="BT128" s="11">
        <f t="shared" si="116"/>
        <v>1</v>
      </c>
      <c r="BU128" s="11">
        <f t="shared" si="117"/>
        <v>1</v>
      </c>
      <c r="BV128" s="11">
        <f t="shared" si="118"/>
        <v>0</v>
      </c>
      <c r="BW128" s="11">
        <f t="shared" si="119"/>
        <v>1</v>
      </c>
      <c r="BX128" s="11">
        <f t="shared" si="120"/>
        <v>0</v>
      </c>
      <c r="BY128" s="11">
        <f t="shared" si="121"/>
        <v>0</v>
      </c>
      <c r="BZ128" s="10">
        <f t="shared" si="122"/>
        <v>3</v>
      </c>
      <c r="CA128" s="11">
        <f t="shared" si="123"/>
        <v>0</v>
      </c>
      <c r="CB128" s="11">
        <f t="shared" si="124"/>
        <v>0.625</v>
      </c>
      <c r="CC128" s="11">
        <f t="shared" si="125"/>
        <v>0.625</v>
      </c>
      <c r="CD128" s="11">
        <f t="shared" si="126"/>
        <v>0</v>
      </c>
      <c r="CE128" s="11">
        <f t="shared" si="127"/>
        <v>0</v>
      </c>
      <c r="CF128" s="11">
        <f t="shared" si="128"/>
        <v>0.625</v>
      </c>
      <c r="CG128" s="11">
        <f t="shared" si="129"/>
        <v>0.625</v>
      </c>
      <c r="CH128" s="11">
        <f t="shared" si="130"/>
        <v>0</v>
      </c>
      <c r="CI128" s="11">
        <f t="shared" si="131"/>
        <v>0</v>
      </c>
      <c r="CJ128" s="10">
        <f t="shared" si="132"/>
        <v>2.5</v>
      </c>
      <c r="CK128" s="11">
        <f t="shared" si="133"/>
        <v>1</v>
      </c>
      <c r="CL128" s="11">
        <f t="shared" si="134"/>
        <v>0</v>
      </c>
      <c r="CM128" s="11">
        <f t="shared" si="135"/>
        <v>0</v>
      </c>
      <c r="CN128" s="11">
        <f t="shared" si="136"/>
        <v>2</v>
      </c>
      <c r="CO128" s="11">
        <f t="shared" si="137"/>
        <v>1</v>
      </c>
      <c r="CP128" s="11">
        <f t="shared" si="138"/>
        <v>0</v>
      </c>
      <c r="CQ128" s="10">
        <f t="shared" si="139"/>
        <v>4</v>
      </c>
      <c r="CR128" s="11">
        <f t="shared" si="140"/>
        <v>1</v>
      </c>
      <c r="CS128" s="11">
        <f t="shared" si="141"/>
        <v>1</v>
      </c>
      <c r="CT128" s="11">
        <f t="shared" si="142"/>
        <v>1</v>
      </c>
      <c r="CU128" s="11">
        <f t="shared" si="143"/>
        <v>1</v>
      </c>
      <c r="CV128" s="11">
        <f t="shared" si="144"/>
        <v>0</v>
      </c>
      <c r="CW128" s="11">
        <f t="shared" si="145"/>
        <v>0</v>
      </c>
      <c r="CX128" s="10">
        <f t="shared" si="146"/>
        <v>4</v>
      </c>
      <c r="CY128" s="11">
        <f t="shared" si="147"/>
        <v>1</v>
      </c>
      <c r="CZ128" s="11">
        <f t="shared" si="148"/>
        <v>1</v>
      </c>
      <c r="DA128" s="11">
        <f t="shared" si="149"/>
        <v>0</v>
      </c>
      <c r="DB128" s="11">
        <f t="shared" si="150"/>
        <v>0</v>
      </c>
      <c r="DC128" s="11">
        <f t="shared" si="151"/>
        <v>0</v>
      </c>
      <c r="DD128" s="11">
        <f t="shared" si="152"/>
        <v>0</v>
      </c>
      <c r="DE128" s="10">
        <f t="shared" si="153"/>
        <v>2</v>
      </c>
      <c r="DF128" s="12" t="s">
        <v>1474</v>
      </c>
      <c r="DG128" s="12" t="s">
        <v>1475</v>
      </c>
      <c r="DH128" s="13">
        <v>3053</v>
      </c>
      <c r="DI128" s="10">
        <f t="shared" si="154"/>
        <v>4</v>
      </c>
      <c r="DJ128" s="17">
        <f t="shared" si="155"/>
        <v>2.8</v>
      </c>
    </row>
    <row r="129" spans="1:114" ht="14.25" x14ac:dyDescent="0.2">
      <c r="A129" s="6" t="s">
        <v>737</v>
      </c>
      <c r="B129" s="7">
        <v>120</v>
      </c>
      <c r="C129" s="7"/>
      <c r="D129" s="7">
        <v>122</v>
      </c>
      <c r="E129" s="6" t="s">
        <v>892</v>
      </c>
      <c r="F129" s="9" t="str">
        <f t="shared" si="103"/>
        <v>Marcus Ekholm</v>
      </c>
      <c r="G129" s="10" t="str">
        <f t="shared" si="104"/>
        <v>marcus.ekholm@forshaga.se</v>
      </c>
      <c r="H129" s="10" t="str">
        <f t="shared" si="105"/>
        <v>Förvaltningschef Kultur, fritid &amp; näringsliv</v>
      </c>
      <c r="I129" s="11">
        <f t="shared" si="156"/>
        <v>1.25</v>
      </c>
      <c r="J129" s="11">
        <f t="shared" si="157"/>
        <v>0</v>
      </c>
      <c r="K129" s="11">
        <f t="shared" si="158"/>
        <v>1.25</v>
      </c>
      <c r="L129" s="11">
        <f t="shared" si="159"/>
        <v>0</v>
      </c>
      <c r="M129" s="11">
        <f t="shared" si="160"/>
        <v>0</v>
      </c>
      <c r="N129" s="10">
        <f t="shared" si="161"/>
        <v>2.5</v>
      </c>
      <c r="O129" s="11">
        <f t="shared" si="162"/>
        <v>1</v>
      </c>
      <c r="P129" s="11">
        <f t="shared" si="163"/>
        <v>0</v>
      </c>
      <c r="Q129" s="11">
        <f t="shared" si="164"/>
        <v>1</v>
      </c>
      <c r="R129" s="11">
        <f t="shared" si="165"/>
        <v>1</v>
      </c>
      <c r="S129" s="11">
        <f t="shared" si="166"/>
        <v>0</v>
      </c>
      <c r="T129" s="11">
        <f t="shared" si="167"/>
        <v>0</v>
      </c>
      <c r="U129" s="10">
        <f t="shared" si="168"/>
        <v>3</v>
      </c>
      <c r="V129" s="11">
        <f t="shared" si="169"/>
        <v>0.625</v>
      </c>
      <c r="W129" s="11">
        <f t="shared" si="170"/>
        <v>0.625</v>
      </c>
      <c r="X129" s="11">
        <f t="shared" si="171"/>
        <v>0.625</v>
      </c>
      <c r="Y129" s="11">
        <f t="shared" si="172"/>
        <v>0.625</v>
      </c>
      <c r="Z129" s="11">
        <f t="shared" si="173"/>
        <v>0.625</v>
      </c>
      <c r="AA129" s="11">
        <f t="shared" si="174"/>
        <v>0.625</v>
      </c>
      <c r="AB129" s="11">
        <f t="shared" si="175"/>
        <v>0.625</v>
      </c>
      <c r="AC129" s="11">
        <f t="shared" si="176"/>
        <v>0.625</v>
      </c>
      <c r="AD129" s="11">
        <f t="shared" si="177"/>
        <v>0</v>
      </c>
      <c r="AE129" s="10">
        <f t="shared" si="178"/>
        <v>5</v>
      </c>
      <c r="AF129" s="11">
        <f t="shared" si="179"/>
        <v>1</v>
      </c>
      <c r="AG129" s="11">
        <f t="shared" si="180"/>
        <v>0</v>
      </c>
      <c r="AH129" s="11">
        <f t="shared" si="181"/>
        <v>0</v>
      </c>
      <c r="AI129" s="11">
        <f t="shared" si="182"/>
        <v>0</v>
      </c>
      <c r="AJ129" s="11">
        <f t="shared" si="183"/>
        <v>0</v>
      </c>
      <c r="AK129" s="11">
        <f t="shared" si="184"/>
        <v>0</v>
      </c>
      <c r="AL129" s="10">
        <f t="shared" si="185"/>
        <v>1</v>
      </c>
      <c r="AM129" s="11">
        <f t="shared" si="186"/>
        <v>1</v>
      </c>
      <c r="AN129" s="11">
        <f t="shared" si="187"/>
        <v>1</v>
      </c>
      <c r="AO129" s="11">
        <f t="shared" si="188"/>
        <v>1</v>
      </c>
      <c r="AP129" s="11">
        <f t="shared" si="189"/>
        <v>1</v>
      </c>
      <c r="AQ129" s="11">
        <f t="shared" si="190"/>
        <v>0</v>
      </c>
      <c r="AR129" s="11">
        <f t="shared" si="191"/>
        <v>0</v>
      </c>
      <c r="AS129" s="10">
        <f t="shared" si="192"/>
        <v>4</v>
      </c>
      <c r="AT129" s="11">
        <f t="shared" si="193"/>
        <v>1</v>
      </c>
      <c r="AU129" s="11">
        <f t="shared" si="194"/>
        <v>0</v>
      </c>
      <c r="AV129" s="11">
        <f t="shared" si="195"/>
        <v>1</v>
      </c>
      <c r="AW129" s="11">
        <f t="shared" si="196"/>
        <v>0</v>
      </c>
      <c r="AX129" s="11">
        <f t="shared" si="197"/>
        <v>0</v>
      </c>
      <c r="AY129" s="11">
        <f t="shared" si="198"/>
        <v>0</v>
      </c>
      <c r="AZ129" s="10">
        <f t="shared" si="199"/>
        <v>2</v>
      </c>
      <c r="BA129" s="12" t="s">
        <v>1586</v>
      </c>
      <c r="BB129" s="12" t="s">
        <v>1587</v>
      </c>
      <c r="BC129" s="13">
        <v>2744</v>
      </c>
      <c r="BD129" s="10">
        <f t="shared" si="106"/>
        <v>3</v>
      </c>
      <c r="BE129" s="17">
        <f t="shared" si="200"/>
        <v>2.9</v>
      </c>
      <c r="BF129" s="10" t="str">
        <f t="shared" si="203"/>
        <v>Bra</v>
      </c>
      <c r="BI129" s="7">
        <v>137</v>
      </c>
      <c r="BJ129" s="6" t="s">
        <v>604</v>
      </c>
      <c r="BK129" s="9" t="str">
        <f t="shared" si="107"/>
        <v>Lars Olsson</v>
      </c>
      <c r="BL129" s="10" t="str">
        <f t="shared" si="108"/>
        <v>lars.olsson@helsingborg.se</v>
      </c>
      <c r="BM129" s="10" t="str">
        <f t="shared" si="109"/>
        <v>Strategisk utvecklare, Fritid</v>
      </c>
      <c r="BN129" s="11">
        <f t="shared" si="110"/>
        <v>0</v>
      </c>
      <c r="BO129" s="11">
        <f t="shared" si="111"/>
        <v>0</v>
      </c>
      <c r="BP129" s="11">
        <f t="shared" si="112"/>
        <v>1.25</v>
      </c>
      <c r="BQ129" s="11">
        <f t="shared" si="113"/>
        <v>1.25</v>
      </c>
      <c r="BR129" s="11">
        <f t="shared" si="114"/>
        <v>0</v>
      </c>
      <c r="BS129" s="10">
        <f t="shared" si="115"/>
        <v>2.5</v>
      </c>
      <c r="BT129" s="11">
        <f t="shared" si="116"/>
        <v>0</v>
      </c>
      <c r="BU129" s="11">
        <f t="shared" si="117"/>
        <v>1</v>
      </c>
      <c r="BV129" s="11">
        <f t="shared" si="118"/>
        <v>1</v>
      </c>
      <c r="BW129" s="11">
        <f t="shared" si="119"/>
        <v>1</v>
      </c>
      <c r="BX129" s="11">
        <f t="shared" si="120"/>
        <v>0</v>
      </c>
      <c r="BY129" s="11">
        <f t="shared" si="121"/>
        <v>0</v>
      </c>
      <c r="BZ129" s="10">
        <f t="shared" si="122"/>
        <v>3</v>
      </c>
      <c r="CA129" s="11">
        <f t="shared" si="123"/>
        <v>0.625</v>
      </c>
      <c r="CB129" s="11">
        <f t="shared" si="124"/>
        <v>0.625</v>
      </c>
      <c r="CC129" s="11">
        <f t="shared" si="125"/>
        <v>0.625</v>
      </c>
      <c r="CD129" s="11">
        <f t="shared" si="126"/>
        <v>0</v>
      </c>
      <c r="CE129" s="11">
        <f t="shared" si="127"/>
        <v>0</v>
      </c>
      <c r="CF129" s="11">
        <f t="shared" si="128"/>
        <v>0.625</v>
      </c>
      <c r="CG129" s="11">
        <f t="shared" si="129"/>
        <v>0.625</v>
      </c>
      <c r="CH129" s="11">
        <f t="shared" si="130"/>
        <v>0</v>
      </c>
      <c r="CI129" s="11">
        <f t="shared" si="131"/>
        <v>0</v>
      </c>
      <c r="CJ129" s="10">
        <f t="shared" si="132"/>
        <v>3.125</v>
      </c>
      <c r="CK129" s="11">
        <f t="shared" si="133"/>
        <v>0</v>
      </c>
      <c r="CL129" s="11">
        <f t="shared" si="134"/>
        <v>2</v>
      </c>
      <c r="CM129" s="11">
        <f t="shared" si="135"/>
        <v>0</v>
      </c>
      <c r="CN129" s="11">
        <f t="shared" si="136"/>
        <v>2</v>
      </c>
      <c r="CO129" s="11">
        <f t="shared" si="137"/>
        <v>0</v>
      </c>
      <c r="CP129" s="11">
        <f t="shared" si="138"/>
        <v>0</v>
      </c>
      <c r="CQ129" s="10">
        <f t="shared" si="139"/>
        <v>4</v>
      </c>
      <c r="CR129" s="11">
        <f t="shared" si="140"/>
        <v>1</v>
      </c>
      <c r="CS129" s="11">
        <f t="shared" si="141"/>
        <v>1</v>
      </c>
      <c r="CT129" s="11">
        <f t="shared" si="142"/>
        <v>0</v>
      </c>
      <c r="CU129" s="11">
        <f t="shared" si="143"/>
        <v>0</v>
      </c>
      <c r="CV129" s="11">
        <f t="shared" si="144"/>
        <v>0</v>
      </c>
      <c r="CW129" s="11">
        <f t="shared" si="145"/>
        <v>0</v>
      </c>
      <c r="CX129" s="10">
        <f t="shared" si="146"/>
        <v>2</v>
      </c>
      <c r="CY129" s="11">
        <f t="shared" si="147"/>
        <v>0</v>
      </c>
      <c r="CZ129" s="11">
        <f t="shared" si="148"/>
        <v>0</v>
      </c>
      <c r="DA129" s="11">
        <f t="shared" si="149"/>
        <v>1</v>
      </c>
      <c r="DB129" s="11">
        <f t="shared" si="150"/>
        <v>0</v>
      </c>
      <c r="DC129" s="11">
        <f t="shared" si="151"/>
        <v>0</v>
      </c>
      <c r="DD129" s="11">
        <f t="shared" si="152"/>
        <v>0</v>
      </c>
      <c r="DE129" s="10">
        <f t="shared" si="153"/>
        <v>1</v>
      </c>
      <c r="DF129" s="12" t="s">
        <v>1349</v>
      </c>
      <c r="DG129" s="12" t="s">
        <v>1478</v>
      </c>
      <c r="DH129" s="13">
        <v>3043</v>
      </c>
      <c r="DI129" s="10">
        <f t="shared" si="154"/>
        <v>4</v>
      </c>
      <c r="DJ129" s="17">
        <f t="shared" si="155"/>
        <v>2.8</v>
      </c>
    </row>
    <row r="130" spans="1:114" ht="14.25" x14ac:dyDescent="0.2">
      <c r="A130" s="6" t="s">
        <v>737</v>
      </c>
      <c r="B130" s="7">
        <v>126</v>
      </c>
      <c r="C130" s="7"/>
      <c r="D130" s="7">
        <v>123</v>
      </c>
      <c r="E130" s="6" t="s">
        <v>509</v>
      </c>
      <c r="F130" s="9" t="str">
        <f t="shared" si="103"/>
        <v>Lena Sundholm</v>
      </c>
      <c r="G130" s="10" t="str">
        <f t="shared" si="104"/>
        <v>lena.sundholm@fagersta.se</v>
      </c>
      <c r="H130" s="10" t="str">
        <f t="shared" si="105"/>
        <v>Kultur- o Fritidschef</v>
      </c>
      <c r="I130" s="11">
        <f t="shared" si="156"/>
        <v>1.25</v>
      </c>
      <c r="J130" s="11">
        <f t="shared" si="157"/>
        <v>0</v>
      </c>
      <c r="K130" s="11">
        <f t="shared" si="158"/>
        <v>1.25</v>
      </c>
      <c r="L130" s="11">
        <f t="shared" si="159"/>
        <v>1.25</v>
      </c>
      <c r="M130" s="11">
        <f t="shared" si="160"/>
        <v>0</v>
      </c>
      <c r="N130" s="10">
        <f t="shared" si="161"/>
        <v>3.75</v>
      </c>
      <c r="O130" s="11">
        <f t="shared" si="162"/>
        <v>0</v>
      </c>
      <c r="P130" s="11">
        <f t="shared" si="163"/>
        <v>1</v>
      </c>
      <c r="Q130" s="11">
        <f t="shared" si="164"/>
        <v>0</v>
      </c>
      <c r="R130" s="11">
        <f t="shared" si="165"/>
        <v>1</v>
      </c>
      <c r="S130" s="11">
        <f t="shared" si="166"/>
        <v>0</v>
      </c>
      <c r="T130" s="11">
        <f t="shared" si="167"/>
        <v>0</v>
      </c>
      <c r="U130" s="10">
        <f t="shared" si="168"/>
        <v>2</v>
      </c>
      <c r="V130" s="11">
        <f t="shared" si="169"/>
        <v>0</v>
      </c>
      <c r="W130" s="11">
        <f t="shared" si="170"/>
        <v>0</v>
      </c>
      <c r="X130" s="11">
        <f t="shared" si="171"/>
        <v>0</v>
      </c>
      <c r="Y130" s="11">
        <f t="shared" si="172"/>
        <v>0</v>
      </c>
      <c r="Z130" s="11">
        <f t="shared" si="173"/>
        <v>0</v>
      </c>
      <c r="AA130" s="11">
        <f t="shared" si="174"/>
        <v>0.625</v>
      </c>
      <c r="AB130" s="11">
        <f t="shared" si="175"/>
        <v>0.625</v>
      </c>
      <c r="AC130" s="11">
        <f t="shared" si="176"/>
        <v>0</v>
      </c>
      <c r="AD130" s="11">
        <f t="shared" si="177"/>
        <v>0</v>
      </c>
      <c r="AE130" s="10">
        <f t="shared" si="178"/>
        <v>1.25</v>
      </c>
      <c r="AF130" s="11">
        <f t="shared" si="179"/>
        <v>1</v>
      </c>
      <c r="AG130" s="11">
        <f t="shared" si="180"/>
        <v>0</v>
      </c>
      <c r="AH130" s="11">
        <f t="shared" si="181"/>
        <v>0</v>
      </c>
      <c r="AI130" s="11">
        <f t="shared" si="182"/>
        <v>2</v>
      </c>
      <c r="AJ130" s="11">
        <f t="shared" si="183"/>
        <v>1</v>
      </c>
      <c r="AK130" s="11">
        <f t="shared" si="184"/>
        <v>0</v>
      </c>
      <c r="AL130" s="10">
        <f t="shared" si="185"/>
        <v>4</v>
      </c>
      <c r="AM130" s="11">
        <f t="shared" si="186"/>
        <v>1</v>
      </c>
      <c r="AN130" s="11">
        <f t="shared" si="187"/>
        <v>1</v>
      </c>
      <c r="AO130" s="11">
        <f t="shared" si="188"/>
        <v>1</v>
      </c>
      <c r="AP130" s="11">
        <f t="shared" si="189"/>
        <v>1</v>
      </c>
      <c r="AQ130" s="11">
        <f t="shared" si="190"/>
        <v>0</v>
      </c>
      <c r="AR130" s="11">
        <f t="shared" si="191"/>
        <v>0</v>
      </c>
      <c r="AS130" s="10">
        <f t="shared" si="192"/>
        <v>4</v>
      </c>
      <c r="AT130" s="11">
        <f t="shared" si="193"/>
        <v>0</v>
      </c>
      <c r="AU130" s="11">
        <f t="shared" si="194"/>
        <v>0</v>
      </c>
      <c r="AV130" s="11">
        <f t="shared" si="195"/>
        <v>0</v>
      </c>
      <c r="AW130" s="11">
        <f t="shared" si="196"/>
        <v>0</v>
      </c>
      <c r="AX130" s="11">
        <f t="shared" si="197"/>
        <v>0</v>
      </c>
      <c r="AY130" s="11">
        <f t="shared" si="198"/>
        <v>0</v>
      </c>
      <c r="AZ130" s="10">
        <f t="shared" si="199"/>
        <v>0</v>
      </c>
      <c r="BA130" s="12" t="s">
        <v>1630</v>
      </c>
      <c r="BB130" s="12" t="s">
        <v>1555</v>
      </c>
      <c r="BC130" s="13">
        <v>3512</v>
      </c>
      <c r="BD130" s="10">
        <f t="shared" si="106"/>
        <v>5</v>
      </c>
      <c r="BE130" s="17">
        <f t="shared" si="200"/>
        <v>2.9</v>
      </c>
      <c r="BF130" s="10" t="str">
        <f t="shared" si="203"/>
        <v>Varken eller</v>
      </c>
      <c r="BI130" s="7">
        <v>138</v>
      </c>
      <c r="BJ130" s="6" t="s">
        <v>704</v>
      </c>
      <c r="BK130" s="9" t="str">
        <f t="shared" si="107"/>
        <v>Jenny Skarstedt</v>
      </c>
      <c r="BL130" s="10" t="str">
        <f t="shared" si="108"/>
        <v>jenny.skarstedt@katrineholm.se</v>
      </c>
      <c r="BM130" s="10" t="str">
        <f t="shared" si="109"/>
        <v>avdelningschef Ung kultur och fritid</v>
      </c>
      <c r="BN130" s="11">
        <f t="shared" si="110"/>
        <v>0</v>
      </c>
      <c r="BO130" s="11">
        <f t="shared" si="111"/>
        <v>0</v>
      </c>
      <c r="BP130" s="11">
        <f t="shared" si="112"/>
        <v>0</v>
      </c>
      <c r="BQ130" s="11">
        <f t="shared" si="113"/>
        <v>1.25</v>
      </c>
      <c r="BR130" s="11">
        <f t="shared" si="114"/>
        <v>0</v>
      </c>
      <c r="BS130" s="10">
        <f t="shared" si="115"/>
        <v>1.25</v>
      </c>
      <c r="BT130" s="11">
        <f t="shared" si="116"/>
        <v>0</v>
      </c>
      <c r="BU130" s="11">
        <f t="shared" si="117"/>
        <v>0</v>
      </c>
      <c r="BV130" s="11">
        <f t="shared" si="118"/>
        <v>1</v>
      </c>
      <c r="BW130" s="11">
        <f t="shared" si="119"/>
        <v>0</v>
      </c>
      <c r="BX130" s="11">
        <f t="shared" si="120"/>
        <v>0</v>
      </c>
      <c r="BY130" s="11">
        <f t="shared" si="121"/>
        <v>0</v>
      </c>
      <c r="BZ130" s="10">
        <f t="shared" si="122"/>
        <v>1</v>
      </c>
      <c r="CA130" s="11">
        <f t="shared" si="123"/>
        <v>0.625</v>
      </c>
      <c r="CB130" s="11">
        <f t="shared" si="124"/>
        <v>0.625</v>
      </c>
      <c r="CC130" s="11">
        <f t="shared" si="125"/>
        <v>0.625</v>
      </c>
      <c r="CD130" s="11">
        <f t="shared" si="126"/>
        <v>0.625</v>
      </c>
      <c r="CE130" s="11">
        <f t="shared" si="127"/>
        <v>0.625</v>
      </c>
      <c r="CF130" s="11">
        <f t="shared" si="128"/>
        <v>0.625</v>
      </c>
      <c r="CG130" s="11">
        <f t="shared" si="129"/>
        <v>0</v>
      </c>
      <c r="CH130" s="11">
        <f t="shared" si="130"/>
        <v>0.625</v>
      </c>
      <c r="CI130" s="11">
        <f t="shared" si="131"/>
        <v>0</v>
      </c>
      <c r="CJ130" s="10">
        <f t="shared" si="132"/>
        <v>4.375</v>
      </c>
      <c r="CK130" s="11">
        <f t="shared" si="133"/>
        <v>1</v>
      </c>
      <c r="CL130" s="11">
        <f t="shared" si="134"/>
        <v>0</v>
      </c>
      <c r="CM130" s="11">
        <f t="shared" si="135"/>
        <v>0</v>
      </c>
      <c r="CN130" s="11">
        <f t="shared" si="136"/>
        <v>2</v>
      </c>
      <c r="CO130" s="11">
        <f t="shared" si="137"/>
        <v>0</v>
      </c>
      <c r="CP130" s="11">
        <f t="shared" si="138"/>
        <v>0</v>
      </c>
      <c r="CQ130" s="10">
        <f t="shared" si="139"/>
        <v>3</v>
      </c>
      <c r="CR130" s="11">
        <f t="shared" si="140"/>
        <v>1</v>
      </c>
      <c r="CS130" s="11">
        <f t="shared" si="141"/>
        <v>1</v>
      </c>
      <c r="CT130" s="11">
        <f t="shared" si="142"/>
        <v>1</v>
      </c>
      <c r="CU130" s="11">
        <f t="shared" si="143"/>
        <v>1</v>
      </c>
      <c r="CV130" s="11">
        <f t="shared" si="144"/>
        <v>0</v>
      </c>
      <c r="CW130" s="11">
        <f t="shared" si="145"/>
        <v>0</v>
      </c>
      <c r="CX130" s="10">
        <f t="shared" si="146"/>
        <v>4</v>
      </c>
      <c r="CY130" s="11">
        <f t="shared" si="147"/>
        <v>0</v>
      </c>
      <c r="CZ130" s="11">
        <f t="shared" si="148"/>
        <v>0</v>
      </c>
      <c r="DA130" s="11">
        <f t="shared" si="149"/>
        <v>1</v>
      </c>
      <c r="DB130" s="11">
        <f t="shared" si="150"/>
        <v>0</v>
      </c>
      <c r="DC130" s="11">
        <f t="shared" si="151"/>
        <v>0</v>
      </c>
      <c r="DD130" s="11">
        <f t="shared" si="152"/>
        <v>0</v>
      </c>
      <c r="DE130" s="10">
        <f t="shared" si="153"/>
        <v>1</v>
      </c>
      <c r="DF130" s="12" t="s">
        <v>1565</v>
      </c>
      <c r="DG130" s="12" t="s">
        <v>1566</v>
      </c>
      <c r="DH130" s="13">
        <v>3228</v>
      </c>
      <c r="DI130" s="10">
        <f t="shared" si="154"/>
        <v>5</v>
      </c>
      <c r="DJ130" s="17">
        <f t="shared" si="155"/>
        <v>2.8</v>
      </c>
    </row>
    <row r="131" spans="1:114" ht="14.25" x14ac:dyDescent="0.2">
      <c r="A131" s="6" t="s">
        <v>737</v>
      </c>
      <c r="B131" s="7">
        <v>182</v>
      </c>
      <c r="C131" s="7"/>
      <c r="D131" s="7">
        <v>124</v>
      </c>
      <c r="E131" s="6" t="s">
        <v>926</v>
      </c>
      <c r="F131" s="9" t="str">
        <f t="shared" si="103"/>
        <v>Anna-Lena Pligg</v>
      </c>
      <c r="G131" s="10" t="str">
        <f t="shared" si="104"/>
        <v>anna-lena.pligg@skinnskatteberg.se</v>
      </c>
      <c r="H131" s="10" t="str">
        <f t="shared" si="105"/>
        <v>kultur o fritidsassistent/föreningsansvarig</v>
      </c>
      <c r="I131" s="11">
        <f t="shared" si="156"/>
        <v>0</v>
      </c>
      <c r="J131" s="11">
        <f t="shared" si="157"/>
        <v>0</v>
      </c>
      <c r="K131" s="11">
        <f t="shared" si="158"/>
        <v>0</v>
      </c>
      <c r="L131" s="11">
        <f t="shared" si="159"/>
        <v>0</v>
      </c>
      <c r="M131" s="11">
        <f t="shared" si="160"/>
        <v>0</v>
      </c>
      <c r="N131" s="10">
        <f t="shared" si="161"/>
        <v>0</v>
      </c>
      <c r="O131" s="11">
        <f t="shared" si="162"/>
        <v>1</v>
      </c>
      <c r="P131" s="11">
        <f t="shared" si="163"/>
        <v>1</v>
      </c>
      <c r="Q131" s="11">
        <f t="shared" si="164"/>
        <v>1</v>
      </c>
      <c r="R131" s="11">
        <f t="shared" si="165"/>
        <v>1</v>
      </c>
      <c r="S131" s="11">
        <f t="shared" si="166"/>
        <v>0</v>
      </c>
      <c r="T131" s="11">
        <f t="shared" si="167"/>
        <v>0</v>
      </c>
      <c r="U131" s="10">
        <f t="shared" si="168"/>
        <v>4</v>
      </c>
      <c r="V131" s="11">
        <f t="shared" si="169"/>
        <v>0.625</v>
      </c>
      <c r="W131" s="11">
        <f t="shared" si="170"/>
        <v>0</v>
      </c>
      <c r="X131" s="11">
        <f t="shared" si="171"/>
        <v>0.625</v>
      </c>
      <c r="Y131" s="11">
        <f t="shared" si="172"/>
        <v>0</v>
      </c>
      <c r="Z131" s="11">
        <f t="shared" si="173"/>
        <v>0</v>
      </c>
      <c r="AA131" s="11">
        <f t="shared" si="174"/>
        <v>0.625</v>
      </c>
      <c r="AB131" s="11">
        <f t="shared" si="175"/>
        <v>0.625</v>
      </c>
      <c r="AC131" s="11">
        <f t="shared" si="176"/>
        <v>0</v>
      </c>
      <c r="AD131" s="11">
        <f t="shared" si="177"/>
        <v>0</v>
      </c>
      <c r="AE131" s="10">
        <f t="shared" si="178"/>
        <v>2.5</v>
      </c>
      <c r="AF131" s="11">
        <f t="shared" si="179"/>
        <v>0</v>
      </c>
      <c r="AG131" s="11">
        <f t="shared" si="180"/>
        <v>2</v>
      </c>
      <c r="AH131" s="11">
        <f t="shared" si="181"/>
        <v>1</v>
      </c>
      <c r="AI131" s="11">
        <f t="shared" si="182"/>
        <v>0</v>
      </c>
      <c r="AJ131" s="11">
        <f t="shared" si="183"/>
        <v>1</v>
      </c>
      <c r="AK131" s="11">
        <f t="shared" si="184"/>
        <v>0</v>
      </c>
      <c r="AL131" s="10">
        <f t="shared" si="185"/>
        <v>4</v>
      </c>
      <c r="AM131" s="11">
        <f t="shared" si="186"/>
        <v>1</v>
      </c>
      <c r="AN131" s="11">
        <f t="shared" si="187"/>
        <v>1</v>
      </c>
      <c r="AO131" s="11">
        <f t="shared" si="188"/>
        <v>1</v>
      </c>
      <c r="AP131" s="11">
        <f t="shared" si="189"/>
        <v>0</v>
      </c>
      <c r="AQ131" s="11">
        <f t="shared" si="190"/>
        <v>0</v>
      </c>
      <c r="AR131" s="11">
        <f t="shared" si="191"/>
        <v>0</v>
      </c>
      <c r="AS131" s="10">
        <f t="shared" si="192"/>
        <v>3</v>
      </c>
      <c r="AT131" s="11">
        <f t="shared" si="193"/>
        <v>1</v>
      </c>
      <c r="AU131" s="11">
        <f t="shared" si="194"/>
        <v>1</v>
      </c>
      <c r="AV131" s="11">
        <f t="shared" si="195"/>
        <v>1</v>
      </c>
      <c r="AW131" s="11">
        <f t="shared" si="196"/>
        <v>0</v>
      </c>
      <c r="AX131" s="11">
        <f t="shared" si="197"/>
        <v>1</v>
      </c>
      <c r="AY131" s="11">
        <f t="shared" si="198"/>
        <v>0</v>
      </c>
      <c r="AZ131" s="10">
        <f t="shared" si="199"/>
        <v>4</v>
      </c>
      <c r="BA131" s="12" t="s">
        <v>1405</v>
      </c>
      <c r="BB131" s="12" t="s">
        <v>1631</v>
      </c>
      <c r="BC131" s="13">
        <v>2699</v>
      </c>
      <c r="BD131" s="10">
        <f t="shared" si="106"/>
        <v>3</v>
      </c>
      <c r="BE131" s="17">
        <f t="shared" si="200"/>
        <v>2.9</v>
      </c>
      <c r="BF131" s="10" t="str">
        <f t="shared" si="203"/>
        <v>Bra</v>
      </c>
      <c r="BI131" s="7">
        <v>139</v>
      </c>
      <c r="BJ131" s="6" t="s">
        <v>424</v>
      </c>
      <c r="BK131" s="9" t="str">
        <f t="shared" si="107"/>
        <v xml:space="preserve">Catarina Samuelsson </v>
      </c>
      <c r="BL131" s="10" t="str">
        <f t="shared" si="108"/>
        <v>catarina.samuelsson@storuman.se</v>
      </c>
      <c r="BM131" s="10" t="str">
        <f t="shared" si="109"/>
        <v xml:space="preserve">Fritidsgårdsföreståndare </v>
      </c>
      <c r="BN131" s="11">
        <f t="shared" si="110"/>
        <v>0</v>
      </c>
      <c r="BO131" s="11">
        <f t="shared" si="111"/>
        <v>0</v>
      </c>
      <c r="BP131" s="11">
        <f t="shared" si="112"/>
        <v>0</v>
      </c>
      <c r="BQ131" s="11">
        <f t="shared" si="113"/>
        <v>1.25</v>
      </c>
      <c r="BR131" s="11">
        <f t="shared" si="114"/>
        <v>0</v>
      </c>
      <c r="BS131" s="10">
        <f t="shared" si="115"/>
        <v>1.25</v>
      </c>
      <c r="BT131" s="11">
        <f t="shared" si="116"/>
        <v>0</v>
      </c>
      <c r="BU131" s="11">
        <f t="shared" si="117"/>
        <v>0</v>
      </c>
      <c r="BV131" s="11">
        <f t="shared" si="118"/>
        <v>1</v>
      </c>
      <c r="BW131" s="11">
        <f t="shared" si="119"/>
        <v>1</v>
      </c>
      <c r="BX131" s="11">
        <f t="shared" si="120"/>
        <v>0</v>
      </c>
      <c r="BY131" s="11">
        <f t="shared" si="121"/>
        <v>0</v>
      </c>
      <c r="BZ131" s="10">
        <f t="shared" si="122"/>
        <v>2</v>
      </c>
      <c r="CA131" s="11">
        <f t="shared" si="123"/>
        <v>0</v>
      </c>
      <c r="CB131" s="11">
        <f t="shared" si="124"/>
        <v>0.625</v>
      </c>
      <c r="CC131" s="11">
        <f t="shared" si="125"/>
        <v>0.625</v>
      </c>
      <c r="CD131" s="11">
        <f t="shared" si="126"/>
        <v>0</v>
      </c>
      <c r="CE131" s="11">
        <f t="shared" si="127"/>
        <v>0</v>
      </c>
      <c r="CF131" s="11">
        <f t="shared" si="128"/>
        <v>0.625</v>
      </c>
      <c r="CG131" s="11">
        <f t="shared" si="129"/>
        <v>0.625</v>
      </c>
      <c r="CH131" s="11">
        <f t="shared" si="130"/>
        <v>0.625</v>
      </c>
      <c r="CI131" s="11">
        <f t="shared" si="131"/>
        <v>0</v>
      </c>
      <c r="CJ131" s="10">
        <f t="shared" si="132"/>
        <v>3.125</v>
      </c>
      <c r="CK131" s="11">
        <f t="shared" si="133"/>
        <v>0</v>
      </c>
      <c r="CL131" s="11">
        <f t="shared" si="134"/>
        <v>2</v>
      </c>
      <c r="CM131" s="11">
        <f t="shared" si="135"/>
        <v>0</v>
      </c>
      <c r="CN131" s="11">
        <f t="shared" si="136"/>
        <v>2</v>
      </c>
      <c r="CO131" s="11">
        <f t="shared" si="137"/>
        <v>1</v>
      </c>
      <c r="CP131" s="11">
        <f t="shared" si="138"/>
        <v>0</v>
      </c>
      <c r="CQ131" s="10">
        <f t="shared" si="139"/>
        <v>5</v>
      </c>
      <c r="CR131" s="11">
        <f t="shared" si="140"/>
        <v>1</v>
      </c>
      <c r="CS131" s="11">
        <f t="shared" si="141"/>
        <v>1</v>
      </c>
      <c r="CT131" s="11">
        <f t="shared" si="142"/>
        <v>1</v>
      </c>
      <c r="CU131" s="11">
        <f t="shared" si="143"/>
        <v>1</v>
      </c>
      <c r="CV131" s="11">
        <f t="shared" si="144"/>
        <v>0</v>
      </c>
      <c r="CW131" s="11">
        <f t="shared" si="145"/>
        <v>0</v>
      </c>
      <c r="CX131" s="10">
        <f t="shared" si="146"/>
        <v>4</v>
      </c>
      <c r="CY131" s="11">
        <f t="shared" si="147"/>
        <v>1</v>
      </c>
      <c r="CZ131" s="11">
        <f t="shared" si="148"/>
        <v>0</v>
      </c>
      <c r="DA131" s="11">
        <f t="shared" si="149"/>
        <v>0</v>
      </c>
      <c r="DB131" s="11">
        <f t="shared" si="150"/>
        <v>0</v>
      </c>
      <c r="DC131" s="11">
        <f t="shared" si="151"/>
        <v>0</v>
      </c>
      <c r="DD131" s="11">
        <f t="shared" si="152"/>
        <v>0</v>
      </c>
      <c r="DE131" s="10">
        <f t="shared" si="153"/>
        <v>1</v>
      </c>
      <c r="DF131" s="12" t="s">
        <v>1603</v>
      </c>
      <c r="DG131" s="12">
        <v>947</v>
      </c>
      <c r="DH131" s="13">
        <v>2502</v>
      </c>
      <c r="DI131" s="10">
        <f t="shared" si="154"/>
        <v>3</v>
      </c>
      <c r="DJ131" s="17">
        <f t="shared" si="155"/>
        <v>2.8</v>
      </c>
    </row>
    <row r="132" spans="1:114" ht="14.25" x14ac:dyDescent="0.2">
      <c r="A132" s="6" t="s">
        <v>737</v>
      </c>
      <c r="B132" s="7">
        <v>183</v>
      </c>
      <c r="C132" s="7"/>
      <c r="D132" s="7">
        <v>125</v>
      </c>
      <c r="E132" s="6" t="s">
        <v>1020</v>
      </c>
      <c r="F132" s="9" t="str">
        <f t="shared" si="103"/>
        <v>Stefan Persson</v>
      </c>
      <c r="G132" s="10" t="str">
        <f t="shared" si="104"/>
        <v>stefan.persson@stenungsund.se</v>
      </c>
      <c r="H132" s="10" t="str">
        <f t="shared" si="105"/>
        <v>Brott och drogförebyggande samordnare</v>
      </c>
      <c r="I132" s="11">
        <f t="shared" si="156"/>
        <v>1.25</v>
      </c>
      <c r="J132" s="11">
        <f t="shared" si="157"/>
        <v>0</v>
      </c>
      <c r="K132" s="11">
        <f t="shared" si="158"/>
        <v>0</v>
      </c>
      <c r="L132" s="11">
        <f t="shared" si="159"/>
        <v>0</v>
      </c>
      <c r="M132" s="11">
        <f t="shared" si="160"/>
        <v>0</v>
      </c>
      <c r="N132" s="10">
        <f t="shared" si="161"/>
        <v>1.25</v>
      </c>
      <c r="O132" s="11">
        <f t="shared" si="162"/>
        <v>1</v>
      </c>
      <c r="P132" s="11">
        <f t="shared" si="163"/>
        <v>1</v>
      </c>
      <c r="Q132" s="11">
        <f t="shared" si="164"/>
        <v>1</v>
      </c>
      <c r="R132" s="11">
        <f t="shared" si="165"/>
        <v>1</v>
      </c>
      <c r="S132" s="11">
        <f t="shared" si="166"/>
        <v>0</v>
      </c>
      <c r="T132" s="11">
        <f t="shared" si="167"/>
        <v>0</v>
      </c>
      <c r="U132" s="10">
        <f t="shared" si="168"/>
        <v>4</v>
      </c>
      <c r="V132" s="11">
        <f t="shared" si="169"/>
        <v>0</v>
      </c>
      <c r="W132" s="11">
        <f t="shared" si="170"/>
        <v>0.625</v>
      </c>
      <c r="X132" s="11">
        <f t="shared" si="171"/>
        <v>0.625</v>
      </c>
      <c r="Y132" s="11">
        <f t="shared" si="172"/>
        <v>0</v>
      </c>
      <c r="Z132" s="11">
        <f t="shared" si="173"/>
        <v>0</v>
      </c>
      <c r="AA132" s="11">
        <f t="shared" si="174"/>
        <v>0.625</v>
      </c>
      <c r="AB132" s="11">
        <f t="shared" si="175"/>
        <v>0.625</v>
      </c>
      <c r="AC132" s="11">
        <f t="shared" si="176"/>
        <v>0.625</v>
      </c>
      <c r="AD132" s="11">
        <f t="shared" si="177"/>
        <v>0</v>
      </c>
      <c r="AE132" s="10">
        <f t="shared" si="178"/>
        <v>3.125</v>
      </c>
      <c r="AF132" s="11">
        <f t="shared" si="179"/>
        <v>0</v>
      </c>
      <c r="AG132" s="11">
        <f t="shared" si="180"/>
        <v>2</v>
      </c>
      <c r="AH132" s="11">
        <f t="shared" si="181"/>
        <v>0</v>
      </c>
      <c r="AI132" s="11">
        <f t="shared" si="182"/>
        <v>2</v>
      </c>
      <c r="AJ132" s="11">
        <f t="shared" si="183"/>
        <v>1</v>
      </c>
      <c r="AK132" s="11">
        <f t="shared" si="184"/>
        <v>0</v>
      </c>
      <c r="AL132" s="10">
        <f t="shared" si="185"/>
        <v>5</v>
      </c>
      <c r="AM132" s="11">
        <f t="shared" si="186"/>
        <v>1</v>
      </c>
      <c r="AN132" s="11">
        <f t="shared" si="187"/>
        <v>1</v>
      </c>
      <c r="AO132" s="11">
        <f t="shared" si="188"/>
        <v>1</v>
      </c>
      <c r="AP132" s="11">
        <f t="shared" si="189"/>
        <v>1</v>
      </c>
      <c r="AQ132" s="11">
        <f t="shared" si="190"/>
        <v>0</v>
      </c>
      <c r="AR132" s="11">
        <f t="shared" si="191"/>
        <v>0</v>
      </c>
      <c r="AS132" s="10">
        <f t="shared" si="192"/>
        <v>4</v>
      </c>
      <c r="AT132" s="11">
        <f t="shared" si="193"/>
        <v>0</v>
      </c>
      <c r="AU132" s="11">
        <f t="shared" si="194"/>
        <v>0</v>
      </c>
      <c r="AV132" s="11">
        <f t="shared" si="195"/>
        <v>0</v>
      </c>
      <c r="AW132" s="11">
        <f t="shared" si="196"/>
        <v>0</v>
      </c>
      <c r="AX132" s="11">
        <f t="shared" si="197"/>
        <v>0</v>
      </c>
      <c r="AY132" s="11">
        <f t="shared" si="198"/>
        <v>0</v>
      </c>
      <c r="AZ132" s="10">
        <f t="shared" si="199"/>
        <v>0</v>
      </c>
      <c r="BA132" s="12" t="s">
        <v>1600</v>
      </c>
      <c r="BB132" s="12" t="s">
        <v>1655</v>
      </c>
      <c r="BC132" s="13">
        <v>2506</v>
      </c>
      <c r="BD132" s="10">
        <f t="shared" si="106"/>
        <v>3</v>
      </c>
      <c r="BE132" s="17">
        <f t="shared" si="200"/>
        <v>2.9</v>
      </c>
      <c r="BF132" s="10" t="str">
        <f t="shared" si="203"/>
        <v>Varken eller</v>
      </c>
      <c r="BI132" s="7">
        <v>140</v>
      </c>
      <c r="BJ132" s="6" t="s">
        <v>379</v>
      </c>
      <c r="BK132" s="9" t="str">
        <f t="shared" si="107"/>
        <v>Glenn Nordling</v>
      </c>
      <c r="BL132" s="10" t="str">
        <f t="shared" si="108"/>
        <v>glenn.nordling@mellerud.se</v>
      </c>
      <c r="BM132" s="10" t="str">
        <f t="shared" si="109"/>
        <v>Folkhälsosamordnare</v>
      </c>
      <c r="BN132" s="11">
        <f t="shared" si="110"/>
        <v>0</v>
      </c>
      <c r="BO132" s="11">
        <f t="shared" si="111"/>
        <v>0</v>
      </c>
      <c r="BP132" s="11">
        <f t="shared" si="112"/>
        <v>1.25</v>
      </c>
      <c r="BQ132" s="11">
        <f t="shared" si="113"/>
        <v>0</v>
      </c>
      <c r="BR132" s="11">
        <f t="shared" si="114"/>
        <v>0</v>
      </c>
      <c r="BS132" s="10">
        <f t="shared" si="115"/>
        <v>1.25</v>
      </c>
      <c r="BT132" s="11">
        <f t="shared" si="116"/>
        <v>0</v>
      </c>
      <c r="BU132" s="11">
        <f t="shared" si="117"/>
        <v>0</v>
      </c>
      <c r="BV132" s="11">
        <f t="shared" si="118"/>
        <v>1</v>
      </c>
      <c r="BW132" s="11">
        <f t="shared" si="119"/>
        <v>1</v>
      </c>
      <c r="BX132" s="11">
        <f t="shared" si="120"/>
        <v>0</v>
      </c>
      <c r="BY132" s="11">
        <f t="shared" si="121"/>
        <v>0</v>
      </c>
      <c r="BZ132" s="10">
        <f t="shared" si="122"/>
        <v>2</v>
      </c>
      <c r="CA132" s="11">
        <f t="shared" si="123"/>
        <v>0.625</v>
      </c>
      <c r="CB132" s="11">
        <f t="shared" si="124"/>
        <v>0</v>
      </c>
      <c r="CC132" s="11">
        <f t="shared" si="125"/>
        <v>0.625</v>
      </c>
      <c r="CD132" s="11">
        <f t="shared" si="126"/>
        <v>0.625</v>
      </c>
      <c r="CE132" s="11">
        <f t="shared" si="127"/>
        <v>0</v>
      </c>
      <c r="CF132" s="11">
        <f t="shared" si="128"/>
        <v>0.625</v>
      </c>
      <c r="CG132" s="11">
        <f t="shared" si="129"/>
        <v>0</v>
      </c>
      <c r="CH132" s="11">
        <f t="shared" si="130"/>
        <v>0.625</v>
      </c>
      <c r="CI132" s="11">
        <f t="shared" si="131"/>
        <v>0</v>
      </c>
      <c r="CJ132" s="10">
        <f t="shared" si="132"/>
        <v>3.125</v>
      </c>
      <c r="CK132" s="11">
        <f t="shared" si="133"/>
        <v>1</v>
      </c>
      <c r="CL132" s="11">
        <f t="shared" si="134"/>
        <v>0</v>
      </c>
      <c r="CM132" s="11">
        <f t="shared" si="135"/>
        <v>1</v>
      </c>
      <c r="CN132" s="11">
        <f t="shared" si="136"/>
        <v>0</v>
      </c>
      <c r="CO132" s="11">
        <f t="shared" si="137"/>
        <v>0</v>
      </c>
      <c r="CP132" s="11">
        <f t="shared" si="138"/>
        <v>0</v>
      </c>
      <c r="CQ132" s="10">
        <f t="shared" si="139"/>
        <v>2</v>
      </c>
      <c r="CR132" s="11">
        <f t="shared" si="140"/>
        <v>1</v>
      </c>
      <c r="CS132" s="11">
        <f t="shared" si="141"/>
        <v>1</v>
      </c>
      <c r="CT132" s="11">
        <f t="shared" si="142"/>
        <v>1</v>
      </c>
      <c r="CU132" s="11">
        <f t="shared" si="143"/>
        <v>1</v>
      </c>
      <c r="CV132" s="11">
        <f t="shared" si="144"/>
        <v>1</v>
      </c>
      <c r="CW132" s="11">
        <f t="shared" si="145"/>
        <v>0</v>
      </c>
      <c r="CX132" s="10">
        <f t="shared" si="146"/>
        <v>5</v>
      </c>
      <c r="CY132" s="11">
        <f t="shared" si="147"/>
        <v>1</v>
      </c>
      <c r="CZ132" s="11">
        <f t="shared" si="148"/>
        <v>1</v>
      </c>
      <c r="DA132" s="11">
        <f t="shared" si="149"/>
        <v>0</v>
      </c>
      <c r="DB132" s="11">
        <f t="shared" si="150"/>
        <v>0</v>
      </c>
      <c r="DC132" s="11">
        <f t="shared" si="151"/>
        <v>0</v>
      </c>
      <c r="DD132" s="11">
        <f t="shared" si="152"/>
        <v>0</v>
      </c>
      <c r="DE132" s="10">
        <f t="shared" si="153"/>
        <v>2</v>
      </c>
      <c r="DF132" s="12" t="s">
        <v>1068</v>
      </c>
      <c r="DG132" s="12" t="s">
        <v>1466</v>
      </c>
      <c r="DH132" s="13">
        <v>2964</v>
      </c>
      <c r="DI132" s="10">
        <f t="shared" si="154"/>
        <v>4</v>
      </c>
      <c r="DJ132" s="17">
        <f t="shared" si="155"/>
        <v>2.8</v>
      </c>
    </row>
    <row r="133" spans="1:114" ht="14.25" x14ac:dyDescent="0.2">
      <c r="A133" s="6" t="s">
        <v>737</v>
      </c>
      <c r="B133" s="7">
        <v>128</v>
      </c>
      <c r="C133" s="7"/>
      <c r="D133" s="7">
        <v>126</v>
      </c>
      <c r="E133" s="6" t="s">
        <v>991</v>
      </c>
      <c r="F133" s="9" t="str">
        <f t="shared" si="103"/>
        <v>Lina Sjöstrand</v>
      </c>
      <c r="G133" s="10" t="str">
        <f t="shared" si="104"/>
        <v>lina.sjostrand@mark.se</v>
      </c>
      <c r="H133" s="10" t="str">
        <f t="shared" si="105"/>
        <v>Folkhälsoutvecklare</v>
      </c>
      <c r="I133" s="11">
        <f t="shared" si="156"/>
        <v>0</v>
      </c>
      <c r="J133" s="11">
        <f t="shared" si="157"/>
        <v>0</v>
      </c>
      <c r="K133" s="11">
        <f t="shared" si="158"/>
        <v>0</v>
      </c>
      <c r="L133" s="11">
        <f t="shared" si="159"/>
        <v>1.25</v>
      </c>
      <c r="M133" s="11">
        <f t="shared" si="160"/>
        <v>0</v>
      </c>
      <c r="N133" s="10">
        <f t="shared" si="161"/>
        <v>1.25</v>
      </c>
      <c r="O133" s="11">
        <f t="shared" si="162"/>
        <v>1</v>
      </c>
      <c r="P133" s="11">
        <f t="shared" si="163"/>
        <v>1</v>
      </c>
      <c r="Q133" s="11">
        <f t="shared" si="164"/>
        <v>1</v>
      </c>
      <c r="R133" s="11">
        <f t="shared" si="165"/>
        <v>1</v>
      </c>
      <c r="S133" s="11">
        <f t="shared" si="166"/>
        <v>0</v>
      </c>
      <c r="T133" s="11">
        <f t="shared" si="167"/>
        <v>0</v>
      </c>
      <c r="U133" s="10">
        <f t="shared" si="168"/>
        <v>4</v>
      </c>
      <c r="V133" s="11">
        <f t="shared" si="169"/>
        <v>0.625</v>
      </c>
      <c r="W133" s="11">
        <f t="shared" si="170"/>
        <v>0.625</v>
      </c>
      <c r="X133" s="11">
        <f t="shared" si="171"/>
        <v>0.625</v>
      </c>
      <c r="Y133" s="11">
        <f t="shared" si="172"/>
        <v>0.625</v>
      </c>
      <c r="Z133" s="11">
        <f t="shared" si="173"/>
        <v>0.625</v>
      </c>
      <c r="AA133" s="11">
        <f t="shared" si="174"/>
        <v>0.625</v>
      </c>
      <c r="AB133" s="11">
        <f t="shared" si="175"/>
        <v>0.625</v>
      </c>
      <c r="AC133" s="11">
        <f t="shared" si="176"/>
        <v>0.625</v>
      </c>
      <c r="AD133" s="11">
        <f t="shared" si="177"/>
        <v>0</v>
      </c>
      <c r="AE133" s="10">
        <f t="shared" si="178"/>
        <v>5</v>
      </c>
      <c r="AF133" s="11">
        <f t="shared" si="179"/>
        <v>1</v>
      </c>
      <c r="AG133" s="11">
        <f t="shared" si="180"/>
        <v>0</v>
      </c>
      <c r="AH133" s="11">
        <f t="shared" si="181"/>
        <v>1</v>
      </c>
      <c r="AI133" s="11">
        <f t="shared" si="182"/>
        <v>0</v>
      </c>
      <c r="AJ133" s="11">
        <f t="shared" si="183"/>
        <v>0</v>
      </c>
      <c r="AK133" s="11">
        <f t="shared" si="184"/>
        <v>0</v>
      </c>
      <c r="AL133" s="10">
        <f t="shared" si="185"/>
        <v>2</v>
      </c>
      <c r="AM133" s="11">
        <f t="shared" si="186"/>
        <v>1</v>
      </c>
      <c r="AN133" s="11">
        <f t="shared" si="187"/>
        <v>1</v>
      </c>
      <c r="AO133" s="11">
        <f t="shared" si="188"/>
        <v>1</v>
      </c>
      <c r="AP133" s="11">
        <f t="shared" si="189"/>
        <v>1</v>
      </c>
      <c r="AQ133" s="11">
        <f t="shared" si="190"/>
        <v>1</v>
      </c>
      <c r="AR133" s="11">
        <f t="shared" si="191"/>
        <v>0</v>
      </c>
      <c r="AS133" s="10">
        <f t="shared" si="192"/>
        <v>5</v>
      </c>
      <c r="AT133" s="11">
        <f t="shared" si="193"/>
        <v>0</v>
      </c>
      <c r="AU133" s="11">
        <f t="shared" si="194"/>
        <v>0</v>
      </c>
      <c r="AV133" s="11">
        <f t="shared" si="195"/>
        <v>0</v>
      </c>
      <c r="AW133" s="11">
        <f t="shared" si="196"/>
        <v>0</v>
      </c>
      <c r="AX133" s="11">
        <f t="shared" si="197"/>
        <v>1</v>
      </c>
      <c r="AY133" s="11">
        <f t="shared" si="198"/>
        <v>0</v>
      </c>
      <c r="AZ133" s="10">
        <f t="shared" si="199"/>
        <v>1</v>
      </c>
      <c r="BA133" s="12" t="s">
        <v>1349</v>
      </c>
      <c r="BB133" s="12">
        <v>843</v>
      </c>
      <c r="BC133" s="13">
        <v>2402</v>
      </c>
      <c r="BD133" s="10">
        <f t="shared" si="106"/>
        <v>2</v>
      </c>
      <c r="BE133" s="17">
        <f t="shared" si="200"/>
        <v>2.9</v>
      </c>
      <c r="BF133" s="10" t="str">
        <f t="shared" si="203"/>
        <v>Bra</v>
      </c>
      <c r="BI133" s="7">
        <v>141</v>
      </c>
      <c r="BJ133" s="6" t="s">
        <v>565</v>
      </c>
      <c r="BK133" s="9" t="str">
        <f t="shared" si="107"/>
        <v>Maria Malmberg</v>
      </c>
      <c r="BL133" s="10" t="str">
        <f t="shared" si="108"/>
        <v>maria.malmberg@finspang.se</v>
      </c>
      <c r="BM133" s="10" t="str">
        <f t="shared" si="109"/>
        <v>Utvecklingsstrateg sektor Kultur och bildning</v>
      </c>
      <c r="BN133" s="11">
        <f t="shared" si="110"/>
        <v>1.25</v>
      </c>
      <c r="BO133" s="11">
        <f t="shared" si="111"/>
        <v>0</v>
      </c>
      <c r="BP133" s="11">
        <f t="shared" si="112"/>
        <v>0</v>
      </c>
      <c r="BQ133" s="11">
        <f t="shared" si="113"/>
        <v>1.25</v>
      </c>
      <c r="BR133" s="11">
        <f t="shared" si="114"/>
        <v>0</v>
      </c>
      <c r="BS133" s="10">
        <f t="shared" si="115"/>
        <v>2.5</v>
      </c>
      <c r="BT133" s="11">
        <f t="shared" si="116"/>
        <v>1</v>
      </c>
      <c r="BU133" s="11">
        <f t="shared" si="117"/>
        <v>1</v>
      </c>
      <c r="BV133" s="11">
        <f t="shared" si="118"/>
        <v>1</v>
      </c>
      <c r="BW133" s="11">
        <f t="shared" si="119"/>
        <v>1</v>
      </c>
      <c r="BX133" s="11">
        <f t="shared" si="120"/>
        <v>0</v>
      </c>
      <c r="BY133" s="11">
        <f t="shared" si="121"/>
        <v>0</v>
      </c>
      <c r="BZ133" s="10">
        <f t="shared" si="122"/>
        <v>4</v>
      </c>
      <c r="CA133" s="11">
        <f t="shared" si="123"/>
        <v>0</v>
      </c>
      <c r="CB133" s="11">
        <f t="shared" si="124"/>
        <v>0</v>
      </c>
      <c r="CC133" s="11">
        <f t="shared" si="125"/>
        <v>0</v>
      </c>
      <c r="CD133" s="11">
        <f t="shared" si="126"/>
        <v>0</v>
      </c>
      <c r="CE133" s="11">
        <f t="shared" si="127"/>
        <v>0</v>
      </c>
      <c r="CF133" s="11">
        <f t="shared" si="128"/>
        <v>0.625</v>
      </c>
      <c r="CG133" s="11">
        <f t="shared" si="129"/>
        <v>0.625</v>
      </c>
      <c r="CH133" s="11">
        <f t="shared" si="130"/>
        <v>0.625</v>
      </c>
      <c r="CI133" s="11">
        <f t="shared" si="131"/>
        <v>0</v>
      </c>
      <c r="CJ133" s="10">
        <f t="shared" si="132"/>
        <v>1.875</v>
      </c>
      <c r="CK133" s="11">
        <f t="shared" si="133"/>
        <v>0</v>
      </c>
      <c r="CL133" s="11">
        <f t="shared" si="134"/>
        <v>2</v>
      </c>
      <c r="CM133" s="11">
        <f t="shared" si="135"/>
        <v>1</v>
      </c>
      <c r="CN133" s="11">
        <f t="shared" si="136"/>
        <v>0</v>
      </c>
      <c r="CO133" s="11">
        <f t="shared" si="137"/>
        <v>0</v>
      </c>
      <c r="CP133" s="11">
        <f t="shared" si="138"/>
        <v>0</v>
      </c>
      <c r="CQ133" s="10">
        <f t="shared" si="139"/>
        <v>3</v>
      </c>
      <c r="CR133" s="11">
        <f t="shared" si="140"/>
        <v>1</v>
      </c>
      <c r="CS133" s="11">
        <f t="shared" si="141"/>
        <v>1</v>
      </c>
      <c r="CT133" s="11">
        <f t="shared" si="142"/>
        <v>1</v>
      </c>
      <c r="CU133" s="11">
        <f t="shared" si="143"/>
        <v>1</v>
      </c>
      <c r="CV133" s="11">
        <f t="shared" si="144"/>
        <v>0</v>
      </c>
      <c r="CW133" s="11">
        <f t="shared" si="145"/>
        <v>0</v>
      </c>
      <c r="CX133" s="10">
        <f t="shared" si="146"/>
        <v>4</v>
      </c>
      <c r="CY133" s="11">
        <f t="shared" si="147"/>
        <v>0</v>
      </c>
      <c r="CZ133" s="11">
        <f t="shared" si="148"/>
        <v>0</v>
      </c>
      <c r="DA133" s="11">
        <f t="shared" si="149"/>
        <v>1</v>
      </c>
      <c r="DB133" s="11">
        <f t="shared" si="150"/>
        <v>0</v>
      </c>
      <c r="DC133" s="11">
        <f t="shared" si="151"/>
        <v>0</v>
      </c>
      <c r="DD133" s="11">
        <f t="shared" si="152"/>
        <v>0</v>
      </c>
      <c r="DE133" s="10">
        <f t="shared" si="153"/>
        <v>1</v>
      </c>
      <c r="DF133" s="12" t="s">
        <v>1709</v>
      </c>
      <c r="DG133" s="12" t="s">
        <v>1710</v>
      </c>
      <c r="DH133" s="13">
        <v>2778</v>
      </c>
      <c r="DI133" s="10">
        <f t="shared" si="154"/>
        <v>3</v>
      </c>
      <c r="DJ133" s="17">
        <f t="shared" si="155"/>
        <v>2.8</v>
      </c>
    </row>
    <row r="134" spans="1:114" ht="14.25" x14ac:dyDescent="0.2">
      <c r="A134" s="6" t="s">
        <v>737</v>
      </c>
      <c r="B134" s="7">
        <v>127</v>
      </c>
      <c r="C134" s="7"/>
      <c r="D134" s="7">
        <v>127</v>
      </c>
      <c r="E134" s="6" t="s">
        <v>114</v>
      </c>
      <c r="F134" s="9" t="str">
        <f t="shared" si="103"/>
        <v>Åsa Holmbom</v>
      </c>
      <c r="G134" s="10" t="str">
        <f t="shared" si="104"/>
        <v>asa.holmbom@ale.se</v>
      </c>
      <c r="H134" s="10" t="str">
        <f t="shared" si="105"/>
        <v>Enehetschef öppen fritidsverksamhet</v>
      </c>
      <c r="I134" s="11">
        <f t="shared" si="156"/>
        <v>0</v>
      </c>
      <c r="J134" s="11">
        <f t="shared" si="157"/>
        <v>0</v>
      </c>
      <c r="K134" s="11">
        <f t="shared" si="158"/>
        <v>1.25</v>
      </c>
      <c r="L134" s="11">
        <f t="shared" si="159"/>
        <v>1.25</v>
      </c>
      <c r="M134" s="11">
        <f t="shared" si="160"/>
        <v>0</v>
      </c>
      <c r="N134" s="10">
        <f t="shared" si="161"/>
        <v>2.5</v>
      </c>
      <c r="O134" s="11">
        <f t="shared" si="162"/>
        <v>0</v>
      </c>
      <c r="P134" s="11">
        <f t="shared" si="163"/>
        <v>0</v>
      </c>
      <c r="Q134" s="11">
        <f t="shared" si="164"/>
        <v>1</v>
      </c>
      <c r="R134" s="11">
        <f t="shared" si="165"/>
        <v>0</v>
      </c>
      <c r="S134" s="11">
        <f t="shared" si="166"/>
        <v>0</v>
      </c>
      <c r="T134" s="11">
        <f t="shared" si="167"/>
        <v>0</v>
      </c>
      <c r="U134" s="10">
        <f t="shared" si="168"/>
        <v>1</v>
      </c>
      <c r="V134" s="11">
        <f t="shared" si="169"/>
        <v>0.625</v>
      </c>
      <c r="W134" s="11">
        <f t="shared" si="170"/>
        <v>0.625</v>
      </c>
      <c r="X134" s="11">
        <f t="shared" si="171"/>
        <v>0.625</v>
      </c>
      <c r="Y134" s="11">
        <f t="shared" si="172"/>
        <v>0</v>
      </c>
      <c r="Z134" s="11">
        <f t="shared" si="173"/>
        <v>0</v>
      </c>
      <c r="AA134" s="11">
        <f t="shared" si="174"/>
        <v>0.625</v>
      </c>
      <c r="AB134" s="11">
        <f t="shared" si="175"/>
        <v>0</v>
      </c>
      <c r="AC134" s="11">
        <f t="shared" si="176"/>
        <v>0.625</v>
      </c>
      <c r="AD134" s="11">
        <f t="shared" si="177"/>
        <v>0</v>
      </c>
      <c r="AE134" s="10">
        <f t="shared" si="178"/>
        <v>3.125</v>
      </c>
      <c r="AF134" s="11">
        <f t="shared" si="179"/>
        <v>1</v>
      </c>
      <c r="AG134" s="11">
        <f t="shared" si="180"/>
        <v>0</v>
      </c>
      <c r="AH134" s="11">
        <f t="shared" si="181"/>
        <v>1</v>
      </c>
      <c r="AI134" s="11">
        <f t="shared" si="182"/>
        <v>0</v>
      </c>
      <c r="AJ134" s="11">
        <f t="shared" si="183"/>
        <v>0</v>
      </c>
      <c r="AK134" s="11">
        <f t="shared" si="184"/>
        <v>0</v>
      </c>
      <c r="AL134" s="10">
        <f t="shared" si="185"/>
        <v>2</v>
      </c>
      <c r="AM134" s="11">
        <f t="shared" si="186"/>
        <v>1</v>
      </c>
      <c r="AN134" s="11">
        <f t="shared" si="187"/>
        <v>1</v>
      </c>
      <c r="AO134" s="11">
        <f t="shared" si="188"/>
        <v>1</v>
      </c>
      <c r="AP134" s="11">
        <f t="shared" si="189"/>
        <v>1</v>
      </c>
      <c r="AQ134" s="11">
        <f t="shared" si="190"/>
        <v>0</v>
      </c>
      <c r="AR134" s="11">
        <f t="shared" si="191"/>
        <v>0</v>
      </c>
      <c r="AS134" s="10">
        <f t="shared" si="192"/>
        <v>4</v>
      </c>
      <c r="AT134" s="11">
        <f t="shared" si="193"/>
        <v>0</v>
      </c>
      <c r="AU134" s="11">
        <f t="shared" si="194"/>
        <v>1</v>
      </c>
      <c r="AV134" s="11">
        <f t="shared" si="195"/>
        <v>1</v>
      </c>
      <c r="AW134" s="11">
        <f t="shared" si="196"/>
        <v>1</v>
      </c>
      <c r="AX134" s="11">
        <f t="shared" si="197"/>
        <v>1</v>
      </c>
      <c r="AY134" s="11">
        <f t="shared" si="198"/>
        <v>0</v>
      </c>
      <c r="AZ134" s="10">
        <f t="shared" si="199"/>
        <v>4</v>
      </c>
      <c r="BA134" s="12" t="s">
        <v>1660</v>
      </c>
      <c r="BB134" s="12" t="s">
        <v>1661</v>
      </c>
      <c r="BC134" s="13">
        <v>2802</v>
      </c>
      <c r="BD134" s="10">
        <f t="shared" si="106"/>
        <v>4</v>
      </c>
      <c r="BE134" s="17">
        <f t="shared" si="200"/>
        <v>2.9</v>
      </c>
      <c r="BF134" s="10" t="str">
        <f t="shared" si="203"/>
        <v>Bra</v>
      </c>
      <c r="BI134" s="7">
        <v>115</v>
      </c>
      <c r="BJ134" s="6" t="s">
        <v>99</v>
      </c>
      <c r="BK134" s="9" t="str">
        <f t="shared" si="107"/>
        <v>Ove Olsson</v>
      </c>
      <c r="BL134" s="10" t="str">
        <f t="shared" si="108"/>
        <v>ove.olsson@leksand.se</v>
      </c>
      <c r="BM134" s="10" t="str">
        <f t="shared" si="109"/>
        <v>Samordnare/ungdomskonsulent</v>
      </c>
      <c r="BN134" s="11">
        <f t="shared" si="110"/>
        <v>0</v>
      </c>
      <c r="BO134" s="11">
        <f t="shared" si="111"/>
        <v>0</v>
      </c>
      <c r="BP134" s="11">
        <f t="shared" si="112"/>
        <v>0</v>
      </c>
      <c r="BQ134" s="11">
        <f t="shared" si="113"/>
        <v>1.25</v>
      </c>
      <c r="BR134" s="11">
        <f t="shared" si="114"/>
        <v>0</v>
      </c>
      <c r="BS134" s="10">
        <f t="shared" si="115"/>
        <v>1.25</v>
      </c>
      <c r="BT134" s="11">
        <f t="shared" si="116"/>
        <v>0</v>
      </c>
      <c r="BU134" s="11">
        <f t="shared" si="117"/>
        <v>1</v>
      </c>
      <c r="BV134" s="11">
        <f t="shared" si="118"/>
        <v>1</v>
      </c>
      <c r="BW134" s="11">
        <f t="shared" si="119"/>
        <v>0</v>
      </c>
      <c r="BX134" s="11">
        <f t="shared" si="120"/>
        <v>0</v>
      </c>
      <c r="BY134" s="11">
        <f t="shared" si="121"/>
        <v>0</v>
      </c>
      <c r="BZ134" s="10">
        <f t="shared" si="122"/>
        <v>2</v>
      </c>
      <c r="CA134" s="11">
        <f t="shared" si="123"/>
        <v>0.625</v>
      </c>
      <c r="CB134" s="11">
        <f t="shared" si="124"/>
        <v>0.625</v>
      </c>
      <c r="CC134" s="11">
        <f t="shared" si="125"/>
        <v>0.625</v>
      </c>
      <c r="CD134" s="11">
        <f t="shared" si="126"/>
        <v>0</v>
      </c>
      <c r="CE134" s="11">
        <f t="shared" si="127"/>
        <v>0.625</v>
      </c>
      <c r="CF134" s="11">
        <f t="shared" si="128"/>
        <v>0.625</v>
      </c>
      <c r="CG134" s="11">
        <f t="shared" si="129"/>
        <v>0.625</v>
      </c>
      <c r="CH134" s="11">
        <f t="shared" si="130"/>
        <v>0</v>
      </c>
      <c r="CI134" s="11">
        <f t="shared" si="131"/>
        <v>0</v>
      </c>
      <c r="CJ134" s="10">
        <f t="shared" si="132"/>
        <v>3.75</v>
      </c>
      <c r="CK134" s="11">
        <f t="shared" si="133"/>
        <v>0</v>
      </c>
      <c r="CL134" s="11">
        <f t="shared" si="134"/>
        <v>2</v>
      </c>
      <c r="CM134" s="11">
        <f t="shared" si="135"/>
        <v>1</v>
      </c>
      <c r="CN134" s="11">
        <f t="shared" si="136"/>
        <v>0</v>
      </c>
      <c r="CO134" s="11">
        <f t="shared" si="137"/>
        <v>0</v>
      </c>
      <c r="CP134" s="11">
        <f t="shared" si="138"/>
        <v>0</v>
      </c>
      <c r="CQ134" s="10">
        <f t="shared" si="139"/>
        <v>3</v>
      </c>
      <c r="CR134" s="11">
        <f t="shared" si="140"/>
        <v>1</v>
      </c>
      <c r="CS134" s="11">
        <f t="shared" si="141"/>
        <v>1</v>
      </c>
      <c r="CT134" s="11">
        <f t="shared" si="142"/>
        <v>1</v>
      </c>
      <c r="CU134" s="11">
        <f t="shared" si="143"/>
        <v>0</v>
      </c>
      <c r="CV134" s="11">
        <f t="shared" si="144"/>
        <v>1</v>
      </c>
      <c r="CW134" s="11">
        <f t="shared" si="145"/>
        <v>0</v>
      </c>
      <c r="CX134" s="10">
        <f t="shared" si="146"/>
        <v>4</v>
      </c>
      <c r="CY134" s="11">
        <f t="shared" si="147"/>
        <v>1</v>
      </c>
      <c r="CZ134" s="11">
        <f t="shared" si="148"/>
        <v>0</v>
      </c>
      <c r="DA134" s="11">
        <f t="shared" si="149"/>
        <v>0</v>
      </c>
      <c r="DB134" s="11">
        <f t="shared" si="150"/>
        <v>0</v>
      </c>
      <c r="DC134" s="11">
        <f t="shared" si="151"/>
        <v>0</v>
      </c>
      <c r="DD134" s="11">
        <f t="shared" si="152"/>
        <v>0</v>
      </c>
      <c r="DE134" s="10">
        <f t="shared" si="153"/>
        <v>1</v>
      </c>
      <c r="DF134" s="12" t="s">
        <v>1329</v>
      </c>
      <c r="DG134" s="12" t="s">
        <v>1330</v>
      </c>
      <c r="DH134" s="13">
        <v>3409</v>
      </c>
      <c r="DI134" s="10">
        <f t="shared" si="154"/>
        <v>5</v>
      </c>
      <c r="DJ134" s="17">
        <f t="shared" si="155"/>
        <v>2.9</v>
      </c>
    </row>
    <row r="135" spans="1:114" ht="14.25" x14ac:dyDescent="0.2">
      <c r="A135" s="6" t="s">
        <v>737</v>
      </c>
      <c r="B135" s="7">
        <v>123</v>
      </c>
      <c r="C135" s="7"/>
      <c r="D135" s="7">
        <v>128</v>
      </c>
      <c r="E135" s="6" t="s">
        <v>921</v>
      </c>
      <c r="F135" s="9" t="str">
        <f t="shared" si="103"/>
        <v>Malin Andersson</v>
      </c>
      <c r="G135" s="10" t="str">
        <f t="shared" si="104"/>
        <v>malin.andersson@orust.se</v>
      </c>
      <c r="H135" s="10" t="str">
        <f t="shared" si="105"/>
        <v>Enhetschef för fritid</v>
      </c>
      <c r="I135" s="11">
        <f t="shared" si="156"/>
        <v>0</v>
      </c>
      <c r="J135" s="11">
        <f t="shared" si="157"/>
        <v>0</v>
      </c>
      <c r="K135" s="11">
        <f t="shared" si="158"/>
        <v>1.25</v>
      </c>
      <c r="L135" s="11">
        <f t="shared" si="159"/>
        <v>1.25</v>
      </c>
      <c r="M135" s="11">
        <f t="shared" si="160"/>
        <v>0</v>
      </c>
      <c r="N135" s="10">
        <f t="shared" si="161"/>
        <v>2.5</v>
      </c>
      <c r="O135" s="11">
        <f t="shared" si="162"/>
        <v>1</v>
      </c>
      <c r="P135" s="11">
        <f t="shared" si="163"/>
        <v>1</v>
      </c>
      <c r="Q135" s="11">
        <f t="shared" si="164"/>
        <v>1</v>
      </c>
      <c r="R135" s="11">
        <f t="shared" si="165"/>
        <v>0</v>
      </c>
      <c r="S135" s="11">
        <f t="shared" si="166"/>
        <v>0</v>
      </c>
      <c r="T135" s="11">
        <f t="shared" si="167"/>
        <v>0</v>
      </c>
      <c r="U135" s="10">
        <f t="shared" si="168"/>
        <v>3</v>
      </c>
      <c r="V135" s="11">
        <f t="shared" si="169"/>
        <v>0</v>
      </c>
      <c r="W135" s="11">
        <f t="shared" si="170"/>
        <v>0</v>
      </c>
      <c r="X135" s="11">
        <f t="shared" si="171"/>
        <v>0.625</v>
      </c>
      <c r="Y135" s="11">
        <f t="shared" si="172"/>
        <v>0</v>
      </c>
      <c r="Z135" s="11">
        <f t="shared" si="173"/>
        <v>0</v>
      </c>
      <c r="AA135" s="11">
        <f t="shared" si="174"/>
        <v>0.625</v>
      </c>
      <c r="AB135" s="11">
        <f t="shared" si="175"/>
        <v>0.625</v>
      </c>
      <c r="AC135" s="11">
        <f t="shared" si="176"/>
        <v>0.625</v>
      </c>
      <c r="AD135" s="11">
        <f t="shared" si="177"/>
        <v>0</v>
      </c>
      <c r="AE135" s="10">
        <f t="shared" si="178"/>
        <v>2.5</v>
      </c>
      <c r="AF135" s="11">
        <f t="shared" si="179"/>
        <v>1</v>
      </c>
      <c r="AG135" s="11">
        <f t="shared" si="180"/>
        <v>0</v>
      </c>
      <c r="AH135" s="11">
        <f t="shared" si="181"/>
        <v>0</v>
      </c>
      <c r="AI135" s="11">
        <f t="shared" si="182"/>
        <v>2</v>
      </c>
      <c r="AJ135" s="11">
        <f t="shared" si="183"/>
        <v>0</v>
      </c>
      <c r="AK135" s="11">
        <f t="shared" si="184"/>
        <v>0</v>
      </c>
      <c r="AL135" s="10">
        <f t="shared" si="185"/>
        <v>3</v>
      </c>
      <c r="AM135" s="11">
        <f t="shared" si="186"/>
        <v>1</v>
      </c>
      <c r="AN135" s="11">
        <f t="shared" si="187"/>
        <v>1</v>
      </c>
      <c r="AO135" s="11">
        <f t="shared" si="188"/>
        <v>1</v>
      </c>
      <c r="AP135" s="11">
        <f t="shared" si="189"/>
        <v>1</v>
      </c>
      <c r="AQ135" s="11">
        <f t="shared" si="190"/>
        <v>0</v>
      </c>
      <c r="AR135" s="11">
        <f t="shared" si="191"/>
        <v>0</v>
      </c>
      <c r="AS135" s="10">
        <f t="shared" si="192"/>
        <v>4</v>
      </c>
      <c r="AT135" s="11">
        <f t="shared" si="193"/>
        <v>1</v>
      </c>
      <c r="AU135" s="11">
        <f t="shared" si="194"/>
        <v>1</v>
      </c>
      <c r="AV135" s="11">
        <f t="shared" si="195"/>
        <v>1</v>
      </c>
      <c r="AW135" s="11">
        <f t="shared" si="196"/>
        <v>1</v>
      </c>
      <c r="AX135" s="11">
        <f t="shared" si="197"/>
        <v>0</v>
      </c>
      <c r="AY135" s="11">
        <f t="shared" si="198"/>
        <v>0</v>
      </c>
      <c r="AZ135" s="10">
        <f t="shared" si="199"/>
        <v>4</v>
      </c>
      <c r="BA135" s="12" t="s">
        <v>1523</v>
      </c>
      <c r="BB135" s="12">
        <v>897</v>
      </c>
      <c r="BC135" s="13">
        <v>2113</v>
      </c>
      <c r="BD135" s="10">
        <f t="shared" si="106"/>
        <v>1</v>
      </c>
      <c r="BE135" s="17">
        <f t="shared" si="200"/>
        <v>2.9</v>
      </c>
      <c r="BF135" s="10" t="str">
        <f t="shared" si="203"/>
        <v>Bra</v>
      </c>
      <c r="BI135" s="7">
        <v>116</v>
      </c>
      <c r="BJ135" s="6" t="s">
        <v>254</v>
      </c>
      <c r="BK135" s="9" t="str">
        <f t="shared" si="107"/>
        <v>Anna Nilsson</v>
      </c>
      <c r="BL135" s="10" t="str">
        <f t="shared" si="108"/>
        <v>anna.nilsson@varberg.se</v>
      </c>
      <c r="BM135" s="10" t="str">
        <f t="shared" si="109"/>
        <v>Enhetschef Ungdomsgårdar</v>
      </c>
      <c r="BN135" s="11">
        <f t="shared" si="110"/>
        <v>0</v>
      </c>
      <c r="BO135" s="11">
        <f t="shared" si="111"/>
        <v>0</v>
      </c>
      <c r="BP135" s="11">
        <f t="shared" si="112"/>
        <v>1.25</v>
      </c>
      <c r="BQ135" s="11">
        <f t="shared" si="113"/>
        <v>0</v>
      </c>
      <c r="BR135" s="11">
        <f t="shared" si="114"/>
        <v>0</v>
      </c>
      <c r="BS135" s="10">
        <f t="shared" si="115"/>
        <v>1.25</v>
      </c>
      <c r="BT135" s="11">
        <f t="shared" si="116"/>
        <v>1</v>
      </c>
      <c r="BU135" s="11">
        <f t="shared" si="117"/>
        <v>1</v>
      </c>
      <c r="BV135" s="11">
        <f t="shared" si="118"/>
        <v>1</v>
      </c>
      <c r="BW135" s="11">
        <f t="shared" si="119"/>
        <v>1</v>
      </c>
      <c r="BX135" s="11">
        <f t="shared" si="120"/>
        <v>0</v>
      </c>
      <c r="BY135" s="11">
        <f t="shared" si="121"/>
        <v>0</v>
      </c>
      <c r="BZ135" s="10">
        <f t="shared" si="122"/>
        <v>4</v>
      </c>
      <c r="CA135" s="11">
        <f t="shared" si="123"/>
        <v>0.625</v>
      </c>
      <c r="CB135" s="11">
        <f t="shared" si="124"/>
        <v>0.625</v>
      </c>
      <c r="CC135" s="11">
        <f t="shared" si="125"/>
        <v>0.625</v>
      </c>
      <c r="CD135" s="11">
        <f t="shared" si="126"/>
        <v>0</v>
      </c>
      <c r="CE135" s="11">
        <f t="shared" si="127"/>
        <v>0</v>
      </c>
      <c r="CF135" s="11">
        <f t="shared" si="128"/>
        <v>0.625</v>
      </c>
      <c r="CG135" s="11">
        <f t="shared" si="129"/>
        <v>0.625</v>
      </c>
      <c r="CH135" s="11">
        <f t="shared" si="130"/>
        <v>0.625</v>
      </c>
      <c r="CI135" s="11">
        <f t="shared" si="131"/>
        <v>0</v>
      </c>
      <c r="CJ135" s="10">
        <f t="shared" si="132"/>
        <v>3.75</v>
      </c>
      <c r="CK135" s="11">
        <f t="shared" si="133"/>
        <v>0</v>
      </c>
      <c r="CL135" s="11">
        <f t="shared" si="134"/>
        <v>2</v>
      </c>
      <c r="CM135" s="11">
        <f t="shared" si="135"/>
        <v>1</v>
      </c>
      <c r="CN135" s="11">
        <f t="shared" si="136"/>
        <v>0</v>
      </c>
      <c r="CO135" s="11">
        <f t="shared" si="137"/>
        <v>0</v>
      </c>
      <c r="CP135" s="11">
        <f t="shared" si="138"/>
        <v>0</v>
      </c>
      <c r="CQ135" s="10">
        <f t="shared" si="139"/>
        <v>3</v>
      </c>
      <c r="CR135" s="11">
        <f t="shared" si="140"/>
        <v>0</v>
      </c>
      <c r="CS135" s="11">
        <f t="shared" si="141"/>
        <v>1</v>
      </c>
      <c r="CT135" s="11">
        <f t="shared" si="142"/>
        <v>1</v>
      </c>
      <c r="CU135" s="11">
        <f t="shared" si="143"/>
        <v>1</v>
      </c>
      <c r="CV135" s="11">
        <f t="shared" si="144"/>
        <v>0</v>
      </c>
      <c r="CW135" s="11">
        <f t="shared" si="145"/>
        <v>0</v>
      </c>
      <c r="CX135" s="10">
        <f t="shared" si="146"/>
        <v>3</v>
      </c>
      <c r="CY135" s="11">
        <f t="shared" si="147"/>
        <v>1</v>
      </c>
      <c r="CZ135" s="11">
        <f t="shared" si="148"/>
        <v>1</v>
      </c>
      <c r="DA135" s="11">
        <f t="shared" si="149"/>
        <v>0</v>
      </c>
      <c r="DB135" s="11">
        <f t="shared" si="150"/>
        <v>0</v>
      </c>
      <c r="DC135" s="11">
        <f t="shared" si="151"/>
        <v>0</v>
      </c>
      <c r="DD135" s="11">
        <f t="shared" si="152"/>
        <v>0</v>
      </c>
      <c r="DE135" s="10">
        <f t="shared" si="153"/>
        <v>2</v>
      </c>
      <c r="DF135" s="12" t="s">
        <v>1373</v>
      </c>
      <c r="DG135" s="12" t="s">
        <v>1374</v>
      </c>
      <c r="DH135" s="13">
        <v>2626</v>
      </c>
      <c r="DI135" s="10">
        <f t="shared" si="154"/>
        <v>3</v>
      </c>
      <c r="DJ135" s="17">
        <f t="shared" si="155"/>
        <v>2.9</v>
      </c>
    </row>
    <row r="136" spans="1:114" ht="14.25" x14ac:dyDescent="0.2">
      <c r="A136" s="6" t="s">
        <v>737</v>
      </c>
      <c r="B136" s="7">
        <v>188</v>
      </c>
      <c r="C136" s="7"/>
      <c r="D136" s="7">
        <v>129</v>
      </c>
      <c r="E136" s="6" t="s">
        <v>806</v>
      </c>
      <c r="F136" s="9" t="str">
        <f t="shared" ref="F136:F199" si="204">IFERROR(VLOOKUP(E136,Svar, 2, FALSE), "")</f>
        <v>Susanne lövgren Frost</v>
      </c>
      <c r="G136" s="10" t="str">
        <f t="shared" ref="G136:G199" si="205">IFERROR(VLOOKUP(E136,Svar, 3, FALSE), "")</f>
        <v>susanne.lovgren-frost@gotene.se</v>
      </c>
      <c r="H136" s="10" t="str">
        <f t="shared" ref="H136:H199" si="206">IFERROR(VLOOKUP(E136,Svar, 4, FALSE), "")</f>
        <v>Samordnare fritid ungdom</v>
      </c>
      <c r="I136" s="11">
        <f t="shared" si="156"/>
        <v>1.25</v>
      </c>
      <c r="J136" s="11">
        <f t="shared" si="157"/>
        <v>1.25</v>
      </c>
      <c r="K136" s="11">
        <f t="shared" si="158"/>
        <v>1.25</v>
      </c>
      <c r="L136" s="11">
        <f t="shared" si="159"/>
        <v>0</v>
      </c>
      <c r="M136" s="11">
        <f t="shared" si="160"/>
        <v>0</v>
      </c>
      <c r="N136" s="10">
        <f t="shared" si="161"/>
        <v>3.75</v>
      </c>
      <c r="O136" s="11">
        <f t="shared" si="162"/>
        <v>1</v>
      </c>
      <c r="P136" s="11">
        <f t="shared" si="163"/>
        <v>1</v>
      </c>
      <c r="Q136" s="11">
        <f t="shared" si="164"/>
        <v>1</v>
      </c>
      <c r="R136" s="11">
        <f t="shared" si="165"/>
        <v>1</v>
      </c>
      <c r="S136" s="11">
        <f t="shared" si="166"/>
        <v>0</v>
      </c>
      <c r="T136" s="11">
        <f t="shared" si="167"/>
        <v>0</v>
      </c>
      <c r="U136" s="10">
        <f t="shared" si="168"/>
        <v>4</v>
      </c>
      <c r="V136" s="11">
        <f t="shared" si="169"/>
        <v>0.625</v>
      </c>
      <c r="W136" s="11">
        <f t="shared" si="170"/>
        <v>0.625</v>
      </c>
      <c r="X136" s="11">
        <f t="shared" si="171"/>
        <v>0</v>
      </c>
      <c r="Y136" s="11">
        <f t="shared" si="172"/>
        <v>0</v>
      </c>
      <c r="Z136" s="11">
        <f t="shared" si="173"/>
        <v>0.625</v>
      </c>
      <c r="AA136" s="11">
        <f t="shared" si="174"/>
        <v>0.625</v>
      </c>
      <c r="AB136" s="11">
        <f t="shared" si="175"/>
        <v>0.625</v>
      </c>
      <c r="AC136" s="11">
        <f t="shared" si="176"/>
        <v>0.625</v>
      </c>
      <c r="AD136" s="11">
        <f t="shared" si="177"/>
        <v>0</v>
      </c>
      <c r="AE136" s="10">
        <f t="shared" si="178"/>
        <v>3.75</v>
      </c>
      <c r="AF136" s="11">
        <f t="shared" si="179"/>
        <v>0</v>
      </c>
      <c r="AG136" s="11">
        <f t="shared" si="180"/>
        <v>2</v>
      </c>
      <c r="AH136" s="11">
        <f t="shared" si="181"/>
        <v>1</v>
      </c>
      <c r="AI136" s="11">
        <f t="shared" si="182"/>
        <v>0</v>
      </c>
      <c r="AJ136" s="11">
        <f t="shared" si="183"/>
        <v>1</v>
      </c>
      <c r="AK136" s="11">
        <f t="shared" si="184"/>
        <v>0</v>
      </c>
      <c r="AL136" s="10">
        <f t="shared" si="185"/>
        <v>4</v>
      </c>
      <c r="AM136" s="11">
        <f t="shared" si="186"/>
        <v>1</v>
      </c>
      <c r="AN136" s="11">
        <f t="shared" si="187"/>
        <v>1</v>
      </c>
      <c r="AO136" s="11">
        <f t="shared" si="188"/>
        <v>1</v>
      </c>
      <c r="AP136" s="11">
        <f t="shared" si="189"/>
        <v>1</v>
      </c>
      <c r="AQ136" s="11">
        <f t="shared" si="190"/>
        <v>0</v>
      </c>
      <c r="AR136" s="11">
        <f t="shared" si="191"/>
        <v>0</v>
      </c>
      <c r="AS136" s="10">
        <f t="shared" si="192"/>
        <v>4</v>
      </c>
      <c r="AT136" s="11">
        <f t="shared" si="193"/>
        <v>0</v>
      </c>
      <c r="AU136" s="11">
        <f t="shared" si="194"/>
        <v>1</v>
      </c>
      <c r="AV136" s="11">
        <f t="shared" si="195"/>
        <v>0</v>
      </c>
      <c r="AW136" s="11">
        <f t="shared" si="196"/>
        <v>0</v>
      </c>
      <c r="AX136" s="11">
        <f t="shared" si="197"/>
        <v>0</v>
      </c>
      <c r="AY136" s="11">
        <f t="shared" si="198"/>
        <v>0</v>
      </c>
      <c r="AZ136" s="10">
        <f t="shared" si="199"/>
        <v>1</v>
      </c>
      <c r="BA136" s="12">
        <v>922</v>
      </c>
      <c r="BB136" s="12">
        <v>716</v>
      </c>
      <c r="BC136" s="13">
        <v>1638</v>
      </c>
      <c r="BD136" s="10">
        <f t="shared" ref="BD136:BD199" si="207">IF(BC136 &gt; 3099, 5, IF(BC136 &gt; 2799, 4, IF(BC136&gt; 2499, 3, IF(BC136&gt; 2299, 2, IF(BC136 &gt; 1999, 1, IF(BC136&gt;0, 0))))))</f>
        <v>0</v>
      </c>
      <c r="BE136" s="17">
        <f t="shared" si="200"/>
        <v>2.9</v>
      </c>
      <c r="BF136" s="10" t="str">
        <f t="shared" si="203"/>
        <v>Bra</v>
      </c>
      <c r="BI136" s="7">
        <v>117</v>
      </c>
      <c r="BJ136" s="6" t="s">
        <v>261</v>
      </c>
      <c r="BK136" s="9" t="str">
        <f t="shared" ref="BK136:BK199" si="208">IFERROR(VLOOKUP(BJ136,Svar, 2, FALSE), "")</f>
        <v>Anette Lundin Grip</v>
      </c>
      <c r="BL136" s="10" t="str">
        <f t="shared" ref="BL136:BL199" si="209">IFERROR(VLOOKUP(BJ136,Svar, 3, FALSE), "")</f>
        <v>fritid@are.se</v>
      </c>
      <c r="BM136" s="10" t="str">
        <f t="shared" ref="BM136:BM199" si="210">IFERROR(VLOOKUP(BJ136,Svar, 4, FALSE), "")</f>
        <v>fritidschef</v>
      </c>
      <c r="BN136" s="11">
        <f t="shared" ref="BN136:BN199" si="211">IF(LEN(BK136) &gt; 0, IF(IFERROR(FIND("a.", VLOOKUP(BJ136,Svar, 5, FALSE)), 0), 1.25, 0), "")</f>
        <v>0</v>
      </c>
      <c r="BO136" s="11">
        <f t="shared" ref="BO136:BO199" si="212">IF(LEN(BK136) &gt; 0, IF(IFERROR(FIND("b.", VLOOKUP(BJ136,Svar, 5, FALSE)), 0), 1.25, 0), "")</f>
        <v>1.25</v>
      </c>
      <c r="BP136" s="11">
        <f t="shared" ref="BP136:BP199" si="213">IF(LEN(BK136) &gt; 0, IF(IFERROR(FIND("c.", VLOOKUP(BJ136,Svar, 5, FALSE)), 0), 1.25, 0), "")</f>
        <v>1.25</v>
      </c>
      <c r="BQ136" s="11">
        <f t="shared" ref="BQ136:BQ199" si="214">IF(LEN(BK136) &gt; 0, IF(IFERROR(FIND("d.", VLOOKUP(BJ136,Svar, 5, FALSE)), 0), 1.25, 0), "")</f>
        <v>0</v>
      </c>
      <c r="BR136" s="11">
        <f t="shared" ref="BR136:BR199" si="215">IF(LEN(BK136) &gt; 0, 0, "")</f>
        <v>0</v>
      </c>
      <c r="BS136" s="10">
        <f t="shared" ref="BS136:BS199" si="216">IF(LEN(BK136) &gt; 0, SUM(BN136:BR136), "")</f>
        <v>2.5</v>
      </c>
      <c r="BT136" s="11">
        <f t="shared" ref="BT136:BT199" si="217">IF(LEN(BK136) &gt; 0, IF(IFERROR(FIND("a.", VLOOKUP(BJ136,Svar, 7, FALSE)), 0), 1, 0), "")</f>
        <v>1</v>
      </c>
      <c r="BU136" s="11">
        <f t="shared" ref="BU136:BU199" si="218">IF(LEN(BK136) &gt; 0, IF(IFERROR(FIND("b.", VLOOKUP(BJ136,Svar, 7, FALSE)), 0), 1, 0), "")</f>
        <v>1</v>
      </c>
      <c r="BV136" s="11">
        <f t="shared" ref="BV136:BV199" si="219">IF(LEN(BK136) &gt; 0, IF(IFERROR(FIND("c.", VLOOKUP(BJ136,Svar, 7, FALSE)), 0), 1, 0), "")</f>
        <v>1</v>
      </c>
      <c r="BW136" s="11">
        <f t="shared" ref="BW136:BW199" si="220">IF(LEN(BK136) &gt; 0, IF(IFERROR(FIND("d.", VLOOKUP(BJ136,Svar, 7, FALSE)), 0), 1, 0), "")</f>
        <v>1</v>
      </c>
      <c r="BX136" s="11">
        <f t="shared" ref="BX136:BX199" si="221">IF(LEN(BK136) &gt; 0, IF(IFERROR(FIND("e.", VLOOKUP(BJ136,Svar, 7, FALSE)), 0), 1, 0), "")</f>
        <v>0</v>
      </c>
      <c r="BY136" s="11">
        <f t="shared" ref="BY136:BY199" si="222">IF(LEN(BK136) &gt; 0, 0, "")</f>
        <v>0</v>
      </c>
      <c r="BZ136" s="10">
        <f t="shared" ref="BZ136:BZ199" si="223">IF(LEN(BK136) &gt; 0, SUM(BT136:BY136), "")</f>
        <v>4</v>
      </c>
      <c r="CA136" s="11">
        <f t="shared" ref="CA136:CA199" si="224">IF(LEN(BK136) &gt; 0, IF(IFERROR(FIND("a.", VLOOKUP(BJ136,Svar, 8, FALSE)), 0), 0.625, 0), "")</f>
        <v>0</v>
      </c>
      <c r="CB136" s="11">
        <f t="shared" ref="CB136:CB199" si="225">IF(LEN(BK136) &gt; 0, IF(IFERROR(FIND("b.", VLOOKUP(BJ136,Svar, 8, FALSE)), 0), 0.625, 0), "")</f>
        <v>0.625</v>
      </c>
      <c r="CC136" s="11">
        <f t="shared" ref="CC136:CC199" si="226">IF(LEN(BK136) &gt; 0, IF(IFERROR(FIND("c.", VLOOKUP(BJ136,Svar, 8, FALSE)), 0), 0.625, 0), "")</f>
        <v>0.625</v>
      </c>
      <c r="CD136" s="11">
        <f t="shared" ref="CD136:CD199" si="227">IF(LEN(BK136) &gt; 0, IF(IFERROR(FIND("d.", VLOOKUP(BJ136,Svar, 8, FALSE)), 0), 0.625, 0), "")</f>
        <v>0.625</v>
      </c>
      <c r="CE136" s="11">
        <f t="shared" ref="CE136:CE199" si="228">IF(LEN(BK136) &gt; 0, IF(IFERROR(FIND("e.", VLOOKUP(BJ136,Svar, 8, FALSE)), 0), 0.625, 0), "")</f>
        <v>0.625</v>
      </c>
      <c r="CF136" s="11">
        <f t="shared" ref="CF136:CF199" si="229">IF(LEN(BK136) &gt; 0, IF(IFERROR(FIND("f.", VLOOKUP(BJ136,Svar, 8, FALSE)), 0), 0.625, 0), "")</f>
        <v>0.625</v>
      </c>
      <c r="CG136" s="11">
        <f t="shared" ref="CG136:CG199" si="230">IF(LEN(BK136) &gt; 0, IF(IFERROR(FIND("g.", VLOOKUP(BJ136,Svar, 8, FALSE)), 0), 0.625, 0), "")</f>
        <v>0.625</v>
      </c>
      <c r="CH136" s="11">
        <f t="shared" ref="CH136:CH199" si="231">IF(LEN(BK136) &gt; 0, IF(IFERROR(FIND("h.", VLOOKUP(BJ136,Svar, 8, FALSE)), 0), 0.625, 0), "")</f>
        <v>0</v>
      </c>
      <c r="CI136" s="11">
        <f t="shared" ref="CI136:CI199" si="232">IF(LEN(BK136) &gt; 0, 0, "")</f>
        <v>0</v>
      </c>
      <c r="CJ136" s="10">
        <f t="shared" ref="CJ136:CJ199" si="233">IF(LEN(BK136) &gt; 0, SUM(CA136:CI136), "")</f>
        <v>3.75</v>
      </c>
      <c r="CK136" s="11">
        <f t="shared" ref="CK136:CK199" si="234">IF(LEN(BK136) &gt; 0, IF(IFERROR(FIND("a.", VLOOKUP(BJ136,Svar, 9, FALSE)), 0), 1, 0), "")</f>
        <v>0</v>
      </c>
      <c r="CL136" s="11">
        <f t="shared" ref="CL136:CL199" si="235">IF(LEN(BK136) &gt; 0, IF(IFERROR(FIND("b.", VLOOKUP(BJ136,Svar, 9, FALSE)), 0), 2, 0), "")</f>
        <v>2</v>
      </c>
      <c r="CM136" s="11">
        <f t="shared" ref="CM136:CM199" si="236">IF(LEN(BK136) &gt; 0, IF(IFERROR(FIND("c.", VLOOKUP(BJ136,Svar, 9, FALSE)), 0), 1, 0), "")</f>
        <v>0</v>
      </c>
      <c r="CN136" s="11">
        <f t="shared" ref="CN136:CN199" si="237">IF(LEN(BK136) &gt; 0, IF(IFERROR(FIND("d.", VLOOKUP(BJ136,Svar, 9, FALSE)), 0), 2, 0), "")</f>
        <v>2</v>
      </c>
      <c r="CO136" s="11">
        <f t="shared" ref="CO136:CO199" si="238">IF(LEN(BK136) &gt; 0, IF(IFERROR(FIND("e.", VLOOKUP(BJ136,Svar, 9, FALSE)), 0), 1, 0), "")</f>
        <v>0</v>
      </c>
      <c r="CP136" s="11">
        <f t="shared" ref="CP136:CP199" si="239">IF(LEN(BK136) &gt; 0, 0, "")</f>
        <v>0</v>
      </c>
      <c r="CQ136" s="10">
        <f t="shared" ref="CQ136:CQ199" si="240">IF(LEN(BK136) &gt; 0, IF(SUM(CK136:CP136) &gt; 5, 5, SUM(CK136:CP136)), "")</f>
        <v>4</v>
      </c>
      <c r="CR136" s="11">
        <f t="shared" ref="CR136:CR199" si="241">IF(LEN(BK136) &gt; 0, IF(IFERROR(FIND("a.", VLOOKUP(BJ136,Svar, 10, FALSE)), 0), 1, 0), "")</f>
        <v>1</v>
      </c>
      <c r="CS136" s="11">
        <f t="shared" ref="CS136:CS199" si="242">IF(LEN(BK136) &gt; 0, IF(IFERROR(FIND("b.", VLOOKUP(BJ136,Svar, 10, FALSE)), 0), 1, 0), "")</f>
        <v>1</v>
      </c>
      <c r="CT136" s="11">
        <f t="shared" ref="CT136:CT199" si="243">IF(LEN(BK136) &gt; 0, IF(IFERROR(FIND("c.", VLOOKUP(BJ136,Svar, 10, FALSE)), 0), 1, 0), "")</f>
        <v>0</v>
      </c>
      <c r="CU136" s="11">
        <f t="shared" ref="CU136:CU199" si="244">IF(LEN(BK136) &gt; 0, IF(IFERROR(FIND("d.", VLOOKUP(BJ136,Svar, 10, FALSE)), 0), 1, 0), "")</f>
        <v>0</v>
      </c>
      <c r="CV136" s="11">
        <f t="shared" ref="CV136:CV199" si="245">IF(LEN(BK136) &gt; 0, IF(IFERROR(FIND("e.", VLOOKUP(BJ136,Svar, 10, FALSE)), 0), 1, 0), "")</f>
        <v>0</v>
      </c>
      <c r="CW136" s="11">
        <f t="shared" ref="CW136:CW199" si="246">IF(LEN(BK136) &gt; 0, 0, "")</f>
        <v>0</v>
      </c>
      <c r="CX136" s="10">
        <f t="shared" ref="CX136:CX199" si="247">IF(LEN(BK136) &gt; 0, SUM(CR136:CW136), "")</f>
        <v>2</v>
      </c>
      <c r="CY136" s="11">
        <f t="shared" ref="CY136:CY199" si="248">IF(LEN(BK136) &gt; 0, IF(IFERROR(FIND("a.", VLOOKUP(BJ136,Svar, 11, FALSE)), 0), 1, 0), "")</f>
        <v>0</v>
      </c>
      <c r="CZ136" s="11">
        <f t="shared" ref="CZ136:CZ199" si="249">IF(LEN(BK136) &gt; 0, IF(IFERROR(FIND("b.", VLOOKUP(BJ136,Svar, 11, FALSE)), 0), 1, 0), "")</f>
        <v>1</v>
      </c>
      <c r="DA136" s="11">
        <f t="shared" ref="DA136:DA199" si="250">IF(LEN(BK136) &gt; 0, IF(IFERROR(FIND("c.", VLOOKUP(BJ136,Svar, 11, FALSE)), 0), 1, 0), "")</f>
        <v>1</v>
      </c>
      <c r="DB136" s="11">
        <f t="shared" ref="DB136:DB199" si="251">IF(LEN(BK136) &gt; 0, IF(IFERROR(FIND("d.", VLOOKUP(BJ136,Svar, 11, FALSE)), 0), 1, 0), "")</f>
        <v>1</v>
      </c>
      <c r="DC136" s="11">
        <f t="shared" ref="DC136:DC199" si="252">IF(LEN(BK136) &gt; 0, IF(IFERROR(FIND("e.", VLOOKUP(BJ136,Svar, 11, FALSE)), 0), 1, 0), "")</f>
        <v>0</v>
      </c>
      <c r="DD136" s="11">
        <f t="shared" ref="DD136:DD199" si="253">IF(LEN(BK136) &gt; 0, 0, "")</f>
        <v>0</v>
      </c>
      <c r="DE136" s="10">
        <f t="shared" ref="DE136:DE199" si="254">IF(LEN(BK136) &gt; 0, SUM(CY136:DD136), "")</f>
        <v>3</v>
      </c>
      <c r="DF136" s="12" t="s">
        <v>1386</v>
      </c>
      <c r="DG136" s="12">
        <v>783</v>
      </c>
      <c r="DH136" s="13">
        <v>2022</v>
      </c>
      <c r="DI136" s="10">
        <f t="shared" ref="DI136:DI199" si="255">IF(DH136 &gt; 3099, 5, IF(DH136 &gt; 2799, 4, IF(DH136&gt; 2499, 3, IF(DH136&gt; 2299, 2, IF(DH136 &gt; 1999, 1, IF(DH136&gt;0, 0))))))</f>
        <v>1</v>
      </c>
      <c r="DJ136" s="17">
        <f t="shared" ref="DJ136:DJ199" si="256">IF(LEN(BK136) &gt; 0, ROUND((BS136+BZ136+CJ136+CQ136+CX136+DE136+DI136)/7, 1), "")</f>
        <v>2.9</v>
      </c>
    </row>
    <row r="137" spans="1:114" ht="14.25" x14ac:dyDescent="0.2">
      <c r="A137" s="6" t="s">
        <v>737</v>
      </c>
      <c r="B137" s="7">
        <v>114</v>
      </c>
      <c r="C137" s="7"/>
      <c r="D137" s="7">
        <v>130</v>
      </c>
      <c r="E137" s="6" t="s">
        <v>852</v>
      </c>
      <c r="F137" s="9" t="str">
        <f t="shared" si="204"/>
        <v>Ingrid Björk</v>
      </c>
      <c r="G137" s="10" t="str">
        <f t="shared" si="205"/>
        <v>ingrid.bjork@tranemo.se</v>
      </c>
      <c r="H137" s="10" t="str">
        <f t="shared" si="206"/>
        <v>Ungdomskonsulent</v>
      </c>
      <c r="I137" s="11">
        <f t="shared" si="156"/>
        <v>0</v>
      </c>
      <c r="J137" s="11">
        <f t="shared" si="157"/>
        <v>0</v>
      </c>
      <c r="K137" s="11">
        <f t="shared" si="158"/>
        <v>0</v>
      </c>
      <c r="L137" s="11">
        <f t="shared" si="159"/>
        <v>1.25</v>
      </c>
      <c r="M137" s="11">
        <f t="shared" si="160"/>
        <v>0</v>
      </c>
      <c r="N137" s="10">
        <f t="shared" si="161"/>
        <v>1.25</v>
      </c>
      <c r="O137" s="11">
        <f t="shared" si="162"/>
        <v>1</v>
      </c>
      <c r="P137" s="11">
        <f t="shared" si="163"/>
        <v>1</v>
      </c>
      <c r="Q137" s="11">
        <f t="shared" si="164"/>
        <v>1</v>
      </c>
      <c r="R137" s="11">
        <f t="shared" si="165"/>
        <v>1</v>
      </c>
      <c r="S137" s="11">
        <f t="shared" si="166"/>
        <v>0</v>
      </c>
      <c r="T137" s="11">
        <f t="shared" si="167"/>
        <v>0</v>
      </c>
      <c r="U137" s="10">
        <f t="shared" si="168"/>
        <v>4</v>
      </c>
      <c r="V137" s="11">
        <f t="shared" si="169"/>
        <v>0</v>
      </c>
      <c r="W137" s="11">
        <f t="shared" si="170"/>
        <v>0</v>
      </c>
      <c r="X137" s="11">
        <f t="shared" si="171"/>
        <v>0.625</v>
      </c>
      <c r="Y137" s="11">
        <f t="shared" si="172"/>
        <v>0.625</v>
      </c>
      <c r="Z137" s="11">
        <f t="shared" si="173"/>
        <v>0</v>
      </c>
      <c r="AA137" s="11">
        <f t="shared" si="174"/>
        <v>0.625</v>
      </c>
      <c r="AB137" s="11">
        <f t="shared" si="175"/>
        <v>0.625</v>
      </c>
      <c r="AC137" s="11">
        <f t="shared" si="176"/>
        <v>0.625</v>
      </c>
      <c r="AD137" s="11">
        <f t="shared" si="177"/>
        <v>0</v>
      </c>
      <c r="AE137" s="10">
        <f t="shared" si="178"/>
        <v>3.125</v>
      </c>
      <c r="AF137" s="11">
        <f t="shared" si="179"/>
        <v>1</v>
      </c>
      <c r="AG137" s="11">
        <f t="shared" si="180"/>
        <v>0</v>
      </c>
      <c r="AH137" s="11">
        <f t="shared" si="181"/>
        <v>0</v>
      </c>
      <c r="AI137" s="11">
        <f t="shared" si="182"/>
        <v>2</v>
      </c>
      <c r="AJ137" s="11">
        <f t="shared" si="183"/>
        <v>0</v>
      </c>
      <c r="AK137" s="11">
        <f t="shared" si="184"/>
        <v>0</v>
      </c>
      <c r="AL137" s="10">
        <f t="shared" si="185"/>
        <v>3</v>
      </c>
      <c r="AM137" s="11">
        <f t="shared" si="186"/>
        <v>1</v>
      </c>
      <c r="AN137" s="11">
        <f t="shared" si="187"/>
        <v>1</v>
      </c>
      <c r="AO137" s="11">
        <f t="shared" si="188"/>
        <v>1</v>
      </c>
      <c r="AP137" s="11">
        <f t="shared" si="189"/>
        <v>1</v>
      </c>
      <c r="AQ137" s="11">
        <f t="shared" si="190"/>
        <v>0</v>
      </c>
      <c r="AR137" s="11">
        <f t="shared" si="191"/>
        <v>0</v>
      </c>
      <c r="AS137" s="10">
        <f t="shared" si="192"/>
        <v>4</v>
      </c>
      <c r="AT137" s="11">
        <f t="shared" si="193"/>
        <v>1</v>
      </c>
      <c r="AU137" s="11">
        <f t="shared" si="194"/>
        <v>1</v>
      </c>
      <c r="AV137" s="11">
        <f t="shared" si="195"/>
        <v>1</v>
      </c>
      <c r="AW137" s="11">
        <f t="shared" si="196"/>
        <v>0</v>
      </c>
      <c r="AX137" s="11">
        <f t="shared" si="197"/>
        <v>1</v>
      </c>
      <c r="AY137" s="11">
        <f t="shared" si="198"/>
        <v>0</v>
      </c>
      <c r="AZ137" s="10">
        <f t="shared" si="199"/>
        <v>4</v>
      </c>
      <c r="BA137" s="12" t="s">
        <v>1556</v>
      </c>
      <c r="BB137" s="12" t="s">
        <v>1667</v>
      </c>
      <c r="BC137" s="13">
        <v>2220</v>
      </c>
      <c r="BD137" s="10">
        <f t="shared" si="207"/>
        <v>1</v>
      </c>
      <c r="BE137" s="17">
        <f t="shared" si="200"/>
        <v>2.9</v>
      </c>
      <c r="BF137" s="10" t="str">
        <f t="shared" si="203"/>
        <v>Bra</v>
      </c>
      <c r="BI137" s="7">
        <v>118</v>
      </c>
      <c r="BJ137" s="6" t="s">
        <v>398</v>
      </c>
      <c r="BK137" s="9" t="str">
        <f t="shared" si="208"/>
        <v>Arne Lindman</v>
      </c>
      <c r="BL137" s="10" t="str">
        <f t="shared" si="209"/>
        <v>arne.lindman@markaryd.se</v>
      </c>
      <c r="BM137" s="10" t="str">
        <f t="shared" si="210"/>
        <v>ungdomssamordnare</v>
      </c>
      <c r="BN137" s="11">
        <f t="shared" si="211"/>
        <v>1.25</v>
      </c>
      <c r="BO137" s="11">
        <f t="shared" si="212"/>
        <v>1.25</v>
      </c>
      <c r="BP137" s="11">
        <f t="shared" si="213"/>
        <v>1.25</v>
      </c>
      <c r="BQ137" s="11">
        <f t="shared" si="214"/>
        <v>0</v>
      </c>
      <c r="BR137" s="11">
        <f t="shared" si="215"/>
        <v>0</v>
      </c>
      <c r="BS137" s="10">
        <f t="shared" si="216"/>
        <v>3.75</v>
      </c>
      <c r="BT137" s="11">
        <f t="shared" si="217"/>
        <v>0</v>
      </c>
      <c r="BU137" s="11">
        <f t="shared" si="218"/>
        <v>1</v>
      </c>
      <c r="BV137" s="11">
        <f t="shared" si="219"/>
        <v>1</v>
      </c>
      <c r="BW137" s="11">
        <f t="shared" si="220"/>
        <v>1</v>
      </c>
      <c r="BX137" s="11">
        <f t="shared" si="221"/>
        <v>0</v>
      </c>
      <c r="BY137" s="11">
        <f t="shared" si="222"/>
        <v>0</v>
      </c>
      <c r="BZ137" s="10">
        <f t="shared" si="223"/>
        <v>3</v>
      </c>
      <c r="CA137" s="11">
        <f t="shared" si="224"/>
        <v>0</v>
      </c>
      <c r="CB137" s="11">
        <f t="shared" si="225"/>
        <v>0.625</v>
      </c>
      <c r="CC137" s="11">
        <f t="shared" si="226"/>
        <v>0.625</v>
      </c>
      <c r="CD137" s="11">
        <f t="shared" si="227"/>
        <v>0</v>
      </c>
      <c r="CE137" s="11">
        <f t="shared" si="228"/>
        <v>0.625</v>
      </c>
      <c r="CF137" s="11">
        <f t="shared" si="229"/>
        <v>0.625</v>
      </c>
      <c r="CG137" s="11">
        <f t="shared" si="230"/>
        <v>0.625</v>
      </c>
      <c r="CH137" s="11">
        <f t="shared" si="231"/>
        <v>0.625</v>
      </c>
      <c r="CI137" s="11">
        <f t="shared" si="232"/>
        <v>0</v>
      </c>
      <c r="CJ137" s="10">
        <f t="shared" si="233"/>
        <v>3.75</v>
      </c>
      <c r="CK137" s="11">
        <f t="shared" si="234"/>
        <v>0</v>
      </c>
      <c r="CL137" s="11">
        <f t="shared" si="235"/>
        <v>2</v>
      </c>
      <c r="CM137" s="11">
        <f t="shared" si="236"/>
        <v>1</v>
      </c>
      <c r="CN137" s="11">
        <f t="shared" si="237"/>
        <v>0</v>
      </c>
      <c r="CO137" s="11">
        <f t="shared" si="238"/>
        <v>0</v>
      </c>
      <c r="CP137" s="11">
        <f t="shared" si="239"/>
        <v>0</v>
      </c>
      <c r="CQ137" s="10">
        <f t="shared" si="240"/>
        <v>3</v>
      </c>
      <c r="CR137" s="11">
        <f t="shared" si="241"/>
        <v>1</v>
      </c>
      <c r="CS137" s="11">
        <f t="shared" si="242"/>
        <v>1</v>
      </c>
      <c r="CT137" s="11">
        <f t="shared" si="243"/>
        <v>1</v>
      </c>
      <c r="CU137" s="11">
        <f t="shared" si="244"/>
        <v>1</v>
      </c>
      <c r="CV137" s="11">
        <f t="shared" si="245"/>
        <v>0</v>
      </c>
      <c r="CW137" s="11">
        <f t="shared" si="246"/>
        <v>0</v>
      </c>
      <c r="CX137" s="10">
        <f t="shared" si="247"/>
        <v>4</v>
      </c>
      <c r="CY137" s="11">
        <f t="shared" si="248"/>
        <v>1</v>
      </c>
      <c r="CZ137" s="11">
        <f t="shared" si="249"/>
        <v>1</v>
      </c>
      <c r="DA137" s="11">
        <f t="shared" si="250"/>
        <v>0</v>
      </c>
      <c r="DB137" s="11">
        <f t="shared" si="251"/>
        <v>0</v>
      </c>
      <c r="DC137" s="11">
        <f t="shared" si="252"/>
        <v>0</v>
      </c>
      <c r="DD137" s="11">
        <f t="shared" si="253"/>
        <v>0</v>
      </c>
      <c r="DE137" s="10">
        <f t="shared" si="254"/>
        <v>2</v>
      </c>
      <c r="DF137" s="12" t="s">
        <v>1427</v>
      </c>
      <c r="DG137" s="12">
        <v>908</v>
      </c>
      <c r="DH137" s="13">
        <v>2231</v>
      </c>
      <c r="DI137" s="10">
        <f t="shared" si="255"/>
        <v>1</v>
      </c>
      <c r="DJ137" s="17">
        <f t="shared" si="256"/>
        <v>2.9</v>
      </c>
    </row>
    <row r="138" spans="1:114" ht="14.25" x14ac:dyDescent="0.2">
      <c r="A138" s="6" t="s">
        <v>737</v>
      </c>
      <c r="B138" s="7">
        <v>136</v>
      </c>
      <c r="C138" s="7"/>
      <c r="D138" s="7">
        <v>131</v>
      </c>
      <c r="E138" s="6" t="s">
        <v>542</v>
      </c>
      <c r="F138" s="9" t="str">
        <f t="shared" si="204"/>
        <v>Håkan Karlsson</v>
      </c>
      <c r="G138" s="10" t="str">
        <f t="shared" si="205"/>
        <v>hakan.karlsson@norrkoping.se</v>
      </c>
      <c r="H138" s="10" t="str">
        <f t="shared" si="206"/>
        <v>sakkunnig barn o ungdom</v>
      </c>
      <c r="I138" s="11">
        <f t="shared" si="156"/>
        <v>0</v>
      </c>
      <c r="J138" s="11">
        <f t="shared" si="157"/>
        <v>0</v>
      </c>
      <c r="K138" s="11">
        <f t="shared" si="158"/>
        <v>0</v>
      </c>
      <c r="L138" s="11">
        <f t="shared" si="159"/>
        <v>1.25</v>
      </c>
      <c r="M138" s="11">
        <f t="shared" si="160"/>
        <v>0</v>
      </c>
      <c r="N138" s="10">
        <f t="shared" si="161"/>
        <v>1.25</v>
      </c>
      <c r="O138" s="11">
        <f t="shared" si="162"/>
        <v>1</v>
      </c>
      <c r="P138" s="11">
        <f t="shared" si="163"/>
        <v>0</v>
      </c>
      <c r="Q138" s="11">
        <f t="shared" si="164"/>
        <v>1</v>
      </c>
      <c r="R138" s="11">
        <f t="shared" si="165"/>
        <v>1</v>
      </c>
      <c r="S138" s="11">
        <f t="shared" si="166"/>
        <v>0</v>
      </c>
      <c r="T138" s="11">
        <f t="shared" si="167"/>
        <v>0</v>
      </c>
      <c r="U138" s="10">
        <f t="shared" si="168"/>
        <v>3</v>
      </c>
      <c r="V138" s="11">
        <f t="shared" si="169"/>
        <v>0</v>
      </c>
      <c r="W138" s="11">
        <f t="shared" si="170"/>
        <v>0.625</v>
      </c>
      <c r="X138" s="11">
        <f t="shared" si="171"/>
        <v>0</v>
      </c>
      <c r="Y138" s="11">
        <f t="shared" si="172"/>
        <v>0</v>
      </c>
      <c r="Z138" s="11">
        <f t="shared" si="173"/>
        <v>0.625</v>
      </c>
      <c r="AA138" s="11">
        <f t="shared" si="174"/>
        <v>0.625</v>
      </c>
      <c r="AB138" s="11">
        <f t="shared" si="175"/>
        <v>0.625</v>
      </c>
      <c r="AC138" s="11">
        <f t="shared" si="176"/>
        <v>0.625</v>
      </c>
      <c r="AD138" s="11">
        <f t="shared" si="177"/>
        <v>0</v>
      </c>
      <c r="AE138" s="10">
        <f t="shared" si="178"/>
        <v>3.125</v>
      </c>
      <c r="AF138" s="11">
        <f t="shared" si="179"/>
        <v>0</v>
      </c>
      <c r="AG138" s="11">
        <f t="shared" si="180"/>
        <v>2</v>
      </c>
      <c r="AH138" s="11">
        <f t="shared" si="181"/>
        <v>1</v>
      </c>
      <c r="AI138" s="11">
        <f t="shared" si="182"/>
        <v>0</v>
      </c>
      <c r="AJ138" s="11">
        <f t="shared" si="183"/>
        <v>0</v>
      </c>
      <c r="AK138" s="11">
        <f t="shared" si="184"/>
        <v>0</v>
      </c>
      <c r="AL138" s="10">
        <f t="shared" si="185"/>
        <v>3</v>
      </c>
      <c r="AM138" s="11">
        <f t="shared" si="186"/>
        <v>1</v>
      </c>
      <c r="AN138" s="11">
        <f t="shared" si="187"/>
        <v>1</v>
      </c>
      <c r="AO138" s="11">
        <f t="shared" si="188"/>
        <v>1</v>
      </c>
      <c r="AP138" s="11">
        <f t="shared" si="189"/>
        <v>1</v>
      </c>
      <c r="AQ138" s="11">
        <f t="shared" si="190"/>
        <v>0</v>
      </c>
      <c r="AR138" s="11">
        <f t="shared" si="191"/>
        <v>0</v>
      </c>
      <c r="AS138" s="10">
        <f t="shared" si="192"/>
        <v>4</v>
      </c>
      <c r="AT138" s="11">
        <f t="shared" si="193"/>
        <v>1</v>
      </c>
      <c r="AU138" s="11">
        <f t="shared" si="194"/>
        <v>1</v>
      </c>
      <c r="AV138" s="11">
        <f t="shared" si="195"/>
        <v>0</v>
      </c>
      <c r="AW138" s="11">
        <f t="shared" si="196"/>
        <v>1</v>
      </c>
      <c r="AX138" s="11">
        <f t="shared" si="197"/>
        <v>0</v>
      </c>
      <c r="AY138" s="11">
        <f t="shared" si="198"/>
        <v>0</v>
      </c>
      <c r="AZ138" s="10">
        <f t="shared" si="199"/>
        <v>3</v>
      </c>
      <c r="BA138" s="12" t="s">
        <v>1489</v>
      </c>
      <c r="BB138" s="12" t="s">
        <v>1713</v>
      </c>
      <c r="BC138" s="13">
        <v>2613</v>
      </c>
      <c r="BD138" s="10">
        <f t="shared" si="207"/>
        <v>3</v>
      </c>
      <c r="BE138" s="17">
        <f t="shared" si="200"/>
        <v>2.9</v>
      </c>
      <c r="BF138" s="10" t="str">
        <f t="shared" si="203"/>
        <v>Bra</v>
      </c>
      <c r="BI138" s="7">
        <v>119</v>
      </c>
      <c r="BJ138" s="6" t="s">
        <v>622</v>
      </c>
      <c r="BK138" s="9" t="str">
        <f t="shared" si="208"/>
        <v>Torbjörn Neiman</v>
      </c>
      <c r="BL138" s="10" t="str">
        <f t="shared" si="209"/>
        <v>torbjorn.neiman@jarfalla.se</v>
      </c>
      <c r="BM138" s="10" t="str">
        <f t="shared" si="210"/>
        <v>Kultur- och fritidsdirektör</v>
      </c>
      <c r="BN138" s="11">
        <f t="shared" si="211"/>
        <v>0</v>
      </c>
      <c r="BO138" s="11">
        <f t="shared" si="212"/>
        <v>1.25</v>
      </c>
      <c r="BP138" s="11">
        <f t="shared" si="213"/>
        <v>1.25</v>
      </c>
      <c r="BQ138" s="11">
        <f t="shared" si="214"/>
        <v>0</v>
      </c>
      <c r="BR138" s="11">
        <f t="shared" si="215"/>
        <v>0</v>
      </c>
      <c r="BS138" s="10">
        <f t="shared" si="216"/>
        <v>2.5</v>
      </c>
      <c r="BT138" s="11">
        <f t="shared" si="217"/>
        <v>0</v>
      </c>
      <c r="BU138" s="11">
        <f t="shared" si="218"/>
        <v>1</v>
      </c>
      <c r="BV138" s="11">
        <f t="shared" si="219"/>
        <v>1</v>
      </c>
      <c r="BW138" s="11">
        <f t="shared" si="220"/>
        <v>1</v>
      </c>
      <c r="BX138" s="11">
        <f t="shared" si="221"/>
        <v>1</v>
      </c>
      <c r="BY138" s="11">
        <f t="shared" si="222"/>
        <v>0</v>
      </c>
      <c r="BZ138" s="10">
        <f t="shared" si="223"/>
        <v>4</v>
      </c>
      <c r="CA138" s="11">
        <f t="shared" si="224"/>
        <v>0.625</v>
      </c>
      <c r="CB138" s="11">
        <f t="shared" si="225"/>
        <v>0.625</v>
      </c>
      <c r="CC138" s="11">
        <f t="shared" si="226"/>
        <v>0.625</v>
      </c>
      <c r="CD138" s="11">
        <f t="shared" si="227"/>
        <v>0</v>
      </c>
      <c r="CE138" s="11">
        <f t="shared" si="228"/>
        <v>0.625</v>
      </c>
      <c r="CF138" s="11">
        <f t="shared" si="229"/>
        <v>0.625</v>
      </c>
      <c r="CG138" s="11">
        <f t="shared" si="230"/>
        <v>0.625</v>
      </c>
      <c r="CH138" s="11">
        <f t="shared" si="231"/>
        <v>0</v>
      </c>
      <c r="CI138" s="11">
        <f t="shared" si="232"/>
        <v>0</v>
      </c>
      <c r="CJ138" s="10">
        <f t="shared" si="233"/>
        <v>3.75</v>
      </c>
      <c r="CK138" s="11">
        <f t="shared" si="234"/>
        <v>0</v>
      </c>
      <c r="CL138" s="11">
        <f t="shared" si="235"/>
        <v>2</v>
      </c>
      <c r="CM138" s="11">
        <f t="shared" si="236"/>
        <v>0</v>
      </c>
      <c r="CN138" s="11">
        <f t="shared" si="237"/>
        <v>2</v>
      </c>
      <c r="CO138" s="11">
        <f t="shared" si="238"/>
        <v>0</v>
      </c>
      <c r="CP138" s="11">
        <f t="shared" si="239"/>
        <v>0</v>
      </c>
      <c r="CQ138" s="10">
        <f t="shared" si="240"/>
        <v>4</v>
      </c>
      <c r="CR138" s="11">
        <f t="shared" si="241"/>
        <v>1</v>
      </c>
      <c r="CS138" s="11">
        <f t="shared" si="242"/>
        <v>1</v>
      </c>
      <c r="CT138" s="11">
        <f t="shared" si="243"/>
        <v>1</v>
      </c>
      <c r="CU138" s="11">
        <f t="shared" si="244"/>
        <v>1</v>
      </c>
      <c r="CV138" s="11">
        <f t="shared" si="245"/>
        <v>0</v>
      </c>
      <c r="CW138" s="11">
        <f t="shared" si="246"/>
        <v>0</v>
      </c>
      <c r="CX138" s="10">
        <f t="shared" si="247"/>
        <v>4</v>
      </c>
      <c r="CY138" s="11">
        <f t="shared" si="248"/>
        <v>0</v>
      </c>
      <c r="CZ138" s="11">
        <f t="shared" si="249"/>
        <v>0</v>
      </c>
      <c r="DA138" s="11">
        <f t="shared" si="250"/>
        <v>0</v>
      </c>
      <c r="DB138" s="11">
        <f t="shared" si="251"/>
        <v>1</v>
      </c>
      <c r="DC138" s="11">
        <f t="shared" si="252"/>
        <v>0</v>
      </c>
      <c r="DD138" s="11">
        <f t="shared" si="253"/>
        <v>0</v>
      </c>
      <c r="DE138" s="10">
        <f t="shared" si="254"/>
        <v>1</v>
      </c>
      <c r="DF138" s="12" t="s">
        <v>1544</v>
      </c>
      <c r="DG138" s="12">
        <v>779</v>
      </c>
      <c r="DH138" s="13">
        <v>2047</v>
      </c>
      <c r="DI138" s="10">
        <f t="shared" si="255"/>
        <v>1</v>
      </c>
      <c r="DJ138" s="17">
        <f t="shared" si="256"/>
        <v>2.9</v>
      </c>
    </row>
    <row r="139" spans="1:114" ht="14.25" x14ac:dyDescent="0.2">
      <c r="A139" s="6" t="s">
        <v>737</v>
      </c>
      <c r="B139" s="7">
        <v>186</v>
      </c>
      <c r="C139" s="7"/>
      <c r="D139" s="7">
        <v>132</v>
      </c>
      <c r="E139" s="6" t="s">
        <v>154</v>
      </c>
      <c r="F139" s="9" t="str">
        <f t="shared" si="204"/>
        <v>Eva Malmqvist</v>
      </c>
      <c r="G139" s="10" t="str">
        <f t="shared" si="205"/>
        <v>eva.malmqvist@malung-salen.se</v>
      </c>
      <c r="H139" s="10" t="str">
        <f t="shared" si="206"/>
        <v>Folkhälsosamordnare</v>
      </c>
      <c r="I139" s="11">
        <f t="shared" si="156"/>
        <v>1.25</v>
      </c>
      <c r="J139" s="11">
        <f t="shared" si="157"/>
        <v>0</v>
      </c>
      <c r="K139" s="11">
        <f t="shared" si="158"/>
        <v>1.25</v>
      </c>
      <c r="L139" s="11">
        <f t="shared" si="159"/>
        <v>0</v>
      </c>
      <c r="M139" s="11">
        <f t="shared" si="160"/>
        <v>0</v>
      </c>
      <c r="N139" s="10">
        <f t="shared" si="161"/>
        <v>2.5</v>
      </c>
      <c r="O139" s="11">
        <f t="shared" si="162"/>
        <v>1</v>
      </c>
      <c r="P139" s="11">
        <f t="shared" si="163"/>
        <v>1</v>
      </c>
      <c r="Q139" s="11">
        <f t="shared" si="164"/>
        <v>1</v>
      </c>
      <c r="R139" s="11">
        <f t="shared" si="165"/>
        <v>1</v>
      </c>
      <c r="S139" s="11">
        <f t="shared" si="166"/>
        <v>0</v>
      </c>
      <c r="T139" s="11">
        <f t="shared" si="167"/>
        <v>0</v>
      </c>
      <c r="U139" s="10">
        <f t="shared" si="168"/>
        <v>4</v>
      </c>
      <c r="V139" s="11">
        <f t="shared" si="169"/>
        <v>0</v>
      </c>
      <c r="W139" s="11">
        <f t="shared" si="170"/>
        <v>0</v>
      </c>
      <c r="X139" s="11">
        <f t="shared" si="171"/>
        <v>0</v>
      </c>
      <c r="Y139" s="11">
        <f t="shared" si="172"/>
        <v>0</v>
      </c>
      <c r="Z139" s="11">
        <f t="shared" si="173"/>
        <v>0</v>
      </c>
      <c r="AA139" s="11">
        <f t="shared" si="174"/>
        <v>0.625</v>
      </c>
      <c r="AB139" s="11">
        <f t="shared" si="175"/>
        <v>0.625</v>
      </c>
      <c r="AC139" s="11">
        <f t="shared" si="176"/>
        <v>0.625</v>
      </c>
      <c r="AD139" s="11">
        <f t="shared" si="177"/>
        <v>0</v>
      </c>
      <c r="AE139" s="10">
        <f t="shared" si="178"/>
        <v>1.875</v>
      </c>
      <c r="AF139" s="11">
        <f t="shared" si="179"/>
        <v>1</v>
      </c>
      <c r="AG139" s="11">
        <f t="shared" si="180"/>
        <v>2</v>
      </c>
      <c r="AH139" s="11">
        <f t="shared" si="181"/>
        <v>0</v>
      </c>
      <c r="AI139" s="11">
        <f t="shared" si="182"/>
        <v>0</v>
      </c>
      <c r="AJ139" s="11">
        <f t="shared" si="183"/>
        <v>0</v>
      </c>
      <c r="AK139" s="11">
        <f t="shared" si="184"/>
        <v>0</v>
      </c>
      <c r="AL139" s="10">
        <f t="shared" si="185"/>
        <v>3</v>
      </c>
      <c r="AM139" s="11">
        <f t="shared" si="186"/>
        <v>1</v>
      </c>
      <c r="AN139" s="11">
        <f t="shared" si="187"/>
        <v>1</v>
      </c>
      <c r="AO139" s="11">
        <f t="shared" si="188"/>
        <v>1</v>
      </c>
      <c r="AP139" s="11">
        <f t="shared" si="189"/>
        <v>1</v>
      </c>
      <c r="AQ139" s="11">
        <f t="shared" si="190"/>
        <v>0</v>
      </c>
      <c r="AR139" s="11">
        <f t="shared" si="191"/>
        <v>0</v>
      </c>
      <c r="AS139" s="10">
        <f t="shared" si="192"/>
        <v>4</v>
      </c>
      <c r="AT139" s="11">
        <f t="shared" si="193"/>
        <v>0</v>
      </c>
      <c r="AU139" s="11">
        <f t="shared" si="194"/>
        <v>0</v>
      </c>
      <c r="AV139" s="11">
        <f t="shared" si="195"/>
        <v>0</v>
      </c>
      <c r="AW139" s="11">
        <f t="shared" si="196"/>
        <v>0</v>
      </c>
      <c r="AX139" s="11">
        <f t="shared" si="197"/>
        <v>0</v>
      </c>
      <c r="AY139" s="11">
        <f t="shared" si="198"/>
        <v>0</v>
      </c>
      <c r="AZ139" s="10">
        <f t="shared" si="199"/>
        <v>0</v>
      </c>
      <c r="BA139" s="12" t="s">
        <v>1247</v>
      </c>
      <c r="BB139" s="12" t="s">
        <v>1248</v>
      </c>
      <c r="BC139" s="13">
        <v>3053</v>
      </c>
      <c r="BD139" s="10">
        <f t="shared" si="207"/>
        <v>4</v>
      </c>
      <c r="BE139" s="17">
        <f t="shared" si="200"/>
        <v>2.8</v>
      </c>
      <c r="BF139" s="10" t="str">
        <f t="shared" si="203"/>
        <v>Bra</v>
      </c>
      <c r="BI139" s="7">
        <v>120</v>
      </c>
      <c r="BJ139" s="6" t="s">
        <v>722</v>
      </c>
      <c r="BK139" s="9" t="str">
        <f t="shared" si="208"/>
        <v>Petter Björkman</v>
      </c>
      <c r="BL139" s="10" t="str">
        <f t="shared" si="209"/>
        <v>petter.bjorkman@trosa.se</v>
      </c>
      <c r="BM139" s="10" t="str">
        <f t="shared" si="210"/>
        <v>Fritidschef</v>
      </c>
      <c r="BN139" s="11">
        <f t="shared" si="211"/>
        <v>0</v>
      </c>
      <c r="BO139" s="11">
        <f t="shared" si="212"/>
        <v>0</v>
      </c>
      <c r="BP139" s="11">
        <f t="shared" si="213"/>
        <v>1.25</v>
      </c>
      <c r="BQ139" s="11">
        <f t="shared" si="214"/>
        <v>0</v>
      </c>
      <c r="BR139" s="11">
        <f t="shared" si="215"/>
        <v>0</v>
      </c>
      <c r="BS139" s="10">
        <f t="shared" si="216"/>
        <v>1.25</v>
      </c>
      <c r="BT139" s="11">
        <f t="shared" si="217"/>
        <v>0</v>
      </c>
      <c r="BU139" s="11">
        <f t="shared" si="218"/>
        <v>1</v>
      </c>
      <c r="BV139" s="11">
        <f t="shared" si="219"/>
        <v>1</v>
      </c>
      <c r="BW139" s="11">
        <f t="shared" si="220"/>
        <v>1</v>
      </c>
      <c r="BX139" s="11">
        <f t="shared" si="221"/>
        <v>0</v>
      </c>
      <c r="BY139" s="11">
        <f t="shared" si="222"/>
        <v>0</v>
      </c>
      <c r="BZ139" s="10">
        <f t="shared" si="223"/>
        <v>3</v>
      </c>
      <c r="CA139" s="11">
        <f t="shared" si="224"/>
        <v>0</v>
      </c>
      <c r="CB139" s="11">
        <f t="shared" si="225"/>
        <v>0.625</v>
      </c>
      <c r="CC139" s="11">
        <f t="shared" si="226"/>
        <v>0.625</v>
      </c>
      <c r="CD139" s="11">
        <f t="shared" si="227"/>
        <v>0</v>
      </c>
      <c r="CE139" s="11">
        <f t="shared" si="228"/>
        <v>0.625</v>
      </c>
      <c r="CF139" s="11">
        <f t="shared" si="229"/>
        <v>0.625</v>
      </c>
      <c r="CG139" s="11">
        <f t="shared" si="230"/>
        <v>0.625</v>
      </c>
      <c r="CH139" s="11">
        <f t="shared" si="231"/>
        <v>0</v>
      </c>
      <c r="CI139" s="11">
        <f t="shared" si="232"/>
        <v>0</v>
      </c>
      <c r="CJ139" s="10">
        <f t="shared" si="233"/>
        <v>3.125</v>
      </c>
      <c r="CK139" s="11">
        <f t="shared" si="234"/>
        <v>0</v>
      </c>
      <c r="CL139" s="11">
        <f t="shared" si="235"/>
        <v>2</v>
      </c>
      <c r="CM139" s="11">
        <f t="shared" si="236"/>
        <v>0</v>
      </c>
      <c r="CN139" s="11">
        <f t="shared" si="237"/>
        <v>2</v>
      </c>
      <c r="CO139" s="11">
        <f t="shared" si="238"/>
        <v>0</v>
      </c>
      <c r="CP139" s="11">
        <f t="shared" si="239"/>
        <v>0</v>
      </c>
      <c r="CQ139" s="10">
        <f t="shared" si="240"/>
        <v>4</v>
      </c>
      <c r="CR139" s="11">
        <f t="shared" si="241"/>
        <v>1</v>
      </c>
      <c r="CS139" s="11">
        <f t="shared" si="242"/>
        <v>1</v>
      </c>
      <c r="CT139" s="11">
        <f t="shared" si="243"/>
        <v>1</v>
      </c>
      <c r="CU139" s="11">
        <f t="shared" si="244"/>
        <v>1</v>
      </c>
      <c r="CV139" s="11">
        <f t="shared" si="245"/>
        <v>0</v>
      </c>
      <c r="CW139" s="11">
        <f t="shared" si="246"/>
        <v>0</v>
      </c>
      <c r="CX139" s="10">
        <f t="shared" si="247"/>
        <v>4</v>
      </c>
      <c r="CY139" s="11">
        <f t="shared" si="248"/>
        <v>0</v>
      </c>
      <c r="CZ139" s="11">
        <f t="shared" si="249"/>
        <v>0</v>
      </c>
      <c r="DA139" s="11">
        <f t="shared" si="250"/>
        <v>1</v>
      </c>
      <c r="DB139" s="11">
        <f t="shared" si="251"/>
        <v>0</v>
      </c>
      <c r="DC139" s="11">
        <f t="shared" si="252"/>
        <v>0</v>
      </c>
      <c r="DD139" s="11">
        <f t="shared" si="253"/>
        <v>0</v>
      </c>
      <c r="DE139" s="10">
        <f t="shared" si="254"/>
        <v>1</v>
      </c>
      <c r="DF139" s="12" t="s">
        <v>1568</v>
      </c>
      <c r="DG139" s="12">
        <v>823</v>
      </c>
      <c r="DH139" s="13">
        <v>3086</v>
      </c>
      <c r="DI139" s="10">
        <f t="shared" si="255"/>
        <v>4</v>
      </c>
      <c r="DJ139" s="17">
        <f t="shared" si="256"/>
        <v>2.9</v>
      </c>
    </row>
    <row r="140" spans="1:114" ht="14.25" x14ac:dyDescent="0.2">
      <c r="A140" s="6" t="s">
        <v>737</v>
      </c>
      <c r="B140" s="7">
        <v>184</v>
      </c>
      <c r="C140" s="7"/>
      <c r="D140" s="7">
        <v>133</v>
      </c>
      <c r="E140" s="6" t="s">
        <v>267</v>
      </c>
      <c r="F140" s="9" t="str">
        <f t="shared" si="204"/>
        <v>Maria Wikén</v>
      </c>
      <c r="G140" s="10" t="str">
        <f t="shared" si="205"/>
        <v>maria.wiken@berg.se</v>
      </c>
      <c r="H140" s="10" t="str">
        <f t="shared" si="206"/>
        <v>Ungdomssamordnare</v>
      </c>
      <c r="I140" s="11">
        <f t="shared" si="156"/>
        <v>1.25</v>
      </c>
      <c r="J140" s="11">
        <f t="shared" si="157"/>
        <v>0</v>
      </c>
      <c r="K140" s="11">
        <f t="shared" si="158"/>
        <v>1.25</v>
      </c>
      <c r="L140" s="11">
        <f t="shared" si="159"/>
        <v>1.25</v>
      </c>
      <c r="M140" s="11">
        <f t="shared" si="160"/>
        <v>0</v>
      </c>
      <c r="N140" s="10">
        <f t="shared" si="161"/>
        <v>3.75</v>
      </c>
      <c r="O140" s="11">
        <f t="shared" si="162"/>
        <v>0</v>
      </c>
      <c r="P140" s="11">
        <f t="shared" si="163"/>
        <v>1</v>
      </c>
      <c r="Q140" s="11">
        <f t="shared" si="164"/>
        <v>1</v>
      </c>
      <c r="R140" s="11">
        <f t="shared" si="165"/>
        <v>1</v>
      </c>
      <c r="S140" s="11">
        <f t="shared" si="166"/>
        <v>1</v>
      </c>
      <c r="T140" s="11">
        <f t="shared" si="167"/>
        <v>0</v>
      </c>
      <c r="U140" s="10">
        <f t="shared" si="168"/>
        <v>4</v>
      </c>
      <c r="V140" s="11">
        <f t="shared" si="169"/>
        <v>0</v>
      </c>
      <c r="W140" s="11">
        <f t="shared" si="170"/>
        <v>0</v>
      </c>
      <c r="X140" s="11">
        <f t="shared" si="171"/>
        <v>0.625</v>
      </c>
      <c r="Y140" s="11">
        <f t="shared" si="172"/>
        <v>0</v>
      </c>
      <c r="Z140" s="11">
        <f t="shared" si="173"/>
        <v>0.625</v>
      </c>
      <c r="AA140" s="11">
        <f t="shared" si="174"/>
        <v>0.625</v>
      </c>
      <c r="AB140" s="11">
        <f t="shared" si="175"/>
        <v>0.625</v>
      </c>
      <c r="AC140" s="11">
        <f t="shared" si="176"/>
        <v>0.625</v>
      </c>
      <c r="AD140" s="11">
        <f t="shared" si="177"/>
        <v>0</v>
      </c>
      <c r="AE140" s="10">
        <f t="shared" si="178"/>
        <v>3.125</v>
      </c>
      <c r="AF140" s="11">
        <f t="shared" si="179"/>
        <v>1</v>
      </c>
      <c r="AG140" s="11">
        <f t="shared" si="180"/>
        <v>0</v>
      </c>
      <c r="AH140" s="11">
        <f t="shared" si="181"/>
        <v>0</v>
      </c>
      <c r="AI140" s="11">
        <f t="shared" si="182"/>
        <v>0</v>
      </c>
      <c r="AJ140" s="11">
        <f t="shared" si="183"/>
        <v>0</v>
      </c>
      <c r="AK140" s="11">
        <f t="shared" si="184"/>
        <v>0</v>
      </c>
      <c r="AL140" s="10">
        <f t="shared" si="185"/>
        <v>1</v>
      </c>
      <c r="AM140" s="11">
        <f t="shared" si="186"/>
        <v>1</v>
      </c>
      <c r="AN140" s="11">
        <f t="shared" si="187"/>
        <v>1</v>
      </c>
      <c r="AO140" s="11">
        <f t="shared" si="188"/>
        <v>1</v>
      </c>
      <c r="AP140" s="11">
        <f t="shared" si="189"/>
        <v>1</v>
      </c>
      <c r="AQ140" s="11">
        <f t="shared" si="190"/>
        <v>1</v>
      </c>
      <c r="AR140" s="11">
        <f t="shared" si="191"/>
        <v>0</v>
      </c>
      <c r="AS140" s="10">
        <f t="shared" si="192"/>
        <v>5</v>
      </c>
      <c r="AT140" s="11">
        <f t="shared" si="193"/>
        <v>1</v>
      </c>
      <c r="AU140" s="11">
        <f t="shared" si="194"/>
        <v>1</v>
      </c>
      <c r="AV140" s="11">
        <f t="shared" si="195"/>
        <v>0</v>
      </c>
      <c r="AW140" s="11">
        <f t="shared" si="196"/>
        <v>0</v>
      </c>
      <c r="AX140" s="11">
        <f t="shared" si="197"/>
        <v>1</v>
      </c>
      <c r="AY140" s="11">
        <f t="shared" si="198"/>
        <v>0</v>
      </c>
      <c r="AZ140" s="10">
        <f t="shared" si="199"/>
        <v>3</v>
      </c>
      <c r="BA140" s="12">
        <v>501</v>
      </c>
      <c r="BB140" s="12" t="s">
        <v>1385</v>
      </c>
      <c r="BC140" s="13">
        <v>1625</v>
      </c>
      <c r="BD140" s="10">
        <f t="shared" si="207"/>
        <v>0</v>
      </c>
      <c r="BE140" s="17">
        <f t="shared" si="200"/>
        <v>2.8</v>
      </c>
      <c r="BF140" s="10" t="str">
        <f t="shared" si="203"/>
        <v>Bra</v>
      </c>
      <c r="BI140" s="7">
        <v>121</v>
      </c>
      <c r="BJ140" s="6" t="s">
        <v>147</v>
      </c>
      <c r="BK140" s="9" t="str">
        <f t="shared" si="208"/>
        <v>Lars Furborg</v>
      </c>
      <c r="BL140" s="10" t="str">
        <f t="shared" si="209"/>
        <v>lars.furborg@vingaker.se</v>
      </c>
      <c r="BM140" s="10" t="str">
        <f t="shared" si="210"/>
        <v>kultur- och fritidschef</v>
      </c>
      <c r="BN140" s="11">
        <f t="shared" si="211"/>
        <v>0</v>
      </c>
      <c r="BO140" s="11">
        <f t="shared" si="212"/>
        <v>1.25</v>
      </c>
      <c r="BP140" s="11">
        <f t="shared" si="213"/>
        <v>0</v>
      </c>
      <c r="BQ140" s="11">
        <f t="shared" si="214"/>
        <v>1.25</v>
      </c>
      <c r="BR140" s="11">
        <f t="shared" si="215"/>
        <v>0</v>
      </c>
      <c r="BS140" s="10">
        <f t="shared" si="216"/>
        <v>2.5</v>
      </c>
      <c r="BT140" s="11">
        <f t="shared" si="217"/>
        <v>1</v>
      </c>
      <c r="BU140" s="11">
        <f t="shared" si="218"/>
        <v>0</v>
      </c>
      <c r="BV140" s="11">
        <f t="shared" si="219"/>
        <v>1</v>
      </c>
      <c r="BW140" s="11">
        <f t="shared" si="220"/>
        <v>1</v>
      </c>
      <c r="BX140" s="11">
        <f t="shared" si="221"/>
        <v>0</v>
      </c>
      <c r="BY140" s="11">
        <f t="shared" si="222"/>
        <v>0</v>
      </c>
      <c r="BZ140" s="10">
        <f t="shared" si="223"/>
        <v>3</v>
      </c>
      <c r="CA140" s="11">
        <f t="shared" si="224"/>
        <v>0</v>
      </c>
      <c r="CB140" s="11">
        <f t="shared" si="225"/>
        <v>0</v>
      </c>
      <c r="CC140" s="11">
        <f t="shared" si="226"/>
        <v>0.625</v>
      </c>
      <c r="CD140" s="11">
        <f t="shared" si="227"/>
        <v>0</v>
      </c>
      <c r="CE140" s="11">
        <f t="shared" si="228"/>
        <v>0</v>
      </c>
      <c r="CF140" s="11">
        <f t="shared" si="229"/>
        <v>0.625</v>
      </c>
      <c r="CG140" s="11">
        <f t="shared" si="230"/>
        <v>0.625</v>
      </c>
      <c r="CH140" s="11">
        <f t="shared" si="231"/>
        <v>0.625</v>
      </c>
      <c r="CI140" s="11">
        <f t="shared" si="232"/>
        <v>0</v>
      </c>
      <c r="CJ140" s="10">
        <f t="shared" si="233"/>
        <v>2.5</v>
      </c>
      <c r="CK140" s="11">
        <f t="shared" si="234"/>
        <v>0</v>
      </c>
      <c r="CL140" s="11">
        <f t="shared" si="235"/>
        <v>2</v>
      </c>
      <c r="CM140" s="11">
        <f t="shared" si="236"/>
        <v>0</v>
      </c>
      <c r="CN140" s="11">
        <f t="shared" si="237"/>
        <v>2</v>
      </c>
      <c r="CO140" s="11">
        <f t="shared" si="238"/>
        <v>0</v>
      </c>
      <c r="CP140" s="11">
        <f t="shared" si="239"/>
        <v>0</v>
      </c>
      <c r="CQ140" s="10">
        <f t="shared" si="240"/>
        <v>4</v>
      </c>
      <c r="CR140" s="11">
        <f t="shared" si="241"/>
        <v>1</v>
      </c>
      <c r="CS140" s="11">
        <f t="shared" si="242"/>
        <v>0</v>
      </c>
      <c r="CT140" s="11">
        <f t="shared" si="243"/>
        <v>1</v>
      </c>
      <c r="CU140" s="11">
        <f t="shared" si="244"/>
        <v>1</v>
      </c>
      <c r="CV140" s="11">
        <f t="shared" si="245"/>
        <v>0</v>
      </c>
      <c r="CW140" s="11">
        <f t="shared" si="246"/>
        <v>0</v>
      </c>
      <c r="CX140" s="10">
        <f t="shared" si="247"/>
        <v>3</v>
      </c>
      <c r="CY140" s="11">
        <f t="shared" si="248"/>
        <v>1</v>
      </c>
      <c r="CZ140" s="11">
        <f t="shared" si="249"/>
        <v>0</v>
      </c>
      <c r="DA140" s="11">
        <f t="shared" si="250"/>
        <v>1</v>
      </c>
      <c r="DB140" s="11">
        <f t="shared" si="251"/>
        <v>1</v>
      </c>
      <c r="DC140" s="11">
        <f t="shared" si="252"/>
        <v>1</v>
      </c>
      <c r="DD140" s="11">
        <f t="shared" si="253"/>
        <v>0</v>
      </c>
      <c r="DE140" s="10">
        <f t="shared" si="254"/>
        <v>4</v>
      </c>
      <c r="DF140" s="12" t="s">
        <v>1569</v>
      </c>
      <c r="DG140" s="12" t="s">
        <v>1570</v>
      </c>
      <c r="DH140" s="13">
        <v>2263</v>
      </c>
      <c r="DI140" s="10">
        <f t="shared" si="255"/>
        <v>1</v>
      </c>
      <c r="DJ140" s="17">
        <f t="shared" si="256"/>
        <v>2.9</v>
      </c>
    </row>
    <row r="141" spans="1:114" ht="14.25" x14ac:dyDescent="0.2">
      <c r="A141" s="6" t="s">
        <v>737</v>
      </c>
      <c r="B141" s="7">
        <v>191</v>
      </c>
      <c r="C141" s="7"/>
      <c r="D141" s="7">
        <v>134</v>
      </c>
      <c r="E141" s="6" t="s">
        <v>345</v>
      </c>
      <c r="F141" s="9" t="str">
        <f t="shared" si="204"/>
        <v>Anna Gamlén</v>
      </c>
      <c r="G141" s="10" t="str">
        <f t="shared" si="205"/>
        <v>adag@gislaved.se</v>
      </c>
      <c r="H141" s="10" t="str">
        <f t="shared" si="206"/>
        <v>Folkhälsostrateg</v>
      </c>
      <c r="I141" s="11">
        <f t="shared" si="156"/>
        <v>1.25</v>
      </c>
      <c r="J141" s="11">
        <f t="shared" si="157"/>
        <v>0</v>
      </c>
      <c r="K141" s="11">
        <f t="shared" si="158"/>
        <v>0</v>
      </c>
      <c r="L141" s="11">
        <f t="shared" si="159"/>
        <v>0</v>
      </c>
      <c r="M141" s="11">
        <f t="shared" si="160"/>
        <v>0</v>
      </c>
      <c r="N141" s="10">
        <f t="shared" si="161"/>
        <v>1.25</v>
      </c>
      <c r="O141" s="11">
        <f t="shared" si="162"/>
        <v>1</v>
      </c>
      <c r="P141" s="11">
        <f t="shared" si="163"/>
        <v>1</v>
      </c>
      <c r="Q141" s="11">
        <f t="shared" si="164"/>
        <v>1</v>
      </c>
      <c r="R141" s="11">
        <f t="shared" si="165"/>
        <v>1</v>
      </c>
      <c r="S141" s="11">
        <f t="shared" si="166"/>
        <v>0</v>
      </c>
      <c r="T141" s="11">
        <f t="shared" si="167"/>
        <v>0</v>
      </c>
      <c r="U141" s="10">
        <f t="shared" si="168"/>
        <v>4</v>
      </c>
      <c r="V141" s="11">
        <f t="shared" si="169"/>
        <v>0</v>
      </c>
      <c r="W141" s="11">
        <f t="shared" si="170"/>
        <v>0.625</v>
      </c>
      <c r="X141" s="11">
        <f t="shared" si="171"/>
        <v>0.625</v>
      </c>
      <c r="Y141" s="11">
        <f t="shared" si="172"/>
        <v>0</v>
      </c>
      <c r="Z141" s="11">
        <f t="shared" si="173"/>
        <v>0</v>
      </c>
      <c r="AA141" s="11">
        <f t="shared" si="174"/>
        <v>0.625</v>
      </c>
      <c r="AB141" s="11">
        <f t="shared" si="175"/>
        <v>0.625</v>
      </c>
      <c r="AC141" s="11">
        <f t="shared" si="176"/>
        <v>0</v>
      </c>
      <c r="AD141" s="11">
        <f t="shared" si="177"/>
        <v>0</v>
      </c>
      <c r="AE141" s="10">
        <f t="shared" si="178"/>
        <v>2.5</v>
      </c>
      <c r="AF141" s="11">
        <f t="shared" si="179"/>
        <v>0</v>
      </c>
      <c r="AG141" s="11">
        <f t="shared" si="180"/>
        <v>2</v>
      </c>
      <c r="AH141" s="11">
        <f t="shared" si="181"/>
        <v>1</v>
      </c>
      <c r="AI141" s="11">
        <f t="shared" si="182"/>
        <v>0</v>
      </c>
      <c r="AJ141" s="11">
        <f t="shared" si="183"/>
        <v>0</v>
      </c>
      <c r="AK141" s="11">
        <f t="shared" si="184"/>
        <v>0</v>
      </c>
      <c r="AL141" s="10">
        <f t="shared" si="185"/>
        <v>3</v>
      </c>
      <c r="AM141" s="11">
        <f t="shared" si="186"/>
        <v>1</v>
      </c>
      <c r="AN141" s="11">
        <f t="shared" si="187"/>
        <v>1</v>
      </c>
      <c r="AO141" s="11">
        <f t="shared" si="188"/>
        <v>0</v>
      </c>
      <c r="AP141" s="11">
        <f t="shared" si="189"/>
        <v>0</v>
      </c>
      <c r="AQ141" s="11">
        <f t="shared" si="190"/>
        <v>0</v>
      </c>
      <c r="AR141" s="11">
        <f t="shared" si="191"/>
        <v>0</v>
      </c>
      <c r="AS141" s="10">
        <f t="shared" si="192"/>
        <v>2</v>
      </c>
      <c r="AT141" s="11">
        <f t="shared" si="193"/>
        <v>1</v>
      </c>
      <c r="AU141" s="11">
        <f t="shared" si="194"/>
        <v>0</v>
      </c>
      <c r="AV141" s="11">
        <f t="shared" si="195"/>
        <v>1</v>
      </c>
      <c r="AW141" s="11">
        <f t="shared" si="196"/>
        <v>0</v>
      </c>
      <c r="AX141" s="11">
        <f t="shared" si="197"/>
        <v>0</v>
      </c>
      <c r="AY141" s="11">
        <f t="shared" si="198"/>
        <v>0</v>
      </c>
      <c r="AZ141" s="10">
        <f t="shared" si="199"/>
        <v>2</v>
      </c>
      <c r="BA141" s="12" t="s">
        <v>1400</v>
      </c>
      <c r="BB141" s="12" t="s">
        <v>1401</v>
      </c>
      <c r="BC141" s="13">
        <v>3207</v>
      </c>
      <c r="BD141" s="10">
        <f t="shared" si="207"/>
        <v>5</v>
      </c>
      <c r="BE141" s="17">
        <f t="shared" si="200"/>
        <v>2.8</v>
      </c>
      <c r="BF141" s="10" t="str">
        <f t="shared" si="203"/>
        <v>Bra</v>
      </c>
      <c r="BI141" s="7">
        <v>122</v>
      </c>
      <c r="BJ141" s="6" t="s">
        <v>892</v>
      </c>
      <c r="BK141" s="9" t="str">
        <f t="shared" si="208"/>
        <v>Marcus Ekholm</v>
      </c>
      <c r="BL141" s="10" t="str">
        <f t="shared" si="209"/>
        <v>marcus.ekholm@forshaga.se</v>
      </c>
      <c r="BM141" s="10" t="str">
        <f t="shared" si="210"/>
        <v>Förvaltningschef Kultur, fritid &amp; näringsliv</v>
      </c>
      <c r="BN141" s="11">
        <f t="shared" si="211"/>
        <v>1.25</v>
      </c>
      <c r="BO141" s="11">
        <f t="shared" si="212"/>
        <v>0</v>
      </c>
      <c r="BP141" s="11">
        <f t="shared" si="213"/>
        <v>1.25</v>
      </c>
      <c r="BQ141" s="11">
        <f t="shared" si="214"/>
        <v>0</v>
      </c>
      <c r="BR141" s="11">
        <f t="shared" si="215"/>
        <v>0</v>
      </c>
      <c r="BS141" s="10">
        <f t="shared" si="216"/>
        <v>2.5</v>
      </c>
      <c r="BT141" s="11">
        <f t="shared" si="217"/>
        <v>1</v>
      </c>
      <c r="BU141" s="11">
        <f t="shared" si="218"/>
        <v>0</v>
      </c>
      <c r="BV141" s="11">
        <f t="shared" si="219"/>
        <v>1</v>
      </c>
      <c r="BW141" s="11">
        <f t="shared" si="220"/>
        <v>1</v>
      </c>
      <c r="BX141" s="11">
        <f t="shared" si="221"/>
        <v>0</v>
      </c>
      <c r="BY141" s="11">
        <f t="shared" si="222"/>
        <v>0</v>
      </c>
      <c r="BZ141" s="10">
        <f t="shared" si="223"/>
        <v>3</v>
      </c>
      <c r="CA141" s="11">
        <f t="shared" si="224"/>
        <v>0.625</v>
      </c>
      <c r="CB141" s="11">
        <f t="shared" si="225"/>
        <v>0.625</v>
      </c>
      <c r="CC141" s="11">
        <f t="shared" si="226"/>
        <v>0.625</v>
      </c>
      <c r="CD141" s="11">
        <f t="shared" si="227"/>
        <v>0.625</v>
      </c>
      <c r="CE141" s="11">
        <f t="shared" si="228"/>
        <v>0.625</v>
      </c>
      <c r="CF141" s="11">
        <f t="shared" si="229"/>
        <v>0.625</v>
      </c>
      <c r="CG141" s="11">
        <f t="shared" si="230"/>
        <v>0.625</v>
      </c>
      <c r="CH141" s="11">
        <f t="shared" si="231"/>
        <v>0.625</v>
      </c>
      <c r="CI141" s="11">
        <f t="shared" si="232"/>
        <v>0</v>
      </c>
      <c r="CJ141" s="10">
        <f t="shared" si="233"/>
        <v>5</v>
      </c>
      <c r="CK141" s="11">
        <f t="shared" si="234"/>
        <v>1</v>
      </c>
      <c r="CL141" s="11">
        <f t="shared" si="235"/>
        <v>0</v>
      </c>
      <c r="CM141" s="11">
        <f t="shared" si="236"/>
        <v>0</v>
      </c>
      <c r="CN141" s="11">
        <f t="shared" si="237"/>
        <v>0</v>
      </c>
      <c r="CO141" s="11">
        <f t="shared" si="238"/>
        <v>0</v>
      </c>
      <c r="CP141" s="11">
        <f t="shared" si="239"/>
        <v>0</v>
      </c>
      <c r="CQ141" s="10">
        <f t="shared" si="240"/>
        <v>1</v>
      </c>
      <c r="CR141" s="11">
        <f t="shared" si="241"/>
        <v>1</v>
      </c>
      <c r="CS141" s="11">
        <f t="shared" si="242"/>
        <v>1</v>
      </c>
      <c r="CT141" s="11">
        <f t="shared" si="243"/>
        <v>1</v>
      </c>
      <c r="CU141" s="11">
        <f t="shared" si="244"/>
        <v>1</v>
      </c>
      <c r="CV141" s="11">
        <f t="shared" si="245"/>
        <v>0</v>
      </c>
      <c r="CW141" s="11">
        <f t="shared" si="246"/>
        <v>0</v>
      </c>
      <c r="CX141" s="10">
        <f t="shared" si="247"/>
        <v>4</v>
      </c>
      <c r="CY141" s="11">
        <f t="shared" si="248"/>
        <v>1</v>
      </c>
      <c r="CZ141" s="11">
        <f t="shared" si="249"/>
        <v>0</v>
      </c>
      <c r="DA141" s="11">
        <f t="shared" si="250"/>
        <v>1</v>
      </c>
      <c r="DB141" s="11">
        <f t="shared" si="251"/>
        <v>0</v>
      </c>
      <c r="DC141" s="11">
        <f t="shared" si="252"/>
        <v>0</v>
      </c>
      <c r="DD141" s="11">
        <f t="shared" si="253"/>
        <v>0</v>
      </c>
      <c r="DE141" s="10">
        <f t="shared" si="254"/>
        <v>2</v>
      </c>
      <c r="DF141" s="12" t="s">
        <v>1586</v>
      </c>
      <c r="DG141" s="12" t="s">
        <v>1587</v>
      </c>
      <c r="DH141" s="13">
        <v>2744</v>
      </c>
      <c r="DI141" s="10">
        <f t="shared" si="255"/>
        <v>3</v>
      </c>
      <c r="DJ141" s="17">
        <f t="shared" si="256"/>
        <v>2.9</v>
      </c>
    </row>
    <row r="142" spans="1:114" ht="14.25" x14ac:dyDescent="0.2">
      <c r="A142" s="6" t="s">
        <v>737</v>
      </c>
      <c r="B142" s="7">
        <v>181</v>
      </c>
      <c r="C142" s="7"/>
      <c r="D142" s="7">
        <v>135</v>
      </c>
      <c r="E142" s="6" t="s">
        <v>1083</v>
      </c>
      <c r="F142" s="9" t="str">
        <f t="shared" si="204"/>
        <v>Christina Sundqvist</v>
      </c>
      <c r="G142" s="10" t="str">
        <f t="shared" si="205"/>
        <v>christina.sundqvist@arjeplog.se</v>
      </c>
      <c r="H142" s="10" t="str">
        <f t="shared" si="206"/>
        <v>Kultur och Fritidansvarig</v>
      </c>
      <c r="I142" s="11">
        <f t="shared" si="156"/>
        <v>0</v>
      </c>
      <c r="J142" s="11">
        <f t="shared" si="157"/>
        <v>1.25</v>
      </c>
      <c r="K142" s="11">
        <f t="shared" si="158"/>
        <v>0</v>
      </c>
      <c r="L142" s="11">
        <f t="shared" si="159"/>
        <v>1.25</v>
      </c>
      <c r="M142" s="11">
        <f t="shared" si="160"/>
        <v>0</v>
      </c>
      <c r="N142" s="10">
        <f t="shared" si="161"/>
        <v>2.5</v>
      </c>
      <c r="O142" s="11">
        <f t="shared" si="162"/>
        <v>0</v>
      </c>
      <c r="P142" s="11">
        <f t="shared" si="163"/>
        <v>0</v>
      </c>
      <c r="Q142" s="11">
        <f t="shared" si="164"/>
        <v>1</v>
      </c>
      <c r="R142" s="11">
        <f t="shared" si="165"/>
        <v>1</v>
      </c>
      <c r="S142" s="11">
        <f t="shared" si="166"/>
        <v>0</v>
      </c>
      <c r="T142" s="11">
        <f t="shared" si="167"/>
        <v>0</v>
      </c>
      <c r="U142" s="10">
        <f t="shared" si="168"/>
        <v>2</v>
      </c>
      <c r="V142" s="11">
        <f t="shared" si="169"/>
        <v>0</v>
      </c>
      <c r="W142" s="11">
        <f t="shared" si="170"/>
        <v>0</v>
      </c>
      <c r="X142" s="11">
        <f t="shared" si="171"/>
        <v>0</v>
      </c>
      <c r="Y142" s="11">
        <f t="shared" si="172"/>
        <v>0</v>
      </c>
      <c r="Z142" s="11">
        <f t="shared" si="173"/>
        <v>0</v>
      </c>
      <c r="AA142" s="11">
        <f t="shared" si="174"/>
        <v>0.625</v>
      </c>
      <c r="AB142" s="11">
        <f t="shared" si="175"/>
        <v>0</v>
      </c>
      <c r="AC142" s="11">
        <f t="shared" si="176"/>
        <v>0.625</v>
      </c>
      <c r="AD142" s="11">
        <f t="shared" si="177"/>
        <v>0</v>
      </c>
      <c r="AE142" s="10">
        <f t="shared" si="178"/>
        <v>1.25</v>
      </c>
      <c r="AF142" s="11">
        <f t="shared" si="179"/>
        <v>0</v>
      </c>
      <c r="AG142" s="11">
        <f t="shared" si="180"/>
        <v>2</v>
      </c>
      <c r="AH142" s="11">
        <f t="shared" si="181"/>
        <v>1</v>
      </c>
      <c r="AI142" s="11">
        <f t="shared" si="182"/>
        <v>0</v>
      </c>
      <c r="AJ142" s="11">
        <f t="shared" si="183"/>
        <v>0</v>
      </c>
      <c r="AK142" s="11">
        <f t="shared" si="184"/>
        <v>0</v>
      </c>
      <c r="AL142" s="10">
        <f t="shared" si="185"/>
        <v>3</v>
      </c>
      <c r="AM142" s="11">
        <f t="shared" si="186"/>
        <v>1</v>
      </c>
      <c r="AN142" s="11">
        <f t="shared" si="187"/>
        <v>1</v>
      </c>
      <c r="AO142" s="11">
        <f t="shared" si="188"/>
        <v>1</v>
      </c>
      <c r="AP142" s="11">
        <f t="shared" si="189"/>
        <v>1</v>
      </c>
      <c r="AQ142" s="11">
        <f t="shared" si="190"/>
        <v>0</v>
      </c>
      <c r="AR142" s="11">
        <f t="shared" si="191"/>
        <v>0</v>
      </c>
      <c r="AS142" s="10">
        <f t="shared" si="192"/>
        <v>4</v>
      </c>
      <c r="AT142" s="11">
        <f t="shared" si="193"/>
        <v>0</v>
      </c>
      <c r="AU142" s="11">
        <f t="shared" si="194"/>
        <v>0</v>
      </c>
      <c r="AV142" s="11">
        <f t="shared" si="195"/>
        <v>1</v>
      </c>
      <c r="AW142" s="11">
        <f t="shared" si="196"/>
        <v>0</v>
      </c>
      <c r="AX142" s="11">
        <f t="shared" si="197"/>
        <v>1</v>
      </c>
      <c r="AY142" s="11">
        <f t="shared" si="198"/>
        <v>0</v>
      </c>
      <c r="AZ142" s="10">
        <f t="shared" si="199"/>
        <v>2</v>
      </c>
      <c r="BA142" s="12" t="s">
        <v>1443</v>
      </c>
      <c r="BB142" s="12" t="s">
        <v>1444</v>
      </c>
      <c r="BC142" s="13">
        <v>3839</v>
      </c>
      <c r="BD142" s="10">
        <f t="shared" si="207"/>
        <v>5</v>
      </c>
      <c r="BE142" s="17">
        <f t="shared" si="200"/>
        <v>2.8</v>
      </c>
      <c r="BF142" s="10" t="str">
        <f t="shared" si="203"/>
        <v>Bra</v>
      </c>
      <c r="BI142" s="7">
        <v>123</v>
      </c>
      <c r="BJ142" s="6" t="s">
        <v>509</v>
      </c>
      <c r="BK142" s="9" t="str">
        <f t="shared" si="208"/>
        <v>Lena Sundholm</v>
      </c>
      <c r="BL142" s="10" t="str">
        <f t="shared" si="209"/>
        <v>lena.sundholm@fagersta.se</v>
      </c>
      <c r="BM142" s="10" t="str">
        <f t="shared" si="210"/>
        <v>Kultur- o Fritidschef</v>
      </c>
      <c r="BN142" s="11">
        <f t="shared" si="211"/>
        <v>1.25</v>
      </c>
      <c r="BO142" s="11">
        <f t="shared" si="212"/>
        <v>0</v>
      </c>
      <c r="BP142" s="11">
        <f t="shared" si="213"/>
        <v>1.25</v>
      </c>
      <c r="BQ142" s="11">
        <f t="shared" si="214"/>
        <v>1.25</v>
      </c>
      <c r="BR142" s="11">
        <f t="shared" si="215"/>
        <v>0</v>
      </c>
      <c r="BS142" s="10">
        <f t="shared" si="216"/>
        <v>3.75</v>
      </c>
      <c r="BT142" s="11">
        <f t="shared" si="217"/>
        <v>0</v>
      </c>
      <c r="BU142" s="11">
        <f t="shared" si="218"/>
        <v>1</v>
      </c>
      <c r="BV142" s="11">
        <f t="shared" si="219"/>
        <v>0</v>
      </c>
      <c r="BW142" s="11">
        <f t="shared" si="220"/>
        <v>1</v>
      </c>
      <c r="BX142" s="11">
        <f t="shared" si="221"/>
        <v>0</v>
      </c>
      <c r="BY142" s="11">
        <f t="shared" si="222"/>
        <v>0</v>
      </c>
      <c r="BZ142" s="10">
        <f t="shared" si="223"/>
        <v>2</v>
      </c>
      <c r="CA142" s="11">
        <f t="shared" si="224"/>
        <v>0</v>
      </c>
      <c r="CB142" s="11">
        <f t="shared" si="225"/>
        <v>0</v>
      </c>
      <c r="CC142" s="11">
        <f t="shared" si="226"/>
        <v>0</v>
      </c>
      <c r="CD142" s="11">
        <f t="shared" si="227"/>
        <v>0</v>
      </c>
      <c r="CE142" s="11">
        <f t="shared" si="228"/>
        <v>0</v>
      </c>
      <c r="CF142" s="11">
        <f t="shared" si="229"/>
        <v>0.625</v>
      </c>
      <c r="CG142" s="11">
        <f t="shared" si="230"/>
        <v>0.625</v>
      </c>
      <c r="CH142" s="11">
        <f t="shared" si="231"/>
        <v>0</v>
      </c>
      <c r="CI142" s="11">
        <f t="shared" si="232"/>
        <v>0</v>
      </c>
      <c r="CJ142" s="10">
        <f t="shared" si="233"/>
        <v>1.25</v>
      </c>
      <c r="CK142" s="11">
        <f t="shared" si="234"/>
        <v>1</v>
      </c>
      <c r="CL142" s="11">
        <f t="shared" si="235"/>
        <v>0</v>
      </c>
      <c r="CM142" s="11">
        <f t="shared" si="236"/>
        <v>0</v>
      </c>
      <c r="CN142" s="11">
        <f t="shared" si="237"/>
        <v>2</v>
      </c>
      <c r="CO142" s="11">
        <f t="shared" si="238"/>
        <v>1</v>
      </c>
      <c r="CP142" s="11">
        <f t="shared" si="239"/>
        <v>0</v>
      </c>
      <c r="CQ142" s="10">
        <f t="shared" si="240"/>
        <v>4</v>
      </c>
      <c r="CR142" s="11">
        <f t="shared" si="241"/>
        <v>1</v>
      </c>
      <c r="CS142" s="11">
        <f t="shared" si="242"/>
        <v>1</v>
      </c>
      <c r="CT142" s="11">
        <f t="shared" si="243"/>
        <v>1</v>
      </c>
      <c r="CU142" s="11">
        <f t="shared" si="244"/>
        <v>1</v>
      </c>
      <c r="CV142" s="11">
        <f t="shared" si="245"/>
        <v>0</v>
      </c>
      <c r="CW142" s="11">
        <f t="shared" si="246"/>
        <v>0</v>
      </c>
      <c r="CX142" s="10">
        <f t="shared" si="247"/>
        <v>4</v>
      </c>
      <c r="CY142" s="11">
        <f t="shared" si="248"/>
        <v>0</v>
      </c>
      <c r="CZ142" s="11">
        <f t="shared" si="249"/>
        <v>0</v>
      </c>
      <c r="DA142" s="11">
        <f t="shared" si="250"/>
        <v>0</v>
      </c>
      <c r="DB142" s="11">
        <f t="shared" si="251"/>
        <v>0</v>
      </c>
      <c r="DC142" s="11">
        <f t="shared" si="252"/>
        <v>0</v>
      </c>
      <c r="DD142" s="11">
        <f t="shared" si="253"/>
        <v>0</v>
      </c>
      <c r="DE142" s="10">
        <f t="shared" si="254"/>
        <v>0</v>
      </c>
      <c r="DF142" s="12" t="s">
        <v>1630</v>
      </c>
      <c r="DG142" s="12" t="s">
        <v>1555</v>
      </c>
      <c r="DH142" s="13">
        <v>3512</v>
      </c>
      <c r="DI142" s="10">
        <f t="shared" si="255"/>
        <v>5</v>
      </c>
      <c r="DJ142" s="17">
        <f t="shared" si="256"/>
        <v>2.9</v>
      </c>
    </row>
    <row r="143" spans="1:114" ht="14.25" x14ac:dyDescent="0.2">
      <c r="A143" s="6" t="s">
        <v>737</v>
      </c>
      <c r="B143" s="7">
        <v>163</v>
      </c>
      <c r="C143" s="7"/>
      <c r="D143" s="7">
        <v>136</v>
      </c>
      <c r="E143" s="6" t="s">
        <v>597</v>
      </c>
      <c r="F143" s="9" t="str">
        <f t="shared" si="204"/>
        <v>Jula Hålansson</v>
      </c>
      <c r="G143" s="10" t="str">
        <f t="shared" si="205"/>
        <v>julia.hakansson@eslov.se</v>
      </c>
      <c r="H143" s="10" t="str">
        <f t="shared" si="206"/>
        <v xml:space="preserve">Fältsekreterare </v>
      </c>
      <c r="I143" s="11">
        <f t="shared" si="156"/>
        <v>0</v>
      </c>
      <c r="J143" s="11">
        <f t="shared" si="157"/>
        <v>0</v>
      </c>
      <c r="K143" s="11">
        <f t="shared" si="158"/>
        <v>0</v>
      </c>
      <c r="L143" s="11">
        <f t="shared" si="159"/>
        <v>0</v>
      </c>
      <c r="M143" s="11">
        <f t="shared" si="160"/>
        <v>0</v>
      </c>
      <c r="N143" s="10">
        <f t="shared" si="161"/>
        <v>0</v>
      </c>
      <c r="O143" s="11">
        <f t="shared" si="162"/>
        <v>1</v>
      </c>
      <c r="P143" s="11">
        <f t="shared" si="163"/>
        <v>1</v>
      </c>
      <c r="Q143" s="11">
        <f t="shared" si="164"/>
        <v>0</v>
      </c>
      <c r="R143" s="11">
        <f t="shared" si="165"/>
        <v>1</v>
      </c>
      <c r="S143" s="11">
        <f t="shared" si="166"/>
        <v>0</v>
      </c>
      <c r="T143" s="11">
        <f t="shared" si="167"/>
        <v>0</v>
      </c>
      <c r="U143" s="10">
        <f t="shared" si="168"/>
        <v>3</v>
      </c>
      <c r="V143" s="11">
        <f t="shared" si="169"/>
        <v>0</v>
      </c>
      <c r="W143" s="11">
        <f t="shared" si="170"/>
        <v>0.625</v>
      </c>
      <c r="X143" s="11">
        <f t="shared" si="171"/>
        <v>0.625</v>
      </c>
      <c r="Y143" s="11">
        <f t="shared" si="172"/>
        <v>0</v>
      </c>
      <c r="Z143" s="11">
        <f t="shared" si="173"/>
        <v>0</v>
      </c>
      <c r="AA143" s="11">
        <f t="shared" si="174"/>
        <v>0.625</v>
      </c>
      <c r="AB143" s="11">
        <f t="shared" si="175"/>
        <v>0.625</v>
      </c>
      <c r="AC143" s="11">
        <f t="shared" si="176"/>
        <v>0</v>
      </c>
      <c r="AD143" s="11">
        <f t="shared" si="177"/>
        <v>0</v>
      </c>
      <c r="AE143" s="10">
        <f t="shared" si="178"/>
        <v>2.5</v>
      </c>
      <c r="AF143" s="11">
        <f t="shared" si="179"/>
        <v>1</v>
      </c>
      <c r="AG143" s="11">
        <f t="shared" si="180"/>
        <v>0</v>
      </c>
      <c r="AH143" s="11">
        <f t="shared" si="181"/>
        <v>0</v>
      </c>
      <c r="AI143" s="11">
        <f t="shared" si="182"/>
        <v>2</v>
      </c>
      <c r="AJ143" s="11">
        <f t="shared" si="183"/>
        <v>1</v>
      </c>
      <c r="AK143" s="11">
        <f t="shared" si="184"/>
        <v>0</v>
      </c>
      <c r="AL143" s="10">
        <f t="shared" si="185"/>
        <v>4</v>
      </c>
      <c r="AM143" s="11">
        <f t="shared" si="186"/>
        <v>1</v>
      </c>
      <c r="AN143" s="11">
        <f t="shared" si="187"/>
        <v>1</v>
      </c>
      <c r="AO143" s="11">
        <f t="shared" si="188"/>
        <v>1</v>
      </c>
      <c r="AP143" s="11">
        <f t="shared" si="189"/>
        <v>1</v>
      </c>
      <c r="AQ143" s="11">
        <f t="shared" si="190"/>
        <v>0</v>
      </c>
      <c r="AR143" s="11">
        <f t="shared" si="191"/>
        <v>0</v>
      </c>
      <c r="AS143" s="10">
        <f t="shared" si="192"/>
        <v>4</v>
      </c>
      <c r="AT143" s="11">
        <f t="shared" si="193"/>
        <v>1</v>
      </c>
      <c r="AU143" s="11">
        <f t="shared" si="194"/>
        <v>1</v>
      </c>
      <c r="AV143" s="11">
        <f t="shared" si="195"/>
        <v>0</v>
      </c>
      <c r="AW143" s="11">
        <f t="shared" si="196"/>
        <v>0</v>
      </c>
      <c r="AX143" s="11">
        <f t="shared" si="197"/>
        <v>0</v>
      </c>
      <c r="AY143" s="11">
        <f t="shared" si="198"/>
        <v>0</v>
      </c>
      <c r="AZ143" s="10">
        <f t="shared" si="199"/>
        <v>2</v>
      </c>
      <c r="BA143" s="12" t="s">
        <v>1474</v>
      </c>
      <c r="BB143" s="12" t="s">
        <v>1475</v>
      </c>
      <c r="BC143" s="13">
        <v>3053</v>
      </c>
      <c r="BD143" s="10">
        <f t="shared" si="207"/>
        <v>4</v>
      </c>
      <c r="BE143" s="17">
        <f t="shared" si="200"/>
        <v>2.8</v>
      </c>
      <c r="BF143" s="10" t="str">
        <f t="shared" si="203"/>
        <v>Bra</v>
      </c>
      <c r="BI143" s="7">
        <v>124</v>
      </c>
      <c r="BJ143" s="6" t="s">
        <v>926</v>
      </c>
      <c r="BK143" s="9" t="str">
        <f t="shared" si="208"/>
        <v>Anna-Lena Pligg</v>
      </c>
      <c r="BL143" s="10" t="str">
        <f t="shared" si="209"/>
        <v>anna-lena.pligg@skinnskatteberg.se</v>
      </c>
      <c r="BM143" s="10" t="str">
        <f t="shared" si="210"/>
        <v>kultur o fritidsassistent/föreningsansvarig</v>
      </c>
      <c r="BN143" s="11">
        <f t="shared" si="211"/>
        <v>0</v>
      </c>
      <c r="BO143" s="11">
        <f t="shared" si="212"/>
        <v>0</v>
      </c>
      <c r="BP143" s="11">
        <f t="shared" si="213"/>
        <v>0</v>
      </c>
      <c r="BQ143" s="11">
        <f t="shared" si="214"/>
        <v>0</v>
      </c>
      <c r="BR143" s="11">
        <f t="shared" si="215"/>
        <v>0</v>
      </c>
      <c r="BS143" s="10">
        <f t="shared" si="216"/>
        <v>0</v>
      </c>
      <c r="BT143" s="11">
        <f t="shared" si="217"/>
        <v>1</v>
      </c>
      <c r="BU143" s="11">
        <f t="shared" si="218"/>
        <v>1</v>
      </c>
      <c r="BV143" s="11">
        <f t="shared" si="219"/>
        <v>1</v>
      </c>
      <c r="BW143" s="11">
        <f t="shared" si="220"/>
        <v>1</v>
      </c>
      <c r="BX143" s="11">
        <f t="shared" si="221"/>
        <v>0</v>
      </c>
      <c r="BY143" s="11">
        <f t="shared" si="222"/>
        <v>0</v>
      </c>
      <c r="BZ143" s="10">
        <f t="shared" si="223"/>
        <v>4</v>
      </c>
      <c r="CA143" s="11">
        <f t="shared" si="224"/>
        <v>0.625</v>
      </c>
      <c r="CB143" s="11">
        <f t="shared" si="225"/>
        <v>0</v>
      </c>
      <c r="CC143" s="11">
        <f t="shared" si="226"/>
        <v>0.625</v>
      </c>
      <c r="CD143" s="11">
        <f t="shared" si="227"/>
        <v>0</v>
      </c>
      <c r="CE143" s="11">
        <f t="shared" si="228"/>
        <v>0</v>
      </c>
      <c r="CF143" s="11">
        <f t="shared" si="229"/>
        <v>0.625</v>
      </c>
      <c r="CG143" s="11">
        <f t="shared" si="230"/>
        <v>0.625</v>
      </c>
      <c r="CH143" s="11">
        <f t="shared" si="231"/>
        <v>0</v>
      </c>
      <c r="CI143" s="11">
        <f t="shared" si="232"/>
        <v>0</v>
      </c>
      <c r="CJ143" s="10">
        <f t="shared" si="233"/>
        <v>2.5</v>
      </c>
      <c r="CK143" s="11">
        <f t="shared" si="234"/>
        <v>0</v>
      </c>
      <c r="CL143" s="11">
        <f t="shared" si="235"/>
        <v>2</v>
      </c>
      <c r="CM143" s="11">
        <f t="shared" si="236"/>
        <v>1</v>
      </c>
      <c r="CN143" s="11">
        <f t="shared" si="237"/>
        <v>0</v>
      </c>
      <c r="CO143" s="11">
        <f t="shared" si="238"/>
        <v>1</v>
      </c>
      <c r="CP143" s="11">
        <f t="shared" si="239"/>
        <v>0</v>
      </c>
      <c r="CQ143" s="10">
        <f t="shared" si="240"/>
        <v>4</v>
      </c>
      <c r="CR143" s="11">
        <f t="shared" si="241"/>
        <v>1</v>
      </c>
      <c r="CS143" s="11">
        <f t="shared" si="242"/>
        <v>1</v>
      </c>
      <c r="CT143" s="11">
        <f t="shared" si="243"/>
        <v>1</v>
      </c>
      <c r="CU143" s="11">
        <f t="shared" si="244"/>
        <v>0</v>
      </c>
      <c r="CV143" s="11">
        <f t="shared" si="245"/>
        <v>0</v>
      </c>
      <c r="CW143" s="11">
        <f t="shared" si="246"/>
        <v>0</v>
      </c>
      <c r="CX143" s="10">
        <f t="shared" si="247"/>
        <v>3</v>
      </c>
      <c r="CY143" s="11">
        <f t="shared" si="248"/>
        <v>1</v>
      </c>
      <c r="CZ143" s="11">
        <f t="shared" si="249"/>
        <v>1</v>
      </c>
      <c r="DA143" s="11">
        <f t="shared" si="250"/>
        <v>1</v>
      </c>
      <c r="DB143" s="11">
        <f t="shared" si="251"/>
        <v>0</v>
      </c>
      <c r="DC143" s="11">
        <f t="shared" si="252"/>
        <v>1</v>
      </c>
      <c r="DD143" s="11">
        <f t="shared" si="253"/>
        <v>0</v>
      </c>
      <c r="DE143" s="10">
        <f t="shared" si="254"/>
        <v>4</v>
      </c>
      <c r="DF143" s="12" t="s">
        <v>1405</v>
      </c>
      <c r="DG143" s="12" t="s">
        <v>1631</v>
      </c>
      <c r="DH143" s="13">
        <v>2699</v>
      </c>
      <c r="DI143" s="10">
        <f t="shared" si="255"/>
        <v>3</v>
      </c>
      <c r="DJ143" s="17">
        <f t="shared" si="256"/>
        <v>2.9</v>
      </c>
    </row>
    <row r="144" spans="1:114" ht="14.25" x14ac:dyDescent="0.2">
      <c r="A144" s="19" t="s">
        <v>703</v>
      </c>
      <c r="B144" s="7">
        <v>461</v>
      </c>
      <c r="C144" s="7"/>
      <c r="D144" s="7">
        <v>137</v>
      </c>
      <c r="E144" s="6" t="s">
        <v>604</v>
      </c>
      <c r="F144" s="9" t="str">
        <f t="shared" si="204"/>
        <v>Lars Olsson</v>
      </c>
      <c r="G144" s="10" t="str">
        <f t="shared" si="205"/>
        <v>lars.olsson@helsingborg.se</v>
      </c>
      <c r="H144" s="10" t="str">
        <f t="shared" si="206"/>
        <v>Strategisk utvecklare, Fritid</v>
      </c>
      <c r="I144" s="11">
        <f t="shared" ref="I144:I207" si="257">IF(LEN(F144) &gt; 0, IF(IFERROR(FIND("a.", VLOOKUP(E144,Svar, 5, FALSE)), 0), 1.25, 0), "")</f>
        <v>0</v>
      </c>
      <c r="J144" s="11">
        <f t="shared" ref="J144:J207" si="258">IF(LEN(F144) &gt; 0, IF(IFERROR(FIND("b.", VLOOKUP(E144,Svar, 5, FALSE)), 0), 1.25, 0), "")</f>
        <v>0</v>
      </c>
      <c r="K144" s="11">
        <f t="shared" ref="K144:K207" si="259">IF(LEN(F144) &gt; 0, IF(IFERROR(FIND("c.", VLOOKUP(E144,Svar, 5, FALSE)), 0), 1.25, 0), "")</f>
        <v>1.25</v>
      </c>
      <c r="L144" s="11">
        <f t="shared" ref="L144:L207" si="260">IF(LEN(F144) &gt; 0, IF(IFERROR(FIND("d.", VLOOKUP(E144,Svar, 5, FALSE)), 0), 1.25, 0), "")</f>
        <v>1.25</v>
      </c>
      <c r="M144" s="11">
        <f t="shared" ref="M144:M207" si="261">IF(LEN(F144) &gt; 0, 0, "")</f>
        <v>0</v>
      </c>
      <c r="N144" s="10">
        <f t="shared" ref="N144:N207" si="262">IF(LEN(F144) &gt; 0, SUM(I144:M144), "")</f>
        <v>2.5</v>
      </c>
      <c r="O144" s="11">
        <f t="shared" ref="O144:O207" si="263">IF(LEN(F144) &gt; 0, IF(IFERROR(FIND("a.", VLOOKUP(E144,Svar, 7, FALSE)), 0), 1, 0), "")</f>
        <v>0</v>
      </c>
      <c r="P144" s="11">
        <f t="shared" ref="P144:P207" si="264">IF(LEN(F144) &gt; 0, IF(IFERROR(FIND("b.", VLOOKUP(E144,Svar, 7, FALSE)), 0), 1, 0), "")</f>
        <v>1</v>
      </c>
      <c r="Q144" s="11">
        <f t="shared" ref="Q144:Q207" si="265">IF(LEN(F144) &gt; 0, IF(IFERROR(FIND("c.", VLOOKUP(E144,Svar, 7, FALSE)), 0), 1, 0), "")</f>
        <v>1</v>
      </c>
      <c r="R144" s="11">
        <f t="shared" ref="R144:R207" si="266">IF(LEN(F144) &gt; 0, IF(IFERROR(FIND("d.", VLOOKUP(E144,Svar, 7, FALSE)), 0), 1, 0), "")</f>
        <v>1</v>
      </c>
      <c r="S144" s="11">
        <f t="shared" ref="S144:S207" si="267">IF(LEN(F144) &gt; 0, IF(IFERROR(FIND("e.", VLOOKUP(E144,Svar, 7, FALSE)), 0), 1, 0), "")</f>
        <v>0</v>
      </c>
      <c r="T144" s="11">
        <f t="shared" ref="T144:T207" si="268">IF(LEN(F144) &gt; 0, 0, "")</f>
        <v>0</v>
      </c>
      <c r="U144" s="10">
        <f t="shared" ref="U144:U207" si="269">IF(LEN(F144) &gt; 0, SUM(O144:T144), "")</f>
        <v>3</v>
      </c>
      <c r="V144" s="11">
        <f t="shared" ref="V144:V207" si="270">IF(LEN(F144) &gt; 0, IF(IFERROR(FIND("a.", VLOOKUP(E144,Svar, 8, FALSE)), 0), 0.625, 0), "")</f>
        <v>0.625</v>
      </c>
      <c r="W144" s="11">
        <f t="shared" ref="W144:W207" si="271">IF(LEN(F144) &gt; 0, IF(IFERROR(FIND("b.", VLOOKUP(E144,Svar, 8, FALSE)), 0), 0.625, 0), "")</f>
        <v>0.625</v>
      </c>
      <c r="X144" s="11">
        <f t="shared" ref="X144:X207" si="272">IF(LEN(F144) &gt; 0, IF(IFERROR(FIND("c.", VLOOKUP(E144,Svar, 8, FALSE)), 0), 0.625, 0), "")</f>
        <v>0.625</v>
      </c>
      <c r="Y144" s="11">
        <f t="shared" ref="Y144:Y207" si="273">IF(LEN(F144) &gt; 0, IF(IFERROR(FIND("d.", VLOOKUP(E144,Svar, 8, FALSE)), 0), 0.625, 0), "")</f>
        <v>0</v>
      </c>
      <c r="Z144" s="11">
        <f t="shared" ref="Z144:Z207" si="274">IF(LEN(F144) &gt; 0, IF(IFERROR(FIND("e.", VLOOKUP(E144,Svar, 8, FALSE)), 0), 0.625, 0), "")</f>
        <v>0</v>
      </c>
      <c r="AA144" s="11">
        <f t="shared" ref="AA144:AA207" si="275">IF(LEN(F144) &gt; 0, IF(IFERROR(FIND("f.", VLOOKUP(E144,Svar, 8, FALSE)), 0), 0.625, 0), "")</f>
        <v>0.625</v>
      </c>
      <c r="AB144" s="11">
        <f t="shared" ref="AB144:AB207" si="276">IF(LEN(F144) &gt; 0, IF(IFERROR(FIND("g.", VLOOKUP(E144,Svar, 8, FALSE)), 0), 0.625, 0), "")</f>
        <v>0.625</v>
      </c>
      <c r="AC144" s="11">
        <f t="shared" ref="AC144:AC207" si="277">IF(LEN(F144) &gt; 0, IF(IFERROR(FIND("h.", VLOOKUP(E144,Svar, 8, FALSE)), 0), 0.625, 0), "")</f>
        <v>0</v>
      </c>
      <c r="AD144" s="11">
        <f t="shared" ref="AD144:AD207" si="278">IF(LEN(F144) &gt; 0, 0, "")</f>
        <v>0</v>
      </c>
      <c r="AE144" s="10">
        <f t="shared" ref="AE144:AE207" si="279">IF(LEN(F144) &gt; 0, SUM(V144:AD144), "")</f>
        <v>3.125</v>
      </c>
      <c r="AF144" s="11">
        <f t="shared" ref="AF144:AF207" si="280">IF(LEN(F144) &gt; 0, IF(IFERROR(FIND("a.", VLOOKUP(E144,Svar, 9, FALSE)), 0), 1, 0), "")</f>
        <v>0</v>
      </c>
      <c r="AG144" s="11">
        <f t="shared" ref="AG144:AG207" si="281">IF(LEN(F144) &gt; 0, IF(IFERROR(FIND("b.", VLOOKUP(E144,Svar, 9, FALSE)), 0), 2, 0), "")</f>
        <v>2</v>
      </c>
      <c r="AH144" s="11">
        <f t="shared" ref="AH144:AH207" si="282">IF(LEN(F144) &gt; 0, IF(IFERROR(FIND("c.", VLOOKUP(E144,Svar, 9, FALSE)), 0), 1, 0), "")</f>
        <v>0</v>
      </c>
      <c r="AI144" s="11">
        <f t="shared" ref="AI144:AI207" si="283">IF(LEN(F144) &gt; 0, IF(IFERROR(FIND("d.", VLOOKUP(E144,Svar, 9, FALSE)), 0), 2, 0), "")</f>
        <v>2</v>
      </c>
      <c r="AJ144" s="11">
        <f t="shared" ref="AJ144:AJ207" si="284">IF(LEN(F144) &gt; 0, IF(IFERROR(FIND("e.", VLOOKUP(E144,Svar, 9, FALSE)), 0), 1, 0), "")</f>
        <v>0</v>
      </c>
      <c r="AK144" s="11">
        <f t="shared" ref="AK144:AK207" si="285">IF(LEN(F144) &gt; 0, 0, "")</f>
        <v>0</v>
      </c>
      <c r="AL144" s="10">
        <f t="shared" ref="AL144:AL207" si="286">IF(LEN(F144) &gt; 0, IF(SUM(AF144:AK144) &gt; 5, 5, SUM(AF144:AK144)), "")</f>
        <v>4</v>
      </c>
      <c r="AM144" s="11">
        <f t="shared" ref="AM144:AM207" si="287">IF(LEN(F144) &gt; 0, IF(IFERROR(FIND("a.", VLOOKUP(E144,Svar, 10, FALSE)), 0), 1, 0), "")</f>
        <v>1</v>
      </c>
      <c r="AN144" s="11">
        <f t="shared" ref="AN144:AN207" si="288">IF(LEN(F144) &gt; 0, IF(IFERROR(FIND("b.", VLOOKUP(E144,Svar, 10, FALSE)), 0), 1, 0), "")</f>
        <v>1</v>
      </c>
      <c r="AO144" s="11">
        <f t="shared" ref="AO144:AO207" si="289">IF(LEN(F144) &gt; 0, IF(IFERROR(FIND("c.", VLOOKUP(E144,Svar, 10, FALSE)), 0), 1, 0), "")</f>
        <v>0</v>
      </c>
      <c r="AP144" s="11">
        <f t="shared" ref="AP144:AP207" si="290">IF(LEN(F144) &gt; 0, IF(IFERROR(FIND("d.", VLOOKUP(E144,Svar, 10, FALSE)), 0), 1, 0), "")</f>
        <v>0</v>
      </c>
      <c r="AQ144" s="11">
        <f t="shared" ref="AQ144:AQ207" si="291">IF(LEN(F144) &gt; 0, IF(IFERROR(FIND("e.", VLOOKUP(E144,Svar, 10, FALSE)), 0), 1, 0), "")</f>
        <v>0</v>
      </c>
      <c r="AR144" s="11">
        <f t="shared" ref="AR144:AR207" si="292">IF(LEN(F144) &gt; 0, 0, "")</f>
        <v>0</v>
      </c>
      <c r="AS144" s="10">
        <f t="shared" ref="AS144:AS207" si="293">IF(LEN(F144) &gt; 0, SUM(AM144:AR144), "")</f>
        <v>2</v>
      </c>
      <c r="AT144" s="11">
        <f t="shared" ref="AT144:AT207" si="294">IF(LEN(F144) &gt; 0, IF(IFERROR(FIND("a.", VLOOKUP(E144,Svar, 11, FALSE)), 0), 1, 0), "")</f>
        <v>0</v>
      </c>
      <c r="AU144" s="11">
        <f t="shared" ref="AU144:AU207" si="295">IF(LEN(F144) &gt; 0, IF(IFERROR(FIND("b.", VLOOKUP(E144,Svar, 11, FALSE)), 0), 1, 0), "")</f>
        <v>0</v>
      </c>
      <c r="AV144" s="11">
        <f t="shared" ref="AV144:AV207" si="296">IF(LEN(F144) &gt; 0, IF(IFERROR(FIND("c.", VLOOKUP(E144,Svar, 11, FALSE)), 0), 1, 0), "")</f>
        <v>1</v>
      </c>
      <c r="AW144" s="11">
        <f t="shared" ref="AW144:AW207" si="297">IF(LEN(F144) &gt; 0, IF(IFERROR(FIND("d.", VLOOKUP(E144,Svar, 11, FALSE)), 0), 1, 0), "")</f>
        <v>0</v>
      </c>
      <c r="AX144" s="11">
        <f t="shared" ref="AX144:AX207" si="298">IF(LEN(F144) &gt; 0, IF(IFERROR(FIND("e.", VLOOKUP(E144,Svar, 11, FALSE)), 0), 1, 0), "")</f>
        <v>0</v>
      </c>
      <c r="AY144" s="11">
        <f t="shared" ref="AY144:AY207" si="299">IF(LEN(F144) &gt; 0, 0, "")</f>
        <v>0</v>
      </c>
      <c r="AZ144" s="10">
        <f t="shared" ref="AZ144:AZ207" si="300">IF(LEN(F144) &gt; 0, SUM(AT144:AY144), "")</f>
        <v>1</v>
      </c>
      <c r="BA144" s="12" t="s">
        <v>1349</v>
      </c>
      <c r="BB144" s="12" t="s">
        <v>1478</v>
      </c>
      <c r="BC144" s="13">
        <v>3043</v>
      </c>
      <c r="BD144" s="10">
        <f t="shared" si="207"/>
        <v>4</v>
      </c>
      <c r="BE144" s="17">
        <f t="shared" ref="BE144:BE207" si="301">IF(LEN(F144) &gt; 0, ROUND((N144+U144+AE144+AL144+AS144+AZ144+BD144)/7, 1), "")</f>
        <v>2.8</v>
      </c>
      <c r="BF144" s="10" t="str">
        <f t="shared" si="203"/>
        <v>Bra</v>
      </c>
      <c r="BI144" s="7">
        <v>125</v>
      </c>
      <c r="BJ144" s="6" t="s">
        <v>1020</v>
      </c>
      <c r="BK144" s="9" t="str">
        <f t="shared" si="208"/>
        <v>Stefan Persson</v>
      </c>
      <c r="BL144" s="10" t="str">
        <f t="shared" si="209"/>
        <v>stefan.persson@stenungsund.se</v>
      </c>
      <c r="BM144" s="10" t="str">
        <f t="shared" si="210"/>
        <v>Brott och drogförebyggande samordnare</v>
      </c>
      <c r="BN144" s="11">
        <f t="shared" si="211"/>
        <v>1.25</v>
      </c>
      <c r="BO144" s="11">
        <f t="shared" si="212"/>
        <v>0</v>
      </c>
      <c r="BP144" s="11">
        <f t="shared" si="213"/>
        <v>0</v>
      </c>
      <c r="BQ144" s="11">
        <f t="shared" si="214"/>
        <v>0</v>
      </c>
      <c r="BR144" s="11">
        <f t="shared" si="215"/>
        <v>0</v>
      </c>
      <c r="BS144" s="10">
        <f t="shared" si="216"/>
        <v>1.25</v>
      </c>
      <c r="BT144" s="11">
        <f t="shared" si="217"/>
        <v>1</v>
      </c>
      <c r="BU144" s="11">
        <f t="shared" si="218"/>
        <v>1</v>
      </c>
      <c r="BV144" s="11">
        <f t="shared" si="219"/>
        <v>1</v>
      </c>
      <c r="BW144" s="11">
        <f t="shared" si="220"/>
        <v>1</v>
      </c>
      <c r="BX144" s="11">
        <f t="shared" si="221"/>
        <v>0</v>
      </c>
      <c r="BY144" s="11">
        <f t="shared" si="222"/>
        <v>0</v>
      </c>
      <c r="BZ144" s="10">
        <f t="shared" si="223"/>
        <v>4</v>
      </c>
      <c r="CA144" s="11">
        <f t="shared" si="224"/>
        <v>0</v>
      </c>
      <c r="CB144" s="11">
        <f t="shared" si="225"/>
        <v>0.625</v>
      </c>
      <c r="CC144" s="11">
        <f t="shared" si="226"/>
        <v>0.625</v>
      </c>
      <c r="CD144" s="11">
        <f t="shared" si="227"/>
        <v>0</v>
      </c>
      <c r="CE144" s="11">
        <f t="shared" si="228"/>
        <v>0</v>
      </c>
      <c r="CF144" s="11">
        <f t="shared" si="229"/>
        <v>0.625</v>
      </c>
      <c r="CG144" s="11">
        <f t="shared" si="230"/>
        <v>0.625</v>
      </c>
      <c r="CH144" s="11">
        <f t="shared" si="231"/>
        <v>0.625</v>
      </c>
      <c r="CI144" s="11">
        <f t="shared" si="232"/>
        <v>0</v>
      </c>
      <c r="CJ144" s="10">
        <f t="shared" si="233"/>
        <v>3.125</v>
      </c>
      <c r="CK144" s="11">
        <f t="shared" si="234"/>
        <v>0</v>
      </c>
      <c r="CL144" s="11">
        <f t="shared" si="235"/>
        <v>2</v>
      </c>
      <c r="CM144" s="11">
        <f t="shared" si="236"/>
        <v>0</v>
      </c>
      <c r="CN144" s="11">
        <f t="shared" si="237"/>
        <v>2</v>
      </c>
      <c r="CO144" s="11">
        <f t="shared" si="238"/>
        <v>1</v>
      </c>
      <c r="CP144" s="11">
        <f t="shared" si="239"/>
        <v>0</v>
      </c>
      <c r="CQ144" s="10">
        <f t="shared" si="240"/>
        <v>5</v>
      </c>
      <c r="CR144" s="11">
        <f t="shared" si="241"/>
        <v>1</v>
      </c>
      <c r="CS144" s="11">
        <f t="shared" si="242"/>
        <v>1</v>
      </c>
      <c r="CT144" s="11">
        <f t="shared" si="243"/>
        <v>1</v>
      </c>
      <c r="CU144" s="11">
        <f t="shared" si="244"/>
        <v>1</v>
      </c>
      <c r="CV144" s="11">
        <f t="shared" si="245"/>
        <v>0</v>
      </c>
      <c r="CW144" s="11">
        <f t="shared" si="246"/>
        <v>0</v>
      </c>
      <c r="CX144" s="10">
        <f t="shared" si="247"/>
        <v>4</v>
      </c>
      <c r="CY144" s="11">
        <f t="shared" si="248"/>
        <v>0</v>
      </c>
      <c r="CZ144" s="11">
        <f t="shared" si="249"/>
        <v>0</v>
      </c>
      <c r="DA144" s="11">
        <f t="shared" si="250"/>
        <v>0</v>
      </c>
      <c r="DB144" s="11">
        <f t="shared" si="251"/>
        <v>0</v>
      </c>
      <c r="DC144" s="11">
        <f t="shared" si="252"/>
        <v>0</v>
      </c>
      <c r="DD144" s="11">
        <f t="shared" si="253"/>
        <v>0</v>
      </c>
      <c r="DE144" s="10">
        <f t="shared" si="254"/>
        <v>0</v>
      </c>
      <c r="DF144" s="12" t="s">
        <v>1600</v>
      </c>
      <c r="DG144" s="12" t="s">
        <v>1655</v>
      </c>
      <c r="DH144" s="13">
        <v>2506</v>
      </c>
      <c r="DI144" s="10">
        <f t="shared" si="255"/>
        <v>3</v>
      </c>
      <c r="DJ144" s="17">
        <f t="shared" si="256"/>
        <v>2.9</v>
      </c>
    </row>
    <row r="145" spans="1:114" ht="14.25" x14ac:dyDescent="0.2">
      <c r="A145" s="6" t="s">
        <v>703</v>
      </c>
      <c r="B145" s="7">
        <v>482</v>
      </c>
      <c r="C145" s="7"/>
      <c r="D145" s="7">
        <v>138</v>
      </c>
      <c r="E145" s="6" t="s">
        <v>704</v>
      </c>
      <c r="F145" s="9" t="str">
        <f t="shared" si="204"/>
        <v>Jenny Skarstedt</v>
      </c>
      <c r="G145" s="10" t="str">
        <f t="shared" si="205"/>
        <v>jenny.skarstedt@katrineholm.se</v>
      </c>
      <c r="H145" s="10" t="str">
        <f t="shared" si="206"/>
        <v>avdelningschef Ung kultur och fritid</v>
      </c>
      <c r="I145" s="11">
        <f t="shared" si="257"/>
        <v>0</v>
      </c>
      <c r="J145" s="11">
        <f t="shared" si="258"/>
        <v>0</v>
      </c>
      <c r="K145" s="11">
        <f t="shared" si="259"/>
        <v>0</v>
      </c>
      <c r="L145" s="11">
        <f t="shared" si="260"/>
        <v>1.25</v>
      </c>
      <c r="M145" s="11">
        <f t="shared" si="261"/>
        <v>0</v>
      </c>
      <c r="N145" s="10">
        <f t="shared" si="262"/>
        <v>1.25</v>
      </c>
      <c r="O145" s="11">
        <f t="shared" si="263"/>
        <v>0</v>
      </c>
      <c r="P145" s="11">
        <f t="shared" si="264"/>
        <v>0</v>
      </c>
      <c r="Q145" s="11">
        <f t="shared" si="265"/>
        <v>1</v>
      </c>
      <c r="R145" s="11">
        <f t="shared" si="266"/>
        <v>0</v>
      </c>
      <c r="S145" s="11">
        <f t="shared" si="267"/>
        <v>0</v>
      </c>
      <c r="T145" s="11">
        <f t="shared" si="268"/>
        <v>0</v>
      </c>
      <c r="U145" s="10">
        <f t="shared" si="269"/>
        <v>1</v>
      </c>
      <c r="V145" s="11">
        <f t="shared" si="270"/>
        <v>0.625</v>
      </c>
      <c r="W145" s="11">
        <f t="shared" si="271"/>
        <v>0.625</v>
      </c>
      <c r="X145" s="11">
        <f t="shared" si="272"/>
        <v>0.625</v>
      </c>
      <c r="Y145" s="11">
        <f t="shared" si="273"/>
        <v>0.625</v>
      </c>
      <c r="Z145" s="11">
        <f t="shared" si="274"/>
        <v>0.625</v>
      </c>
      <c r="AA145" s="11">
        <f t="shared" si="275"/>
        <v>0.625</v>
      </c>
      <c r="AB145" s="11">
        <f t="shared" si="276"/>
        <v>0</v>
      </c>
      <c r="AC145" s="11">
        <f t="shared" si="277"/>
        <v>0.625</v>
      </c>
      <c r="AD145" s="11">
        <f t="shared" si="278"/>
        <v>0</v>
      </c>
      <c r="AE145" s="10">
        <f t="shared" si="279"/>
        <v>4.375</v>
      </c>
      <c r="AF145" s="11">
        <f t="shared" si="280"/>
        <v>1</v>
      </c>
      <c r="AG145" s="11">
        <f t="shared" si="281"/>
        <v>0</v>
      </c>
      <c r="AH145" s="11">
        <f t="shared" si="282"/>
        <v>0</v>
      </c>
      <c r="AI145" s="11">
        <f t="shared" si="283"/>
        <v>2</v>
      </c>
      <c r="AJ145" s="11">
        <f t="shared" si="284"/>
        <v>0</v>
      </c>
      <c r="AK145" s="11">
        <f t="shared" si="285"/>
        <v>0</v>
      </c>
      <c r="AL145" s="10">
        <f t="shared" si="286"/>
        <v>3</v>
      </c>
      <c r="AM145" s="11">
        <f t="shared" si="287"/>
        <v>1</v>
      </c>
      <c r="AN145" s="11">
        <f t="shared" si="288"/>
        <v>1</v>
      </c>
      <c r="AO145" s="11">
        <f t="shared" si="289"/>
        <v>1</v>
      </c>
      <c r="AP145" s="11">
        <f t="shared" si="290"/>
        <v>1</v>
      </c>
      <c r="AQ145" s="11">
        <f t="shared" si="291"/>
        <v>0</v>
      </c>
      <c r="AR145" s="11">
        <f t="shared" si="292"/>
        <v>0</v>
      </c>
      <c r="AS145" s="10">
        <f t="shared" si="293"/>
        <v>4</v>
      </c>
      <c r="AT145" s="11">
        <f t="shared" si="294"/>
        <v>0</v>
      </c>
      <c r="AU145" s="11">
        <f t="shared" si="295"/>
        <v>0</v>
      </c>
      <c r="AV145" s="11">
        <f t="shared" si="296"/>
        <v>1</v>
      </c>
      <c r="AW145" s="11">
        <f t="shared" si="297"/>
        <v>0</v>
      </c>
      <c r="AX145" s="11">
        <f t="shared" si="298"/>
        <v>0</v>
      </c>
      <c r="AY145" s="11">
        <f t="shared" si="299"/>
        <v>0</v>
      </c>
      <c r="AZ145" s="10">
        <f t="shared" si="300"/>
        <v>1</v>
      </c>
      <c r="BA145" s="12" t="s">
        <v>1565</v>
      </c>
      <c r="BB145" s="12" t="s">
        <v>1566</v>
      </c>
      <c r="BC145" s="13">
        <v>3228</v>
      </c>
      <c r="BD145" s="10">
        <f t="shared" si="207"/>
        <v>5</v>
      </c>
      <c r="BE145" s="17">
        <f t="shared" si="301"/>
        <v>2.8</v>
      </c>
      <c r="BF145" s="10" t="str">
        <f t="shared" si="203"/>
        <v>Mycket bra</v>
      </c>
      <c r="BI145" s="7">
        <v>126</v>
      </c>
      <c r="BJ145" s="6" t="s">
        <v>991</v>
      </c>
      <c r="BK145" s="9" t="str">
        <f t="shared" si="208"/>
        <v>Lina Sjöstrand</v>
      </c>
      <c r="BL145" s="10" t="str">
        <f t="shared" si="209"/>
        <v>lina.sjostrand@mark.se</v>
      </c>
      <c r="BM145" s="10" t="str">
        <f t="shared" si="210"/>
        <v>Folkhälsoutvecklare</v>
      </c>
      <c r="BN145" s="11">
        <f t="shared" si="211"/>
        <v>0</v>
      </c>
      <c r="BO145" s="11">
        <f t="shared" si="212"/>
        <v>0</v>
      </c>
      <c r="BP145" s="11">
        <f t="shared" si="213"/>
        <v>0</v>
      </c>
      <c r="BQ145" s="11">
        <f t="shared" si="214"/>
        <v>1.25</v>
      </c>
      <c r="BR145" s="11">
        <f t="shared" si="215"/>
        <v>0</v>
      </c>
      <c r="BS145" s="10">
        <f t="shared" si="216"/>
        <v>1.25</v>
      </c>
      <c r="BT145" s="11">
        <f t="shared" si="217"/>
        <v>1</v>
      </c>
      <c r="BU145" s="11">
        <f t="shared" si="218"/>
        <v>1</v>
      </c>
      <c r="BV145" s="11">
        <f t="shared" si="219"/>
        <v>1</v>
      </c>
      <c r="BW145" s="11">
        <f t="shared" si="220"/>
        <v>1</v>
      </c>
      <c r="BX145" s="11">
        <f t="shared" si="221"/>
        <v>0</v>
      </c>
      <c r="BY145" s="11">
        <f t="shared" si="222"/>
        <v>0</v>
      </c>
      <c r="BZ145" s="10">
        <f t="shared" si="223"/>
        <v>4</v>
      </c>
      <c r="CA145" s="11">
        <f t="shared" si="224"/>
        <v>0.625</v>
      </c>
      <c r="CB145" s="11">
        <f t="shared" si="225"/>
        <v>0.625</v>
      </c>
      <c r="CC145" s="11">
        <f t="shared" si="226"/>
        <v>0.625</v>
      </c>
      <c r="CD145" s="11">
        <f t="shared" si="227"/>
        <v>0.625</v>
      </c>
      <c r="CE145" s="11">
        <f t="shared" si="228"/>
        <v>0.625</v>
      </c>
      <c r="CF145" s="11">
        <f t="shared" si="229"/>
        <v>0.625</v>
      </c>
      <c r="CG145" s="11">
        <f t="shared" si="230"/>
        <v>0.625</v>
      </c>
      <c r="CH145" s="11">
        <f t="shared" si="231"/>
        <v>0.625</v>
      </c>
      <c r="CI145" s="11">
        <f t="shared" si="232"/>
        <v>0</v>
      </c>
      <c r="CJ145" s="10">
        <f t="shared" si="233"/>
        <v>5</v>
      </c>
      <c r="CK145" s="11">
        <f t="shared" si="234"/>
        <v>1</v>
      </c>
      <c r="CL145" s="11">
        <f t="shared" si="235"/>
        <v>0</v>
      </c>
      <c r="CM145" s="11">
        <f t="shared" si="236"/>
        <v>1</v>
      </c>
      <c r="CN145" s="11">
        <f t="shared" si="237"/>
        <v>0</v>
      </c>
      <c r="CO145" s="11">
        <f t="shared" si="238"/>
        <v>0</v>
      </c>
      <c r="CP145" s="11">
        <f t="shared" si="239"/>
        <v>0</v>
      </c>
      <c r="CQ145" s="10">
        <f t="shared" si="240"/>
        <v>2</v>
      </c>
      <c r="CR145" s="11">
        <f t="shared" si="241"/>
        <v>1</v>
      </c>
      <c r="CS145" s="11">
        <f t="shared" si="242"/>
        <v>1</v>
      </c>
      <c r="CT145" s="11">
        <f t="shared" si="243"/>
        <v>1</v>
      </c>
      <c r="CU145" s="11">
        <f t="shared" si="244"/>
        <v>1</v>
      </c>
      <c r="CV145" s="11">
        <f t="shared" si="245"/>
        <v>1</v>
      </c>
      <c r="CW145" s="11">
        <f t="shared" si="246"/>
        <v>0</v>
      </c>
      <c r="CX145" s="10">
        <f t="shared" si="247"/>
        <v>5</v>
      </c>
      <c r="CY145" s="11">
        <f t="shared" si="248"/>
        <v>0</v>
      </c>
      <c r="CZ145" s="11">
        <f t="shared" si="249"/>
        <v>0</v>
      </c>
      <c r="DA145" s="11">
        <f t="shared" si="250"/>
        <v>0</v>
      </c>
      <c r="DB145" s="11">
        <f t="shared" si="251"/>
        <v>0</v>
      </c>
      <c r="DC145" s="11">
        <f t="shared" si="252"/>
        <v>1</v>
      </c>
      <c r="DD145" s="11">
        <f t="shared" si="253"/>
        <v>0</v>
      </c>
      <c r="DE145" s="10">
        <f t="shared" si="254"/>
        <v>1</v>
      </c>
      <c r="DF145" s="12" t="s">
        <v>1349</v>
      </c>
      <c r="DG145" s="12">
        <v>843</v>
      </c>
      <c r="DH145" s="13">
        <v>2402</v>
      </c>
      <c r="DI145" s="10">
        <f t="shared" si="255"/>
        <v>2</v>
      </c>
      <c r="DJ145" s="17">
        <f t="shared" si="256"/>
        <v>2.9</v>
      </c>
    </row>
    <row r="146" spans="1:114" ht="14.25" x14ac:dyDescent="0.2">
      <c r="A146" s="6" t="s">
        <v>703</v>
      </c>
      <c r="B146" s="7">
        <v>483</v>
      </c>
      <c r="C146" s="7"/>
      <c r="D146" s="7">
        <v>139</v>
      </c>
      <c r="E146" s="6" t="s">
        <v>424</v>
      </c>
      <c r="F146" s="9" t="str">
        <f t="shared" si="204"/>
        <v xml:space="preserve">Catarina Samuelsson </v>
      </c>
      <c r="G146" s="10" t="str">
        <f t="shared" si="205"/>
        <v>catarina.samuelsson@storuman.se</v>
      </c>
      <c r="H146" s="10" t="str">
        <f t="shared" si="206"/>
        <v xml:space="preserve">Fritidsgårdsföreståndare </v>
      </c>
      <c r="I146" s="11">
        <f t="shared" si="257"/>
        <v>0</v>
      </c>
      <c r="J146" s="11">
        <f t="shared" si="258"/>
        <v>0</v>
      </c>
      <c r="K146" s="11">
        <f t="shared" si="259"/>
        <v>0</v>
      </c>
      <c r="L146" s="11">
        <f t="shared" si="260"/>
        <v>1.25</v>
      </c>
      <c r="M146" s="11">
        <f t="shared" si="261"/>
        <v>0</v>
      </c>
      <c r="N146" s="10">
        <f t="shared" si="262"/>
        <v>1.25</v>
      </c>
      <c r="O146" s="11">
        <f t="shared" si="263"/>
        <v>0</v>
      </c>
      <c r="P146" s="11">
        <f t="shared" si="264"/>
        <v>0</v>
      </c>
      <c r="Q146" s="11">
        <f t="shared" si="265"/>
        <v>1</v>
      </c>
      <c r="R146" s="11">
        <f t="shared" si="266"/>
        <v>1</v>
      </c>
      <c r="S146" s="11">
        <f t="shared" si="267"/>
        <v>0</v>
      </c>
      <c r="T146" s="11">
        <f t="shared" si="268"/>
        <v>0</v>
      </c>
      <c r="U146" s="10">
        <f t="shared" si="269"/>
        <v>2</v>
      </c>
      <c r="V146" s="11">
        <f t="shared" si="270"/>
        <v>0</v>
      </c>
      <c r="W146" s="11">
        <f t="shared" si="271"/>
        <v>0.625</v>
      </c>
      <c r="X146" s="11">
        <f t="shared" si="272"/>
        <v>0.625</v>
      </c>
      <c r="Y146" s="11">
        <f t="shared" si="273"/>
        <v>0</v>
      </c>
      <c r="Z146" s="11">
        <f t="shared" si="274"/>
        <v>0</v>
      </c>
      <c r="AA146" s="11">
        <f t="shared" si="275"/>
        <v>0.625</v>
      </c>
      <c r="AB146" s="11">
        <f t="shared" si="276"/>
        <v>0.625</v>
      </c>
      <c r="AC146" s="11">
        <f t="shared" si="277"/>
        <v>0.625</v>
      </c>
      <c r="AD146" s="11">
        <f t="shared" si="278"/>
        <v>0</v>
      </c>
      <c r="AE146" s="10">
        <f t="shared" si="279"/>
        <v>3.125</v>
      </c>
      <c r="AF146" s="11">
        <f t="shared" si="280"/>
        <v>0</v>
      </c>
      <c r="AG146" s="11">
        <f t="shared" si="281"/>
        <v>2</v>
      </c>
      <c r="AH146" s="11">
        <f t="shared" si="282"/>
        <v>0</v>
      </c>
      <c r="AI146" s="11">
        <f t="shared" si="283"/>
        <v>2</v>
      </c>
      <c r="AJ146" s="11">
        <f t="shared" si="284"/>
        <v>1</v>
      </c>
      <c r="AK146" s="11">
        <f t="shared" si="285"/>
        <v>0</v>
      </c>
      <c r="AL146" s="10">
        <f t="shared" si="286"/>
        <v>5</v>
      </c>
      <c r="AM146" s="11">
        <f t="shared" si="287"/>
        <v>1</v>
      </c>
      <c r="AN146" s="11">
        <f t="shared" si="288"/>
        <v>1</v>
      </c>
      <c r="AO146" s="11">
        <f t="shared" si="289"/>
        <v>1</v>
      </c>
      <c r="AP146" s="11">
        <f t="shared" si="290"/>
        <v>1</v>
      </c>
      <c r="AQ146" s="11">
        <f t="shared" si="291"/>
        <v>0</v>
      </c>
      <c r="AR146" s="11">
        <f t="shared" si="292"/>
        <v>0</v>
      </c>
      <c r="AS146" s="10">
        <f t="shared" si="293"/>
        <v>4</v>
      </c>
      <c r="AT146" s="11">
        <f t="shared" si="294"/>
        <v>1</v>
      </c>
      <c r="AU146" s="11">
        <f t="shared" si="295"/>
        <v>0</v>
      </c>
      <c r="AV146" s="11">
        <f t="shared" si="296"/>
        <v>0</v>
      </c>
      <c r="AW146" s="11">
        <f t="shared" si="297"/>
        <v>0</v>
      </c>
      <c r="AX146" s="11">
        <f t="shared" si="298"/>
        <v>0</v>
      </c>
      <c r="AY146" s="11">
        <f t="shared" si="299"/>
        <v>0</v>
      </c>
      <c r="AZ146" s="10">
        <f t="shared" si="300"/>
        <v>1</v>
      </c>
      <c r="BA146" s="12" t="s">
        <v>1603</v>
      </c>
      <c r="BB146" s="12">
        <v>947</v>
      </c>
      <c r="BC146" s="13">
        <v>2502</v>
      </c>
      <c r="BD146" s="10">
        <f t="shared" si="207"/>
        <v>3</v>
      </c>
      <c r="BE146" s="17">
        <f t="shared" si="301"/>
        <v>2.8</v>
      </c>
      <c r="BF146" s="10" t="str">
        <f t="shared" si="203"/>
        <v>Bra</v>
      </c>
      <c r="BI146" s="7">
        <v>127</v>
      </c>
      <c r="BJ146" s="6" t="s">
        <v>114</v>
      </c>
      <c r="BK146" s="9" t="str">
        <f t="shared" si="208"/>
        <v>Åsa Holmbom</v>
      </c>
      <c r="BL146" s="10" t="str">
        <f t="shared" si="209"/>
        <v>asa.holmbom@ale.se</v>
      </c>
      <c r="BM146" s="10" t="str">
        <f t="shared" si="210"/>
        <v>Enehetschef öppen fritidsverksamhet</v>
      </c>
      <c r="BN146" s="11">
        <f t="shared" si="211"/>
        <v>0</v>
      </c>
      <c r="BO146" s="11">
        <f t="shared" si="212"/>
        <v>0</v>
      </c>
      <c r="BP146" s="11">
        <f t="shared" si="213"/>
        <v>1.25</v>
      </c>
      <c r="BQ146" s="11">
        <f t="shared" si="214"/>
        <v>1.25</v>
      </c>
      <c r="BR146" s="11">
        <f t="shared" si="215"/>
        <v>0</v>
      </c>
      <c r="BS146" s="10">
        <f t="shared" si="216"/>
        <v>2.5</v>
      </c>
      <c r="BT146" s="11">
        <f t="shared" si="217"/>
        <v>0</v>
      </c>
      <c r="BU146" s="11">
        <f t="shared" si="218"/>
        <v>0</v>
      </c>
      <c r="BV146" s="11">
        <f t="shared" si="219"/>
        <v>1</v>
      </c>
      <c r="BW146" s="11">
        <f t="shared" si="220"/>
        <v>0</v>
      </c>
      <c r="BX146" s="11">
        <f t="shared" si="221"/>
        <v>0</v>
      </c>
      <c r="BY146" s="11">
        <f t="shared" si="222"/>
        <v>0</v>
      </c>
      <c r="BZ146" s="10">
        <f t="shared" si="223"/>
        <v>1</v>
      </c>
      <c r="CA146" s="11">
        <f t="shared" si="224"/>
        <v>0.625</v>
      </c>
      <c r="CB146" s="11">
        <f t="shared" si="225"/>
        <v>0.625</v>
      </c>
      <c r="CC146" s="11">
        <f t="shared" si="226"/>
        <v>0.625</v>
      </c>
      <c r="CD146" s="11">
        <f t="shared" si="227"/>
        <v>0</v>
      </c>
      <c r="CE146" s="11">
        <f t="shared" si="228"/>
        <v>0</v>
      </c>
      <c r="CF146" s="11">
        <f t="shared" si="229"/>
        <v>0.625</v>
      </c>
      <c r="CG146" s="11">
        <f t="shared" si="230"/>
        <v>0</v>
      </c>
      <c r="CH146" s="11">
        <f t="shared" si="231"/>
        <v>0.625</v>
      </c>
      <c r="CI146" s="11">
        <f t="shared" si="232"/>
        <v>0</v>
      </c>
      <c r="CJ146" s="10">
        <f t="shared" si="233"/>
        <v>3.125</v>
      </c>
      <c r="CK146" s="11">
        <f t="shared" si="234"/>
        <v>1</v>
      </c>
      <c r="CL146" s="11">
        <f t="shared" si="235"/>
        <v>0</v>
      </c>
      <c r="CM146" s="11">
        <f t="shared" si="236"/>
        <v>1</v>
      </c>
      <c r="CN146" s="11">
        <f t="shared" si="237"/>
        <v>0</v>
      </c>
      <c r="CO146" s="11">
        <f t="shared" si="238"/>
        <v>0</v>
      </c>
      <c r="CP146" s="11">
        <f t="shared" si="239"/>
        <v>0</v>
      </c>
      <c r="CQ146" s="10">
        <f t="shared" si="240"/>
        <v>2</v>
      </c>
      <c r="CR146" s="11">
        <f t="shared" si="241"/>
        <v>1</v>
      </c>
      <c r="CS146" s="11">
        <f t="shared" si="242"/>
        <v>1</v>
      </c>
      <c r="CT146" s="11">
        <f t="shared" si="243"/>
        <v>1</v>
      </c>
      <c r="CU146" s="11">
        <f t="shared" si="244"/>
        <v>1</v>
      </c>
      <c r="CV146" s="11">
        <f t="shared" si="245"/>
        <v>0</v>
      </c>
      <c r="CW146" s="11">
        <f t="shared" si="246"/>
        <v>0</v>
      </c>
      <c r="CX146" s="10">
        <f t="shared" si="247"/>
        <v>4</v>
      </c>
      <c r="CY146" s="11">
        <f t="shared" si="248"/>
        <v>0</v>
      </c>
      <c r="CZ146" s="11">
        <f t="shared" si="249"/>
        <v>1</v>
      </c>
      <c r="DA146" s="11">
        <f t="shared" si="250"/>
        <v>1</v>
      </c>
      <c r="DB146" s="11">
        <f t="shared" si="251"/>
        <v>1</v>
      </c>
      <c r="DC146" s="11">
        <f t="shared" si="252"/>
        <v>1</v>
      </c>
      <c r="DD146" s="11">
        <f t="shared" si="253"/>
        <v>0</v>
      </c>
      <c r="DE146" s="10">
        <f t="shared" si="254"/>
        <v>4</v>
      </c>
      <c r="DF146" s="12" t="s">
        <v>1660</v>
      </c>
      <c r="DG146" s="12" t="s">
        <v>1661</v>
      </c>
      <c r="DH146" s="13">
        <v>2802</v>
      </c>
      <c r="DI146" s="10">
        <f t="shared" si="255"/>
        <v>4</v>
      </c>
      <c r="DJ146" s="17">
        <f t="shared" si="256"/>
        <v>2.9</v>
      </c>
    </row>
    <row r="147" spans="1:114" ht="14.25" x14ac:dyDescent="0.2">
      <c r="A147" s="6" t="s">
        <v>703</v>
      </c>
      <c r="B147" s="7">
        <v>480</v>
      </c>
      <c r="C147" s="7"/>
      <c r="D147" s="7">
        <v>140</v>
      </c>
      <c r="E147" s="6" t="s">
        <v>379</v>
      </c>
      <c r="F147" s="9" t="str">
        <f t="shared" si="204"/>
        <v>Glenn Nordling</v>
      </c>
      <c r="G147" s="10" t="str">
        <f t="shared" si="205"/>
        <v>glenn.nordling@mellerud.se</v>
      </c>
      <c r="H147" s="10" t="str">
        <f t="shared" si="206"/>
        <v>Folkhälsosamordnare</v>
      </c>
      <c r="I147" s="11">
        <f t="shared" si="257"/>
        <v>0</v>
      </c>
      <c r="J147" s="11">
        <f t="shared" si="258"/>
        <v>0</v>
      </c>
      <c r="K147" s="11">
        <f t="shared" si="259"/>
        <v>1.25</v>
      </c>
      <c r="L147" s="11">
        <f t="shared" si="260"/>
        <v>0</v>
      </c>
      <c r="M147" s="11">
        <f t="shared" si="261"/>
        <v>0</v>
      </c>
      <c r="N147" s="10">
        <f t="shared" si="262"/>
        <v>1.25</v>
      </c>
      <c r="O147" s="11">
        <f t="shared" si="263"/>
        <v>0</v>
      </c>
      <c r="P147" s="11">
        <f t="shared" si="264"/>
        <v>0</v>
      </c>
      <c r="Q147" s="11">
        <f t="shared" si="265"/>
        <v>1</v>
      </c>
      <c r="R147" s="11">
        <f t="shared" si="266"/>
        <v>1</v>
      </c>
      <c r="S147" s="11">
        <f t="shared" si="267"/>
        <v>0</v>
      </c>
      <c r="T147" s="11">
        <f t="shared" si="268"/>
        <v>0</v>
      </c>
      <c r="U147" s="10">
        <f t="shared" si="269"/>
        <v>2</v>
      </c>
      <c r="V147" s="11">
        <f t="shared" si="270"/>
        <v>0.625</v>
      </c>
      <c r="W147" s="11">
        <f t="shared" si="271"/>
        <v>0</v>
      </c>
      <c r="X147" s="11">
        <f t="shared" si="272"/>
        <v>0.625</v>
      </c>
      <c r="Y147" s="11">
        <f t="shared" si="273"/>
        <v>0.625</v>
      </c>
      <c r="Z147" s="11">
        <f t="shared" si="274"/>
        <v>0</v>
      </c>
      <c r="AA147" s="11">
        <f t="shared" si="275"/>
        <v>0.625</v>
      </c>
      <c r="AB147" s="11">
        <f t="shared" si="276"/>
        <v>0</v>
      </c>
      <c r="AC147" s="11">
        <f t="shared" si="277"/>
        <v>0.625</v>
      </c>
      <c r="AD147" s="11">
        <f t="shared" si="278"/>
        <v>0</v>
      </c>
      <c r="AE147" s="10">
        <f t="shared" si="279"/>
        <v>3.125</v>
      </c>
      <c r="AF147" s="11">
        <f t="shared" si="280"/>
        <v>1</v>
      </c>
      <c r="AG147" s="11">
        <f t="shared" si="281"/>
        <v>0</v>
      </c>
      <c r="AH147" s="11">
        <f t="shared" si="282"/>
        <v>1</v>
      </c>
      <c r="AI147" s="11">
        <f t="shared" si="283"/>
        <v>0</v>
      </c>
      <c r="AJ147" s="11">
        <f t="shared" si="284"/>
        <v>0</v>
      </c>
      <c r="AK147" s="11">
        <f t="shared" si="285"/>
        <v>0</v>
      </c>
      <c r="AL147" s="10">
        <f t="shared" si="286"/>
        <v>2</v>
      </c>
      <c r="AM147" s="11">
        <f t="shared" si="287"/>
        <v>1</v>
      </c>
      <c r="AN147" s="11">
        <f t="shared" si="288"/>
        <v>1</v>
      </c>
      <c r="AO147" s="11">
        <f t="shared" si="289"/>
        <v>1</v>
      </c>
      <c r="AP147" s="11">
        <f t="shared" si="290"/>
        <v>1</v>
      </c>
      <c r="AQ147" s="11">
        <f t="shared" si="291"/>
        <v>1</v>
      </c>
      <c r="AR147" s="11">
        <f t="shared" si="292"/>
        <v>0</v>
      </c>
      <c r="AS147" s="10">
        <f t="shared" si="293"/>
        <v>5</v>
      </c>
      <c r="AT147" s="11">
        <f t="shared" si="294"/>
        <v>1</v>
      </c>
      <c r="AU147" s="11">
        <f t="shared" si="295"/>
        <v>1</v>
      </c>
      <c r="AV147" s="11">
        <f t="shared" si="296"/>
        <v>0</v>
      </c>
      <c r="AW147" s="11">
        <f t="shared" si="297"/>
        <v>0</v>
      </c>
      <c r="AX147" s="11">
        <f t="shared" si="298"/>
        <v>0</v>
      </c>
      <c r="AY147" s="11">
        <f t="shared" si="299"/>
        <v>0</v>
      </c>
      <c r="AZ147" s="10">
        <f t="shared" si="300"/>
        <v>2</v>
      </c>
      <c r="BA147" s="12" t="s">
        <v>1068</v>
      </c>
      <c r="BB147" s="12" t="s">
        <v>1466</v>
      </c>
      <c r="BC147" s="13">
        <v>2964</v>
      </c>
      <c r="BD147" s="10">
        <f t="shared" si="207"/>
        <v>4</v>
      </c>
      <c r="BE147" s="17">
        <f t="shared" si="301"/>
        <v>2.8</v>
      </c>
      <c r="BF147" s="10" t="str">
        <f t="shared" si="203"/>
        <v>Bra</v>
      </c>
      <c r="BI147" s="7">
        <v>128</v>
      </c>
      <c r="BJ147" s="6" t="s">
        <v>921</v>
      </c>
      <c r="BK147" s="9" t="str">
        <f t="shared" si="208"/>
        <v>Malin Andersson</v>
      </c>
      <c r="BL147" s="10" t="str">
        <f t="shared" si="209"/>
        <v>malin.andersson@orust.se</v>
      </c>
      <c r="BM147" s="10" t="str">
        <f t="shared" si="210"/>
        <v>Enhetschef för fritid</v>
      </c>
      <c r="BN147" s="11">
        <f t="shared" si="211"/>
        <v>0</v>
      </c>
      <c r="BO147" s="11">
        <f t="shared" si="212"/>
        <v>0</v>
      </c>
      <c r="BP147" s="11">
        <f t="shared" si="213"/>
        <v>1.25</v>
      </c>
      <c r="BQ147" s="11">
        <f t="shared" si="214"/>
        <v>1.25</v>
      </c>
      <c r="BR147" s="11">
        <f t="shared" si="215"/>
        <v>0</v>
      </c>
      <c r="BS147" s="10">
        <f t="shared" si="216"/>
        <v>2.5</v>
      </c>
      <c r="BT147" s="11">
        <f t="shared" si="217"/>
        <v>1</v>
      </c>
      <c r="BU147" s="11">
        <f t="shared" si="218"/>
        <v>1</v>
      </c>
      <c r="BV147" s="11">
        <f t="shared" si="219"/>
        <v>1</v>
      </c>
      <c r="BW147" s="11">
        <f t="shared" si="220"/>
        <v>0</v>
      </c>
      <c r="BX147" s="11">
        <f t="shared" si="221"/>
        <v>0</v>
      </c>
      <c r="BY147" s="11">
        <f t="shared" si="222"/>
        <v>0</v>
      </c>
      <c r="BZ147" s="10">
        <f t="shared" si="223"/>
        <v>3</v>
      </c>
      <c r="CA147" s="11">
        <f t="shared" si="224"/>
        <v>0</v>
      </c>
      <c r="CB147" s="11">
        <f t="shared" si="225"/>
        <v>0</v>
      </c>
      <c r="CC147" s="11">
        <f t="shared" si="226"/>
        <v>0.625</v>
      </c>
      <c r="CD147" s="11">
        <f t="shared" si="227"/>
        <v>0</v>
      </c>
      <c r="CE147" s="11">
        <f t="shared" si="228"/>
        <v>0</v>
      </c>
      <c r="CF147" s="11">
        <f t="shared" si="229"/>
        <v>0.625</v>
      </c>
      <c r="CG147" s="11">
        <f t="shared" si="230"/>
        <v>0.625</v>
      </c>
      <c r="CH147" s="11">
        <f t="shared" si="231"/>
        <v>0.625</v>
      </c>
      <c r="CI147" s="11">
        <f t="shared" si="232"/>
        <v>0</v>
      </c>
      <c r="CJ147" s="10">
        <f t="shared" si="233"/>
        <v>2.5</v>
      </c>
      <c r="CK147" s="11">
        <f t="shared" si="234"/>
        <v>1</v>
      </c>
      <c r="CL147" s="11">
        <f t="shared" si="235"/>
        <v>0</v>
      </c>
      <c r="CM147" s="11">
        <f t="shared" si="236"/>
        <v>0</v>
      </c>
      <c r="CN147" s="11">
        <f t="shared" si="237"/>
        <v>2</v>
      </c>
      <c r="CO147" s="11">
        <f t="shared" si="238"/>
        <v>0</v>
      </c>
      <c r="CP147" s="11">
        <f t="shared" si="239"/>
        <v>0</v>
      </c>
      <c r="CQ147" s="10">
        <f t="shared" si="240"/>
        <v>3</v>
      </c>
      <c r="CR147" s="11">
        <f t="shared" si="241"/>
        <v>1</v>
      </c>
      <c r="CS147" s="11">
        <f t="shared" si="242"/>
        <v>1</v>
      </c>
      <c r="CT147" s="11">
        <f t="shared" si="243"/>
        <v>1</v>
      </c>
      <c r="CU147" s="11">
        <f t="shared" si="244"/>
        <v>1</v>
      </c>
      <c r="CV147" s="11">
        <f t="shared" si="245"/>
        <v>0</v>
      </c>
      <c r="CW147" s="11">
        <f t="shared" si="246"/>
        <v>0</v>
      </c>
      <c r="CX147" s="10">
        <f t="shared" si="247"/>
        <v>4</v>
      </c>
      <c r="CY147" s="11">
        <f t="shared" si="248"/>
        <v>1</v>
      </c>
      <c r="CZ147" s="11">
        <f t="shared" si="249"/>
        <v>1</v>
      </c>
      <c r="DA147" s="11">
        <f t="shared" si="250"/>
        <v>1</v>
      </c>
      <c r="DB147" s="11">
        <f t="shared" si="251"/>
        <v>1</v>
      </c>
      <c r="DC147" s="11">
        <f t="shared" si="252"/>
        <v>0</v>
      </c>
      <c r="DD147" s="11">
        <f t="shared" si="253"/>
        <v>0</v>
      </c>
      <c r="DE147" s="10">
        <f t="shared" si="254"/>
        <v>4</v>
      </c>
      <c r="DF147" s="12" t="s">
        <v>1523</v>
      </c>
      <c r="DG147" s="12">
        <v>897</v>
      </c>
      <c r="DH147" s="13">
        <v>2113</v>
      </c>
      <c r="DI147" s="10">
        <f t="shared" si="255"/>
        <v>1</v>
      </c>
      <c r="DJ147" s="17">
        <f t="shared" si="256"/>
        <v>2.9</v>
      </c>
    </row>
    <row r="148" spans="1:114" ht="14.25" x14ac:dyDescent="0.2">
      <c r="A148" s="6" t="s">
        <v>703</v>
      </c>
      <c r="B148" s="7">
        <v>488</v>
      </c>
      <c r="C148" s="7"/>
      <c r="D148" s="7">
        <v>141</v>
      </c>
      <c r="E148" s="6" t="s">
        <v>565</v>
      </c>
      <c r="F148" s="9" t="str">
        <f t="shared" si="204"/>
        <v>Maria Malmberg</v>
      </c>
      <c r="G148" s="10" t="str">
        <f t="shared" si="205"/>
        <v>maria.malmberg@finspang.se</v>
      </c>
      <c r="H148" s="10" t="str">
        <f t="shared" si="206"/>
        <v>Utvecklingsstrateg sektor Kultur och bildning</v>
      </c>
      <c r="I148" s="11">
        <f t="shared" si="257"/>
        <v>1.25</v>
      </c>
      <c r="J148" s="11">
        <f t="shared" si="258"/>
        <v>0</v>
      </c>
      <c r="K148" s="11">
        <f t="shared" si="259"/>
        <v>0</v>
      </c>
      <c r="L148" s="11">
        <f t="shared" si="260"/>
        <v>1.25</v>
      </c>
      <c r="M148" s="11">
        <f t="shared" si="261"/>
        <v>0</v>
      </c>
      <c r="N148" s="10">
        <f t="shared" si="262"/>
        <v>2.5</v>
      </c>
      <c r="O148" s="11">
        <f t="shared" si="263"/>
        <v>1</v>
      </c>
      <c r="P148" s="11">
        <f t="shared" si="264"/>
        <v>1</v>
      </c>
      <c r="Q148" s="11">
        <f t="shared" si="265"/>
        <v>1</v>
      </c>
      <c r="R148" s="11">
        <f t="shared" si="266"/>
        <v>1</v>
      </c>
      <c r="S148" s="11">
        <f t="shared" si="267"/>
        <v>0</v>
      </c>
      <c r="T148" s="11">
        <f t="shared" si="268"/>
        <v>0</v>
      </c>
      <c r="U148" s="10">
        <f t="shared" si="269"/>
        <v>4</v>
      </c>
      <c r="V148" s="11">
        <f t="shared" si="270"/>
        <v>0</v>
      </c>
      <c r="W148" s="11">
        <f t="shared" si="271"/>
        <v>0</v>
      </c>
      <c r="X148" s="11">
        <f t="shared" si="272"/>
        <v>0</v>
      </c>
      <c r="Y148" s="11">
        <f t="shared" si="273"/>
        <v>0</v>
      </c>
      <c r="Z148" s="11">
        <f t="shared" si="274"/>
        <v>0</v>
      </c>
      <c r="AA148" s="11">
        <f t="shared" si="275"/>
        <v>0.625</v>
      </c>
      <c r="AB148" s="11">
        <f t="shared" si="276"/>
        <v>0.625</v>
      </c>
      <c r="AC148" s="11">
        <f t="shared" si="277"/>
        <v>0.625</v>
      </c>
      <c r="AD148" s="11">
        <f t="shared" si="278"/>
        <v>0</v>
      </c>
      <c r="AE148" s="10">
        <f t="shared" si="279"/>
        <v>1.875</v>
      </c>
      <c r="AF148" s="11">
        <f t="shared" si="280"/>
        <v>0</v>
      </c>
      <c r="AG148" s="11">
        <f t="shared" si="281"/>
        <v>2</v>
      </c>
      <c r="AH148" s="11">
        <f t="shared" si="282"/>
        <v>1</v>
      </c>
      <c r="AI148" s="11">
        <f t="shared" si="283"/>
        <v>0</v>
      </c>
      <c r="AJ148" s="11">
        <f t="shared" si="284"/>
        <v>0</v>
      </c>
      <c r="AK148" s="11">
        <f t="shared" si="285"/>
        <v>0</v>
      </c>
      <c r="AL148" s="10">
        <f t="shared" si="286"/>
        <v>3</v>
      </c>
      <c r="AM148" s="11">
        <f t="shared" si="287"/>
        <v>1</v>
      </c>
      <c r="AN148" s="11">
        <f t="shared" si="288"/>
        <v>1</v>
      </c>
      <c r="AO148" s="11">
        <f t="shared" si="289"/>
        <v>1</v>
      </c>
      <c r="AP148" s="11">
        <f t="shared" si="290"/>
        <v>1</v>
      </c>
      <c r="AQ148" s="11">
        <f t="shared" si="291"/>
        <v>0</v>
      </c>
      <c r="AR148" s="11">
        <f t="shared" si="292"/>
        <v>0</v>
      </c>
      <c r="AS148" s="10">
        <f t="shared" si="293"/>
        <v>4</v>
      </c>
      <c r="AT148" s="11">
        <f t="shared" si="294"/>
        <v>0</v>
      </c>
      <c r="AU148" s="11">
        <f t="shared" si="295"/>
        <v>0</v>
      </c>
      <c r="AV148" s="11">
        <f t="shared" si="296"/>
        <v>1</v>
      </c>
      <c r="AW148" s="11">
        <f t="shared" si="297"/>
        <v>0</v>
      </c>
      <c r="AX148" s="11">
        <f t="shared" si="298"/>
        <v>0</v>
      </c>
      <c r="AY148" s="11">
        <f t="shared" si="299"/>
        <v>0</v>
      </c>
      <c r="AZ148" s="10">
        <f t="shared" si="300"/>
        <v>1</v>
      </c>
      <c r="BA148" s="12" t="s">
        <v>1709</v>
      </c>
      <c r="BB148" s="12" t="s">
        <v>1710</v>
      </c>
      <c r="BC148" s="13">
        <v>2778</v>
      </c>
      <c r="BD148" s="10">
        <f t="shared" si="207"/>
        <v>3</v>
      </c>
      <c r="BE148" s="17">
        <f t="shared" si="301"/>
        <v>2.8</v>
      </c>
      <c r="BF148" s="10" t="str">
        <f t="shared" si="203"/>
        <v>Varken eller</v>
      </c>
      <c r="BI148" s="7">
        <v>129</v>
      </c>
      <c r="BJ148" s="6" t="s">
        <v>806</v>
      </c>
      <c r="BK148" s="9" t="str">
        <f t="shared" si="208"/>
        <v>Susanne lövgren Frost</v>
      </c>
      <c r="BL148" s="10" t="str">
        <f t="shared" si="209"/>
        <v>susanne.lovgren-frost@gotene.se</v>
      </c>
      <c r="BM148" s="10" t="str">
        <f t="shared" si="210"/>
        <v>Samordnare fritid ungdom</v>
      </c>
      <c r="BN148" s="11">
        <f t="shared" si="211"/>
        <v>1.25</v>
      </c>
      <c r="BO148" s="11">
        <f t="shared" si="212"/>
        <v>1.25</v>
      </c>
      <c r="BP148" s="11">
        <f t="shared" si="213"/>
        <v>1.25</v>
      </c>
      <c r="BQ148" s="11">
        <f t="shared" si="214"/>
        <v>0</v>
      </c>
      <c r="BR148" s="11">
        <f t="shared" si="215"/>
        <v>0</v>
      </c>
      <c r="BS148" s="10">
        <f t="shared" si="216"/>
        <v>3.75</v>
      </c>
      <c r="BT148" s="11">
        <f t="shared" si="217"/>
        <v>1</v>
      </c>
      <c r="BU148" s="11">
        <f t="shared" si="218"/>
        <v>1</v>
      </c>
      <c r="BV148" s="11">
        <f t="shared" si="219"/>
        <v>1</v>
      </c>
      <c r="BW148" s="11">
        <f t="shared" si="220"/>
        <v>1</v>
      </c>
      <c r="BX148" s="11">
        <f t="shared" si="221"/>
        <v>0</v>
      </c>
      <c r="BY148" s="11">
        <f t="shared" si="222"/>
        <v>0</v>
      </c>
      <c r="BZ148" s="10">
        <f t="shared" si="223"/>
        <v>4</v>
      </c>
      <c r="CA148" s="11">
        <f t="shared" si="224"/>
        <v>0.625</v>
      </c>
      <c r="CB148" s="11">
        <f t="shared" si="225"/>
        <v>0.625</v>
      </c>
      <c r="CC148" s="11">
        <f t="shared" si="226"/>
        <v>0</v>
      </c>
      <c r="CD148" s="11">
        <f t="shared" si="227"/>
        <v>0</v>
      </c>
      <c r="CE148" s="11">
        <f t="shared" si="228"/>
        <v>0.625</v>
      </c>
      <c r="CF148" s="11">
        <f t="shared" si="229"/>
        <v>0.625</v>
      </c>
      <c r="CG148" s="11">
        <f t="shared" si="230"/>
        <v>0.625</v>
      </c>
      <c r="CH148" s="11">
        <f t="shared" si="231"/>
        <v>0.625</v>
      </c>
      <c r="CI148" s="11">
        <f t="shared" si="232"/>
        <v>0</v>
      </c>
      <c r="CJ148" s="10">
        <f t="shared" si="233"/>
        <v>3.75</v>
      </c>
      <c r="CK148" s="11">
        <f t="shared" si="234"/>
        <v>0</v>
      </c>
      <c r="CL148" s="11">
        <f t="shared" si="235"/>
        <v>2</v>
      </c>
      <c r="CM148" s="11">
        <f t="shared" si="236"/>
        <v>1</v>
      </c>
      <c r="CN148" s="11">
        <f t="shared" si="237"/>
        <v>0</v>
      </c>
      <c r="CO148" s="11">
        <f t="shared" si="238"/>
        <v>1</v>
      </c>
      <c r="CP148" s="11">
        <f t="shared" si="239"/>
        <v>0</v>
      </c>
      <c r="CQ148" s="10">
        <f t="shared" si="240"/>
        <v>4</v>
      </c>
      <c r="CR148" s="11">
        <f t="shared" si="241"/>
        <v>1</v>
      </c>
      <c r="CS148" s="11">
        <f t="shared" si="242"/>
        <v>1</v>
      </c>
      <c r="CT148" s="11">
        <f t="shared" si="243"/>
        <v>1</v>
      </c>
      <c r="CU148" s="11">
        <f t="shared" si="244"/>
        <v>1</v>
      </c>
      <c r="CV148" s="11">
        <f t="shared" si="245"/>
        <v>0</v>
      </c>
      <c r="CW148" s="11">
        <f t="shared" si="246"/>
        <v>0</v>
      </c>
      <c r="CX148" s="10">
        <f t="shared" si="247"/>
        <v>4</v>
      </c>
      <c r="CY148" s="11">
        <f t="shared" si="248"/>
        <v>0</v>
      </c>
      <c r="CZ148" s="11">
        <f t="shared" si="249"/>
        <v>1</v>
      </c>
      <c r="DA148" s="11">
        <f t="shared" si="250"/>
        <v>0</v>
      </c>
      <c r="DB148" s="11">
        <f t="shared" si="251"/>
        <v>0</v>
      </c>
      <c r="DC148" s="11">
        <f t="shared" si="252"/>
        <v>0</v>
      </c>
      <c r="DD148" s="11">
        <f t="shared" si="253"/>
        <v>0</v>
      </c>
      <c r="DE148" s="10">
        <f t="shared" si="254"/>
        <v>1</v>
      </c>
      <c r="DF148" s="12">
        <v>922</v>
      </c>
      <c r="DG148" s="12">
        <v>716</v>
      </c>
      <c r="DH148" s="13">
        <v>1638</v>
      </c>
      <c r="DI148" s="10">
        <f t="shared" si="255"/>
        <v>0</v>
      </c>
      <c r="DJ148" s="17">
        <f t="shared" si="256"/>
        <v>2.9</v>
      </c>
    </row>
    <row r="149" spans="1:114" ht="14.25" x14ac:dyDescent="0.2">
      <c r="A149" s="6" t="s">
        <v>703</v>
      </c>
      <c r="B149" s="7">
        <v>428</v>
      </c>
      <c r="C149" s="7"/>
      <c r="D149" s="7">
        <v>142</v>
      </c>
      <c r="E149" s="6" t="s">
        <v>87</v>
      </c>
      <c r="F149" s="9" t="str">
        <f t="shared" si="204"/>
        <v>Jan Olsson</v>
      </c>
      <c r="G149" s="10" t="str">
        <f t="shared" si="205"/>
        <v>jan.olsson@hedemora.se</v>
      </c>
      <c r="H149" s="10" t="str">
        <f t="shared" si="206"/>
        <v>ungdomskonsulent</v>
      </c>
      <c r="I149" s="11">
        <f t="shared" si="257"/>
        <v>1.25</v>
      </c>
      <c r="J149" s="11">
        <f t="shared" si="258"/>
        <v>0</v>
      </c>
      <c r="K149" s="11">
        <f t="shared" si="259"/>
        <v>1.25</v>
      </c>
      <c r="L149" s="11">
        <f t="shared" si="260"/>
        <v>1.25</v>
      </c>
      <c r="M149" s="11">
        <f t="shared" si="261"/>
        <v>0</v>
      </c>
      <c r="N149" s="10">
        <f t="shared" si="262"/>
        <v>3.75</v>
      </c>
      <c r="O149" s="11">
        <f t="shared" si="263"/>
        <v>1</v>
      </c>
      <c r="P149" s="11">
        <f t="shared" si="264"/>
        <v>1</v>
      </c>
      <c r="Q149" s="11">
        <f t="shared" si="265"/>
        <v>1</v>
      </c>
      <c r="R149" s="11">
        <f t="shared" si="266"/>
        <v>1</v>
      </c>
      <c r="S149" s="11">
        <f t="shared" si="267"/>
        <v>0</v>
      </c>
      <c r="T149" s="11">
        <f t="shared" si="268"/>
        <v>0</v>
      </c>
      <c r="U149" s="10">
        <f t="shared" si="269"/>
        <v>4</v>
      </c>
      <c r="V149" s="11">
        <f t="shared" si="270"/>
        <v>0</v>
      </c>
      <c r="W149" s="11">
        <f t="shared" si="271"/>
        <v>0</v>
      </c>
      <c r="X149" s="11">
        <f t="shared" si="272"/>
        <v>0.625</v>
      </c>
      <c r="Y149" s="11">
        <f t="shared" si="273"/>
        <v>0.625</v>
      </c>
      <c r="Z149" s="11">
        <f t="shared" si="274"/>
        <v>0</v>
      </c>
      <c r="AA149" s="11">
        <f t="shared" si="275"/>
        <v>0.625</v>
      </c>
      <c r="AB149" s="11">
        <f t="shared" si="276"/>
        <v>0.625</v>
      </c>
      <c r="AC149" s="11">
        <f t="shared" si="277"/>
        <v>0.625</v>
      </c>
      <c r="AD149" s="11">
        <f t="shared" si="278"/>
        <v>0</v>
      </c>
      <c r="AE149" s="10">
        <f t="shared" si="279"/>
        <v>3.125</v>
      </c>
      <c r="AF149" s="11">
        <f t="shared" si="280"/>
        <v>1</v>
      </c>
      <c r="AG149" s="11">
        <f t="shared" si="281"/>
        <v>0</v>
      </c>
      <c r="AH149" s="11">
        <f t="shared" si="282"/>
        <v>0</v>
      </c>
      <c r="AI149" s="11">
        <f t="shared" si="283"/>
        <v>0</v>
      </c>
      <c r="AJ149" s="11">
        <f t="shared" si="284"/>
        <v>0</v>
      </c>
      <c r="AK149" s="11">
        <f t="shared" si="285"/>
        <v>0</v>
      </c>
      <c r="AL149" s="10">
        <f t="shared" si="286"/>
        <v>1</v>
      </c>
      <c r="AM149" s="11">
        <f t="shared" si="287"/>
        <v>1</v>
      </c>
      <c r="AN149" s="11">
        <f t="shared" si="288"/>
        <v>0</v>
      </c>
      <c r="AO149" s="11">
        <f t="shared" si="289"/>
        <v>1</v>
      </c>
      <c r="AP149" s="11">
        <f t="shared" si="290"/>
        <v>1</v>
      </c>
      <c r="AQ149" s="11">
        <f t="shared" si="291"/>
        <v>0</v>
      </c>
      <c r="AR149" s="11">
        <f t="shared" si="292"/>
        <v>0</v>
      </c>
      <c r="AS149" s="10">
        <f t="shared" si="293"/>
        <v>3</v>
      </c>
      <c r="AT149" s="11">
        <f t="shared" si="294"/>
        <v>0</v>
      </c>
      <c r="AU149" s="11">
        <f t="shared" si="295"/>
        <v>0</v>
      </c>
      <c r="AV149" s="11">
        <f t="shared" si="296"/>
        <v>1</v>
      </c>
      <c r="AW149" s="11">
        <f t="shared" si="297"/>
        <v>0</v>
      </c>
      <c r="AX149" s="11">
        <f t="shared" si="298"/>
        <v>0</v>
      </c>
      <c r="AY149" s="11">
        <f t="shared" si="299"/>
        <v>0</v>
      </c>
      <c r="AZ149" s="10">
        <f t="shared" si="300"/>
        <v>1</v>
      </c>
      <c r="BA149" s="12" t="s">
        <v>1326</v>
      </c>
      <c r="BB149" s="12" t="s">
        <v>1327</v>
      </c>
      <c r="BC149" s="13">
        <v>2721</v>
      </c>
      <c r="BD149" s="10">
        <f t="shared" si="207"/>
        <v>3</v>
      </c>
      <c r="BE149" s="17">
        <f t="shared" si="301"/>
        <v>2.7</v>
      </c>
      <c r="BF149" s="10" t="str">
        <f t="shared" si="203"/>
        <v>Varken eller</v>
      </c>
      <c r="BI149" s="7">
        <v>130</v>
      </c>
      <c r="BJ149" s="6" t="s">
        <v>852</v>
      </c>
      <c r="BK149" s="9" t="str">
        <f t="shared" si="208"/>
        <v>Ingrid Björk</v>
      </c>
      <c r="BL149" s="10" t="str">
        <f t="shared" si="209"/>
        <v>ingrid.bjork@tranemo.se</v>
      </c>
      <c r="BM149" s="10" t="str">
        <f t="shared" si="210"/>
        <v>Ungdomskonsulent</v>
      </c>
      <c r="BN149" s="11">
        <f t="shared" si="211"/>
        <v>0</v>
      </c>
      <c r="BO149" s="11">
        <f t="shared" si="212"/>
        <v>0</v>
      </c>
      <c r="BP149" s="11">
        <f t="shared" si="213"/>
        <v>0</v>
      </c>
      <c r="BQ149" s="11">
        <f t="shared" si="214"/>
        <v>1.25</v>
      </c>
      <c r="BR149" s="11">
        <f t="shared" si="215"/>
        <v>0</v>
      </c>
      <c r="BS149" s="10">
        <f t="shared" si="216"/>
        <v>1.25</v>
      </c>
      <c r="BT149" s="11">
        <f t="shared" si="217"/>
        <v>1</v>
      </c>
      <c r="BU149" s="11">
        <f t="shared" si="218"/>
        <v>1</v>
      </c>
      <c r="BV149" s="11">
        <f t="shared" si="219"/>
        <v>1</v>
      </c>
      <c r="BW149" s="11">
        <f t="shared" si="220"/>
        <v>1</v>
      </c>
      <c r="BX149" s="11">
        <f t="shared" si="221"/>
        <v>0</v>
      </c>
      <c r="BY149" s="11">
        <f t="shared" si="222"/>
        <v>0</v>
      </c>
      <c r="BZ149" s="10">
        <f t="shared" si="223"/>
        <v>4</v>
      </c>
      <c r="CA149" s="11">
        <f t="shared" si="224"/>
        <v>0</v>
      </c>
      <c r="CB149" s="11">
        <f t="shared" si="225"/>
        <v>0</v>
      </c>
      <c r="CC149" s="11">
        <f t="shared" si="226"/>
        <v>0.625</v>
      </c>
      <c r="CD149" s="11">
        <f t="shared" si="227"/>
        <v>0.625</v>
      </c>
      <c r="CE149" s="11">
        <f t="shared" si="228"/>
        <v>0</v>
      </c>
      <c r="CF149" s="11">
        <f t="shared" si="229"/>
        <v>0.625</v>
      </c>
      <c r="CG149" s="11">
        <f t="shared" si="230"/>
        <v>0.625</v>
      </c>
      <c r="CH149" s="11">
        <f t="shared" si="231"/>
        <v>0.625</v>
      </c>
      <c r="CI149" s="11">
        <f t="shared" si="232"/>
        <v>0</v>
      </c>
      <c r="CJ149" s="10">
        <f t="shared" si="233"/>
        <v>3.125</v>
      </c>
      <c r="CK149" s="11">
        <f t="shared" si="234"/>
        <v>1</v>
      </c>
      <c r="CL149" s="11">
        <f t="shared" si="235"/>
        <v>0</v>
      </c>
      <c r="CM149" s="11">
        <f t="shared" si="236"/>
        <v>0</v>
      </c>
      <c r="CN149" s="11">
        <f t="shared" si="237"/>
        <v>2</v>
      </c>
      <c r="CO149" s="11">
        <f t="shared" si="238"/>
        <v>0</v>
      </c>
      <c r="CP149" s="11">
        <f t="shared" si="239"/>
        <v>0</v>
      </c>
      <c r="CQ149" s="10">
        <f t="shared" si="240"/>
        <v>3</v>
      </c>
      <c r="CR149" s="11">
        <f t="shared" si="241"/>
        <v>1</v>
      </c>
      <c r="CS149" s="11">
        <f t="shared" si="242"/>
        <v>1</v>
      </c>
      <c r="CT149" s="11">
        <f t="shared" si="243"/>
        <v>1</v>
      </c>
      <c r="CU149" s="11">
        <f t="shared" si="244"/>
        <v>1</v>
      </c>
      <c r="CV149" s="11">
        <f t="shared" si="245"/>
        <v>0</v>
      </c>
      <c r="CW149" s="11">
        <f t="shared" si="246"/>
        <v>0</v>
      </c>
      <c r="CX149" s="10">
        <f t="shared" si="247"/>
        <v>4</v>
      </c>
      <c r="CY149" s="11">
        <f t="shared" si="248"/>
        <v>1</v>
      </c>
      <c r="CZ149" s="11">
        <f t="shared" si="249"/>
        <v>1</v>
      </c>
      <c r="DA149" s="11">
        <f t="shared" si="250"/>
        <v>1</v>
      </c>
      <c r="DB149" s="11">
        <f t="shared" si="251"/>
        <v>0</v>
      </c>
      <c r="DC149" s="11">
        <f t="shared" si="252"/>
        <v>1</v>
      </c>
      <c r="DD149" s="11">
        <f t="shared" si="253"/>
        <v>0</v>
      </c>
      <c r="DE149" s="10">
        <f t="shared" si="254"/>
        <v>4</v>
      </c>
      <c r="DF149" s="12" t="s">
        <v>1556</v>
      </c>
      <c r="DG149" s="12" t="s">
        <v>1667</v>
      </c>
      <c r="DH149" s="13">
        <v>2220</v>
      </c>
      <c r="DI149" s="10">
        <f t="shared" si="255"/>
        <v>1</v>
      </c>
      <c r="DJ149" s="17">
        <f t="shared" si="256"/>
        <v>2.9</v>
      </c>
    </row>
    <row r="150" spans="1:114" ht="14.25" x14ac:dyDescent="0.2">
      <c r="A150" s="6" t="s">
        <v>703</v>
      </c>
      <c r="B150" s="7">
        <v>481</v>
      </c>
      <c r="C150" s="7"/>
      <c r="D150" s="7">
        <v>143</v>
      </c>
      <c r="E150" s="6" t="s">
        <v>129</v>
      </c>
      <c r="F150" s="9" t="str">
        <f t="shared" si="204"/>
        <v>Ann-Sofie Sund</v>
      </c>
      <c r="G150" s="10" t="str">
        <f t="shared" si="205"/>
        <v>ann-sofie.sund@orsa.se</v>
      </c>
      <c r="H150" s="10" t="str">
        <f t="shared" si="206"/>
        <v>Fritids- och Ungdomskonsulent</v>
      </c>
      <c r="I150" s="11">
        <f t="shared" si="257"/>
        <v>0</v>
      </c>
      <c r="J150" s="11">
        <f t="shared" si="258"/>
        <v>0</v>
      </c>
      <c r="K150" s="11">
        <f t="shared" si="259"/>
        <v>0</v>
      </c>
      <c r="L150" s="11">
        <f t="shared" si="260"/>
        <v>1.25</v>
      </c>
      <c r="M150" s="11">
        <f t="shared" si="261"/>
        <v>0</v>
      </c>
      <c r="N150" s="10">
        <f t="shared" si="262"/>
        <v>1.25</v>
      </c>
      <c r="O150" s="11">
        <f t="shared" si="263"/>
        <v>0</v>
      </c>
      <c r="P150" s="11">
        <f t="shared" si="264"/>
        <v>1</v>
      </c>
      <c r="Q150" s="11">
        <f t="shared" si="265"/>
        <v>1</v>
      </c>
      <c r="R150" s="11">
        <f t="shared" si="266"/>
        <v>1</v>
      </c>
      <c r="S150" s="11">
        <f t="shared" si="267"/>
        <v>0</v>
      </c>
      <c r="T150" s="11">
        <f t="shared" si="268"/>
        <v>0</v>
      </c>
      <c r="U150" s="10">
        <f t="shared" si="269"/>
        <v>3</v>
      </c>
      <c r="V150" s="11">
        <f t="shared" si="270"/>
        <v>0</v>
      </c>
      <c r="W150" s="11">
        <f t="shared" si="271"/>
        <v>0</v>
      </c>
      <c r="X150" s="11">
        <f t="shared" si="272"/>
        <v>0</v>
      </c>
      <c r="Y150" s="11">
        <f t="shared" si="273"/>
        <v>0.625</v>
      </c>
      <c r="Z150" s="11">
        <f t="shared" si="274"/>
        <v>0</v>
      </c>
      <c r="AA150" s="11">
        <f t="shared" si="275"/>
        <v>0.625</v>
      </c>
      <c r="AB150" s="11">
        <f t="shared" si="276"/>
        <v>0.625</v>
      </c>
      <c r="AC150" s="11">
        <f t="shared" si="277"/>
        <v>0</v>
      </c>
      <c r="AD150" s="11">
        <f t="shared" si="278"/>
        <v>0</v>
      </c>
      <c r="AE150" s="10">
        <f t="shared" si="279"/>
        <v>1.875</v>
      </c>
      <c r="AF150" s="11">
        <f t="shared" si="280"/>
        <v>1</v>
      </c>
      <c r="AG150" s="11">
        <f t="shared" si="281"/>
        <v>0</v>
      </c>
      <c r="AH150" s="11">
        <f t="shared" si="282"/>
        <v>0</v>
      </c>
      <c r="AI150" s="11">
        <f t="shared" si="283"/>
        <v>2</v>
      </c>
      <c r="AJ150" s="11">
        <f t="shared" si="284"/>
        <v>0</v>
      </c>
      <c r="AK150" s="11">
        <f t="shared" si="285"/>
        <v>0</v>
      </c>
      <c r="AL150" s="10">
        <f t="shared" si="286"/>
        <v>3</v>
      </c>
      <c r="AM150" s="11">
        <f t="shared" si="287"/>
        <v>1</v>
      </c>
      <c r="AN150" s="11">
        <f t="shared" si="288"/>
        <v>1</v>
      </c>
      <c r="AO150" s="11">
        <f t="shared" si="289"/>
        <v>1</v>
      </c>
      <c r="AP150" s="11">
        <f t="shared" si="290"/>
        <v>1</v>
      </c>
      <c r="AQ150" s="11">
        <f t="shared" si="291"/>
        <v>0</v>
      </c>
      <c r="AR150" s="11">
        <f t="shared" si="292"/>
        <v>0</v>
      </c>
      <c r="AS150" s="10">
        <f t="shared" si="293"/>
        <v>4</v>
      </c>
      <c r="AT150" s="11">
        <f t="shared" si="294"/>
        <v>1</v>
      </c>
      <c r="AU150" s="11">
        <f t="shared" si="295"/>
        <v>0</v>
      </c>
      <c r="AV150" s="11">
        <f t="shared" si="296"/>
        <v>0</v>
      </c>
      <c r="AW150" s="11">
        <f t="shared" si="297"/>
        <v>1</v>
      </c>
      <c r="AX150" s="11">
        <f t="shared" si="298"/>
        <v>0</v>
      </c>
      <c r="AY150" s="11">
        <f t="shared" si="299"/>
        <v>0</v>
      </c>
      <c r="AZ150" s="10">
        <f t="shared" si="300"/>
        <v>2</v>
      </c>
      <c r="BA150" s="12" t="s">
        <v>1331</v>
      </c>
      <c r="BB150" s="12" t="s">
        <v>1332</v>
      </c>
      <c r="BC150" s="13">
        <v>3037</v>
      </c>
      <c r="BD150" s="10">
        <f t="shared" si="207"/>
        <v>4</v>
      </c>
      <c r="BE150" s="17">
        <f t="shared" si="301"/>
        <v>2.7</v>
      </c>
      <c r="BF150" s="10" t="str">
        <f t="shared" si="203"/>
        <v>Bra</v>
      </c>
      <c r="BI150" s="7">
        <v>131</v>
      </c>
      <c r="BJ150" s="6" t="s">
        <v>542</v>
      </c>
      <c r="BK150" s="9" t="str">
        <f t="shared" si="208"/>
        <v>Håkan Karlsson</v>
      </c>
      <c r="BL150" s="10" t="str">
        <f t="shared" si="209"/>
        <v>hakan.karlsson@norrkoping.se</v>
      </c>
      <c r="BM150" s="10" t="str">
        <f t="shared" si="210"/>
        <v>sakkunnig barn o ungdom</v>
      </c>
      <c r="BN150" s="11">
        <f t="shared" si="211"/>
        <v>0</v>
      </c>
      <c r="BO150" s="11">
        <f t="shared" si="212"/>
        <v>0</v>
      </c>
      <c r="BP150" s="11">
        <f t="shared" si="213"/>
        <v>0</v>
      </c>
      <c r="BQ150" s="11">
        <f t="shared" si="214"/>
        <v>1.25</v>
      </c>
      <c r="BR150" s="11">
        <f t="shared" si="215"/>
        <v>0</v>
      </c>
      <c r="BS150" s="10">
        <f t="shared" si="216"/>
        <v>1.25</v>
      </c>
      <c r="BT150" s="11">
        <f t="shared" si="217"/>
        <v>1</v>
      </c>
      <c r="BU150" s="11">
        <f t="shared" si="218"/>
        <v>0</v>
      </c>
      <c r="BV150" s="11">
        <f t="shared" si="219"/>
        <v>1</v>
      </c>
      <c r="BW150" s="11">
        <f t="shared" si="220"/>
        <v>1</v>
      </c>
      <c r="BX150" s="11">
        <f t="shared" si="221"/>
        <v>0</v>
      </c>
      <c r="BY150" s="11">
        <f t="shared" si="222"/>
        <v>0</v>
      </c>
      <c r="BZ150" s="10">
        <f t="shared" si="223"/>
        <v>3</v>
      </c>
      <c r="CA150" s="11">
        <f t="shared" si="224"/>
        <v>0</v>
      </c>
      <c r="CB150" s="11">
        <f t="shared" si="225"/>
        <v>0.625</v>
      </c>
      <c r="CC150" s="11">
        <f t="shared" si="226"/>
        <v>0</v>
      </c>
      <c r="CD150" s="11">
        <f t="shared" si="227"/>
        <v>0</v>
      </c>
      <c r="CE150" s="11">
        <f t="shared" si="228"/>
        <v>0.625</v>
      </c>
      <c r="CF150" s="11">
        <f t="shared" si="229"/>
        <v>0.625</v>
      </c>
      <c r="CG150" s="11">
        <f t="shared" si="230"/>
        <v>0.625</v>
      </c>
      <c r="CH150" s="11">
        <f t="shared" si="231"/>
        <v>0.625</v>
      </c>
      <c r="CI150" s="11">
        <f t="shared" si="232"/>
        <v>0</v>
      </c>
      <c r="CJ150" s="10">
        <f t="shared" si="233"/>
        <v>3.125</v>
      </c>
      <c r="CK150" s="11">
        <f t="shared" si="234"/>
        <v>0</v>
      </c>
      <c r="CL150" s="11">
        <f t="shared" si="235"/>
        <v>2</v>
      </c>
      <c r="CM150" s="11">
        <f t="shared" si="236"/>
        <v>1</v>
      </c>
      <c r="CN150" s="11">
        <f t="shared" si="237"/>
        <v>0</v>
      </c>
      <c r="CO150" s="11">
        <f t="shared" si="238"/>
        <v>0</v>
      </c>
      <c r="CP150" s="11">
        <f t="shared" si="239"/>
        <v>0</v>
      </c>
      <c r="CQ150" s="10">
        <f t="shared" si="240"/>
        <v>3</v>
      </c>
      <c r="CR150" s="11">
        <f t="shared" si="241"/>
        <v>1</v>
      </c>
      <c r="CS150" s="11">
        <f t="shared" si="242"/>
        <v>1</v>
      </c>
      <c r="CT150" s="11">
        <f t="shared" si="243"/>
        <v>1</v>
      </c>
      <c r="CU150" s="11">
        <f t="shared" si="244"/>
        <v>1</v>
      </c>
      <c r="CV150" s="11">
        <f t="shared" si="245"/>
        <v>0</v>
      </c>
      <c r="CW150" s="11">
        <f t="shared" si="246"/>
        <v>0</v>
      </c>
      <c r="CX150" s="10">
        <f t="shared" si="247"/>
        <v>4</v>
      </c>
      <c r="CY150" s="11">
        <f t="shared" si="248"/>
        <v>1</v>
      </c>
      <c r="CZ150" s="11">
        <f t="shared" si="249"/>
        <v>1</v>
      </c>
      <c r="DA150" s="11">
        <f t="shared" si="250"/>
        <v>0</v>
      </c>
      <c r="DB150" s="11">
        <f t="shared" si="251"/>
        <v>1</v>
      </c>
      <c r="DC150" s="11">
        <f t="shared" si="252"/>
        <v>0</v>
      </c>
      <c r="DD150" s="11">
        <f t="shared" si="253"/>
        <v>0</v>
      </c>
      <c r="DE150" s="10">
        <f t="shared" si="254"/>
        <v>3</v>
      </c>
      <c r="DF150" s="12" t="s">
        <v>1489</v>
      </c>
      <c r="DG150" s="12" t="s">
        <v>1713</v>
      </c>
      <c r="DH150" s="13">
        <v>2613</v>
      </c>
      <c r="DI150" s="10">
        <f t="shared" si="255"/>
        <v>3</v>
      </c>
      <c r="DJ150" s="17">
        <f t="shared" si="256"/>
        <v>2.9</v>
      </c>
    </row>
    <row r="151" spans="1:114" ht="14.25" x14ac:dyDescent="0.2">
      <c r="A151" s="6" t="s">
        <v>703</v>
      </c>
      <c r="B151" s="7">
        <v>486</v>
      </c>
      <c r="C151" s="7"/>
      <c r="D151" s="7">
        <v>144</v>
      </c>
      <c r="E151" s="6" t="s">
        <v>187</v>
      </c>
      <c r="F151" s="9" t="str">
        <f t="shared" si="204"/>
        <v>Mia Lindblom</v>
      </c>
      <c r="G151" s="10" t="str">
        <f t="shared" si="205"/>
        <v>mia.lindblom@ockelbo.se</v>
      </c>
      <c r="H151" s="10" t="str">
        <f t="shared" si="206"/>
        <v>Folkhälso/beredskapssamordnare</v>
      </c>
      <c r="I151" s="11">
        <f t="shared" si="257"/>
        <v>1.25</v>
      </c>
      <c r="J151" s="11">
        <f t="shared" si="258"/>
        <v>0</v>
      </c>
      <c r="K151" s="11">
        <f t="shared" si="259"/>
        <v>0</v>
      </c>
      <c r="L151" s="11">
        <f t="shared" si="260"/>
        <v>1.25</v>
      </c>
      <c r="M151" s="11">
        <f t="shared" si="261"/>
        <v>0</v>
      </c>
      <c r="N151" s="10">
        <f t="shared" si="262"/>
        <v>2.5</v>
      </c>
      <c r="O151" s="11">
        <f t="shared" si="263"/>
        <v>1</v>
      </c>
      <c r="P151" s="11">
        <f t="shared" si="264"/>
        <v>1</v>
      </c>
      <c r="Q151" s="11">
        <f t="shared" si="265"/>
        <v>1</v>
      </c>
      <c r="R151" s="11">
        <f t="shared" si="266"/>
        <v>1</v>
      </c>
      <c r="S151" s="11">
        <f t="shared" si="267"/>
        <v>0</v>
      </c>
      <c r="T151" s="11">
        <f t="shared" si="268"/>
        <v>0</v>
      </c>
      <c r="U151" s="10">
        <f t="shared" si="269"/>
        <v>4</v>
      </c>
      <c r="V151" s="11">
        <f t="shared" si="270"/>
        <v>0</v>
      </c>
      <c r="W151" s="11">
        <f t="shared" si="271"/>
        <v>0</v>
      </c>
      <c r="X151" s="11">
        <f t="shared" si="272"/>
        <v>0.625</v>
      </c>
      <c r="Y151" s="11">
        <f t="shared" si="273"/>
        <v>0.625</v>
      </c>
      <c r="Z151" s="11">
        <f t="shared" si="274"/>
        <v>0</v>
      </c>
      <c r="AA151" s="11">
        <f t="shared" si="275"/>
        <v>0.625</v>
      </c>
      <c r="AB151" s="11">
        <f t="shared" si="276"/>
        <v>0.625</v>
      </c>
      <c r="AC151" s="11">
        <f t="shared" si="277"/>
        <v>0.625</v>
      </c>
      <c r="AD151" s="11">
        <f t="shared" si="278"/>
        <v>0</v>
      </c>
      <c r="AE151" s="10">
        <f t="shared" si="279"/>
        <v>3.125</v>
      </c>
      <c r="AF151" s="11">
        <f t="shared" si="280"/>
        <v>1</v>
      </c>
      <c r="AG151" s="11">
        <f t="shared" si="281"/>
        <v>0</v>
      </c>
      <c r="AH151" s="11">
        <f t="shared" si="282"/>
        <v>1</v>
      </c>
      <c r="AI151" s="11">
        <f t="shared" si="283"/>
        <v>0</v>
      </c>
      <c r="AJ151" s="11">
        <f t="shared" si="284"/>
        <v>0</v>
      </c>
      <c r="AK151" s="11">
        <f t="shared" si="285"/>
        <v>0</v>
      </c>
      <c r="AL151" s="10">
        <f t="shared" si="286"/>
        <v>2</v>
      </c>
      <c r="AM151" s="11">
        <f t="shared" si="287"/>
        <v>1</v>
      </c>
      <c r="AN151" s="11">
        <f t="shared" si="288"/>
        <v>1</v>
      </c>
      <c r="AO151" s="11">
        <f t="shared" si="289"/>
        <v>1</v>
      </c>
      <c r="AP151" s="11">
        <f t="shared" si="290"/>
        <v>0</v>
      </c>
      <c r="AQ151" s="11">
        <f t="shared" si="291"/>
        <v>0</v>
      </c>
      <c r="AR151" s="11">
        <f t="shared" si="292"/>
        <v>0</v>
      </c>
      <c r="AS151" s="10">
        <f t="shared" si="293"/>
        <v>3</v>
      </c>
      <c r="AT151" s="11">
        <f t="shared" si="294"/>
        <v>1</v>
      </c>
      <c r="AU151" s="11">
        <f t="shared" si="295"/>
        <v>0</v>
      </c>
      <c r="AV151" s="11">
        <f t="shared" si="296"/>
        <v>1</v>
      </c>
      <c r="AW151" s="11">
        <f t="shared" si="297"/>
        <v>0</v>
      </c>
      <c r="AX151" s="11">
        <f t="shared" si="298"/>
        <v>0</v>
      </c>
      <c r="AY151" s="11">
        <f t="shared" si="299"/>
        <v>0</v>
      </c>
      <c r="AZ151" s="10">
        <f t="shared" si="300"/>
        <v>2</v>
      </c>
      <c r="BA151" s="12" t="s">
        <v>1355</v>
      </c>
      <c r="BB151" s="12" t="s">
        <v>1356</v>
      </c>
      <c r="BC151" s="13">
        <v>2469</v>
      </c>
      <c r="BD151" s="10">
        <f t="shared" si="207"/>
        <v>2</v>
      </c>
      <c r="BE151" s="17">
        <f t="shared" si="301"/>
        <v>2.7</v>
      </c>
      <c r="BF151" s="10" t="str">
        <f t="shared" si="203"/>
        <v>Varken eller</v>
      </c>
      <c r="BI151" s="7">
        <v>106</v>
      </c>
      <c r="BJ151" s="6" t="s">
        <v>178</v>
      </c>
      <c r="BK151" s="9" t="str">
        <f t="shared" si="208"/>
        <v>Per Frid</v>
      </c>
      <c r="BL151" s="10" t="str">
        <f t="shared" si="209"/>
        <v>per.frid@hudiksvall.se</v>
      </c>
      <c r="BM151" s="10" t="str">
        <f t="shared" si="210"/>
        <v>Arbetsledare</v>
      </c>
      <c r="BN151" s="11">
        <f t="shared" si="211"/>
        <v>1.25</v>
      </c>
      <c r="BO151" s="11">
        <f t="shared" si="212"/>
        <v>1.25</v>
      </c>
      <c r="BP151" s="11">
        <f t="shared" si="213"/>
        <v>0</v>
      </c>
      <c r="BQ151" s="11">
        <f t="shared" si="214"/>
        <v>0</v>
      </c>
      <c r="BR151" s="11">
        <f t="shared" si="215"/>
        <v>0</v>
      </c>
      <c r="BS151" s="10">
        <f t="shared" si="216"/>
        <v>2.5</v>
      </c>
      <c r="BT151" s="11">
        <f t="shared" si="217"/>
        <v>1</v>
      </c>
      <c r="BU151" s="11">
        <f t="shared" si="218"/>
        <v>1</v>
      </c>
      <c r="BV151" s="11">
        <f t="shared" si="219"/>
        <v>1</v>
      </c>
      <c r="BW151" s="11">
        <f t="shared" si="220"/>
        <v>1</v>
      </c>
      <c r="BX151" s="11">
        <f t="shared" si="221"/>
        <v>0</v>
      </c>
      <c r="BY151" s="11">
        <f t="shared" si="222"/>
        <v>0</v>
      </c>
      <c r="BZ151" s="10">
        <f t="shared" si="223"/>
        <v>4</v>
      </c>
      <c r="CA151" s="11">
        <f t="shared" si="224"/>
        <v>0</v>
      </c>
      <c r="CB151" s="11">
        <f t="shared" si="225"/>
        <v>0.625</v>
      </c>
      <c r="CC151" s="11">
        <f t="shared" si="226"/>
        <v>0.625</v>
      </c>
      <c r="CD151" s="11">
        <f t="shared" si="227"/>
        <v>0.625</v>
      </c>
      <c r="CE151" s="11">
        <f t="shared" si="228"/>
        <v>0.625</v>
      </c>
      <c r="CF151" s="11">
        <f t="shared" si="229"/>
        <v>0.625</v>
      </c>
      <c r="CG151" s="11">
        <f t="shared" si="230"/>
        <v>0.625</v>
      </c>
      <c r="CH151" s="11">
        <f t="shared" si="231"/>
        <v>0.625</v>
      </c>
      <c r="CI151" s="11">
        <f t="shared" si="232"/>
        <v>0</v>
      </c>
      <c r="CJ151" s="10">
        <f t="shared" si="233"/>
        <v>4.375</v>
      </c>
      <c r="CK151" s="11">
        <f t="shared" si="234"/>
        <v>0</v>
      </c>
      <c r="CL151" s="11">
        <f t="shared" si="235"/>
        <v>2</v>
      </c>
      <c r="CM151" s="11">
        <f t="shared" si="236"/>
        <v>0</v>
      </c>
      <c r="CN151" s="11">
        <f t="shared" si="237"/>
        <v>0</v>
      </c>
      <c r="CO151" s="11">
        <f t="shared" si="238"/>
        <v>0</v>
      </c>
      <c r="CP151" s="11">
        <f t="shared" si="239"/>
        <v>0</v>
      </c>
      <c r="CQ151" s="10">
        <f t="shared" si="240"/>
        <v>2</v>
      </c>
      <c r="CR151" s="11">
        <f t="shared" si="241"/>
        <v>1</v>
      </c>
      <c r="CS151" s="11">
        <f t="shared" si="242"/>
        <v>1</v>
      </c>
      <c r="CT151" s="11">
        <f t="shared" si="243"/>
        <v>1</v>
      </c>
      <c r="CU151" s="11">
        <f t="shared" si="244"/>
        <v>1</v>
      </c>
      <c r="CV151" s="11">
        <f t="shared" si="245"/>
        <v>0</v>
      </c>
      <c r="CW151" s="11">
        <f t="shared" si="246"/>
        <v>0</v>
      </c>
      <c r="CX151" s="10">
        <f t="shared" si="247"/>
        <v>4</v>
      </c>
      <c r="CY151" s="11">
        <f t="shared" si="248"/>
        <v>1</v>
      </c>
      <c r="CZ151" s="11">
        <f t="shared" si="249"/>
        <v>1</v>
      </c>
      <c r="DA151" s="11">
        <f t="shared" si="250"/>
        <v>0</v>
      </c>
      <c r="DB151" s="11">
        <f t="shared" si="251"/>
        <v>0</v>
      </c>
      <c r="DC151" s="11">
        <f t="shared" si="252"/>
        <v>0</v>
      </c>
      <c r="DD151" s="11">
        <f t="shared" si="253"/>
        <v>0</v>
      </c>
      <c r="DE151" s="10">
        <f t="shared" si="254"/>
        <v>2</v>
      </c>
      <c r="DF151" s="12" t="s">
        <v>1363</v>
      </c>
      <c r="DG151" s="12" t="s">
        <v>1364</v>
      </c>
      <c r="DH151" s="13">
        <v>2321</v>
      </c>
      <c r="DI151" s="10">
        <f t="shared" si="255"/>
        <v>2</v>
      </c>
      <c r="DJ151" s="17">
        <f t="shared" si="256"/>
        <v>3</v>
      </c>
    </row>
    <row r="152" spans="1:114" ht="14.25" x14ac:dyDescent="0.2">
      <c r="A152" s="6" t="s">
        <v>703</v>
      </c>
      <c r="B152" s="7">
        <v>484</v>
      </c>
      <c r="C152" s="7"/>
      <c r="D152" s="7">
        <v>145</v>
      </c>
      <c r="E152" s="6" t="s">
        <v>192</v>
      </c>
      <c r="F152" s="9" t="str">
        <f t="shared" si="204"/>
        <v>Ulla-Marie Nilsson</v>
      </c>
      <c r="G152" s="10" t="str">
        <f t="shared" si="205"/>
        <v>ulla-marie.nilsson@ovanaker.se</v>
      </c>
      <c r="H152" s="10" t="str">
        <f t="shared" si="206"/>
        <v>folkhälsosamordnare</v>
      </c>
      <c r="I152" s="11">
        <f t="shared" si="257"/>
        <v>1.25</v>
      </c>
      <c r="J152" s="11">
        <f t="shared" si="258"/>
        <v>0</v>
      </c>
      <c r="K152" s="11">
        <f t="shared" si="259"/>
        <v>0</v>
      </c>
      <c r="L152" s="11">
        <f t="shared" si="260"/>
        <v>1.25</v>
      </c>
      <c r="M152" s="11">
        <f t="shared" si="261"/>
        <v>0</v>
      </c>
      <c r="N152" s="10">
        <f t="shared" si="262"/>
        <v>2.5</v>
      </c>
      <c r="O152" s="11">
        <f t="shared" si="263"/>
        <v>1</v>
      </c>
      <c r="P152" s="11">
        <f t="shared" si="264"/>
        <v>0</v>
      </c>
      <c r="Q152" s="11">
        <f t="shared" si="265"/>
        <v>1</v>
      </c>
      <c r="R152" s="11">
        <f t="shared" si="266"/>
        <v>1</v>
      </c>
      <c r="S152" s="11">
        <f t="shared" si="267"/>
        <v>0</v>
      </c>
      <c r="T152" s="11">
        <f t="shared" si="268"/>
        <v>0</v>
      </c>
      <c r="U152" s="10">
        <f t="shared" si="269"/>
        <v>3</v>
      </c>
      <c r="V152" s="11">
        <f t="shared" si="270"/>
        <v>0</v>
      </c>
      <c r="W152" s="11">
        <f t="shared" si="271"/>
        <v>0</v>
      </c>
      <c r="X152" s="11">
        <f t="shared" si="272"/>
        <v>0</v>
      </c>
      <c r="Y152" s="11">
        <f t="shared" si="273"/>
        <v>0</v>
      </c>
      <c r="Z152" s="11">
        <f t="shared" si="274"/>
        <v>0</v>
      </c>
      <c r="AA152" s="11">
        <f t="shared" si="275"/>
        <v>0.625</v>
      </c>
      <c r="AB152" s="11">
        <f t="shared" si="276"/>
        <v>0.625</v>
      </c>
      <c r="AC152" s="11">
        <f t="shared" si="277"/>
        <v>0</v>
      </c>
      <c r="AD152" s="11">
        <f t="shared" si="278"/>
        <v>0</v>
      </c>
      <c r="AE152" s="10">
        <f t="shared" si="279"/>
        <v>1.25</v>
      </c>
      <c r="AF152" s="11">
        <f t="shared" si="280"/>
        <v>1</v>
      </c>
      <c r="AG152" s="11">
        <f t="shared" si="281"/>
        <v>0</v>
      </c>
      <c r="AH152" s="11">
        <f t="shared" si="282"/>
        <v>1</v>
      </c>
      <c r="AI152" s="11">
        <f t="shared" si="283"/>
        <v>0</v>
      </c>
      <c r="AJ152" s="11">
        <f t="shared" si="284"/>
        <v>0</v>
      </c>
      <c r="AK152" s="11">
        <f t="shared" si="285"/>
        <v>0</v>
      </c>
      <c r="AL152" s="10">
        <f t="shared" si="286"/>
        <v>2</v>
      </c>
      <c r="AM152" s="11">
        <f t="shared" si="287"/>
        <v>1</v>
      </c>
      <c r="AN152" s="11">
        <f t="shared" si="288"/>
        <v>0</v>
      </c>
      <c r="AO152" s="11">
        <f t="shared" si="289"/>
        <v>1</v>
      </c>
      <c r="AP152" s="11">
        <f t="shared" si="290"/>
        <v>1</v>
      </c>
      <c r="AQ152" s="11">
        <f t="shared" si="291"/>
        <v>0</v>
      </c>
      <c r="AR152" s="11">
        <f t="shared" si="292"/>
        <v>0</v>
      </c>
      <c r="AS152" s="10">
        <f t="shared" si="293"/>
        <v>3</v>
      </c>
      <c r="AT152" s="11">
        <f t="shared" si="294"/>
        <v>1</v>
      </c>
      <c r="AU152" s="11">
        <f t="shared" si="295"/>
        <v>1</v>
      </c>
      <c r="AV152" s="11">
        <f t="shared" si="296"/>
        <v>0</v>
      </c>
      <c r="AW152" s="11">
        <f t="shared" si="297"/>
        <v>1</v>
      </c>
      <c r="AX152" s="11">
        <f t="shared" si="298"/>
        <v>1</v>
      </c>
      <c r="AY152" s="11">
        <f t="shared" si="299"/>
        <v>0</v>
      </c>
      <c r="AZ152" s="10">
        <f t="shared" si="300"/>
        <v>4</v>
      </c>
      <c r="BA152" s="12" t="s">
        <v>1357</v>
      </c>
      <c r="BB152" s="12" t="s">
        <v>1358</v>
      </c>
      <c r="BC152" s="13">
        <v>2552</v>
      </c>
      <c r="BD152" s="10">
        <f t="shared" si="207"/>
        <v>3</v>
      </c>
      <c r="BE152" s="17">
        <f t="shared" si="301"/>
        <v>2.7</v>
      </c>
      <c r="BF152" s="10" t="str">
        <f t="shared" ref="BF152:BF183" si="302">IF(LEN(F153) &gt; 0, VLOOKUP(E153,Svar, 12, FALSE), "")</f>
        <v>Bra</v>
      </c>
      <c r="BI152" s="7">
        <v>107</v>
      </c>
      <c r="BJ152" s="6" t="s">
        <v>290</v>
      </c>
      <c r="BK152" s="9" t="str">
        <f t="shared" si="208"/>
        <v>Frank Isaksson</v>
      </c>
      <c r="BL152" s="10" t="str">
        <f t="shared" si="209"/>
        <v>frank.isaksson@savsjo.se</v>
      </c>
      <c r="BM152" s="10" t="str">
        <f t="shared" si="210"/>
        <v>Operativ Kultur&amp;Fritidschef</v>
      </c>
      <c r="BN152" s="11">
        <f t="shared" si="211"/>
        <v>0</v>
      </c>
      <c r="BO152" s="11">
        <f t="shared" si="212"/>
        <v>0</v>
      </c>
      <c r="BP152" s="11">
        <f t="shared" si="213"/>
        <v>0</v>
      </c>
      <c r="BQ152" s="11">
        <f t="shared" si="214"/>
        <v>1.25</v>
      </c>
      <c r="BR152" s="11">
        <f t="shared" si="215"/>
        <v>0</v>
      </c>
      <c r="BS152" s="10">
        <f t="shared" si="216"/>
        <v>1.25</v>
      </c>
      <c r="BT152" s="11">
        <f t="shared" si="217"/>
        <v>0</v>
      </c>
      <c r="BU152" s="11">
        <f t="shared" si="218"/>
        <v>1</v>
      </c>
      <c r="BV152" s="11">
        <f t="shared" si="219"/>
        <v>1</v>
      </c>
      <c r="BW152" s="11">
        <f t="shared" si="220"/>
        <v>1</v>
      </c>
      <c r="BX152" s="11">
        <f t="shared" si="221"/>
        <v>0</v>
      </c>
      <c r="BY152" s="11">
        <f t="shared" si="222"/>
        <v>0</v>
      </c>
      <c r="BZ152" s="10">
        <f t="shared" si="223"/>
        <v>3</v>
      </c>
      <c r="CA152" s="11">
        <f t="shared" si="224"/>
        <v>0.625</v>
      </c>
      <c r="CB152" s="11">
        <f t="shared" si="225"/>
        <v>0.625</v>
      </c>
      <c r="CC152" s="11">
        <f t="shared" si="226"/>
        <v>0.625</v>
      </c>
      <c r="CD152" s="11">
        <f t="shared" si="227"/>
        <v>0.625</v>
      </c>
      <c r="CE152" s="11">
        <f t="shared" si="228"/>
        <v>0.625</v>
      </c>
      <c r="CF152" s="11">
        <f t="shared" si="229"/>
        <v>0.625</v>
      </c>
      <c r="CG152" s="11">
        <f t="shared" si="230"/>
        <v>0.625</v>
      </c>
      <c r="CH152" s="11">
        <f t="shared" si="231"/>
        <v>0.625</v>
      </c>
      <c r="CI152" s="11">
        <f t="shared" si="232"/>
        <v>0</v>
      </c>
      <c r="CJ152" s="10">
        <f t="shared" si="233"/>
        <v>5</v>
      </c>
      <c r="CK152" s="11">
        <f t="shared" si="234"/>
        <v>0</v>
      </c>
      <c r="CL152" s="11">
        <f t="shared" si="235"/>
        <v>2</v>
      </c>
      <c r="CM152" s="11">
        <f t="shared" si="236"/>
        <v>0</v>
      </c>
      <c r="CN152" s="11">
        <f t="shared" si="237"/>
        <v>2</v>
      </c>
      <c r="CO152" s="11">
        <f t="shared" si="238"/>
        <v>0</v>
      </c>
      <c r="CP152" s="11">
        <f t="shared" si="239"/>
        <v>0</v>
      </c>
      <c r="CQ152" s="10">
        <f t="shared" si="240"/>
        <v>4</v>
      </c>
      <c r="CR152" s="11">
        <f t="shared" si="241"/>
        <v>1</v>
      </c>
      <c r="CS152" s="11">
        <f t="shared" si="242"/>
        <v>1</v>
      </c>
      <c r="CT152" s="11">
        <f t="shared" si="243"/>
        <v>1</v>
      </c>
      <c r="CU152" s="11">
        <f t="shared" si="244"/>
        <v>1</v>
      </c>
      <c r="CV152" s="11">
        <f t="shared" si="245"/>
        <v>1</v>
      </c>
      <c r="CW152" s="11">
        <f t="shared" si="246"/>
        <v>0</v>
      </c>
      <c r="CX152" s="10">
        <f t="shared" si="247"/>
        <v>5</v>
      </c>
      <c r="CY152" s="11">
        <f t="shared" si="248"/>
        <v>0</v>
      </c>
      <c r="CZ152" s="11">
        <f t="shared" si="249"/>
        <v>0</v>
      </c>
      <c r="DA152" s="11">
        <f t="shared" si="250"/>
        <v>0</v>
      </c>
      <c r="DB152" s="11">
        <f t="shared" si="251"/>
        <v>0</v>
      </c>
      <c r="DC152" s="11">
        <f t="shared" si="252"/>
        <v>0</v>
      </c>
      <c r="DD152" s="11">
        <f t="shared" si="253"/>
        <v>0</v>
      </c>
      <c r="DE152" s="10">
        <f t="shared" si="254"/>
        <v>0</v>
      </c>
      <c r="DF152" s="12" t="s">
        <v>1402</v>
      </c>
      <c r="DG152" s="12">
        <v>939</v>
      </c>
      <c r="DH152" s="13">
        <v>2795</v>
      </c>
      <c r="DI152" s="10">
        <f t="shared" si="255"/>
        <v>3</v>
      </c>
      <c r="DJ152" s="17">
        <f t="shared" si="256"/>
        <v>3</v>
      </c>
    </row>
    <row r="153" spans="1:114" ht="14.25" x14ac:dyDescent="0.2">
      <c r="A153" s="19" t="s">
        <v>844</v>
      </c>
      <c r="B153" s="7">
        <v>331</v>
      </c>
      <c r="C153" s="7"/>
      <c r="D153" s="7">
        <v>146</v>
      </c>
      <c r="E153" s="6" t="s">
        <v>1049</v>
      </c>
      <c r="F153" s="9" t="str">
        <f t="shared" si="204"/>
        <v>Esbjörn Johansson</v>
      </c>
      <c r="G153" s="10" t="str">
        <f t="shared" si="205"/>
        <v>esbjorn.johansson@ljusdal.se</v>
      </c>
      <c r="H153" s="10" t="str">
        <f t="shared" si="206"/>
        <v>Ungdomsstraget, chef fritidsgårdar</v>
      </c>
      <c r="I153" s="11">
        <f t="shared" si="257"/>
        <v>0</v>
      </c>
      <c r="J153" s="11">
        <f t="shared" si="258"/>
        <v>0</v>
      </c>
      <c r="K153" s="11">
        <f t="shared" si="259"/>
        <v>0</v>
      </c>
      <c r="L153" s="11">
        <f t="shared" si="260"/>
        <v>1.25</v>
      </c>
      <c r="M153" s="11">
        <f t="shared" si="261"/>
        <v>0</v>
      </c>
      <c r="N153" s="10">
        <f t="shared" si="262"/>
        <v>1.25</v>
      </c>
      <c r="O153" s="11">
        <f t="shared" si="263"/>
        <v>0</v>
      </c>
      <c r="P153" s="11">
        <f t="shared" si="264"/>
        <v>0</v>
      </c>
      <c r="Q153" s="11">
        <f t="shared" si="265"/>
        <v>1</v>
      </c>
      <c r="R153" s="11">
        <f t="shared" si="266"/>
        <v>1</v>
      </c>
      <c r="S153" s="11">
        <f t="shared" si="267"/>
        <v>0</v>
      </c>
      <c r="T153" s="11">
        <f t="shared" si="268"/>
        <v>0</v>
      </c>
      <c r="U153" s="10">
        <f t="shared" si="269"/>
        <v>2</v>
      </c>
      <c r="V153" s="11">
        <f t="shared" si="270"/>
        <v>0</v>
      </c>
      <c r="W153" s="11">
        <f t="shared" si="271"/>
        <v>0.625</v>
      </c>
      <c r="X153" s="11">
        <f t="shared" si="272"/>
        <v>0</v>
      </c>
      <c r="Y153" s="11">
        <f t="shared" si="273"/>
        <v>0.625</v>
      </c>
      <c r="Z153" s="11">
        <f t="shared" si="274"/>
        <v>0.625</v>
      </c>
      <c r="AA153" s="11">
        <f t="shared" si="275"/>
        <v>0.625</v>
      </c>
      <c r="AB153" s="11">
        <f t="shared" si="276"/>
        <v>0.625</v>
      </c>
      <c r="AC153" s="11">
        <f t="shared" si="277"/>
        <v>0.625</v>
      </c>
      <c r="AD153" s="11">
        <f t="shared" si="278"/>
        <v>0</v>
      </c>
      <c r="AE153" s="10">
        <f t="shared" si="279"/>
        <v>3.75</v>
      </c>
      <c r="AF153" s="11">
        <f t="shared" si="280"/>
        <v>0</v>
      </c>
      <c r="AG153" s="11">
        <f t="shared" si="281"/>
        <v>2</v>
      </c>
      <c r="AH153" s="11">
        <f t="shared" si="282"/>
        <v>0</v>
      </c>
      <c r="AI153" s="11">
        <f t="shared" si="283"/>
        <v>2</v>
      </c>
      <c r="AJ153" s="11">
        <f t="shared" si="284"/>
        <v>0</v>
      </c>
      <c r="AK153" s="11">
        <f t="shared" si="285"/>
        <v>0</v>
      </c>
      <c r="AL153" s="10">
        <f t="shared" si="286"/>
        <v>4</v>
      </c>
      <c r="AM153" s="11">
        <f t="shared" si="287"/>
        <v>1</v>
      </c>
      <c r="AN153" s="11">
        <f t="shared" si="288"/>
        <v>1</v>
      </c>
      <c r="AO153" s="11">
        <f t="shared" si="289"/>
        <v>1</v>
      </c>
      <c r="AP153" s="11">
        <f t="shared" si="290"/>
        <v>1</v>
      </c>
      <c r="AQ153" s="11">
        <f t="shared" si="291"/>
        <v>0</v>
      </c>
      <c r="AR153" s="11">
        <f t="shared" si="292"/>
        <v>0</v>
      </c>
      <c r="AS153" s="10">
        <f t="shared" si="293"/>
        <v>4</v>
      </c>
      <c r="AT153" s="11">
        <f t="shared" si="294"/>
        <v>0</v>
      </c>
      <c r="AU153" s="11">
        <f t="shared" si="295"/>
        <v>0</v>
      </c>
      <c r="AV153" s="11">
        <f t="shared" si="296"/>
        <v>1</v>
      </c>
      <c r="AW153" s="11">
        <f t="shared" si="297"/>
        <v>0</v>
      </c>
      <c r="AX153" s="11">
        <f t="shared" si="298"/>
        <v>0</v>
      </c>
      <c r="AY153" s="11">
        <f t="shared" si="299"/>
        <v>0</v>
      </c>
      <c r="AZ153" s="10">
        <f t="shared" si="300"/>
        <v>1</v>
      </c>
      <c r="BA153" s="12" t="s">
        <v>1359</v>
      </c>
      <c r="BB153" s="12" t="s">
        <v>1360</v>
      </c>
      <c r="BC153" s="13">
        <v>2720</v>
      </c>
      <c r="BD153" s="10">
        <f t="shared" si="207"/>
        <v>3</v>
      </c>
      <c r="BE153" s="17">
        <f t="shared" si="301"/>
        <v>2.7</v>
      </c>
      <c r="BF153" s="10" t="str">
        <f t="shared" si="302"/>
        <v>Bra</v>
      </c>
      <c r="BI153" s="7">
        <v>108</v>
      </c>
      <c r="BJ153" s="6" t="s">
        <v>449</v>
      </c>
      <c r="BK153" s="9" t="str">
        <f t="shared" si="208"/>
        <v>Jonas Karlsson</v>
      </c>
      <c r="BL153" s="10" t="str">
        <f t="shared" si="209"/>
        <v>jonas_k65@hotmail.com</v>
      </c>
      <c r="BM153" s="10" t="str">
        <f t="shared" si="210"/>
        <v>ungdomssamordn</v>
      </c>
      <c r="BN153" s="11">
        <f t="shared" si="211"/>
        <v>0</v>
      </c>
      <c r="BO153" s="11">
        <f t="shared" si="212"/>
        <v>0</v>
      </c>
      <c r="BP153" s="11">
        <f t="shared" si="213"/>
        <v>1.25</v>
      </c>
      <c r="BQ153" s="11">
        <f t="shared" si="214"/>
        <v>1.25</v>
      </c>
      <c r="BR153" s="11">
        <f t="shared" si="215"/>
        <v>0</v>
      </c>
      <c r="BS153" s="10">
        <f t="shared" si="216"/>
        <v>2.5</v>
      </c>
      <c r="BT153" s="11">
        <f t="shared" si="217"/>
        <v>0</v>
      </c>
      <c r="BU153" s="11">
        <f t="shared" si="218"/>
        <v>0</v>
      </c>
      <c r="BV153" s="11">
        <f t="shared" si="219"/>
        <v>1</v>
      </c>
      <c r="BW153" s="11">
        <f t="shared" si="220"/>
        <v>1</v>
      </c>
      <c r="BX153" s="11">
        <f t="shared" si="221"/>
        <v>1</v>
      </c>
      <c r="BY153" s="11">
        <f t="shared" si="222"/>
        <v>0</v>
      </c>
      <c r="BZ153" s="10">
        <f t="shared" si="223"/>
        <v>3</v>
      </c>
      <c r="CA153" s="11">
        <f t="shared" si="224"/>
        <v>0</v>
      </c>
      <c r="CB153" s="11">
        <f t="shared" si="225"/>
        <v>0</v>
      </c>
      <c r="CC153" s="11">
        <f t="shared" si="226"/>
        <v>0.625</v>
      </c>
      <c r="CD153" s="11">
        <f t="shared" si="227"/>
        <v>0</v>
      </c>
      <c r="CE153" s="11">
        <f t="shared" si="228"/>
        <v>0.625</v>
      </c>
      <c r="CF153" s="11">
        <f t="shared" si="229"/>
        <v>0.625</v>
      </c>
      <c r="CG153" s="11">
        <f t="shared" si="230"/>
        <v>0.625</v>
      </c>
      <c r="CH153" s="11">
        <f t="shared" si="231"/>
        <v>0</v>
      </c>
      <c r="CI153" s="11">
        <f t="shared" si="232"/>
        <v>0</v>
      </c>
      <c r="CJ153" s="10">
        <f t="shared" si="233"/>
        <v>2.5</v>
      </c>
      <c r="CK153" s="11">
        <f t="shared" si="234"/>
        <v>0</v>
      </c>
      <c r="CL153" s="11">
        <f t="shared" si="235"/>
        <v>2</v>
      </c>
      <c r="CM153" s="11">
        <f t="shared" si="236"/>
        <v>0</v>
      </c>
      <c r="CN153" s="11">
        <f t="shared" si="237"/>
        <v>2</v>
      </c>
      <c r="CO153" s="11">
        <f t="shared" si="238"/>
        <v>0</v>
      </c>
      <c r="CP153" s="11">
        <f t="shared" si="239"/>
        <v>0</v>
      </c>
      <c r="CQ153" s="10">
        <f t="shared" si="240"/>
        <v>4</v>
      </c>
      <c r="CR153" s="11">
        <f t="shared" si="241"/>
        <v>1</v>
      </c>
      <c r="CS153" s="11">
        <f t="shared" si="242"/>
        <v>1</v>
      </c>
      <c r="CT153" s="11">
        <f t="shared" si="243"/>
        <v>1</v>
      </c>
      <c r="CU153" s="11">
        <f t="shared" si="244"/>
        <v>1</v>
      </c>
      <c r="CV153" s="11">
        <f t="shared" si="245"/>
        <v>0</v>
      </c>
      <c r="CW153" s="11">
        <f t="shared" si="246"/>
        <v>0</v>
      </c>
      <c r="CX153" s="10">
        <f t="shared" si="247"/>
        <v>4</v>
      </c>
      <c r="CY153" s="11">
        <f t="shared" si="248"/>
        <v>1</v>
      </c>
      <c r="CZ153" s="11">
        <f t="shared" si="249"/>
        <v>0</v>
      </c>
      <c r="DA153" s="11">
        <f t="shared" si="250"/>
        <v>0</v>
      </c>
      <c r="DB153" s="11">
        <f t="shared" si="251"/>
        <v>0</v>
      </c>
      <c r="DC153" s="11">
        <f t="shared" si="252"/>
        <v>0</v>
      </c>
      <c r="DD153" s="11">
        <f t="shared" si="253"/>
        <v>0</v>
      </c>
      <c r="DE153" s="10">
        <f t="shared" si="254"/>
        <v>1</v>
      </c>
      <c r="DF153" s="12" t="s">
        <v>1447</v>
      </c>
      <c r="DG153" s="12">
        <v>662</v>
      </c>
      <c r="DH153" s="13">
        <v>2870</v>
      </c>
      <c r="DI153" s="10">
        <f t="shared" si="255"/>
        <v>4</v>
      </c>
      <c r="DJ153" s="17">
        <f t="shared" si="256"/>
        <v>3</v>
      </c>
    </row>
    <row r="154" spans="1:114" ht="14.25" x14ac:dyDescent="0.2">
      <c r="A154" s="6" t="s">
        <v>844</v>
      </c>
      <c r="B154" s="7">
        <v>382</v>
      </c>
      <c r="C154" s="7"/>
      <c r="D154" s="7">
        <v>147</v>
      </c>
      <c r="E154" s="6" t="s">
        <v>325</v>
      </c>
      <c r="F154" s="9" t="str">
        <f t="shared" si="204"/>
        <v>Emma Asserholt</v>
      </c>
      <c r="G154" s="10" t="str">
        <f t="shared" si="205"/>
        <v>emma.asserholt@nassjo.se</v>
      </c>
      <c r="H154" s="10" t="str">
        <f t="shared" si="206"/>
        <v>ungdomsutvecklare</v>
      </c>
      <c r="I154" s="11">
        <f t="shared" si="257"/>
        <v>0</v>
      </c>
      <c r="J154" s="11">
        <f t="shared" si="258"/>
        <v>0</v>
      </c>
      <c r="K154" s="11">
        <f t="shared" si="259"/>
        <v>0</v>
      </c>
      <c r="L154" s="11">
        <f t="shared" si="260"/>
        <v>1.25</v>
      </c>
      <c r="M154" s="11">
        <f t="shared" si="261"/>
        <v>0</v>
      </c>
      <c r="N154" s="10">
        <f t="shared" si="262"/>
        <v>1.25</v>
      </c>
      <c r="O154" s="11">
        <f t="shared" si="263"/>
        <v>0</v>
      </c>
      <c r="P154" s="11">
        <f t="shared" si="264"/>
        <v>1</v>
      </c>
      <c r="Q154" s="11">
        <f t="shared" si="265"/>
        <v>1</v>
      </c>
      <c r="R154" s="11">
        <f t="shared" si="266"/>
        <v>0</v>
      </c>
      <c r="S154" s="11">
        <f t="shared" si="267"/>
        <v>0</v>
      </c>
      <c r="T154" s="11">
        <f t="shared" si="268"/>
        <v>0</v>
      </c>
      <c r="U154" s="10">
        <f t="shared" si="269"/>
        <v>2</v>
      </c>
      <c r="V154" s="11">
        <f t="shared" si="270"/>
        <v>0</v>
      </c>
      <c r="W154" s="11">
        <f t="shared" si="271"/>
        <v>0.625</v>
      </c>
      <c r="X154" s="11">
        <f t="shared" si="272"/>
        <v>0</v>
      </c>
      <c r="Y154" s="11">
        <f t="shared" si="273"/>
        <v>0</v>
      </c>
      <c r="Z154" s="11">
        <f t="shared" si="274"/>
        <v>0</v>
      </c>
      <c r="AA154" s="11">
        <f t="shared" si="275"/>
        <v>0.625</v>
      </c>
      <c r="AB154" s="11">
        <f t="shared" si="276"/>
        <v>0.625</v>
      </c>
      <c r="AC154" s="11">
        <f t="shared" si="277"/>
        <v>0.625</v>
      </c>
      <c r="AD154" s="11">
        <f t="shared" si="278"/>
        <v>0</v>
      </c>
      <c r="AE154" s="10">
        <f t="shared" si="279"/>
        <v>2.5</v>
      </c>
      <c r="AF154" s="11">
        <f t="shared" si="280"/>
        <v>0</v>
      </c>
      <c r="AG154" s="11">
        <f t="shared" si="281"/>
        <v>2</v>
      </c>
      <c r="AH154" s="11">
        <f t="shared" si="282"/>
        <v>0</v>
      </c>
      <c r="AI154" s="11">
        <f t="shared" si="283"/>
        <v>2</v>
      </c>
      <c r="AJ154" s="11">
        <f t="shared" si="284"/>
        <v>0</v>
      </c>
      <c r="AK154" s="11">
        <f t="shared" si="285"/>
        <v>0</v>
      </c>
      <c r="AL154" s="10">
        <f t="shared" si="286"/>
        <v>4</v>
      </c>
      <c r="AM154" s="11">
        <f t="shared" si="287"/>
        <v>1</v>
      </c>
      <c r="AN154" s="11">
        <f t="shared" si="288"/>
        <v>1</v>
      </c>
      <c r="AO154" s="11">
        <f t="shared" si="289"/>
        <v>1</v>
      </c>
      <c r="AP154" s="11">
        <f t="shared" si="290"/>
        <v>1</v>
      </c>
      <c r="AQ154" s="11">
        <f t="shared" si="291"/>
        <v>1</v>
      </c>
      <c r="AR154" s="11">
        <f t="shared" si="292"/>
        <v>0</v>
      </c>
      <c r="AS154" s="10">
        <f t="shared" si="293"/>
        <v>5</v>
      </c>
      <c r="AT154" s="11">
        <f t="shared" si="294"/>
        <v>0</v>
      </c>
      <c r="AU154" s="11">
        <f t="shared" si="295"/>
        <v>0</v>
      </c>
      <c r="AV154" s="11">
        <f t="shared" si="296"/>
        <v>0</v>
      </c>
      <c r="AW154" s="11">
        <f t="shared" si="297"/>
        <v>1</v>
      </c>
      <c r="AX154" s="11">
        <f t="shared" si="298"/>
        <v>0</v>
      </c>
      <c r="AY154" s="11">
        <f t="shared" si="299"/>
        <v>0</v>
      </c>
      <c r="AZ154" s="10">
        <f t="shared" si="300"/>
        <v>1</v>
      </c>
      <c r="BA154" s="12" t="s">
        <v>1394</v>
      </c>
      <c r="BB154" s="12" t="s">
        <v>1395</v>
      </c>
      <c r="BC154" s="13">
        <v>2648</v>
      </c>
      <c r="BD154" s="10">
        <f t="shared" si="207"/>
        <v>3</v>
      </c>
      <c r="BE154" s="17">
        <f t="shared" si="301"/>
        <v>2.7</v>
      </c>
      <c r="BF154" s="10" t="str">
        <f t="shared" si="302"/>
        <v>Bra</v>
      </c>
      <c r="BI154" s="7">
        <v>109</v>
      </c>
      <c r="BJ154" s="6" t="s">
        <v>305</v>
      </c>
      <c r="BK154" s="9" t="str">
        <f t="shared" si="208"/>
        <v>Arne Grau Amnér</v>
      </c>
      <c r="BL154" s="10" t="str">
        <f t="shared" si="209"/>
        <v>arne.grauamner@osby.se</v>
      </c>
      <c r="BM154" s="10" t="str">
        <f t="shared" si="210"/>
        <v>Kultur och fritidschef</v>
      </c>
      <c r="BN154" s="11">
        <f t="shared" si="211"/>
        <v>1.25</v>
      </c>
      <c r="BO154" s="11">
        <f t="shared" si="212"/>
        <v>0</v>
      </c>
      <c r="BP154" s="11">
        <f t="shared" si="213"/>
        <v>0</v>
      </c>
      <c r="BQ154" s="11">
        <f t="shared" si="214"/>
        <v>1.25</v>
      </c>
      <c r="BR154" s="11">
        <f t="shared" si="215"/>
        <v>0</v>
      </c>
      <c r="BS154" s="10">
        <f t="shared" si="216"/>
        <v>2.5</v>
      </c>
      <c r="BT154" s="11">
        <f t="shared" si="217"/>
        <v>0</v>
      </c>
      <c r="BU154" s="11">
        <f t="shared" si="218"/>
        <v>1</v>
      </c>
      <c r="BV154" s="11">
        <f t="shared" si="219"/>
        <v>1</v>
      </c>
      <c r="BW154" s="11">
        <f t="shared" si="220"/>
        <v>0</v>
      </c>
      <c r="BX154" s="11">
        <f t="shared" si="221"/>
        <v>0</v>
      </c>
      <c r="BY154" s="11">
        <f t="shared" si="222"/>
        <v>0</v>
      </c>
      <c r="BZ154" s="10">
        <f t="shared" si="223"/>
        <v>2</v>
      </c>
      <c r="CA154" s="11">
        <f t="shared" si="224"/>
        <v>0</v>
      </c>
      <c r="CB154" s="11">
        <f t="shared" si="225"/>
        <v>0.625</v>
      </c>
      <c r="CC154" s="11">
        <f t="shared" si="226"/>
        <v>0.625</v>
      </c>
      <c r="CD154" s="11">
        <f t="shared" si="227"/>
        <v>0.625</v>
      </c>
      <c r="CE154" s="11">
        <f t="shared" si="228"/>
        <v>0.625</v>
      </c>
      <c r="CF154" s="11">
        <f t="shared" si="229"/>
        <v>0.625</v>
      </c>
      <c r="CG154" s="11">
        <f t="shared" si="230"/>
        <v>0.625</v>
      </c>
      <c r="CH154" s="11">
        <f t="shared" si="231"/>
        <v>0</v>
      </c>
      <c r="CI154" s="11">
        <f t="shared" si="232"/>
        <v>0</v>
      </c>
      <c r="CJ154" s="10">
        <f t="shared" si="233"/>
        <v>3.75</v>
      </c>
      <c r="CK154" s="11">
        <f t="shared" si="234"/>
        <v>1</v>
      </c>
      <c r="CL154" s="11">
        <f t="shared" si="235"/>
        <v>0</v>
      </c>
      <c r="CM154" s="11">
        <f t="shared" si="236"/>
        <v>1</v>
      </c>
      <c r="CN154" s="11">
        <f t="shared" si="237"/>
        <v>0</v>
      </c>
      <c r="CO154" s="11">
        <f t="shared" si="238"/>
        <v>0</v>
      </c>
      <c r="CP154" s="11">
        <f t="shared" si="239"/>
        <v>0</v>
      </c>
      <c r="CQ154" s="10">
        <f t="shared" si="240"/>
        <v>2</v>
      </c>
      <c r="CR154" s="11">
        <f t="shared" si="241"/>
        <v>1</v>
      </c>
      <c r="CS154" s="11">
        <f t="shared" si="242"/>
        <v>1</v>
      </c>
      <c r="CT154" s="11">
        <f t="shared" si="243"/>
        <v>1</v>
      </c>
      <c r="CU154" s="11">
        <f t="shared" si="244"/>
        <v>1</v>
      </c>
      <c r="CV154" s="11">
        <f t="shared" si="245"/>
        <v>1</v>
      </c>
      <c r="CW154" s="11">
        <f t="shared" si="246"/>
        <v>0</v>
      </c>
      <c r="CX154" s="10">
        <f t="shared" si="247"/>
        <v>5</v>
      </c>
      <c r="CY154" s="11">
        <f t="shared" si="248"/>
        <v>1</v>
      </c>
      <c r="CZ154" s="11">
        <f t="shared" si="249"/>
        <v>0</v>
      </c>
      <c r="DA154" s="11">
        <f t="shared" si="250"/>
        <v>1</v>
      </c>
      <c r="DB154" s="11">
        <f t="shared" si="251"/>
        <v>0</v>
      </c>
      <c r="DC154" s="11">
        <f t="shared" si="252"/>
        <v>0</v>
      </c>
      <c r="DD154" s="11">
        <f t="shared" si="253"/>
        <v>0</v>
      </c>
      <c r="DE154" s="10">
        <f t="shared" si="254"/>
        <v>2</v>
      </c>
      <c r="DF154" s="12" t="s">
        <v>1469</v>
      </c>
      <c r="DG154" s="12" t="s">
        <v>1470</v>
      </c>
      <c r="DH154" s="13">
        <v>3094</v>
      </c>
      <c r="DI154" s="10">
        <f t="shared" si="255"/>
        <v>4</v>
      </c>
      <c r="DJ154" s="17">
        <f t="shared" si="256"/>
        <v>3</v>
      </c>
    </row>
    <row r="155" spans="1:114" ht="14.25" x14ac:dyDescent="0.2">
      <c r="A155" s="6" t="s">
        <v>844</v>
      </c>
      <c r="B155" s="7">
        <v>330</v>
      </c>
      <c r="C155" s="7"/>
      <c r="D155" s="7">
        <v>148</v>
      </c>
      <c r="E155" s="6" t="s">
        <v>1058</v>
      </c>
      <c r="F155" s="9" t="str">
        <f t="shared" si="204"/>
        <v>Maria Nilsson</v>
      </c>
      <c r="G155" s="10" t="str">
        <f t="shared" si="205"/>
        <v>Maria.Nilsson@varnamo.se</v>
      </c>
      <c r="H155" s="10" t="str">
        <f t="shared" si="206"/>
        <v>Verksamhetsansvarig fritidsågårdsverksamheten</v>
      </c>
      <c r="I155" s="11">
        <f t="shared" si="257"/>
        <v>0</v>
      </c>
      <c r="J155" s="11">
        <f t="shared" si="258"/>
        <v>1.25</v>
      </c>
      <c r="K155" s="11">
        <f t="shared" si="259"/>
        <v>0</v>
      </c>
      <c r="L155" s="11">
        <f t="shared" si="260"/>
        <v>0</v>
      </c>
      <c r="M155" s="11">
        <f t="shared" si="261"/>
        <v>0</v>
      </c>
      <c r="N155" s="10">
        <f t="shared" si="262"/>
        <v>1.25</v>
      </c>
      <c r="O155" s="11">
        <f t="shared" si="263"/>
        <v>0</v>
      </c>
      <c r="P155" s="11">
        <f t="shared" si="264"/>
        <v>1</v>
      </c>
      <c r="Q155" s="11">
        <f t="shared" si="265"/>
        <v>1</v>
      </c>
      <c r="R155" s="11">
        <f t="shared" si="266"/>
        <v>1</v>
      </c>
      <c r="S155" s="11">
        <f t="shared" si="267"/>
        <v>0</v>
      </c>
      <c r="T155" s="11">
        <f t="shared" si="268"/>
        <v>0</v>
      </c>
      <c r="U155" s="10">
        <f t="shared" si="269"/>
        <v>3</v>
      </c>
      <c r="V155" s="11">
        <f t="shared" si="270"/>
        <v>0</v>
      </c>
      <c r="W155" s="11">
        <f t="shared" si="271"/>
        <v>0</v>
      </c>
      <c r="X155" s="11">
        <f t="shared" si="272"/>
        <v>0.625</v>
      </c>
      <c r="Y155" s="11">
        <f t="shared" si="273"/>
        <v>0</v>
      </c>
      <c r="Z155" s="11">
        <f t="shared" si="274"/>
        <v>0</v>
      </c>
      <c r="AA155" s="11">
        <f t="shared" si="275"/>
        <v>0.625</v>
      </c>
      <c r="AB155" s="11">
        <f t="shared" si="276"/>
        <v>0.625</v>
      </c>
      <c r="AC155" s="11">
        <f t="shared" si="277"/>
        <v>0</v>
      </c>
      <c r="AD155" s="11">
        <f t="shared" si="278"/>
        <v>0</v>
      </c>
      <c r="AE155" s="10">
        <f t="shared" si="279"/>
        <v>1.875</v>
      </c>
      <c r="AF155" s="11">
        <f t="shared" si="280"/>
        <v>0</v>
      </c>
      <c r="AG155" s="11">
        <f t="shared" si="281"/>
        <v>2</v>
      </c>
      <c r="AH155" s="11">
        <f t="shared" si="282"/>
        <v>0</v>
      </c>
      <c r="AI155" s="11">
        <f t="shared" si="283"/>
        <v>2</v>
      </c>
      <c r="AJ155" s="11">
        <f t="shared" si="284"/>
        <v>1</v>
      </c>
      <c r="AK155" s="11">
        <f t="shared" si="285"/>
        <v>0</v>
      </c>
      <c r="AL155" s="10">
        <f t="shared" si="286"/>
        <v>5</v>
      </c>
      <c r="AM155" s="11">
        <f t="shared" si="287"/>
        <v>1</v>
      </c>
      <c r="AN155" s="11">
        <f t="shared" si="288"/>
        <v>1</v>
      </c>
      <c r="AO155" s="11">
        <f t="shared" si="289"/>
        <v>1</v>
      </c>
      <c r="AP155" s="11">
        <f t="shared" si="290"/>
        <v>1</v>
      </c>
      <c r="AQ155" s="11">
        <f t="shared" si="291"/>
        <v>1</v>
      </c>
      <c r="AR155" s="11">
        <f t="shared" si="292"/>
        <v>0</v>
      </c>
      <c r="AS155" s="10">
        <f t="shared" si="293"/>
        <v>5</v>
      </c>
      <c r="AT155" s="11">
        <f t="shared" si="294"/>
        <v>1</v>
      </c>
      <c r="AU155" s="11">
        <f t="shared" si="295"/>
        <v>0</v>
      </c>
      <c r="AV155" s="11">
        <f t="shared" si="296"/>
        <v>0</v>
      </c>
      <c r="AW155" s="11">
        <f t="shared" si="297"/>
        <v>0</v>
      </c>
      <c r="AX155" s="11">
        <f t="shared" si="298"/>
        <v>0</v>
      </c>
      <c r="AY155" s="11">
        <f t="shared" si="299"/>
        <v>0</v>
      </c>
      <c r="AZ155" s="10">
        <f t="shared" si="300"/>
        <v>1</v>
      </c>
      <c r="BA155" s="12" t="s">
        <v>1397</v>
      </c>
      <c r="BB155" s="12">
        <v>907</v>
      </c>
      <c r="BC155" s="13">
        <v>2340</v>
      </c>
      <c r="BD155" s="10">
        <f t="shared" si="207"/>
        <v>2</v>
      </c>
      <c r="BE155" s="17">
        <f t="shared" si="301"/>
        <v>2.7</v>
      </c>
      <c r="BF155" s="10" t="str">
        <f t="shared" si="302"/>
        <v>Bra</v>
      </c>
      <c r="BI155" s="7">
        <v>110</v>
      </c>
      <c r="BJ155" s="6" t="s">
        <v>674</v>
      </c>
      <c r="BK155" s="9" t="str">
        <f t="shared" si="208"/>
        <v>Magnus Almström</v>
      </c>
      <c r="BL155" s="10" t="str">
        <f t="shared" si="209"/>
        <v>magnus.almstrom@perstorp.se</v>
      </c>
      <c r="BM155" s="10" t="str">
        <f t="shared" si="210"/>
        <v>Fritidschef</v>
      </c>
      <c r="BN155" s="11">
        <f t="shared" si="211"/>
        <v>0</v>
      </c>
      <c r="BO155" s="11">
        <f t="shared" si="212"/>
        <v>0</v>
      </c>
      <c r="BP155" s="11">
        <f t="shared" si="213"/>
        <v>0</v>
      </c>
      <c r="BQ155" s="11">
        <f t="shared" si="214"/>
        <v>1.25</v>
      </c>
      <c r="BR155" s="11">
        <f t="shared" si="215"/>
        <v>0</v>
      </c>
      <c r="BS155" s="10">
        <f t="shared" si="216"/>
        <v>1.25</v>
      </c>
      <c r="BT155" s="11">
        <f t="shared" si="217"/>
        <v>0</v>
      </c>
      <c r="BU155" s="11">
        <f t="shared" si="218"/>
        <v>1</v>
      </c>
      <c r="BV155" s="11">
        <f t="shared" si="219"/>
        <v>1</v>
      </c>
      <c r="BW155" s="11">
        <f t="shared" si="220"/>
        <v>1</v>
      </c>
      <c r="BX155" s="11">
        <f t="shared" si="221"/>
        <v>0</v>
      </c>
      <c r="BY155" s="11">
        <f t="shared" si="222"/>
        <v>0</v>
      </c>
      <c r="BZ155" s="10">
        <f t="shared" si="223"/>
        <v>3</v>
      </c>
      <c r="CA155" s="11">
        <f t="shared" si="224"/>
        <v>0</v>
      </c>
      <c r="CB155" s="11">
        <f t="shared" si="225"/>
        <v>0</v>
      </c>
      <c r="CC155" s="11">
        <f t="shared" si="226"/>
        <v>0.625</v>
      </c>
      <c r="CD155" s="11">
        <f t="shared" si="227"/>
        <v>0.625</v>
      </c>
      <c r="CE155" s="11">
        <f t="shared" si="228"/>
        <v>0</v>
      </c>
      <c r="CF155" s="11">
        <f t="shared" si="229"/>
        <v>0.625</v>
      </c>
      <c r="CG155" s="11">
        <f t="shared" si="230"/>
        <v>0.625</v>
      </c>
      <c r="CH155" s="11">
        <f t="shared" si="231"/>
        <v>0</v>
      </c>
      <c r="CI155" s="11">
        <f t="shared" si="232"/>
        <v>0</v>
      </c>
      <c r="CJ155" s="10">
        <f t="shared" si="233"/>
        <v>2.5</v>
      </c>
      <c r="CK155" s="11">
        <f t="shared" si="234"/>
        <v>0</v>
      </c>
      <c r="CL155" s="11">
        <f t="shared" si="235"/>
        <v>2</v>
      </c>
      <c r="CM155" s="11">
        <f t="shared" si="236"/>
        <v>0</v>
      </c>
      <c r="CN155" s="11">
        <f t="shared" si="237"/>
        <v>2</v>
      </c>
      <c r="CO155" s="11">
        <f t="shared" si="238"/>
        <v>0</v>
      </c>
      <c r="CP155" s="11">
        <f t="shared" si="239"/>
        <v>0</v>
      </c>
      <c r="CQ155" s="10">
        <f t="shared" si="240"/>
        <v>4</v>
      </c>
      <c r="CR155" s="11">
        <f t="shared" si="241"/>
        <v>1</v>
      </c>
      <c r="CS155" s="11">
        <f t="shared" si="242"/>
        <v>1</v>
      </c>
      <c r="CT155" s="11">
        <f t="shared" si="243"/>
        <v>1</v>
      </c>
      <c r="CU155" s="11">
        <f t="shared" si="244"/>
        <v>1</v>
      </c>
      <c r="CV155" s="11">
        <f t="shared" si="245"/>
        <v>0</v>
      </c>
      <c r="CW155" s="11">
        <f t="shared" si="246"/>
        <v>0</v>
      </c>
      <c r="CX155" s="10">
        <f t="shared" si="247"/>
        <v>4</v>
      </c>
      <c r="CY155" s="11">
        <f t="shared" si="248"/>
        <v>0</v>
      </c>
      <c r="CZ155" s="11">
        <f t="shared" si="249"/>
        <v>1</v>
      </c>
      <c r="DA155" s="11">
        <f t="shared" si="250"/>
        <v>1</v>
      </c>
      <c r="DB155" s="11">
        <f t="shared" si="251"/>
        <v>0</v>
      </c>
      <c r="DC155" s="11">
        <f t="shared" si="252"/>
        <v>0</v>
      </c>
      <c r="DD155" s="11">
        <f t="shared" si="253"/>
        <v>0</v>
      </c>
      <c r="DE155" s="10">
        <f t="shared" si="254"/>
        <v>2</v>
      </c>
      <c r="DF155" s="12" t="s">
        <v>1488</v>
      </c>
      <c r="DG155" s="12">
        <v>817</v>
      </c>
      <c r="DH155" s="13">
        <v>3065</v>
      </c>
      <c r="DI155" s="10">
        <f t="shared" si="255"/>
        <v>4</v>
      </c>
      <c r="DJ155" s="17">
        <f t="shared" si="256"/>
        <v>3</v>
      </c>
    </row>
    <row r="156" spans="1:114" ht="14.25" x14ac:dyDescent="0.2">
      <c r="A156" s="6" t="s">
        <v>844</v>
      </c>
      <c r="B156" s="7">
        <v>319</v>
      </c>
      <c r="C156" s="7"/>
      <c r="D156" s="7">
        <v>149</v>
      </c>
      <c r="E156" s="6" t="s">
        <v>395</v>
      </c>
      <c r="F156" s="9" t="str">
        <f t="shared" si="204"/>
        <v>Jennie Ronefors</v>
      </c>
      <c r="G156" s="10" t="str">
        <f t="shared" si="205"/>
        <v>jennie.ronefors@ljungby.se</v>
      </c>
      <c r="H156" s="10" t="str">
        <f t="shared" si="206"/>
        <v>Folkhhälso- och friskvårdssamordnare</v>
      </c>
      <c r="I156" s="11">
        <f t="shared" si="257"/>
        <v>0</v>
      </c>
      <c r="J156" s="11">
        <f t="shared" si="258"/>
        <v>0</v>
      </c>
      <c r="K156" s="11">
        <f t="shared" si="259"/>
        <v>1.25</v>
      </c>
      <c r="L156" s="11">
        <f t="shared" si="260"/>
        <v>0</v>
      </c>
      <c r="M156" s="11">
        <f t="shared" si="261"/>
        <v>0</v>
      </c>
      <c r="N156" s="10">
        <f t="shared" si="262"/>
        <v>1.25</v>
      </c>
      <c r="O156" s="11">
        <f t="shared" si="263"/>
        <v>1</v>
      </c>
      <c r="P156" s="11">
        <f t="shared" si="264"/>
        <v>1</v>
      </c>
      <c r="Q156" s="11">
        <f t="shared" si="265"/>
        <v>1</v>
      </c>
      <c r="R156" s="11">
        <f t="shared" si="266"/>
        <v>1</v>
      </c>
      <c r="S156" s="11">
        <f t="shared" si="267"/>
        <v>0</v>
      </c>
      <c r="T156" s="11">
        <f t="shared" si="268"/>
        <v>0</v>
      </c>
      <c r="U156" s="10">
        <f t="shared" si="269"/>
        <v>4</v>
      </c>
      <c r="V156" s="11">
        <f t="shared" si="270"/>
        <v>0.625</v>
      </c>
      <c r="W156" s="11">
        <f t="shared" si="271"/>
        <v>0</v>
      </c>
      <c r="X156" s="11">
        <f t="shared" si="272"/>
        <v>0</v>
      </c>
      <c r="Y156" s="11">
        <f t="shared" si="273"/>
        <v>0</v>
      </c>
      <c r="Z156" s="11">
        <f t="shared" si="274"/>
        <v>0</v>
      </c>
      <c r="AA156" s="11">
        <f t="shared" si="275"/>
        <v>0.625</v>
      </c>
      <c r="AB156" s="11">
        <f t="shared" si="276"/>
        <v>0.625</v>
      </c>
      <c r="AC156" s="11">
        <f t="shared" si="277"/>
        <v>0</v>
      </c>
      <c r="AD156" s="11">
        <f t="shared" si="278"/>
        <v>0</v>
      </c>
      <c r="AE156" s="10">
        <f t="shared" si="279"/>
        <v>1.875</v>
      </c>
      <c r="AF156" s="11">
        <f t="shared" si="280"/>
        <v>0</v>
      </c>
      <c r="AG156" s="11">
        <f t="shared" si="281"/>
        <v>2</v>
      </c>
      <c r="AH156" s="11">
        <f t="shared" si="282"/>
        <v>0</v>
      </c>
      <c r="AI156" s="11">
        <f t="shared" si="283"/>
        <v>2</v>
      </c>
      <c r="AJ156" s="11">
        <f t="shared" si="284"/>
        <v>0</v>
      </c>
      <c r="AK156" s="11">
        <f t="shared" si="285"/>
        <v>0</v>
      </c>
      <c r="AL156" s="10">
        <f t="shared" si="286"/>
        <v>4</v>
      </c>
      <c r="AM156" s="11">
        <f t="shared" si="287"/>
        <v>1</v>
      </c>
      <c r="AN156" s="11">
        <f t="shared" si="288"/>
        <v>1</v>
      </c>
      <c r="AO156" s="11">
        <f t="shared" si="289"/>
        <v>1</v>
      </c>
      <c r="AP156" s="11">
        <f t="shared" si="290"/>
        <v>0</v>
      </c>
      <c r="AQ156" s="11">
        <f t="shared" si="291"/>
        <v>0</v>
      </c>
      <c r="AR156" s="11">
        <f t="shared" si="292"/>
        <v>0</v>
      </c>
      <c r="AS156" s="10">
        <f t="shared" si="293"/>
        <v>3</v>
      </c>
      <c r="AT156" s="11">
        <f t="shared" si="294"/>
        <v>1</v>
      </c>
      <c r="AU156" s="11">
        <f t="shared" si="295"/>
        <v>1</v>
      </c>
      <c r="AV156" s="11">
        <f t="shared" si="296"/>
        <v>1</v>
      </c>
      <c r="AW156" s="11">
        <f t="shared" si="297"/>
        <v>0</v>
      </c>
      <c r="AX156" s="11">
        <f t="shared" si="298"/>
        <v>0</v>
      </c>
      <c r="AY156" s="11">
        <f t="shared" si="299"/>
        <v>0</v>
      </c>
      <c r="AZ156" s="10">
        <f t="shared" si="300"/>
        <v>3</v>
      </c>
      <c r="BA156" s="12" t="s">
        <v>1429</v>
      </c>
      <c r="BB156" s="12" t="s">
        <v>1430</v>
      </c>
      <c r="BC156" s="13">
        <v>2472</v>
      </c>
      <c r="BD156" s="10">
        <f t="shared" si="207"/>
        <v>2</v>
      </c>
      <c r="BE156" s="17">
        <f t="shared" si="301"/>
        <v>2.7</v>
      </c>
      <c r="BF156" s="10" t="str">
        <f t="shared" si="302"/>
        <v>Varken eller</v>
      </c>
      <c r="BI156" s="7">
        <v>111</v>
      </c>
      <c r="BJ156" s="6" t="s">
        <v>538</v>
      </c>
      <c r="BK156" s="9" t="str">
        <f t="shared" si="208"/>
        <v>Annika Magnusson</v>
      </c>
      <c r="BL156" s="10" t="str">
        <f t="shared" si="209"/>
        <v>annika.magnusson@ekero.se</v>
      </c>
      <c r="BM156" s="10" t="str">
        <f t="shared" si="210"/>
        <v>Utvecklingsledare kultur och fritid</v>
      </c>
      <c r="BN156" s="11">
        <f t="shared" si="211"/>
        <v>1.25</v>
      </c>
      <c r="BO156" s="11">
        <f t="shared" si="212"/>
        <v>0</v>
      </c>
      <c r="BP156" s="11">
        <f t="shared" si="213"/>
        <v>0</v>
      </c>
      <c r="BQ156" s="11">
        <f t="shared" si="214"/>
        <v>1.25</v>
      </c>
      <c r="BR156" s="11">
        <f t="shared" si="215"/>
        <v>0</v>
      </c>
      <c r="BS156" s="10">
        <f t="shared" si="216"/>
        <v>2.5</v>
      </c>
      <c r="BT156" s="11">
        <f t="shared" si="217"/>
        <v>1</v>
      </c>
      <c r="BU156" s="11">
        <f t="shared" si="218"/>
        <v>1</v>
      </c>
      <c r="BV156" s="11">
        <f t="shared" si="219"/>
        <v>1</v>
      </c>
      <c r="BW156" s="11">
        <f t="shared" si="220"/>
        <v>1</v>
      </c>
      <c r="BX156" s="11">
        <f t="shared" si="221"/>
        <v>0</v>
      </c>
      <c r="BY156" s="11">
        <f t="shared" si="222"/>
        <v>0</v>
      </c>
      <c r="BZ156" s="10">
        <f t="shared" si="223"/>
        <v>4</v>
      </c>
      <c r="CA156" s="11">
        <f t="shared" si="224"/>
        <v>0.625</v>
      </c>
      <c r="CB156" s="11">
        <f t="shared" si="225"/>
        <v>0.625</v>
      </c>
      <c r="CC156" s="11">
        <f t="shared" si="226"/>
        <v>0.625</v>
      </c>
      <c r="CD156" s="11">
        <f t="shared" si="227"/>
        <v>0.625</v>
      </c>
      <c r="CE156" s="11">
        <f t="shared" si="228"/>
        <v>0</v>
      </c>
      <c r="CF156" s="11">
        <f t="shared" si="229"/>
        <v>0.625</v>
      </c>
      <c r="CG156" s="11">
        <f t="shared" si="230"/>
        <v>0.625</v>
      </c>
      <c r="CH156" s="11">
        <f t="shared" si="231"/>
        <v>0.625</v>
      </c>
      <c r="CI156" s="11">
        <f t="shared" si="232"/>
        <v>0</v>
      </c>
      <c r="CJ156" s="10">
        <f t="shared" si="233"/>
        <v>4.375</v>
      </c>
      <c r="CK156" s="11">
        <f t="shared" si="234"/>
        <v>1</v>
      </c>
      <c r="CL156" s="11">
        <f t="shared" si="235"/>
        <v>0</v>
      </c>
      <c r="CM156" s="11">
        <f t="shared" si="236"/>
        <v>0</v>
      </c>
      <c r="CN156" s="11">
        <f t="shared" si="237"/>
        <v>2</v>
      </c>
      <c r="CO156" s="11">
        <f t="shared" si="238"/>
        <v>0</v>
      </c>
      <c r="CP156" s="11">
        <f t="shared" si="239"/>
        <v>0</v>
      </c>
      <c r="CQ156" s="10">
        <f t="shared" si="240"/>
        <v>3</v>
      </c>
      <c r="CR156" s="11">
        <f t="shared" si="241"/>
        <v>1</v>
      </c>
      <c r="CS156" s="11">
        <f t="shared" si="242"/>
        <v>1</v>
      </c>
      <c r="CT156" s="11">
        <f t="shared" si="243"/>
        <v>1</v>
      </c>
      <c r="CU156" s="11">
        <f t="shared" si="244"/>
        <v>1</v>
      </c>
      <c r="CV156" s="11">
        <f t="shared" si="245"/>
        <v>0</v>
      </c>
      <c r="CW156" s="11">
        <f t="shared" si="246"/>
        <v>0</v>
      </c>
      <c r="CX156" s="10">
        <f t="shared" si="247"/>
        <v>4</v>
      </c>
      <c r="CY156" s="11">
        <f t="shared" si="248"/>
        <v>0</v>
      </c>
      <c r="CZ156" s="11">
        <f t="shared" si="249"/>
        <v>1</v>
      </c>
      <c r="DA156" s="11">
        <f t="shared" si="250"/>
        <v>1</v>
      </c>
      <c r="DB156" s="11">
        <f t="shared" si="251"/>
        <v>0</v>
      </c>
      <c r="DC156" s="11">
        <f t="shared" si="252"/>
        <v>0</v>
      </c>
      <c r="DD156" s="11">
        <f t="shared" si="253"/>
        <v>0</v>
      </c>
      <c r="DE156" s="10">
        <f t="shared" si="254"/>
        <v>2</v>
      </c>
      <c r="DF156" s="12" t="s">
        <v>1526</v>
      </c>
      <c r="DG156" s="12">
        <v>973</v>
      </c>
      <c r="DH156" s="13">
        <v>2151</v>
      </c>
      <c r="DI156" s="10">
        <f t="shared" si="255"/>
        <v>1</v>
      </c>
      <c r="DJ156" s="17">
        <f t="shared" si="256"/>
        <v>3</v>
      </c>
    </row>
    <row r="157" spans="1:114" ht="14.25" x14ac:dyDescent="0.2">
      <c r="A157" s="6" t="s">
        <v>844</v>
      </c>
      <c r="B157" s="7">
        <v>360</v>
      </c>
      <c r="C157" s="7"/>
      <c r="D157" s="7">
        <v>150</v>
      </c>
      <c r="E157" s="6" t="s">
        <v>427</v>
      </c>
      <c r="F157" s="9" t="str">
        <f t="shared" si="204"/>
        <v>Roger Arespång</v>
      </c>
      <c r="G157" s="10" t="str">
        <f t="shared" si="205"/>
        <v>roger.arespang@boden.se</v>
      </c>
      <c r="H157" s="10" t="str">
        <f t="shared" si="206"/>
        <v>Verksamhetschef unga</v>
      </c>
      <c r="I157" s="11">
        <f t="shared" si="257"/>
        <v>0</v>
      </c>
      <c r="J157" s="11">
        <f t="shared" si="258"/>
        <v>0</v>
      </c>
      <c r="K157" s="11">
        <f t="shared" si="259"/>
        <v>1.25</v>
      </c>
      <c r="L157" s="11">
        <f t="shared" si="260"/>
        <v>0</v>
      </c>
      <c r="M157" s="11">
        <f t="shared" si="261"/>
        <v>0</v>
      </c>
      <c r="N157" s="10">
        <f t="shared" si="262"/>
        <v>1.25</v>
      </c>
      <c r="O157" s="11">
        <f t="shared" si="263"/>
        <v>1</v>
      </c>
      <c r="P157" s="11">
        <f t="shared" si="264"/>
        <v>0</v>
      </c>
      <c r="Q157" s="11">
        <f t="shared" si="265"/>
        <v>1</v>
      </c>
      <c r="R157" s="11">
        <f t="shared" si="266"/>
        <v>1</v>
      </c>
      <c r="S157" s="11">
        <f t="shared" si="267"/>
        <v>0</v>
      </c>
      <c r="T157" s="11">
        <f t="shared" si="268"/>
        <v>0</v>
      </c>
      <c r="U157" s="10">
        <f t="shared" si="269"/>
        <v>3</v>
      </c>
      <c r="V157" s="11">
        <f t="shared" si="270"/>
        <v>0.625</v>
      </c>
      <c r="W157" s="11">
        <f t="shared" si="271"/>
        <v>0</v>
      </c>
      <c r="X157" s="11">
        <f t="shared" si="272"/>
        <v>0</v>
      </c>
      <c r="Y157" s="11">
        <f t="shared" si="273"/>
        <v>0</v>
      </c>
      <c r="Z157" s="11">
        <f t="shared" si="274"/>
        <v>0.625</v>
      </c>
      <c r="AA157" s="11">
        <f t="shared" si="275"/>
        <v>0.625</v>
      </c>
      <c r="AB157" s="11">
        <f t="shared" si="276"/>
        <v>0</v>
      </c>
      <c r="AC157" s="11">
        <f t="shared" si="277"/>
        <v>0.625</v>
      </c>
      <c r="AD157" s="11">
        <f t="shared" si="278"/>
        <v>0</v>
      </c>
      <c r="AE157" s="10">
        <f t="shared" si="279"/>
        <v>2.5</v>
      </c>
      <c r="AF157" s="11">
        <f t="shared" si="280"/>
        <v>0</v>
      </c>
      <c r="AG157" s="11">
        <f t="shared" si="281"/>
        <v>2</v>
      </c>
      <c r="AH157" s="11">
        <f t="shared" si="282"/>
        <v>0</v>
      </c>
      <c r="AI157" s="11">
        <f t="shared" si="283"/>
        <v>2</v>
      </c>
      <c r="AJ157" s="11">
        <f t="shared" si="284"/>
        <v>0</v>
      </c>
      <c r="AK157" s="11">
        <f t="shared" si="285"/>
        <v>0</v>
      </c>
      <c r="AL157" s="10">
        <f t="shared" si="286"/>
        <v>4</v>
      </c>
      <c r="AM157" s="11">
        <f t="shared" si="287"/>
        <v>1</v>
      </c>
      <c r="AN157" s="11">
        <f t="shared" si="288"/>
        <v>1</v>
      </c>
      <c r="AO157" s="11">
        <f t="shared" si="289"/>
        <v>1</v>
      </c>
      <c r="AP157" s="11">
        <f t="shared" si="290"/>
        <v>0</v>
      </c>
      <c r="AQ157" s="11">
        <f t="shared" si="291"/>
        <v>0</v>
      </c>
      <c r="AR157" s="11">
        <f t="shared" si="292"/>
        <v>0</v>
      </c>
      <c r="AS157" s="10">
        <f t="shared" si="293"/>
        <v>3</v>
      </c>
      <c r="AT157" s="11">
        <f t="shared" si="294"/>
        <v>0</v>
      </c>
      <c r="AU157" s="11">
        <f t="shared" si="295"/>
        <v>0</v>
      </c>
      <c r="AV157" s="11">
        <f t="shared" si="296"/>
        <v>0</v>
      </c>
      <c r="AW157" s="11">
        <f t="shared" si="297"/>
        <v>0</v>
      </c>
      <c r="AX157" s="11">
        <f t="shared" si="298"/>
        <v>0</v>
      </c>
      <c r="AY157" s="11">
        <f t="shared" si="299"/>
        <v>0</v>
      </c>
      <c r="AZ157" s="10">
        <f t="shared" si="300"/>
        <v>0</v>
      </c>
      <c r="BA157" s="12" t="s">
        <v>1440</v>
      </c>
      <c r="BB157" s="12">
        <v>833</v>
      </c>
      <c r="BC157" s="13">
        <v>3711</v>
      </c>
      <c r="BD157" s="10">
        <f t="shared" si="207"/>
        <v>5</v>
      </c>
      <c r="BE157" s="17">
        <f t="shared" si="301"/>
        <v>2.7</v>
      </c>
      <c r="BF157" s="10" t="str">
        <f t="shared" si="302"/>
        <v>Varken eller</v>
      </c>
      <c r="BI157" s="7">
        <v>112</v>
      </c>
      <c r="BJ157" s="6" t="s">
        <v>635</v>
      </c>
      <c r="BK157" s="9" t="str">
        <f t="shared" si="208"/>
        <v>Mathiaz Boström</v>
      </c>
      <c r="BL157" s="10" t="str">
        <f t="shared" si="209"/>
        <v>mathiaz.bostrom@tierp.se</v>
      </c>
      <c r="BM157" s="10" t="str">
        <f t="shared" si="210"/>
        <v>Ungdomskonsulent</v>
      </c>
      <c r="BN157" s="11">
        <f t="shared" si="211"/>
        <v>0</v>
      </c>
      <c r="BO157" s="11">
        <f t="shared" si="212"/>
        <v>0</v>
      </c>
      <c r="BP157" s="11">
        <f t="shared" si="213"/>
        <v>0</v>
      </c>
      <c r="BQ157" s="11">
        <f t="shared" si="214"/>
        <v>1.25</v>
      </c>
      <c r="BR157" s="11">
        <f t="shared" si="215"/>
        <v>0</v>
      </c>
      <c r="BS157" s="10">
        <f t="shared" si="216"/>
        <v>1.25</v>
      </c>
      <c r="BT157" s="11">
        <f t="shared" si="217"/>
        <v>1</v>
      </c>
      <c r="BU157" s="11">
        <f t="shared" si="218"/>
        <v>1</v>
      </c>
      <c r="BV157" s="11">
        <f t="shared" si="219"/>
        <v>1</v>
      </c>
      <c r="BW157" s="11">
        <f t="shared" si="220"/>
        <v>1</v>
      </c>
      <c r="BX157" s="11">
        <f t="shared" si="221"/>
        <v>0</v>
      </c>
      <c r="BY157" s="11">
        <f t="shared" si="222"/>
        <v>0</v>
      </c>
      <c r="BZ157" s="10">
        <f t="shared" si="223"/>
        <v>4</v>
      </c>
      <c r="CA157" s="11">
        <f t="shared" si="224"/>
        <v>0</v>
      </c>
      <c r="CB157" s="11">
        <f t="shared" si="225"/>
        <v>0.625</v>
      </c>
      <c r="CC157" s="11">
        <f t="shared" si="226"/>
        <v>0</v>
      </c>
      <c r="CD157" s="11">
        <f t="shared" si="227"/>
        <v>0</v>
      </c>
      <c r="CE157" s="11">
        <f t="shared" si="228"/>
        <v>0</v>
      </c>
      <c r="CF157" s="11">
        <f t="shared" si="229"/>
        <v>0.625</v>
      </c>
      <c r="CG157" s="11">
        <f t="shared" si="230"/>
        <v>0.625</v>
      </c>
      <c r="CH157" s="11">
        <f t="shared" si="231"/>
        <v>0.625</v>
      </c>
      <c r="CI157" s="11">
        <f t="shared" si="232"/>
        <v>0</v>
      </c>
      <c r="CJ157" s="10">
        <f t="shared" si="233"/>
        <v>2.5</v>
      </c>
      <c r="CK157" s="11">
        <f t="shared" si="234"/>
        <v>0</v>
      </c>
      <c r="CL157" s="11">
        <f t="shared" si="235"/>
        <v>2</v>
      </c>
      <c r="CM157" s="11">
        <f t="shared" si="236"/>
        <v>0</v>
      </c>
      <c r="CN157" s="11">
        <f t="shared" si="237"/>
        <v>0</v>
      </c>
      <c r="CO157" s="11">
        <f t="shared" si="238"/>
        <v>1</v>
      </c>
      <c r="CP157" s="11">
        <f t="shared" si="239"/>
        <v>0</v>
      </c>
      <c r="CQ157" s="10">
        <f t="shared" si="240"/>
        <v>3</v>
      </c>
      <c r="CR157" s="11">
        <f t="shared" si="241"/>
        <v>1</v>
      </c>
      <c r="CS157" s="11">
        <f t="shared" si="242"/>
        <v>1</v>
      </c>
      <c r="CT157" s="11">
        <f t="shared" si="243"/>
        <v>1</v>
      </c>
      <c r="CU157" s="11">
        <f t="shared" si="244"/>
        <v>1</v>
      </c>
      <c r="CV157" s="11">
        <f t="shared" si="245"/>
        <v>0</v>
      </c>
      <c r="CW157" s="11">
        <f t="shared" si="246"/>
        <v>0</v>
      </c>
      <c r="CX157" s="10">
        <f t="shared" si="247"/>
        <v>4</v>
      </c>
      <c r="CY157" s="11">
        <f t="shared" si="248"/>
        <v>1</v>
      </c>
      <c r="CZ157" s="11">
        <f t="shared" si="249"/>
        <v>1</v>
      </c>
      <c r="DA157" s="11">
        <f t="shared" si="250"/>
        <v>0</v>
      </c>
      <c r="DB157" s="11">
        <f t="shared" si="251"/>
        <v>0</v>
      </c>
      <c r="DC157" s="11">
        <f t="shared" si="252"/>
        <v>0</v>
      </c>
      <c r="DD157" s="11">
        <f t="shared" si="253"/>
        <v>0</v>
      </c>
      <c r="DE157" s="10">
        <f t="shared" si="254"/>
        <v>2</v>
      </c>
      <c r="DF157" s="12" t="s">
        <v>1579</v>
      </c>
      <c r="DG157" s="12">
        <v>985</v>
      </c>
      <c r="DH157" s="13">
        <v>2975</v>
      </c>
      <c r="DI157" s="10">
        <f t="shared" si="255"/>
        <v>4</v>
      </c>
      <c r="DJ157" s="17">
        <f t="shared" si="256"/>
        <v>3</v>
      </c>
    </row>
    <row r="158" spans="1:114" ht="14.25" x14ac:dyDescent="0.2">
      <c r="A158" s="6" t="s">
        <v>844</v>
      </c>
      <c r="B158" s="7">
        <v>305</v>
      </c>
      <c r="C158" s="7"/>
      <c r="D158" s="7">
        <v>151</v>
      </c>
      <c r="E158" s="6" t="s">
        <v>689</v>
      </c>
      <c r="F158" s="9" t="str">
        <f t="shared" si="204"/>
        <v>Kent Andréasson</v>
      </c>
      <c r="G158" s="10" t="str">
        <f t="shared" si="205"/>
        <v>kent.andreasson@bjuv.se</v>
      </c>
      <c r="H158" s="10" t="str">
        <f t="shared" si="206"/>
        <v>Förvaltningschef</v>
      </c>
      <c r="I158" s="11">
        <f t="shared" si="257"/>
        <v>1.25</v>
      </c>
      <c r="J158" s="11">
        <f t="shared" si="258"/>
        <v>0</v>
      </c>
      <c r="K158" s="11">
        <f t="shared" si="259"/>
        <v>1.25</v>
      </c>
      <c r="L158" s="11">
        <f t="shared" si="260"/>
        <v>1.25</v>
      </c>
      <c r="M158" s="11">
        <f t="shared" si="261"/>
        <v>0</v>
      </c>
      <c r="N158" s="10">
        <f t="shared" si="262"/>
        <v>3.75</v>
      </c>
      <c r="O158" s="11">
        <f t="shared" si="263"/>
        <v>0</v>
      </c>
      <c r="P158" s="11">
        <f t="shared" si="264"/>
        <v>1</v>
      </c>
      <c r="Q158" s="11">
        <f t="shared" si="265"/>
        <v>1</v>
      </c>
      <c r="R158" s="11">
        <f t="shared" si="266"/>
        <v>1</v>
      </c>
      <c r="S158" s="11">
        <f t="shared" si="267"/>
        <v>0</v>
      </c>
      <c r="T158" s="11">
        <f t="shared" si="268"/>
        <v>0</v>
      </c>
      <c r="U158" s="10">
        <f t="shared" si="269"/>
        <v>3</v>
      </c>
      <c r="V158" s="11">
        <f t="shared" si="270"/>
        <v>0.625</v>
      </c>
      <c r="W158" s="11">
        <f t="shared" si="271"/>
        <v>0</v>
      </c>
      <c r="X158" s="11">
        <f t="shared" si="272"/>
        <v>0</v>
      </c>
      <c r="Y158" s="11">
        <f t="shared" si="273"/>
        <v>0.625</v>
      </c>
      <c r="Z158" s="11">
        <f t="shared" si="274"/>
        <v>0</v>
      </c>
      <c r="AA158" s="11">
        <f t="shared" si="275"/>
        <v>0.625</v>
      </c>
      <c r="AB158" s="11">
        <f t="shared" si="276"/>
        <v>0</v>
      </c>
      <c r="AC158" s="11">
        <f t="shared" si="277"/>
        <v>0</v>
      </c>
      <c r="AD158" s="11">
        <f t="shared" si="278"/>
        <v>0</v>
      </c>
      <c r="AE158" s="10">
        <f t="shared" si="279"/>
        <v>1.875</v>
      </c>
      <c r="AF158" s="11">
        <f t="shared" si="280"/>
        <v>0</v>
      </c>
      <c r="AG158" s="11">
        <f t="shared" si="281"/>
        <v>2</v>
      </c>
      <c r="AH158" s="11">
        <f t="shared" si="282"/>
        <v>1</v>
      </c>
      <c r="AI158" s="11">
        <f t="shared" si="283"/>
        <v>0</v>
      </c>
      <c r="AJ158" s="11">
        <f t="shared" si="284"/>
        <v>0</v>
      </c>
      <c r="AK158" s="11">
        <f t="shared" si="285"/>
        <v>0</v>
      </c>
      <c r="AL158" s="10">
        <f t="shared" si="286"/>
        <v>3</v>
      </c>
      <c r="AM158" s="11">
        <f t="shared" si="287"/>
        <v>1</v>
      </c>
      <c r="AN158" s="11">
        <f t="shared" si="288"/>
        <v>1</v>
      </c>
      <c r="AO158" s="11">
        <f t="shared" si="289"/>
        <v>1</v>
      </c>
      <c r="AP158" s="11">
        <f t="shared" si="290"/>
        <v>1</v>
      </c>
      <c r="AQ158" s="11">
        <f t="shared" si="291"/>
        <v>0</v>
      </c>
      <c r="AR158" s="11">
        <f t="shared" si="292"/>
        <v>0</v>
      </c>
      <c r="AS158" s="10">
        <f t="shared" si="293"/>
        <v>4</v>
      </c>
      <c r="AT158" s="11">
        <f t="shared" si="294"/>
        <v>1</v>
      </c>
      <c r="AU158" s="11">
        <f t="shared" si="295"/>
        <v>1</v>
      </c>
      <c r="AV158" s="11">
        <f t="shared" si="296"/>
        <v>1</v>
      </c>
      <c r="AW158" s="11">
        <f t="shared" si="297"/>
        <v>0</v>
      </c>
      <c r="AX158" s="11">
        <f t="shared" si="298"/>
        <v>0</v>
      </c>
      <c r="AY158" s="11">
        <f t="shared" si="299"/>
        <v>0</v>
      </c>
      <c r="AZ158" s="10">
        <f t="shared" si="300"/>
        <v>3</v>
      </c>
      <c r="BA158" s="12" t="s">
        <v>1471</v>
      </c>
      <c r="BB158" s="12">
        <v>821</v>
      </c>
      <c r="BC158" s="13">
        <v>1976</v>
      </c>
      <c r="BD158" s="10">
        <f t="shared" si="207"/>
        <v>0</v>
      </c>
      <c r="BE158" s="17">
        <f t="shared" si="301"/>
        <v>2.7</v>
      </c>
      <c r="BF158" s="10" t="str">
        <f t="shared" si="302"/>
        <v>Varken eller</v>
      </c>
      <c r="BI158" s="7">
        <v>113</v>
      </c>
      <c r="BJ158" s="6" t="s">
        <v>318</v>
      </c>
      <c r="BK158" s="9" t="str">
        <f t="shared" si="208"/>
        <v>Lars Johansson</v>
      </c>
      <c r="BL158" s="10" t="str">
        <f t="shared" si="209"/>
        <v>lars.johansson@harnosand.se</v>
      </c>
      <c r="BM158" s="10" t="str">
        <f t="shared" si="210"/>
        <v>Ungdomssamordnare</v>
      </c>
      <c r="BN158" s="11">
        <f t="shared" si="211"/>
        <v>0</v>
      </c>
      <c r="BO158" s="11">
        <f t="shared" si="212"/>
        <v>0</v>
      </c>
      <c r="BP158" s="11">
        <f t="shared" si="213"/>
        <v>1.25</v>
      </c>
      <c r="BQ158" s="11">
        <f t="shared" si="214"/>
        <v>0</v>
      </c>
      <c r="BR158" s="11">
        <f t="shared" si="215"/>
        <v>0</v>
      </c>
      <c r="BS158" s="10">
        <f t="shared" si="216"/>
        <v>1.25</v>
      </c>
      <c r="BT158" s="11">
        <f t="shared" si="217"/>
        <v>1</v>
      </c>
      <c r="BU158" s="11">
        <f t="shared" si="218"/>
        <v>1</v>
      </c>
      <c r="BV158" s="11">
        <f t="shared" si="219"/>
        <v>1</v>
      </c>
      <c r="BW158" s="11">
        <f t="shared" si="220"/>
        <v>1</v>
      </c>
      <c r="BX158" s="11">
        <f t="shared" si="221"/>
        <v>1</v>
      </c>
      <c r="BY158" s="11">
        <f t="shared" si="222"/>
        <v>0</v>
      </c>
      <c r="BZ158" s="10">
        <f t="shared" si="223"/>
        <v>5</v>
      </c>
      <c r="CA158" s="11">
        <f t="shared" si="224"/>
        <v>0.625</v>
      </c>
      <c r="CB158" s="11">
        <f t="shared" si="225"/>
        <v>0.625</v>
      </c>
      <c r="CC158" s="11">
        <f t="shared" si="226"/>
        <v>0.625</v>
      </c>
      <c r="CD158" s="11">
        <f t="shared" si="227"/>
        <v>0.625</v>
      </c>
      <c r="CE158" s="11">
        <f t="shared" si="228"/>
        <v>0.625</v>
      </c>
      <c r="CF158" s="11">
        <f t="shared" si="229"/>
        <v>0.625</v>
      </c>
      <c r="CG158" s="11">
        <f t="shared" si="230"/>
        <v>0.625</v>
      </c>
      <c r="CH158" s="11">
        <f t="shared" si="231"/>
        <v>0.625</v>
      </c>
      <c r="CI158" s="11">
        <f t="shared" si="232"/>
        <v>0</v>
      </c>
      <c r="CJ158" s="10">
        <f t="shared" si="233"/>
        <v>5</v>
      </c>
      <c r="CK158" s="11">
        <f t="shared" si="234"/>
        <v>1</v>
      </c>
      <c r="CL158" s="11">
        <f t="shared" si="235"/>
        <v>0</v>
      </c>
      <c r="CM158" s="11">
        <f t="shared" si="236"/>
        <v>0</v>
      </c>
      <c r="CN158" s="11">
        <f t="shared" si="237"/>
        <v>2</v>
      </c>
      <c r="CO158" s="11">
        <f t="shared" si="238"/>
        <v>0</v>
      </c>
      <c r="CP158" s="11">
        <f t="shared" si="239"/>
        <v>0</v>
      </c>
      <c r="CQ158" s="10">
        <f t="shared" si="240"/>
        <v>3</v>
      </c>
      <c r="CR158" s="11">
        <f t="shared" si="241"/>
        <v>1</v>
      </c>
      <c r="CS158" s="11">
        <f t="shared" si="242"/>
        <v>1</v>
      </c>
      <c r="CT158" s="11">
        <f t="shared" si="243"/>
        <v>1</v>
      </c>
      <c r="CU158" s="11">
        <f t="shared" si="244"/>
        <v>1</v>
      </c>
      <c r="CV158" s="11">
        <f t="shared" si="245"/>
        <v>0</v>
      </c>
      <c r="CW158" s="11">
        <f t="shared" si="246"/>
        <v>0</v>
      </c>
      <c r="CX158" s="10">
        <f t="shared" si="247"/>
        <v>4</v>
      </c>
      <c r="CY158" s="11">
        <f t="shared" si="248"/>
        <v>1</v>
      </c>
      <c r="CZ158" s="11">
        <f t="shared" si="249"/>
        <v>1</v>
      </c>
      <c r="DA158" s="11">
        <f t="shared" si="250"/>
        <v>0</v>
      </c>
      <c r="DB158" s="11">
        <f t="shared" si="251"/>
        <v>0</v>
      </c>
      <c r="DC158" s="11">
        <f t="shared" si="252"/>
        <v>0</v>
      </c>
      <c r="DD158" s="11">
        <f t="shared" si="253"/>
        <v>0</v>
      </c>
      <c r="DE158" s="10">
        <f t="shared" si="254"/>
        <v>2</v>
      </c>
      <c r="DF158" s="12" t="s">
        <v>1364</v>
      </c>
      <c r="DG158" s="12" t="s">
        <v>1622</v>
      </c>
      <c r="DH158" s="13">
        <v>2232</v>
      </c>
      <c r="DI158" s="10">
        <f t="shared" si="255"/>
        <v>1</v>
      </c>
      <c r="DJ158" s="17">
        <f t="shared" si="256"/>
        <v>3</v>
      </c>
    </row>
    <row r="159" spans="1:114" ht="14.25" x14ac:dyDescent="0.2">
      <c r="A159" s="6" t="s">
        <v>844</v>
      </c>
      <c r="B159" s="7">
        <v>381</v>
      </c>
      <c r="C159" s="7"/>
      <c r="D159" s="7">
        <v>152</v>
      </c>
      <c r="E159" s="6" t="s">
        <v>611</v>
      </c>
      <c r="F159" s="9" t="str">
        <f t="shared" si="204"/>
        <v>Christian Håkansson</v>
      </c>
      <c r="G159" s="10" t="str">
        <f t="shared" si="205"/>
        <v>christian.hakansson@horby.se</v>
      </c>
      <c r="H159" s="10" t="str">
        <f t="shared" si="206"/>
        <v>Verksamhetsansvarig Fritid</v>
      </c>
      <c r="I159" s="11">
        <f t="shared" si="257"/>
        <v>0</v>
      </c>
      <c r="J159" s="11">
        <f t="shared" si="258"/>
        <v>0</v>
      </c>
      <c r="K159" s="11">
        <f t="shared" si="259"/>
        <v>1.25</v>
      </c>
      <c r="L159" s="11">
        <f t="shared" si="260"/>
        <v>0</v>
      </c>
      <c r="M159" s="11">
        <f t="shared" si="261"/>
        <v>0</v>
      </c>
      <c r="N159" s="10">
        <f t="shared" si="262"/>
        <v>1.25</v>
      </c>
      <c r="O159" s="11">
        <f t="shared" si="263"/>
        <v>1</v>
      </c>
      <c r="P159" s="11">
        <f t="shared" si="264"/>
        <v>0</v>
      </c>
      <c r="Q159" s="11">
        <f t="shared" si="265"/>
        <v>0</v>
      </c>
      <c r="R159" s="11">
        <f t="shared" si="266"/>
        <v>1</v>
      </c>
      <c r="S159" s="11">
        <f t="shared" si="267"/>
        <v>0</v>
      </c>
      <c r="T159" s="11">
        <f t="shared" si="268"/>
        <v>0</v>
      </c>
      <c r="U159" s="10">
        <f t="shared" si="269"/>
        <v>2</v>
      </c>
      <c r="V159" s="11">
        <f t="shared" si="270"/>
        <v>0</v>
      </c>
      <c r="W159" s="11">
        <f t="shared" si="271"/>
        <v>0.625</v>
      </c>
      <c r="X159" s="11">
        <f t="shared" si="272"/>
        <v>0</v>
      </c>
      <c r="Y159" s="11">
        <f t="shared" si="273"/>
        <v>0.625</v>
      </c>
      <c r="Z159" s="11">
        <f t="shared" si="274"/>
        <v>0</v>
      </c>
      <c r="AA159" s="11">
        <f t="shared" si="275"/>
        <v>0.625</v>
      </c>
      <c r="AB159" s="11">
        <f t="shared" si="276"/>
        <v>0.625</v>
      </c>
      <c r="AC159" s="11">
        <f t="shared" si="277"/>
        <v>0</v>
      </c>
      <c r="AD159" s="11">
        <f t="shared" si="278"/>
        <v>0</v>
      </c>
      <c r="AE159" s="10">
        <f t="shared" si="279"/>
        <v>2.5</v>
      </c>
      <c r="AF159" s="11">
        <f t="shared" si="280"/>
        <v>0</v>
      </c>
      <c r="AG159" s="11">
        <f t="shared" si="281"/>
        <v>2</v>
      </c>
      <c r="AH159" s="11">
        <f t="shared" si="282"/>
        <v>0</v>
      </c>
      <c r="AI159" s="11">
        <f t="shared" si="283"/>
        <v>2</v>
      </c>
      <c r="AJ159" s="11">
        <f t="shared" si="284"/>
        <v>0</v>
      </c>
      <c r="AK159" s="11">
        <f t="shared" si="285"/>
        <v>0</v>
      </c>
      <c r="AL159" s="10">
        <f t="shared" si="286"/>
        <v>4</v>
      </c>
      <c r="AM159" s="11">
        <f t="shared" si="287"/>
        <v>1</v>
      </c>
      <c r="AN159" s="11">
        <f t="shared" si="288"/>
        <v>1</v>
      </c>
      <c r="AO159" s="11">
        <f t="shared" si="289"/>
        <v>1</v>
      </c>
      <c r="AP159" s="11">
        <f t="shared" si="290"/>
        <v>1</v>
      </c>
      <c r="AQ159" s="11">
        <f t="shared" si="291"/>
        <v>0</v>
      </c>
      <c r="AR159" s="11">
        <f t="shared" si="292"/>
        <v>0</v>
      </c>
      <c r="AS159" s="10">
        <f t="shared" si="293"/>
        <v>4</v>
      </c>
      <c r="AT159" s="11">
        <f t="shared" si="294"/>
        <v>1</v>
      </c>
      <c r="AU159" s="11">
        <f t="shared" si="295"/>
        <v>1</v>
      </c>
      <c r="AV159" s="11">
        <f t="shared" si="296"/>
        <v>0</v>
      </c>
      <c r="AW159" s="11">
        <f t="shared" si="297"/>
        <v>0</v>
      </c>
      <c r="AX159" s="11">
        <f t="shared" si="298"/>
        <v>0</v>
      </c>
      <c r="AY159" s="11">
        <f t="shared" si="299"/>
        <v>0</v>
      </c>
      <c r="AZ159" s="10">
        <f t="shared" si="300"/>
        <v>2</v>
      </c>
      <c r="BA159" s="12" t="s">
        <v>1480</v>
      </c>
      <c r="BB159" s="12" t="s">
        <v>1481</v>
      </c>
      <c r="BC159" s="13">
        <v>2782</v>
      </c>
      <c r="BD159" s="10">
        <f t="shared" si="207"/>
        <v>3</v>
      </c>
      <c r="BE159" s="17">
        <f t="shared" si="301"/>
        <v>2.7</v>
      </c>
      <c r="BF159" s="10" t="str">
        <f t="shared" si="302"/>
        <v>Bra</v>
      </c>
      <c r="BI159" s="7">
        <v>114</v>
      </c>
      <c r="BJ159" s="6" t="s">
        <v>659</v>
      </c>
      <c r="BK159" s="9" t="str">
        <f t="shared" si="208"/>
        <v>Christina Nettelbladh Malm</v>
      </c>
      <c r="BL159" s="10" t="str">
        <f t="shared" si="209"/>
        <v>christina.nettelbladh.malm@skovde.se</v>
      </c>
      <c r="BM159" s="10" t="str">
        <f t="shared" si="210"/>
        <v>Ungdomsstrateg</v>
      </c>
      <c r="BN159" s="11">
        <f t="shared" si="211"/>
        <v>1.25</v>
      </c>
      <c r="BO159" s="11">
        <f t="shared" si="212"/>
        <v>0</v>
      </c>
      <c r="BP159" s="11">
        <f t="shared" si="213"/>
        <v>1.25</v>
      </c>
      <c r="BQ159" s="11">
        <f t="shared" si="214"/>
        <v>1.25</v>
      </c>
      <c r="BR159" s="11">
        <f t="shared" si="215"/>
        <v>0</v>
      </c>
      <c r="BS159" s="10">
        <f t="shared" si="216"/>
        <v>3.75</v>
      </c>
      <c r="BT159" s="11">
        <f t="shared" si="217"/>
        <v>1</v>
      </c>
      <c r="BU159" s="11">
        <f t="shared" si="218"/>
        <v>0</v>
      </c>
      <c r="BV159" s="11">
        <f t="shared" si="219"/>
        <v>1</v>
      </c>
      <c r="BW159" s="11">
        <f t="shared" si="220"/>
        <v>0</v>
      </c>
      <c r="BX159" s="11">
        <f t="shared" si="221"/>
        <v>0</v>
      </c>
      <c r="BY159" s="11">
        <f t="shared" si="222"/>
        <v>0</v>
      </c>
      <c r="BZ159" s="10">
        <f t="shared" si="223"/>
        <v>2</v>
      </c>
      <c r="CA159" s="11">
        <f t="shared" si="224"/>
        <v>0</v>
      </c>
      <c r="CB159" s="11">
        <f t="shared" si="225"/>
        <v>0</v>
      </c>
      <c r="CC159" s="11">
        <f t="shared" si="226"/>
        <v>0</v>
      </c>
      <c r="CD159" s="11">
        <f t="shared" si="227"/>
        <v>0</v>
      </c>
      <c r="CE159" s="11">
        <f t="shared" si="228"/>
        <v>0</v>
      </c>
      <c r="CF159" s="11">
        <f t="shared" si="229"/>
        <v>0.625</v>
      </c>
      <c r="CG159" s="11">
        <f t="shared" si="230"/>
        <v>0</v>
      </c>
      <c r="CH159" s="11">
        <f t="shared" si="231"/>
        <v>0.625</v>
      </c>
      <c r="CI159" s="11">
        <f t="shared" si="232"/>
        <v>0</v>
      </c>
      <c r="CJ159" s="10">
        <f t="shared" si="233"/>
        <v>1.25</v>
      </c>
      <c r="CK159" s="11">
        <f t="shared" si="234"/>
        <v>0</v>
      </c>
      <c r="CL159" s="11">
        <f t="shared" si="235"/>
        <v>2</v>
      </c>
      <c r="CM159" s="11">
        <f t="shared" si="236"/>
        <v>0</v>
      </c>
      <c r="CN159" s="11">
        <f t="shared" si="237"/>
        <v>2</v>
      </c>
      <c r="CO159" s="11">
        <f t="shared" si="238"/>
        <v>0</v>
      </c>
      <c r="CP159" s="11">
        <f t="shared" si="239"/>
        <v>0</v>
      </c>
      <c r="CQ159" s="10">
        <f t="shared" si="240"/>
        <v>4</v>
      </c>
      <c r="CR159" s="11">
        <f t="shared" si="241"/>
        <v>1</v>
      </c>
      <c r="CS159" s="11">
        <f t="shared" si="242"/>
        <v>1</v>
      </c>
      <c r="CT159" s="11">
        <f t="shared" si="243"/>
        <v>1</v>
      </c>
      <c r="CU159" s="11">
        <f t="shared" si="244"/>
        <v>1</v>
      </c>
      <c r="CV159" s="11">
        <f t="shared" si="245"/>
        <v>0</v>
      </c>
      <c r="CW159" s="11">
        <f t="shared" si="246"/>
        <v>0</v>
      </c>
      <c r="CX159" s="10">
        <f t="shared" si="247"/>
        <v>4</v>
      </c>
      <c r="CY159" s="11">
        <f t="shared" si="248"/>
        <v>0</v>
      </c>
      <c r="CZ159" s="11">
        <f t="shared" si="249"/>
        <v>0</v>
      </c>
      <c r="DA159" s="11">
        <f t="shared" si="250"/>
        <v>0</v>
      </c>
      <c r="DB159" s="11">
        <f t="shared" si="251"/>
        <v>1</v>
      </c>
      <c r="DC159" s="11">
        <f t="shared" si="252"/>
        <v>0</v>
      </c>
      <c r="DD159" s="11">
        <f t="shared" si="253"/>
        <v>0</v>
      </c>
      <c r="DE159" s="10">
        <f t="shared" si="254"/>
        <v>1</v>
      </c>
      <c r="DF159" s="12" t="s">
        <v>1648</v>
      </c>
      <c r="DG159" s="12" t="s">
        <v>1649</v>
      </c>
      <c r="DH159" s="13">
        <v>3780</v>
      </c>
      <c r="DI159" s="10">
        <f t="shared" si="255"/>
        <v>5</v>
      </c>
      <c r="DJ159" s="17">
        <f t="shared" si="256"/>
        <v>3</v>
      </c>
    </row>
    <row r="160" spans="1:114" ht="14.25" x14ac:dyDescent="0.2">
      <c r="A160" s="19" t="s">
        <v>862</v>
      </c>
      <c r="B160" s="7">
        <v>1715</v>
      </c>
      <c r="C160" s="7"/>
      <c r="D160" s="7">
        <v>153</v>
      </c>
      <c r="E160" s="6" t="s">
        <v>683</v>
      </c>
      <c r="F160" s="9" t="str">
        <f t="shared" si="204"/>
        <v>Magnus Persson</v>
      </c>
      <c r="G160" s="10" t="str">
        <f t="shared" si="205"/>
        <v>magnus.persson@astorp.se</v>
      </c>
      <c r="H160" s="10" t="str">
        <f t="shared" si="206"/>
        <v>Fältsekreterare</v>
      </c>
      <c r="I160" s="11">
        <f t="shared" si="257"/>
        <v>0</v>
      </c>
      <c r="J160" s="11">
        <f t="shared" si="258"/>
        <v>0</v>
      </c>
      <c r="K160" s="11">
        <f t="shared" si="259"/>
        <v>0</v>
      </c>
      <c r="L160" s="11">
        <f t="shared" si="260"/>
        <v>1.25</v>
      </c>
      <c r="M160" s="11">
        <f t="shared" si="261"/>
        <v>0</v>
      </c>
      <c r="N160" s="10">
        <f t="shared" si="262"/>
        <v>1.25</v>
      </c>
      <c r="O160" s="11">
        <f t="shared" si="263"/>
        <v>1</v>
      </c>
      <c r="P160" s="11">
        <f t="shared" si="264"/>
        <v>0</v>
      </c>
      <c r="Q160" s="11">
        <f t="shared" si="265"/>
        <v>1</v>
      </c>
      <c r="R160" s="11">
        <f t="shared" si="266"/>
        <v>1</v>
      </c>
      <c r="S160" s="11">
        <f t="shared" si="267"/>
        <v>1</v>
      </c>
      <c r="T160" s="11">
        <f t="shared" si="268"/>
        <v>0</v>
      </c>
      <c r="U160" s="10">
        <f t="shared" si="269"/>
        <v>4</v>
      </c>
      <c r="V160" s="11">
        <f t="shared" si="270"/>
        <v>0</v>
      </c>
      <c r="W160" s="11">
        <f t="shared" si="271"/>
        <v>0</v>
      </c>
      <c r="X160" s="11">
        <f t="shared" si="272"/>
        <v>0.625</v>
      </c>
      <c r="Y160" s="11">
        <f t="shared" si="273"/>
        <v>0.625</v>
      </c>
      <c r="Z160" s="11">
        <f t="shared" si="274"/>
        <v>0</v>
      </c>
      <c r="AA160" s="11">
        <f t="shared" si="275"/>
        <v>0.625</v>
      </c>
      <c r="AB160" s="11">
        <f t="shared" si="276"/>
        <v>0.625</v>
      </c>
      <c r="AC160" s="11">
        <f t="shared" si="277"/>
        <v>0</v>
      </c>
      <c r="AD160" s="11">
        <f t="shared" si="278"/>
        <v>0</v>
      </c>
      <c r="AE160" s="10">
        <f t="shared" si="279"/>
        <v>2.5</v>
      </c>
      <c r="AF160" s="11">
        <f t="shared" si="280"/>
        <v>0</v>
      </c>
      <c r="AG160" s="11">
        <f t="shared" si="281"/>
        <v>2</v>
      </c>
      <c r="AH160" s="11">
        <f t="shared" si="282"/>
        <v>1</v>
      </c>
      <c r="AI160" s="11">
        <f t="shared" si="283"/>
        <v>0</v>
      </c>
      <c r="AJ160" s="11">
        <f t="shared" si="284"/>
        <v>0</v>
      </c>
      <c r="AK160" s="11">
        <f t="shared" si="285"/>
        <v>0</v>
      </c>
      <c r="AL160" s="10">
        <f t="shared" si="286"/>
        <v>3</v>
      </c>
      <c r="AM160" s="11">
        <f t="shared" si="287"/>
        <v>1</v>
      </c>
      <c r="AN160" s="11">
        <f t="shared" si="288"/>
        <v>1</v>
      </c>
      <c r="AO160" s="11">
        <f t="shared" si="289"/>
        <v>1</v>
      </c>
      <c r="AP160" s="11">
        <f t="shared" si="290"/>
        <v>1</v>
      </c>
      <c r="AQ160" s="11">
        <f t="shared" si="291"/>
        <v>0</v>
      </c>
      <c r="AR160" s="11">
        <f t="shared" si="292"/>
        <v>0</v>
      </c>
      <c r="AS160" s="10">
        <f t="shared" si="293"/>
        <v>4</v>
      </c>
      <c r="AT160" s="11">
        <f t="shared" si="294"/>
        <v>1</v>
      </c>
      <c r="AU160" s="11">
        <f t="shared" si="295"/>
        <v>0</v>
      </c>
      <c r="AV160" s="11">
        <f t="shared" si="296"/>
        <v>0</v>
      </c>
      <c r="AW160" s="11">
        <f t="shared" si="297"/>
        <v>0</v>
      </c>
      <c r="AX160" s="11">
        <f t="shared" si="298"/>
        <v>0</v>
      </c>
      <c r="AY160" s="11">
        <f t="shared" si="299"/>
        <v>0</v>
      </c>
      <c r="AZ160" s="10">
        <f t="shared" si="300"/>
        <v>1</v>
      </c>
      <c r="BA160" s="12" t="s">
        <v>1485</v>
      </c>
      <c r="BB160" s="12" t="s">
        <v>1486</v>
      </c>
      <c r="BC160" s="13">
        <v>2544</v>
      </c>
      <c r="BD160" s="10">
        <f t="shared" si="207"/>
        <v>3</v>
      </c>
      <c r="BE160" s="17">
        <f t="shared" si="301"/>
        <v>2.7</v>
      </c>
      <c r="BF160" s="10" t="str">
        <f t="shared" si="302"/>
        <v>Varken eller</v>
      </c>
      <c r="BI160" s="7">
        <v>96</v>
      </c>
      <c r="BJ160" s="6" t="s">
        <v>1074</v>
      </c>
      <c r="BK160" s="9" t="str">
        <f t="shared" si="208"/>
        <v>Rose-Marie Larsson</v>
      </c>
      <c r="BL160" s="10" t="str">
        <f t="shared" si="209"/>
        <v>rose.marie.larsson@alvesta.se</v>
      </c>
      <c r="BM160" s="10" t="str">
        <f t="shared" si="210"/>
        <v>Chef musik/fritid</v>
      </c>
      <c r="BN160" s="11">
        <f t="shared" si="211"/>
        <v>0</v>
      </c>
      <c r="BO160" s="11">
        <f t="shared" si="212"/>
        <v>1.25</v>
      </c>
      <c r="BP160" s="11">
        <f t="shared" si="213"/>
        <v>1.25</v>
      </c>
      <c r="BQ160" s="11">
        <f t="shared" si="214"/>
        <v>0</v>
      </c>
      <c r="BR160" s="11">
        <f t="shared" si="215"/>
        <v>0</v>
      </c>
      <c r="BS160" s="10">
        <f t="shared" si="216"/>
        <v>2.5</v>
      </c>
      <c r="BT160" s="11">
        <f t="shared" si="217"/>
        <v>1</v>
      </c>
      <c r="BU160" s="11">
        <f t="shared" si="218"/>
        <v>1</v>
      </c>
      <c r="BV160" s="11">
        <f t="shared" si="219"/>
        <v>1</v>
      </c>
      <c r="BW160" s="11">
        <f t="shared" si="220"/>
        <v>1</v>
      </c>
      <c r="BX160" s="11">
        <f t="shared" si="221"/>
        <v>0</v>
      </c>
      <c r="BY160" s="11">
        <f t="shared" si="222"/>
        <v>0</v>
      </c>
      <c r="BZ160" s="10">
        <f t="shared" si="223"/>
        <v>4</v>
      </c>
      <c r="CA160" s="11">
        <f t="shared" si="224"/>
        <v>0</v>
      </c>
      <c r="CB160" s="11">
        <f t="shared" si="225"/>
        <v>0.625</v>
      </c>
      <c r="CC160" s="11">
        <f t="shared" si="226"/>
        <v>0.625</v>
      </c>
      <c r="CD160" s="11">
        <f t="shared" si="227"/>
        <v>0</v>
      </c>
      <c r="CE160" s="11">
        <f t="shared" si="228"/>
        <v>0</v>
      </c>
      <c r="CF160" s="11">
        <f t="shared" si="229"/>
        <v>0.625</v>
      </c>
      <c r="CG160" s="11">
        <f t="shared" si="230"/>
        <v>0.625</v>
      </c>
      <c r="CH160" s="11">
        <f t="shared" si="231"/>
        <v>0.625</v>
      </c>
      <c r="CI160" s="11">
        <f t="shared" si="232"/>
        <v>0</v>
      </c>
      <c r="CJ160" s="10">
        <f t="shared" si="233"/>
        <v>3.125</v>
      </c>
      <c r="CK160" s="11">
        <f t="shared" si="234"/>
        <v>1</v>
      </c>
      <c r="CL160" s="11">
        <f t="shared" si="235"/>
        <v>0</v>
      </c>
      <c r="CM160" s="11">
        <f t="shared" si="236"/>
        <v>0</v>
      </c>
      <c r="CN160" s="11">
        <f t="shared" si="237"/>
        <v>2</v>
      </c>
      <c r="CO160" s="11">
        <f t="shared" si="238"/>
        <v>0</v>
      </c>
      <c r="CP160" s="11">
        <f t="shared" si="239"/>
        <v>0</v>
      </c>
      <c r="CQ160" s="10">
        <f t="shared" si="240"/>
        <v>3</v>
      </c>
      <c r="CR160" s="11">
        <f t="shared" si="241"/>
        <v>1</v>
      </c>
      <c r="CS160" s="11">
        <f t="shared" si="242"/>
        <v>1</v>
      </c>
      <c r="CT160" s="11">
        <f t="shared" si="243"/>
        <v>1</v>
      </c>
      <c r="CU160" s="11">
        <f t="shared" si="244"/>
        <v>1</v>
      </c>
      <c r="CV160" s="11">
        <f t="shared" si="245"/>
        <v>0</v>
      </c>
      <c r="CW160" s="11">
        <f t="shared" si="246"/>
        <v>0</v>
      </c>
      <c r="CX160" s="10">
        <f t="shared" si="247"/>
        <v>4</v>
      </c>
      <c r="CY160" s="11">
        <f t="shared" si="248"/>
        <v>1</v>
      </c>
      <c r="CZ160" s="11">
        <f t="shared" si="249"/>
        <v>1</v>
      </c>
      <c r="DA160" s="11">
        <f t="shared" si="250"/>
        <v>1</v>
      </c>
      <c r="DB160" s="11">
        <f t="shared" si="251"/>
        <v>0</v>
      </c>
      <c r="DC160" s="11">
        <f t="shared" si="252"/>
        <v>1</v>
      </c>
      <c r="DD160" s="11">
        <f t="shared" si="253"/>
        <v>0</v>
      </c>
      <c r="DE160" s="10">
        <f t="shared" si="254"/>
        <v>4</v>
      </c>
      <c r="DF160" s="12" t="s">
        <v>1428</v>
      </c>
      <c r="DG160" s="12">
        <v>845</v>
      </c>
      <c r="DH160" s="13">
        <v>2181</v>
      </c>
      <c r="DI160" s="10">
        <f t="shared" si="255"/>
        <v>1</v>
      </c>
      <c r="DJ160" s="17">
        <f t="shared" si="256"/>
        <v>3.1</v>
      </c>
    </row>
    <row r="161" spans="1:114" ht="14.25" x14ac:dyDescent="0.2">
      <c r="A161" s="6" t="s">
        <v>862</v>
      </c>
      <c r="B161" s="7">
        <v>1764</v>
      </c>
      <c r="C161" s="7"/>
      <c r="D161" s="7">
        <v>154</v>
      </c>
      <c r="E161" s="6" t="s">
        <v>876</v>
      </c>
      <c r="F161" s="9" t="str">
        <f t="shared" si="204"/>
        <v>Johan Öhman</v>
      </c>
      <c r="G161" s="10" t="str">
        <f t="shared" si="205"/>
        <v>johan.ohman@kristinehamn.se</v>
      </c>
      <c r="H161" s="10" t="str">
        <f t="shared" si="206"/>
        <v>Enhetschef Folkhälsoenheten</v>
      </c>
      <c r="I161" s="11">
        <f t="shared" si="257"/>
        <v>0</v>
      </c>
      <c r="J161" s="11">
        <f t="shared" si="258"/>
        <v>0</v>
      </c>
      <c r="K161" s="11">
        <f t="shared" si="259"/>
        <v>0</v>
      </c>
      <c r="L161" s="11">
        <f t="shared" si="260"/>
        <v>0</v>
      </c>
      <c r="M161" s="11">
        <f t="shared" si="261"/>
        <v>0</v>
      </c>
      <c r="N161" s="10">
        <f t="shared" si="262"/>
        <v>0</v>
      </c>
      <c r="O161" s="11">
        <f t="shared" si="263"/>
        <v>1</v>
      </c>
      <c r="P161" s="11">
        <f t="shared" si="264"/>
        <v>1</v>
      </c>
      <c r="Q161" s="11">
        <f t="shared" si="265"/>
        <v>1</v>
      </c>
      <c r="R161" s="11">
        <f t="shared" si="266"/>
        <v>1</v>
      </c>
      <c r="S161" s="11">
        <f t="shared" si="267"/>
        <v>0</v>
      </c>
      <c r="T161" s="11">
        <f t="shared" si="268"/>
        <v>0</v>
      </c>
      <c r="U161" s="10">
        <f t="shared" si="269"/>
        <v>4</v>
      </c>
      <c r="V161" s="11">
        <f t="shared" si="270"/>
        <v>0.625</v>
      </c>
      <c r="W161" s="11">
        <f t="shared" si="271"/>
        <v>0.625</v>
      </c>
      <c r="X161" s="11">
        <f t="shared" si="272"/>
        <v>0.625</v>
      </c>
      <c r="Y161" s="11">
        <f t="shared" si="273"/>
        <v>0</v>
      </c>
      <c r="Z161" s="11">
        <f t="shared" si="274"/>
        <v>0</v>
      </c>
      <c r="AA161" s="11">
        <f t="shared" si="275"/>
        <v>0.625</v>
      </c>
      <c r="AB161" s="11">
        <f t="shared" si="276"/>
        <v>0</v>
      </c>
      <c r="AC161" s="11">
        <f t="shared" si="277"/>
        <v>0.625</v>
      </c>
      <c r="AD161" s="11">
        <f t="shared" si="278"/>
        <v>0</v>
      </c>
      <c r="AE161" s="10">
        <f t="shared" si="279"/>
        <v>3.125</v>
      </c>
      <c r="AF161" s="11">
        <f t="shared" si="280"/>
        <v>0</v>
      </c>
      <c r="AG161" s="11">
        <f t="shared" si="281"/>
        <v>2</v>
      </c>
      <c r="AH161" s="11">
        <f t="shared" si="282"/>
        <v>1</v>
      </c>
      <c r="AI161" s="11">
        <f t="shared" si="283"/>
        <v>0</v>
      </c>
      <c r="AJ161" s="11">
        <f t="shared" si="284"/>
        <v>1</v>
      </c>
      <c r="AK161" s="11">
        <f t="shared" si="285"/>
        <v>0</v>
      </c>
      <c r="AL161" s="10">
        <f t="shared" si="286"/>
        <v>4</v>
      </c>
      <c r="AM161" s="11">
        <f t="shared" si="287"/>
        <v>1</v>
      </c>
      <c r="AN161" s="11">
        <f t="shared" si="288"/>
        <v>1</v>
      </c>
      <c r="AO161" s="11">
        <f t="shared" si="289"/>
        <v>1</v>
      </c>
      <c r="AP161" s="11">
        <f t="shared" si="290"/>
        <v>1</v>
      </c>
      <c r="AQ161" s="11">
        <f t="shared" si="291"/>
        <v>0</v>
      </c>
      <c r="AR161" s="11">
        <f t="shared" si="292"/>
        <v>0</v>
      </c>
      <c r="AS161" s="10">
        <f t="shared" si="293"/>
        <v>4</v>
      </c>
      <c r="AT161" s="11">
        <f t="shared" si="294"/>
        <v>1</v>
      </c>
      <c r="AU161" s="11">
        <f t="shared" si="295"/>
        <v>0</v>
      </c>
      <c r="AV161" s="11">
        <f t="shared" si="296"/>
        <v>0</v>
      </c>
      <c r="AW161" s="11">
        <f t="shared" si="297"/>
        <v>0</v>
      </c>
      <c r="AX161" s="11">
        <f t="shared" si="298"/>
        <v>0</v>
      </c>
      <c r="AY161" s="11">
        <f t="shared" si="299"/>
        <v>0</v>
      </c>
      <c r="AZ161" s="10">
        <f t="shared" si="300"/>
        <v>1</v>
      </c>
      <c r="BA161" s="12" t="s">
        <v>1588</v>
      </c>
      <c r="BB161" s="12" t="s">
        <v>1473</v>
      </c>
      <c r="BC161" s="13">
        <v>2787</v>
      </c>
      <c r="BD161" s="10">
        <f t="shared" si="207"/>
        <v>3</v>
      </c>
      <c r="BE161" s="17">
        <f t="shared" si="301"/>
        <v>2.7</v>
      </c>
      <c r="BF161" s="10" t="str">
        <f t="shared" si="302"/>
        <v>Bra</v>
      </c>
      <c r="BI161" s="7">
        <v>97</v>
      </c>
      <c r="BJ161" s="6" t="s">
        <v>386</v>
      </c>
      <c r="BK161" s="9" t="str">
        <f t="shared" si="208"/>
        <v>Seth Selleck</v>
      </c>
      <c r="BL161" s="10" t="str">
        <f t="shared" si="209"/>
        <v>seth.selleck@simrishamn.se</v>
      </c>
      <c r="BM161" s="10" t="str">
        <f t="shared" si="210"/>
        <v>Ungdomssamordnare</v>
      </c>
      <c r="BN161" s="11">
        <f t="shared" si="211"/>
        <v>1.25</v>
      </c>
      <c r="BO161" s="11">
        <f t="shared" si="212"/>
        <v>1.25</v>
      </c>
      <c r="BP161" s="11">
        <f t="shared" si="213"/>
        <v>1.25</v>
      </c>
      <c r="BQ161" s="11">
        <f t="shared" si="214"/>
        <v>1.25</v>
      </c>
      <c r="BR161" s="11">
        <f t="shared" si="215"/>
        <v>0</v>
      </c>
      <c r="BS161" s="10">
        <f t="shared" si="216"/>
        <v>5</v>
      </c>
      <c r="BT161" s="11">
        <f t="shared" si="217"/>
        <v>0</v>
      </c>
      <c r="BU161" s="11">
        <f t="shared" si="218"/>
        <v>1</v>
      </c>
      <c r="BV161" s="11">
        <f t="shared" si="219"/>
        <v>1</v>
      </c>
      <c r="BW161" s="11">
        <f t="shared" si="220"/>
        <v>1</v>
      </c>
      <c r="BX161" s="11">
        <f t="shared" si="221"/>
        <v>0</v>
      </c>
      <c r="BY161" s="11">
        <f t="shared" si="222"/>
        <v>0</v>
      </c>
      <c r="BZ161" s="10">
        <f t="shared" si="223"/>
        <v>3</v>
      </c>
      <c r="CA161" s="11">
        <f t="shared" si="224"/>
        <v>0.625</v>
      </c>
      <c r="CB161" s="11">
        <f t="shared" si="225"/>
        <v>0.625</v>
      </c>
      <c r="CC161" s="11">
        <f t="shared" si="226"/>
        <v>0.625</v>
      </c>
      <c r="CD161" s="11">
        <f t="shared" si="227"/>
        <v>0.625</v>
      </c>
      <c r="CE161" s="11">
        <f t="shared" si="228"/>
        <v>0</v>
      </c>
      <c r="CF161" s="11">
        <f t="shared" si="229"/>
        <v>0.625</v>
      </c>
      <c r="CG161" s="11">
        <f t="shared" si="230"/>
        <v>0</v>
      </c>
      <c r="CH161" s="11">
        <f t="shared" si="231"/>
        <v>0.625</v>
      </c>
      <c r="CI161" s="11">
        <f t="shared" si="232"/>
        <v>0</v>
      </c>
      <c r="CJ161" s="10">
        <f t="shared" si="233"/>
        <v>3.75</v>
      </c>
      <c r="CK161" s="11">
        <f t="shared" si="234"/>
        <v>1</v>
      </c>
      <c r="CL161" s="11">
        <f t="shared" si="235"/>
        <v>0</v>
      </c>
      <c r="CM161" s="11">
        <f t="shared" si="236"/>
        <v>0</v>
      </c>
      <c r="CN161" s="11">
        <f t="shared" si="237"/>
        <v>2</v>
      </c>
      <c r="CO161" s="11">
        <f t="shared" si="238"/>
        <v>0</v>
      </c>
      <c r="CP161" s="11">
        <f t="shared" si="239"/>
        <v>0</v>
      </c>
      <c r="CQ161" s="10">
        <f t="shared" si="240"/>
        <v>3</v>
      </c>
      <c r="CR161" s="11">
        <f t="shared" si="241"/>
        <v>1</v>
      </c>
      <c r="CS161" s="11">
        <f t="shared" si="242"/>
        <v>1</v>
      </c>
      <c r="CT161" s="11">
        <f t="shared" si="243"/>
        <v>1</v>
      </c>
      <c r="CU161" s="11">
        <f t="shared" si="244"/>
        <v>1</v>
      </c>
      <c r="CV161" s="11">
        <f t="shared" si="245"/>
        <v>0</v>
      </c>
      <c r="CW161" s="11">
        <f t="shared" si="246"/>
        <v>0</v>
      </c>
      <c r="CX161" s="10">
        <f t="shared" si="247"/>
        <v>4</v>
      </c>
      <c r="CY161" s="11">
        <f t="shared" si="248"/>
        <v>1</v>
      </c>
      <c r="CZ161" s="11">
        <f t="shared" si="249"/>
        <v>0</v>
      </c>
      <c r="DA161" s="11">
        <f t="shared" si="250"/>
        <v>0</v>
      </c>
      <c r="DB161" s="11">
        <f t="shared" si="251"/>
        <v>0</v>
      </c>
      <c r="DC161" s="11">
        <f t="shared" si="252"/>
        <v>0</v>
      </c>
      <c r="DD161" s="11">
        <f t="shared" si="253"/>
        <v>0</v>
      </c>
      <c r="DE161" s="10">
        <f t="shared" si="254"/>
        <v>1</v>
      </c>
      <c r="DF161" s="12">
        <v>920</v>
      </c>
      <c r="DG161" s="12" t="s">
        <v>1482</v>
      </c>
      <c r="DH161" s="13">
        <v>2355</v>
      </c>
      <c r="DI161" s="10">
        <f t="shared" si="255"/>
        <v>2</v>
      </c>
      <c r="DJ161" s="17">
        <f t="shared" si="256"/>
        <v>3.1</v>
      </c>
    </row>
    <row r="162" spans="1:114" ht="14.25" x14ac:dyDescent="0.2">
      <c r="A162" s="6" t="s">
        <v>862</v>
      </c>
      <c r="B162" s="7">
        <v>1761</v>
      </c>
      <c r="C162" s="7"/>
      <c r="D162" s="7">
        <v>155</v>
      </c>
      <c r="E162" s="6" t="s">
        <v>832</v>
      </c>
      <c r="F162" s="9" t="str">
        <f t="shared" si="204"/>
        <v>Hans Bylund</v>
      </c>
      <c r="G162" s="10" t="str">
        <f t="shared" si="205"/>
        <v>hans.bylund@kramfors.se</v>
      </c>
      <c r="H162" s="10" t="str">
        <f t="shared" si="206"/>
        <v>Folkhälsosamordnare</v>
      </c>
      <c r="I162" s="11">
        <f t="shared" si="257"/>
        <v>0</v>
      </c>
      <c r="J162" s="11">
        <f t="shared" si="258"/>
        <v>0</v>
      </c>
      <c r="K162" s="11">
        <f t="shared" si="259"/>
        <v>0</v>
      </c>
      <c r="L162" s="11">
        <f t="shared" si="260"/>
        <v>1.25</v>
      </c>
      <c r="M162" s="11">
        <f t="shared" si="261"/>
        <v>0</v>
      </c>
      <c r="N162" s="10">
        <f t="shared" si="262"/>
        <v>1.25</v>
      </c>
      <c r="O162" s="11">
        <f t="shared" si="263"/>
        <v>1</v>
      </c>
      <c r="P162" s="11">
        <f t="shared" si="264"/>
        <v>1</v>
      </c>
      <c r="Q162" s="11">
        <f t="shared" si="265"/>
        <v>1</v>
      </c>
      <c r="R162" s="11">
        <f t="shared" si="266"/>
        <v>0</v>
      </c>
      <c r="S162" s="11">
        <f t="shared" si="267"/>
        <v>1</v>
      </c>
      <c r="T162" s="11">
        <f t="shared" si="268"/>
        <v>0</v>
      </c>
      <c r="U162" s="10">
        <f t="shared" si="269"/>
        <v>4</v>
      </c>
      <c r="V162" s="11">
        <f t="shared" si="270"/>
        <v>0</v>
      </c>
      <c r="W162" s="11">
        <f t="shared" si="271"/>
        <v>0</v>
      </c>
      <c r="X162" s="11">
        <f t="shared" si="272"/>
        <v>0</v>
      </c>
      <c r="Y162" s="11">
        <f t="shared" si="273"/>
        <v>0</v>
      </c>
      <c r="Z162" s="11">
        <f t="shared" si="274"/>
        <v>0</v>
      </c>
      <c r="AA162" s="11">
        <f t="shared" si="275"/>
        <v>0.625</v>
      </c>
      <c r="AB162" s="11">
        <f t="shared" si="276"/>
        <v>0</v>
      </c>
      <c r="AC162" s="11">
        <f t="shared" si="277"/>
        <v>0</v>
      </c>
      <c r="AD162" s="11">
        <f t="shared" si="278"/>
        <v>0</v>
      </c>
      <c r="AE162" s="10">
        <f t="shared" si="279"/>
        <v>0.625</v>
      </c>
      <c r="AF162" s="11">
        <f t="shared" si="280"/>
        <v>0</v>
      </c>
      <c r="AG162" s="11">
        <f t="shared" si="281"/>
        <v>2</v>
      </c>
      <c r="AH162" s="11">
        <f t="shared" si="282"/>
        <v>1</v>
      </c>
      <c r="AI162" s="11">
        <f t="shared" si="283"/>
        <v>0</v>
      </c>
      <c r="AJ162" s="11">
        <f t="shared" si="284"/>
        <v>1</v>
      </c>
      <c r="AK162" s="11">
        <f t="shared" si="285"/>
        <v>0</v>
      </c>
      <c r="AL162" s="10">
        <f t="shared" si="286"/>
        <v>4</v>
      </c>
      <c r="AM162" s="11">
        <f t="shared" si="287"/>
        <v>0</v>
      </c>
      <c r="AN162" s="11">
        <f t="shared" si="288"/>
        <v>1</v>
      </c>
      <c r="AO162" s="11">
        <f t="shared" si="289"/>
        <v>1</v>
      </c>
      <c r="AP162" s="11">
        <f t="shared" si="290"/>
        <v>1</v>
      </c>
      <c r="AQ162" s="11">
        <f t="shared" si="291"/>
        <v>0</v>
      </c>
      <c r="AR162" s="11">
        <f t="shared" si="292"/>
        <v>0</v>
      </c>
      <c r="AS162" s="10">
        <f t="shared" si="293"/>
        <v>3</v>
      </c>
      <c r="AT162" s="11">
        <f t="shared" si="294"/>
        <v>1</v>
      </c>
      <c r="AU162" s="11">
        <f t="shared" si="295"/>
        <v>0</v>
      </c>
      <c r="AV162" s="11">
        <f t="shared" si="296"/>
        <v>1</v>
      </c>
      <c r="AW162" s="11">
        <f t="shared" si="297"/>
        <v>0</v>
      </c>
      <c r="AX162" s="11">
        <f t="shared" si="298"/>
        <v>0</v>
      </c>
      <c r="AY162" s="11">
        <f t="shared" si="299"/>
        <v>0</v>
      </c>
      <c r="AZ162" s="10">
        <f t="shared" si="300"/>
        <v>2</v>
      </c>
      <c r="BA162" s="12" t="s">
        <v>1619</v>
      </c>
      <c r="BB162" s="12" t="s">
        <v>1566</v>
      </c>
      <c r="BC162" s="13">
        <v>2956</v>
      </c>
      <c r="BD162" s="10">
        <f t="shared" si="207"/>
        <v>4</v>
      </c>
      <c r="BE162" s="17">
        <f t="shared" si="301"/>
        <v>2.7</v>
      </c>
      <c r="BF162" s="10" t="str">
        <f t="shared" si="302"/>
        <v>Bra</v>
      </c>
      <c r="BI162" s="7">
        <v>98</v>
      </c>
      <c r="BJ162" s="6" t="s">
        <v>679</v>
      </c>
      <c r="BK162" s="9" t="str">
        <f t="shared" si="208"/>
        <v>Richard Andersson</v>
      </c>
      <c r="BL162" s="10" t="str">
        <f t="shared" si="209"/>
        <v>richard.andersson@skurup.se</v>
      </c>
      <c r="BM162" s="10" t="str">
        <f t="shared" si="210"/>
        <v>Verksamhetschef</v>
      </c>
      <c r="BN162" s="11">
        <f t="shared" si="211"/>
        <v>1.25</v>
      </c>
      <c r="BO162" s="11">
        <f t="shared" si="212"/>
        <v>0</v>
      </c>
      <c r="BP162" s="11">
        <f t="shared" si="213"/>
        <v>1.25</v>
      </c>
      <c r="BQ162" s="11">
        <f t="shared" si="214"/>
        <v>0</v>
      </c>
      <c r="BR162" s="11">
        <f t="shared" si="215"/>
        <v>0</v>
      </c>
      <c r="BS162" s="10">
        <f t="shared" si="216"/>
        <v>2.5</v>
      </c>
      <c r="BT162" s="11">
        <f t="shared" si="217"/>
        <v>1</v>
      </c>
      <c r="BU162" s="11">
        <f t="shared" si="218"/>
        <v>1</v>
      </c>
      <c r="BV162" s="11">
        <f t="shared" si="219"/>
        <v>1</v>
      </c>
      <c r="BW162" s="11">
        <f t="shared" si="220"/>
        <v>1</v>
      </c>
      <c r="BX162" s="11">
        <f t="shared" si="221"/>
        <v>0</v>
      </c>
      <c r="BY162" s="11">
        <f t="shared" si="222"/>
        <v>0</v>
      </c>
      <c r="BZ162" s="10">
        <f t="shared" si="223"/>
        <v>4</v>
      </c>
      <c r="CA162" s="11">
        <f t="shared" si="224"/>
        <v>0.625</v>
      </c>
      <c r="CB162" s="11">
        <f t="shared" si="225"/>
        <v>0.625</v>
      </c>
      <c r="CC162" s="11">
        <f t="shared" si="226"/>
        <v>0.625</v>
      </c>
      <c r="CD162" s="11">
        <f t="shared" si="227"/>
        <v>0.625</v>
      </c>
      <c r="CE162" s="11">
        <f t="shared" si="228"/>
        <v>0</v>
      </c>
      <c r="CF162" s="11">
        <f t="shared" si="229"/>
        <v>0.625</v>
      </c>
      <c r="CG162" s="11">
        <f t="shared" si="230"/>
        <v>0.625</v>
      </c>
      <c r="CH162" s="11">
        <f t="shared" si="231"/>
        <v>0.625</v>
      </c>
      <c r="CI162" s="11">
        <f t="shared" si="232"/>
        <v>0</v>
      </c>
      <c r="CJ162" s="10">
        <f t="shared" si="233"/>
        <v>4.375</v>
      </c>
      <c r="CK162" s="11">
        <f t="shared" si="234"/>
        <v>0</v>
      </c>
      <c r="CL162" s="11">
        <f t="shared" si="235"/>
        <v>2</v>
      </c>
      <c r="CM162" s="11">
        <f t="shared" si="236"/>
        <v>0</v>
      </c>
      <c r="CN162" s="11">
        <f t="shared" si="237"/>
        <v>0</v>
      </c>
      <c r="CO162" s="11">
        <f t="shared" si="238"/>
        <v>0</v>
      </c>
      <c r="CP162" s="11">
        <f t="shared" si="239"/>
        <v>0</v>
      </c>
      <c r="CQ162" s="10">
        <f t="shared" si="240"/>
        <v>2</v>
      </c>
      <c r="CR162" s="11">
        <f t="shared" si="241"/>
        <v>1</v>
      </c>
      <c r="CS162" s="11">
        <f t="shared" si="242"/>
        <v>1</v>
      </c>
      <c r="CT162" s="11">
        <f t="shared" si="243"/>
        <v>1</v>
      </c>
      <c r="CU162" s="11">
        <f t="shared" si="244"/>
        <v>1</v>
      </c>
      <c r="CV162" s="11">
        <f t="shared" si="245"/>
        <v>0</v>
      </c>
      <c r="CW162" s="11">
        <f t="shared" si="246"/>
        <v>0</v>
      </c>
      <c r="CX162" s="10">
        <f t="shared" si="247"/>
        <v>4</v>
      </c>
      <c r="CY162" s="11">
        <f t="shared" si="248"/>
        <v>1</v>
      </c>
      <c r="CZ162" s="11">
        <f t="shared" si="249"/>
        <v>1</v>
      </c>
      <c r="DA162" s="11">
        <f t="shared" si="250"/>
        <v>1</v>
      </c>
      <c r="DB162" s="11">
        <f t="shared" si="251"/>
        <v>0</v>
      </c>
      <c r="DC162" s="11">
        <f t="shared" si="252"/>
        <v>0</v>
      </c>
      <c r="DD162" s="11">
        <f t="shared" si="253"/>
        <v>0</v>
      </c>
      <c r="DE162" s="10">
        <f t="shared" si="254"/>
        <v>3</v>
      </c>
      <c r="DF162" s="12" t="s">
        <v>1490</v>
      </c>
      <c r="DG162" s="12" t="s">
        <v>1491</v>
      </c>
      <c r="DH162" s="13">
        <v>2401</v>
      </c>
      <c r="DI162" s="10">
        <f t="shared" si="255"/>
        <v>2</v>
      </c>
      <c r="DJ162" s="17">
        <f t="shared" si="256"/>
        <v>3.1</v>
      </c>
    </row>
    <row r="163" spans="1:114" ht="14.25" x14ac:dyDescent="0.2">
      <c r="A163" s="6" t="s">
        <v>862</v>
      </c>
      <c r="B163" s="7">
        <v>1783</v>
      </c>
      <c r="C163" s="7"/>
      <c r="D163" s="7">
        <v>156</v>
      </c>
      <c r="E163" s="6" t="s">
        <v>678</v>
      </c>
      <c r="F163" s="9" t="str">
        <f t="shared" si="204"/>
        <v>sara fjällman</v>
      </c>
      <c r="G163" s="10" t="str">
        <f t="shared" si="205"/>
        <v>sara.fjallman@sotenas.se</v>
      </c>
      <c r="H163" s="10" t="str">
        <f t="shared" si="206"/>
        <v>ungdomsutvecklare</v>
      </c>
      <c r="I163" s="11">
        <f t="shared" si="257"/>
        <v>0</v>
      </c>
      <c r="J163" s="11">
        <f t="shared" si="258"/>
        <v>0</v>
      </c>
      <c r="K163" s="11">
        <f t="shared" si="259"/>
        <v>0</v>
      </c>
      <c r="L163" s="11">
        <f t="shared" si="260"/>
        <v>1.25</v>
      </c>
      <c r="M163" s="11">
        <f t="shared" si="261"/>
        <v>0</v>
      </c>
      <c r="N163" s="10">
        <f t="shared" si="262"/>
        <v>1.25</v>
      </c>
      <c r="O163" s="11">
        <f t="shared" si="263"/>
        <v>1</v>
      </c>
      <c r="P163" s="11">
        <f t="shared" si="264"/>
        <v>0</v>
      </c>
      <c r="Q163" s="11">
        <f t="shared" si="265"/>
        <v>1</v>
      </c>
      <c r="R163" s="11">
        <f t="shared" si="266"/>
        <v>1</v>
      </c>
      <c r="S163" s="11">
        <f t="shared" si="267"/>
        <v>1</v>
      </c>
      <c r="T163" s="11">
        <f t="shared" si="268"/>
        <v>0</v>
      </c>
      <c r="U163" s="10">
        <f t="shared" si="269"/>
        <v>4</v>
      </c>
      <c r="V163" s="11">
        <f t="shared" si="270"/>
        <v>0</v>
      </c>
      <c r="W163" s="11">
        <f t="shared" si="271"/>
        <v>0</v>
      </c>
      <c r="X163" s="11">
        <f t="shared" si="272"/>
        <v>0</v>
      </c>
      <c r="Y163" s="11">
        <f t="shared" si="273"/>
        <v>0</v>
      </c>
      <c r="Z163" s="11">
        <f t="shared" si="274"/>
        <v>0</v>
      </c>
      <c r="AA163" s="11">
        <f t="shared" si="275"/>
        <v>0.625</v>
      </c>
      <c r="AB163" s="11">
        <f t="shared" si="276"/>
        <v>0.625</v>
      </c>
      <c r="AC163" s="11">
        <f t="shared" si="277"/>
        <v>0.625</v>
      </c>
      <c r="AD163" s="11">
        <f t="shared" si="278"/>
        <v>0</v>
      </c>
      <c r="AE163" s="10">
        <f t="shared" si="279"/>
        <v>1.875</v>
      </c>
      <c r="AF163" s="11">
        <f t="shared" si="280"/>
        <v>0</v>
      </c>
      <c r="AG163" s="11">
        <f t="shared" si="281"/>
        <v>2</v>
      </c>
      <c r="AH163" s="11">
        <f t="shared" si="282"/>
        <v>0</v>
      </c>
      <c r="AI163" s="11">
        <f t="shared" si="283"/>
        <v>0</v>
      </c>
      <c r="AJ163" s="11">
        <f t="shared" si="284"/>
        <v>0</v>
      </c>
      <c r="AK163" s="11">
        <f t="shared" si="285"/>
        <v>0</v>
      </c>
      <c r="AL163" s="10">
        <f t="shared" si="286"/>
        <v>2</v>
      </c>
      <c r="AM163" s="11">
        <f t="shared" si="287"/>
        <v>1</v>
      </c>
      <c r="AN163" s="11">
        <f t="shared" si="288"/>
        <v>1</v>
      </c>
      <c r="AO163" s="11">
        <f t="shared" si="289"/>
        <v>1</v>
      </c>
      <c r="AP163" s="11">
        <f t="shared" si="290"/>
        <v>1</v>
      </c>
      <c r="AQ163" s="11">
        <f t="shared" si="291"/>
        <v>0</v>
      </c>
      <c r="AR163" s="11">
        <f t="shared" si="292"/>
        <v>0</v>
      </c>
      <c r="AS163" s="10">
        <f t="shared" si="293"/>
        <v>4</v>
      </c>
      <c r="AT163" s="11">
        <f t="shared" si="294"/>
        <v>0</v>
      </c>
      <c r="AU163" s="11">
        <f t="shared" si="295"/>
        <v>1</v>
      </c>
      <c r="AV163" s="11">
        <f t="shared" si="296"/>
        <v>0</v>
      </c>
      <c r="AW163" s="11">
        <f t="shared" si="297"/>
        <v>0</v>
      </c>
      <c r="AX163" s="11">
        <f t="shared" si="298"/>
        <v>0</v>
      </c>
      <c r="AY163" s="11">
        <f t="shared" si="299"/>
        <v>0</v>
      </c>
      <c r="AZ163" s="10">
        <f t="shared" si="300"/>
        <v>1</v>
      </c>
      <c r="BA163" s="12" t="s">
        <v>1646</v>
      </c>
      <c r="BB163" s="12">
        <v>655</v>
      </c>
      <c r="BC163" s="13">
        <v>3314</v>
      </c>
      <c r="BD163" s="10">
        <f t="shared" si="207"/>
        <v>5</v>
      </c>
      <c r="BE163" s="17">
        <f t="shared" si="301"/>
        <v>2.7</v>
      </c>
      <c r="BF163" s="10" t="str">
        <f t="shared" si="302"/>
        <v>Bra</v>
      </c>
      <c r="BI163" s="7">
        <v>99</v>
      </c>
      <c r="BJ163" s="6" t="s">
        <v>739</v>
      </c>
      <c r="BK163" s="9" t="str">
        <f t="shared" si="208"/>
        <v>Stina Karlsson</v>
      </c>
      <c r="BL163" s="10" t="str">
        <f t="shared" si="209"/>
        <v>stina.karlsson@danderyd.se</v>
      </c>
      <c r="BM163" s="10" t="str">
        <f t="shared" si="210"/>
        <v>Drog- och brottsförebyggare</v>
      </c>
      <c r="BN163" s="11">
        <f t="shared" si="211"/>
        <v>0</v>
      </c>
      <c r="BO163" s="11">
        <f t="shared" si="212"/>
        <v>1.25</v>
      </c>
      <c r="BP163" s="11">
        <f t="shared" si="213"/>
        <v>0</v>
      </c>
      <c r="BQ163" s="11">
        <f t="shared" si="214"/>
        <v>0</v>
      </c>
      <c r="BR163" s="11">
        <f t="shared" si="215"/>
        <v>0</v>
      </c>
      <c r="BS163" s="10">
        <f t="shared" si="216"/>
        <v>1.25</v>
      </c>
      <c r="BT163" s="11">
        <f t="shared" si="217"/>
        <v>1</v>
      </c>
      <c r="BU163" s="11">
        <f t="shared" si="218"/>
        <v>1</v>
      </c>
      <c r="BV163" s="11">
        <f t="shared" si="219"/>
        <v>1</v>
      </c>
      <c r="BW163" s="11">
        <f t="shared" si="220"/>
        <v>1</v>
      </c>
      <c r="BX163" s="11">
        <f t="shared" si="221"/>
        <v>0</v>
      </c>
      <c r="BY163" s="11">
        <f t="shared" si="222"/>
        <v>0</v>
      </c>
      <c r="BZ163" s="10">
        <f t="shared" si="223"/>
        <v>4</v>
      </c>
      <c r="CA163" s="11">
        <f t="shared" si="224"/>
        <v>0</v>
      </c>
      <c r="CB163" s="11">
        <f t="shared" si="225"/>
        <v>0.625</v>
      </c>
      <c r="CC163" s="11">
        <f t="shared" si="226"/>
        <v>0.625</v>
      </c>
      <c r="CD163" s="11">
        <f t="shared" si="227"/>
        <v>0.625</v>
      </c>
      <c r="CE163" s="11">
        <f t="shared" si="228"/>
        <v>0</v>
      </c>
      <c r="CF163" s="11">
        <f t="shared" si="229"/>
        <v>0.625</v>
      </c>
      <c r="CG163" s="11">
        <f t="shared" si="230"/>
        <v>0.625</v>
      </c>
      <c r="CH163" s="11">
        <f t="shared" si="231"/>
        <v>0</v>
      </c>
      <c r="CI163" s="11">
        <f t="shared" si="232"/>
        <v>0</v>
      </c>
      <c r="CJ163" s="10">
        <f t="shared" si="233"/>
        <v>3.125</v>
      </c>
      <c r="CK163" s="11">
        <f t="shared" si="234"/>
        <v>0</v>
      </c>
      <c r="CL163" s="11">
        <f t="shared" si="235"/>
        <v>2</v>
      </c>
      <c r="CM163" s="11">
        <f t="shared" si="236"/>
        <v>0</v>
      </c>
      <c r="CN163" s="11">
        <f t="shared" si="237"/>
        <v>2</v>
      </c>
      <c r="CO163" s="11">
        <f t="shared" si="238"/>
        <v>0</v>
      </c>
      <c r="CP163" s="11">
        <f t="shared" si="239"/>
        <v>0</v>
      </c>
      <c r="CQ163" s="10">
        <f t="shared" si="240"/>
        <v>4</v>
      </c>
      <c r="CR163" s="11">
        <f t="shared" si="241"/>
        <v>1</v>
      </c>
      <c r="CS163" s="11">
        <f t="shared" si="242"/>
        <v>1</v>
      </c>
      <c r="CT163" s="11">
        <f t="shared" si="243"/>
        <v>1</v>
      </c>
      <c r="CU163" s="11">
        <f t="shared" si="244"/>
        <v>1</v>
      </c>
      <c r="CV163" s="11">
        <f t="shared" si="245"/>
        <v>0</v>
      </c>
      <c r="CW163" s="11">
        <f t="shared" si="246"/>
        <v>0</v>
      </c>
      <c r="CX163" s="10">
        <f t="shared" si="247"/>
        <v>4</v>
      </c>
      <c r="CY163" s="11">
        <f t="shared" si="248"/>
        <v>0</v>
      </c>
      <c r="CZ163" s="11">
        <f t="shared" si="249"/>
        <v>1</v>
      </c>
      <c r="DA163" s="11">
        <f t="shared" si="250"/>
        <v>1</v>
      </c>
      <c r="DB163" s="11">
        <f t="shared" si="251"/>
        <v>0</v>
      </c>
      <c r="DC163" s="11">
        <f t="shared" si="252"/>
        <v>0</v>
      </c>
      <c r="DD163" s="11">
        <f t="shared" si="253"/>
        <v>0</v>
      </c>
      <c r="DE163" s="10">
        <f t="shared" si="254"/>
        <v>2</v>
      </c>
      <c r="DF163" s="12" t="s">
        <v>1527</v>
      </c>
      <c r="DG163" s="12">
        <v>954</v>
      </c>
      <c r="DH163" s="13">
        <v>2660</v>
      </c>
      <c r="DI163" s="10">
        <f t="shared" si="255"/>
        <v>3</v>
      </c>
      <c r="DJ163" s="17">
        <f t="shared" si="256"/>
        <v>3.1</v>
      </c>
    </row>
    <row r="164" spans="1:114" ht="14.25" x14ac:dyDescent="0.2">
      <c r="A164" s="6" t="s">
        <v>862</v>
      </c>
      <c r="B164" s="7">
        <v>1762</v>
      </c>
      <c r="C164" s="7"/>
      <c r="D164" s="7">
        <v>157</v>
      </c>
      <c r="E164" s="6" t="s">
        <v>959</v>
      </c>
      <c r="F164" s="9" t="str">
        <f t="shared" si="204"/>
        <v>Marcus Blåder</v>
      </c>
      <c r="G164" s="10" t="str">
        <f t="shared" si="205"/>
        <v>marcus.blader@tibro.se</v>
      </c>
      <c r="H164" s="10" t="str">
        <f t="shared" si="206"/>
        <v>Enhetschef Förebyggande Kultur&amp;Fritid</v>
      </c>
      <c r="I164" s="11">
        <f t="shared" si="257"/>
        <v>1.25</v>
      </c>
      <c r="J164" s="11">
        <f t="shared" si="258"/>
        <v>0</v>
      </c>
      <c r="K164" s="11">
        <f t="shared" si="259"/>
        <v>0</v>
      </c>
      <c r="L164" s="11">
        <f t="shared" si="260"/>
        <v>1.25</v>
      </c>
      <c r="M164" s="11">
        <f t="shared" si="261"/>
        <v>0</v>
      </c>
      <c r="N164" s="10">
        <f t="shared" si="262"/>
        <v>2.5</v>
      </c>
      <c r="O164" s="11">
        <f t="shared" si="263"/>
        <v>1</v>
      </c>
      <c r="P164" s="11">
        <f t="shared" si="264"/>
        <v>1</v>
      </c>
      <c r="Q164" s="11">
        <f t="shared" si="265"/>
        <v>1</v>
      </c>
      <c r="R164" s="11">
        <f t="shared" si="266"/>
        <v>1</v>
      </c>
      <c r="S164" s="11">
        <f t="shared" si="267"/>
        <v>1</v>
      </c>
      <c r="T164" s="11">
        <f t="shared" si="268"/>
        <v>0</v>
      </c>
      <c r="U164" s="10">
        <f t="shared" si="269"/>
        <v>5</v>
      </c>
      <c r="V164" s="11">
        <f t="shared" si="270"/>
        <v>0.625</v>
      </c>
      <c r="W164" s="11">
        <f t="shared" si="271"/>
        <v>0</v>
      </c>
      <c r="X164" s="11">
        <f t="shared" si="272"/>
        <v>0.625</v>
      </c>
      <c r="Y164" s="11">
        <f t="shared" si="273"/>
        <v>0</v>
      </c>
      <c r="Z164" s="11">
        <f t="shared" si="274"/>
        <v>0</v>
      </c>
      <c r="AA164" s="11">
        <f t="shared" si="275"/>
        <v>0.625</v>
      </c>
      <c r="AB164" s="11">
        <f t="shared" si="276"/>
        <v>0.625</v>
      </c>
      <c r="AC164" s="11">
        <f t="shared" si="277"/>
        <v>0</v>
      </c>
      <c r="AD164" s="11">
        <f t="shared" si="278"/>
        <v>0</v>
      </c>
      <c r="AE164" s="10">
        <f t="shared" si="279"/>
        <v>2.5</v>
      </c>
      <c r="AF164" s="11">
        <f t="shared" si="280"/>
        <v>1</v>
      </c>
      <c r="AG164" s="11">
        <f t="shared" si="281"/>
        <v>0</v>
      </c>
      <c r="AH164" s="11">
        <f t="shared" si="282"/>
        <v>1</v>
      </c>
      <c r="AI164" s="11">
        <f t="shared" si="283"/>
        <v>0</v>
      </c>
      <c r="AJ164" s="11">
        <f t="shared" si="284"/>
        <v>0</v>
      </c>
      <c r="AK164" s="11">
        <f t="shared" si="285"/>
        <v>0</v>
      </c>
      <c r="AL164" s="10">
        <f t="shared" si="286"/>
        <v>2</v>
      </c>
      <c r="AM164" s="11">
        <f t="shared" si="287"/>
        <v>1</v>
      </c>
      <c r="AN164" s="11">
        <f t="shared" si="288"/>
        <v>1</v>
      </c>
      <c r="AO164" s="11">
        <f t="shared" si="289"/>
        <v>1</v>
      </c>
      <c r="AP164" s="11">
        <f t="shared" si="290"/>
        <v>1</v>
      </c>
      <c r="AQ164" s="11">
        <f t="shared" si="291"/>
        <v>0</v>
      </c>
      <c r="AR164" s="11">
        <f t="shared" si="292"/>
        <v>0</v>
      </c>
      <c r="AS164" s="10">
        <f t="shared" si="293"/>
        <v>4</v>
      </c>
      <c r="AT164" s="11">
        <f t="shared" si="294"/>
        <v>0</v>
      </c>
      <c r="AU164" s="11">
        <f t="shared" si="295"/>
        <v>0</v>
      </c>
      <c r="AV164" s="11">
        <f t="shared" si="296"/>
        <v>1</v>
      </c>
      <c r="AW164" s="11">
        <f t="shared" si="297"/>
        <v>0</v>
      </c>
      <c r="AX164" s="11">
        <f t="shared" si="298"/>
        <v>0</v>
      </c>
      <c r="AY164" s="11">
        <f t="shared" si="299"/>
        <v>0</v>
      </c>
      <c r="AZ164" s="10">
        <f t="shared" si="300"/>
        <v>1</v>
      </c>
      <c r="BA164" s="12" t="s">
        <v>1656</v>
      </c>
      <c r="BB164" s="12">
        <v>760</v>
      </c>
      <c r="BC164" s="13">
        <v>2485</v>
      </c>
      <c r="BD164" s="10">
        <f t="shared" si="207"/>
        <v>2</v>
      </c>
      <c r="BE164" s="17">
        <f t="shared" si="301"/>
        <v>2.7</v>
      </c>
      <c r="BF164" s="10" t="str">
        <f t="shared" si="302"/>
        <v>Bra</v>
      </c>
      <c r="BI164" s="7">
        <v>100</v>
      </c>
      <c r="BJ164" s="6" t="s">
        <v>713</v>
      </c>
      <c r="BK164" s="9" t="str">
        <f t="shared" si="208"/>
        <v>Ingela Wahlstam</v>
      </c>
      <c r="BL164" s="10" t="str">
        <f t="shared" si="209"/>
        <v>ingela.wahlstam@oxelosund.se</v>
      </c>
      <c r="BM164" s="10" t="str">
        <f t="shared" si="210"/>
        <v>Fritidsgårdsföreståndare</v>
      </c>
      <c r="BN164" s="11">
        <f t="shared" si="211"/>
        <v>1.25</v>
      </c>
      <c r="BO164" s="11">
        <f t="shared" si="212"/>
        <v>0</v>
      </c>
      <c r="BP164" s="11">
        <f t="shared" si="213"/>
        <v>0</v>
      </c>
      <c r="BQ164" s="11">
        <f t="shared" si="214"/>
        <v>1.25</v>
      </c>
      <c r="BR164" s="11">
        <f t="shared" si="215"/>
        <v>0</v>
      </c>
      <c r="BS164" s="10">
        <f t="shared" si="216"/>
        <v>2.5</v>
      </c>
      <c r="BT164" s="11">
        <f t="shared" si="217"/>
        <v>1</v>
      </c>
      <c r="BU164" s="11">
        <f t="shared" si="218"/>
        <v>0</v>
      </c>
      <c r="BV164" s="11">
        <f t="shared" si="219"/>
        <v>1</v>
      </c>
      <c r="BW164" s="11">
        <f t="shared" si="220"/>
        <v>0</v>
      </c>
      <c r="BX164" s="11">
        <f t="shared" si="221"/>
        <v>0</v>
      </c>
      <c r="BY164" s="11">
        <f t="shared" si="222"/>
        <v>0</v>
      </c>
      <c r="BZ164" s="10">
        <f t="shared" si="223"/>
        <v>2</v>
      </c>
      <c r="CA164" s="11">
        <f t="shared" si="224"/>
        <v>0</v>
      </c>
      <c r="CB164" s="11">
        <f t="shared" si="225"/>
        <v>0.625</v>
      </c>
      <c r="CC164" s="11">
        <f t="shared" si="226"/>
        <v>0.625</v>
      </c>
      <c r="CD164" s="11">
        <f t="shared" si="227"/>
        <v>0.625</v>
      </c>
      <c r="CE164" s="11">
        <f t="shared" si="228"/>
        <v>0</v>
      </c>
      <c r="CF164" s="11">
        <f t="shared" si="229"/>
        <v>0.625</v>
      </c>
      <c r="CG164" s="11">
        <f t="shared" si="230"/>
        <v>0</v>
      </c>
      <c r="CH164" s="11">
        <f t="shared" si="231"/>
        <v>0.625</v>
      </c>
      <c r="CI164" s="11">
        <f t="shared" si="232"/>
        <v>0</v>
      </c>
      <c r="CJ164" s="10">
        <f t="shared" si="233"/>
        <v>3.125</v>
      </c>
      <c r="CK164" s="11">
        <f t="shared" si="234"/>
        <v>0</v>
      </c>
      <c r="CL164" s="11">
        <f t="shared" si="235"/>
        <v>2</v>
      </c>
      <c r="CM164" s="11">
        <f t="shared" si="236"/>
        <v>1</v>
      </c>
      <c r="CN164" s="11">
        <f t="shared" si="237"/>
        <v>0</v>
      </c>
      <c r="CO164" s="11">
        <f t="shared" si="238"/>
        <v>0</v>
      </c>
      <c r="CP164" s="11">
        <f t="shared" si="239"/>
        <v>0</v>
      </c>
      <c r="CQ164" s="10">
        <f t="shared" si="240"/>
        <v>3</v>
      </c>
      <c r="CR164" s="11">
        <f t="shared" si="241"/>
        <v>1</v>
      </c>
      <c r="CS164" s="11">
        <f t="shared" si="242"/>
        <v>1</v>
      </c>
      <c r="CT164" s="11">
        <f t="shared" si="243"/>
        <v>1</v>
      </c>
      <c r="CU164" s="11">
        <f t="shared" si="244"/>
        <v>1</v>
      </c>
      <c r="CV164" s="11">
        <f t="shared" si="245"/>
        <v>0</v>
      </c>
      <c r="CW164" s="11">
        <f t="shared" si="246"/>
        <v>0</v>
      </c>
      <c r="CX164" s="10">
        <f t="shared" si="247"/>
        <v>4</v>
      </c>
      <c r="CY164" s="11">
        <f t="shared" si="248"/>
        <v>1</v>
      </c>
      <c r="CZ164" s="11">
        <f t="shared" si="249"/>
        <v>0</v>
      </c>
      <c r="DA164" s="11">
        <f t="shared" si="250"/>
        <v>1</v>
      </c>
      <c r="DB164" s="11">
        <f t="shared" si="251"/>
        <v>1</v>
      </c>
      <c r="DC164" s="11">
        <f t="shared" si="252"/>
        <v>0</v>
      </c>
      <c r="DD164" s="11">
        <f t="shared" si="253"/>
        <v>0</v>
      </c>
      <c r="DE164" s="10">
        <f t="shared" si="254"/>
        <v>3</v>
      </c>
      <c r="DF164" s="12" t="s">
        <v>1571</v>
      </c>
      <c r="DG164" s="12" t="s">
        <v>1389</v>
      </c>
      <c r="DH164" s="13">
        <v>2823</v>
      </c>
      <c r="DI164" s="10">
        <f t="shared" si="255"/>
        <v>4</v>
      </c>
      <c r="DJ164" s="17">
        <f t="shared" si="256"/>
        <v>3.1</v>
      </c>
    </row>
    <row r="165" spans="1:114" ht="14.25" x14ac:dyDescent="0.2">
      <c r="A165" s="6" t="s">
        <v>862</v>
      </c>
      <c r="B165" s="7">
        <v>1760</v>
      </c>
      <c r="C165" s="7"/>
      <c r="D165" s="7">
        <v>158</v>
      </c>
      <c r="E165" s="6" t="s">
        <v>349</v>
      </c>
      <c r="F165" s="9" t="str">
        <f t="shared" si="204"/>
        <v>Magnus Norrbom</v>
      </c>
      <c r="G165" s="10" t="str">
        <f t="shared" si="205"/>
        <v>magnus.norrbom@mjolby.se</v>
      </c>
      <c r="H165" s="10" t="str">
        <f t="shared" si="206"/>
        <v>Kultur- och fritidsstrateg</v>
      </c>
      <c r="I165" s="11">
        <f t="shared" si="257"/>
        <v>0</v>
      </c>
      <c r="J165" s="11">
        <f t="shared" si="258"/>
        <v>0</v>
      </c>
      <c r="K165" s="11">
        <f t="shared" si="259"/>
        <v>0</v>
      </c>
      <c r="L165" s="11">
        <f t="shared" si="260"/>
        <v>1.25</v>
      </c>
      <c r="M165" s="11">
        <f t="shared" si="261"/>
        <v>0</v>
      </c>
      <c r="N165" s="10">
        <f t="shared" si="262"/>
        <v>1.25</v>
      </c>
      <c r="O165" s="11">
        <f t="shared" si="263"/>
        <v>1</v>
      </c>
      <c r="P165" s="11">
        <f t="shared" si="264"/>
        <v>1</v>
      </c>
      <c r="Q165" s="11">
        <f t="shared" si="265"/>
        <v>1</v>
      </c>
      <c r="R165" s="11">
        <f t="shared" si="266"/>
        <v>1</v>
      </c>
      <c r="S165" s="11">
        <f t="shared" si="267"/>
        <v>0</v>
      </c>
      <c r="T165" s="11">
        <f t="shared" si="268"/>
        <v>0</v>
      </c>
      <c r="U165" s="10">
        <f t="shared" si="269"/>
        <v>4</v>
      </c>
      <c r="V165" s="11">
        <f t="shared" si="270"/>
        <v>0</v>
      </c>
      <c r="W165" s="11">
        <f t="shared" si="271"/>
        <v>0</v>
      </c>
      <c r="X165" s="11">
        <f t="shared" si="272"/>
        <v>0.625</v>
      </c>
      <c r="Y165" s="11">
        <f t="shared" si="273"/>
        <v>0</v>
      </c>
      <c r="Z165" s="11">
        <f t="shared" si="274"/>
        <v>0</v>
      </c>
      <c r="AA165" s="11">
        <f t="shared" si="275"/>
        <v>0.625</v>
      </c>
      <c r="AB165" s="11">
        <f t="shared" si="276"/>
        <v>0</v>
      </c>
      <c r="AC165" s="11">
        <f t="shared" si="277"/>
        <v>0.625</v>
      </c>
      <c r="AD165" s="11">
        <f t="shared" si="278"/>
        <v>0</v>
      </c>
      <c r="AE165" s="10">
        <f t="shared" si="279"/>
        <v>1.875</v>
      </c>
      <c r="AF165" s="11">
        <f t="shared" si="280"/>
        <v>0</v>
      </c>
      <c r="AG165" s="11">
        <f t="shared" si="281"/>
        <v>2</v>
      </c>
      <c r="AH165" s="11">
        <f t="shared" si="282"/>
        <v>1</v>
      </c>
      <c r="AI165" s="11">
        <f t="shared" si="283"/>
        <v>0</v>
      </c>
      <c r="AJ165" s="11">
        <f t="shared" si="284"/>
        <v>0</v>
      </c>
      <c r="AK165" s="11">
        <f t="shared" si="285"/>
        <v>0</v>
      </c>
      <c r="AL165" s="10">
        <f t="shared" si="286"/>
        <v>3</v>
      </c>
      <c r="AM165" s="11">
        <f t="shared" si="287"/>
        <v>1</v>
      </c>
      <c r="AN165" s="11">
        <f t="shared" si="288"/>
        <v>1</v>
      </c>
      <c r="AO165" s="11">
        <f t="shared" si="289"/>
        <v>1</v>
      </c>
      <c r="AP165" s="11">
        <f t="shared" si="290"/>
        <v>1</v>
      </c>
      <c r="AQ165" s="11">
        <f t="shared" si="291"/>
        <v>0</v>
      </c>
      <c r="AR165" s="11">
        <f t="shared" si="292"/>
        <v>0</v>
      </c>
      <c r="AS165" s="10">
        <f t="shared" si="293"/>
        <v>4</v>
      </c>
      <c r="AT165" s="11">
        <f t="shared" si="294"/>
        <v>0</v>
      </c>
      <c r="AU165" s="11">
        <f t="shared" si="295"/>
        <v>0</v>
      </c>
      <c r="AV165" s="11">
        <f t="shared" si="296"/>
        <v>1</v>
      </c>
      <c r="AW165" s="11">
        <f t="shared" si="297"/>
        <v>0</v>
      </c>
      <c r="AX165" s="11">
        <f t="shared" si="298"/>
        <v>0</v>
      </c>
      <c r="AY165" s="11">
        <f t="shared" si="299"/>
        <v>0</v>
      </c>
      <c r="AZ165" s="10">
        <f t="shared" si="300"/>
        <v>1</v>
      </c>
      <c r="BA165" s="12" t="s">
        <v>1707</v>
      </c>
      <c r="BB165" s="12">
        <v>977</v>
      </c>
      <c r="BC165" s="13">
        <v>2939</v>
      </c>
      <c r="BD165" s="10">
        <f t="shared" si="207"/>
        <v>4</v>
      </c>
      <c r="BE165" s="17">
        <f t="shared" si="301"/>
        <v>2.7</v>
      </c>
      <c r="BF165" s="10" t="str">
        <f t="shared" si="302"/>
        <v>Dålig</v>
      </c>
      <c r="BI165" s="7">
        <v>101</v>
      </c>
      <c r="BJ165" s="6" t="s">
        <v>1016</v>
      </c>
      <c r="BK165" s="9" t="str">
        <f t="shared" si="208"/>
        <v>Anna Nyman Holgersson</v>
      </c>
      <c r="BL165" s="10" t="str">
        <f t="shared" si="209"/>
        <v>anna.nyman-holgersson@lysekil.se</v>
      </c>
      <c r="BM165" s="10" t="str">
        <f t="shared" si="210"/>
        <v>Folkhälsosamordnare</v>
      </c>
      <c r="BN165" s="11">
        <f t="shared" si="211"/>
        <v>1.25</v>
      </c>
      <c r="BO165" s="11">
        <f t="shared" si="212"/>
        <v>0</v>
      </c>
      <c r="BP165" s="11">
        <f t="shared" si="213"/>
        <v>0</v>
      </c>
      <c r="BQ165" s="11">
        <f t="shared" si="214"/>
        <v>1.25</v>
      </c>
      <c r="BR165" s="11">
        <f t="shared" si="215"/>
        <v>0</v>
      </c>
      <c r="BS165" s="10">
        <f t="shared" si="216"/>
        <v>2.5</v>
      </c>
      <c r="BT165" s="11">
        <f t="shared" si="217"/>
        <v>1</v>
      </c>
      <c r="BU165" s="11">
        <f t="shared" si="218"/>
        <v>1</v>
      </c>
      <c r="BV165" s="11">
        <f t="shared" si="219"/>
        <v>1</v>
      </c>
      <c r="BW165" s="11">
        <f t="shared" si="220"/>
        <v>1</v>
      </c>
      <c r="BX165" s="11">
        <f t="shared" si="221"/>
        <v>0</v>
      </c>
      <c r="BY165" s="11">
        <f t="shared" si="222"/>
        <v>0</v>
      </c>
      <c r="BZ165" s="10">
        <f t="shared" si="223"/>
        <v>4</v>
      </c>
      <c r="CA165" s="11">
        <f t="shared" si="224"/>
        <v>0</v>
      </c>
      <c r="CB165" s="11">
        <f t="shared" si="225"/>
        <v>0</v>
      </c>
      <c r="CC165" s="11">
        <f t="shared" si="226"/>
        <v>0.625</v>
      </c>
      <c r="CD165" s="11">
        <f t="shared" si="227"/>
        <v>0</v>
      </c>
      <c r="CE165" s="11">
        <f t="shared" si="228"/>
        <v>0</v>
      </c>
      <c r="CF165" s="11">
        <f t="shared" si="229"/>
        <v>0.625</v>
      </c>
      <c r="CG165" s="11">
        <f t="shared" si="230"/>
        <v>0.625</v>
      </c>
      <c r="CH165" s="11">
        <f t="shared" si="231"/>
        <v>0</v>
      </c>
      <c r="CI165" s="11">
        <f t="shared" si="232"/>
        <v>0</v>
      </c>
      <c r="CJ165" s="10">
        <f t="shared" si="233"/>
        <v>1.875</v>
      </c>
      <c r="CK165" s="11">
        <f t="shared" si="234"/>
        <v>1</v>
      </c>
      <c r="CL165" s="11">
        <f t="shared" si="235"/>
        <v>0</v>
      </c>
      <c r="CM165" s="11">
        <f t="shared" si="236"/>
        <v>1</v>
      </c>
      <c r="CN165" s="11">
        <f t="shared" si="237"/>
        <v>0</v>
      </c>
      <c r="CO165" s="11">
        <f t="shared" si="238"/>
        <v>1</v>
      </c>
      <c r="CP165" s="11">
        <f t="shared" si="239"/>
        <v>0</v>
      </c>
      <c r="CQ165" s="10">
        <f t="shared" si="240"/>
        <v>3</v>
      </c>
      <c r="CR165" s="11">
        <f t="shared" si="241"/>
        <v>1</v>
      </c>
      <c r="CS165" s="11">
        <f t="shared" si="242"/>
        <v>1</v>
      </c>
      <c r="CT165" s="11">
        <f t="shared" si="243"/>
        <v>1</v>
      </c>
      <c r="CU165" s="11">
        <f t="shared" si="244"/>
        <v>1</v>
      </c>
      <c r="CV165" s="11">
        <f t="shared" si="245"/>
        <v>0</v>
      </c>
      <c r="CW165" s="11">
        <f t="shared" si="246"/>
        <v>0</v>
      </c>
      <c r="CX165" s="10">
        <f t="shared" si="247"/>
        <v>4</v>
      </c>
      <c r="CY165" s="11">
        <f t="shared" si="248"/>
        <v>0</v>
      </c>
      <c r="CZ165" s="11">
        <f t="shared" si="249"/>
        <v>0</v>
      </c>
      <c r="DA165" s="11">
        <f t="shared" si="250"/>
        <v>1</v>
      </c>
      <c r="DB165" s="11">
        <f t="shared" si="251"/>
        <v>0</v>
      </c>
      <c r="DC165" s="11">
        <f t="shared" si="252"/>
        <v>0</v>
      </c>
      <c r="DD165" s="11">
        <f t="shared" si="253"/>
        <v>0</v>
      </c>
      <c r="DE165" s="10">
        <f t="shared" si="254"/>
        <v>1</v>
      </c>
      <c r="DF165" s="12" t="s">
        <v>1658</v>
      </c>
      <c r="DG165" s="12">
        <v>789</v>
      </c>
      <c r="DH165" s="13">
        <v>3498</v>
      </c>
      <c r="DI165" s="10">
        <f t="shared" si="255"/>
        <v>5</v>
      </c>
      <c r="DJ165" s="17">
        <f t="shared" si="256"/>
        <v>3.1</v>
      </c>
    </row>
    <row r="166" spans="1:114" ht="14.25" x14ac:dyDescent="0.2">
      <c r="A166" s="6" t="s">
        <v>862</v>
      </c>
      <c r="B166" s="7">
        <v>1737</v>
      </c>
      <c r="C166" s="7"/>
      <c r="D166" s="7">
        <v>159</v>
      </c>
      <c r="E166" s="6" t="s">
        <v>135</v>
      </c>
      <c r="F166" s="9" t="str">
        <f t="shared" si="204"/>
        <v>Jenny Sköld</v>
      </c>
      <c r="G166" s="10" t="str">
        <f t="shared" si="205"/>
        <v>jenny.skold@kommun.sater.se</v>
      </c>
      <c r="H166" s="10" t="str">
        <f t="shared" si="206"/>
        <v>ungdomskonsulent</v>
      </c>
      <c r="I166" s="11">
        <f t="shared" si="257"/>
        <v>0</v>
      </c>
      <c r="J166" s="11">
        <f t="shared" si="258"/>
        <v>0</v>
      </c>
      <c r="K166" s="11">
        <f t="shared" si="259"/>
        <v>1.25</v>
      </c>
      <c r="L166" s="11">
        <f t="shared" si="260"/>
        <v>0</v>
      </c>
      <c r="M166" s="11">
        <f t="shared" si="261"/>
        <v>0</v>
      </c>
      <c r="N166" s="10">
        <f t="shared" si="262"/>
        <v>1.25</v>
      </c>
      <c r="O166" s="11">
        <f t="shared" si="263"/>
        <v>0</v>
      </c>
      <c r="P166" s="11">
        <f t="shared" si="264"/>
        <v>0</v>
      </c>
      <c r="Q166" s="11">
        <f t="shared" si="265"/>
        <v>1</v>
      </c>
      <c r="R166" s="11">
        <f t="shared" si="266"/>
        <v>1</v>
      </c>
      <c r="S166" s="11">
        <f t="shared" si="267"/>
        <v>0</v>
      </c>
      <c r="T166" s="11">
        <f t="shared" si="268"/>
        <v>0</v>
      </c>
      <c r="U166" s="10">
        <f t="shared" si="269"/>
        <v>2</v>
      </c>
      <c r="V166" s="11">
        <f t="shared" si="270"/>
        <v>0</v>
      </c>
      <c r="W166" s="11">
        <f t="shared" si="271"/>
        <v>0</v>
      </c>
      <c r="X166" s="11">
        <f t="shared" si="272"/>
        <v>0</v>
      </c>
      <c r="Y166" s="11">
        <f t="shared" si="273"/>
        <v>0</v>
      </c>
      <c r="Z166" s="11">
        <f t="shared" si="274"/>
        <v>0</v>
      </c>
      <c r="AA166" s="11">
        <f t="shared" si="275"/>
        <v>0.625</v>
      </c>
      <c r="AB166" s="11">
        <f t="shared" si="276"/>
        <v>0.625</v>
      </c>
      <c r="AC166" s="11">
        <f t="shared" si="277"/>
        <v>0.625</v>
      </c>
      <c r="AD166" s="11">
        <f t="shared" si="278"/>
        <v>0</v>
      </c>
      <c r="AE166" s="10">
        <f t="shared" si="279"/>
        <v>1.875</v>
      </c>
      <c r="AF166" s="11">
        <f t="shared" si="280"/>
        <v>1</v>
      </c>
      <c r="AG166" s="11">
        <f t="shared" si="281"/>
        <v>0</v>
      </c>
      <c r="AH166" s="11">
        <f t="shared" si="282"/>
        <v>0</v>
      </c>
      <c r="AI166" s="11">
        <f t="shared" si="283"/>
        <v>2</v>
      </c>
      <c r="AJ166" s="11">
        <f t="shared" si="284"/>
        <v>0</v>
      </c>
      <c r="AK166" s="11">
        <f t="shared" si="285"/>
        <v>0</v>
      </c>
      <c r="AL166" s="10">
        <f t="shared" si="286"/>
        <v>3</v>
      </c>
      <c r="AM166" s="11">
        <f t="shared" si="287"/>
        <v>1</v>
      </c>
      <c r="AN166" s="11">
        <f t="shared" si="288"/>
        <v>1</v>
      </c>
      <c r="AO166" s="11">
        <f t="shared" si="289"/>
        <v>1</v>
      </c>
      <c r="AP166" s="11">
        <f t="shared" si="290"/>
        <v>1</v>
      </c>
      <c r="AQ166" s="11">
        <f t="shared" si="291"/>
        <v>1</v>
      </c>
      <c r="AR166" s="11">
        <f t="shared" si="292"/>
        <v>0</v>
      </c>
      <c r="AS166" s="10">
        <f t="shared" si="293"/>
        <v>5</v>
      </c>
      <c r="AT166" s="11">
        <f t="shared" si="294"/>
        <v>1</v>
      </c>
      <c r="AU166" s="11">
        <f t="shared" si="295"/>
        <v>0</v>
      </c>
      <c r="AV166" s="11">
        <f t="shared" si="296"/>
        <v>1</v>
      </c>
      <c r="AW166" s="11">
        <f t="shared" si="297"/>
        <v>0</v>
      </c>
      <c r="AX166" s="11">
        <f t="shared" si="298"/>
        <v>0</v>
      </c>
      <c r="AY166" s="11">
        <f t="shared" si="299"/>
        <v>0</v>
      </c>
      <c r="AZ166" s="10">
        <f t="shared" si="300"/>
        <v>2</v>
      </c>
      <c r="BA166" s="12" t="s">
        <v>1333</v>
      </c>
      <c r="BB166" s="12" t="s">
        <v>1334</v>
      </c>
      <c r="BC166" s="13">
        <v>2651</v>
      </c>
      <c r="BD166" s="10">
        <f t="shared" si="207"/>
        <v>3</v>
      </c>
      <c r="BE166" s="17">
        <f t="shared" si="301"/>
        <v>2.6</v>
      </c>
      <c r="BF166" s="10" t="str">
        <f t="shared" si="302"/>
        <v>Bra</v>
      </c>
      <c r="BI166" s="7">
        <v>102</v>
      </c>
      <c r="BJ166" s="6" t="s">
        <v>628</v>
      </c>
      <c r="BK166" s="9" t="str">
        <f t="shared" si="208"/>
        <v>Mona-Lisa Björkman van Barneveld</v>
      </c>
      <c r="BL166" s="10" t="str">
        <f t="shared" si="209"/>
        <v>mona-lisa.bjorkman.van.barneveld@molndal.se</v>
      </c>
      <c r="BM166" s="10" t="str">
        <f t="shared" si="210"/>
        <v>Planeringsek. Avd. Ungdoms- och samhällsarbete, Kultur- och fritidsförvaltningen</v>
      </c>
      <c r="BN166" s="11">
        <f t="shared" si="211"/>
        <v>1.25</v>
      </c>
      <c r="BO166" s="11">
        <f t="shared" si="212"/>
        <v>0</v>
      </c>
      <c r="BP166" s="11">
        <f t="shared" si="213"/>
        <v>1.25</v>
      </c>
      <c r="BQ166" s="11">
        <f t="shared" si="214"/>
        <v>1.25</v>
      </c>
      <c r="BR166" s="11">
        <f t="shared" si="215"/>
        <v>0</v>
      </c>
      <c r="BS166" s="10">
        <f t="shared" si="216"/>
        <v>3.75</v>
      </c>
      <c r="BT166" s="11">
        <f t="shared" si="217"/>
        <v>1</v>
      </c>
      <c r="BU166" s="11">
        <f t="shared" si="218"/>
        <v>0</v>
      </c>
      <c r="BV166" s="11">
        <f t="shared" si="219"/>
        <v>1</v>
      </c>
      <c r="BW166" s="11">
        <f t="shared" si="220"/>
        <v>0</v>
      </c>
      <c r="BX166" s="11">
        <f t="shared" si="221"/>
        <v>0</v>
      </c>
      <c r="BY166" s="11">
        <f t="shared" si="222"/>
        <v>0</v>
      </c>
      <c r="BZ166" s="10">
        <f t="shared" si="223"/>
        <v>2</v>
      </c>
      <c r="CA166" s="11">
        <f t="shared" si="224"/>
        <v>0.625</v>
      </c>
      <c r="CB166" s="11">
        <f t="shared" si="225"/>
        <v>0</v>
      </c>
      <c r="CC166" s="11">
        <f t="shared" si="226"/>
        <v>0</v>
      </c>
      <c r="CD166" s="11">
        <f t="shared" si="227"/>
        <v>0</v>
      </c>
      <c r="CE166" s="11">
        <f t="shared" si="228"/>
        <v>0</v>
      </c>
      <c r="CF166" s="11">
        <f t="shared" si="229"/>
        <v>0.625</v>
      </c>
      <c r="CG166" s="11">
        <f t="shared" si="230"/>
        <v>0</v>
      </c>
      <c r="CH166" s="11">
        <f t="shared" si="231"/>
        <v>0.625</v>
      </c>
      <c r="CI166" s="11">
        <f t="shared" si="232"/>
        <v>0</v>
      </c>
      <c r="CJ166" s="10">
        <f t="shared" si="233"/>
        <v>1.875</v>
      </c>
      <c r="CK166" s="11">
        <f t="shared" si="234"/>
        <v>0</v>
      </c>
      <c r="CL166" s="11">
        <f t="shared" si="235"/>
        <v>2</v>
      </c>
      <c r="CM166" s="11">
        <f t="shared" si="236"/>
        <v>1</v>
      </c>
      <c r="CN166" s="11">
        <f t="shared" si="237"/>
        <v>0</v>
      </c>
      <c r="CO166" s="11">
        <f t="shared" si="238"/>
        <v>0</v>
      </c>
      <c r="CP166" s="11">
        <f t="shared" si="239"/>
        <v>0</v>
      </c>
      <c r="CQ166" s="10">
        <f t="shared" si="240"/>
        <v>3</v>
      </c>
      <c r="CR166" s="11">
        <f t="shared" si="241"/>
        <v>1</v>
      </c>
      <c r="CS166" s="11">
        <f t="shared" si="242"/>
        <v>1</v>
      </c>
      <c r="CT166" s="11">
        <f t="shared" si="243"/>
        <v>1</v>
      </c>
      <c r="CU166" s="11">
        <f t="shared" si="244"/>
        <v>1</v>
      </c>
      <c r="CV166" s="11">
        <f t="shared" si="245"/>
        <v>0</v>
      </c>
      <c r="CW166" s="11">
        <f t="shared" si="246"/>
        <v>0</v>
      </c>
      <c r="CX166" s="10">
        <f t="shared" si="247"/>
        <v>4</v>
      </c>
      <c r="CY166" s="11">
        <f t="shared" si="248"/>
        <v>1</v>
      </c>
      <c r="CZ166" s="11">
        <f t="shared" si="249"/>
        <v>1</v>
      </c>
      <c r="DA166" s="11">
        <f t="shared" si="250"/>
        <v>1</v>
      </c>
      <c r="DB166" s="11">
        <f t="shared" si="251"/>
        <v>0</v>
      </c>
      <c r="DC166" s="11">
        <f t="shared" si="252"/>
        <v>0</v>
      </c>
      <c r="DD166" s="11">
        <f t="shared" si="253"/>
        <v>0</v>
      </c>
      <c r="DE166" s="10">
        <f t="shared" si="254"/>
        <v>3</v>
      </c>
      <c r="DF166" s="12" t="s">
        <v>1662</v>
      </c>
      <c r="DG166" s="12" t="s">
        <v>1336</v>
      </c>
      <c r="DH166" s="13">
        <v>2928</v>
      </c>
      <c r="DI166" s="10">
        <f t="shared" si="255"/>
        <v>4</v>
      </c>
      <c r="DJ166" s="17">
        <f t="shared" si="256"/>
        <v>3.1</v>
      </c>
    </row>
    <row r="167" spans="1:114" ht="14.25" x14ac:dyDescent="0.2">
      <c r="A167" s="6" t="s">
        <v>862</v>
      </c>
      <c r="B167" s="7">
        <v>1763</v>
      </c>
      <c r="C167" s="7"/>
      <c r="D167" s="7">
        <v>160</v>
      </c>
      <c r="E167" s="6" t="s">
        <v>275</v>
      </c>
      <c r="F167" s="9" t="str">
        <f t="shared" si="204"/>
        <v>Louise Öhnstedt</v>
      </c>
      <c r="G167" s="10" t="str">
        <f t="shared" si="205"/>
        <v>louise.ohnstedt@krokom.se</v>
      </c>
      <c r="H167" s="10" t="str">
        <f t="shared" si="206"/>
        <v>Ungdomskultursamordnare</v>
      </c>
      <c r="I167" s="11">
        <f t="shared" si="257"/>
        <v>1.25</v>
      </c>
      <c r="J167" s="11">
        <f t="shared" si="258"/>
        <v>0</v>
      </c>
      <c r="K167" s="11">
        <f t="shared" si="259"/>
        <v>1.25</v>
      </c>
      <c r="L167" s="11">
        <f t="shared" si="260"/>
        <v>1.25</v>
      </c>
      <c r="M167" s="11">
        <f t="shared" si="261"/>
        <v>0</v>
      </c>
      <c r="N167" s="10">
        <f t="shared" si="262"/>
        <v>3.75</v>
      </c>
      <c r="O167" s="11">
        <f t="shared" si="263"/>
        <v>1</v>
      </c>
      <c r="P167" s="11">
        <f t="shared" si="264"/>
        <v>1</v>
      </c>
      <c r="Q167" s="11">
        <f t="shared" si="265"/>
        <v>0</v>
      </c>
      <c r="R167" s="11">
        <f t="shared" si="266"/>
        <v>1</v>
      </c>
      <c r="S167" s="11">
        <f t="shared" si="267"/>
        <v>0</v>
      </c>
      <c r="T167" s="11">
        <f t="shared" si="268"/>
        <v>0</v>
      </c>
      <c r="U167" s="10">
        <f t="shared" si="269"/>
        <v>3</v>
      </c>
      <c r="V167" s="11">
        <f t="shared" si="270"/>
        <v>0</v>
      </c>
      <c r="W167" s="11">
        <f t="shared" si="271"/>
        <v>0</v>
      </c>
      <c r="X167" s="11">
        <f t="shared" si="272"/>
        <v>0.625</v>
      </c>
      <c r="Y167" s="11">
        <f t="shared" si="273"/>
        <v>0</v>
      </c>
      <c r="Z167" s="11">
        <f t="shared" si="274"/>
        <v>0.625</v>
      </c>
      <c r="AA167" s="11">
        <f t="shared" si="275"/>
        <v>0.625</v>
      </c>
      <c r="AB167" s="11">
        <f t="shared" si="276"/>
        <v>0.625</v>
      </c>
      <c r="AC167" s="11">
        <f t="shared" si="277"/>
        <v>0.625</v>
      </c>
      <c r="AD167" s="11">
        <f t="shared" si="278"/>
        <v>0</v>
      </c>
      <c r="AE167" s="10">
        <f t="shared" si="279"/>
        <v>3.125</v>
      </c>
      <c r="AF167" s="11">
        <f t="shared" si="280"/>
        <v>0</v>
      </c>
      <c r="AG167" s="11">
        <f t="shared" si="281"/>
        <v>2</v>
      </c>
      <c r="AH167" s="11">
        <f t="shared" si="282"/>
        <v>1</v>
      </c>
      <c r="AI167" s="11">
        <f t="shared" si="283"/>
        <v>0</v>
      </c>
      <c r="AJ167" s="11">
        <f t="shared" si="284"/>
        <v>0</v>
      </c>
      <c r="AK167" s="11">
        <f t="shared" si="285"/>
        <v>0</v>
      </c>
      <c r="AL167" s="10">
        <f t="shared" si="286"/>
        <v>3</v>
      </c>
      <c r="AM167" s="11">
        <f t="shared" si="287"/>
        <v>1</v>
      </c>
      <c r="AN167" s="11">
        <f t="shared" si="288"/>
        <v>1</v>
      </c>
      <c r="AO167" s="11">
        <f t="shared" si="289"/>
        <v>1</v>
      </c>
      <c r="AP167" s="11">
        <f t="shared" si="290"/>
        <v>1</v>
      </c>
      <c r="AQ167" s="11">
        <f t="shared" si="291"/>
        <v>0</v>
      </c>
      <c r="AR167" s="11">
        <f t="shared" si="292"/>
        <v>0</v>
      </c>
      <c r="AS167" s="10">
        <f t="shared" si="293"/>
        <v>4</v>
      </c>
      <c r="AT167" s="11">
        <f t="shared" si="294"/>
        <v>0</v>
      </c>
      <c r="AU167" s="11">
        <f t="shared" si="295"/>
        <v>0</v>
      </c>
      <c r="AV167" s="11">
        <f t="shared" si="296"/>
        <v>0</v>
      </c>
      <c r="AW167" s="11">
        <f t="shared" si="297"/>
        <v>0</v>
      </c>
      <c r="AX167" s="11">
        <f t="shared" si="298"/>
        <v>0</v>
      </c>
      <c r="AY167" s="11">
        <f t="shared" si="299"/>
        <v>0</v>
      </c>
      <c r="AZ167" s="10">
        <f t="shared" si="300"/>
        <v>0</v>
      </c>
      <c r="BA167" s="12" t="s">
        <v>1382</v>
      </c>
      <c r="BB167" s="12">
        <v>895</v>
      </c>
      <c r="BC167" s="13">
        <v>2195</v>
      </c>
      <c r="BD167" s="10">
        <f t="shared" si="207"/>
        <v>1</v>
      </c>
      <c r="BE167" s="17">
        <f t="shared" si="301"/>
        <v>2.6</v>
      </c>
      <c r="BF167" s="10" t="str">
        <f t="shared" si="302"/>
        <v>Varken eller</v>
      </c>
      <c r="BI167" s="7">
        <v>103</v>
      </c>
      <c r="BJ167" s="6" t="s">
        <v>1093</v>
      </c>
      <c r="BK167" s="9" t="str">
        <f t="shared" si="208"/>
        <v>Anna Henriksen</v>
      </c>
      <c r="BL167" s="10" t="str">
        <f t="shared" si="209"/>
        <v>anna.henriksen@hellefors.se</v>
      </c>
      <c r="BM167" s="10" t="str">
        <f t="shared" si="210"/>
        <v>Kultur- och fritidschef</v>
      </c>
      <c r="BN167" s="11">
        <f t="shared" si="211"/>
        <v>1.25</v>
      </c>
      <c r="BO167" s="11">
        <f t="shared" si="212"/>
        <v>1.25</v>
      </c>
      <c r="BP167" s="11">
        <f t="shared" si="213"/>
        <v>0</v>
      </c>
      <c r="BQ167" s="11">
        <f t="shared" si="214"/>
        <v>1.25</v>
      </c>
      <c r="BR167" s="11">
        <f t="shared" si="215"/>
        <v>0</v>
      </c>
      <c r="BS167" s="10">
        <f t="shared" si="216"/>
        <v>3.75</v>
      </c>
      <c r="BT167" s="11">
        <f t="shared" si="217"/>
        <v>0</v>
      </c>
      <c r="BU167" s="11">
        <f t="shared" si="218"/>
        <v>0</v>
      </c>
      <c r="BV167" s="11">
        <f t="shared" si="219"/>
        <v>1</v>
      </c>
      <c r="BW167" s="11">
        <f t="shared" si="220"/>
        <v>1</v>
      </c>
      <c r="BX167" s="11">
        <f t="shared" si="221"/>
        <v>0</v>
      </c>
      <c r="BY167" s="11">
        <f t="shared" si="222"/>
        <v>0</v>
      </c>
      <c r="BZ167" s="10">
        <f t="shared" si="223"/>
        <v>2</v>
      </c>
      <c r="CA167" s="11">
        <f t="shared" si="224"/>
        <v>0</v>
      </c>
      <c r="CB167" s="11">
        <f t="shared" si="225"/>
        <v>0.625</v>
      </c>
      <c r="CC167" s="11">
        <f t="shared" si="226"/>
        <v>0.625</v>
      </c>
      <c r="CD167" s="11">
        <f t="shared" si="227"/>
        <v>0</v>
      </c>
      <c r="CE167" s="11">
        <f t="shared" si="228"/>
        <v>0.625</v>
      </c>
      <c r="CF167" s="11">
        <f t="shared" si="229"/>
        <v>0.625</v>
      </c>
      <c r="CG167" s="11">
        <f t="shared" si="230"/>
        <v>0.625</v>
      </c>
      <c r="CH167" s="11">
        <f t="shared" si="231"/>
        <v>0.625</v>
      </c>
      <c r="CI167" s="11">
        <f t="shared" si="232"/>
        <v>0</v>
      </c>
      <c r="CJ167" s="10">
        <f t="shared" si="233"/>
        <v>3.75</v>
      </c>
      <c r="CK167" s="11">
        <f t="shared" si="234"/>
        <v>1</v>
      </c>
      <c r="CL167" s="11">
        <f t="shared" si="235"/>
        <v>0</v>
      </c>
      <c r="CM167" s="11">
        <f t="shared" si="236"/>
        <v>1</v>
      </c>
      <c r="CN167" s="11">
        <f t="shared" si="237"/>
        <v>0</v>
      </c>
      <c r="CO167" s="11">
        <f t="shared" si="238"/>
        <v>0</v>
      </c>
      <c r="CP167" s="11">
        <f t="shared" si="239"/>
        <v>0</v>
      </c>
      <c r="CQ167" s="10">
        <f t="shared" si="240"/>
        <v>2</v>
      </c>
      <c r="CR167" s="11">
        <f t="shared" si="241"/>
        <v>1</v>
      </c>
      <c r="CS167" s="11">
        <f t="shared" si="242"/>
        <v>1</v>
      </c>
      <c r="CT167" s="11">
        <f t="shared" si="243"/>
        <v>0</v>
      </c>
      <c r="CU167" s="11">
        <f t="shared" si="244"/>
        <v>1</v>
      </c>
      <c r="CV167" s="11">
        <f t="shared" si="245"/>
        <v>0</v>
      </c>
      <c r="CW167" s="11">
        <f t="shared" si="246"/>
        <v>0</v>
      </c>
      <c r="CX167" s="10">
        <f t="shared" si="247"/>
        <v>3</v>
      </c>
      <c r="CY167" s="11">
        <f t="shared" si="248"/>
        <v>0</v>
      </c>
      <c r="CZ167" s="11">
        <f t="shared" si="249"/>
        <v>0</v>
      </c>
      <c r="DA167" s="11">
        <f t="shared" si="250"/>
        <v>1</v>
      </c>
      <c r="DB167" s="11">
        <f t="shared" si="251"/>
        <v>1</v>
      </c>
      <c r="DC167" s="11">
        <f t="shared" si="252"/>
        <v>0</v>
      </c>
      <c r="DD167" s="11">
        <f t="shared" si="253"/>
        <v>0</v>
      </c>
      <c r="DE167" s="10">
        <f t="shared" si="254"/>
        <v>2</v>
      </c>
      <c r="DF167" s="12" t="s">
        <v>1697</v>
      </c>
      <c r="DG167" s="12" t="s">
        <v>1698</v>
      </c>
      <c r="DH167" s="13">
        <v>3751</v>
      </c>
      <c r="DI167" s="10">
        <f t="shared" si="255"/>
        <v>5</v>
      </c>
      <c r="DJ167" s="17">
        <f t="shared" si="256"/>
        <v>3.1</v>
      </c>
    </row>
    <row r="168" spans="1:114" ht="14.25" x14ac:dyDescent="0.2">
      <c r="A168" s="6" t="s">
        <v>862</v>
      </c>
      <c r="B168" s="7">
        <v>1781</v>
      </c>
      <c r="C168" s="7"/>
      <c r="D168" s="7">
        <v>161</v>
      </c>
      <c r="E168" s="6" t="s">
        <v>414</v>
      </c>
      <c r="F168" s="9" t="str">
        <f t="shared" si="204"/>
        <v>Jörgen Wijk</v>
      </c>
      <c r="G168" s="10" t="str">
        <f t="shared" si="205"/>
        <v>jorgen.wijk@tingsryd.se</v>
      </c>
      <c r="H168" s="10" t="str">
        <f t="shared" si="206"/>
        <v>Kommunsekreterare</v>
      </c>
      <c r="I168" s="11">
        <f t="shared" si="257"/>
        <v>1.25</v>
      </c>
      <c r="J168" s="11">
        <f t="shared" si="258"/>
        <v>0</v>
      </c>
      <c r="K168" s="11">
        <f t="shared" si="259"/>
        <v>0</v>
      </c>
      <c r="L168" s="11">
        <f t="shared" si="260"/>
        <v>0</v>
      </c>
      <c r="M168" s="11">
        <f t="shared" si="261"/>
        <v>0</v>
      </c>
      <c r="N168" s="10">
        <f t="shared" si="262"/>
        <v>1.25</v>
      </c>
      <c r="O168" s="11">
        <f t="shared" si="263"/>
        <v>1</v>
      </c>
      <c r="P168" s="11">
        <f t="shared" si="264"/>
        <v>0</v>
      </c>
      <c r="Q168" s="11">
        <f t="shared" si="265"/>
        <v>1</v>
      </c>
      <c r="R168" s="11">
        <f t="shared" si="266"/>
        <v>1</v>
      </c>
      <c r="S168" s="11">
        <f t="shared" si="267"/>
        <v>0</v>
      </c>
      <c r="T168" s="11">
        <f t="shared" si="268"/>
        <v>0</v>
      </c>
      <c r="U168" s="10">
        <f t="shared" si="269"/>
        <v>3</v>
      </c>
      <c r="V168" s="11">
        <f t="shared" si="270"/>
        <v>0</v>
      </c>
      <c r="W168" s="11">
        <f t="shared" si="271"/>
        <v>0</v>
      </c>
      <c r="X168" s="11">
        <f t="shared" si="272"/>
        <v>0</v>
      </c>
      <c r="Y168" s="11">
        <f t="shared" si="273"/>
        <v>0</v>
      </c>
      <c r="Z168" s="11">
        <f t="shared" si="274"/>
        <v>0</v>
      </c>
      <c r="AA168" s="11">
        <f t="shared" si="275"/>
        <v>0.625</v>
      </c>
      <c r="AB168" s="11">
        <f t="shared" si="276"/>
        <v>0</v>
      </c>
      <c r="AC168" s="11">
        <f t="shared" si="277"/>
        <v>0</v>
      </c>
      <c r="AD168" s="11">
        <f t="shared" si="278"/>
        <v>0</v>
      </c>
      <c r="AE168" s="10">
        <f t="shared" si="279"/>
        <v>0.625</v>
      </c>
      <c r="AF168" s="11">
        <f t="shared" si="280"/>
        <v>1</v>
      </c>
      <c r="AG168" s="11">
        <f t="shared" si="281"/>
        <v>0</v>
      </c>
      <c r="AH168" s="11">
        <f t="shared" si="282"/>
        <v>1</v>
      </c>
      <c r="AI168" s="11">
        <f t="shared" si="283"/>
        <v>0</v>
      </c>
      <c r="AJ168" s="11">
        <f t="shared" si="284"/>
        <v>0</v>
      </c>
      <c r="AK168" s="11">
        <f t="shared" si="285"/>
        <v>0</v>
      </c>
      <c r="AL168" s="10">
        <f t="shared" si="286"/>
        <v>2</v>
      </c>
      <c r="AM168" s="11">
        <f t="shared" si="287"/>
        <v>1</v>
      </c>
      <c r="AN168" s="11">
        <f t="shared" si="288"/>
        <v>1</v>
      </c>
      <c r="AO168" s="11">
        <f t="shared" si="289"/>
        <v>1</v>
      </c>
      <c r="AP168" s="11">
        <f t="shared" si="290"/>
        <v>1</v>
      </c>
      <c r="AQ168" s="11">
        <f t="shared" si="291"/>
        <v>0</v>
      </c>
      <c r="AR168" s="11">
        <f t="shared" si="292"/>
        <v>0</v>
      </c>
      <c r="AS168" s="10">
        <f t="shared" si="293"/>
        <v>4</v>
      </c>
      <c r="AT168" s="11">
        <f t="shared" si="294"/>
        <v>0</v>
      </c>
      <c r="AU168" s="11">
        <f t="shared" si="295"/>
        <v>1</v>
      </c>
      <c r="AV168" s="11">
        <f t="shared" si="296"/>
        <v>0</v>
      </c>
      <c r="AW168" s="11">
        <f t="shared" si="297"/>
        <v>0</v>
      </c>
      <c r="AX168" s="11">
        <f t="shared" si="298"/>
        <v>1</v>
      </c>
      <c r="AY168" s="11">
        <f t="shared" si="299"/>
        <v>0</v>
      </c>
      <c r="AZ168" s="10">
        <f t="shared" si="300"/>
        <v>2</v>
      </c>
      <c r="BA168" s="12" t="s">
        <v>1329</v>
      </c>
      <c r="BB168" s="12" t="s">
        <v>1425</v>
      </c>
      <c r="BC168" s="13">
        <v>3117</v>
      </c>
      <c r="BD168" s="10">
        <f t="shared" si="207"/>
        <v>5</v>
      </c>
      <c r="BE168" s="17">
        <f t="shared" si="301"/>
        <v>2.6</v>
      </c>
      <c r="BF168" s="10" t="str">
        <f t="shared" si="302"/>
        <v>Varken eller</v>
      </c>
      <c r="BI168" s="7">
        <v>104</v>
      </c>
      <c r="BJ168" s="6" t="s">
        <v>65</v>
      </c>
      <c r="BK168" s="9" t="str">
        <f t="shared" si="208"/>
        <v>Åsa Grellsgård</v>
      </c>
      <c r="BL168" s="10" t="str">
        <f t="shared" si="209"/>
        <v>asa.grellsgard@motala.se</v>
      </c>
      <c r="BM168" s="10" t="str">
        <f t="shared" si="210"/>
        <v>Fritidschef</v>
      </c>
      <c r="BN168" s="11">
        <f t="shared" si="211"/>
        <v>0</v>
      </c>
      <c r="BO168" s="11">
        <f t="shared" si="212"/>
        <v>0</v>
      </c>
      <c r="BP168" s="11">
        <f t="shared" si="213"/>
        <v>0</v>
      </c>
      <c r="BQ168" s="11">
        <f t="shared" si="214"/>
        <v>1.25</v>
      </c>
      <c r="BR168" s="11">
        <f t="shared" si="215"/>
        <v>0</v>
      </c>
      <c r="BS168" s="10">
        <f t="shared" si="216"/>
        <v>1.25</v>
      </c>
      <c r="BT168" s="11">
        <f t="shared" si="217"/>
        <v>1</v>
      </c>
      <c r="BU168" s="11">
        <f t="shared" si="218"/>
        <v>1</v>
      </c>
      <c r="BV168" s="11">
        <f t="shared" si="219"/>
        <v>1</v>
      </c>
      <c r="BW168" s="11">
        <f t="shared" si="220"/>
        <v>1</v>
      </c>
      <c r="BX168" s="11">
        <f t="shared" si="221"/>
        <v>0</v>
      </c>
      <c r="BY168" s="11">
        <f t="shared" si="222"/>
        <v>0</v>
      </c>
      <c r="BZ168" s="10">
        <f t="shared" si="223"/>
        <v>4</v>
      </c>
      <c r="CA168" s="11">
        <f t="shared" si="224"/>
        <v>0</v>
      </c>
      <c r="CB168" s="11">
        <f t="shared" si="225"/>
        <v>0.625</v>
      </c>
      <c r="CC168" s="11">
        <f t="shared" si="226"/>
        <v>0.625</v>
      </c>
      <c r="CD168" s="11">
        <f t="shared" si="227"/>
        <v>0.625</v>
      </c>
      <c r="CE168" s="11">
        <f t="shared" si="228"/>
        <v>0.625</v>
      </c>
      <c r="CF168" s="11">
        <f t="shared" si="229"/>
        <v>0.625</v>
      </c>
      <c r="CG168" s="11">
        <f t="shared" si="230"/>
        <v>0.625</v>
      </c>
      <c r="CH168" s="11">
        <f t="shared" si="231"/>
        <v>0.625</v>
      </c>
      <c r="CI168" s="11">
        <f t="shared" si="232"/>
        <v>0</v>
      </c>
      <c r="CJ168" s="10">
        <f t="shared" si="233"/>
        <v>4.375</v>
      </c>
      <c r="CK168" s="11">
        <f t="shared" si="234"/>
        <v>0</v>
      </c>
      <c r="CL168" s="11">
        <f t="shared" si="235"/>
        <v>2</v>
      </c>
      <c r="CM168" s="11">
        <f t="shared" si="236"/>
        <v>0</v>
      </c>
      <c r="CN168" s="11">
        <f t="shared" si="237"/>
        <v>2</v>
      </c>
      <c r="CO168" s="11">
        <f t="shared" si="238"/>
        <v>1</v>
      </c>
      <c r="CP168" s="11">
        <f t="shared" si="239"/>
        <v>0</v>
      </c>
      <c r="CQ168" s="10">
        <f t="shared" si="240"/>
        <v>5</v>
      </c>
      <c r="CR168" s="11">
        <f t="shared" si="241"/>
        <v>1</v>
      </c>
      <c r="CS168" s="11">
        <f t="shared" si="242"/>
        <v>1</v>
      </c>
      <c r="CT168" s="11">
        <f t="shared" si="243"/>
        <v>1</v>
      </c>
      <c r="CU168" s="11">
        <f t="shared" si="244"/>
        <v>1</v>
      </c>
      <c r="CV168" s="11">
        <f t="shared" si="245"/>
        <v>0</v>
      </c>
      <c r="CW168" s="11">
        <f t="shared" si="246"/>
        <v>0</v>
      </c>
      <c r="CX168" s="10">
        <f t="shared" si="247"/>
        <v>4</v>
      </c>
      <c r="CY168" s="11">
        <f t="shared" si="248"/>
        <v>0</v>
      </c>
      <c r="CZ168" s="11">
        <f t="shared" si="249"/>
        <v>1</v>
      </c>
      <c r="DA168" s="11">
        <f t="shared" si="250"/>
        <v>0</v>
      </c>
      <c r="DB168" s="11">
        <f t="shared" si="251"/>
        <v>0</v>
      </c>
      <c r="DC168" s="11">
        <f t="shared" si="252"/>
        <v>0</v>
      </c>
      <c r="DD168" s="11">
        <f t="shared" si="253"/>
        <v>0</v>
      </c>
      <c r="DE168" s="10">
        <f t="shared" si="254"/>
        <v>1</v>
      </c>
      <c r="DF168" s="12" t="s">
        <v>1711</v>
      </c>
      <c r="DG168" s="12" t="s">
        <v>1712</v>
      </c>
      <c r="DH168" s="13">
        <v>2413</v>
      </c>
      <c r="DI168" s="10">
        <f t="shared" si="255"/>
        <v>2</v>
      </c>
      <c r="DJ168" s="17">
        <f t="shared" si="256"/>
        <v>3.1</v>
      </c>
    </row>
    <row r="169" spans="1:114" ht="14.25" x14ac:dyDescent="0.2">
      <c r="A169" s="6" t="s">
        <v>862</v>
      </c>
      <c r="B169" s="7">
        <v>1785</v>
      </c>
      <c r="C169" s="7"/>
      <c r="D169" s="7">
        <v>162</v>
      </c>
      <c r="E169" s="6" t="s">
        <v>446</v>
      </c>
      <c r="F169" s="9" t="str">
        <f t="shared" si="204"/>
        <v>Heidi Kari</v>
      </c>
      <c r="G169" s="10" t="str">
        <f t="shared" si="205"/>
        <v>heidi.kari@kommun.kiruna.se</v>
      </c>
      <c r="H169" s="10" t="str">
        <f t="shared" si="206"/>
        <v>Folkhälsostrateg</v>
      </c>
      <c r="I169" s="11">
        <f t="shared" si="257"/>
        <v>1.25</v>
      </c>
      <c r="J169" s="11">
        <f t="shared" si="258"/>
        <v>0</v>
      </c>
      <c r="K169" s="11">
        <f t="shared" si="259"/>
        <v>0</v>
      </c>
      <c r="L169" s="11">
        <f t="shared" si="260"/>
        <v>0</v>
      </c>
      <c r="M169" s="11">
        <f t="shared" si="261"/>
        <v>0</v>
      </c>
      <c r="N169" s="10">
        <f t="shared" si="262"/>
        <v>1.25</v>
      </c>
      <c r="O169" s="11">
        <f t="shared" si="263"/>
        <v>1</v>
      </c>
      <c r="P169" s="11">
        <f t="shared" si="264"/>
        <v>1</v>
      </c>
      <c r="Q169" s="11">
        <f t="shared" si="265"/>
        <v>0</v>
      </c>
      <c r="R169" s="11">
        <f t="shared" si="266"/>
        <v>1</v>
      </c>
      <c r="S169" s="11">
        <f t="shared" si="267"/>
        <v>0</v>
      </c>
      <c r="T169" s="11">
        <f t="shared" si="268"/>
        <v>0</v>
      </c>
      <c r="U169" s="10">
        <f t="shared" si="269"/>
        <v>3</v>
      </c>
      <c r="V169" s="11">
        <f t="shared" si="270"/>
        <v>0</v>
      </c>
      <c r="W169" s="11">
        <f t="shared" si="271"/>
        <v>0</v>
      </c>
      <c r="X169" s="11">
        <f t="shared" si="272"/>
        <v>0.625</v>
      </c>
      <c r="Y169" s="11">
        <f t="shared" si="273"/>
        <v>0</v>
      </c>
      <c r="Z169" s="11">
        <f t="shared" si="274"/>
        <v>0</v>
      </c>
      <c r="AA169" s="11">
        <f t="shared" si="275"/>
        <v>0.625</v>
      </c>
      <c r="AB169" s="11">
        <f t="shared" si="276"/>
        <v>0</v>
      </c>
      <c r="AC169" s="11">
        <f t="shared" si="277"/>
        <v>0.625</v>
      </c>
      <c r="AD169" s="11">
        <f t="shared" si="278"/>
        <v>0</v>
      </c>
      <c r="AE169" s="10">
        <f t="shared" si="279"/>
        <v>1.875</v>
      </c>
      <c r="AF169" s="11">
        <f t="shared" si="280"/>
        <v>1</v>
      </c>
      <c r="AG169" s="11">
        <f t="shared" si="281"/>
        <v>0</v>
      </c>
      <c r="AH169" s="11">
        <f t="shared" si="282"/>
        <v>0</v>
      </c>
      <c r="AI169" s="11">
        <f t="shared" si="283"/>
        <v>0</v>
      </c>
      <c r="AJ169" s="11">
        <f t="shared" si="284"/>
        <v>1</v>
      </c>
      <c r="AK169" s="11">
        <f t="shared" si="285"/>
        <v>0</v>
      </c>
      <c r="AL169" s="10">
        <f t="shared" si="286"/>
        <v>2</v>
      </c>
      <c r="AM169" s="11">
        <f t="shared" si="287"/>
        <v>1</v>
      </c>
      <c r="AN169" s="11">
        <f t="shared" si="288"/>
        <v>0</v>
      </c>
      <c r="AO169" s="11">
        <f t="shared" si="289"/>
        <v>1</v>
      </c>
      <c r="AP169" s="11">
        <f t="shared" si="290"/>
        <v>1</v>
      </c>
      <c r="AQ169" s="11">
        <f t="shared" si="291"/>
        <v>0</v>
      </c>
      <c r="AR169" s="11">
        <f t="shared" si="292"/>
        <v>0</v>
      </c>
      <c r="AS169" s="10">
        <f t="shared" si="293"/>
        <v>3</v>
      </c>
      <c r="AT169" s="11">
        <f t="shared" si="294"/>
        <v>1</v>
      </c>
      <c r="AU169" s="11">
        <f t="shared" si="295"/>
        <v>0</v>
      </c>
      <c r="AV169" s="11">
        <f t="shared" si="296"/>
        <v>0</v>
      </c>
      <c r="AW169" s="11">
        <f t="shared" si="297"/>
        <v>0</v>
      </c>
      <c r="AX169" s="11">
        <f t="shared" si="298"/>
        <v>1</v>
      </c>
      <c r="AY169" s="11">
        <f t="shared" si="299"/>
        <v>0</v>
      </c>
      <c r="AZ169" s="10">
        <f t="shared" si="300"/>
        <v>2</v>
      </c>
      <c r="BA169" s="12" t="s">
        <v>1438</v>
      </c>
      <c r="BB169" s="12" t="s">
        <v>1439</v>
      </c>
      <c r="BC169" s="13">
        <v>3385</v>
      </c>
      <c r="BD169" s="10">
        <f t="shared" si="207"/>
        <v>5</v>
      </c>
      <c r="BE169" s="17">
        <f t="shared" si="301"/>
        <v>2.6</v>
      </c>
      <c r="BF169" s="10" t="str">
        <f t="shared" si="302"/>
        <v>Varken eller</v>
      </c>
      <c r="BI169" s="7">
        <v>105</v>
      </c>
      <c r="BJ169" s="6" t="s">
        <v>531</v>
      </c>
      <c r="BK169" s="9" t="str">
        <f t="shared" si="208"/>
        <v>Stina Bond</v>
      </c>
      <c r="BL169" s="10" t="str">
        <f t="shared" si="209"/>
        <v>christina.bond@linkoping.se</v>
      </c>
      <c r="BM169" s="10" t="str">
        <f t="shared" si="210"/>
        <v>Sakkunnig ungdom</v>
      </c>
      <c r="BN169" s="11">
        <f t="shared" si="211"/>
        <v>0</v>
      </c>
      <c r="BO169" s="11">
        <f t="shared" si="212"/>
        <v>0</v>
      </c>
      <c r="BP169" s="11">
        <f t="shared" si="213"/>
        <v>0</v>
      </c>
      <c r="BQ169" s="11">
        <f t="shared" si="214"/>
        <v>1.25</v>
      </c>
      <c r="BR169" s="11">
        <f t="shared" si="215"/>
        <v>0</v>
      </c>
      <c r="BS169" s="10">
        <f t="shared" si="216"/>
        <v>1.25</v>
      </c>
      <c r="BT169" s="11">
        <f t="shared" si="217"/>
        <v>1</v>
      </c>
      <c r="BU169" s="11">
        <f t="shared" si="218"/>
        <v>1</v>
      </c>
      <c r="BV169" s="11">
        <f t="shared" si="219"/>
        <v>1</v>
      </c>
      <c r="BW169" s="11">
        <f t="shared" si="220"/>
        <v>1</v>
      </c>
      <c r="BX169" s="11">
        <f t="shared" si="221"/>
        <v>0</v>
      </c>
      <c r="BY169" s="11">
        <f t="shared" si="222"/>
        <v>0</v>
      </c>
      <c r="BZ169" s="10">
        <f t="shared" si="223"/>
        <v>4</v>
      </c>
      <c r="CA169" s="11">
        <f t="shared" si="224"/>
        <v>0.625</v>
      </c>
      <c r="CB169" s="11">
        <f t="shared" si="225"/>
        <v>0.625</v>
      </c>
      <c r="CC169" s="11">
        <f t="shared" si="226"/>
        <v>0.625</v>
      </c>
      <c r="CD169" s="11">
        <f t="shared" si="227"/>
        <v>0</v>
      </c>
      <c r="CE169" s="11">
        <f t="shared" si="228"/>
        <v>0</v>
      </c>
      <c r="CF169" s="11">
        <f t="shared" si="229"/>
        <v>0.625</v>
      </c>
      <c r="CG169" s="11">
        <f t="shared" si="230"/>
        <v>0</v>
      </c>
      <c r="CH169" s="11">
        <f t="shared" si="231"/>
        <v>0.625</v>
      </c>
      <c r="CI169" s="11">
        <f t="shared" si="232"/>
        <v>0</v>
      </c>
      <c r="CJ169" s="10">
        <f t="shared" si="233"/>
        <v>3.125</v>
      </c>
      <c r="CK169" s="11">
        <f t="shared" si="234"/>
        <v>0</v>
      </c>
      <c r="CL169" s="11">
        <f t="shared" si="235"/>
        <v>2</v>
      </c>
      <c r="CM169" s="11">
        <f t="shared" si="236"/>
        <v>0</v>
      </c>
      <c r="CN169" s="11">
        <f t="shared" si="237"/>
        <v>2</v>
      </c>
      <c r="CO169" s="11">
        <f t="shared" si="238"/>
        <v>1</v>
      </c>
      <c r="CP169" s="11">
        <f t="shared" si="239"/>
        <v>0</v>
      </c>
      <c r="CQ169" s="10">
        <f t="shared" si="240"/>
        <v>5</v>
      </c>
      <c r="CR169" s="11">
        <f t="shared" si="241"/>
        <v>1</v>
      </c>
      <c r="CS169" s="11">
        <f t="shared" si="242"/>
        <v>1</v>
      </c>
      <c r="CT169" s="11">
        <f t="shared" si="243"/>
        <v>1</v>
      </c>
      <c r="CU169" s="11">
        <f t="shared" si="244"/>
        <v>1</v>
      </c>
      <c r="CV169" s="11">
        <f t="shared" si="245"/>
        <v>1</v>
      </c>
      <c r="CW169" s="11">
        <f t="shared" si="246"/>
        <v>0</v>
      </c>
      <c r="CX169" s="10">
        <f t="shared" si="247"/>
        <v>5</v>
      </c>
      <c r="CY169" s="11">
        <f t="shared" si="248"/>
        <v>0</v>
      </c>
      <c r="CZ169" s="11">
        <f t="shared" si="249"/>
        <v>0</v>
      </c>
      <c r="DA169" s="11">
        <f t="shared" si="250"/>
        <v>0</v>
      </c>
      <c r="DB169" s="11">
        <f t="shared" si="251"/>
        <v>0</v>
      </c>
      <c r="DC169" s="11">
        <f t="shared" si="252"/>
        <v>0</v>
      </c>
      <c r="DD169" s="11">
        <f t="shared" si="253"/>
        <v>0</v>
      </c>
      <c r="DE169" s="10">
        <f t="shared" si="254"/>
        <v>0</v>
      </c>
      <c r="DF169" s="12" t="s">
        <v>1716</v>
      </c>
      <c r="DG169" s="12" t="s">
        <v>1717</v>
      </c>
      <c r="DH169" s="13">
        <v>2764</v>
      </c>
      <c r="DI169" s="10">
        <f t="shared" si="255"/>
        <v>3</v>
      </c>
      <c r="DJ169" s="17">
        <f t="shared" si="256"/>
        <v>3.1</v>
      </c>
    </row>
    <row r="170" spans="1:114" ht="14.25" x14ac:dyDescent="0.2">
      <c r="A170" s="6" t="s">
        <v>862</v>
      </c>
      <c r="B170" s="7">
        <v>1766</v>
      </c>
      <c r="C170" s="7"/>
      <c r="D170" s="7">
        <v>163</v>
      </c>
      <c r="E170" s="6" t="s">
        <v>573</v>
      </c>
      <c r="F170" s="9" t="str">
        <f t="shared" si="204"/>
        <v>Lars Persson</v>
      </c>
      <c r="G170" s="10" t="str">
        <f t="shared" si="205"/>
        <v>lars.persson@engelholm.se</v>
      </c>
      <c r="H170" s="10" t="str">
        <f t="shared" si="206"/>
        <v>Verksamhetschef/Ungdomssamordnare</v>
      </c>
      <c r="I170" s="11">
        <f t="shared" si="257"/>
        <v>1.25</v>
      </c>
      <c r="J170" s="11">
        <f t="shared" si="258"/>
        <v>0</v>
      </c>
      <c r="K170" s="11">
        <f t="shared" si="259"/>
        <v>1.25</v>
      </c>
      <c r="L170" s="11">
        <f t="shared" si="260"/>
        <v>0</v>
      </c>
      <c r="M170" s="11">
        <f t="shared" si="261"/>
        <v>0</v>
      </c>
      <c r="N170" s="10">
        <f t="shared" si="262"/>
        <v>2.5</v>
      </c>
      <c r="O170" s="11">
        <f t="shared" si="263"/>
        <v>1</v>
      </c>
      <c r="P170" s="11">
        <f t="shared" si="264"/>
        <v>1</v>
      </c>
      <c r="Q170" s="11">
        <f t="shared" si="265"/>
        <v>1</v>
      </c>
      <c r="R170" s="11">
        <f t="shared" si="266"/>
        <v>1</v>
      </c>
      <c r="S170" s="11">
        <f t="shared" si="267"/>
        <v>0</v>
      </c>
      <c r="T170" s="11">
        <f t="shared" si="268"/>
        <v>0</v>
      </c>
      <c r="U170" s="10">
        <f t="shared" si="269"/>
        <v>4</v>
      </c>
      <c r="V170" s="11">
        <f t="shared" si="270"/>
        <v>0</v>
      </c>
      <c r="W170" s="11">
        <f t="shared" si="271"/>
        <v>0</v>
      </c>
      <c r="X170" s="11">
        <f t="shared" si="272"/>
        <v>0.625</v>
      </c>
      <c r="Y170" s="11">
        <f t="shared" si="273"/>
        <v>0</v>
      </c>
      <c r="Z170" s="11">
        <f t="shared" si="274"/>
        <v>0</v>
      </c>
      <c r="AA170" s="11">
        <f t="shared" si="275"/>
        <v>0.625</v>
      </c>
      <c r="AB170" s="11">
        <f t="shared" si="276"/>
        <v>0.625</v>
      </c>
      <c r="AC170" s="11">
        <f t="shared" si="277"/>
        <v>0</v>
      </c>
      <c r="AD170" s="11">
        <f t="shared" si="278"/>
        <v>0</v>
      </c>
      <c r="AE170" s="10">
        <f t="shared" si="279"/>
        <v>1.875</v>
      </c>
      <c r="AF170" s="11">
        <f t="shared" si="280"/>
        <v>0</v>
      </c>
      <c r="AG170" s="11">
        <f t="shared" si="281"/>
        <v>2</v>
      </c>
      <c r="AH170" s="11">
        <f t="shared" si="282"/>
        <v>1</v>
      </c>
      <c r="AI170" s="11">
        <f t="shared" si="283"/>
        <v>0</v>
      </c>
      <c r="AJ170" s="11">
        <f t="shared" si="284"/>
        <v>0</v>
      </c>
      <c r="AK170" s="11">
        <f t="shared" si="285"/>
        <v>0</v>
      </c>
      <c r="AL170" s="10">
        <f t="shared" si="286"/>
        <v>3</v>
      </c>
      <c r="AM170" s="11">
        <f t="shared" si="287"/>
        <v>1</v>
      </c>
      <c r="AN170" s="11">
        <f t="shared" si="288"/>
        <v>1</v>
      </c>
      <c r="AO170" s="11">
        <f t="shared" si="289"/>
        <v>1</v>
      </c>
      <c r="AP170" s="11">
        <f t="shared" si="290"/>
        <v>1</v>
      </c>
      <c r="AQ170" s="11">
        <f t="shared" si="291"/>
        <v>0</v>
      </c>
      <c r="AR170" s="11">
        <f t="shared" si="292"/>
        <v>0</v>
      </c>
      <c r="AS170" s="10">
        <f t="shared" si="293"/>
        <v>4</v>
      </c>
      <c r="AT170" s="11">
        <f t="shared" si="294"/>
        <v>1</v>
      </c>
      <c r="AU170" s="11">
        <f t="shared" si="295"/>
        <v>1</v>
      </c>
      <c r="AV170" s="11">
        <f t="shared" si="296"/>
        <v>1</v>
      </c>
      <c r="AW170" s="11">
        <f t="shared" si="297"/>
        <v>0</v>
      </c>
      <c r="AX170" s="11">
        <f t="shared" si="298"/>
        <v>0</v>
      </c>
      <c r="AY170" s="11">
        <f t="shared" si="299"/>
        <v>0</v>
      </c>
      <c r="AZ170" s="10">
        <f t="shared" si="300"/>
        <v>3</v>
      </c>
      <c r="BA170" s="12">
        <v>545</v>
      </c>
      <c r="BB170" s="12">
        <v>794</v>
      </c>
      <c r="BC170" s="13">
        <v>1339</v>
      </c>
      <c r="BD170" s="10">
        <f t="shared" si="207"/>
        <v>0</v>
      </c>
      <c r="BE170" s="17">
        <f t="shared" si="301"/>
        <v>2.6</v>
      </c>
      <c r="BF170" s="10" t="str">
        <f t="shared" si="302"/>
        <v>Bra</v>
      </c>
      <c r="BI170" s="7">
        <v>82</v>
      </c>
      <c r="BJ170" s="6" t="s">
        <v>49</v>
      </c>
      <c r="BK170" s="9" t="str">
        <f t="shared" si="208"/>
        <v>Fredrik Belfrage</v>
      </c>
      <c r="BL170" s="10" t="str">
        <f t="shared" si="209"/>
        <v>fredrik.belfrage@solvesborg.se</v>
      </c>
      <c r="BM170" s="10" t="str">
        <f t="shared" si="210"/>
        <v>Fritidsgårdsföreståndare</v>
      </c>
      <c r="BN170" s="11">
        <f t="shared" si="211"/>
        <v>1.25</v>
      </c>
      <c r="BO170" s="11">
        <f t="shared" si="212"/>
        <v>1.25</v>
      </c>
      <c r="BP170" s="11">
        <f t="shared" si="213"/>
        <v>0</v>
      </c>
      <c r="BQ170" s="11">
        <f t="shared" si="214"/>
        <v>0</v>
      </c>
      <c r="BR170" s="11">
        <f t="shared" si="215"/>
        <v>0</v>
      </c>
      <c r="BS170" s="10">
        <f t="shared" si="216"/>
        <v>2.5</v>
      </c>
      <c r="BT170" s="11">
        <f t="shared" si="217"/>
        <v>1</v>
      </c>
      <c r="BU170" s="11">
        <f t="shared" si="218"/>
        <v>0</v>
      </c>
      <c r="BV170" s="11">
        <f t="shared" si="219"/>
        <v>1</v>
      </c>
      <c r="BW170" s="11">
        <f t="shared" si="220"/>
        <v>1</v>
      </c>
      <c r="BX170" s="11">
        <f t="shared" si="221"/>
        <v>0</v>
      </c>
      <c r="BY170" s="11">
        <f t="shared" si="222"/>
        <v>0</v>
      </c>
      <c r="BZ170" s="10">
        <f t="shared" si="223"/>
        <v>3</v>
      </c>
      <c r="CA170" s="11">
        <f t="shared" si="224"/>
        <v>0.625</v>
      </c>
      <c r="CB170" s="11">
        <f t="shared" si="225"/>
        <v>0.625</v>
      </c>
      <c r="CC170" s="11">
        <f t="shared" si="226"/>
        <v>0.625</v>
      </c>
      <c r="CD170" s="11">
        <f t="shared" si="227"/>
        <v>0</v>
      </c>
      <c r="CE170" s="11">
        <f t="shared" si="228"/>
        <v>0</v>
      </c>
      <c r="CF170" s="11">
        <f t="shared" si="229"/>
        <v>0.625</v>
      </c>
      <c r="CG170" s="11">
        <f t="shared" si="230"/>
        <v>0.625</v>
      </c>
      <c r="CH170" s="11">
        <f t="shared" si="231"/>
        <v>0</v>
      </c>
      <c r="CI170" s="11">
        <f t="shared" si="232"/>
        <v>0</v>
      </c>
      <c r="CJ170" s="10">
        <f t="shared" si="233"/>
        <v>3.125</v>
      </c>
      <c r="CK170" s="11">
        <f t="shared" si="234"/>
        <v>1</v>
      </c>
      <c r="CL170" s="11">
        <f t="shared" si="235"/>
        <v>0</v>
      </c>
      <c r="CM170" s="11">
        <f t="shared" si="236"/>
        <v>1</v>
      </c>
      <c r="CN170" s="11">
        <f t="shared" si="237"/>
        <v>0</v>
      </c>
      <c r="CO170" s="11">
        <f t="shared" si="238"/>
        <v>0</v>
      </c>
      <c r="CP170" s="11">
        <f t="shared" si="239"/>
        <v>0</v>
      </c>
      <c r="CQ170" s="10">
        <f t="shared" si="240"/>
        <v>2</v>
      </c>
      <c r="CR170" s="11">
        <f t="shared" si="241"/>
        <v>1</v>
      </c>
      <c r="CS170" s="11">
        <f t="shared" si="242"/>
        <v>1</v>
      </c>
      <c r="CT170" s="11">
        <f t="shared" si="243"/>
        <v>1</v>
      </c>
      <c r="CU170" s="11">
        <f t="shared" si="244"/>
        <v>1</v>
      </c>
      <c r="CV170" s="11">
        <f t="shared" si="245"/>
        <v>0</v>
      </c>
      <c r="CW170" s="11">
        <f t="shared" si="246"/>
        <v>0</v>
      </c>
      <c r="CX170" s="10">
        <f t="shared" si="247"/>
        <v>4</v>
      </c>
      <c r="CY170" s="11">
        <f t="shared" si="248"/>
        <v>0</v>
      </c>
      <c r="CZ170" s="11">
        <f t="shared" si="249"/>
        <v>1</v>
      </c>
      <c r="DA170" s="11">
        <f t="shared" si="250"/>
        <v>1</v>
      </c>
      <c r="DB170" s="11">
        <f t="shared" si="251"/>
        <v>1</v>
      </c>
      <c r="DC170" s="11">
        <f t="shared" si="252"/>
        <v>1</v>
      </c>
      <c r="DD170" s="11">
        <f t="shared" si="253"/>
        <v>0</v>
      </c>
      <c r="DE170" s="10">
        <f t="shared" si="254"/>
        <v>4</v>
      </c>
      <c r="DF170" s="12" t="s">
        <v>811</v>
      </c>
      <c r="DG170" s="12">
        <v>948</v>
      </c>
      <c r="DH170" s="13">
        <v>2848</v>
      </c>
      <c r="DI170" s="10">
        <f t="shared" si="255"/>
        <v>4</v>
      </c>
      <c r="DJ170" s="17">
        <f t="shared" si="256"/>
        <v>3.2</v>
      </c>
    </row>
    <row r="171" spans="1:114" ht="14.25" x14ac:dyDescent="0.2">
      <c r="A171" s="6" t="s">
        <v>862</v>
      </c>
      <c r="B171" s="7">
        <v>1780</v>
      </c>
      <c r="C171" s="7"/>
      <c r="D171" s="7">
        <v>164</v>
      </c>
      <c r="E171" s="6" t="s">
        <v>31</v>
      </c>
      <c r="F171" s="9" t="str">
        <f t="shared" si="204"/>
        <v>Annika Kharraziha</v>
      </c>
      <c r="G171" s="10" t="str">
        <f t="shared" si="205"/>
        <v>annika.kharraziha@sjobo.se</v>
      </c>
      <c r="H171" s="10" t="str">
        <f t="shared" si="206"/>
        <v>Verksamhetschef</v>
      </c>
      <c r="I171" s="11">
        <f t="shared" si="257"/>
        <v>1.25</v>
      </c>
      <c r="J171" s="11">
        <f t="shared" si="258"/>
        <v>0</v>
      </c>
      <c r="K171" s="11">
        <f t="shared" si="259"/>
        <v>1.25</v>
      </c>
      <c r="L171" s="11">
        <f t="shared" si="260"/>
        <v>0</v>
      </c>
      <c r="M171" s="11">
        <f t="shared" si="261"/>
        <v>0</v>
      </c>
      <c r="N171" s="10">
        <f t="shared" si="262"/>
        <v>2.5</v>
      </c>
      <c r="O171" s="11">
        <f t="shared" si="263"/>
        <v>0</v>
      </c>
      <c r="P171" s="11">
        <f t="shared" si="264"/>
        <v>0</v>
      </c>
      <c r="Q171" s="11">
        <f t="shared" si="265"/>
        <v>1</v>
      </c>
      <c r="R171" s="11">
        <f t="shared" si="266"/>
        <v>0</v>
      </c>
      <c r="S171" s="11">
        <f t="shared" si="267"/>
        <v>0</v>
      </c>
      <c r="T171" s="11">
        <f t="shared" si="268"/>
        <v>0</v>
      </c>
      <c r="U171" s="10">
        <f t="shared" si="269"/>
        <v>1</v>
      </c>
      <c r="V171" s="11">
        <f t="shared" si="270"/>
        <v>0</v>
      </c>
      <c r="W171" s="11">
        <f t="shared" si="271"/>
        <v>0.625</v>
      </c>
      <c r="X171" s="11">
        <f t="shared" si="272"/>
        <v>0</v>
      </c>
      <c r="Y171" s="11">
        <f t="shared" si="273"/>
        <v>0</v>
      </c>
      <c r="Z171" s="11">
        <f t="shared" si="274"/>
        <v>0</v>
      </c>
      <c r="AA171" s="11">
        <f t="shared" si="275"/>
        <v>0.625</v>
      </c>
      <c r="AB171" s="11">
        <f t="shared" si="276"/>
        <v>0.625</v>
      </c>
      <c r="AC171" s="11">
        <f t="shared" si="277"/>
        <v>0.625</v>
      </c>
      <c r="AD171" s="11">
        <f t="shared" si="278"/>
        <v>0</v>
      </c>
      <c r="AE171" s="10">
        <f t="shared" si="279"/>
        <v>2.5</v>
      </c>
      <c r="AF171" s="11">
        <f t="shared" si="280"/>
        <v>0</v>
      </c>
      <c r="AG171" s="11">
        <f t="shared" si="281"/>
        <v>2</v>
      </c>
      <c r="AH171" s="11">
        <f t="shared" si="282"/>
        <v>1</v>
      </c>
      <c r="AI171" s="11">
        <f t="shared" si="283"/>
        <v>0</v>
      </c>
      <c r="AJ171" s="11">
        <f t="shared" si="284"/>
        <v>0</v>
      </c>
      <c r="AK171" s="11">
        <f t="shared" si="285"/>
        <v>0</v>
      </c>
      <c r="AL171" s="10">
        <f t="shared" si="286"/>
        <v>3</v>
      </c>
      <c r="AM171" s="11">
        <f t="shared" si="287"/>
        <v>1</v>
      </c>
      <c r="AN171" s="11">
        <f t="shared" si="288"/>
        <v>1</v>
      </c>
      <c r="AO171" s="11">
        <f t="shared" si="289"/>
        <v>1</v>
      </c>
      <c r="AP171" s="11">
        <f t="shared" si="290"/>
        <v>1</v>
      </c>
      <c r="AQ171" s="11">
        <f t="shared" si="291"/>
        <v>0</v>
      </c>
      <c r="AR171" s="11">
        <f t="shared" si="292"/>
        <v>0</v>
      </c>
      <c r="AS171" s="10">
        <f t="shared" si="293"/>
        <v>4</v>
      </c>
      <c r="AT171" s="11">
        <f t="shared" si="294"/>
        <v>1</v>
      </c>
      <c r="AU171" s="11">
        <f t="shared" si="295"/>
        <v>0</v>
      </c>
      <c r="AV171" s="11">
        <f t="shared" si="296"/>
        <v>1</v>
      </c>
      <c r="AW171" s="11">
        <f t="shared" si="297"/>
        <v>0</v>
      </c>
      <c r="AX171" s="11">
        <f t="shared" si="298"/>
        <v>1</v>
      </c>
      <c r="AY171" s="11">
        <f t="shared" si="299"/>
        <v>0</v>
      </c>
      <c r="AZ171" s="10">
        <f t="shared" si="300"/>
        <v>3</v>
      </c>
      <c r="BA171" s="12" t="s">
        <v>1473</v>
      </c>
      <c r="BB171" s="12">
        <v>911</v>
      </c>
      <c r="BC171" s="13">
        <v>2301</v>
      </c>
      <c r="BD171" s="10">
        <f t="shared" si="207"/>
        <v>2</v>
      </c>
      <c r="BE171" s="17">
        <f t="shared" si="301"/>
        <v>2.6</v>
      </c>
      <c r="BF171" s="10" t="str">
        <f t="shared" si="302"/>
        <v>Bra</v>
      </c>
      <c r="BI171" s="7">
        <v>83</v>
      </c>
      <c r="BJ171" s="6" t="s">
        <v>119</v>
      </c>
      <c r="BK171" s="9" t="str">
        <f t="shared" si="208"/>
        <v>Åke Nyström</v>
      </c>
      <c r="BL171" s="10" t="str">
        <f t="shared" si="209"/>
        <v>ake.nystrom@mora.se</v>
      </c>
      <c r="BM171" s="10" t="str">
        <f t="shared" si="210"/>
        <v>Ungdomssamordnare</v>
      </c>
      <c r="BN171" s="11">
        <f t="shared" si="211"/>
        <v>1.25</v>
      </c>
      <c r="BO171" s="11">
        <f t="shared" si="212"/>
        <v>0</v>
      </c>
      <c r="BP171" s="11">
        <f t="shared" si="213"/>
        <v>1.25</v>
      </c>
      <c r="BQ171" s="11">
        <f t="shared" si="214"/>
        <v>1.25</v>
      </c>
      <c r="BR171" s="11">
        <f t="shared" si="215"/>
        <v>0</v>
      </c>
      <c r="BS171" s="10">
        <f t="shared" si="216"/>
        <v>3.75</v>
      </c>
      <c r="BT171" s="11">
        <f t="shared" si="217"/>
        <v>1</v>
      </c>
      <c r="BU171" s="11">
        <f t="shared" si="218"/>
        <v>0</v>
      </c>
      <c r="BV171" s="11">
        <f t="shared" si="219"/>
        <v>1</v>
      </c>
      <c r="BW171" s="11">
        <f t="shared" si="220"/>
        <v>0</v>
      </c>
      <c r="BX171" s="11">
        <f t="shared" si="221"/>
        <v>0</v>
      </c>
      <c r="BY171" s="11">
        <f t="shared" si="222"/>
        <v>0</v>
      </c>
      <c r="BZ171" s="10">
        <f t="shared" si="223"/>
        <v>2</v>
      </c>
      <c r="CA171" s="11">
        <f t="shared" si="224"/>
        <v>0.625</v>
      </c>
      <c r="CB171" s="11">
        <f t="shared" si="225"/>
        <v>0.625</v>
      </c>
      <c r="CC171" s="11">
        <f t="shared" si="226"/>
        <v>0</v>
      </c>
      <c r="CD171" s="11">
        <f t="shared" si="227"/>
        <v>0</v>
      </c>
      <c r="CE171" s="11">
        <f t="shared" si="228"/>
        <v>0.625</v>
      </c>
      <c r="CF171" s="11">
        <f t="shared" si="229"/>
        <v>0.625</v>
      </c>
      <c r="CG171" s="11">
        <f t="shared" si="230"/>
        <v>0.625</v>
      </c>
      <c r="CH171" s="11">
        <f t="shared" si="231"/>
        <v>0.625</v>
      </c>
      <c r="CI171" s="11">
        <f t="shared" si="232"/>
        <v>0</v>
      </c>
      <c r="CJ171" s="10">
        <f t="shared" si="233"/>
        <v>3.75</v>
      </c>
      <c r="CK171" s="11">
        <f t="shared" si="234"/>
        <v>0</v>
      </c>
      <c r="CL171" s="11">
        <f t="shared" si="235"/>
        <v>2</v>
      </c>
      <c r="CM171" s="11">
        <f t="shared" si="236"/>
        <v>0</v>
      </c>
      <c r="CN171" s="11">
        <f t="shared" si="237"/>
        <v>2</v>
      </c>
      <c r="CO171" s="11">
        <f t="shared" si="238"/>
        <v>0</v>
      </c>
      <c r="CP171" s="11">
        <f t="shared" si="239"/>
        <v>0</v>
      </c>
      <c r="CQ171" s="10">
        <f t="shared" si="240"/>
        <v>4</v>
      </c>
      <c r="CR171" s="11">
        <f t="shared" si="241"/>
        <v>1</v>
      </c>
      <c r="CS171" s="11">
        <f t="shared" si="242"/>
        <v>1</v>
      </c>
      <c r="CT171" s="11">
        <f t="shared" si="243"/>
        <v>1</v>
      </c>
      <c r="CU171" s="11">
        <f t="shared" si="244"/>
        <v>1</v>
      </c>
      <c r="CV171" s="11">
        <f t="shared" si="245"/>
        <v>0</v>
      </c>
      <c r="CW171" s="11">
        <f t="shared" si="246"/>
        <v>0</v>
      </c>
      <c r="CX171" s="10">
        <f t="shared" si="247"/>
        <v>4</v>
      </c>
      <c r="CY171" s="11">
        <f t="shared" si="248"/>
        <v>1</v>
      </c>
      <c r="CZ171" s="11">
        <f t="shared" si="249"/>
        <v>1</v>
      </c>
      <c r="DA171" s="11">
        <f t="shared" si="250"/>
        <v>0</v>
      </c>
      <c r="DB171" s="11">
        <f t="shared" si="251"/>
        <v>0</v>
      </c>
      <c r="DC171" s="11">
        <f t="shared" si="252"/>
        <v>0</v>
      </c>
      <c r="DD171" s="11">
        <f t="shared" si="253"/>
        <v>0</v>
      </c>
      <c r="DE171" s="10">
        <f t="shared" si="254"/>
        <v>2</v>
      </c>
      <c r="DF171" s="12" t="s">
        <v>1335</v>
      </c>
      <c r="DG171" s="12" t="s">
        <v>1336</v>
      </c>
      <c r="DH171" s="13">
        <v>2603</v>
      </c>
      <c r="DI171" s="10">
        <f t="shared" si="255"/>
        <v>3</v>
      </c>
      <c r="DJ171" s="17">
        <f t="shared" si="256"/>
        <v>3.2</v>
      </c>
    </row>
    <row r="172" spans="1:114" ht="14.25" x14ac:dyDescent="0.2">
      <c r="A172" s="19" t="s">
        <v>893</v>
      </c>
      <c r="B172" s="7">
        <v>2462</v>
      </c>
      <c r="C172" s="7"/>
      <c r="D172" s="7">
        <v>165</v>
      </c>
      <c r="E172" s="6" t="s">
        <v>365</v>
      </c>
      <c r="F172" s="9" t="str">
        <f t="shared" si="204"/>
        <v>Kristina Karlsson</v>
      </c>
      <c r="G172" s="10" t="str">
        <f t="shared" si="205"/>
        <v>kristina.karlsson@storfors.se</v>
      </c>
      <c r="H172" s="10" t="str">
        <f t="shared" si="206"/>
        <v>Folkhälsosamordnare</v>
      </c>
      <c r="I172" s="11">
        <f t="shared" si="257"/>
        <v>0</v>
      </c>
      <c r="J172" s="11">
        <f t="shared" si="258"/>
        <v>0</v>
      </c>
      <c r="K172" s="11">
        <f t="shared" si="259"/>
        <v>1.25</v>
      </c>
      <c r="L172" s="11">
        <f t="shared" si="260"/>
        <v>1.25</v>
      </c>
      <c r="M172" s="11">
        <f t="shared" si="261"/>
        <v>0</v>
      </c>
      <c r="N172" s="10">
        <f t="shared" si="262"/>
        <v>2.5</v>
      </c>
      <c r="O172" s="11">
        <f t="shared" si="263"/>
        <v>1</v>
      </c>
      <c r="P172" s="11">
        <f t="shared" si="264"/>
        <v>0</v>
      </c>
      <c r="Q172" s="11">
        <f t="shared" si="265"/>
        <v>1</v>
      </c>
      <c r="R172" s="11">
        <f t="shared" si="266"/>
        <v>1</v>
      </c>
      <c r="S172" s="11">
        <f t="shared" si="267"/>
        <v>0</v>
      </c>
      <c r="T172" s="11">
        <f t="shared" si="268"/>
        <v>0</v>
      </c>
      <c r="U172" s="10">
        <f t="shared" si="269"/>
        <v>3</v>
      </c>
      <c r="V172" s="11">
        <f t="shared" si="270"/>
        <v>0</v>
      </c>
      <c r="W172" s="11">
        <f t="shared" si="271"/>
        <v>0.625</v>
      </c>
      <c r="X172" s="11">
        <f t="shared" si="272"/>
        <v>0</v>
      </c>
      <c r="Y172" s="11">
        <f t="shared" si="273"/>
        <v>0.625</v>
      </c>
      <c r="Z172" s="11">
        <f t="shared" si="274"/>
        <v>0</v>
      </c>
      <c r="AA172" s="11">
        <f t="shared" si="275"/>
        <v>0.625</v>
      </c>
      <c r="AB172" s="11">
        <f t="shared" si="276"/>
        <v>0.625</v>
      </c>
      <c r="AC172" s="11">
        <f t="shared" si="277"/>
        <v>0</v>
      </c>
      <c r="AD172" s="11">
        <f t="shared" si="278"/>
        <v>0</v>
      </c>
      <c r="AE172" s="10">
        <f t="shared" si="279"/>
        <v>2.5</v>
      </c>
      <c r="AF172" s="11">
        <f t="shared" si="280"/>
        <v>1</v>
      </c>
      <c r="AG172" s="11">
        <f t="shared" si="281"/>
        <v>0</v>
      </c>
      <c r="AH172" s="11">
        <f t="shared" si="282"/>
        <v>0</v>
      </c>
      <c r="AI172" s="11">
        <f t="shared" si="283"/>
        <v>2</v>
      </c>
      <c r="AJ172" s="11">
        <f t="shared" si="284"/>
        <v>0</v>
      </c>
      <c r="AK172" s="11">
        <f t="shared" si="285"/>
        <v>0</v>
      </c>
      <c r="AL172" s="10">
        <f t="shared" si="286"/>
        <v>3</v>
      </c>
      <c r="AM172" s="11">
        <f t="shared" si="287"/>
        <v>1</v>
      </c>
      <c r="AN172" s="11">
        <f t="shared" si="288"/>
        <v>1</v>
      </c>
      <c r="AO172" s="11">
        <f t="shared" si="289"/>
        <v>1</v>
      </c>
      <c r="AP172" s="11">
        <f t="shared" si="290"/>
        <v>1</v>
      </c>
      <c r="AQ172" s="11">
        <f t="shared" si="291"/>
        <v>0</v>
      </c>
      <c r="AR172" s="11">
        <f t="shared" si="292"/>
        <v>0</v>
      </c>
      <c r="AS172" s="10">
        <f t="shared" si="293"/>
        <v>4</v>
      </c>
      <c r="AT172" s="11">
        <f t="shared" si="294"/>
        <v>0</v>
      </c>
      <c r="AU172" s="11">
        <f t="shared" si="295"/>
        <v>1</v>
      </c>
      <c r="AV172" s="11">
        <f t="shared" si="296"/>
        <v>1</v>
      </c>
      <c r="AW172" s="11">
        <f t="shared" si="297"/>
        <v>0</v>
      </c>
      <c r="AX172" s="11">
        <f t="shared" si="298"/>
        <v>0</v>
      </c>
      <c r="AY172" s="11">
        <f t="shared" si="299"/>
        <v>0</v>
      </c>
      <c r="AZ172" s="10">
        <f t="shared" si="300"/>
        <v>2</v>
      </c>
      <c r="BA172" s="12">
        <v>788</v>
      </c>
      <c r="BB172" s="12" t="s">
        <v>1334</v>
      </c>
      <c r="BC172" s="13">
        <v>2227</v>
      </c>
      <c r="BD172" s="10">
        <f t="shared" si="207"/>
        <v>1</v>
      </c>
      <c r="BE172" s="17">
        <f t="shared" si="301"/>
        <v>2.6</v>
      </c>
      <c r="BF172" s="10" t="str">
        <f t="shared" si="302"/>
        <v>Bra</v>
      </c>
      <c r="BI172" s="7">
        <v>84</v>
      </c>
      <c r="BJ172" s="6" t="s">
        <v>181</v>
      </c>
      <c r="BK172" s="9" t="str">
        <f t="shared" si="208"/>
        <v>Frida Stoltz</v>
      </c>
      <c r="BL172" s="10" t="str">
        <f t="shared" si="209"/>
        <v>frida.stoltz@nordanstig.se</v>
      </c>
      <c r="BM172" s="10" t="str">
        <f t="shared" si="210"/>
        <v>Ungdomssamordnare</v>
      </c>
      <c r="BN172" s="11">
        <f t="shared" si="211"/>
        <v>1.25</v>
      </c>
      <c r="BO172" s="11">
        <f t="shared" si="212"/>
        <v>0</v>
      </c>
      <c r="BP172" s="11">
        <f t="shared" si="213"/>
        <v>1.25</v>
      </c>
      <c r="BQ172" s="11">
        <f t="shared" si="214"/>
        <v>1.25</v>
      </c>
      <c r="BR172" s="11">
        <f t="shared" si="215"/>
        <v>0</v>
      </c>
      <c r="BS172" s="10">
        <f t="shared" si="216"/>
        <v>3.75</v>
      </c>
      <c r="BT172" s="11">
        <f t="shared" si="217"/>
        <v>1</v>
      </c>
      <c r="BU172" s="11">
        <f t="shared" si="218"/>
        <v>0</v>
      </c>
      <c r="BV172" s="11">
        <f t="shared" si="219"/>
        <v>1</v>
      </c>
      <c r="BW172" s="11">
        <f t="shared" si="220"/>
        <v>1</v>
      </c>
      <c r="BX172" s="11">
        <f t="shared" si="221"/>
        <v>1</v>
      </c>
      <c r="BY172" s="11">
        <f t="shared" si="222"/>
        <v>0</v>
      </c>
      <c r="BZ172" s="10">
        <f t="shared" si="223"/>
        <v>4</v>
      </c>
      <c r="CA172" s="11">
        <f t="shared" si="224"/>
        <v>0</v>
      </c>
      <c r="CB172" s="11">
        <f t="shared" si="225"/>
        <v>0</v>
      </c>
      <c r="CC172" s="11">
        <f t="shared" si="226"/>
        <v>0.625</v>
      </c>
      <c r="CD172" s="11">
        <f t="shared" si="227"/>
        <v>0.625</v>
      </c>
      <c r="CE172" s="11">
        <f t="shared" si="228"/>
        <v>0.625</v>
      </c>
      <c r="CF172" s="11">
        <f t="shared" si="229"/>
        <v>0.625</v>
      </c>
      <c r="CG172" s="11">
        <f t="shared" si="230"/>
        <v>0.625</v>
      </c>
      <c r="CH172" s="11">
        <f t="shared" si="231"/>
        <v>0.625</v>
      </c>
      <c r="CI172" s="11">
        <f t="shared" si="232"/>
        <v>0</v>
      </c>
      <c r="CJ172" s="10">
        <f t="shared" si="233"/>
        <v>3.75</v>
      </c>
      <c r="CK172" s="11">
        <f t="shared" si="234"/>
        <v>1</v>
      </c>
      <c r="CL172" s="11">
        <f t="shared" si="235"/>
        <v>2</v>
      </c>
      <c r="CM172" s="11">
        <f t="shared" si="236"/>
        <v>0</v>
      </c>
      <c r="CN172" s="11">
        <f t="shared" si="237"/>
        <v>0</v>
      </c>
      <c r="CO172" s="11">
        <f t="shared" si="238"/>
        <v>0</v>
      </c>
      <c r="CP172" s="11">
        <f t="shared" si="239"/>
        <v>0</v>
      </c>
      <c r="CQ172" s="10">
        <f t="shared" si="240"/>
        <v>3</v>
      </c>
      <c r="CR172" s="11">
        <f t="shared" si="241"/>
        <v>1</v>
      </c>
      <c r="CS172" s="11">
        <f t="shared" si="242"/>
        <v>1</v>
      </c>
      <c r="CT172" s="11">
        <f t="shared" si="243"/>
        <v>1</v>
      </c>
      <c r="CU172" s="11">
        <f t="shared" si="244"/>
        <v>1</v>
      </c>
      <c r="CV172" s="11">
        <f t="shared" si="245"/>
        <v>0</v>
      </c>
      <c r="CW172" s="11">
        <f t="shared" si="246"/>
        <v>0</v>
      </c>
      <c r="CX172" s="10">
        <f t="shared" si="247"/>
        <v>4</v>
      </c>
      <c r="CY172" s="11">
        <f t="shared" si="248"/>
        <v>1</v>
      </c>
      <c r="CZ172" s="11">
        <f t="shared" si="249"/>
        <v>1</v>
      </c>
      <c r="DA172" s="11">
        <f t="shared" si="250"/>
        <v>1</v>
      </c>
      <c r="DB172" s="11">
        <f t="shared" si="251"/>
        <v>1</v>
      </c>
      <c r="DC172" s="11">
        <f t="shared" si="252"/>
        <v>0</v>
      </c>
      <c r="DD172" s="11">
        <f t="shared" si="253"/>
        <v>0</v>
      </c>
      <c r="DE172" s="10">
        <f t="shared" si="254"/>
        <v>4</v>
      </c>
      <c r="DF172" s="12">
        <v>296</v>
      </c>
      <c r="DG172" s="12">
        <v>506</v>
      </c>
      <c r="DH172" s="13">
        <v>802</v>
      </c>
      <c r="DI172" s="10">
        <f t="shared" si="255"/>
        <v>0</v>
      </c>
      <c r="DJ172" s="17">
        <f t="shared" si="256"/>
        <v>3.2</v>
      </c>
    </row>
    <row r="173" spans="1:114" ht="14.25" x14ac:dyDescent="0.2">
      <c r="A173" s="6" t="s">
        <v>893</v>
      </c>
      <c r="B173" s="7">
        <v>2463</v>
      </c>
      <c r="C173" s="7"/>
      <c r="D173" s="7">
        <v>166</v>
      </c>
      <c r="E173" s="6" t="s">
        <v>159</v>
      </c>
      <c r="F173" s="9" t="str">
        <f t="shared" si="204"/>
        <v>Nina Olofsdotter</v>
      </c>
      <c r="G173" s="10" t="str">
        <f t="shared" si="205"/>
        <v>nina.olofsdotter@mala.se</v>
      </c>
      <c r="H173" s="10" t="str">
        <f t="shared" si="206"/>
        <v>ANDTS-samordnare</v>
      </c>
      <c r="I173" s="11">
        <f t="shared" si="257"/>
        <v>0</v>
      </c>
      <c r="J173" s="11">
        <f t="shared" si="258"/>
        <v>0</v>
      </c>
      <c r="K173" s="11">
        <f t="shared" si="259"/>
        <v>0</v>
      </c>
      <c r="L173" s="11">
        <f t="shared" si="260"/>
        <v>1.25</v>
      </c>
      <c r="M173" s="11">
        <f t="shared" si="261"/>
        <v>0</v>
      </c>
      <c r="N173" s="10">
        <f t="shared" si="262"/>
        <v>1.25</v>
      </c>
      <c r="O173" s="11">
        <f t="shared" si="263"/>
        <v>1</v>
      </c>
      <c r="P173" s="11">
        <f t="shared" si="264"/>
        <v>1</v>
      </c>
      <c r="Q173" s="11">
        <f t="shared" si="265"/>
        <v>1</v>
      </c>
      <c r="R173" s="11">
        <f t="shared" si="266"/>
        <v>1</v>
      </c>
      <c r="S173" s="11">
        <f t="shared" si="267"/>
        <v>0</v>
      </c>
      <c r="T173" s="11">
        <f t="shared" si="268"/>
        <v>0</v>
      </c>
      <c r="U173" s="10">
        <f t="shared" si="269"/>
        <v>4</v>
      </c>
      <c r="V173" s="11">
        <f t="shared" si="270"/>
        <v>0</v>
      </c>
      <c r="W173" s="11">
        <f t="shared" si="271"/>
        <v>0</v>
      </c>
      <c r="X173" s="11">
        <f t="shared" si="272"/>
        <v>0.625</v>
      </c>
      <c r="Y173" s="11">
        <f t="shared" si="273"/>
        <v>0</v>
      </c>
      <c r="Z173" s="11">
        <f t="shared" si="274"/>
        <v>0.625</v>
      </c>
      <c r="AA173" s="11">
        <f t="shared" si="275"/>
        <v>0.625</v>
      </c>
      <c r="AB173" s="11">
        <f t="shared" si="276"/>
        <v>0.625</v>
      </c>
      <c r="AC173" s="11">
        <f t="shared" si="277"/>
        <v>0.625</v>
      </c>
      <c r="AD173" s="11">
        <f t="shared" si="278"/>
        <v>0</v>
      </c>
      <c r="AE173" s="10">
        <f t="shared" si="279"/>
        <v>3.125</v>
      </c>
      <c r="AF173" s="11">
        <f t="shared" si="280"/>
        <v>1</v>
      </c>
      <c r="AG173" s="11">
        <f t="shared" si="281"/>
        <v>0</v>
      </c>
      <c r="AH173" s="11">
        <f t="shared" si="282"/>
        <v>0</v>
      </c>
      <c r="AI173" s="11">
        <f t="shared" si="283"/>
        <v>0</v>
      </c>
      <c r="AJ173" s="11">
        <f t="shared" si="284"/>
        <v>0</v>
      </c>
      <c r="AK173" s="11">
        <f t="shared" si="285"/>
        <v>0</v>
      </c>
      <c r="AL173" s="10">
        <f t="shared" si="286"/>
        <v>1</v>
      </c>
      <c r="AM173" s="11">
        <f t="shared" si="287"/>
        <v>1</v>
      </c>
      <c r="AN173" s="11">
        <f t="shared" si="288"/>
        <v>1</v>
      </c>
      <c r="AO173" s="11">
        <f t="shared" si="289"/>
        <v>1</v>
      </c>
      <c r="AP173" s="11">
        <f t="shared" si="290"/>
        <v>1</v>
      </c>
      <c r="AQ173" s="11">
        <f t="shared" si="291"/>
        <v>0</v>
      </c>
      <c r="AR173" s="11">
        <f t="shared" si="292"/>
        <v>0</v>
      </c>
      <c r="AS173" s="10">
        <f t="shared" si="293"/>
        <v>4</v>
      </c>
      <c r="AT173" s="11">
        <f t="shared" si="294"/>
        <v>1</v>
      </c>
      <c r="AU173" s="11">
        <f t="shared" si="295"/>
        <v>0</v>
      </c>
      <c r="AV173" s="11">
        <f t="shared" si="296"/>
        <v>0</v>
      </c>
      <c r="AW173" s="11">
        <f t="shared" si="297"/>
        <v>0</v>
      </c>
      <c r="AX173" s="11">
        <f t="shared" si="298"/>
        <v>0</v>
      </c>
      <c r="AY173" s="11">
        <f t="shared" si="299"/>
        <v>0</v>
      </c>
      <c r="AZ173" s="10">
        <f t="shared" si="300"/>
        <v>1</v>
      </c>
      <c r="BA173" s="12" t="s">
        <v>1394</v>
      </c>
      <c r="BB173" s="12" t="s">
        <v>1602</v>
      </c>
      <c r="BC173" s="13">
        <v>2849</v>
      </c>
      <c r="BD173" s="10">
        <f t="shared" si="207"/>
        <v>4</v>
      </c>
      <c r="BE173" s="17">
        <f t="shared" si="301"/>
        <v>2.6</v>
      </c>
      <c r="BF173" s="10" t="str">
        <f t="shared" si="302"/>
        <v>Bra</v>
      </c>
      <c r="BI173" s="7">
        <v>85</v>
      </c>
      <c r="BJ173" s="6" t="s">
        <v>245</v>
      </c>
      <c r="BK173" s="9" t="str">
        <f t="shared" si="208"/>
        <v>Sofia Larsson</v>
      </c>
      <c r="BL173" s="10" t="str">
        <f t="shared" si="209"/>
        <v>sofia.larsson@laholm.se</v>
      </c>
      <c r="BM173" s="10" t="str">
        <f t="shared" si="210"/>
        <v>Ungdomssamordnare</v>
      </c>
      <c r="BN173" s="11">
        <f t="shared" si="211"/>
        <v>1.25</v>
      </c>
      <c r="BO173" s="11">
        <f t="shared" si="212"/>
        <v>1.25</v>
      </c>
      <c r="BP173" s="11">
        <f t="shared" si="213"/>
        <v>1.25</v>
      </c>
      <c r="BQ173" s="11">
        <f t="shared" si="214"/>
        <v>0</v>
      </c>
      <c r="BR173" s="11">
        <f t="shared" si="215"/>
        <v>0</v>
      </c>
      <c r="BS173" s="10">
        <f t="shared" si="216"/>
        <v>3.75</v>
      </c>
      <c r="BT173" s="11">
        <f t="shared" si="217"/>
        <v>0</v>
      </c>
      <c r="BU173" s="11">
        <f t="shared" si="218"/>
        <v>0</v>
      </c>
      <c r="BV173" s="11">
        <f t="shared" si="219"/>
        <v>1</v>
      </c>
      <c r="BW173" s="11">
        <f t="shared" si="220"/>
        <v>1</v>
      </c>
      <c r="BX173" s="11">
        <f t="shared" si="221"/>
        <v>1</v>
      </c>
      <c r="BY173" s="11">
        <f t="shared" si="222"/>
        <v>0</v>
      </c>
      <c r="BZ173" s="10">
        <f t="shared" si="223"/>
        <v>3</v>
      </c>
      <c r="CA173" s="11">
        <f t="shared" si="224"/>
        <v>0</v>
      </c>
      <c r="CB173" s="11">
        <f t="shared" si="225"/>
        <v>0.625</v>
      </c>
      <c r="CC173" s="11">
        <f t="shared" si="226"/>
        <v>0.625</v>
      </c>
      <c r="CD173" s="11">
        <f t="shared" si="227"/>
        <v>0.625</v>
      </c>
      <c r="CE173" s="11">
        <f t="shared" si="228"/>
        <v>0</v>
      </c>
      <c r="CF173" s="11">
        <f t="shared" si="229"/>
        <v>0.625</v>
      </c>
      <c r="CG173" s="11">
        <f t="shared" si="230"/>
        <v>0.625</v>
      </c>
      <c r="CH173" s="11">
        <f t="shared" si="231"/>
        <v>0.625</v>
      </c>
      <c r="CI173" s="11">
        <f t="shared" si="232"/>
        <v>0</v>
      </c>
      <c r="CJ173" s="10">
        <f t="shared" si="233"/>
        <v>3.75</v>
      </c>
      <c r="CK173" s="11">
        <f t="shared" si="234"/>
        <v>1</v>
      </c>
      <c r="CL173" s="11">
        <f t="shared" si="235"/>
        <v>0</v>
      </c>
      <c r="CM173" s="11">
        <f t="shared" si="236"/>
        <v>1</v>
      </c>
      <c r="CN173" s="11">
        <f t="shared" si="237"/>
        <v>0</v>
      </c>
      <c r="CO173" s="11">
        <f t="shared" si="238"/>
        <v>0</v>
      </c>
      <c r="CP173" s="11">
        <f t="shared" si="239"/>
        <v>0</v>
      </c>
      <c r="CQ173" s="10">
        <f t="shared" si="240"/>
        <v>2</v>
      </c>
      <c r="CR173" s="11">
        <f t="shared" si="241"/>
        <v>1</v>
      </c>
      <c r="CS173" s="11">
        <f t="shared" si="242"/>
        <v>1</v>
      </c>
      <c r="CT173" s="11">
        <f t="shared" si="243"/>
        <v>1</v>
      </c>
      <c r="CU173" s="11">
        <f t="shared" si="244"/>
        <v>1</v>
      </c>
      <c r="CV173" s="11">
        <f t="shared" si="245"/>
        <v>0</v>
      </c>
      <c r="CW173" s="11">
        <f t="shared" si="246"/>
        <v>0</v>
      </c>
      <c r="CX173" s="10">
        <f t="shared" si="247"/>
        <v>4</v>
      </c>
      <c r="CY173" s="11">
        <f t="shared" si="248"/>
        <v>1</v>
      </c>
      <c r="CZ173" s="11">
        <f t="shared" si="249"/>
        <v>1</v>
      </c>
      <c r="DA173" s="11">
        <f t="shared" si="250"/>
        <v>0</v>
      </c>
      <c r="DB173" s="11">
        <f t="shared" si="251"/>
        <v>1</v>
      </c>
      <c r="DC173" s="11">
        <f t="shared" si="252"/>
        <v>1</v>
      </c>
      <c r="DD173" s="11">
        <f t="shared" si="253"/>
        <v>0</v>
      </c>
      <c r="DE173" s="10">
        <f t="shared" si="254"/>
        <v>4</v>
      </c>
      <c r="DF173" s="12" t="s">
        <v>1371</v>
      </c>
      <c r="DG173" s="12" t="s">
        <v>1372</v>
      </c>
      <c r="DH173" s="13">
        <v>2364</v>
      </c>
      <c r="DI173" s="10">
        <f t="shared" si="255"/>
        <v>2</v>
      </c>
      <c r="DJ173" s="17">
        <f t="shared" si="256"/>
        <v>3.2</v>
      </c>
    </row>
    <row r="174" spans="1:114" ht="14.25" x14ac:dyDescent="0.2">
      <c r="A174" s="6" t="s">
        <v>893</v>
      </c>
      <c r="B174" s="7">
        <v>2403</v>
      </c>
      <c r="C174" s="7"/>
      <c r="D174" s="7">
        <v>167</v>
      </c>
      <c r="E174" s="6" t="s">
        <v>933</v>
      </c>
      <c r="F174" s="9" t="str">
        <f t="shared" si="204"/>
        <v>Tomas Andersson</v>
      </c>
      <c r="G174" s="10" t="str">
        <f t="shared" si="205"/>
        <v>tomas.andersson@hallstahammar.se</v>
      </c>
      <c r="H174" s="10" t="str">
        <f t="shared" si="206"/>
        <v>Fritidskonsulent</v>
      </c>
      <c r="I174" s="11">
        <f t="shared" si="257"/>
        <v>0</v>
      </c>
      <c r="J174" s="11">
        <f t="shared" si="258"/>
        <v>0</v>
      </c>
      <c r="K174" s="11">
        <f t="shared" si="259"/>
        <v>1.25</v>
      </c>
      <c r="L174" s="11">
        <f t="shared" si="260"/>
        <v>1.25</v>
      </c>
      <c r="M174" s="11">
        <f t="shared" si="261"/>
        <v>0</v>
      </c>
      <c r="N174" s="10">
        <f t="shared" si="262"/>
        <v>2.5</v>
      </c>
      <c r="O174" s="11">
        <f t="shared" si="263"/>
        <v>0</v>
      </c>
      <c r="P174" s="11">
        <f t="shared" si="264"/>
        <v>0</v>
      </c>
      <c r="Q174" s="11">
        <f t="shared" si="265"/>
        <v>1</v>
      </c>
      <c r="R174" s="11">
        <f t="shared" si="266"/>
        <v>1</v>
      </c>
      <c r="S174" s="11">
        <f t="shared" si="267"/>
        <v>0</v>
      </c>
      <c r="T174" s="11">
        <f t="shared" si="268"/>
        <v>0</v>
      </c>
      <c r="U174" s="10">
        <f t="shared" si="269"/>
        <v>2</v>
      </c>
      <c r="V174" s="11">
        <f t="shared" si="270"/>
        <v>0</v>
      </c>
      <c r="W174" s="11">
        <f t="shared" si="271"/>
        <v>0.625</v>
      </c>
      <c r="X174" s="11">
        <f t="shared" si="272"/>
        <v>0</v>
      </c>
      <c r="Y174" s="11">
        <f t="shared" si="273"/>
        <v>0.625</v>
      </c>
      <c r="Z174" s="11">
        <f t="shared" si="274"/>
        <v>0</v>
      </c>
      <c r="AA174" s="11">
        <f t="shared" si="275"/>
        <v>0.625</v>
      </c>
      <c r="AB174" s="11">
        <f t="shared" si="276"/>
        <v>0</v>
      </c>
      <c r="AC174" s="11">
        <f t="shared" si="277"/>
        <v>0.625</v>
      </c>
      <c r="AD174" s="11">
        <f t="shared" si="278"/>
        <v>0</v>
      </c>
      <c r="AE174" s="10">
        <f t="shared" si="279"/>
        <v>2.5</v>
      </c>
      <c r="AF174" s="11">
        <f t="shared" si="280"/>
        <v>0</v>
      </c>
      <c r="AG174" s="11">
        <f t="shared" si="281"/>
        <v>2</v>
      </c>
      <c r="AH174" s="11">
        <f t="shared" si="282"/>
        <v>0</v>
      </c>
      <c r="AI174" s="11">
        <f t="shared" si="283"/>
        <v>2</v>
      </c>
      <c r="AJ174" s="11">
        <f t="shared" si="284"/>
        <v>0</v>
      </c>
      <c r="AK174" s="11">
        <f t="shared" si="285"/>
        <v>0</v>
      </c>
      <c r="AL174" s="10">
        <f t="shared" si="286"/>
        <v>4</v>
      </c>
      <c r="AM174" s="11">
        <f t="shared" si="287"/>
        <v>1</v>
      </c>
      <c r="AN174" s="11">
        <f t="shared" si="288"/>
        <v>1</v>
      </c>
      <c r="AO174" s="11">
        <f t="shared" si="289"/>
        <v>1</v>
      </c>
      <c r="AP174" s="11">
        <f t="shared" si="290"/>
        <v>1</v>
      </c>
      <c r="AQ174" s="11">
        <f t="shared" si="291"/>
        <v>0</v>
      </c>
      <c r="AR174" s="11">
        <f t="shared" si="292"/>
        <v>0</v>
      </c>
      <c r="AS174" s="10">
        <f t="shared" si="293"/>
        <v>4</v>
      </c>
      <c r="AT174" s="11">
        <f t="shared" si="294"/>
        <v>1</v>
      </c>
      <c r="AU174" s="11">
        <f t="shared" si="295"/>
        <v>0</v>
      </c>
      <c r="AV174" s="11">
        <f t="shared" si="296"/>
        <v>0</v>
      </c>
      <c r="AW174" s="11">
        <f t="shared" si="297"/>
        <v>0</v>
      </c>
      <c r="AX174" s="11">
        <f t="shared" si="298"/>
        <v>0</v>
      </c>
      <c r="AY174" s="11">
        <f t="shared" si="299"/>
        <v>0</v>
      </c>
      <c r="AZ174" s="10">
        <f t="shared" si="300"/>
        <v>1</v>
      </c>
      <c r="BA174" s="12" t="s">
        <v>1628</v>
      </c>
      <c r="BB174" s="12">
        <v>909</v>
      </c>
      <c r="BC174" s="13">
        <v>2394</v>
      </c>
      <c r="BD174" s="10">
        <f t="shared" si="207"/>
        <v>2</v>
      </c>
      <c r="BE174" s="17">
        <f t="shared" si="301"/>
        <v>2.6</v>
      </c>
      <c r="BF174" s="10" t="str">
        <f t="shared" si="302"/>
        <v>Bra</v>
      </c>
      <c r="BI174" s="7">
        <v>86</v>
      </c>
      <c r="BJ174" s="6" t="s">
        <v>277</v>
      </c>
      <c r="BK174" s="9" t="str">
        <f t="shared" si="208"/>
        <v>Pererik Linde och Malin Carlström</v>
      </c>
      <c r="BL174" s="10" t="str">
        <f t="shared" si="209"/>
        <v>pererik.linde@ostersund.se; malin.carlstrom@ostersund.se</v>
      </c>
      <c r="BM174" s="10" t="str">
        <f t="shared" si="210"/>
        <v>Handläggare, kultur- och fritidsförvaltningen &amp; Maja  Vik. Koordinator drogförebyggande arbete</v>
      </c>
      <c r="BN174" s="11">
        <f t="shared" si="211"/>
        <v>1.25</v>
      </c>
      <c r="BO174" s="11">
        <f t="shared" si="212"/>
        <v>0</v>
      </c>
      <c r="BP174" s="11">
        <f t="shared" si="213"/>
        <v>1.25</v>
      </c>
      <c r="BQ174" s="11">
        <f t="shared" si="214"/>
        <v>0</v>
      </c>
      <c r="BR174" s="11">
        <f t="shared" si="215"/>
        <v>0</v>
      </c>
      <c r="BS174" s="10">
        <f t="shared" si="216"/>
        <v>2.5</v>
      </c>
      <c r="BT174" s="11">
        <f t="shared" si="217"/>
        <v>1</v>
      </c>
      <c r="BU174" s="11">
        <f t="shared" si="218"/>
        <v>1</v>
      </c>
      <c r="BV174" s="11">
        <f t="shared" si="219"/>
        <v>1</v>
      </c>
      <c r="BW174" s="11">
        <f t="shared" si="220"/>
        <v>1</v>
      </c>
      <c r="BX174" s="11">
        <f t="shared" si="221"/>
        <v>1</v>
      </c>
      <c r="BY174" s="11">
        <f t="shared" si="222"/>
        <v>0</v>
      </c>
      <c r="BZ174" s="10">
        <f t="shared" si="223"/>
        <v>5</v>
      </c>
      <c r="CA174" s="11">
        <f t="shared" si="224"/>
        <v>0.625</v>
      </c>
      <c r="CB174" s="11">
        <f t="shared" si="225"/>
        <v>0.625</v>
      </c>
      <c r="CC174" s="11">
        <f t="shared" si="226"/>
        <v>0.625</v>
      </c>
      <c r="CD174" s="11">
        <f t="shared" si="227"/>
        <v>0</v>
      </c>
      <c r="CE174" s="11">
        <f t="shared" si="228"/>
        <v>0</v>
      </c>
      <c r="CF174" s="11">
        <f t="shared" si="229"/>
        <v>0.625</v>
      </c>
      <c r="CG174" s="11">
        <f t="shared" si="230"/>
        <v>0</v>
      </c>
      <c r="CH174" s="11">
        <f t="shared" si="231"/>
        <v>0.625</v>
      </c>
      <c r="CI174" s="11">
        <f t="shared" si="232"/>
        <v>0</v>
      </c>
      <c r="CJ174" s="10">
        <f t="shared" si="233"/>
        <v>3.125</v>
      </c>
      <c r="CK174" s="11">
        <f t="shared" si="234"/>
        <v>1</v>
      </c>
      <c r="CL174" s="11">
        <f t="shared" si="235"/>
        <v>0</v>
      </c>
      <c r="CM174" s="11">
        <f t="shared" si="236"/>
        <v>1</v>
      </c>
      <c r="CN174" s="11">
        <f t="shared" si="237"/>
        <v>0</v>
      </c>
      <c r="CO174" s="11">
        <f t="shared" si="238"/>
        <v>0</v>
      </c>
      <c r="CP174" s="11">
        <f t="shared" si="239"/>
        <v>0</v>
      </c>
      <c r="CQ174" s="10">
        <f t="shared" si="240"/>
        <v>2</v>
      </c>
      <c r="CR174" s="11">
        <f t="shared" si="241"/>
        <v>0</v>
      </c>
      <c r="CS174" s="11">
        <f t="shared" si="242"/>
        <v>1</v>
      </c>
      <c r="CT174" s="11">
        <f t="shared" si="243"/>
        <v>1</v>
      </c>
      <c r="CU174" s="11">
        <f t="shared" si="244"/>
        <v>0</v>
      </c>
      <c r="CV174" s="11">
        <f t="shared" si="245"/>
        <v>0</v>
      </c>
      <c r="CW174" s="11">
        <f t="shared" si="246"/>
        <v>0</v>
      </c>
      <c r="CX174" s="10">
        <f t="shared" si="247"/>
        <v>2</v>
      </c>
      <c r="CY174" s="11">
        <f t="shared" si="248"/>
        <v>1</v>
      </c>
      <c r="CZ174" s="11">
        <f t="shared" si="249"/>
        <v>1</v>
      </c>
      <c r="DA174" s="11">
        <f t="shared" si="250"/>
        <v>1</v>
      </c>
      <c r="DB174" s="11">
        <f t="shared" si="251"/>
        <v>0</v>
      </c>
      <c r="DC174" s="11">
        <f t="shared" si="252"/>
        <v>1</v>
      </c>
      <c r="DD174" s="11">
        <f t="shared" si="253"/>
        <v>0</v>
      </c>
      <c r="DE174" s="10">
        <f t="shared" si="254"/>
        <v>4</v>
      </c>
      <c r="DF174" s="12" t="s">
        <v>1383</v>
      </c>
      <c r="DG174" s="12" t="s">
        <v>1350</v>
      </c>
      <c r="DH174" s="13">
        <v>2847</v>
      </c>
      <c r="DI174" s="10">
        <f t="shared" si="255"/>
        <v>4</v>
      </c>
      <c r="DJ174" s="17">
        <f t="shared" si="256"/>
        <v>3.2</v>
      </c>
    </row>
    <row r="175" spans="1:114" ht="14.25" x14ac:dyDescent="0.2">
      <c r="A175" s="6" t="s">
        <v>893</v>
      </c>
      <c r="B175" s="7">
        <v>2418</v>
      </c>
      <c r="C175" s="7"/>
      <c r="D175" s="7">
        <v>168</v>
      </c>
      <c r="E175" s="6" t="s">
        <v>1176</v>
      </c>
      <c r="F175" s="9" t="str">
        <f t="shared" si="204"/>
        <v>Christer Svensson</v>
      </c>
      <c r="G175" s="10" t="str">
        <f t="shared" si="205"/>
        <v>christer.svensson@hjo.se</v>
      </c>
      <c r="H175" s="10" t="str">
        <f t="shared" si="206"/>
        <v>Fritidsansvarig</v>
      </c>
      <c r="I175" s="11">
        <f t="shared" si="257"/>
        <v>1.25</v>
      </c>
      <c r="J175" s="11">
        <f t="shared" si="258"/>
        <v>0</v>
      </c>
      <c r="K175" s="11">
        <f t="shared" si="259"/>
        <v>0</v>
      </c>
      <c r="L175" s="11">
        <f t="shared" si="260"/>
        <v>1.25</v>
      </c>
      <c r="M175" s="11">
        <f t="shared" si="261"/>
        <v>0</v>
      </c>
      <c r="N175" s="10">
        <f t="shared" si="262"/>
        <v>2.5</v>
      </c>
      <c r="O175" s="11">
        <f t="shared" si="263"/>
        <v>0</v>
      </c>
      <c r="P175" s="11">
        <f t="shared" si="264"/>
        <v>1</v>
      </c>
      <c r="Q175" s="11">
        <f t="shared" si="265"/>
        <v>1</v>
      </c>
      <c r="R175" s="11">
        <f t="shared" si="266"/>
        <v>0</v>
      </c>
      <c r="S175" s="11">
        <f t="shared" si="267"/>
        <v>0</v>
      </c>
      <c r="T175" s="11">
        <f t="shared" si="268"/>
        <v>0</v>
      </c>
      <c r="U175" s="10">
        <f t="shared" si="269"/>
        <v>2</v>
      </c>
      <c r="V175" s="11">
        <f t="shared" si="270"/>
        <v>0</v>
      </c>
      <c r="W175" s="11">
        <f t="shared" si="271"/>
        <v>0.625</v>
      </c>
      <c r="X175" s="11">
        <f t="shared" si="272"/>
        <v>0.625</v>
      </c>
      <c r="Y175" s="11">
        <f t="shared" si="273"/>
        <v>0</v>
      </c>
      <c r="Z175" s="11">
        <f t="shared" si="274"/>
        <v>0</v>
      </c>
      <c r="AA175" s="11">
        <f t="shared" si="275"/>
        <v>0.625</v>
      </c>
      <c r="AB175" s="11">
        <f t="shared" si="276"/>
        <v>0.625</v>
      </c>
      <c r="AC175" s="11">
        <f t="shared" si="277"/>
        <v>0</v>
      </c>
      <c r="AD175" s="11">
        <f t="shared" si="278"/>
        <v>0</v>
      </c>
      <c r="AE175" s="10">
        <f t="shared" si="279"/>
        <v>2.5</v>
      </c>
      <c r="AF175" s="11">
        <f t="shared" si="280"/>
        <v>0</v>
      </c>
      <c r="AG175" s="11">
        <f t="shared" si="281"/>
        <v>2</v>
      </c>
      <c r="AH175" s="11">
        <f t="shared" si="282"/>
        <v>0</v>
      </c>
      <c r="AI175" s="11">
        <f t="shared" si="283"/>
        <v>2</v>
      </c>
      <c r="AJ175" s="11">
        <f t="shared" si="284"/>
        <v>0</v>
      </c>
      <c r="AK175" s="11">
        <f t="shared" si="285"/>
        <v>0</v>
      </c>
      <c r="AL175" s="10">
        <f t="shared" si="286"/>
        <v>4</v>
      </c>
      <c r="AM175" s="11">
        <f t="shared" si="287"/>
        <v>1</v>
      </c>
      <c r="AN175" s="11">
        <f t="shared" si="288"/>
        <v>1</v>
      </c>
      <c r="AO175" s="11">
        <f t="shared" si="289"/>
        <v>1</v>
      </c>
      <c r="AP175" s="11">
        <f t="shared" si="290"/>
        <v>1</v>
      </c>
      <c r="AQ175" s="11">
        <f t="shared" si="291"/>
        <v>0</v>
      </c>
      <c r="AR175" s="11">
        <f t="shared" si="292"/>
        <v>0</v>
      </c>
      <c r="AS175" s="10">
        <f t="shared" si="293"/>
        <v>4</v>
      </c>
      <c r="AT175" s="11">
        <f t="shared" si="294"/>
        <v>1</v>
      </c>
      <c r="AU175" s="11">
        <f t="shared" si="295"/>
        <v>0</v>
      </c>
      <c r="AV175" s="11">
        <f t="shared" si="296"/>
        <v>0</v>
      </c>
      <c r="AW175" s="11">
        <f t="shared" si="297"/>
        <v>0</v>
      </c>
      <c r="AX175" s="11">
        <f t="shared" si="298"/>
        <v>0</v>
      </c>
      <c r="AY175" s="11">
        <f t="shared" si="299"/>
        <v>0</v>
      </c>
      <c r="AZ175" s="10">
        <f t="shared" si="300"/>
        <v>1</v>
      </c>
      <c r="BA175" s="12" t="s">
        <v>1651</v>
      </c>
      <c r="BB175" s="12" t="s">
        <v>1652</v>
      </c>
      <c r="BC175" s="13">
        <v>2442</v>
      </c>
      <c r="BD175" s="10">
        <f t="shared" si="207"/>
        <v>2</v>
      </c>
      <c r="BE175" s="17">
        <f t="shared" si="301"/>
        <v>2.6</v>
      </c>
      <c r="BF175" s="10" t="str">
        <f t="shared" si="302"/>
        <v>Varken eller</v>
      </c>
      <c r="BI175" s="7">
        <v>87</v>
      </c>
      <c r="BJ175" s="6" t="s">
        <v>582</v>
      </c>
      <c r="BK175" s="9" t="str">
        <f t="shared" si="208"/>
        <v>Thomas haskel</v>
      </c>
      <c r="BL175" s="10" t="str">
        <f t="shared" si="209"/>
        <v>thomas.haskel@tomelilla.se</v>
      </c>
      <c r="BM175" s="10" t="str">
        <f t="shared" si="210"/>
        <v>Samordnare</v>
      </c>
      <c r="BN175" s="11">
        <f t="shared" si="211"/>
        <v>1.25</v>
      </c>
      <c r="BO175" s="11">
        <f t="shared" si="212"/>
        <v>0</v>
      </c>
      <c r="BP175" s="11">
        <f t="shared" si="213"/>
        <v>1.25</v>
      </c>
      <c r="BQ175" s="11">
        <f t="shared" si="214"/>
        <v>1.25</v>
      </c>
      <c r="BR175" s="11">
        <f t="shared" si="215"/>
        <v>0</v>
      </c>
      <c r="BS175" s="10">
        <f t="shared" si="216"/>
        <v>3.75</v>
      </c>
      <c r="BT175" s="11">
        <f t="shared" si="217"/>
        <v>1</v>
      </c>
      <c r="BU175" s="11">
        <f t="shared" si="218"/>
        <v>1</v>
      </c>
      <c r="BV175" s="11">
        <f t="shared" si="219"/>
        <v>0</v>
      </c>
      <c r="BW175" s="11">
        <f t="shared" si="220"/>
        <v>1</v>
      </c>
      <c r="BX175" s="11">
        <f t="shared" si="221"/>
        <v>1</v>
      </c>
      <c r="BY175" s="11">
        <f t="shared" si="222"/>
        <v>0</v>
      </c>
      <c r="BZ175" s="10">
        <f t="shared" si="223"/>
        <v>4</v>
      </c>
      <c r="CA175" s="11">
        <f t="shared" si="224"/>
        <v>0.625</v>
      </c>
      <c r="CB175" s="11">
        <f t="shared" si="225"/>
        <v>0.625</v>
      </c>
      <c r="CC175" s="11">
        <f t="shared" si="226"/>
        <v>0.625</v>
      </c>
      <c r="CD175" s="11">
        <f t="shared" si="227"/>
        <v>0</v>
      </c>
      <c r="CE175" s="11">
        <f t="shared" si="228"/>
        <v>0</v>
      </c>
      <c r="CF175" s="11">
        <f t="shared" si="229"/>
        <v>0.625</v>
      </c>
      <c r="CG175" s="11">
        <f t="shared" si="230"/>
        <v>0</v>
      </c>
      <c r="CH175" s="11">
        <f t="shared" si="231"/>
        <v>0</v>
      </c>
      <c r="CI175" s="11">
        <f t="shared" si="232"/>
        <v>0</v>
      </c>
      <c r="CJ175" s="10">
        <f t="shared" si="233"/>
        <v>2.5</v>
      </c>
      <c r="CK175" s="11">
        <f t="shared" si="234"/>
        <v>0</v>
      </c>
      <c r="CL175" s="11">
        <f t="shared" si="235"/>
        <v>2</v>
      </c>
      <c r="CM175" s="11">
        <f t="shared" si="236"/>
        <v>0</v>
      </c>
      <c r="CN175" s="11">
        <f t="shared" si="237"/>
        <v>2</v>
      </c>
      <c r="CO175" s="11">
        <f t="shared" si="238"/>
        <v>0</v>
      </c>
      <c r="CP175" s="11">
        <f t="shared" si="239"/>
        <v>0</v>
      </c>
      <c r="CQ175" s="10">
        <f t="shared" si="240"/>
        <v>4</v>
      </c>
      <c r="CR175" s="11">
        <f t="shared" si="241"/>
        <v>1</v>
      </c>
      <c r="CS175" s="11">
        <f t="shared" si="242"/>
        <v>1</v>
      </c>
      <c r="CT175" s="11">
        <f t="shared" si="243"/>
        <v>1</v>
      </c>
      <c r="CU175" s="11">
        <f t="shared" si="244"/>
        <v>1</v>
      </c>
      <c r="CV175" s="11">
        <f t="shared" si="245"/>
        <v>0</v>
      </c>
      <c r="CW175" s="11">
        <f t="shared" si="246"/>
        <v>0</v>
      </c>
      <c r="CX175" s="10">
        <f t="shared" si="247"/>
        <v>4</v>
      </c>
      <c r="CY175" s="11">
        <f t="shared" si="248"/>
        <v>1</v>
      </c>
      <c r="CZ175" s="11">
        <f t="shared" si="249"/>
        <v>1</v>
      </c>
      <c r="DA175" s="11">
        <f t="shared" si="250"/>
        <v>0</v>
      </c>
      <c r="DB175" s="11">
        <f t="shared" si="251"/>
        <v>1</v>
      </c>
      <c r="DC175" s="11">
        <f t="shared" si="252"/>
        <v>0</v>
      </c>
      <c r="DD175" s="11">
        <f t="shared" si="253"/>
        <v>0</v>
      </c>
      <c r="DE175" s="10">
        <f t="shared" si="254"/>
        <v>3</v>
      </c>
      <c r="DF175" s="12">
        <v>979</v>
      </c>
      <c r="DG175" s="12" t="s">
        <v>1498</v>
      </c>
      <c r="DH175" s="13">
        <v>2046</v>
      </c>
      <c r="DI175" s="10">
        <f t="shared" si="255"/>
        <v>1</v>
      </c>
      <c r="DJ175" s="17">
        <f t="shared" si="256"/>
        <v>3.2</v>
      </c>
    </row>
    <row r="176" spans="1:114" ht="14.25" x14ac:dyDescent="0.2">
      <c r="A176" s="6" t="s">
        <v>893</v>
      </c>
      <c r="B176" s="7">
        <v>2422</v>
      </c>
      <c r="C176" s="7"/>
      <c r="D176" s="7">
        <v>169</v>
      </c>
      <c r="E176" s="6" t="s">
        <v>867</v>
      </c>
      <c r="F176" s="9" t="str">
        <f t="shared" si="204"/>
        <v>Eivor Johnsson</v>
      </c>
      <c r="G176" s="10" t="str">
        <f t="shared" si="205"/>
        <v>eivor.johnsson@ockero.se</v>
      </c>
      <c r="H176" s="10" t="str">
        <f t="shared" si="206"/>
        <v>enhetschef ungdom och förening</v>
      </c>
      <c r="I176" s="11">
        <f t="shared" si="257"/>
        <v>1.25</v>
      </c>
      <c r="J176" s="11">
        <f t="shared" si="258"/>
        <v>0</v>
      </c>
      <c r="K176" s="11">
        <f t="shared" si="259"/>
        <v>0</v>
      </c>
      <c r="L176" s="11">
        <f t="shared" si="260"/>
        <v>1.25</v>
      </c>
      <c r="M176" s="11">
        <f t="shared" si="261"/>
        <v>0</v>
      </c>
      <c r="N176" s="10">
        <f t="shared" si="262"/>
        <v>2.5</v>
      </c>
      <c r="O176" s="11">
        <f t="shared" si="263"/>
        <v>0</v>
      </c>
      <c r="P176" s="11">
        <f t="shared" si="264"/>
        <v>1</v>
      </c>
      <c r="Q176" s="11">
        <f t="shared" si="265"/>
        <v>1</v>
      </c>
      <c r="R176" s="11">
        <f t="shared" si="266"/>
        <v>1</v>
      </c>
      <c r="S176" s="11">
        <f t="shared" si="267"/>
        <v>0</v>
      </c>
      <c r="T176" s="11">
        <f t="shared" si="268"/>
        <v>0</v>
      </c>
      <c r="U176" s="10">
        <f t="shared" si="269"/>
        <v>3</v>
      </c>
      <c r="V176" s="11">
        <f t="shared" si="270"/>
        <v>0</v>
      </c>
      <c r="W176" s="11">
        <f t="shared" si="271"/>
        <v>0</v>
      </c>
      <c r="X176" s="11">
        <f t="shared" si="272"/>
        <v>0.625</v>
      </c>
      <c r="Y176" s="11">
        <f t="shared" si="273"/>
        <v>0</v>
      </c>
      <c r="Z176" s="11">
        <f t="shared" si="274"/>
        <v>0</v>
      </c>
      <c r="AA176" s="11">
        <f t="shared" si="275"/>
        <v>0.625</v>
      </c>
      <c r="AB176" s="11">
        <f t="shared" si="276"/>
        <v>0.625</v>
      </c>
      <c r="AC176" s="11">
        <f t="shared" si="277"/>
        <v>0.625</v>
      </c>
      <c r="AD176" s="11">
        <f t="shared" si="278"/>
        <v>0</v>
      </c>
      <c r="AE176" s="10">
        <f t="shared" si="279"/>
        <v>2.5</v>
      </c>
      <c r="AF176" s="11">
        <f t="shared" si="280"/>
        <v>0</v>
      </c>
      <c r="AG176" s="11">
        <f t="shared" si="281"/>
        <v>2</v>
      </c>
      <c r="AH176" s="11">
        <f t="shared" si="282"/>
        <v>0</v>
      </c>
      <c r="AI176" s="11">
        <f t="shared" si="283"/>
        <v>2</v>
      </c>
      <c r="AJ176" s="11">
        <f t="shared" si="284"/>
        <v>1</v>
      </c>
      <c r="AK176" s="11">
        <f t="shared" si="285"/>
        <v>0</v>
      </c>
      <c r="AL176" s="10">
        <f t="shared" si="286"/>
        <v>5</v>
      </c>
      <c r="AM176" s="11">
        <f t="shared" si="287"/>
        <v>1</v>
      </c>
      <c r="AN176" s="11">
        <f t="shared" si="288"/>
        <v>1</v>
      </c>
      <c r="AO176" s="11">
        <f t="shared" si="289"/>
        <v>1</v>
      </c>
      <c r="AP176" s="11">
        <f t="shared" si="290"/>
        <v>1</v>
      </c>
      <c r="AQ176" s="11">
        <f t="shared" si="291"/>
        <v>0</v>
      </c>
      <c r="AR176" s="11">
        <f t="shared" si="292"/>
        <v>0</v>
      </c>
      <c r="AS176" s="10">
        <f t="shared" si="293"/>
        <v>4</v>
      </c>
      <c r="AT176" s="11">
        <f t="shared" si="294"/>
        <v>1</v>
      </c>
      <c r="AU176" s="11">
        <f t="shared" si="295"/>
        <v>0</v>
      </c>
      <c r="AV176" s="11">
        <f t="shared" si="296"/>
        <v>0</v>
      </c>
      <c r="AW176" s="11">
        <f t="shared" si="297"/>
        <v>0</v>
      </c>
      <c r="AX176" s="11">
        <f t="shared" si="298"/>
        <v>0</v>
      </c>
      <c r="AY176" s="11">
        <f t="shared" si="299"/>
        <v>0</v>
      </c>
      <c r="AZ176" s="10">
        <f t="shared" si="300"/>
        <v>1</v>
      </c>
      <c r="BA176" s="12" t="s">
        <v>1336</v>
      </c>
      <c r="BB176" s="12">
        <v>791</v>
      </c>
      <c r="BC176" s="13">
        <v>1989</v>
      </c>
      <c r="BD176" s="10">
        <f t="shared" si="207"/>
        <v>0</v>
      </c>
      <c r="BE176" s="17">
        <f t="shared" si="301"/>
        <v>2.6</v>
      </c>
      <c r="BF176" s="10" t="str">
        <f t="shared" si="302"/>
        <v>Bra</v>
      </c>
      <c r="BI176" s="7">
        <v>88</v>
      </c>
      <c r="BJ176" s="6" t="s">
        <v>820</v>
      </c>
      <c r="BK176" s="9" t="str">
        <f t="shared" si="208"/>
        <v>Thomas Lindberg</v>
      </c>
      <c r="BL176" s="10" t="str">
        <f t="shared" si="209"/>
        <v>thomas.lindberg@vallentuna.se</v>
      </c>
      <c r="BM176" s="10" t="str">
        <f t="shared" si="210"/>
        <v>Enhetschef Ungdomsenheten</v>
      </c>
      <c r="BN176" s="11">
        <f t="shared" si="211"/>
        <v>1.25</v>
      </c>
      <c r="BO176" s="11">
        <f t="shared" si="212"/>
        <v>0</v>
      </c>
      <c r="BP176" s="11">
        <f t="shared" si="213"/>
        <v>1.25</v>
      </c>
      <c r="BQ176" s="11">
        <f t="shared" si="214"/>
        <v>0</v>
      </c>
      <c r="BR176" s="11">
        <f t="shared" si="215"/>
        <v>0</v>
      </c>
      <c r="BS176" s="10">
        <f t="shared" si="216"/>
        <v>2.5</v>
      </c>
      <c r="BT176" s="11">
        <f t="shared" si="217"/>
        <v>1</v>
      </c>
      <c r="BU176" s="11">
        <f t="shared" si="218"/>
        <v>1</v>
      </c>
      <c r="BV176" s="11">
        <f t="shared" si="219"/>
        <v>1</v>
      </c>
      <c r="BW176" s="11">
        <f t="shared" si="220"/>
        <v>1</v>
      </c>
      <c r="BX176" s="11">
        <f t="shared" si="221"/>
        <v>0</v>
      </c>
      <c r="BY176" s="11">
        <f t="shared" si="222"/>
        <v>0</v>
      </c>
      <c r="BZ176" s="10">
        <f t="shared" si="223"/>
        <v>4</v>
      </c>
      <c r="CA176" s="11">
        <f t="shared" si="224"/>
        <v>0</v>
      </c>
      <c r="CB176" s="11">
        <f t="shared" si="225"/>
        <v>0.625</v>
      </c>
      <c r="CC176" s="11">
        <f t="shared" si="226"/>
        <v>0.625</v>
      </c>
      <c r="CD176" s="11">
        <f t="shared" si="227"/>
        <v>0</v>
      </c>
      <c r="CE176" s="11">
        <f t="shared" si="228"/>
        <v>0.625</v>
      </c>
      <c r="CF176" s="11">
        <f t="shared" si="229"/>
        <v>0.625</v>
      </c>
      <c r="CG176" s="11">
        <f t="shared" si="230"/>
        <v>0.625</v>
      </c>
      <c r="CH176" s="11">
        <f t="shared" si="231"/>
        <v>0</v>
      </c>
      <c r="CI176" s="11">
        <f t="shared" si="232"/>
        <v>0</v>
      </c>
      <c r="CJ176" s="10">
        <f t="shared" si="233"/>
        <v>3.125</v>
      </c>
      <c r="CK176" s="11">
        <f t="shared" si="234"/>
        <v>0</v>
      </c>
      <c r="CL176" s="11">
        <f t="shared" si="235"/>
        <v>2</v>
      </c>
      <c r="CM176" s="11">
        <f t="shared" si="236"/>
        <v>0</v>
      </c>
      <c r="CN176" s="11">
        <f t="shared" si="237"/>
        <v>2</v>
      </c>
      <c r="CO176" s="11">
        <f t="shared" si="238"/>
        <v>1</v>
      </c>
      <c r="CP176" s="11">
        <f t="shared" si="239"/>
        <v>0</v>
      </c>
      <c r="CQ176" s="10">
        <f t="shared" si="240"/>
        <v>5</v>
      </c>
      <c r="CR176" s="11">
        <f t="shared" si="241"/>
        <v>1</v>
      </c>
      <c r="CS176" s="11">
        <f t="shared" si="242"/>
        <v>1</v>
      </c>
      <c r="CT176" s="11">
        <f t="shared" si="243"/>
        <v>1</v>
      </c>
      <c r="CU176" s="11">
        <f t="shared" si="244"/>
        <v>1</v>
      </c>
      <c r="CV176" s="11">
        <f t="shared" si="245"/>
        <v>0</v>
      </c>
      <c r="CW176" s="11">
        <f t="shared" si="246"/>
        <v>0</v>
      </c>
      <c r="CX176" s="10">
        <f t="shared" si="247"/>
        <v>4</v>
      </c>
      <c r="CY176" s="11">
        <f t="shared" si="248"/>
        <v>0</v>
      </c>
      <c r="CZ176" s="11">
        <f t="shared" si="249"/>
        <v>0</v>
      </c>
      <c r="DA176" s="11">
        <f t="shared" si="250"/>
        <v>0</v>
      </c>
      <c r="DB176" s="11">
        <f t="shared" si="251"/>
        <v>0</v>
      </c>
      <c r="DC176" s="11">
        <f t="shared" si="252"/>
        <v>0</v>
      </c>
      <c r="DD176" s="11">
        <f t="shared" si="253"/>
        <v>0</v>
      </c>
      <c r="DE176" s="10">
        <f t="shared" si="254"/>
        <v>0</v>
      </c>
      <c r="DF176" s="12" t="s">
        <v>1530</v>
      </c>
      <c r="DG176" s="12" t="s">
        <v>1531</v>
      </c>
      <c r="DH176" s="13">
        <v>2884</v>
      </c>
      <c r="DI176" s="10">
        <f t="shared" si="255"/>
        <v>4</v>
      </c>
      <c r="DJ176" s="17">
        <f t="shared" si="256"/>
        <v>3.2</v>
      </c>
    </row>
    <row r="177" spans="1:114" ht="14.25" x14ac:dyDescent="0.2">
      <c r="A177" s="6" t="s">
        <v>893</v>
      </c>
      <c r="B177" s="7">
        <v>2421</v>
      </c>
      <c r="C177" s="7"/>
      <c r="D177" s="7">
        <v>170</v>
      </c>
      <c r="E177" s="6" t="s">
        <v>9</v>
      </c>
      <c r="F177" s="9" t="str">
        <f t="shared" si="204"/>
        <v>Emma Käll Carlander</v>
      </c>
      <c r="G177" s="10" t="str">
        <f t="shared" si="205"/>
        <v>emmakallcarlander@karlshamn.se</v>
      </c>
      <c r="H177" s="10" t="str">
        <f t="shared" si="206"/>
        <v>fältsekreterare</v>
      </c>
      <c r="I177" s="11">
        <f t="shared" si="257"/>
        <v>0</v>
      </c>
      <c r="J177" s="11">
        <f t="shared" si="258"/>
        <v>1.25</v>
      </c>
      <c r="K177" s="11">
        <f t="shared" si="259"/>
        <v>1.25</v>
      </c>
      <c r="L177" s="11">
        <f t="shared" si="260"/>
        <v>0</v>
      </c>
      <c r="M177" s="11">
        <f t="shared" si="261"/>
        <v>0</v>
      </c>
      <c r="N177" s="10">
        <f t="shared" si="262"/>
        <v>2.5</v>
      </c>
      <c r="O177" s="11">
        <f t="shared" si="263"/>
        <v>0</v>
      </c>
      <c r="P177" s="11">
        <f t="shared" si="264"/>
        <v>1</v>
      </c>
      <c r="Q177" s="11">
        <f t="shared" si="265"/>
        <v>1</v>
      </c>
      <c r="R177" s="11">
        <f t="shared" si="266"/>
        <v>1</v>
      </c>
      <c r="S177" s="11">
        <f t="shared" si="267"/>
        <v>0</v>
      </c>
      <c r="T177" s="11">
        <f t="shared" si="268"/>
        <v>0</v>
      </c>
      <c r="U177" s="10">
        <f t="shared" si="269"/>
        <v>3</v>
      </c>
      <c r="V177" s="11">
        <f t="shared" si="270"/>
        <v>0</v>
      </c>
      <c r="W177" s="11">
        <f t="shared" si="271"/>
        <v>0.625</v>
      </c>
      <c r="X177" s="11">
        <f t="shared" si="272"/>
        <v>0</v>
      </c>
      <c r="Y177" s="11">
        <f t="shared" si="273"/>
        <v>0</v>
      </c>
      <c r="Z177" s="11">
        <f t="shared" si="274"/>
        <v>0</v>
      </c>
      <c r="AA177" s="11">
        <f t="shared" si="275"/>
        <v>0.625</v>
      </c>
      <c r="AB177" s="11">
        <f t="shared" si="276"/>
        <v>0.625</v>
      </c>
      <c r="AC177" s="11">
        <f t="shared" si="277"/>
        <v>0</v>
      </c>
      <c r="AD177" s="11">
        <f t="shared" si="278"/>
        <v>0</v>
      </c>
      <c r="AE177" s="10">
        <f t="shared" si="279"/>
        <v>1.875</v>
      </c>
      <c r="AF177" s="11">
        <f t="shared" si="280"/>
        <v>0</v>
      </c>
      <c r="AG177" s="11">
        <f t="shared" si="281"/>
        <v>2</v>
      </c>
      <c r="AH177" s="11">
        <f t="shared" si="282"/>
        <v>0</v>
      </c>
      <c r="AI177" s="11">
        <f t="shared" si="283"/>
        <v>0</v>
      </c>
      <c r="AJ177" s="11">
        <f t="shared" si="284"/>
        <v>0</v>
      </c>
      <c r="AK177" s="11">
        <f t="shared" si="285"/>
        <v>0</v>
      </c>
      <c r="AL177" s="10">
        <f t="shared" si="286"/>
        <v>2</v>
      </c>
      <c r="AM177" s="11">
        <f t="shared" si="287"/>
        <v>1</v>
      </c>
      <c r="AN177" s="11">
        <f t="shared" si="288"/>
        <v>1</v>
      </c>
      <c r="AO177" s="11">
        <f t="shared" si="289"/>
        <v>1</v>
      </c>
      <c r="AP177" s="11">
        <f t="shared" si="290"/>
        <v>1</v>
      </c>
      <c r="AQ177" s="11">
        <f t="shared" si="291"/>
        <v>0</v>
      </c>
      <c r="AR177" s="11">
        <f t="shared" si="292"/>
        <v>0</v>
      </c>
      <c r="AS177" s="10">
        <f t="shared" si="293"/>
        <v>4</v>
      </c>
      <c r="AT177" s="11">
        <f t="shared" si="294"/>
        <v>0</v>
      </c>
      <c r="AU177" s="11">
        <f t="shared" si="295"/>
        <v>0</v>
      </c>
      <c r="AV177" s="11">
        <f t="shared" si="296"/>
        <v>0</v>
      </c>
      <c r="AW177" s="11">
        <f t="shared" si="297"/>
        <v>0</v>
      </c>
      <c r="AX177" s="11">
        <f t="shared" si="298"/>
        <v>0</v>
      </c>
      <c r="AY177" s="11">
        <f t="shared" si="299"/>
        <v>0</v>
      </c>
      <c r="AZ177" s="10">
        <f t="shared" si="300"/>
        <v>0</v>
      </c>
      <c r="BA177" s="12" t="s">
        <v>402</v>
      </c>
      <c r="BB177" s="12" t="s">
        <v>417</v>
      </c>
      <c r="BC177" s="13">
        <v>3063</v>
      </c>
      <c r="BD177" s="10">
        <f t="shared" si="207"/>
        <v>4</v>
      </c>
      <c r="BE177" s="17">
        <f t="shared" si="301"/>
        <v>2.5</v>
      </c>
      <c r="BF177" s="10" t="str">
        <f t="shared" si="302"/>
        <v>Mycket bra</v>
      </c>
      <c r="BI177" s="7">
        <v>89</v>
      </c>
      <c r="BJ177" s="6" t="s">
        <v>233</v>
      </c>
      <c r="BK177" s="9" t="str">
        <f t="shared" si="208"/>
        <v>Rolf Johanson</v>
      </c>
      <c r="BL177" s="10" t="str">
        <f t="shared" si="209"/>
        <v>rolf.johanson@salem.se</v>
      </c>
      <c r="BM177" s="10" t="str">
        <f t="shared" si="210"/>
        <v>Kultur- och fritidschef</v>
      </c>
      <c r="BN177" s="11">
        <f t="shared" si="211"/>
        <v>0</v>
      </c>
      <c r="BO177" s="11">
        <f t="shared" si="212"/>
        <v>1.25</v>
      </c>
      <c r="BP177" s="11">
        <f t="shared" si="213"/>
        <v>1.25</v>
      </c>
      <c r="BQ177" s="11">
        <f t="shared" si="214"/>
        <v>1.25</v>
      </c>
      <c r="BR177" s="11">
        <f t="shared" si="215"/>
        <v>0</v>
      </c>
      <c r="BS177" s="10">
        <f t="shared" si="216"/>
        <v>3.75</v>
      </c>
      <c r="BT177" s="11">
        <f t="shared" si="217"/>
        <v>1</v>
      </c>
      <c r="BU177" s="11">
        <f t="shared" si="218"/>
        <v>1</v>
      </c>
      <c r="BV177" s="11">
        <f t="shared" si="219"/>
        <v>1</v>
      </c>
      <c r="BW177" s="11">
        <f t="shared" si="220"/>
        <v>1</v>
      </c>
      <c r="BX177" s="11">
        <f t="shared" si="221"/>
        <v>1</v>
      </c>
      <c r="BY177" s="11">
        <f t="shared" si="222"/>
        <v>0</v>
      </c>
      <c r="BZ177" s="10">
        <f t="shared" si="223"/>
        <v>5</v>
      </c>
      <c r="CA177" s="11">
        <f t="shared" si="224"/>
        <v>0</v>
      </c>
      <c r="CB177" s="11">
        <f t="shared" si="225"/>
        <v>0</v>
      </c>
      <c r="CC177" s="11">
        <f t="shared" si="226"/>
        <v>0</v>
      </c>
      <c r="CD177" s="11">
        <f t="shared" si="227"/>
        <v>0.625</v>
      </c>
      <c r="CE177" s="11">
        <f t="shared" si="228"/>
        <v>0</v>
      </c>
      <c r="CF177" s="11">
        <f t="shared" si="229"/>
        <v>0.625</v>
      </c>
      <c r="CG177" s="11">
        <f t="shared" si="230"/>
        <v>0</v>
      </c>
      <c r="CH177" s="11">
        <f t="shared" si="231"/>
        <v>0.625</v>
      </c>
      <c r="CI177" s="11">
        <f t="shared" si="232"/>
        <v>0</v>
      </c>
      <c r="CJ177" s="10">
        <f t="shared" si="233"/>
        <v>1.875</v>
      </c>
      <c r="CK177" s="11">
        <f t="shared" si="234"/>
        <v>0</v>
      </c>
      <c r="CL177" s="11">
        <f t="shared" si="235"/>
        <v>2</v>
      </c>
      <c r="CM177" s="11">
        <f t="shared" si="236"/>
        <v>0</v>
      </c>
      <c r="CN177" s="11">
        <f t="shared" si="237"/>
        <v>2</v>
      </c>
      <c r="CO177" s="11">
        <f t="shared" si="238"/>
        <v>1</v>
      </c>
      <c r="CP177" s="11">
        <f t="shared" si="239"/>
        <v>0</v>
      </c>
      <c r="CQ177" s="10">
        <f t="shared" si="240"/>
        <v>5</v>
      </c>
      <c r="CR177" s="11">
        <f t="shared" si="241"/>
        <v>1</v>
      </c>
      <c r="CS177" s="11">
        <f t="shared" si="242"/>
        <v>1</v>
      </c>
      <c r="CT177" s="11">
        <f t="shared" si="243"/>
        <v>1</v>
      </c>
      <c r="CU177" s="11">
        <f t="shared" si="244"/>
        <v>1</v>
      </c>
      <c r="CV177" s="11">
        <f t="shared" si="245"/>
        <v>0</v>
      </c>
      <c r="CW177" s="11">
        <f t="shared" si="246"/>
        <v>0</v>
      </c>
      <c r="CX177" s="10">
        <f t="shared" si="247"/>
        <v>4</v>
      </c>
      <c r="CY177" s="11">
        <f t="shared" si="248"/>
        <v>1</v>
      </c>
      <c r="CZ177" s="11">
        <f t="shared" si="249"/>
        <v>1</v>
      </c>
      <c r="DA177" s="11">
        <f t="shared" si="250"/>
        <v>0</v>
      </c>
      <c r="DB177" s="11">
        <f t="shared" si="251"/>
        <v>1</v>
      </c>
      <c r="DC177" s="11">
        <f t="shared" si="252"/>
        <v>0</v>
      </c>
      <c r="DD177" s="11">
        <f t="shared" si="253"/>
        <v>0</v>
      </c>
      <c r="DE177" s="10">
        <f t="shared" si="254"/>
        <v>3</v>
      </c>
      <c r="DF177" s="12">
        <v>958</v>
      </c>
      <c r="DG177" s="12">
        <v>710</v>
      </c>
      <c r="DH177" s="13">
        <v>1668</v>
      </c>
      <c r="DI177" s="10">
        <f t="shared" si="255"/>
        <v>0</v>
      </c>
      <c r="DJ177" s="17">
        <f t="shared" si="256"/>
        <v>3.2</v>
      </c>
    </row>
    <row r="178" spans="1:114" ht="14.25" x14ac:dyDescent="0.2">
      <c r="A178" s="6" t="s">
        <v>893</v>
      </c>
      <c r="B178" s="7">
        <v>2480</v>
      </c>
      <c r="C178" s="7"/>
      <c r="D178" s="7">
        <v>171</v>
      </c>
      <c r="E178" s="6" t="s">
        <v>145</v>
      </c>
      <c r="F178" s="9" t="str">
        <f t="shared" si="204"/>
        <v>torben stenberg</v>
      </c>
      <c r="G178" s="10" t="str">
        <f t="shared" si="205"/>
        <v>torben.stenberg@gagnef.se</v>
      </c>
      <c r="H178" s="10" t="str">
        <f t="shared" si="206"/>
        <v>folkhälsoplanerare</v>
      </c>
      <c r="I178" s="11">
        <f t="shared" si="257"/>
        <v>1.25</v>
      </c>
      <c r="J178" s="11">
        <f t="shared" si="258"/>
        <v>1.25</v>
      </c>
      <c r="K178" s="11">
        <f t="shared" si="259"/>
        <v>0</v>
      </c>
      <c r="L178" s="11">
        <f t="shared" si="260"/>
        <v>1.25</v>
      </c>
      <c r="M178" s="11">
        <f t="shared" si="261"/>
        <v>0</v>
      </c>
      <c r="N178" s="10">
        <f t="shared" si="262"/>
        <v>3.75</v>
      </c>
      <c r="O178" s="11">
        <f t="shared" si="263"/>
        <v>0</v>
      </c>
      <c r="P178" s="11">
        <f t="shared" si="264"/>
        <v>0</v>
      </c>
      <c r="Q178" s="11">
        <f t="shared" si="265"/>
        <v>1</v>
      </c>
      <c r="R178" s="11">
        <f t="shared" si="266"/>
        <v>1</v>
      </c>
      <c r="S178" s="11">
        <f t="shared" si="267"/>
        <v>0</v>
      </c>
      <c r="T178" s="11">
        <f t="shared" si="268"/>
        <v>0</v>
      </c>
      <c r="U178" s="10">
        <f t="shared" si="269"/>
        <v>2</v>
      </c>
      <c r="V178" s="11">
        <f t="shared" si="270"/>
        <v>0</v>
      </c>
      <c r="W178" s="11">
        <f t="shared" si="271"/>
        <v>0.625</v>
      </c>
      <c r="X178" s="11">
        <f t="shared" si="272"/>
        <v>0.625</v>
      </c>
      <c r="Y178" s="11">
        <f t="shared" si="273"/>
        <v>0</v>
      </c>
      <c r="Z178" s="11">
        <f t="shared" si="274"/>
        <v>0.625</v>
      </c>
      <c r="AA178" s="11">
        <f t="shared" si="275"/>
        <v>0.625</v>
      </c>
      <c r="AB178" s="11">
        <f t="shared" si="276"/>
        <v>0.625</v>
      </c>
      <c r="AC178" s="11">
        <f t="shared" si="277"/>
        <v>0.625</v>
      </c>
      <c r="AD178" s="11">
        <f t="shared" si="278"/>
        <v>0</v>
      </c>
      <c r="AE178" s="10">
        <f t="shared" si="279"/>
        <v>3.75</v>
      </c>
      <c r="AF178" s="11">
        <f t="shared" si="280"/>
        <v>0</v>
      </c>
      <c r="AG178" s="11">
        <f t="shared" si="281"/>
        <v>2</v>
      </c>
      <c r="AH178" s="11">
        <f t="shared" si="282"/>
        <v>1</v>
      </c>
      <c r="AI178" s="11">
        <f t="shared" si="283"/>
        <v>0</v>
      </c>
      <c r="AJ178" s="11">
        <f t="shared" si="284"/>
        <v>0</v>
      </c>
      <c r="AK178" s="11">
        <f t="shared" si="285"/>
        <v>0</v>
      </c>
      <c r="AL178" s="10">
        <f t="shared" si="286"/>
        <v>3</v>
      </c>
      <c r="AM178" s="11">
        <f t="shared" si="287"/>
        <v>0</v>
      </c>
      <c r="AN178" s="11">
        <f t="shared" si="288"/>
        <v>1</v>
      </c>
      <c r="AO178" s="11">
        <f t="shared" si="289"/>
        <v>1</v>
      </c>
      <c r="AP178" s="11">
        <f t="shared" si="290"/>
        <v>0</v>
      </c>
      <c r="AQ178" s="11">
        <f t="shared" si="291"/>
        <v>0</v>
      </c>
      <c r="AR178" s="11">
        <f t="shared" si="292"/>
        <v>0</v>
      </c>
      <c r="AS178" s="10">
        <f t="shared" si="293"/>
        <v>2</v>
      </c>
      <c r="AT178" s="11">
        <f t="shared" si="294"/>
        <v>1</v>
      </c>
      <c r="AU178" s="11">
        <f t="shared" si="295"/>
        <v>1</v>
      </c>
      <c r="AV178" s="11">
        <f t="shared" si="296"/>
        <v>0</v>
      </c>
      <c r="AW178" s="11">
        <f t="shared" si="297"/>
        <v>0</v>
      </c>
      <c r="AX178" s="11">
        <f t="shared" si="298"/>
        <v>0</v>
      </c>
      <c r="AY178" s="11">
        <f t="shared" si="299"/>
        <v>0</v>
      </c>
      <c r="AZ178" s="10">
        <f t="shared" si="300"/>
        <v>2</v>
      </c>
      <c r="BA178" s="12">
        <v>807</v>
      </c>
      <c r="BB178" s="12" t="s">
        <v>1328</v>
      </c>
      <c r="BC178" s="13">
        <v>2060</v>
      </c>
      <c r="BD178" s="10">
        <f t="shared" si="207"/>
        <v>1</v>
      </c>
      <c r="BE178" s="17">
        <f t="shared" si="301"/>
        <v>2.5</v>
      </c>
      <c r="BF178" s="10" t="str">
        <f t="shared" si="302"/>
        <v>Varken eller</v>
      </c>
      <c r="BI178" s="7">
        <v>90</v>
      </c>
      <c r="BJ178" s="6" t="s">
        <v>888</v>
      </c>
      <c r="BK178" s="9" t="str">
        <f t="shared" si="208"/>
        <v>Lars Stiernelöf</v>
      </c>
      <c r="BL178" s="10" t="str">
        <f t="shared" si="209"/>
        <v>lars.stiernelof@sunne.se</v>
      </c>
      <c r="BM178" s="10" t="str">
        <f t="shared" si="210"/>
        <v>Ungdomssamordnare/demokratiutvecklare</v>
      </c>
      <c r="BN178" s="11">
        <f t="shared" si="211"/>
        <v>1.25</v>
      </c>
      <c r="BO178" s="11">
        <f t="shared" si="212"/>
        <v>0</v>
      </c>
      <c r="BP178" s="11">
        <f t="shared" si="213"/>
        <v>1.25</v>
      </c>
      <c r="BQ178" s="11">
        <f t="shared" si="214"/>
        <v>0</v>
      </c>
      <c r="BR178" s="11">
        <f t="shared" si="215"/>
        <v>0</v>
      </c>
      <c r="BS178" s="10">
        <f t="shared" si="216"/>
        <v>2.5</v>
      </c>
      <c r="BT178" s="11">
        <f t="shared" si="217"/>
        <v>1</v>
      </c>
      <c r="BU178" s="11">
        <f t="shared" si="218"/>
        <v>1</v>
      </c>
      <c r="BV178" s="11">
        <f t="shared" si="219"/>
        <v>1</v>
      </c>
      <c r="BW178" s="11">
        <f t="shared" si="220"/>
        <v>1</v>
      </c>
      <c r="BX178" s="11">
        <f t="shared" si="221"/>
        <v>1</v>
      </c>
      <c r="BY178" s="11">
        <f t="shared" si="222"/>
        <v>0</v>
      </c>
      <c r="BZ178" s="10">
        <f t="shared" si="223"/>
        <v>5</v>
      </c>
      <c r="CA178" s="11">
        <f t="shared" si="224"/>
        <v>0</v>
      </c>
      <c r="CB178" s="11">
        <f t="shared" si="225"/>
        <v>0</v>
      </c>
      <c r="CC178" s="11">
        <f t="shared" si="226"/>
        <v>0</v>
      </c>
      <c r="CD178" s="11">
        <f t="shared" si="227"/>
        <v>0.625</v>
      </c>
      <c r="CE178" s="11">
        <f t="shared" si="228"/>
        <v>0.625</v>
      </c>
      <c r="CF178" s="11">
        <f t="shared" si="229"/>
        <v>0.625</v>
      </c>
      <c r="CG178" s="11">
        <f t="shared" si="230"/>
        <v>0</v>
      </c>
      <c r="CH178" s="11">
        <f t="shared" si="231"/>
        <v>0</v>
      </c>
      <c r="CI178" s="11">
        <f t="shared" si="232"/>
        <v>0</v>
      </c>
      <c r="CJ178" s="10">
        <f t="shared" si="233"/>
        <v>1.875</v>
      </c>
      <c r="CK178" s="11">
        <f t="shared" si="234"/>
        <v>0</v>
      </c>
      <c r="CL178" s="11">
        <f t="shared" si="235"/>
        <v>2</v>
      </c>
      <c r="CM178" s="11">
        <f t="shared" si="236"/>
        <v>0</v>
      </c>
      <c r="CN178" s="11">
        <f t="shared" si="237"/>
        <v>2</v>
      </c>
      <c r="CO178" s="11">
        <f t="shared" si="238"/>
        <v>0</v>
      </c>
      <c r="CP178" s="11">
        <f t="shared" si="239"/>
        <v>0</v>
      </c>
      <c r="CQ178" s="10">
        <f t="shared" si="240"/>
        <v>4</v>
      </c>
      <c r="CR178" s="11">
        <f t="shared" si="241"/>
        <v>1</v>
      </c>
      <c r="CS178" s="11">
        <f t="shared" si="242"/>
        <v>1</v>
      </c>
      <c r="CT178" s="11">
        <f t="shared" si="243"/>
        <v>1</v>
      </c>
      <c r="CU178" s="11">
        <f t="shared" si="244"/>
        <v>1</v>
      </c>
      <c r="CV178" s="11">
        <f t="shared" si="245"/>
        <v>0</v>
      </c>
      <c r="CW178" s="11">
        <f t="shared" si="246"/>
        <v>0</v>
      </c>
      <c r="CX178" s="10">
        <f t="shared" si="247"/>
        <v>4</v>
      </c>
      <c r="CY178" s="11">
        <f t="shared" si="248"/>
        <v>1</v>
      </c>
      <c r="CZ178" s="11">
        <f t="shared" si="249"/>
        <v>1</v>
      </c>
      <c r="DA178" s="11">
        <f t="shared" si="250"/>
        <v>0</v>
      </c>
      <c r="DB178" s="11">
        <f t="shared" si="251"/>
        <v>0</v>
      </c>
      <c r="DC178" s="11">
        <f t="shared" si="252"/>
        <v>0</v>
      </c>
      <c r="DD178" s="11">
        <f t="shared" si="253"/>
        <v>0</v>
      </c>
      <c r="DE178" s="10">
        <f t="shared" si="254"/>
        <v>2</v>
      </c>
      <c r="DF178" s="12" t="s">
        <v>1415</v>
      </c>
      <c r="DG178" s="12" t="s">
        <v>1590</v>
      </c>
      <c r="DH178" s="13">
        <v>2508</v>
      </c>
      <c r="DI178" s="10">
        <f t="shared" si="255"/>
        <v>3</v>
      </c>
      <c r="DJ178" s="17">
        <f t="shared" si="256"/>
        <v>3.2</v>
      </c>
    </row>
    <row r="179" spans="1:114" ht="14.25" x14ac:dyDescent="0.2">
      <c r="A179" s="6" t="s">
        <v>893</v>
      </c>
      <c r="B179" s="7">
        <v>2417</v>
      </c>
      <c r="C179" s="7"/>
      <c r="D179" s="7">
        <v>172</v>
      </c>
      <c r="E179" s="6" t="s">
        <v>437</v>
      </c>
      <c r="F179" s="9" t="str">
        <f t="shared" si="204"/>
        <v>Thomas Bäckman</v>
      </c>
      <c r="G179" s="10" t="str">
        <f t="shared" si="205"/>
        <v>thomas.backman@jokkmokk.se</v>
      </c>
      <c r="H179" s="10" t="str">
        <f t="shared" si="206"/>
        <v>Fältarbete</v>
      </c>
      <c r="I179" s="11">
        <f t="shared" si="257"/>
        <v>0</v>
      </c>
      <c r="J179" s="11">
        <f t="shared" si="258"/>
        <v>0</v>
      </c>
      <c r="K179" s="11">
        <f t="shared" si="259"/>
        <v>1.25</v>
      </c>
      <c r="L179" s="11">
        <f t="shared" si="260"/>
        <v>0</v>
      </c>
      <c r="M179" s="11">
        <f t="shared" si="261"/>
        <v>0</v>
      </c>
      <c r="N179" s="10">
        <f t="shared" si="262"/>
        <v>1.25</v>
      </c>
      <c r="O179" s="11">
        <f t="shared" si="263"/>
        <v>1</v>
      </c>
      <c r="P179" s="11">
        <f t="shared" si="264"/>
        <v>0</v>
      </c>
      <c r="Q179" s="11">
        <f t="shared" si="265"/>
        <v>0</v>
      </c>
      <c r="R179" s="11">
        <f t="shared" si="266"/>
        <v>1</v>
      </c>
      <c r="S179" s="11">
        <f t="shared" si="267"/>
        <v>1</v>
      </c>
      <c r="T179" s="11">
        <f t="shared" si="268"/>
        <v>0</v>
      </c>
      <c r="U179" s="10">
        <f t="shared" si="269"/>
        <v>3</v>
      </c>
      <c r="V179" s="11">
        <f t="shared" si="270"/>
        <v>0</v>
      </c>
      <c r="W179" s="11">
        <f t="shared" si="271"/>
        <v>0.625</v>
      </c>
      <c r="X179" s="11">
        <f t="shared" si="272"/>
        <v>0.625</v>
      </c>
      <c r="Y179" s="11">
        <f t="shared" si="273"/>
        <v>0</v>
      </c>
      <c r="Z179" s="11">
        <f t="shared" si="274"/>
        <v>0</v>
      </c>
      <c r="AA179" s="11">
        <f t="shared" si="275"/>
        <v>0.625</v>
      </c>
      <c r="AB179" s="11">
        <f t="shared" si="276"/>
        <v>0</v>
      </c>
      <c r="AC179" s="11">
        <f t="shared" si="277"/>
        <v>0.625</v>
      </c>
      <c r="AD179" s="11">
        <f t="shared" si="278"/>
        <v>0</v>
      </c>
      <c r="AE179" s="10">
        <f t="shared" si="279"/>
        <v>2.5</v>
      </c>
      <c r="AF179" s="11">
        <f t="shared" si="280"/>
        <v>1</v>
      </c>
      <c r="AG179" s="11">
        <f t="shared" si="281"/>
        <v>0</v>
      </c>
      <c r="AH179" s="11">
        <f t="shared" si="282"/>
        <v>0</v>
      </c>
      <c r="AI179" s="11">
        <f t="shared" si="283"/>
        <v>2</v>
      </c>
      <c r="AJ179" s="11">
        <f t="shared" si="284"/>
        <v>0</v>
      </c>
      <c r="AK179" s="11">
        <f t="shared" si="285"/>
        <v>0</v>
      </c>
      <c r="AL179" s="10">
        <f t="shared" si="286"/>
        <v>3</v>
      </c>
      <c r="AM179" s="11">
        <f t="shared" si="287"/>
        <v>0</v>
      </c>
      <c r="AN179" s="11">
        <f t="shared" si="288"/>
        <v>1</v>
      </c>
      <c r="AO179" s="11">
        <f t="shared" si="289"/>
        <v>1</v>
      </c>
      <c r="AP179" s="11">
        <f t="shared" si="290"/>
        <v>0</v>
      </c>
      <c r="AQ179" s="11">
        <f t="shared" si="291"/>
        <v>0</v>
      </c>
      <c r="AR179" s="11">
        <f t="shared" si="292"/>
        <v>0</v>
      </c>
      <c r="AS179" s="10">
        <f t="shared" si="293"/>
        <v>2</v>
      </c>
      <c r="AT179" s="11">
        <f t="shared" si="294"/>
        <v>1</v>
      </c>
      <c r="AU179" s="11">
        <f t="shared" si="295"/>
        <v>0</v>
      </c>
      <c r="AV179" s="11">
        <f t="shared" si="296"/>
        <v>1</v>
      </c>
      <c r="AW179" s="11">
        <f t="shared" si="297"/>
        <v>0</v>
      </c>
      <c r="AX179" s="11">
        <f t="shared" si="298"/>
        <v>0</v>
      </c>
      <c r="AY179" s="11">
        <f t="shared" si="299"/>
        <v>0</v>
      </c>
      <c r="AZ179" s="10">
        <f t="shared" si="300"/>
        <v>2</v>
      </c>
      <c r="BA179" s="12" t="s">
        <v>1441</v>
      </c>
      <c r="BB179" s="12" t="s">
        <v>1442</v>
      </c>
      <c r="BC179" s="13">
        <v>2926</v>
      </c>
      <c r="BD179" s="10">
        <f t="shared" si="207"/>
        <v>4</v>
      </c>
      <c r="BE179" s="17">
        <f t="shared" si="301"/>
        <v>2.5</v>
      </c>
      <c r="BF179" s="10" t="str">
        <f t="shared" si="302"/>
        <v>Mycket bra</v>
      </c>
      <c r="BI179" s="7">
        <v>91</v>
      </c>
      <c r="BJ179" s="6" t="s">
        <v>340</v>
      </c>
      <c r="BK179" s="9" t="str">
        <f t="shared" si="208"/>
        <v>Lars-Ove Johansson</v>
      </c>
      <c r="BL179" s="10" t="str">
        <f t="shared" si="209"/>
        <v>lars-ove.johansson@sundsvall.se</v>
      </c>
      <c r="BM179" s="10" t="str">
        <f t="shared" si="210"/>
        <v>Ungdoms- och fritidschef</v>
      </c>
      <c r="BN179" s="11">
        <f t="shared" si="211"/>
        <v>1.25</v>
      </c>
      <c r="BO179" s="11">
        <f t="shared" si="212"/>
        <v>0</v>
      </c>
      <c r="BP179" s="11">
        <f t="shared" si="213"/>
        <v>1.25</v>
      </c>
      <c r="BQ179" s="11">
        <f t="shared" si="214"/>
        <v>1.25</v>
      </c>
      <c r="BR179" s="11">
        <f t="shared" si="215"/>
        <v>0</v>
      </c>
      <c r="BS179" s="10">
        <f t="shared" si="216"/>
        <v>3.75</v>
      </c>
      <c r="BT179" s="11">
        <f t="shared" si="217"/>
        <v>1</v>
      </c>
      <c r="BU179" s="11">
        <f t="shared" si="218"/>
        <v>1</v>
      </c>
      <c r="BV179" s="11">
        <f t="shared" si="219"/>
        <v>1</v>
      </c>
      <c r="BW179" s="11">
        <f t="shared" si="220"/>
        <v>1</v>
      </c>
      <c r="BX179" s="11">
        <f t="shared" si="221"/>
        <v>0</v>
      </c>
      <c r="BY179" s="11">
        <f t="shared" si="222"/>
        <v>0</v>
      </c>
      <c r="BZ179" s="10">
        <f t="shared" si="223"/>
        <v>4</v>
      </c>
      <c r="CA179" s="11">
        <f t="shared" si="224"/>
        <v>0.625</v>
      </c>
      <c r="CB179" s="11">
        <f t="shared" si="225"/>
        <v>0.625</v>
      </c>
      <c r="CC179" s="11">
        <f t="shared" si="226"/>
        <v>0.625</v>
      </c>
      <c r="CD179" s="11">
        <f t="shared" si="227"/>
        <v>0</v>
      </c>
      <c r="CE179" s="11">
        <f t="shared" si="228"/>
        <v>0</v>
      </c>
      <c r="CF179" s="11">
        <f t="shared" si="229"/>
        <v>0.625</v>
      </c>
      <c r="CG179" s="11">
        <f t="shared" si="230"/>
        <v>0.625</v>
      </c>
      <c r="CH179" s="11">
        <f t="shared" si="231"/>
        <v>0.625</v>
      </c>
      <c r="CI179" s="11">
        <f t="shared" si="232"/>
        <v>0</v>
      </c>
      <c r="CJ179" s="10">
        <f t="shared" si="233"/>
        <v>3.75</v>
      </c>
      <c r="CK179" s="11">
        <f t="shared" si="234"/>
        <v>0</v>
      </c>
      <c r="CL179" s="11">
        <f t="shared" si="235"/>
        <v>2</v>
      </c>
      <c r="CM179" s="11">
        <f t="shared" si="236"/>
        <v>1</v>
      </c>
      <c r="CN179" s="11">
        <f t="shared" si="237"/>
        <v>0</v>
      </c>
      <c r="CO179" s="11">
        <f t="shared" si="238"/>
        <v>0</v>
      </c>
      <c r="CP179" s="11">
        <f t="shared" si="239"/>
        <v>0</v>
      </c>
      <c r="CQ179" s="10">
        <f t="shared" si="240"/>
        <v>3</v>
      </c>
      <c r="CR179" s="11">
        <f t="shared" si="241"/>
        <v>1</v>
      </c>
      <c r="CS179" s="11">
        <f t="shared" si="242"/>
        <v>1</v>
      </c>
      <c r="CT179" s="11">
        <f t="shared" si="243"/>
        <v>0</v>
      </c>
      <c r="CU179" s="11">
        <f t="shared" si="244"/>
        <v>1</v>
      </c>
      <c r="CV179" s="11">
        <f t="shared" si="245"/>
        <v>0</v>
      </c>
      <c r="CW179" s="11">
        <f t="shared" si="246"/>
        <v>0</v>
      </c>
      <c r="CX179" s="10">
        <f t="shared" si="247"/>
        <v>3</v>
      </c>
      <c r="CY179" s="11">
        <f t="shared" si="248"/>
        <v>0</v>
      </c>
      <c r="CZ179" s="11">
        <f t="shared" si="249"/>
        <v>0</v>
      </c>
      <c r="DA179" s="11">
        <f t="shared" si="250"/>
        <v>0</v>
      </c>
      <c r="DB179" s="11">
        <f t="shared" si="251"/>
        <v>0</v>
      </c>
      <c r="DC179" s="11">
        <f t="shared" si="252"/>
        <v>0</v>
      </c>
      <c r="DD179" s="11">
        <f t="shared" si="253"/>
        <v>0</v>
      </c>
      <c r="DE179" s="10">
        <f t="shared" si="254"/>
        <v>0</v>
      </c>
      <c r="DF179" s="12" t="s">
        <v>1620</v>
      </c>
      <c r="DG179" s="12" t="s">
        <v>1621</v>
      </c>
      <c r="DH179" s="13">
        <v>4263</v>
      </c>
      <c r="DI179" s="10">
        <f t="shared" si="255"/>
        <v>5</v>
      </c>
      <c r="DJ179" s="17">
        <f t="shared" si="256"/>
        <v>3.2</v>
      </c>
    </row>
    <row r="180" spans="1:114" ht="14.25" x14ac:dyDescent="0.2">
      <c r="A180" s="6" t="s">
        <v>893</v>
      </c>
      <c r="B180" s="7">
        <v>2460</v>
      </c>
      <c r="C180" s="7"/>
      <c r="D180" s="7">
        <v>173</v>
      </c>
      <c r="E180" s="6" t="s">
        <v>1103</v>
      </c>
      <c r="F180" s="9" t="str">
        <f t="shared" si="204"/>
        <v>Nicklas Carlsson</v>
      </c>
      <c r="G180" s="10" t="str">
        <f t="shared" si="205"/>
        <v>nicklas.carlsson@hoor.se</v>
      </c>
      <c r="H180" s="10" t="str">
        <f t="shared" si="206"/>
        <v>Fältassistent</v>
      </c>
      <c r="I180" s="11">
        <f t="shared" si="257"/>
        <v>0</v>
      </c>
      <c r="J180" s="11">
        <f t="shared" si="258"/>
        <v>0</v>
      </c>
      <c r="K180" s="11">
        <f t="shared" si="259"/>
        <v>0</v>
      </c>
      <c r="L180" s="11">
        <f t="shared" si="260"/>
        <v>1.25</v>
      </c>
      <c r="M180" s="11">
        <f t="shared" si="261"/>
        <v>0</v>
      </c>
      <c r="N180" s="10">
        <f t="shared" si="262"/>
        <v>1.25</v>
      </c>
      <c r="O180" s="11">
        <f t="shared" si="263"/>
        <v>0</v>
      </c>
      <c r="P180" s="11">
        <f t="shared" si="264"/>
        <v>1</v>
      </c>
      <c r="Q180" s="11">
        <f t="shared" si="265"/>
        <v>1</v>
      </c>
      <c r="R180" s="11">
        <f t="shared" si="266"/>
        <v>0</v>
      </c>
      <c r="S180" s="11">
        <f t="shared" si="267"/>
        <v>0</v>
      </c>
      <c r="T180" s="11">
        <f t="shared" si="268"/>
        <v>0</v>
      </c>
      <c r="U180" s="10">
        <f t="shared" si="269"/>
        <v>2</v>
      </c>
      <c r="V180" s="11">
        <f t="shared" si="270"/>
        <v>0</v>
      </c>
      <c r="W180" s="11">
        <f t="shared" si="271"/>
        <v>0.625</v>
      </c>
      <c r="X180" s="11">
        <f t="shared" si="272"/>
        <v>0.625</v>
      </c>
      <c r="Y180" s="11">
        <f t="shared" si="273"/>
        <v>0.625</v>
      </c>
      <c r="Z180" s="11">
        <f t="shared" si="274"/>
        <v>0</v>
      </c>
      <c r="AA180" s="11">
        <f t="shared" si="275"/>
        <v>0.625</v>
      </c>
      <c r="AB180" s="11">
        <f t="shared" si="276"/>
        <v>0.625</v>
      </c>
      <c r="AC180" s="11">
        <f t="shared" si="277"/>
        <v>0</v>
      </c>
      <c r="AD180" s="11">
        <f t="shared" si="278"/>
        <v>0</v>
      </c>
      <c r="AE180" s="10">
        <f t="shared" si="279"/>
        <v>3.125</v>
      </c>
      <c r="AF180" s="11">
        <f t="shared" si="280"/>
        <v>0</v>
      </c>
      <c r="AG180" s="11">
        <f t="shared" si="281"/>
        <v>2</v>
      </c>
      <c r="AH180" s="11">
        <f t="shared" si="282"/>
        <v>1</v>
      </c>
      <c r="AI180" s="11">
        <f t="shared" si="283"/>
        <v>0</v>
      </c>
      <c r="AJ180" s="11">
        <f t="shared" si="284"/>
        <v>0</v>
      </c>
      <c r="AK180" s="11">
        <f t="shared" si="285"/>
        <v>0</v>
      </c>
      <c r="AL180" s="10">
        <f t="shared" si="286"/>
        <v>3</v>
      </c>
      <c r="AM180" s="11">
        <f t="shared" si="287"/>
        <v>1</v>
      </c>
      <c r="AN180" s="11">
        <f t="shared" si="288"/>
        <v>1</v>
      </c>
      <c r="AO180" s="11">
        <f t="shared" si="289"/>
        <v>1</v>
      </c>
      <c r="AP180" s="11">
        <f t="shared" si="290"/>
        <v>1</v>
      </c>
      <c r="AQ180" s="11">
        <f t="shared" si="291"/>
        <v>0</v>
      </c>
      <c r="AR180" s="11">
        <f t="shared" si="292"/>
        <v>0</v>
      </c>
      <c r="AS180" s="10">
        <f t="shared" si="293"/>
        <v>4</v>
      </c>
      <c r="AT180" s="11">
        <f t="shared" si="294"/>
        <v>1</v>
      </c>
      <c r="AU180" s="11">
        <f t="shared" si="295"/>
        <v>0</v>
      </c>
      <c r="AV180" s="11">
        <f t="shared" si="296"/>
        <v>1</v>
      </c>
      <c r="AW180" s="11">
        <f t="shared" si="297"/>
        <v>0</v>
      </c>
      <c r="AX180" s="11">
        <f t="shared" si="298"/>
        <v>0</v>
      </c>
      <c r="AY180" s="11">
        <f t="shared" si="299"/>
        <v>0</v>
      </c>
      <c r="AZ180" s="10">
        <f t="shared" si="300"/>
        <v>2</v>
      </c>
      <c r="BA180" s="12" t="s">
        <v>1466</v>
      </c>
      <c r="BB180" s="12">
        <v>926</v>
      </c>
      <c r="BC180" s="13">
        <v>2400</v>
      </c>
      <c r="BD180" s="10">
        <f t="shared" si="207"/>
        <v>2</v>
      </c>
      <c r="BE180" s="17">
        <f t="shared" si="301"/>
        <v>2.5</v>
      </c>
      <c r="BF180" s="10" t="str">
        <f t="shared" si="302"/>
        <v>Varken eller</v>
      </c>
      <c r="BI180" s="7">
        <v>92</v>
      </c>
      <c r="BJ180" s="6" t="s">
        <v>106</v>
      </c>
      <c r="BK180" s="9" t="str">
        <f t="shared" si="208"/>
        <v>Louise Albansson Brohede</v>
      </c>
      <c r="BL180" s="10" t="str">
        <f t="shared" si="209"/>
        <v>louise.albansson@skara.se</v>
      </c>
      <c r="BM180" s="10" t="str">
        <f t="shared" si="210"/>
        <v>Kommunutvecklare</v>
      </c>
      <c r="BN180" s="11">
        <f t="shared" si="211"/>
        <v>0</v>
      </c>
      <c r="BO180" s="11">
        <f t="shared" si="212"/>
        <v>0</v>
      </c>
      <c r="BP180" s="11">
        <f t="shared" si="213"/>
        <v>1.25</v>
      </c>
      <c r="BQ180" s="11">
        <f t="shared" si="214"/>
        <v>0</v>
      </c>
      <c r="BR180" s="11">
        <f t="shared" si="215"/>
        <v>0</v>
      </c>
      <c r="BS180" s="10">
        <f t="shared" si="216"/>
        <v>1.25</v>
      </c>
      <c r="BT180" s="11">
        <f t="shared" si="217"/>
        <v>1</v>
      </c>
      <c r="BU180" s="11">
        <f t="shared" si="218"/>
        <v>1</v>
      </c>
      <c r="BV180" s="11">
        <f t="shared" si="219"/>
        <v>1</v>
      </c>
      <c r="BW180" s="11">
        <f t="shared" si="220"/>
        <v>1</v>
      </c>
      <c r="BX180" s="11">
        <f t="shared" si="221"/>
        <v>0</v>
      </c>
      <c r="BY180" s="11">
        <f t="shared" si="222"/>
        <v>0</v>
      </c>
      <c r="BZ180" s="10">
        <f t="shared" si="223"/>
        <v>4</v>
      </c>
      <c r="CA180" s="11">
        <f t="shared" si="224"/>
        <v>0.625</v>
      </c>
      <c r="CB180" s="11">
        <f t="shared" si="225"/>
        <v>0</v>
      </c>
      <c r="CC180" s="11">
        <f t="shared" si="226"/>
        <v>0.625</v>
      </c>
      <c r="CD180" s="11">
        <f t="shared" si="227"/>
        <v>0</v>
      </c>
      <c r="CE180" s="11">
        <f t="shared" si="228"/>
        <v>0</v>
      </c>
      <c r="CF180" s="11">
        <f t="shared" si="229"/>
        <v>0.625</v>
      </c>
      <c r="CG180" s="11">
        <f t="shared" si="230"/>
        <v>0.625</v>
      </c>
      <c r="CH180" s="11">
        <f t="shared" si="231"/>
        <v>0.625</v>
      </c>
      <c r="CI180" s="11">
        <f t="shared" si="232"/>
        <v>0</v>
      </c>
      <c r="CJ180" s="10">
        <f t="shared" si="233"/>
        <v>3.125</v>
      </c>
      <c r="CK180" s="11">
        <f t="shared" si="234"/>
        <v>0</v>
      </c>
      <c r="CL180" s="11">
        <f t="shared" si="235"/>
        <v>2</v>
      </c>
      <c r="CM180" s="11">
        <f t="shared" si="236"/>
        <v>0</v>
      </c>
      <c r="CN180" s="11">
        <f t="shared" si="237"/>
        <v>2</v>
      </c>
      <c r="CO180" s="11">
        <f t="shared" si="238"/>
        <v>0</v>
      </c>
      <c r="CP180" s="11">
        <f t="shared" si="239"/>
        <v>0</v>
      </c>
      <c r="CQ180" s="10">
        <f t="shared" si="240"/>
        <v>4</v>
      </c>
      <c r="CR180" s="11">
        <f t="shared" si="241"/>
        <v>1</v>
      </c>
      <c r="CS180" s="11">
        <f t="shared" si="242"/>
        <v>1</v>
      </c>
      <c r="CT180" s="11">
        <f t="shared" si="243"/>
        <v>1</v>
      </c>
      <c r="CU180" s="11">
        <f t="shared" si="244"/>
        <v>1</v>
      </c>
      <c r="CV180" s="11">
        <f t="shared" si="245"/>
        <v>0</v>
      </c>
      <c r="CW180" s="11">
        <f t="shared" si="246"/>
        <v>0</v>
      </c>
      <c r="CX180" s="10">
        <f t="shared" si="247"/>
        <v>4</v>
      </c>
      <c r="CY180" s="11">
        <f t="shared" si="248"/>
        <v>0</v>
      </c>
      <c r="CZ180" s="11">
        <f t="shared" si="249"/>
        <v>0</v>
      </c>
      <c r="DA180" s="11">
        <f t="shared" si="250"/>
        <v>0</v>
      </c>
      <c r="DB180" s="11">
        <f t="shared" si="251"/>
        <v>0</v>
      </c>
      <c r="DC180" s="11">
        <f t="shared" si="252"/>
        <v>1</v>
      </c>
      <c r="DD180" s="11">
        <f t="shared" si="253"/>
        <v>0</v>
      </c>
      <c r="DE180" s="10">
        <f t="shared" si="254"/>
        <v>1</v>
      </c>
      <c r="DF180" s="12" t="s">
        <v>1659</v>
      </c>
      <c r="DG180" s="12" t="s">
        <v>1466</v>
      </c>
      <c r="DH180" s="13">
        <v>3275</v>
      </c>
      <c r="DI180" s="10">
        <f t="shared" si="255"/>
        <v>5</v>
      </c>
      <c r="DJ180" s="17">
        <f t="shared" si="256"/>
        <v>3.2</v>
      </c>
    </row>
    <row r="181" spans="1:114" ht="14.25" x14ac:dyDescent="0.2">
      <c r="A181" s="6" t="s">
        <v>893</v>
      </c>
      <c r="B181" s="7">
        <v>2404</v>
      </c>
      <c r="C181" s="7"/>
      <c r="D181" s="7">
        <v>174</v>
      </c>
      <c r="E181" s="6" t="s">
        <v>174</v>
      </c>
      <c r="F181" s="9" t="str">
        <f t="shared" si="204"/>
        <v>Lars-Erik Lindvall</v>
      </c>
      <c r="G181" s="10" t="str">
        <f t="shared" si="205"/>
        <v>lars-erik.lindvall@kungsor.se</v>
      </c>
      <c r="H181" s="10" t="str">
        <f t="shared" si="206"/>
        <v>Bitr. barn- och utbildningschef</v>
      </c>
      <c r="I181" s="11">
        <f t="shared" si="257"/>
        <v>0</v>
      </c>
      <c r="J181" s="11">
        <f t="shared" si="258"/>
        <v>0</v>
      </c>
      <c r="K181" s="11">
        <f t="shared" si="259"/>
        <v>1.25</v>
      </c>
      <c r="L181" s="11">
        <f t="shared" si="260"/>
        <v>1.25</v>
      </c>
      <c r="M181" s="11">
        <f t="shared" si="261"/>
        <v>0</v>
      </c>
      <c r="N181" s="10">
        <f t="shared" si="262"/>
        <v>2.5</v>
      </c>
      <c r="O181" s="11">
        <f t="shared" si="263"/>
        <v>1</v>
      </c>
      <c r="P181" s="11">
        <f t="shared" si="264"/>
        <v>1</v>
      </c>
      <c r="Q181" s="11">
        <f t="shared" si="265"/>
        <v>1</v>
      </c>
      <c r="R181" s="11">
        <f t="shared" si="266"/>
        <v>1</v>
      </c>
      <c r="S181" s="11">
        <f t="shared" si="267"/>
        <v>0</v>
      </c>
      <c r="T181" s="11">
        <f t="shared" si="268"/>
        <v>0</v>
      </c>
      <c r="U181" s="10">
        <f t="shared" si="269"/>
        <v>4</v>
      </c>
      <c r="V181" s="11">
        <f t="shared" si="270"/>
        <v>0</v>
      </c>
      <c r="W181" s="11">
        <f t="shared" si="271"/>
        <v>0.625</v>
      </c>
      <c r="X181" s="11">
        <f t="shared" si="272"/>
        <v>0.625</v>
      </c>
      <c r="Y181" s="11">
        <f t="shared" si="273"/>
        <v>0.625</v>
      </c>
      <c r="Z181" s="11">
        <f t="shared" si="274"/>
        <v>0</v>
      </c>
      <c r="AA181" s="11">
        <f t="shared" si="275"/>
        <v>0.625</v>
      </c>
      <c r="AB181" s="11">
        <f t="shared" si="276"/>
        <v>0.625</v>
      </c>
      <c r="AC181" s="11">
        <f t="shared" si="277"/>
        <v>0</v>
      </c>
      <c r="AD181" s="11">
        <f t="shared" si="278"/>
        <v>0</v>
      </c>
      <c r="AE181" s="10">
        <f t="shared" si="279"/>
        <v>3.125</v>
      </c>
      <c r="AF181" s="11">
        <f t="shared" si="280"/>
        <v>1</v>
      </c>
      <c r="AG181" s="11">
        <f t="shared" si="281"/>
        <v>0</v>
      </c>
      <c r="AH181" s="11">
        <f t="shared" si="282"/>
        <v>0</v>
      </c>
      <c r="AI181" s="11">
        <f t="shared" si="283"/>
        <v>0</v>
      </c>
      <c r="AJ181" s="11">
        <f t="shared" si="284"/>
        <v>0</v>
      </c>
      <c r="AK181" s="11">
        <f t="shared" si="285"/>
        <v>0</v>
      </c>
      <c r="AL181" s="10">
        <f t="shared" si="286"/>
        <v>1</v>
      </c>
      <c r="AM181" s="11">
        <f t="shared" si="287"/>
        <v>1</v>
      </c>
      <c r="AN181" s="11">
        <f t="shared" si="288"/>
        <v>0</v>
      </c>
      <c r="AO181" s="11">
        <f t="shared" si="289"/>
        <v>1</v>
      </c>
      <c r="AP181" s="11">
        <f t="shared" si="290"/>
        <v>1</v>
      </c>
      <c r="AQ181" s="11">
        <f t="shared" si="291"/>
        <v>0</v>
      </c>
      <c r="AR181" s="11">
        <f t="shared" si="292"/>
        <v>0</v>
      </c>
      <c r="AS181" s="10">
        <f t="shared" si="293"/>
        <v>3</v>
      </c>
      <c r="AT181" s="11">
        <f t="shared" si="294"/>
        <v>0</v>
      </c>
      <c r="AU181" s="11">
        <f t="shared" si="295"/>
        <v>0</v>
      </c>
      <c r="AV181" s="11">
        <f t="shared" si="296"/>
        <v>1</v>
      </c>
      <c r="AW181" s="11">
        <f t="shared" si="297"/>
        <v>0</v>
      </c>
      <c r="AX181" s="11">
        <f t="shared" si="298"/>
        <v>0</v>
      </c>
      <c r="AY181" s="11">
        <f t="shared" si="299"/>
        <v>0</v>
      </c>
      <c r="AZ181" s="10">
        <f t="shared" si="300"/>
        <v>1</v>
      </c>
      <c r="BA181" s="12" t="s">
        <v>1627</v>
      </c>
      <c r="BB181" s="12">
        <v>775</v>
      </c>
      <c r="BC181" s="13">
        <v>2587</v>
      </c>
      <c r="BD181" s="10">
        <f t="shared" si="207"/>
        <v>3</v>
      </c>
      <c r="BE181" s="17">
        <f t="shared" si="301"/>
        <v>2.5</v>
      </c>
      <c r="BF181" s="10" t="str">
        <f t="shared" si="302"/>
        <v>Varken eller</v>
      </c>
      <c r="BI181" s="7">
        <v>93</v>
      </c>
      <c r="BJ181" s="6" t="s">
        <v>768</v>
      </c>
      <c r="BK181" s="9" t="str">
        <f t="shared" si="208"/>
        <v>Lena Eriksson</v>
      </c>
      <c r="BL181" s="10" t="str">
        <f t="shared" si="209"/>
        <v>lena.eriksson@alingsas.se</v>
      </c>
      <c r="BM181" s="10" t="str">
        <f t="shared" si="210"/>
        <v>avdelningschef</v>
      </c>
      <c r="BN181" s="11">
        <f t="shared" si="211"/>
        <v>0</v>
      </c>
      <c r="BO181" s="11">
        <f t="shared" si="212"/>
        <v>0</v>
      </c>
      <c r="BP181" s="11">
        <f t="shared" si="213"/>
        <v>1.25</v>
      </c>
      <c r="BQ181" s="11">
        <f t="shared" si="214"/>
        <v>1.25</v>
      </c>
      <c r="BR181" s="11">
        <f t="shared" si="215"/>
        <v>0</v>
      </c>
      <c r="BS181" s="10">
        <f t="shared" si="216"/>
        <v>2.5</v>
      </c>
      <c r="BT181" s="11">
        <f t="shared" si="217"/>
        <v>0</v>
      </c>
      <c r="BU181" s="11">
        <f t="shared" si="218"/>
        <v>1</v>
      </c>
      <c r="BV181" s="11">
        <f t="shared" si="219"/>
        <v>1</v>
      </c>
      <c r="BW181" s="11">
        <f t="shared" si="220"/>
        <v>1</v>
      </c>
      <c r="BX181" s="11">
        <f t="shared" si="221"/>
        <v>1</v>
      </c>
      <c r="BY181" s="11">
        <f t="shared" si="222"/>
        <v>0</v>
      </c>
      <c r="BZ181" s="10">
        <f t="shared" si="223"/>
        <v>4</v>
      </c>
      <c r="CA181" s="11">
        <f t="shared" si="224"/>
        <v>0.625</v>
      </c>
      <c r="CB181" s="11">
        <f t="shared" si="225"/>
        <v>0.625</v>
      </c>
      <c r="CC181" s="11">
        <f t="shared" si="226"/>
        <v>0.625</v>
      </c>
      <c r="CD181" s="11">
        <f t="shared" si="227"/>
        <v>0</v>
      </c>
      <c r="CE181" s="11">
        <f t="shared" si="228"/>
        <v>0</v>
      </c>
      <c r="CF181" s="11">
        <f t="shared" si="229"/>
        <v>0.625</v>
      </c>
      <c r="CG181" s="11">
        <f t="shared" si="230"/>
        <v>0.625</v>
      </c>
      <c r="CH181" s="11">
        <f t="shared" si="231"/>
        <v>0.625</v>
      </c>
      <c r="CI181" s="11">
        <f t="shared" si="232"/>
        <v>0</v>
      </c>
      <c r="CJ181" s="10">
        <f t="shared" si="233"/>
        <v>3.75</v>
      </c>
      <c r="CK181" s="11">
        <f t="shared" si="234"/>
        <v>0</v>
      </c>
      <c r="CL181" s="11">
        <f t="shared" si="235"/>
        <v>2</v>
      </c>
      <c r="CM181" s="11">
        <f t="shared" si="236"/>
        <v>0</v>
      </c>
      <c r="CN181" s="11">
        <f t="shared" si="237"/>
        <v>2</v>
      </c>
      <c r="CO181" s="11">
        <f t="shared" si="238"/>
        <v>1</v>
      </c>
      <c r="CP181" s="11">
        <f t="shared" si="239"/>
        <v>0</v>
      </c>
      <c r="CQ181" s="10">
        <f t="shared" si="240"/>
        <v>5</v>
      </c>
      <c r="CR181" s="11">
        <f t="shared" si="241"/>
        <v>1</v>
      </c>
      <c r="CS181" s="11">
        <f t="shared" si="242"/>
        <v>1</v>
      </c>
      <c r="CT181" s="11">
        <f t="shared" si="243"/>
        <v>1</v>
      </c>
      <c r="CU181" s="11">
        <f t="shared" si="244"/>
        <v>1</v>
      </c>
      <c r="CV181" s="11">
        <f t="shared" si="245"/>
        <v>1</v>
      </c>
      <c r="CW181" s="11">
        <f t="shared" si="246"/>
        <v>0</v>
      </c>
      <c r="CX181" s="10">
        <f t="shared" si="247"/>
        <v>5</v>
      </c>
      <c r="CY181" s="11">
        <f t="shared" si="248"/>
        <v>0</v>
      </c>
      <c r="CZ181" s="11">
        <f t="shared" si="249"/>
        <v>0</v>
      </c>
      <c r="DA181" s="11">
        <f t="shared" si="250"/>
        <v>1</v>
      </c>
      <c r="DB181" s="11">
        <f t="shared" si="251"/>
        <v>1</v>
      </c>
      <c r="DC181" s="11">
        <f t="shared" si="252"/>
        <v>0</v>
      </c>
      <c r="DD181" s="11">
        <f t="shared" si="253"/>
        <v>0</v>
      </c>
      <c r="DE181" s="10">
        <f t="shared" si="254"/>
        <v>2</v>
      </c>
      <c r="DF181" s="12">
        <v>847</v>
      </c>
      <c r="DG181" s="12">
        <v>923</v>
      </c>
      <c r="DH181" s="13">
        <v>1770</v>
      </c>
      <c r="DI181" s="10">
        <f t="shared" si="255"/>
        <v>0</v>
      </c>
      <c r="DJ181" s="17">
        <f t="shared" si="256"/>
        <v>3.2</v>
      </c>
    </row>
    <row r="182" spans="1:114" ht="14.25" x14ac:dyDescent="0.2">
      <c r="A182" s="6" t="s">
        <v>893</v>
      </c>
      <c r="B182" s="7">
        <v>2482</v>
      </c>
      <c r="C182" s="7"/>
      <c r="D182" s="7">
        <v>175</v>
      </c>
      <c r="E182" s="6" t="s">
        <v>1006</v>
      </c>
      <c r="F182" s="9" t="str">
        <f t="shared" si="204"/>
        <v>Lena Andersson</v>
      </c>
      <c r="G182" s="10" t="str">
        <f t="shared" si="205"/>
        <v>lena.andersson@tidaholm.se</v>
      </c>
      <c r="H182" s="10" t="str">
        <f t="shared" si="206"/>
        <v>Ungdomslots</v>
      </c>
      <c r="I182" s="11">
        <f t="shared" si="257"/>
        <v>0</v>
      </c>
      <c r="J182" s="11">
        <f t="shared" si="258"/>
        <v>1.25</v>
      </c>
      <c r="K182" s="11">
        <f t="shared" si="259"/>
        <v>0</v>
      </c>
      <c r="L182" s="11">
        <f t="shared" si="260"/>
        <v>0</v>
      </c>
      <c r="M182" s="11">
        <f t="shared" si="261"/>
        <v>0</v>
      </c>
      <c r="N182" s="10">
        <f t="shared" si="262"/>
        <v>1.25</v>
      </c>
      <c r="O182" s="11">
        <f t="shared" si="263"/>
        <v>1</v>
      </c>
      <c r="P182" s="11">
        <f t="shared" si="264"/>
        <v>1</v>
      </c>
      <c r="Q182" s="11">
        <f t="shared" si="265"/>
        <v>0</v>
      </c>
      <c r="R182" s="11">
        <f t="shared" si="266"/>
        <v>1</v>
      </c>
      <c r="S182" s="11">
        <f t="shared" si="267"/>
        <v>0</v>
      </c>
      <c r="T182" s="11">
        <f t="shared" si="268"/>
        <v>0</v>
      </c>
      <c r="U182" s="10">
        <f t="shared" si="269"/>
        <v>3</v>
      </c>
      <c r="V182" s="11">
        <f t="shared" si="270"/>
        <v>0</v>
      </c>
      <c r="W182" s="11">
        <f t="shared" si="271"/>
        <v>0</v>
      </c>
      <c r="X182" s="11">
        <f t="shared" si="272"/>
        <v>0.625</v>
      </c>
      <c r="Y182" s="11">
        <f t="shared" si="273"/>
        <v>0</v>
      </c>
      <c r="Z182" s="11">
        <f t="shared" si="274"/>
        <v>0</v>
      </c>
      <c r="AA182" s="11">
        <f t="shared" si="275"/>
        <v>0.625</v>
      </c>
      <c r="AB182" s="11">
        <f t="shared" si="276"/>
        <v>0</v>
      </c>
      <c r="AC182" s="11">
        <f t="shared" si="277"/>
        <v>0</v>
      </c>
      <c r="AD182" s="11">
        <f t="shared" si="278"/>
        <v>0</v>
      </c>
      <c r="AE182" s="10">
        <f t="shared" si="279"/>
        <v>1.25</v>
      </c>
      <c r="AF182" s="11">
        <f t="shared" si="280"/>
        <v>0</v>
      </c>
      <c r="AG182" s="11">
        <f t="shared" si="281"/>
        <v>2</v>
      </c>
      <c r="AH182" s="11">
        <f t="shared" si="282"/>
        <v>0</v>
      </c>
      <c r="AI182" s="11">
        <f t="shared" si="283"/>
        <v>2</v>
      </c>
      <c r="AJ182" s="11">
        <f t="shared" si="284"/>
        <v>0</v>
      </c>
      <c r="AK182" s="11">
        <f t="shared" si="285"/>
        <v>0</v>
      </c>
      <c r="AL182" s="10">
        <f t="shared" si="286"/>
        <v>4</v>
      </c>
      <c r="AM182" s="11">
        <f t="shared" si="287"/>
        <v>1</v>
      </c>
      <c r="AN182" s="11">
        <f t="shared" si="288"/>
        <v>1</v>
      </c>
      <c r="AO182" s="11">
        <f t="shared" si="289"/>
        <v>0</v>
      </c>
      <c r="AP182" s="11">
        <f t="shared" si="290"/>
        <v>1</v>
      </c>
      <c r="AQ182" s="11">
        <f t="shared" si="291"/>
        <v>0</v>
      </c>
      <c r="AR182" s="11">
        <f t="shared" si="292"/>
        <v>0</v>
      </c>
      <c r="AS182" s="10">
        <f t="shared" si="293"/>
        <v>3</v>
      </c>
      <c r="AT182" s="11">
        <f t="shared" si="294"/>
        <v>0</v>
      </c>
      <c r="AU182" s="11">
        <f t="shared" si="295"/>
        <v>0</v>
      </c>
      <c r="AV182" s="11">
        <f t="shared" si="296"/>
        <v>1</v>
      </c>
      <c r="AW182" s="11">
        <f t="shared" si="297"/>
        <v>0</v>
      </c>
      <c r="AX182" s="11">
        <f t="shared" si="298"/>
        <v>0</v>
      </c>
      <c r="AY182" s="11">
        <f t="shared" si="299"/>
        <v>0</v>
      </c>
      <c r="AZ182" s="10">
        <f t="shared" si="300"/>
        <v>1</v>
      </c>
      <c r="BA182" s="12" t="s">
        <v>1653</v>
      </c>
      <c r="BB182" s="12" t="s">
        <v>1654</v>
      </c>
      <c r="BC182" s="13">
        <v>2909</v>
      </c>
      <c r="BD182" s="10">
        <f t="shared" si="207"/>
        <v>4</v>
      </c>
      <c r="BE182" s="17">
        <f t="shared" si="301"/>
        <v>2.5</v>
      </c>
      <c r="BF182" s="10" t="str">
        <f t="shared" si="302"/>
        <v>Bra</v>
      </c>
      <c r="BI182" s="7">
        <v>94</v>
      </c>
      <c r="BJ182" s="6" t="s">
        <v>1179</v>
      </c>
      <c r="BK182" s="9" t="str">
        <f t="shared" si="208"/>
        <v>Martin Larsson</v>
      </c>
      <c r="BL182" s="10" t="str">
        <f t="shared" si="209"/>
        <v>martin.larsson@partille.se</v>
      </c>
      <c r="BM182" s="10" t="str">
        <f t="shared" si="210"/>
        <v>Enhetschef</v>
      </c>
      <c r="BN182" s="11">
        <f t="shared" si="211"/>
        <v>1.25</v>
      </c>
      <c r="BO182" s="11">
        <f t="shared" si="212"/>
        <v>0</v>
      </c>
      <c r="BP182" s="11">
        <f t="shared" si="213"/>
        <v>1.25</v>
      </c>
      <c r="BQ182" s="11">
        <f t="shared" si="214"/>
        <v>1.25</v>
      </c>
      <c r="BR182" s="11">
        <f t="shared" si="215"/>
        <v>0</v>
      </c>
      <c r="BS182" s="10">
        <f t="shared" si="216"/>
        <v>3.75</v>
      </c>
      <c r="BT182" s="11">
        <f t="shared" si="217"/>
        <v>1</v>
      </c>
      <c r="BU182" s="11">
        <f t="shared" si="218"/>
        <v>0</v>
      </c>
      <c r="BV182" s="11">
        <f t="shared" si="219"/>
        <v>1</v>
      </c>
      <c r="BW182" s="11">
        <f t="shared" si="220"/>
        <v>1</v>
      </c>
      <c r="BX182" s="11">
        <f t="shared" si="221"/>
        <v>0</v>
      </c>
      <c r="BY182" s="11">
        <f t="shared" si="222"/>
        <v>0</v>
      </c>
      <c r="BZ182" s="10">
        <f t="shared" si="223"/>
        <v>3</v>
      </c>
      <c r="CA182" s="11">
        <f t="shared" si="224"/>
        <v>0</v>
      </c>
      <c r="CB182" s="11">
        <f t="shared" si="225"/>
        <v>0.625</v>
      </c>
      <c r="CC182" s="11">
        <f t="shared" si="226"/>
        <v>0.625</v>
      </c>
      <c r="CD182" s="11">
        <f t="shared" si="227"/>
        <v>0.625</v>
      </c>
      <c r="CE182" s="11">
        <f t="shared" si="228"/>
        <v>0.625</v>
      </c>
      <c r="CF182" s="11">
        <f t="shared" si="229"/>
        <v>0.625</v>
      </c>
      <c r="CG182" s="11">
        <f t="shared" si="230"/>
        <v>0.625</v>
      </c>
      <c r="CH182" s="11">
        <f t="shared" si="231"/>
        <v>0.625</v>
      </c>
      <c r="CI182" s="11">
        <f t="shared" si="232"/>
        <v>0</v>
      </c>
      <c r="CJ182" s="10">
        <f t="shared" si="233"/>
        <v>4.375</v>
      </c>
      <c r="CK182" s="11">
        <f t="shared" si="234"/>
        <v>0</v>
      </c>
      <c r="CL182" s="11">
        <f t="shared" si="235"/>
        <v>2</v>
      </c>
      <c r="CM182" s="11">
        <f t="shared" si="236"/>
        <v>0</v>
      </c>
      <c r="CN182" s="11">
        <f t="shared" si="237"/>
        <v>2</v>
      </c>
      <c r="CO182" s="11">
        <f t="shared" si="238"/>
        <v>0</v>
      </c>
      <c r="CP182" s="11">
        <f t="shared" si="239"/>
        <v>0</v>
      </c>
      <c r="CQ182" s="10">
        <f t="shared" si="240"/>
        <v>4</v>
      </c>
      <c r="CR182" s="11">
        <f t="shared" si="241"/>
        <v>1</v>
      </c>
      <c r="CS182" s="11">
        <f t="shared" si="242"/>
        <v>1</v>
      </c>
      <c r="CT182" s="11">
        <f t="shared" si="243"/>
        <v>1</v>
      </c>
      <c r="CU182" s="11">
        <f t="shared" si="244"/>
        <v>1</v>
      </c>
      <c r="CV182" s="11">
        <f t="shared" si="245"/>
        <v>0</v>
      </c>
      <c r="CW182" s="11">
        <f t="shared" si="246"/>
        <v>0</v>
      </c>
      <c r="CX182" s="10">
        <f t="shared" si="247"/>
        <v>4</v>
      </c>
      <c r="CY182" s="11">
        <f t="shared" si="248"/>
        <v>0</v>
      </c>
      <c r="CZ182" s="11">
        <f t="shared" si="249"/>
        <v>1</v>
      </c>
      <c r="DA182" s="11">
        <f t="shared" si="250"/>
        <v>0</v>
      </c>
      <c r="DB182" s="11">
        <f t="shared" si="251"/>
        <v>0</v>
      </c>
      <c r="DC182" s="11">
        <f t="shared" si="252"/>
        <v>0</v>
      </c>
      <c r="DD182" s="11">
        <f t="shared" si="253"/>
        <v>0</v>
      </c>
      <c r="DE182" s="10">
        <f t="shared" si="254"/>
        <v>1</v>
      </c>
      <c r="DF182" s="12" t="s">
        <v>1523</v>
      </c>
      <c r="DG182" s="12" t="s">
        <v>1581</v>
      </c>
      <c r="DH182" s="13">
        <v>2315</v>
      </c>
      <c r="DI182" s="10">
        <f t="shared" si="255"/>
        <v>2</v>
      </c>
      <c r="DJ182" s="17">
        <f t="shared" si="256"/>
        <v>3.2</v>
      </c>
    </row>
    <row r="183" spans="1:114" ht="14.25" x14ac:dyDescent="0.2">
      <c r="A183" s="19" t="s">
        <v>915</v>
      </c>
      <c r="B183" s="7">
        <v>2260</v>
      </c>
      <c r="C183" s="7"/>
      <c r="D183" s="7">
        <v>176</v>
      </c>
      <c r="E183" s="6" t="s">
        <v>1000</v>
      </c>
      <c r="F183" s="9" t="str">
        <f t="shared" si="204"/>
        <v>Jessica Jonasson</v>
      </c>
      <c r="G183" s="10" t="str">
        <f t="shared" si="205"/>
        <v>jessica.jonasson@tanum.se</v>
      </c>
      <c r="H183" s="10" t="str">
        <f t="shared" si="206"/>
        <v>Fritidsamordnare</v>
      </c>
      <c r="I183" s="11">
        <f t="shared" si="257"/>
        <v>1.25</v>
      </c>
      <c r="J183" s="11">
        <f t="shared" si="258"/>
        <v>0</v>
      </c>
      <c r="K183" s="11">
        <f t="shared" si="259"/>
        <v>0</v>
      </c>
      <c r="L183" s="11">
        <f t="shared" si="260"/>
        <v>1.25</v>
      </c>
      <c r="M183" s="11">
        <f t="shared" si="261"/>
        <v>0</v>
      </c>
      <c r="N183" s="10">
        <f t="shared" si="262"/>
        <v>2.5</v>
      </c>
      <c r="O183" s="11">
        <f t="shared" si="263"/>
        <v>1</v>
      </c>
      <c r="P183" s="11">
        <f t="shared" si="264"/>
        <v>1</v>
      </c>
      <c r="Q183" s="11">
        <f t="shared" si="265"/>
        <v>1</v>
      </c>
      <c r="R183" s="11">
        <f t="shared" si="266"/>
        <v>1</v>
      </c>
      <c r="S183" s="11">
        <f t="shared" si="267"/>
        <v>0</v>
      </c>
      <c r="T183" s="11">
        <f t="shared" si="268"/>
        <v>0</v>
      </c>
      <c r="U183" s="10">
        <f t="shared" si="269"/>
        <v>4</v>
      </c>
      <c r="V183" s="11">
        <f t="shared" si="270"/>
        <v>0</v>
      </c>
      <c r="W183" s="11">
        <f t="shared" si="271"/>
        <v>0</v>
      </c>
      <c r="X183" s="11">
        <f t="shared" si="272"/>
        <v>0</v>
      </c>
      <c r="Y183" s="11">
        <f t="shared" si="273"/>
        <v>0</v>
      </c>
      <c r="Z183" s="11">
        <f t="shared" si="274"/>
        <v>0</v>
      </c>
      <c r="AA183" s="11">
        <f t="shared" si="275"/>
        <v>0.625</v>
      </c>
      <c r="AB183" s="11">
        <f t="shared" si="276"/>
        <v>0</v>
      </c>
      <c r="AC183" s="11">
        <f t="shared" si="277"/>
        <v>0.625</v>
      </c>
      <c r="AD183" s="11">
        <f t="shared" si="278"/>
        <v>0</v>
      </c>
      <c r="AE183" s="10">
        <f t="shared" si="279"/>
        <v>1.25</v>
      </c>
      <c r="AF183" s="11">
        <f t="shared" si="280"/>
        <v>1</v>
      </c>
      <c r="AG183" s="11">
        <f t="shared" si="281"/>
        <v>0</v>
      </c>
      <c r="AH183" s="11">
        <f t="shared" si="282"/>
        <v>0</v>
      </c>
      <c r="AI183" s="11">
        <f t="shared" si="283"/>
        <v>2</v>
      </c>
      <c r="AJ183" s="11">
        <f t="shared" si="284"/>
        <v>0</v>
      </c>
      <c r="AK183" s="11">
        <f t="shared" si="285"/>
        <v>0</v>
      </c>
      <c r="AL183" s="10">
        <f t="shared" si="286"/>
        <v>3</v>
      </c>
      <c r="AM183" s="11">
        <f t="shared" si="287"/>
        <v>1</v>
      </c>
      <c r="AN183" s="11">
        <f t="shared" si="288"/>
        <v>1</v>
      </c>
      <c r="AO183" s="11">
        <f t="shared" si="289"/>
        <v>1</v>
      </c>
      <c r="AP183" s="11">
        <f t="shared" si="290"/>
        <v>1</v>
      </c>
      <c r="AQ183" s="11">
        <f t="shared" si="291"/>
        <v>0</v>
      </c>
      <c r="AR183" s="11">
        <f t="shared" si="292"/>
        <v>0</v>
      </c>
      <c r="AS183" s="10">
        <f t="shared" si="293"/>
        <v>4</v>
      </c>
      <c r="AT183" s="11">
        <f t="shared" si="294"/>
        <v>1</v>
      </c>
      <c r="AU183" s="11">
        <f t="shared" si="295"/>
        <v>0</v>
      </c>
      <c r="AV183" s="11">
        <f t="shared" si="296"/>
        <v>1</v>
      </c>
      <c r="AW183" s="11">
        <f t="shared" si="297"/>
        <v>0</v>
      </c>
      <c r="AX183" s="11">
        <f t="shared" si="298"/>
        <v>0</v>
      </c>
      <c r="AY183" s="11">
        <f t="shared" si="299"/>
        <v>0</v>
      </c>
      <c r="AZ183" s="10">
        <f t="shared" si="300"/>
        <v>2</v>
      </c>
      <c r="BA183" s="12">
        <v>876</v>
      </c>
      <c r="BB183" s="12" t="s">
        <v>1657</v>
      </c>
      <c r="BC183" s="13">
        <v>2003</v>
      </c>
      <c r="BD183" s="10">
        <f t="shared" si="207"/>
        <v>1</v>
      </c>
      <c r="BE183" s="17">
        <f t="shared" si="301"/>
        <v>2.5</v>
      </c>
      <c r="BF183" s="10" t="str">
        <f t="shared" si="302"/>
        <v>Bra</v>
      </c>
      <c r="BI183" s="7">
        <v>95</v>
      </c>
      <c r="BJ183" s="6" t="s">
        <v>553</v>
      </c>
      <c r="BK183" s="9" t="str">
        <f t="shared" si="208"/>
        <v>Göran Lundström</v>
      </c>
      <c r="BL183" s="10" t="str">
        <f t="shared" si="209"/>
        <v>goran.lundstrom@soderkoping.se</v>
      </c>
      <c r="BM183" s="10" t="str">
        <f t="shared" si="210"/>
        <v>Folkhälsosamordnare för barn och unga</v>
      </c>
      <c r="BN183" s="11">
        <f t="shared" si="211"/>
        <v>0</v>
      </c>
      <c r="BO183" s="11">
        <f t="shared" si="212"/>
        <v>0</v>
      </c>
      <c r="BP183" s="11">
        <f t="shared" si="213"/>
        <v>0</v>
      </c>
      <c r="BQ183" s="11">
        <f t="shared" si="214"/>
        <v>1.25</v>
      </c>
      <c r="BR183" s="11">
        <f t="shared" si="215"/>
        <v>0</v>
      </c>
      <c r="BS183" s="10">
        <f t="shared" si="216"/>
        <v>1.25</v>
      </c>
      <c r="BT183" s="11">
        <f t="shared" si="217"/>
        <v>1</v>
      </c>
      <c r="BU183" s="11">
        <f t="shared" si="218"/>
        <v>1</v>
      </c>
      <c r="BV183" s="11">
        <f t="shared" si="219"/>
        <v>1</v>
      </c>
      <c r="BW183" s="11">
        <f t="shared" si="220"/>
        <v>1</v>
      </c>
      <c r="BX183" s="11">
        <f t="shared" si="221"/>
        <v>1</v>
      </c>
      <c r="BY183" s="11">
        <f t="shared" si="222"/>
        <v>0</v>
      </c>
      <c r="BZ183" s="10">
        <f t="shared" si="223"/>
        <v>5</v>
      </c>
      <c r="CA183" s="11">
        <f t="shared" si="224"/>
        <v>0</v>
      </c>
      <c r="CB183" s="11">
        <f t="shared" si="225"/>
        <v>0.625</v>
      </c>
      <c r="CC183" s="11">
        <f t="shared" si="226"/>
        <v>0.625</v>
      </c>
      <c r="CD183" s="11">
        <f t="shared" si="227"/>
        <v>0.625</v>
      </c>
      <c r="CE183" s="11">
        <f t="shared" si="228"/>
        <v>0.625</v>
      </c>
      <c r="CF183" s="11">
        <f t="shared" si="229"/>
        <v>0.625</v>
      </c>
      <c r="CG183" s="11">
        <f t="shared" si="230"/>
        <v>0.625</v>
      </c>
      <c r="CH183" s="11">
        <f t="shared" si="231"/>
        <v>0.625</v>
      </c>
      <c r="CI183" s="11">
        <f t="shared" si="232"/>
        <v>0</v>
      </c>
      <c r="CJ183" s="10">
        <f t="shared" si="233"/>
        <v>4.375</v>
      </c>
      <c r="CK183" s="11">
        <f t="shared" si="234"/>
        <v>0</v>
      </c>
      <c r="CL183" s="11">
        <f t="shared" si="235"/>
        <v>2</v>
      </c>
      <c r="CM183" s="11">
        <f t="shared" si="236"/>
        <v>0</v>
      </c>
      <c r="CN183" s="11">
        <f t="shared" si="237"/>
        <v>2</v>
      </c>
      <c r="CO183" s="11">
        <f t="shared" si="238"/>
        <v>1</v>
      </c>
      <c r="CP183" s="11">
        <f t="shared" si="239"/>
        <v>0</v>
      </c>
      <c r="CQ183" s="10">
        <f t="shared" si="240"/>
        <v>5</v>
      </c>
      <c r="CR183" s="11">
        <f t="shared" si="241"/>
        <v>1</v>
      </c>
      <c r="CS183" s="11">
        <f t="shared" si="242"/>
        <v>1</v>
      </c>
      <c r="CT183" s="11">
        <f t="shared" si="243"/>
        <v>1</v>
      </c>
      <c r="CU183" s="11">
        <f t="shared" si="244"/>
        <v>1</v>
      </c>
      <c r="CV183" s="11">
        <f t="shared" si="245"/>
        <v>0</v>
      </c>
      <c r="CW183" s="11">
        <f t="shared" si="246"/>
        <v>0</v>
      </c>
      <c r="CX183" s="10">
        <f t="shared" si="247"/>
        <v>4</v>
      </c>
      <c r="CY183" s="11">
        <f t="shared" si="248"/>
        <v>0</v>
      </c>
      <c r="CZ183" s="11">
        <f t="shared" si="249"/>
        <v>1</v>
      </c>
      <c r="DA183" s="11">
        <f t="shared" si="250"/>
        <v>0</v>
      </c>
      <c r="DB183" s="11">
        <f t="shared" si="251"/>
        <v>0</v>
      </c>
      <c r="DC183" s="11">
        <f t="shared" si="252"/>
        <v>0</v>
      </c>
      <c r="DD183" s="11">
        <f t="shared" si="253"/>
        <v>0</v>
      </c>
      <c r="DE183" s="10">
        <f t="shared" si="254"/>
        <v>1</v>
      </c>
      <c r="DF183" s="12" t="s">
        <v>1714</v>
      </c>
      <c r="DG183" s="12" t="s">
        <v>1715</v>
      </c>
      <c r="DH183" s="13">
        <v>2464</v>
      </c>
      <c r="DI183" s="10">
        <f t="shared" si="255"/>
        <v>2</v>
      </c>
      <c r="DJ183" s="17">
        <f t="shared" si="256"/>
        <v>3.2</v>
      </c>
    </row>
    <row r="184" spans="1:114" ht="14.25" x14ac:dyDescent="0.2">
      <c r="A184" s="6" t="s">
        <v>915</v>
      </c>
      <c r="B184" s="7">
        <v>2262</v>
      </c>
      <c r="C184" s="7"/>
      <c r="D184" s="7">
        <v>177</v>
      </c>
      <c r="E184" s="6" t="s">
        <v>1024</v>
      </c>
      <c r="F184" s="9" t="str">
        <f t="shared" si="204"/>
        <v>Christer Glännestrand</v>
      </c>
      <c r="G184" s="10" t="str">
        <f t="shared" si="205"/>
        <v>christer.glannestrand@vanersborg.se</v>
      </c>
      <c r="H184" s="10" t="str">
        <f t="shared" si="206"/>
        <v>Enhetschef</v>
      </c>
      <c r="I184" s="11">
        <f t="shared" si="257"/>
        <v>0</v>
      </c>
      <c r="J184" s="11">
        <f t="shared" si="258"/>
        <v>0</v>
      </c>
      <c r="K184" s="11">
        <f t="shared" si="259"/>
        <v>1.25</v>
      </c>
      <c r="L184" s="11">
        <f t="shared" si="260"/>
        <v>0</v>
      </c>
      <c r="M184" s="11">
        <f t="shared" si="261"/>
        <v>0</v>
      </c>
      <c r="N184" s="10">
        <f t="shared" si="262"/>
        <v>1.25</v>
      </c>
      <c r="O184" s="11">
        <f t="shared" si="263"/>
        <v>1</v>
      </c>
      <c r="P184" s="11">
        <f t="shared" si="264"/>
        <v>1</v>
      </c>
      <c r="Q184" s="11">
        <f t="shared" si="265"/>
        <v>1</v>
      </c>
      <c r="R184" s="11">
        <f t="shared" si="266"/>
        <v>1</v>
      </c>
      <c r="S184" s="11">
        <f t="shared" si="267"/>
        <v>0</v>
      </c>
      <c r="T184" s="11">
        <f t="shared" si="268"/>
        <v>0</v>
      </c>
      <c r="U184" s="10">
        <f t="shared" si="269"/>
        <v>4</v>
      </c>
      <c r="V184" s="11">
        <f t="shared" si="270"/>
        <v>0</v>
      </c>
      <c r="W184" s="11">
        <f t="shared" si="271"/>
        <v>0.625</v>
      </c>
      <c r="X184" s="11">
        <f t="shared" si="272"/>
        <v>0.625</v>
      </c>
      <c r="Y184" s="11">
        <f t="shared" si="273"/>
        <v>0.625</v>
      </c>
      <c r="Z184" s="11">
        <f t="shared" si="274"/>
        <v>0</v>
      </c>
      <c r="AA184" s="11">
        <f t="shared" si="275"/>
        <v>0.625</v>
      </c>
      <c r="AB184" s="11">
        <f t="shared" si="276"/>
        <v>0</v>
      </c>
      <c r="AC184" s="11">
        <f t="shared" si="277"/>
        <v>0.625</v>
      </c>
      <c r="AD184" s="11">
        <f t="shared" si="278"/>
        <v>0</v>
      </c>
      <c r="AE184" s="10">
        <f t="shared" si="279"/>
        <v>3.125</v>
      </c>
      <c r="AF184" s="11">
        <f t="shared" si="280"/>
        <v>0</v>
      </c>
      <c r="AG184" s="11">
        <f t="shared" si="281"/>
        <v>2</v>
      </c>
      <c r="AH184" s="11">
        <f t="shared" si="282"/>
        <v>0</v>
      </c>
      <c r="AI184" s="11">
        <f t="shared" si="283"/>
        <v>0</v>
      </c>
      <c r="AJ184" s="11">
        <f t="shared" si="284"/>
        <v>0</v>
      </c>
      <c r="AK184" s="11">
        <f t="shared" si="285"/>
        <v>0</v>
      </c>
      <c r="AL184" s="10">
        <f t="shared" si="286"/>
        <v>2</v>
      </c>
      <c r="AM184" s="11">
        <f t="shared" si="287"/>
        <v>1</v>
      </c>
      <c r="AN184" s="11">
        <f t="shared" si="288"/>
        <v>1</v>
      </c>
      <c r="AO184" s="11">
        <f t="shared" si="289"/>
        <v>0</v>
      </c>
      <c r="AP184" s="11">
        <f t="shared" si="290"/>
        <v>1</v>
      </c>
      <c r="AQ184" s="11">
        <f t="shared" si="291"/>
        <v>0</v>
      </c>
      <c r="AR184" s="11">
        <f t="shared" si="292"/>
        <v>0</v>
      </c>
      <c r="AS184" s="10">
        <f t="shared" si="293"/>
        <v>3</v>
      </c>
      <c r="AT184" s="11">
        <f t="shared" si="294"/>
        <v>1</v>
      </c>
      <c r="AU184" s="11">
        <f t="shared" si="295"/>
        <v>0</v>
      </c>
      <c r="AV184" s="11">
        <f t="shared" si="296"/>
        <v>1</v>
      </c>
      <c r="AW184" s="11">
        <f t="shared" si="297"/>
        <v>0</v>
      </c>
      <c r="AX184" s="11">
        <f t="shared" si="298"/>
        <v>0</v>
      </c>
      <c r="AY184" s="11">
        <f t="shared" si="299"/>
        <v>0</v>
      </c>
      <c r="AZ184" s="10">
        <f t="shared" si="300"/>
        <v>2</v>
      </c>
      <c r="BA184" s="12" t="s">
        <v>1334</v>
      </c>
      <c r="BB184" s="12">
        <v>910</v>
      </c>
      <c r="BC184" s="13">
        <v>2349</v>
      </c>
      <c r="BD184" s="10">
        <f t="shared" si="207"/>
        <v>2</v>
      </c>
      <c r="BE184" s="17">
        <f t="shared" si="301"/>
        <v>2.5</v>
      </c>
      <c r="BF184" s="10" t="str">
        <f t="shared" ref="BF184:BF197" si="303">IF(LEN(F185) &gt; 0, VLOOKUP(E185,Svar, 12, FALSE), "")</f>
        <v>Bra</v>
      </c>
      <c r="BI184" s="7">
        <v>69</v>
      </c>
      <c r="BJ184" s="6" t="s">
        <v>35</v>
      </c>
      <c r="BK184" s="9" t="str">
        <f t="shared" si="208"/>
        <v>Lisbeth Karlsson</v>
      </c>
      <c r="BL184" s="10" t="str">
        <f t="shared" si="209"/>
        <v>lisbeth.karlsson@ronneby.se</v>
      </c>
      <c r="BM184" s="10" t="str">
        <f t="shared" si="210"/>
        <v>fritidsledare/Fritidskonsulent</v>
      </c>
      <c r="BN184" s="11">
        <f t="shared" si="211"/>
        <v>0</v>
      </c>
      <c r="BO184" s="11">
        <f t="shared" si="212"/>
        <v>0</v>
      </c>
      <c r="BP184" s="11">
        <f t="shared" si="213"/>
        <v>1.25</v>
      </c>
      <c r="BQ184" s="11">
        <f t="shared" si="214"/>
        <v>0</v>
      </c>
      <c r="BR184" s="11">
        <f t="shared" si="215"/>
        <v>0</v>
      </c>
      <c r="BS184" s="10">
        <f t="shared" si="216"/>
        <v>1.25</v>
      </c>
      <c r="BT184" s="11">
        <f t="shared" si="217"/>
        <v>1</v>
      </c>
      <c r="BU184" s="11">
        <f t="shared" si="218"/>
        <v>1</v>
      </c>
      <c r="BV184" s="11">
        <f t="shared" si="219"/>
        <v>1</v>
      </c>
      <c r="BW184" s="11">
        <f t="shared" si="220"/>
        <v>1</v>
      </c>
      <c r="BX184" s="11">
        <f t="shared" si="221"/>
        <v>1</v>
      </c>
      <c r="BY184" s="11">
        <f t="shared" si="222"/>
        <v>0</v>
      </c>
      <c r="BZ184" s="10">
        <f t="shared" si="223"/>
        <v>5</v>
      </c>
      <c r="CA184" s="11">
        <f t="shared" si="224"/>
        <v>0</v>
      </c>
      <c r="CB184" s="11">
        <f t="shared" si="225"/>
        <v>0</v>
      </c>
      <c r="CC184" s="11">
        <f t="shared" si="226"/>
        <v>0.625</v>
      </c>
      <c r="CD184" s="11">
        <f t="shared" si="227"/>
        <v>0</v>
      </c>
      <c r="CE184" s="11">
        <f t="shared" si="228"/>
        <v>0</v>
      </c>
      <c r="CF184" s="11">
        <f t="shared" si="229"/>
        <v>0.625</v>
      </c>
      <c r="CG184" s="11">
        <f t="shared" si="230"/>
        <v>0.625</v>
      </c>
      <c r="CH184" s="11">
        <f t="shared" si="231"/>
        <v>0</v>
      </c>
      <c r="CI184" s="11">
        <f t="shared" si="232"/>
        <v>0</v>
      </c>
      <c r="CJ184" s="10">
        <f t="shared" si="233"/>
        <v>1.875</v>
      </c>
      <c r="CK184" s="11">
        <f t="shared" si="234"/>
        <v>0</v>
      </c>
      <c r="CL184" s="11">
        <f t="shared" si="235"/>
        <v>2</v>
      </c>
      <c r="CM184" s="11">
        <f t="shared" si="236"/>
        <v>0</v>
      </c>
      <c r="CN184" s="11">
        <f t="shared" si="237"/>
        <v>2</v>
      </c>
      <c r="CO184" s="11">
        <f t="shared" si="238"/>
        <v>0</v>
      </c>
      <c r="CP184" s="11">
        <f t="shared" si="239"/>
        <v>0</v>
      </c>
      <c r="CQ184" s="10">
        <f t="shared" si="240"/>
        <v>4</v>
      </c>
      <c r="CR184" s="11">
        <f t="shared" si="241"/>
        <v>1</v>
      </c>
      <c r="CS184" s="11">
        <f t="shared" si="242"/>
        <v>1</v>
      </c>
      <c r="CT184" s="11">
        <f t="shared" si="243"/>
        <v>1</v>
      </c>
      <c r="CU184" s="11">
        <f t="shared" si="244"/>
        <v>1</v>
      </c>
      <c r="CV184" s="11">
        <f t="shared" si="245"/>
        <v>0</v>
      </c>
      <c r="CW184" s="11">
        <f t="shared" si="246"/>
        <v>0</v>
      </c>
      <c r="CX184" s="10">
        <f t="shared" si="247"/>
        <v>4</v>
      </c>
      <c r="CY184" s="11">
        <f t="shared" si="248"/>
        <v>1</v>
      </c>
      <c r="CZ184" s="11">
        <f t="shared" si="249"/>
        <v>0</v>
      </c>
      <c r="DA184" s="11">
        <f t="shared" si="250"/>
        <v>1</v>
      </c>
      <c r="DB184" s="11">
        <f t="shared" si="251"/>
        <v>1</v>
      </c>
      <c r="DC184" s="11">
        <f t="shared" si="252"/>
        <v>0</v>
      </c>
      <c r="DD184" s="11">
        <f t="shared" si="253"/>
        <v>0</v>
      </c>
      <c r="DE184" s="10">
        <f t="shared" si="254"/>
        <v>3</v>
      </c>
      <c r="DF184" s="12" t="s">
        <v>657</v>
      </c>
      <c r="DG184" s="12" t="s">
        <v>658</v>
      </c>
      <c r="DH184" s="13">
        <v>2851</v>
      </c>
      <c r="DI184" s="10">
        <f t="shared" si="255"/>
        <v>4</v>
      </c>
      <c r="DJ184" s="17">
        <f t="shared" si="256"/>
        <v>3.3</v>
      </c>
    </row>
    <row r="185" spans="1:114" ht="14.25" x14ac:dyDescent="0.2">
      <c r="A185" s="6" t="s">
        <v>915</v>
      </c>
      <c r="B185" s="7">
        <v>2282</v>
      </c>
      <c r="C185" s="7"/>
      <c r="D185" s="7">
        <v>178</v>
      </c>
      <c r="E185" s="6" t="s">
        <v>505</v>
      </c>
      <c r="F185" s="9" t="str">
        <f t="shared" si="204"/>
        <v>Mats Johansson</v>
      </c>
      <c r="G185" s="10" t="str">
        <f t="shared" si="205"/>
        <v>mats.johansson@nora.se</v>
      </c>
      <c r="H185" s="10" t="str">
        <f t="shared" si="206"/>
        <v>Enhetschef</v>
      </c>
      <c r="I185" s="11">
        <f t="shared" si="257"/>
        <v>0</v>
      </c>
      <c r="J185" s="11">
        <f t="shared" si="258"/>
        <v>0</v>
      </c>
      <c r="K185" s="11">
        <f t="shared" si="259"/>
        <v>1.25</v>
      </c>
      <c r="L185" s="11">
        <f t="shared" si="260"/>
        <v>1.25</v>
      </c>
      <c r="M185" s="11">
        <f t="shared" si="261"/>
        <v>0</v>
      </c>
      <c r="N185" s="10">
        <f t="shared" si="262"/>
        <v>2.5</v>
      </c>
      <c r="O185" s="11">
        <f t="shared" si="263"/>
        <v>0</v>
      </c>
      <c r="P185" s="11">
        <f t="shared" si="264"/>
        <v>1</v>
      </c>
      <c r="Q185" s="11">
        <f t="shared" si="265"/>
        <v>1</v>
      </c>
      <c r="R185" s="11">
        <f t="shared" si="266"/>
        <v>1</v>
      </c>
      <c r="S185" s="11">
        <f t="shared" si="267"/>
        <v>0</v>
      </c>
      <c r="T185" s="11">
        <f t="shared" si="268"/>
        <v>0</v>
      </c>
      <c r="U185" s="10">
        <f t="shared" si="269"/>
        <v>3</v>
      </c>
      <c r="V185" s="11">
        <f t="shared" si="270"/>
        <v>0</v>
      </c>
      <c r="W185" s="11">
        <f t="shared" si="271"/>
        <v>0</v>
      </c>
      <c r="X185" s="11">
        <f t="shared" si="272"/>
        <v>0.625</v>
      </c>
      <c r="Y185" s="11">
        <f t="shared" si="273"/>
        <v>0.625</v>
      </c>
      <c r="Z185" s="11">
        <f t="shared" si="274"/>
        <v>0</v>
      </c>
      <c r="AA185" s="11">
        <f t="shared" si="275"/>
        <v>0.625</v>
      </c>
      <c r="AB185" s="11">
        <f t="shared" si="276"/>
        <v>0</v>
      </c>
      <c r="AC185" s="11">
        <f t="shared" si="277"/>
        <v>0</v>
      </c>
      <c r="AD185" s="11">
        <f t="shared" si="278"/>
        <v>0</v>
      </c>
      <c r="AE185" s="10">
        <f t="shared" si="279"/>
        <v>1.875</v>
      </c>
      <c r="AF185" s="11">
        <f t="shared" si="280"/>
        <v>1</v>
      </c>
      <c r="AG185" s="11">
        <f t="shared" si="281"/>
        <v>0</v>
      </c>
      <c r="AH185" s="11">
        <f t="shared" si="282"/>
        <v>1</v>
      </c>
      <c r="AI185" s="11">
        <f t="shared" si="283"/>
        <v>0</v>
      </c>
      <c r="AJ185" s="11">
        <f t="shared" si="284"/>
        <v>0</v>
      </c>
      <c r="AK185" s="11">
        <f t="shared" si="285"/>
        <v>0</v>
      </c>
      <c r="AL185" s="10">
        <f t="shared" si="286"/>
        <v>2</v>
      </c>
      <c r="AM185" s="11">
        <f t="shared" si="287"/>
        <v>1</v>
      </c>
      <c r="AN185" s="11">
        <f t="shared" si="288"/>
        <v>1</v>
      </c>
      <c r="AO185" s="11">
        <f t="shared" si="289"/>
        <v>1</v>
      </c>
      <c r="AP185" s="11">
        <f t="shared" si="290"/>
        <v>1</v>
      </c>
      <c r="AQ185" s="11">
        <f t="shared" si="291"/>
        <v>0</v>
      </c>
      <c r="AR185" s="11">
        <f t="shared" si="292"/>
        <v>0</v>
      </c>
      <c r="AS185" s="10">
        <f t="shared" si="293"/>
        <v>4</v>
      </c>
      <c r="AT185" s="11">
        <f t="shared" si="294"/>
        <v>1</v>
      </c>
      <c r="AU185" s="11">
        <f t="shared" si="295"/>
        <v>1</v>
      </c>
      <c r="AV185" s="11">
        <f t="shared" si="296"/>
        <v>1</v>
      </c>
      <c r="AW185" s="11">
        <f t="shared" si="297"/>
        <v>0</v>
      </c>
      <c r="AX185" s="11">
        <f t="shared" si="298"/>
        <v>0</v>
      </c>
      <c r="AY185" s="11">
        <f t="shared" si="299"/>
        <v>0</v>
      </c>
      <c r="AZ185" s="10">
        <f t="shared" si="300"/>
        <v>3</v>
      </c>
      <c r="BA185" s="12" t="s">
        <v>1699</v>
      </c>
      <c r="BB185" s="12">
        <v>894</v>
      </c>
      <c r="BC185" s="13">
        <v>2182</v>
      </c>
      <c r="BD185" s="10">
        <f t="shared" si="207"/>
        <v>1</v>
      </c>
      <c r="BE185" s="17">
        <f t="shared" si="301"/>
        <v>2.5</v>
      </c>
      <c r="BF185" s="10" t="str">
        <f t="shared" si="303"/>
        <v>Varken eller</v>
      </c>
      <c r="BI185" s="7">
        <v>70</v>
      </c>
      <c r="BJ185" s="6" t="s">
        <v>24</v>
      </c>
      <c r="BK185" s="9" t="str">
        <f t="shared" si="208"/>
        <v>Sivone Persson</v>
      </c>
      <c r="BL185" s="10" t="str">
        <f t="shared" si="209"/>
        <v>sivone.persson@karlskrona.se</v>
      </c>
      <c r="BM185" s="10" t="str">
        <f t="shared" si="210"/>
        <v>Enhetschef</v>
      </c>
      <c r="BN185" s="11">
        <f t="shared" si="211"/>
        <v>1.25</v>
      </c>
      <c r="BO185" s="11">
        <f t="shared" si="212"/>
        <v>0</v>
      </c>
      <c r="BP185" s="11">
        <f t="shared" si="213"/>
        <v>0</v>
      </c>
      <c r="BQ185" s="11">
        <f t="shared" si="214"/>
        <v>1.25</v>
      </c>
      <c r="BR185" s="11">
        <f t="shared" si="215"/>
        <v>0</v>
      </c>
      <c r="BS185" s="10">
        <f t="shared" si="216"/>
        <v>2.5</v>
      </c>
      <c r="BT185" s="11">
        <f t="shared" si="217"/>
        <v>1</v>
      </c>
      <c r="BU185" s="11">
        <f t="shared" si="218"/>
        <v>1</v>
      </c>
      <c r="BV185" s="11">
        <f t="shared" si="219"/>
        <v>1</v>
      </c>
      <c r="BW185" s="11">
        <f t="shared" si="220"/>
        <v>1</v>
      </c>
      <c r="BX185" s="11">
        <f t="shared" si="221"/>
        <v>1</v>
      </c>
      <c r="BY185" s="11">
        <f t="shared" si="222"/>
        <v>0</v>
      </c>
      <c r="BZ185" s="10">
        <f t="shared" si="223"/>
        <v>5</v>
      </c>
      <c r="CA185" s="11">
        <f t="shared" si="224"/>
        <v>0.625</v>
      </c>
      <c r="CB185" s="11">
        <f t="shared" si="225"/>
        <v>0.625</v>
      </c>
      <c r="CC185" s="11">
        <f t="shared" si="226"/>
        <v>0.625</v>
      </c>
      <c r="CD185" s="11">
        <f t="shared" si="227"/>
        <v>0</v>
      </c>
      <c r="CE185" s="11">
        <f t="shared" si="228"/>
        <v>0</v>
      </c>
      <c r="CF185" s="11">
        <f t="shared" si="229"/>
        <v>0.625</v>
      </c>
      <c r="CG185" s="11">
        <f t="shared" si="230"/>
        <v>0.625</v>
      </c>
      <c r="CH185" s="11">
        <f t="shared" si="231"/>
        <v>0.625</v>
      </c>
      <c r="CI185" s="11">
        <f t="shared" si="232"/>
        <v>0</v>
      </c>
      <c r="CJ185" s="10">
        <f t="shared" si="233"/>
        <v>3.75</v>
      </c>
      <c r="CK185" s="11">
        <f t="shared" si="234"/>
        <v>0</v>
      </c>
      <c r="CL185" s="11">
        <f t="shared" si="235"/>
        <v>2</v>
      </c>
      <c r="CM185" s="11">
        <f t="shared" si="236"/>
        <v>0</v>
      </c>
      <c r="CN185" s="11">
        <f t="shared" si="237"/>
        <v>2</v>
      </c>
      <c r="CO185" s="11">
        <f t="shared" si="238"/>
        <v>0</v>
      </c>
      <c r="CP185" s="11">
        <f t="shared" si="239"/>
        <v>0</v>
      </c>
      <c r="CQ185" s="10">
        <f t="shared" si="240"/>
        <v>4</v>
      </c>
      <c r="CR185" s="11">
        <f t="shared" si="241"/>
        <v>1</v>
      </c>
      <c r="CS185" s="11">
        <f t="shared" si="242"/>
        <v>1</v>
      </c>
      <c r="CT185" s="11">
        <f t="shared" si="243"/>
        <v>1</v>
      </c>
      <c r="CU185" s="11">
        <f t="shared" si="244"/>
        <v>1</v>
      </c>
      <c r="CV185" s="11">
        <f t="shared" si="245"/>
        <v>0</v>
      </c>
      <c r="CW185" s="11">
        <f t="shared" si="246"/>
        <v>0</v>
      </c>
      <c r="CX185" s="10">
        <f t="shared" si="247"/>
        <v>4</v>
      </c>
      <c r="CY185" s="11">
        <f t="shared" si="248"/>
        <v>1</v>
      </c>
      <c r="CZ185" s="11">
        <f t="shared" si="249"/>
        <v>1</v>
      </c>
      <c r="DA185" s="11">
        <f t="shared" si="250"/>
        <v>0</v>
      </c>
      <c r="DB185" s="11">
        <f t="shared" si="251"/>
        <v>0</v>
      </c>
      <c r="DC185" s="11">
        <f t="shared" si="252"/>
        <v>0</v>
      </c>
      <c r="DD185" s="11">
        <f t="shared" si="253"/>
        <v>0</v>
      </c>
      <c r="DE185" s="10">
        <f t="shared" si="254"/>
        <v>2</v>
      </c>
      <c r="DF185" s="12" t="s">
        <v>944</v>
      </c>
      <c r="DG185" s="12">
        <v>938</v>
      </c>
      <c r="DH185" s="13">
        <v>2314</v>
      </c>
      <c r="DI185" s="10">
        <f t="shared" si="255"/>
        <v>2</v>
      </c>
      <c r="DJ185" s="17">
        <f t="shared" si="256"/>
        <v>3.3</v>
      </c>
    </row>
    <row r="186" spans="1:114" ht="14.25" x14ac:dyDescent="0.2">
      <c r="A186" s="6" t="s">
        <v>915</v>
      </c>
      <c r="B186" s="7">
        <v>2281</v>
      </c>
      <c r="C186" s="7"/>
      <c r="D186" s="7">
        <v>179</v>
      </c>
      <c r="E186" s="6" t="s">
        <v>669</v>
      </c>
      <c r="F186" s="9" t="str">
        <f t="shared" si="204"/>
        <v>Lena Nilsson</v>
      </c>
      <c r="G186" s="10" t="str">
        <f t="shared" si="205"/>
        <v>lena.nilsson@kavlinge.se</v>
      </c>
      <c r="H186" s="10" t="str">
        <f t="shared" si="206"/>
        <v>Fritid- och föreningssamordnare</v>
      </c>
      <c r="I186" s="11">
        <f t="shared" si="257"/>
        <v>0</v>
      </c>
      <c r="J186" s="11">
        <f t="shared" si="258"/>
        <v>0</v>
      </c>
      <c r="K186" s="11">
        <f t="shared" si="259"/>
        <v>1.25</v>
      </c>
      <c r="L186" s="11">
        <f t="shared" si="260"/>
        <v>0</v>
      </c>
      <c r="M186" s="11">
        <f t="shared" si="261"/>
        <v>0</v>
      </c>
      <c r="N186" s="10">
        <f t="shared" si="262"/>
        <v>1.25</v>
      </c>
      <c r="O186" s="11">
        <f t="shared" si="263"/>
        <v>0</v>
      </c>
      <c r="P186" s="11">
        <f t="shared" si="264"/>
        <v>0</v>
      </c>
      <c r="Q186" s="11">
        <f t="shared" si="265"/>
        <v>1</v>
      </c>
      <c r="R186" s="11">
        <f t="shared" si="266"/>
        <v>1</v>
      </c>
      <c r="S186" s="11">
        <f t="shared" si="267"/>
        <v>0</v>
      </c>
      <c r="T186" s="11">
        <f t="shared" si="268"/>
        <v>0</v>
      </c>
      <c r="U186" s="10">
        <f t="shared" si="269"/>
        <v>2</v>
      </c>
      <c r="V186" s="11">
        <f t="shared" si="270"/>
        <v>0</v>
      </c>
      <c r="W186" s="11">
        <f t="shared" si="271"/>
        <v>0.625</v>
      </c>
      <c r="X186" s="11">
        <f t="shared" si="272"/>
        <v>0</v>
      </c>
      <c r="Y186" s="11">
        <f t="shared" si="273"/>
        <v>0</v>
      </c>
      <c r="Z186" s="11">
        <f t="shared" si="274"/>
        <v>0</v>
      </c>
      <c r="AA186" s="11">
        <f t="shared" si="275"/>
        <v>0.625</v>
      </c>
      <c r="AB186" s="11">
        <f t="shared" si="276"/>
        <v>0</v>
      </c>
      <c r="AC186" s="11">
        <f t="shared" si="277"/>
        <v>0.625</v>
      </c>
      <c r="AD186" s="11">
        <f t="shared" si="278"/>
        <v>0</v>
      </c>
      <c r="AE186" s="10">
        <f t="shared" si="279"/>
        <v>1.875</v>
      </c>
      <c r="AF186" s="11">
        <f t="shared" si="280"/>
        <v>0</v>
      </c>
      <c r="AG186" s="11">
        <f t="shared" si="281"/>
        <v>2</v>
      </c>
      <c r="AH186" s="11">
        <f t="shared" si="282"/>
        <v>0</v>
      </c>
      <c r="AI186" s="11">
        <f t="shared" si="283"/>
        <v>2</v>
      </c>
      <c r="AJ186" s="11">
        <f t="shared" si="284"/>
        <v>1</v>
      </c>
      <c r="AK186" s="11">
        <f t="shared" si="285"/>
        <v>0</v>
      </c>
      <c r="AL186" s="10">
        <f t="shared" si="286"/>
        <v>5</v>
      </c>
      <c r="AM186" s="11">
        <f t="shared" si="287"/>
        <v>1</v>
      </c>
      <c r="AN186" s="11">
        <f t="shared" si="288"/>
        <v>1</v>
      </c>
      <c r="AO186" s="11">
        <f t="shared" si="289"/>
        <v>1</v>
      </c>
      <c r="AP186" s="11">
        <f t="shared" si="290"/>
        <v>1</v>
      </c>
      <c r="AQ186" s="11">
        <f t="shared" si="291"/>
        <v>0</v>
      </c>
      <c r="AR186" s="11">
        <f t="shared" si="292"/>
        <v>0</v>
      </c>
      <c r="AS186" s="10">
        <f t="shared" si="293"/>
        <v>4</v>
      </c>
      <c r="AT186" s="11">
        <f t="shared" si="294"/>
        <v>1</v>
      </c>
      <c r="AU186" s="11">
        <f t="shared" si="295"/>
        <v>1</v>
      </c>
      <c r="AV186" s="11">
        <f t="shared" si="296"/>
        <v>1</v>
      </c>
      <c r="AW186" s="11">
        <f t="shared" si="297"/>
        <v>0</v>
      </c>
      <c r="AX186" s="11">
        <f t="shared" si="298"/>
        <v>0</v>
      </c>
      <c r="AY186" s="11">
        <f t="shared" si="299"/>
        <v>0</v>
      </c>
      <c r="AZ186" s="10">
        <f t="shared" si="300"/>
        <v>3</v>
      </c>
      <c r="BA186" s="12" t="s">
        <v>1472</v>
      </c>
      <c r="BB186" s="12">
        <v>711</v>
      </c>
      <c r="BC186" s="13">
        <v>1849</v>
      </c>
      <c r="BD186" s="10">
        <f t="shared" si="207"/>
        <v>0</v>
      </c>
      <c r="BE186" s="17">
        <f t="shared" si="301"/>
        <v>2.4</v>
      </c>
      <c r="BF186" s="10" t="str">
        <f t="shared" si="303"/>
        <v>Bra</v>
      </c>
      <c r="BI186" s="7">
        <v>71</v>
      </c>
      <c r="BJ186" s="6" t="s">
        <v>364</v>
      </c>
      <c r="BK186" s="9" t="str">
        <f t="shared" si="208"/>
        <v>Tommy Svensson Pöder</v>
      </c>
      <c r="BL186" s="10" t="str">
        <f t="shared" si="209"/>
        <v>tommy.svensson-poder@hultsfred.se</v>
      </c>
      <c r="BM186" s="10" t="str">
        <f t="shared" si="210"/>
        <v>Verksamhetschef Ungdomsenheten</v>
      </c>
      <c r="BN186" s="11">
        <f t="shared" si="211"/>
        <v>1.25</v>
      </c>
      <c r="BO186" s="11">
        <f t="shared" si="212"/>
        <v>1.25</v>
      </c>
      <c r="BP186" s="11">
        <f t="shared" si="213"/>
        <v>0</v>
      </c>
      <c r="BQ186" s="11">
        <f t="shared" si="214"/>
        <v>1.25</v>
      </c>
      <c r="BR186" s="11">
        <f t="shared" si="215"/>
        <v>0</v>
      </c>
      <c r="BS186" s="10">
        <f t="shared" si="216"/>
        <v>3.75</v>
      </c>
      <c r="BT186" s="11">
        <f t="shared" si="217"/>
        <v>1</v>
      </c>
      <c r="BU186" s="11">
        <f t="shared" si="218"/>
        <v>0</v>
      </c>
      <c r="BV186" s="11">
        <f t="shared" si="219"/>
        <v>1</v>
      </c>
      <c r="BW186" s="11">
        <f t="shared" si="220"/>
        <v>0</v>
      </c>
      <c r="BX186" s="11">
        <f t="shared" si="221"/>
        <v>0</v>
      </c>
      <c r="BY186" s="11">
        <f t="shared" si="222"/>
        <v>0</v>
      </c>
      <c r="BZ186" s="10">
        <f t="shared" si="223"/>
        <v>2</v>
      </c>
      <c r="CA186" s="11">
        <f t="shared" si="224"/>
        <v>0</v>
      </c>
      <c r="CB186" s="11">
        <f t="shared" si="225"/>
        <v>0</v>
      </c>
      <c r="CC186" s="11">
        <f t="shared" si="226"/>
        <v>0.625</v>
      </c>
      <c r="CD186" s="11">
        <f t="shared" si="227"/>
        <v>0</v>
      </c>
      <c r="CE186" s="11">
        <f t="shared" si="228"/>
        <v>0.625</v>
      </c>
      <c r="CF186" s="11">
        <f t="shared" si="229"/>
        <v>0.625</v>
      </c>
      <c r="CG186" s="11">
        <f t="shared" si="230"/>
        <v>0.625</v>
      </c>
      <c r="CH186" s="11">
        <f t="shared" si="231"/>
        <v>0.625</v>
      </c>
      <c r="CI186" s="11">
        <f t="shared" si="232"/>
        <v>0</v>
      </c>
      <c r="CJ186" s="10">
        <f t="shared" si="233"/>
        <v>3.125</v>
      </c>
      <c r="CK186" s="11">
        <f t="shared" si="234"/>
        <v>0</v>
      </c>
      <c r="CL186" s="11">
        <f t="shared" si="235"/>
        <v>2</v>
      </c>
      <c r="CM186" s="11">
        <f t="shared" si="236"/>
        <v>0</v>
      </c>
      <c r="CN186" s="11">
        <f t="shared" si="237"/>
        <v>2</v>
      </c>
      <c r="CO186" s="11">
        <f t="shared" si="238"/>
        <v>0</v>
      </c>
      <c r="CP186" s="11">
        <f t="shared" si="239"/>
        <v>0</v>
      </c>
      <c r="CQ186" s="10">
        <f t="shared" si="240"/>
        <v>4</v>
      </c>
      <c r="CR186" s="11">
        <f t="shared" si="241"/>
        <v>1</v>
      </c>
      <c r="CS186" s="11">
        <f t="shared" si="242"/>
        <v>1</v>
      </c>
      <c r="CT186" s="11">
        <f t="shared" si="243"/>
        <v>1</v>
      </c>
      <c r="CU186" s="11">
        <f t="shared" si="244"/>
        <v>1</v>
      </c>
      <c r="CV186" s="11">
        <f t="shared" si="245"/>
        <v>0</v>
      </c>
      <c r="CW186" s="11">
        <f t="shared" si="246"/>
        <v>0</v>
      </c>
      <c r="CX186" s="10">
        <f t="shared" si="247"/>
        <v>4</v>
      </c>
      <c r="CY186" s="11">
        <f t="shared" si="248"/>
        <v>1</v>
      </c>
      <c r="CZ186" s="11">
        <f t="shared" si="249"/>
        <v>0</v>
      </c>
      <c r="DA186" s="11">
        <f t="shared" si="250"/>
        <v>1</v>
      </c>
      <c r="DB186" s="11">
        <f t="shared" si="251"/>
        <v>0</v>
      </c>
      <c r="DC186" s="11">
        <f t="shared" si="252"/>
        <v>0</v>
      </c>
      <c r="DD186" s="11">
        <f t="shared" si="253"/>
        <v>0</v>
      </c>
      <c r="DE186" s="10">
        <f t="shared" si="254"/>
        <v>2</v>
      </c>
      <c r="DF186" s="12" t="s">
        <v>1410</v>
      </c>
      <c r="DG186" s="12" t="s">
        <v>1411</v>
      </c>
      <c r="DH186" s="13">
        <v>2967</v>
      </c>
      <c r="DI186" s="10">
        <f t="shared" si="255"/>
        <v>4</v>
      </c>
      <c r="DJ186" s="17">
        <f t="shared" si="256"/>
        <v>3.3</v>
      </c>
    </row>
    <row r="187" spans="1:114" ht="14.25" x14ac:dyDescent="0.2">
      <c r="A187" s="6" t="s">
        <v>915</v>
      </c>
      <c r="B187" s="7">
        <v>2280</v>
      </c>
      <c r="C187" s="7"/>
      <c r="D187" s="7">
        <v>180</v>
      </c>
      <c r="E187" s="6" t="s">
        <v>812</v>
      </c>
      <c r="F187" s="9" t="str">
        <f t="shared" si="204"/>
        <v>Abbas Reyhanian</v>
      </c>
      <c r="G187" s="10" t="str">
        <f t="shared" si="205"/>
        <v>abbas.reyhanian@tyreso.se</v>
      </c>
      <c r="H187" s="10" t="str">
        <f t="shared" si="206"/>
        <v xml:space="preserve">Verksamhets ansvarig Café Bonza </v>
      </c>
      <c r="I187" s="11">
        <f t="shared" si="257"/>
        <v>0</v>
      </c>
      <c r="J187" s="11">
        <f t="shared" si="258"/>
        <v>0</v>
      </c>
      <c r="K187" s="11">
        <f t="shared" si="259"/>
        <v>0</v>
      </c>
      <c r="L187" s="11">
        <f t="shared" si="260"/>
        <v>1.25</v>
      </c>
      <c r="M187" s="11">
        <f t="shared" si="261"/>
        <v>0</v>
      </c>
      <c r="N187" s="10">
        <f t="shared" si="262"/>
        <v>1.25</v>
      </c>
      <c r="O187" s="11">
        <f t="shared" si="263"/>
        <v>0</v>
      </c>
      <c r="P187" s="11">
        <f t="shared" si="264"/>
        <v>1</v>
      </c>
      <c r="Q187" s="11">
        <f t="shared" si="265"/>
        <v>1</v>
      </c>
      <c r="R187" s="11">
        <f t="shared" si="266"/>
        <v>0</v>
      </c>
      <c r="S187" s="11">
        <f t="shared" si="267"/>
        <v>0</v>
      </c>
      <c r="T187" s="11">
        <f t="shared" si="268"/>
        <v>0</v>
      </c>
      <c r="U187" s="10">
        <f t="shared" si="269"/>
        <v>2</v>
      </c>
      <c r="V187" s="11">
        <f t="shared" si="270"/>
        <v>0.625</v>
      </c>
      <c r="W187" s="11">
        <f t="shared" si="271"/>
        <v>0.625</v>
      </c>
      <c r="X187" s="11">
        <f t="shared" si="272"/>
        <v>0</v>
      </c>
      <c r="Y187" s="11">
        <f t="shared" si="273"/>
        <v>0</v>
      </c>
      <c r="Z187" s="11">
        <f t="shared" si="274"/>
        <v>0</v>
      </c>
      <c r="AA187" s="11">
        <f t="shared" si="275"/>
        <v>0.625</v>
      </c>
      <c r="AB187" s="11">
        <f t="shared" si="276"/>
        <v>0</v>
      </c>
      <c r="AC187" s="11">
        <f t="shared" si="277"/>
        <v>0.625</v>
      </c>
      <c r="AD187" s="11">
        <f t="shared" si="278"/>
        <v>0</v>
      </c>
      <c r="AE187" s="10">
        <f t="shared" si="279"/>
        <v>2.5</v>
      </c>
      <c r="AF187" s="11">
        <f t="shared" si="280"/>
        <v>0</v>
      </c>
      <c r="AG187" s="11">
        <f t="shared" si="281"/>
        <v>2</v>
      </c>
      <c r="AH187" s="11">
        <f t="shared" si="282"/>
        <v>1</v>
      </c>
      <c r="AI187" s="11">
        <f t="shared" si="283"/>
        <v>0</v>
      </c>
      <c r="AJ187" s="11">
        <f t="shared" si="284"/>
        <v>1</v>
      </c>
      <c r="AK187" s="11">
        <f t="shared" si="285"/>
        <v>0</v>
      </c>
      <c r="AL187" s="10">
        <f t="shared" si="286"/>
        <v>4</v>
      </c>
      <c r="AM187" s="11">
        <f t="shared" si="287"/>
        <v>1</v>
      </c>
      <c r="AN187" s="11">
        <f t="shared" si="288"/>
        <v>1</v>
      </c>
      <c r="AO187" s="11">
        <f t="shared" si="289"/>
        <v>1</v>
      </c>
      <c r="AP187" s="11">
        <f t="shared" si="290"/>
        <v>0</v>
      </c>
      <c r="AQ187" s="11">
        <f t="shared" si="291"/>
        <v>0</v>
      </c>
      <c r="AR187" s="11">
        <f t="shared" si="292"/>
        <v>0</v>
      </c>
      <c r="AS187" s="10">
        <f t="shared" si="293"/>
        <v>3</v>
      </c>
      <c r="AT187" s="11">
        <f t="shared" si="294"/>
        <v>0</v>
      </c>
      <c r="AU187" s="11">
        <f t="shared" si="295"/>
        <v>0</v>
      </c>
      <c r="AV187" s="11">
        <f t="shared" si="296"/>
        <v>1</v>
      </c>
      <c r="AW187" s="11">
        <f t="shared" si="297"/>
        <v>0</v>
      </c>
      <c r="AX187" s="11">
        <f t="shared" si="298"/>
        <v>0</v>
      </c>
      <c r="AY187" s="11">
        <f t="shared" si="299"/>
        <v>0</v>
      </c>
      <c r="AZ187" s="10">
        <f t="shared" si="300"/>
        <v>1</v>
      </c>
      <c r="BA187" s="12" t="s">
        <v>1509</v>
      </c>
      <c r="BB187" s="12">
        <v>877</v>
      </c>
      <c r="BC187" s="13">
        <v>2721</v>
      </c>
      <c r="BD187" s="10">
        <f t="shared" si="207"/>
        <v>3</v>
      </c>
      <c r="BE187" s="17">
        <f t="shared" si="301"/>
        <v>2.4</v>
      </c>
      <c r="BF187" s="10" t="str">
        <f t="shared" si="303"/>
        <v>Bra</v>
      </c>
      <c r="BI187" s="7">
        <v>72</v>
      </c>
      <c r="BJ187" s="6" t="s">
        <v>420</v>
      </c>
      <c r="BK187" s="9" t="str">
        <f t="shared" si="208"/>
        <v>Camilla Freedman</v>
      </c>
      <c r="BL187" s="10" t="str">
        <f t="shared" si="209"/>
        <v>camilla.freedman@arvidsjaur.se</v>
      </c>
      <c r="BM187" s="10" t="str">
        <f t="shared" si="210"/>
        <v>barn- och ungdomskulturchef</v>
      </c>
      <c r="BN187" s="11">
        <f t="shared" si="211"/>
        <v>1.25</v>
      </c>
      <c r="BO187" s="11">
        <f t="shared" si="212"/>
        <v>1.25</v>
      </c>
      <c r="BP187" s="11">
        <f t="shared" si="213"/>
        <v>1.25</v>
      </c>
      <c r="BQ187" s="11">
        <f t="shared" si="214"/>
        <v>1.25</v>
      </c>
      <c r="BR187" s="11">
        <f t="shared" si="215"/>
        <v>0</v>
      </c>
      <c r="BS187" s="10">
        <f t="shared" si="216"/>
        <v>5</v>
      </c>
      <c r="BT187" s="11">
        <f t="shared" si="217"/>
        <v>0</v>
      </c>
      <c r="BU187" s="11">
        <f t="shared" si="218"/>
        <v>0</v>
      </c>
      <c r="BV187" s="11">
        <f t="shared" si="219"/>
        <v>1</v>
      </c>
      <c r="BW187" s="11">
        <f t="shared" si="220"/>
        <v>1</v>
      </c>
      <c r="BX187" s="11">
        <f t="shared" si="221"/>
        <v>0</v>
      </c>
      <c r="BY187" s="11">
        <f t="shared" si="222"/>
        <v>0</v>
      </c>
      <c r="BZ187" s="10">
        <f t="shared" si="223"/>
        <v>2</v>
      </c>
      <c r="CA187" s="11">
        <f t="shared" si="224"/>
        <v>0</v>
      </c>
      <c r="CB187" s="11">
        <f t="shared" si="225"/>
        <v>0.625</v>
      </c>
      <c r="CC187" s="11">
        <f t="shared" si="226"/>
        <v>0.625</v>
      </c>
      <c r="CD187" s="11">
        <f t="shared" si="227"/>
        <v>0.625</v>
      </c>
      <c r="CE187" s="11">
        <f t="shared" si="228"/>
        <v>0.625</v>
      </c>
      <c r="CF187" s="11">
        <f t="shared" si="229"/>
        <v>0.625</v>
      </c>
      <c r="CG187" s="11">
        <f t="shared" si="230"/>
        <v>0</v>
      </c>
      <c r="CH187" s="11">
        <f t="shared" si="231"/>
        <v>0.625</v>
      </c>
      <c r="CI187" s="11">
        <f t="shared" si="232"/>
        <v>0</v>
      </c>
      <c r="CJ187" s="10">
        <f t="shared" si="233"/>
        <v>3.75</v>
      </c>
      <c r="CK187" s="11">
        <f t="shared" si="234"/>
        <v>0</v>
      </c>
      <c r="CL187" s="11">
        <f t="shared" si="235"/>
        <v>2</v>
      </c>
      <c r="CM187" s="11">
        <f t="shared" si="236"/>
        <v>0</v>
      </c>
      <c r="CN187" s="11">
        <f t="shared" si="237"/>
        <v>0</v>
      </c>
      <c r="CO187" s="11">
        <f t="shared" si="238"/>
        <v>0</v>
      </c>
      <c r="CP187" s="11">
        <f t="shared" si="239"/>
        <v>0</v>
      </c>
      <c r="CQ187" s="10">
        <f t="shared" si="240"/>
        <v>2</v>
      </c>
      <c r="CR187" s="11">
        <f t="shared" si="241"/>
        <v>1</v>
      </c>
      <c r="CS187" s="11">
        <f t="shared" si="242"/>
        <v>1</v>
      </c>
      <c r="CT187" s="11">
        <f t="shared" si="243"/>
        <v>1</v>
      </c>
      <c r="CU187" s="11">
        <f t="shared" si="244"/>
        <v>1</v>
      </c>
      <c r="CV187" s="11">
        <f t="shared" si="245"/>
        <v>1</v>
      </c>
      <c r="CW187" s="11">
        <f t="shared" si="246"/>
        <v>0</v>
      </c>
      <c r="CX187" s="10">
        <f t="shared" si="247"/>
        <v>5</v>
      </c>
      <c r="CY187" s="11">
        <f t="shared" si="248"/>
        <v>0</v>
      </c>
      <c r="CZ187" s="11">
        <f t="shared" si="249"/>
        <v>0</v>
      </c>
      <c r="DA187" s="11">
        <f t="shared" si="250"/>
        <v>1</v>
      </c>
      <c r="DB187" s="11">
        <f t="shared" si="251"/>
        <v>0</v>
      </c>
      <c r="DC187" s="11">
        <f t="shared" si="252"/>
        <v>0</v>
      </c>
      <c r="DD187" s="11">
        <f t="shared" si="253"/>
        <v>0</v>
      </c>
      <c r="DE187" s="10">
        <f t="shared" si="254"/>
        <v>1</v>
      </c>
      <c r="DF187" s="12" t="s">
        <v>1448</v>
      </c>
      <c r="DG187" s="12" t="s">
        <v>1449</v>
      </c>
      <c r="DH187" s="13">
        <v>2868</v>
      </c>
      <c r="DI187" s="10">
        <f t="shared" si="255"/>
        <v>4</v>
      </c>
      <c r="DJ187" s="17">
        <f t="shared" si="256"/>
        <v>3.3</v>
      </c>
    </row>
    <row r="188" spans="1:114" ht="14.25" x14ac:dyDescent="0.2">
      <c r="A188" s="6" t="s">
        <v>915</v>
      </c>
      <c r="B188" s="7">
        <v>2284</v>
      </c>
      <c r="C188" s="7"/>
      <c r="D188" s="7">
        <v>181</v>
      </c>
      <c r="E188" s="6" t="s">
        <v>139</v>
      </c>
      <c r="F188" s="9" t="str">
        <f t="shared" si="204"/>
        <v>Linn Sandegård</v>
      </c>
      <c r="G188" s="10" t="str">
        <f t="shared" si="205"/>
        <v>linn.sandegard@osteraker.se</v>
      </c>
      <c r="H188" s="10" t="str">
        <f t="shared" si="206"/>
        <v>Ungdomslots</v>
      </c>
      <c r="I188" s="11">
        <f t="shared" si="257"/>
        <v>0</v>
      </c>
      <c r="J188" s="11">
        <f t="shared" si="258"/>
        <v>0</v>
      </c>
      <c r="K188" s="11">
        <f t="shared" si="259"/>
        <v>1.25</v>
      </c>
      <c r="L188" s="11">
        <f t="shared" si="260"/>
        <v>0</v>
      </c>
      <c r="M188" s="11">
        <f t="shared" si="261"/>
        <v>0</v>
      </c>
      <c r="N188" s="10">
        <f t="shared" si="262"/>
        <v>1.25</v>
      </c>
      <c r="O188" s="11">
        <f t="shared" si="263"/>
        <v>1</v>
      </c>
      <c r="P188" s="11">
        <f t="shared" si="264"/>
        <v>1</v>
      </c>
      <c r="Q188" s="11">
        <f t="shared" si="265"/>
        <v>1</v>
      </c>
      <c r="R188" s="11">
        <f t="shared" si="266"/>
        <v>1</v>
      </c>
      <c r="S188" s="11">
        <f t="shared" si="267"/>
        <v>0</v>
      </c>
      <c r="T188" s="11">
        <f t="shared" si="268"/>
        <v>0</v>
      </c>
      <c r="U188" s="10">
        <f t="shared" si="269"/>
        <v>4</v>
      </c>
      <c r="V188" s="11">
        <f t="shared" si="270"/>
        <v>0.625</v>
      </c>
      <c r="W188" s="11">
        <f t="shared" si="271"/>
        <v>0</v>
      </c>
      <c r="X188" s="11">
        <f t="shared" si="272"/>
        <v>0</v>
      </c>
      <c r="Y188" s="11">
        <f t="shared" si="273"/>
        <v>0</v>
      </c>
      <c r="Z188" s="11">
        <f t="shared" si="274"/>
        <v>0</v>
      </c>
      <c r="AA188" s="11">
        <f t="shared" si="275"/>
        <v>0.625</v>
      </c>
      <c r="AB188" s="11">
        <f t="shared" si="276"/>
        <v>0.625</v>
      </c>
      <c r="AC188" s="11">
        <f t="shared" si="277"/>
        <v>0</v>
      </c>
      <c r="AD188" s="11">
        <f t="shared" si="278"/>
        <v>0</v>
      </c>
      <c r="AE188" s="10">
        <f t="shared" si="279"/>
        <v>1.875</v>
      </c>
      <c r="AF188" s="11">
        <f t="shared" si="280"/>
        <v>0</v>
      </c>
      <c r="AG188" s="11">
        <f t="shared" si="281"/>
        <v>2</v>
      </c>
      <c r="AH188" s="11">
        <f t="shared" si="282"/>
        <v>0</v>
      </c>
      <c r="AI188" s="11">
        <f t="shared" si="283"/>
        <v>2</v>
      </c>
      <c r="AJ188" s="11">
        <f t="shared" si="284"/>
        <v>1</v>
      </c>
      <c r="AK188" s="11">
        <f t="shared" si="285"/>
        <v>0</v>
      </c>
      <c r="AL188" s="10">
        <f t="shared" si="286"/>
        <v>5</v>
      </c>
      <c r="AM188" s="11">
        <f t="shared" si="287"/>
        <v>1</v>
      </c>
      <c r="AN188" s="11">
        <f t="shared" si="288"/>
        <v>1</v>
      </c>
      <c r="AO188" s="11">
        <f t="shared" si="289"/>
        <v>1</v>
      </c>
      <c r="AP188" s="11">
        <f t="shared" si="290"/>
        <v>1</v>
      </c>
      <c r="AQ188" s="11">
        <f t="shared" si="291"/>
        <v>0</v>
      </c>
      <c r="AR188" s="11">
        <f t="shared" si="292"/>
        <v>0</v>
      </c>
      <c r="AS188" s="10">
        <f t="shared" si="293"/>
        <v>4</v>
      </c>
      <c r="AT188" s="11">
        <f t="shared" si="294"/>
        <v>0</v>
      </c>
      <c r="AU188" s="11">
        <f t="shared" si="295"/>
        <v>0</v>
      </c>
      <c r="AV188" s="11">
        <f t="shared" si="296"/>
        <v>1</v>
      </c>
      <c r="AW188" s="11">
        <f t="shared" si="297"/>
        <v>0</v>
      </c>
      <c r="AX188" s="11">
        <f t="shared" si="298"/>
        <v>0</v>
      </c>
      <c r="AY188" s="11">
        <f t="shared" si="299"/>
        <v>0</v>
      </c>
      <c r="AZ188" s="10">
        <f t="shared" si="300"/>
        <v>1</v>
      </c>
      <c r="BA188" s="12" t="s">
        <v>1511</v>
      </c>
      <c r="BB188" s="12">
        <v>853</v>
      </c>
      <c r="BC188" s="13">
        <v>1995</v>
      </c>
      <c r="BD188" s="10">
        <f t="shared" si="207"/>
        <v>0</v>
      </c>
      <c r="BE188" s="17">
        <f t="shared" si="301"/>
        <v>2.4</v>
      </c>
      <c r="BF188" s="10" t="str">
        <f t="shared" si="303"/>
        <v>Varken eller</v>
      </c>
      <c r="BI188" s="7">
        <v>73</v>
      </c>
      <c r="BJ188" s="6" t="s">
        <v>455</v>
      </c>
      <c r="BK188" s="9" t="str">
        <f t="shared" si="208"/>
        <v>Henry Barsk</v>
      </c>
      <c r="BL188" s="10" t="str">
        <f t="shared" si="209"/>
        <v>henry.barsk@overtornea.se</v>
      </c>
      <c r="BM188" s="10" t="str">
        <f t="shared" si="210"/>
        <v>Kultur- och fritidssamordnare</v>
      </c>
      <c r="BN188" s="11">
        <f t="shared" si="211"/>
        <v>1.25</v>
      </c>
      <c r="BO188" s="11">
        <f t="shared" si="212"/>
        <v>0</v>
      </c>
      <c r="BP188" s="11">
        <f t="shared" si="213"/>
        <v>1.25</v>
      </c>
      <c r="BQ188" s="11">
        <f t="shared" si="214"/>
        <v>1.25</v>
      </c>
      <c r="BR188" s="11">
        <f t="shared" si="215"/>
        <v>0</v>
      </c>
      <c r="BS188" s="10">
        <f t="shared" si="216"/>
        <v>3.75</v>
      </c>
      <c r="BT188" s="11">
        <f t="shared" si="217"/>
        <v>0</v>
      </c>
      <c r="BU188" s="11">
        <f t="shared" si="218"/>
        <v>1</v>
      </c>
      <c r="BV188" s="11">
        <f t="shared" si="219"/>
        <v>1</v>
      </c>
      <c r="BW188" s="11">
        <f t="shared" si="220"/>
        <v>1</v>
      </c>
      <c r="BX188" s="11">
        <f t="shared" si="221"/>
        <v>0</v>
      </c>
      <c r="BY188" s="11">
        <f t="shared" si="222"/>
        <v>0</v>
      </c>
      <c r="BZ188" s="10">
        <f t="shared" si="223"/>
        <v>3</v>
      </c>
      <c r="CA188" s="11">
        <f t="shared" si="224"/>
        <v>0</v>
      </c>
      <c r="CB188" s="11">
        <f t="shared" si="225"/>
        <v>0</v>
      </c>
      <c r="CC188" s="11">
        <f t="shared" si="226"/>
        <v>0.625</v>
      </c>
      <c r="CD188" s="11">
        <f t="shared" si="227"/>
        <v>0.625</v>
      </c>
      <c r="CE188" s="11">
        <f t="shared" si="228"/>
        <v>0.625</v>
      </c>
      <c r="CF188" s="11">
        <f t="shared" si="229"/>
        <v>0.625</v>
      </c>
      <c r="CG188" s="11">
        <f t="shared" si="230"/>
        <v>0</v>
      </c>
      <c r="CH188" s="11">
        <f t="shared" si="231"/>
        <v>0.625</v>
      </c>
      <c r="CI188" s="11">
        <f t="shared" si="232"/>
        <v>0</v>
      </c>
      <c r="CJ188" s="10">
        <f t="shared" si="233"/>
        <v>3.125</v>
      </c>
      <c r="CK188" s="11">
        <f t="shared" si="234"/>
        <v>0</v>
      </c>
      <c r="CL188" s="11">
        <f t="shared" si="235"/>
        <v>2</v>
      </c>
      <c r="CM188" s="11">
        <f t="shared" si="236"/>
        <v>0</v>
      </c>
      <c r="CN188" s="11">
        <f t="shared" si="237"/>
        <v>2</v>
      </c>
      <c r="CO188" s="11">
        <f t="shared" si="238"/>
        <v>0</v>
      </c>
      <c r="CP188" s="11">
        <f t="shared" si="239"/>
        <v>0</v>
      </c>
      <c r="CQ188" s="10">
        <f t="shared" si="240"/>
        <v>4</v>
      </c>
      <c r="CR188" s="11">
        <f t="shared" si="241"/>
        <v>1</v>
      </c>
      <c r="CS188" s="11">
        <f t="shared" si="242"/>
        <v>1</v>
      </c>
      <c r="CT188" s="11">
        <f t="shared" si="243"/>
        <v>1</v>
      </c>
      <c r="CU188" s="11">
        <f t="shared" si="244"/>
        <v>0</v>
      </c>
      <c r="CV188" s="11">
        <f t="shared" si="245"/>
        <v>0</v>
      </c>
      <c r="CW188" s="11">
        <f t="shared" si="246"/>
        <v>0</v>
      </c>
      <c r="CX188" s="10">
        <f t="shared" si="247"/>
        <v>3</v>
      </c>
      <c r="CY188" s="11">
        <f t="shared" si="248"/>
        <v>0</v>
      </c>
      <c r="CZ188" s="11">
        <f t="shared" si="249"/>
        <v>0</v>
      </c>
      <c r="DA188" s="11">
        <f t="shared" si="250"/>
        <v>1</v>
      </c>
      <c r="DB188" s="11">
        <f t="shared" si="251"/>
        <v>0</v>
      </c>
      <c r="DC188" s="11">
        <f t="shared" si="252"/>
        <v>0</v>
      </c>
      <c r="DD188" s="11">
        <f t="shared" si="253"/>
        <v>0</v>
      </c>
      <c r="DE188" s="10">
        <f t="shared" si="254"/>
        <v>1</v>
      </c>
      <c r="DF188" s="12" t="s">
        <v>1452</v>
      </c>
      <c r="DG188" s="12" t="s">
        <v>1453</v>
      </c>
      <c r="DH188" s="13">
        <v>3717</v>
      </c>
      <c r="DI188" s="10">
        <f t="shared" si="255"/>
        <v>5</v>
      </c>
      <c r="DJ188" s="17">
        <f t="shared" si="256"/>
        <v>3.3</v>
      </c>
    </row>
    <row r="189" spans="1:114" ht="14.25" x14ac:dyDescent="0.2">
      <c r="A189" s="19" t="s">
        <v>925</v>
      </c>
      <c r="B189" s="7">
        <v>1907</v>
      </c>
      <c r="C189" s="7"/>
      <c r="D189" s="7">
        <v>182</v>
      </c>
      <c r="E189" s="6" t="s">
        <v>354</v>
      </c>
      <c r="F189" s="9" t="str">
        <f t="shared" si="204"/>
        <v>ander seklund</v>
      </c>
      <c r="G189" s="10" t="str">
        <f t="shared" si="205"/>
        <v>anders.eklund@heby.se</v>
      </c>
      <c r="H189" s="10" t="str">
        <f t="shared" si="206"/>
        <v>handläggare</v>
      </c>
      <c r="I189" s="11">
        <f t="shared" si="257"/>
        <v>0</v>
      </c>
      <c r="J189" s="11">
        <f t="shared" si="258"/>
        <v>0</v>
      </c>
      <c r="K189" s="11">
        <f t="shared" si="259"/>
        <v>0</v>
      </c>
      <c r="L189" s="11">
        <f t="shared" si="260"/>
        <v>0</v>
      </c>
      <c r="M189" s="11">
        <f t="shared" si="261"/>
        <v>0</v>
      </c>
      <c r="N189" s="10">
        <f t="shared" si="262"/>
        <v>0</v>
      </c>
      <c r="O189" s="11">
        <f t="shared" si="263"/>
        <v>1</v>
      </c>
      <c r="P189" s="11">
        <f t="shared" si="264"/>
        <v>1</v>
      </c>
      <c r="Q189" s="11">
        <f t="shared" si="265"/>
        <v>1</v>
      </c>
      <c r="R189" s="11">
        <f t="shared" si="266"/>
        <v>1</v>
      </c>
      <c r="S189" s="11">
        <f t="shared" si="267"/>
        <v>0</v>
      </c>
      <c r="T189" s="11">
        <f t="shared" si="268"/>
        <v>0</v>
      </c>
      <c r="U189" s="10">
        <f t="shared" si="269"/>
        <v>4</v>
      </c>
      <c r="V189" s="11">
        <f t="shared" si="270"/>
        <v>0.625</v>
      </c>
      <c r="W189" s="11">
        <f t="shared" si="271"/>
        <v>0.625</v>
      </c>
      <c r="X189" s="11">
        <f t="shared" si="272"/>
        <v>0.625</v>
      </c>
      <c r="Y189" s="11">
        <f t="shared" si="273"/>
        <v>0.625</v>
      </c>
      <c r="Z189" s="11">
        <f t="shared" si="274"/>
        <v>0</v>
      </c>
      <c r="AA189" s="11">
        <f t="shared" si="275"/>
        <v>0.625</v>
      </c>
      <c r="AB189" s="11">
        <f t="shared" si="276"/>
        <v>0.625</v>
      </c>
      <c r="AC189" s="11">
        <f t="shared" si="277"/>
        <v>0</v>
      </c>
      <c r="AD189" s="11">
        <f t="shared" si="278"/>
        <v>0</v>
      </c>
      <c r="AE189" s="10">
        <f t="shared" si="279"/>
        <v>3.75</v>
      </c>
      <c r="AF189" s="11">
        <f t="shared" si="280"/>
        <v>0</v>
      </c>
      <c r="AG189" s="11">
        <f t="shared" si="281"/>
        <v>2</v>
      </c>
      <c r="AH189" s="11">
        <f t="shared" si="282"/>
        <v>0</v>
      </c>
      <c r="AI189" s="11">
        <f t="shared" si="283"/>
        <v>0</v>
      </c>
      <c r="AJ189" s="11">
        <f t="shared" si="284"/>
        <v>0</v>
      </c>
      <c r="AK189" s="11">
        <f t="shared" si="285"/>
        <v>0</v>
      </c>
      <c r="AL189" s="10">
        <f t="shared" si="286"/>
        <v>2</v>
      </c>
      <c r="AM189" s="11">
        <f t="shared" si="287"/>
        <v>1</v>
      </c>
      <c r="AN189" s="11">
        <f t="shared" si="288"/>
        <v>0</v>
      </c>
      <c r="AO189" s="11">
        <f t="shared" si="289"/>
        <v>1</v>
      </c>
      <c r="AP189" s="11">
        <f t="shared" si="290"/>
        <v>1</v>
      </c>
      <c r="AQ189" s="11">
        <f t="shared" si="291"/>
        <v>0</v>
      </c>
      <c r="AR189" s="11">
        <f t="shared" si="292"/>
        <v>0</v>
      </c>
      <c r="AS189" s="10">
        <f t="shared" si="293"/>
        <v>3</v>
      </c>
      <c r="AT189" s="11">
        <f t="shared" si="294"/>
        <v>1</v>
      </c>
      <c r="AU189" s="11">
        <f t="shared" si="295"/>
        <v>1</v>
      </c>
      <c r="AV189" s="11">
        <f t="shared" si="296"/>
        <v>0</v>
      </c>
      <c r="AW189" s="11">
        <f t="shared" si="297"/>
        <v>0</v>
      </c>
      <c r="AX189" s="11">
        <f t="shared" si="298"/>
        <v>0</v>
      </c>
      <c r="AY189" s="11">
        <f t="shared" si="299"/>
        <v>0</v>
      </c>
      <c r="AZ189" s="10">
        <f t="shared" si="300"/>
        <v>2</v>
      </c>
      <c r="BA189" s="12" t="s">
        <v>1574</v>
      </c>
      <c r="BB189" s="12">
        <v>831</v>
      </c>
      <c r="BC189" s="13">
        <v>2406</v>
      </c>
      <c r="BD189" s="10">
        <f t="shared" si="207"/>
        <v>2</v>
      </c>
      <c r="BE189" s="17">
        <f t="shared" si="301"/>
        <v>2.4</v>
      </c>
      <c r="BF189" s="10" t="str">
        <f t="shared" si="303"/>
        <v>Varken eller</v>
      </c>
      <c r="BI189" s="7">
        <v>74</v>
      </c>
      <c r="BJ189" s="6" t="s">
        <v>661</v>
      </c>
      <c r="BK189" s="9" t="str">
        <f t="shared" si="208"/>
        <v>Karin Jeppsson</v>
      </c>
      <c r="BL189" s="10" t="str">
        <f t="shared" si="209"/>
        <v>karin.jeppsson@trelleborg.se</v>
      </c>
      <c r="BM189" s="10" t="str">
        <f t="shared" si="210"/>
        <v>samordnare ANDT samt barnkonventionen</v>
      </c>
      <c r="BN189" s="11">
        <f t="shared" si="211"/>
        <v>1.25</v>
      </c>
      <c r="BO189" s="11">
        <f t="shared" si="212"/>
        <v>0</v>
      </c>
      <c r="BP189" s="11">
        <f t="shared" si="213"/>
        <v>1.25</v>
      </c>
      <c r="BQ189" s="11">
        <f t="shared" si="214"/>
        <v>1.25</v>
      </c>
      <c r="BR189" s="11">
        <f t="shared" si="215"/>
        <v>0</v>
      </c>
      <c r="BS189" s="10">
        <f t="shared" si="216"/>
        <v>3.75</v>
      </c>
      <c r="BT189" s="11">
        <f t="shared" si="217"/>
        <v>1</v>
      </c>
      <c r="BU189" s="11">
        <f t="shared" si="218"/>
        <v>1</v>
      </c>
      <c r="BV189" s="11">
        <f t="shared" si="219"/>
        <v>1</v>
      </c>
      <c r="BW189" s="11">
        <f t="shared" si="220"/>
        <v>1</v>
      </c>
      <c r="BX189" s="11">
        <f t="shared" si="221"/>
        <v>0</v>
      </c>
      <c r="BY189" s="11">
        <f t="shared" si="222"/>
        <v>0</v>
      </c>
      <c r="BZ189" s="10">
        <f t="shared" si="223"/>
        <v>4</v>
      </c>
      <c r="CA189" s="11">
        <f t="shared" si="224"/>
        <v>0</v>
      </c>
      <c r="CB189" s="11">
        <f t="shared" si="225"/>
        <v>0.625</v>
      </c>
      <c r="CC189" s="11">
        <f t="shared" si="226"/>
        <v>0.625</v>
      </c>
      <c r="CD189" s="11">
        <f t="shared" si="227"/>
        <v>0</v>
      </c>
      <c r="CE189" s="11">
        <f t="shared" si="228"/>
        <v>0</v>
      </c>
      <c r="CF189" s="11">
        <f t="shared" si="229"/>
        <v>0.625</v>
      </c>
      <c r="CG189" s="11">
        <f t="shared" si="230"/>
        <v>0.625</v>
      </c>
      <c r="CH189" s="11">
        <f t="shared" si="231"/>
        <v>0</v>
      </c>
      <c r="CI189" s="11">
        <f t="shared" si="232"/>
        <v>0</v>
      </c>
      <c r="CJ189" s="10">
        <f t="shared" si="233"/>
        <v>2.5</v>
      </c>
      <c r="CK189" s="11">
        <f t="shared" si="234"/>
        <v>0</v>
      </c>
      <c r="CL189" s="11">
        <f t="shared" si="235"/>
        <v>2</v>
      </c>
      <c r="CM189" s="11">
        <f t="shared" si="236"/>
        <v>0</v>
      </c>
      <c r="CN189" s="11">
        <f t="shared" si="237"/>
        <v>2</v>
      </c>
      <c r="CO189" s="11">
        <f t="shared" si="238"/>
        <v>1</v>
      </c>
      <c r="CP189" s="11">
        <f t="shared" si="239"/>
        <v>0</v>
      </c>
      <c r="CQ189" s="10">
        <f t="shared" si="240"/>
        <v>5</v>
      </c>
      <c r="CR189" s="11">
        <f t="shared" si="241"/>
        <v>1</v>
      </c>
      <c r="CS189" s="11">
        <f t="shared" si="242"/>
        <v>1</v>
      </c>
      <c r="CT189" s="11">
        <f t="shared" si="243"/>
        <v>0</v>
      </c>
      <c r="CU189" s="11">
        <f t="shared" si="244"/>
        <v>1</v>
      </c>
      <c r="CV189" s="11">
        <f t="shared" si="245"/>
        <v>0</v>
      </c>
      <c r="CW189" s="11">
        <f t="shared" si="246"/>
        <v>0</v>
      </c>
      <c r="CX189" s="10">
        <f t="shared" si="247"/>
        <v>3</v>
      </c>
      <c r="CY189" s="11">
        <f t="shared" si="248"/>
        <v>0</v>
      </c>
      <c r="CZ189" s="11">
        <f t="shared" si="249"/>
        <v>1</v>
      </c>
      <c r="DA189" s="11">
        <f t="shared" si="250"/>
        <v>1</v>
      </c>
      <c r="DB189" s="11">
        <f t="shared" si="251"/>
        <v>0</v>
      </c>
      <c r="DC189" s="11">
        <f t="shared" si="252"/>
        <v>0</v>
      </c>
      <c r="DD189" s="11">
        <f t="shared" si="253"/>
        <v>0</v>
      </c>
      <c r="DE189" s="10">
        <f t="shared" si="254"/>
        <v>2</v>
      </c>
      <c r="DF189" s="12" t="s">
        <v>1483</v>
      </c>
      <c r="DG189" s="12" t="s">
        <v>1484</v>
      </c>
      <c r="DH189" s="13">
        <v>2683</v>
      </c>
      <c r="DI189" s="10">
        <f t="shared" si="255"/>
        <v>3</v>
      </c>
      <c r="DJ189" s="17">
        <f t="shared" si="256"/>
        <v>3.3</v>
      </c>
    </row>
    <row r="190" spans="1:114" ht="14.25" x14ac:dyDescent="0.2">
      <c r="A190" s="6" t="s">
        <v>925</v>
      </c>
      <c r="B190" s="7">
        <v>1960</v>
      </c>
      <c r="C190" s="7"/>
      <c r="D190" s="7">
        <v>183</v>
      </c>
      <c r="E190" s="6" t="s">
        <v>855</v>
      </c>
      <c r="F190" s="9" t="str">
        <f t="shared" si="204"/>
        <v>Runa Krehla</v>
      </c>
      <c r="G190" s="10" t="str">
        <f t="shared" si="205"/>
        <v>runa.krehla@knivsta.se</v>
      </c>
      <c r="H190" s="10" t="str">
        <f t="shared" si="206"/>
        <v>samordnare fritid och kultur</v>
      </c>
      <c r="I190" s="11">
        <f t="shared" si="257"/>
        <v>0</v>
      </c>
      <c r="J190" s="11">
        <f t="shared" si="258"/>
        <v>0</v>
      </c>
      <c r="K190" s="11">
        <f t="shared" si="259"/>
        <v>0</v>
      </c>
      <c r="L190" s="11">
        <f t="shared" si="260"/>
        <v>0</v>
      </c>
      <c r="M190" s="11">
        <f t="shared" si="261"/>
        <v>0</v>
      </c>
      <c r="N190" s="10">
        <f t="shared" si="262"/>
        <v>0</v>
      </c>
      <c r="O190" s="11">
        <f t="shared" si="263"/>
        <v>1</v>
      </c>
      <c r="P190" s="11">
        <f t="shared" si="264"/>
        <v>1</v>
      </c>
      <c r="Q190" s="11">
        <f t="shared" si="265"/>
        <v>1</v>
      </c>
      <c r="R190" s="11">
        <f t="shared" si="266"/>
        <v>1</v>
      </c>
      <c r="S190" s="11">
        <f t="shared" si="267"/>
        <v>0</v>
      </c>
      <c r="T190" s="11">
        <f t="shared" si="268"/>
        <v>0</v>
      </c>
      <c r="U190" s="10">
        <f t="shared" si="269"/>
        <v>4</v>
      </c>
      <c r="V190" s="11">
        <f t="shared" si="270"/>
        <v>0</v>
      </c>
      <c r="W190" s="11">
        <f t="shared" si="271"/>
        <v>0.625</v>
      </c>
      <c r="X190" s="11">
        <f t="shared" si="272"/>
        <v>0</v>
      </c>
      <c r="Y190" s="11">
        <f t="shared" si="273"/>
        <v>0</v>
      </c>
      <c r="Z190" s="11">
        <f t="shared" si="274"/>
        <v>0</v>
      </c>
      <c r="AA190" s="11">
        <f t="shared" si="275"/>
        <v>0.625</v>
      </c>
      <c r="AB190" s="11">
        <f t="shared" si="276"/>
        <v>0.625</v>
      </c>
      <c r="AC190" s="11">
        <f t="shared" si="277"/>
        <v>0.625</v>
      </c>
      <c r="AD190" s="11">
        <f t="shared" si="278"/>
        <v>0</v>
      </c>
      <c r="AE190" s="10">
        <f t="shared" si="279"/>
        <v>2.5</v>
      </c>
      <c r="AF190" s="11">
        <f t="shared" si="280"/>
        <v>0</v>
      </c>
      <c r="AG190" s="11">
        <f t="shared" si="281"/>
        <v>2</v>
      </c>
      <c r="AH190" s="11">
        <f t="shared" si="282"/>
        <v>0</v>
      </c>
      <c r="AI190" s="11">
        <f t="shared" si="283"/>
        <v>2</v>
      </c>
      <c r="AJ190" s="11">
        <f t="shared" si="284"/>
        <v>0</v>
      </c>
      <c r="AK190" s="11">
        <f t="shared" si="285"/>
        <v>0</v>
      </c>
      <c r="AL190" s="10">
        <f t="shared" si="286"/>
        <v>4</v>
      </c>
      <c r="AM190" s="11">
        <f t="shared" si="287"/>
        <v>1</v>
      </c>
      <c r="AN190" s="11">
        <f t="shared" si="288"/>
        <v>1</v>
      </c>
      <c r="AO190" s="11">
        <f t="shared" si="289"/>
        <v>1</v>
      </c>
      <c r="AP190" s="11">
        <f t="shared" si="290"/>
        <v>1</v>
      </c>
      <c r="AQ190" s="11">
        <f t="shared" si="291"/>
        <v>1</v>
      </c>
      <c r="AR190" s="11">
        <f t="shared" si="292"/>
        <v>0</v>
      </c>
      <c r="AS190" s="10">
        <f t="shared" si="293"/>
        <v>5</v>
      </c>
      <c r="AT190" s="11">
        <f t="shared" si="294"/>
        <v>1</v>
      </c>
      <c r="AU190" s="11">
        <f t="shared" si="295"/>
        <v>0</v>
      </c>
      <c r="AV190" s="11">
        <f t="shared" si="296"/>
        <v>0</v>
      </c>
      <c r="AW190" s="11">
        <f t="shared" si="297"/>
        <v>0</v>
      </c>
      <c r="AX190" s="11">
        <f t="shared" si="298"/>
        <v>0</v>
      </c>
      <c r="AY190" s="11">
        <f t="shared" si="299"/>
        <v>0</v>
      </c>
      <c r="AZ190" s="10">
        <f t="shared" si="300"/>
        <v>1</v>
      </c>
      <c r="BA190" s="12" t="s">
        <v>1576</v>
      </c>
      <c r="BB190" s="12">
        <v>791</v>
      </c>
      <c r="BC190" s="13">
        <v>1904</v>
      </c>
      <c r="BD190" s="10">
        <f t="shared" si="207"/>
        <v>0</v>
      </c>
      <c r="BE190" s="17">
        <f t="shared" si="301"/>
        <v>2.4</v>
      </c>
      <c r="BF190" s="10" t="str">
        <f t="shared" si="303"/>
        <v>Bra</v>
      </c>
      <c r="BI190" s="7">
        <v>75</v>
      </c>
      <c r="BJ190" s="6" t="s">
        <v>586</v>
      </c>
      <c r="BK190" s="9" t="str">
        <f t="shared" si="208"/>
        <v>Robert Sestrajcic</v>
      </c>
      <c r="BL190" s="10" t="str">
        <f t="shared" si="209"/>
        <v>robert.sestrajcic@bromolla.se</v>
      </c>
      <c r="BM190" s="10" t="str">
        <f t="shared" si="210"/>
        <v>Ungdomssekreterare</v>
      </c>
      <c r="BN190" s="11">
        <f t="shared" si="211"/>
        <v>1.25</v>
      </c>
      <c r="BO190" s="11">
        <f t="shared" si="212"/>
        <v>1.25</v>
      </c>
      <c r="BP190" s="11">
        <f t="shared" si="213"/>
        <v>1.25</v>
      </c>
      <c r="BQ190" s="11">
        <f t="shared" si="214"/>
        <v>1.25</v>
      </c>
      <c r="BR190" s="11">
        <f t="shared" si="215"/>
        <v>0</v>
      </c>
      <c r="BS190" s="10">
        <f t="shared" si="216"/>
        <v>5</v>
      </c>
      <c r="BT190" s="11">
        <f t="shared" si="217"/>
        <v>1</v>
      </c>
      <c r="BU190" s="11">
        <f t="shared" si="218"/>
        <v>0</v>
      </c>
      <c r="BV190" s="11">
        <f t="shared" si="219"/>
        <v>1</v>
      </c>
      <c r="BW190" s="11">
        <f t="shared" si="220"/>
        <v>0</v>
      </c>
      <c r="BX190" s="11">
        <f t="shared" si="221"/>
        <v>0</v>
      </c>
      <c r="BY190" s="11">
        <f t="shared" si="222"/>
        <v>0</v>
      </c>
      <c r="BZ190" s="10">
        <f t="shared" si="223"/>
        <v>2</v>
      </c>
      <c r="CA190" s="11">
        <f t="shared" si="224"/>
        <v>0</v>
      </c>
      <c r="CB190" s="11">
        <f t="shared" si="225"/>
        <v>0.625</v>
      </c>
      <c r="CC190" s="11">
        <f t="shared" si="226"/>
        <v>0.625</v>
      </c>
      <c r="CD190" s="11">
        <f t="shared" si="227"/>
        <v>0.625</v>
      </c>
      <c r="CE190" s="11">
        <f t="shared" si="228"/>
        <v>0</v>
      </c>
      <c r="CF190" s="11">
        <f t="shared" si="229"/>
        <v>0.625</v>
      </c>
      <c r="CG190" s="11">
        <f t="shared" si="230"/>
        <v>0.625</v>
      </c>
      <c r="CH190" s="11">
        <f t="shared" si="231"/>
        <v>0.625</v>
      </c>
      <c r="CI190" s="11">
        <f t="shared" si="232"/>
        <v>0</v>
      </c>
      <c r="CJ190" s="10">
        <f t="shared" si="233"/>
        <v>3.75</v>
      </c>
      <c r="CK190" s="11">
        <f t="shared" si="234"/>
        <v>0</v>
      </c>
      <c r="CL190" s="11">
        <f t="shared" si="235"/>
        <v>2</v>
      </c>
      <c r="CM190" s="11">
        <f t="shared" si="236"/>
        <v>1</v>
      </c>
      <c r="CN190" s="11">
        <f t="shared" si="237"/>
        <v>0</v>
      </c>
      <c r="CO190" s="11">
        <f t="shared" si="238"/>
        <v>0</v>
      </c>
      <c r="CP190" s="11">
        <f t="shared" si="239"/>
        <v>0</v>
      </c>
      <c r="CQ190" s="10">
        <f t="shared" si="240"/>
        <v>3</v>
      </c>
      <c r="CR190" s="11">
        <f t="shared" si="241"/>
        <v>1</v>
      </c>
      <c r="CS190" s="11">
        <f t="shared" si="242"/>
        <v>1</v>
      </c>
      <c r="CT190" s="11">
        <f t="shared" si="243"/>
        <v>1</v>
      </c>
      <c r="CU190" s="11">
        <f t="shared" si="244"/>
        <v>1</v>
      </c>
      <c r="CV190" s="11">
        <f t="shared" si="245"/>
        <v>0</v>
      </c>
      <c r="CW190" s="11">
        <f t="shared" si="246"/>
        <v>0</v>
      </c>
      <c r="CX190" s="10">
        <f t="shared" si="247"/>
        <v>4</v>
      </c>
      <c r="CY190" s="11">
        <f t="shared" si="248"/>
        <v>1</v>
      </c>
      <c r="CZ190" s="11">
        <f t="shared" si="249"/>
        <v>1</v>
      </c>
      <c r="DA190" s="11">
        <f t="shared" si="250"/>
        <v>1</v>
      </c>
      <c r="DB190" s="11">
        <f t="shared" si="251"/>
        <v>1</v>
      </c>
      <c r="DC190" s="11">
        <f t="shared" si="252"/>
        <v>0</v>
      </c>
      <c r="DD190" s="11">
        <f t="shared" si="253"/>
        <v>0</v>
      </c>
      <c r="DE190" s="10">
        <f t="shared" si="254"/>
        <v>4</v>
      </c>
      <c r="DF190" s="12">
        <v>955</v>
      </c>
      <c r="DG190" s="12" t="s">
        <v>1489</v>
      </c>
      <c r="DH190" s="13">
        <v>2170</v>
      </c>
      <c r="DI190" s="10">
        <f t="shared" si="255"/>
        <v>1</v>
      </c>
      <c r="DJ190" s="17">
        <f t="shared" si="256"/>
        <v>3.3</v>
      </c>
    </row>
    <row r="191" spans="1:114" ht="14.25" x14ac:dyDescent="0.2">
      <c r="A191" s="6" t="s">
        <v>925</v>
      </c>
      <c r="B191" s="7">
        <v>1961</v>
      </c>
      <c r="C191" s="7"/>
      <c r="D191" s="7">
        <v>184</v>
      </c>
      <c r="E191" s="6" t="s">
        <v>859</v>
      </c>
      <c r="F191" s="9" t="str">
        <f t="shared" si="204"/>
        <v>Jessica Lindegren</v>
      </c>
      <c r="G191" s="10" t="str">
        <f t="shared" si="205"/>
        <v>jessica.lindegren@hotmail.com</v>
      </c>
      <c r="H191" s="10" t="str">
        <f t="shared" si="206"/>
        <v>Kultur och fritidschef</v>
      </c>
      <c r="I191" s="11">
        <f t="shared" si="257"/>
        <v>0</v>
      </c>
      <c r="J191" s="11">
        <f t="shared" si="258"/>
        <v>0</v>
      </c>
      <c r="K191" s="11">
        <f t="shared" si="259"/>
        <v>0</v>
      </c>
      <c r="L191" s="11">
        <f t="shared" si="260"/>
        <v>0</v>
      </c>
      <c r="M191" s="11">
        <f t="shared" si="261"/>
        <v>0</v>
      </c>
      <c r="N191" s="10">
        <f t="shared" si="262"/>
        <v>0</v>
      </c>
      <c r="O191" s="11">
        <f t="shared" si="263"/>
        <v>1</v>
      </c>
      <c r="P191" s="11">
        <f t="shared" si="264"/>
        <v>0</v>
      </c>
      <c r="Q191" s="11">
        <f t="shared" si="265"/>
        <v>1</v>
      </c>
      <c r="R191" s="11">
        <f t="shared" si="266"/>
        <v>1</v>
      </c>
      <c r="S191" s="11">
        <f t="shared" si="267"/>
        <v>0</v>
      </c>
      <c r="T191" s="11">
        <f t="shared" si="268"/>
        <v>0</v>
      </c>
      <c r="U191" s="10">
        <f t="shared" si="269"/>
        <v>3</v>
      </c>
      <c r="V191" s="11">
        <f t="shared" si="270"/>
        <v>0</v>
      </c>
      <c r="W191" s="11">
        <f t="shared" si="271"/>
        <v>0</v>
      </c>
      <c r="X191" s="11">
        <f t="shared" si="272"/>
        <v>0</v>
      </c>
      <c r="Y191" s="11">
        <f t="shared" si="273"/>
        <v>0</v>
      </c>
      <c r="Z191" s="11">
        <f t="shared" si="274"/>
        <v>0</v>
      </c>
      <c r="AA191" s="11">
        <f t="shared" si="275"/>
        <v>0.625</v>
      </c>
      <c r="AB191" s="11">
        <f t="shared" si="276"/>
        <v>0.625</v>
      </c>
      <c r="AC191" s="11">
        <f t="shared" si="277"/>
        <v>0.625</v>
      </c>
      <c r="AD191" s="11">
        <f t="shared" si="278"/>
        <v>0</v>
      </c>
      <c r="AE191" s="10">
        <f t="shared" si="279"/>
        <v>1.875</v>
      </c>
      <c r="AF191" s="11">
        <f t="shared" si="280"/>
        <v>0</v>
      </c>
      <c r="AG191" s="11">
        <f t="shared" si="281"/>
        <v>2</v>
      </c>
      <c r="AH191" s="11">
        <f t="shared" si="282"/>
        <v>0</v>
      </c>
      <c r="AI191" s="11">
        <f t="shared" si="283"/>
        <v>0</v>
      </c>
      <c r="AJ191" s="11">
        <f t="shared" si="284"/>
        <v>0</v>
      </c>
      <c r="AK191" s="11">
        <f t="shared" si="285"/>
        <v>0</v>
      </c>
      <c r="AL191" s="10">
        <f t="shared" si="286"/>
        <v>2</v>
      </c>
      <c r="AM191" s="11">
        <f t="shared" si="287"/>
        <v>1</v>
      </c>
      <c r="AN191" s="11">
        <f t="shared" si="288"/>
        <v>1</v>
      </c>
      <c r="AO191" s="11">
        <f t="shared" si="289"/>
        <v>1</v>
      </c>
      <c r="AP191" s="11">
        <f t="shared" si="290"/>
        <v>0</v>
      </c>
      <c r="AQ191" s="11">
        <f t="shared" si="291"/>
        <v>0</v>
      </c>
      <c r="AR191" s="11">
        <f t="shared" si="292"/>
        <v>0</v>
      </c>
      <c r="AS191" s="10">
        <f t="shared" si="293"/>
        <v>3</v>
      </c>
      <c r="AT191" s="11">
        <f t="shared" si="294"/>
        <v>0</v>
      </c>
      <c r="AU191" s="11">
        <f t="shared" si="295"/>
        <v>1</v>
      </c>
      <c r="AV191" s="11">
        <f t="shared" si="296"/>
        <v>1</v>
      </c>
      <c r="AW191" s="11">
        <f t="shared" si="297"/>
        <v>0</v>
      </c>
      <c r="AX191" s="11">
        <f t="shared" si="298"/>
        <v>0</v>
      </c>
      <c r="AY191" s="11">
        <f t="shared" si="299"/>
        <v>0</v>
      </c>
      <c r="AZ191" s="10">
        <f t="shared" si="300"/>
        <v>2</v>
      </c>
      <c r="BA191" s="12" t="s">
        <v>1577</v>
      </c>
      <c r="BB191" s="12" t="s">
        <v>1578</v>
      </c>
      <c r="BC191" s="13">
        <v>4310</v>
      </c>
      <c r="BD191" s="10">
        <f t="shared" si="207"/>
        <v>5</v>
      </c>
      <c r="BE191" s="17">
        <f t="shared" si="301"/>
        <v>2.4</v>
      </c>
      <c r="BF191" s="10" t="str">
        <f t="shared" si="303"/>
        <v>Bra</v>
      </c>
      <c r="BI191" s="7">
        <v>76</v>
      </c>
      <c r="BJ191" s="6" t="s">
        <v>836</v>
      </c>
      <c r="BK191" s="9" t="str">
        <f t="shared" si="208"/>
        <v>Håkan Cinti Larsson</v>
      </c>
      <c r="BL191" s="10" t="str">
        <f t="shared" si="209"/>
        <v>hakan.cinti-larsson@huddinge.se</v>
      </c>
      <c r="BM191" s="10" t="str">
        <f t="shared" si="210"/>
        <v>Verksamhetschef, centrala Huddinge ungdom</v>
      </c>
      <c r="BN191" s="11">
        <f t="shared" si="211"/>
        <v>1.25</v>
      </c>
      <c r="BO191" s="11">
        <f t="shared" si="212"/>
        <v>1.25</v>
      </c>
      <c r="BP191" s="11">
        <f t="shared" si="213"/>
        <v>0</v>
      </c>
      <c r="BQ191" s="11">
        <f t="shared" si="214"/>
        <v>1.25</v>
      </c>
      <c r="BR191" s="11">
        <f t="shared" si="215"/>
        <v>0</v>
      </c>
      <c r="BS191" s="10">
        <f t="shared" si="216"/>
        <v>3.75</v>
      </c>
      <c r="BT191" s="11">
        <f t="shared" si="217"/>
        <v>0</v>
      </c>
      <c r="BU191" s="11">
        <f t="shared" si="218"/>
        <v>1</v>
      </c>
      <c r="BV191" s="11">
        <f t="shared" si="219"/>
        <v>1</v>
      </c>
      <c r="BW191" s="11">
        <f t="shared" si="220"/>
        <v>1</v>
      </c>
      <c r="BX191" s="11">
        <f t="shared" si="221"/>
        <v>0</v>
      </c>
      <c r="BY191" s="11">
        <f t="shared" si="222"/>
        <v>0</v>
      </c>
      <c r="BZ191" s="10">
        <f t="shared" si="223"/>
        <v>3</v>
      </c>
      <c r="CA191" s="11">
        <f t="shared" si="224"/>
        <v>0.625</v>
      </c>
      <c r="CB191" s="11">
        <f t="shared" si="225"/>
        <v>0.625</v>
      </c>
      <c r="CC191" s="11">
        <f t="shared" si="226"/>
        <v>0.625</v>
      </c>
      <c r="CD191" s="11">
        <f t="shared" si="227"/>
        <v>0.625</v>
      </c>
      <c r="CE191" s="11">
        <f t="shared" si="228"/>
        <v>0.625</v>
      </c>
      <c r="CF191" s="11">
        <f t="shared" si="229"/>
        <v>0.625</v>
      </c>
      <c r="CG191" s="11">
        <f t="shared" si="230"/>
        <v>0.625</v>
      </c>
      <c r="CH191" s="11">
        <f t="shared" si="231"/>
        <v>0.625</v>
      </c>
      <c r="CI191" s="11">
        <f t="shared" si="232"/>
        <v>0</v>
      </c>
      <c r="CJ191" s="10">
        <f t="shared" si="233"/>
        <v>5</v>
      </c>
      <c r="CK191" s="11">
        <f t="shared" si="234"/>
        <v>0</v>
      </c>
      <c r="CL191" s="11">
        <f t="shared" si="235"/>
        <v>2</v>
      </c>
      <c r="CM191" s="11">
        <f t="shared" si="236"/>
        <v>0</v>
      </c>
      <c r="CN191" s="11">
        <f t="shared" si="237"/>
        <v>2</v>
      </c>
      <c r="CO191" s="11">
        <f t="shared" si="238"/>
        <v>0</v>
      </c>
      <c r="CP191" s="11">
        <f t="shared" si="239"/>
        <v>0</v>
      </c>
      <c r="CQ191" s="10">
        <f t="shared" si="240"/>
        <v>4</v>
      </c>
      <c r="CR191" s="11">
        <f t="shared" si="241"/>
        <v>1</v>
      </c>
      <c r="CS191" s="11">
        <f t="shared" si="242"/>
        <v>1</v>
      </c>
      <c r="CT191" s="11">
        <f t="shared" si="243"/>
        <v>1</v>
      </c>
      <c r="CU191" s="11">
        <f t="shared" si="244"/>
        <v>1</v>
      </c>
      <c r="CV191" s="11">
        <f t="shared" si="245"/>
        <v>1</v>
      </c>
      <c r="CW191" s="11">
        <f t="shared" si="246"/>
        <v>0</v>
      </c>
      <c r="CX191" s="10">
        <f t="shared" si="247"/>
        <v>5</v>
      </c>
      <c r="CY191" s="11">
        <f t="shared" si="248"/>
        <v>1</v>
      </c>
      <c r="CZ191" s="11">
        <f t="shared" si="249"/>
        <v>0</v>
      </c>
      <c r="DA191" s="11">
        <f t="shared" si="250"/>
        <v>0</v>
      </c>
      <c r="DB191" s="11">
        <f t="shared" si="251"/>
        <v>0</v>
      </c>
      <c r="DC191" s="11">
        <f t="shared" si="252"/>
        <v>0</v>
      </c>
      <c r="DD191" s="11">
        <f t="shared" si="253"/>
        <v>0</v>
      </c>
      <c r="DE191" s="10">
        <f t="shared" si="254"/>
        <v>1</v>
      </c>
      <c r="DF191" s="12" t="s">
        <v>1534</v>
      </c>
      <c r="DG191" s="12">
        <v>766</v>
      </c>
      <c r="DH191" s="13">
        <v>2047</v>
      </c>
      <c r="DI191" s="10">
        <f t="shared" si="255"/>
        <v>1</v>
      </c>
      <c r="DJ191" s="17">
        <f t="shared" si="256"/>
        <v>3.3</v>
      </c>
    </row>
    <row r="192" spans="1:114" ht="14.25" x14ac:dyDescent="0.2">
      <c r="A192" s="6" t="s">
        <v>925</v>
      </c>
      <c r="B192" s="7">
        <v>1962</v>
      </c>
      <c r="C192" s="7"/>
      <c r="D192" s="7">
        <v>185</v>
      </c>
      <c r="E192" s="6" t="s">
        <v>1139</v>
      </c>
      <c r="F192" s="9" t="str">
        <f t="shared" si="204"/>
        <v>Joacim Sandvall</v>
      </c>
      <c r="G192" s="10" t="str">
        <f t="shared" si="205"/>
        <v>joacim.sandvall@munkfors.se</v>
      </c>
      <c r="H192" s="10" t="str">
        <f t="shared" si="206"/>
        <v>Skolkurator och ANDT-samordnare</v>
      </c>
      <c r="I192" s="11">
        <f t="shared" si="257"/>
        <v>0</v>
      </c>
      <c r="J192" s="11">
        <f t="shared" si="258"/>
        <v>0</v>
      </c>
      <c r="K192" s="11">
        <f t="shared" si="259"/>
        <v>1.25</v>
      </c>
      <c r="L192" s="11">
        <f t="shared" si="260"/>
        <v>1.25</v>
      </c>
      <c r="M192" s="11">
        <f t="shared" si="261"/>
        <v>0</v>
      </c>
      <c r="N192" s="10">
        <f t="shared" si="262"/>
        <v>2.5</v>
      </c>
      <c r="O192" s="11">
        <f t="shared" si="263"/>
        <v>1</v>
      </c>
      <c r="P192" s="11">
        <f t="shared" si="264"/>
        <v>1</v>
      </c>
      <c r="Q192" s="11">
        <f t="shared" si="265"/>
        <v>1</v>
      </c>
      <c r="R192" s="11">
        <f t="shared" si="266"/>
        <v>1</v>
      </c>
      <c r="S192" s="11">
        <f t="shared" si="267"/>
        <v>0</v>
      </c>
      <c r="T192" s="11">
        <f t="shared" si="268"/>
        <v>0</v>
      </c>
      <c r="U192" s="10">
        <f t="shared" si="269"/>
        <v>4</v>
      </c>
      <c r="V192" s="11">
        <f t="shared" si="270"/>
        <v>0</v>
      </c>
      <c r="W192" s="11">
        <f t="shared" si="271"/>
        <v>0</v>
      </c>
      <c r="X192" s="11">
        <f t="shared" si="272"/>
        <v>0</v>
      </c>
      <c r="Y192" s="11">
        <f t="shared" si="273"/>
        <v>0</v>
      </c>
      <c r="Z192" s="11">
        <f t="shared" si="274"/>
        <v>0</v>
      </c>
      <c r="AA192" s="11">
        <f t="shared" si="275"/>
        <v>0.625</v>
      </c>
      <c r="AB192" s="11">
        <f t="shared" si="276"/>
        <v>0.625</v>
      </c>
      <c r="AC192" s="11">
        <f t="shared" si="277"/>
        <v>0</v>
      </c>
      <c r="AD192" s="11">
        <f t="shared" si="278"/>
        <v>0</v>
      </c>
      <c r="AE192" s="10">
        <f t="shared" si="279"/>
        <v>1.25</v>
      </c>
      <c r="AF192" s="11">
        <f t="shared" si="280"/>
        <v>1</v>
      </c>
      <c r="AG192" s="11">
        <f t="shared" si="281"/>
        <v>0</v>
      </c>
      <c r="AH192" s="11">
        <f t="shared" si="282"/>
        <v>0</v>
      </c>
      <c r="AI192" s="11">
        <f t="shared" si="283"/>
        <v>0</v>
      </c>
      <c r="AJ192" s="11">
        <f t="shared" si="284"/>
        <v>1</v>
      </c>
      <c r="AK192" s="11">
        <f t="shared" si="285"/>
        <v>0</v>
      </c>
      <c r="AL192" s="10">
        <f t="shared" si="286"/>
        <v>2</v>
      </c>
      <c r="AM192" s="11">
        <f t="shared" si="287"/>
        <v>1</v>
      </c>
      <c r="AN192" s="11">
        <f t="shared" si="288"/>
        <v>1</v>
      </c>
      <c r="AO192" s="11">
        <f t="shared" si="289"/>
        <v>1</v>
      </c>
      <c r="AP192" s="11">
        <f t="shared" si="290"/>
        <v>1</v>
      </c>
      <c r="AQ192" s="11">
        <f t="shared" si="291"/>
        <v>0</v>
      </c>
      <c r="AR192" s="11">
        <f t="shared" si="292"/>
        <v>0</v>
      </c>
      <c r="AS192" s="10">
        <f t="shared" si="293"/>
        <v>4</v>
      </c>
      <c r="AT192" s="11">
        <f t="shared" si="294"/>
        <v>1</v>
      </c>
      <c r="AU192" s="11">
        <f t="shared" si="295"/>
        <v>0</v>
      </c>
      <c r="AV192" s="11">
        <f t="shared" si="296"/>
        <v>0</v>
      </c>
      <c r="AW192" s="11">
        <f t="shared" si="297"/>
        <v>0</v>
      </c>
      <c r="AX192" s="11">
        <f t="shared" si="298"/>
        <v>0</v>
      </c>
      <c r="AY192" s="11">
        <f t="shared" si="299"/>
        <v>0</v>
      </c>
      <c r="AZ192" s="10">
        <f t="shared" si="300"/>
        <v>1</v>
      </c>
      <c r="BA192" s="12" t="s">
        <v>1583</v>
      </c>
      <c r="BB192" s="12">
        <v>818</v>
      </c>
      <c r="BC192" s="13">
        <v>2312</v>
      </c>
      <c r="BD192" s="10">
        <f t="shared" si="207"/>
        <v>2</v>
      </c>
      <c r="BE192" s="17">
        <f t="shared" si="301"/>
        <v>2.4</v>
      </c>
      <c r="BF192" s="10" t="str">
        <f t="shared" si="303"/>
        <v>Bra</v>
      </c>
      <c r="BI192" s="7">
        <v>77</v>
      </c>
      <c r="BJ192" s="6" t="s">
        <v>802</v>
      </c>
      <c r="BK192" s="9" t="str">
        <f t="shared" si="208"/>
        <v>Petri Peltonen</v>
      </c>
      <c r="BL192" s="10" t="str">
        <f t="shared" si="209"/>
        <v>petri.peltonen@sundbyberg.se</v>
      </c>
      <c r="BM192" s="10" t="str">
        <f t="shared" si="210"/>
        <v>Enhetschef - fritid barn och unga</v>
      </c>
      <c r="BN192" s="11">
        <f t="shared" si="211"/>
        <v>1.25</v>
      </c>
      <c r="BO192" s="11">
        <f t="shared" si="212"/>
        <v>0</v>
      </c>
      <c r="BP192" s="11">
        <f t="shared" si="213"/>
        <v>0</v>
      </c>
      <c r="BQ192" s="11">
        <f t="shared" si="214"/>
        <v>1.25</v>
      </c>
      <c r="BR192" s="11">
        <f t="shared" si="215"/>
        <v>0</v>
      </c>
      <c r="BS192" s="10">
        <f t="shared" si="216"/>
        <v>2.5</v>
      </c>
      <c r="BT192" s="11">
        <f t="shared" si="217"/>
        <v>1</v>
      </c>
      <c r="BU192" s="11">
        <f t="shared" si="218"/>
        <v>1</v>
      </c>
      <c r="BV192" s="11">
        <f t="shared" si="219"/>
        <v>1</v>
      </c>
      <c r="BW192" s="11">
        <f t="shared" si="220"/>
        <v>1</v>
      </c>
      <c r="BX192" s="11">
        <f t="shared" si="221"/>
        <v>1</v>
      </c>
      <c r="BY192" s="11">
        <f t="shared" si="222"/>
        <v>0</v>
      </c>
      <c r="BZ192" s="10">
        <f t="shared" si="223"/>
        <v>5</v>
      </c>
      <c r="CA192" s="11">
        <f t="shared" si="224"/>
        <v>0</v>
      </c>
      <c r="CB192" s="11">
        <f t="shared" si="225"/>
        <v>0.625</v>
      </c>
      <c r="CC192" s="11">
        <f t="shared" si="226"/>
        <v>0.625</v>
      </c>
      <c r="CD192" s="11">
        <f t="shared" si="227"/>
        <v>0.625</v>
      </c>
      <c r="CE192" s="11">
        <f t="shared" si="228"/>
        <v>0</v>
      </c>
      <c r="CF192" s="11">
        <f t="shared" si="229"/>
        <v>0.625</v>
      </c>
      <c r="CG192" s="11">
        <f t="shared" si="230"/>
        <v>0.625</v>
      </c>
      <c r="CH192" s="11">
        <f t="shared" si="231"/>
        <v>0.625</v>
      </c>
      <c r="CI192" s="11">
        <f t="shared" si="232"/>
        <v>0</v>
      </c>
      <c r="CJ192" s="10">
        <f t="shared" si="233"/>
        <v>3.75</v>
      </c>
      <c r="CK192" s="11">
        <f t="shared" si="234"/>
        <v>0</v>
      </c>
      <c r="CL192" s="11">
        <f t="shared" si="235"/>
        <v>2</v>
      </c>
      <c r="CM192" s="11">
        <f t="shared" si="236"/>
        <v>0</v>
      </c>
      <c r="CN192" s="11">
        <f t="shared" si="237"/>
        <v>2</v>
      </c>
      <c r="CO192" s="11">
        <f t="shared" si="238"/>
        <v>0</v>
      </c>
      <c r="CP192" s="11">
        <f t="shared" si="239"/>
        <v>0</v>
      </c>
      <c r="CQ192" s="10">
        <f t="shared" si="240"/>
        <v>4</v>
      </c>
      <c r="CR192" s="11">
        <f t="shared" si="241"/>
        <v>1</v>
      </c>
      <c r="CS192" s="11">
        <f t="shared" si="242"/>
        <v>1</v>
      </c>
      <c r="CT192" s="11">
        <f t="shared" si="243"/>
        <v>1</v>
      </c>
      <c r="CU192" s="11">
        <f t="shared" si="244"/>
        <v>1</v>
      </c>
      <c r="CV192" s="11">
        <f t="shared" si="245"/>
        <v>1</v>
      </c>
      <c r="CW192" s="11">
        <f t="shared" si="246"/>
        <v>0</v>
      </c>
      <c r="CX192" s="10">
        <f t="shared" si="247"/>
        <v>5</v>
      </c>
      <c r="CY192" s="11">
        <f t="shared" si="248"/>
        <v>0</v>
      </c>
      <c r="CZ192" s="11">
        <f t="shared" si="249"/>
        <v>0</v>
      </c>
      <c r="DA192" s="11">
        <f t="shared" si="250"/>
        <v>0</v>
      </c>
      <c r="DB192" s="11">
        <f t="shared" si="251"/>
        <v>0</v>
      </c>
      <c r="DC192" s="11">
        <f t="shared" si="252"/>
        <v>0</v>
      </c>
      <c r="DD192" s="11">
        <f t="shared" si="253"/>
        <v>0</v>
      </c>
      <c r="DE192" s="10">
        <f t="shared" si="254"/>
        <v>0</v>
      </c>
      <c r="DF192" s="12" t="s">
        <v>1539</v>
      </c>
      <c r="DG192" s="12" t="s">
        <v>1540</v>
      </c>
      <c r="DH192" s="13">
        <v>2699</v>
      </c>
      <c r="DI192" s="10">
        <f t="shared" si="255"/>
        <v>3</v>
      </c>
      <c r="DJ192" s="17">
        <f t="shared" si="256"/>
        <v>3.3</v>
      </c>
    </row>
    <row r="193" spans="1:114" ht="14.25" x14ac:dyDescent="0.2">
      <c r="A193" s="6" t="s">
        <v>925</v>
      </c>
      <c r="B193" s="7">
        <v>1982</v>
      </c>
      <c r="C193" s="7"/>
      <c r="D193" s="7">
        <v>186</v>
      </c>
      <c r="E193" s="6" t="s">
        <v>1026</v>
      </c>
      <c r="F193" s="9" t="str">
        <f t="shared" si="204"/>
        <v>Karin Beckman</v>
      </c>
      <c r="G193" s="10" t="str">
        <f t="shared" si="205"/>
        <v>karin.beckman@vara.se</v>
      </c>
      <c r="H193" s="10" t="str">
        <f t="shared" si="206"/>
        <v>Kulturchef</v>
      </c>
      <c r="I193" s="11">
        <f t="shared" si="257"/>
        <v>0</v>
      </c>
      <c r="J193" s="11">
        <f t="shared" si="258"/>
        <v>1.25</v>
      </c>
      <c r="K193" s="11">
        <f t="shared" si="259"/>
        <v>0</v>
      </c>
      <c r="L193" s="11">
        <f t="shared" si="260"/>
        <v>1.25</v>
      </c>
      <c r="M193" s="11">
        <f t="shared" si="261"/>
        <v>0</v>
      </c>
      <c r="N193" s="10">
        <f t="shared" si="262"/>
        <v>2.5</v>
      </c>
      <c r="O193" s="11">
        <f t="shared" si="263"/>
        <v>0</v>
      </c>
      <c r="P193" s="11">
        <f t="shared" si="264"/>
        <v>1</v>
      </c>
      <c r="Q193" s="11">
        <f t="shared" si="265"/>
        <v>1</v>
      </c>
      <c r="R193" s="11">
        <f t="shared" si="266"/>
        <v>1</v>
      </c>
      <c r="S193" s="11">
        <f t="shared" si="267"/>
        <v>0</v>
      </c>
      <c r="T193" s="11">
        <f t="shared" si="268"/>
        <v>0</v>
      </c>
      <c r="U193" s="10">
        <f t="shared" si="269"/>
        <v>3</v>
      </c>
      <c r="V193" s="11">
        <f t="shared" si="270"/>
        <v>0</v>
      </c>
      <c r="W193" s="11">
        <f t="shared" si="271"/>
        <v>0</v>
      </c>
      <c r="X193" s="11">
        <f t="shared" si="272"/>
        <v>0.625</v>
      </c>
      <c r="Y193" s="11">
        <f t="shared" si="273"/>
        <v>0.625</v>
      </c>
      <c r="Z193" s="11">
        <f t="shared" si="274"/>
        <v>0</v>
      </c>
      <c r="AA193" s="11">
        <f t="shared" si="275"/>
        <v>0.625</v>
      </c>
      <c r="AB193" s="11">
        <f t="shared" si="276"/>
        <v>0.625</v>
      </c>
      <c r="AC193" s="11">
        <f t="shared" si="277"/>
        <v>0.625</v>
      </c>
      <c r="AD193" s="11">
        <f t="shared" si="278"/>
        <v>0</v>
      </c>
      <c r="AE193" s="10">
        <f t="shared" si="279"/>
        <v>3.125</v>
      </c>
      <c r="AF193" s="11">
        <f t="shared" si="280"/>
        <v>0</v>
      </c>
      <c r="AG193" s="11">
        <f t="shared" si="281"/>
        <v>2</v>
      </c>
      <c r="AH193" s="11">
        <f t="shared" si="282"/>
        <v>1</v>
      </c>
      <c r="AI193" s="11">
        <f t="shared" si="283"/>
        <v>0</v>
      </c>
      <c r="AJ193" s="11">
        <f t="shared" si="284"/>
        <v>0</v>
      </c>
      <c r="AK193" s="11">
        <f t="shared" si="285"/>
        <v>0</v>
      </c>
      <c r="AL193" s="10">
        <f t="shared" si="286"/>
        <v>3</v>
      </c>
      <c r="AM193" s="11">
        <f t="shared" si="287"/>
        <v>0</v>
      </c>
      <c r="AN193" s="11">
        <f t="shared" si="288"/>
        <v>0</v>
      </c>
      <c r="AO193" s="11">
        <f t="shared" si="289"/>
        <v>1</v>
      </c>
      <c r="AP193" s="11">
        <f t="shared" si="290"/>
        <v>1</v>
      </c>
      <c r="AQ193" s="11">
        <f t="shared" si="291"/>
        <v>0</v>
      </c>
      <c r="AR193" s="11">
        <f t="shared" si="292"/>
        <v>0</v>
      </c>
      <c r="AS193" s="10">
        <f t="shared" si="293"/>
        <v>2</v>
      </c>
      <c r="AT193" s="11">
        <f t="shared" si="294"/>
        <v>0</v>
      </c>
      <c r="AU193" s="11">
        <f t="shared" si="295"/>
        <v>0</v>
      </c>
      <c r="AV193" s="11">
        <f t="shared" si="296"/>
        <v>0</v>
      </c>
      <c r="AW193" s="11">
        <f t="shared" si="297"/>
        <v>0</v>
      </c>
      <c r="AX193" s="11">
        <f t="shared" si="298"/>
        <v>0</v>
      </c>
      <c r="AY193" s="11">
        <f t="shared" si="299"/>
        <v>0</v>
      </c>
      <c r="AZ193" s="10">
        <f t="shared" si="300"/>
        <v>0</v>
      </c>
      <c r="BA193" s="12">
        <v>700</v>
      </c>
      <c r="BB193" s="12" t="s">
        <v>1647</v>
      </c>
      <c r="BC193" s="13">
        <v>2676</v>
      </c>
      <c r="BD193" s="10">
        <f t="shared" si="207"/>
        <v>3</v>
      </c>
      <c r="BE193" s="17">
        <f t="shared" si="301"/>
        <v>2.4</v>
      </c>
      <c r="BF193" s="10" t="str">
        <f t="shared" si="303"/>
        <v>Bra</v>
      </c>
      <c r="BI193" s="7">
        <v>78</v>
      </c>
      <c r="BJ193" s="6" t="s">
        <v>442</v>
      </c>
      <c r="BK193" s="9" t="str">
        <f t="shared" si="208"/>
        <v>Adam Persson</v>
      </c>
      <c r="BL193" s="10" t="str">
        <f t="shared" si="209"/>
        <v>adam.persson@norrtalje.se</v>
      </c>
      <c r="BM193" s="10" t="str">
        <f t="shared" si="210"/>
        <v>idrottschef</v>
      </c>
      <c r="BN193" s="11">
        <f t="shared" si="211"/>
        <v>1.25</v>
      </c>
      <c r="BO193" s="11">
        <f t="shared" si="212"/>
        <v>1.25</v>
      </c>
      <c r="BP193" s="11">
        <f t="shared" si="213"/>
        <v>0</v>
      </c>
      <c r="BQ193" s="11">
        <f t="shared" si="214"/>
        <v>1.25</v>
      </c>
      <c r="BR193" s="11">
        <f t="shared" si="215"/>
        <v>0</v>
      </c>
      <c r="BS193" s="10">
        <f t="shared" si="216"/>
        <v>3.75</v>
      </c>
      <c r="BT193" s="11">
        <f t="shared" si="217"/>
        <v>1</v>
      </c>
      <c r="BU193" s="11">
        <f t="shared" si="218"/>
        <v>1</v>
      </c>
      <c r="BV193" s="11">
        <f t="shared" si="219"/>
        <v>1</v>
      </c>
      <c r="BW193" s="11">
        <f t="shared" si="220"/>
        <v>1</v>
      </c>
      <c r="BX193" s="11">
        <f t="shared" si="221"/>
        <v>0</v>
      </c>
      <c r="BY193" s="11">
        <f t="shared" si="222"/>
        <v>0</v>
      </c>
      <c r="BZ193" s="10">
        <f t="shared" si="223"/>
        <v>4</v>
      </c>
      <c r="CA193" s="11">
        <f t="shared" si="224"/>
        <v>0.625</v>
      </c>
      <c r="CB193" s="11">
        <f t="shared" si="225"/>
        <v>0.625</v>
      </c>
      <c r="CC193" s="11">
        <f t="shared" si="226"/>
        <v>0.625</v>
      </c>
      <c r="CD193" s="11">
        <f t="shared" si="227"/>
        <v>0.625</v>
      </c>
      <c r="CE193" s="11">
        <f t="shared" si="228"/>
        <v>0.625</v>
      </c>
      <c r="CF193" s="11">
        <f t="shared" si="229"/>
        <v>0.625</v>
      </c>
      <c r="CG193" s="11">
        <f t="shared" si="230"/>
        <v>0.625</v>
      </c>
      <c r="CH193" s="11">
        <f t="shared" si="231"/>
        <v>0.625</v>
      </c>
      <c r="CI193" s="11">
        <f t="shared" si="232"/>
        <v>0</v>
      </c>
      <c r="CJ193" s="10">
        <f t="shared" si="233"/>
        <v>5</v>
      </c>
      <c r="CK193" s="11">
        <f t="shared" si="234"/>
        <v>0</v>
      </c>
      <c r="CL193" s="11">
        <f t="shared" si="235"/>
        <v>2</v>
      </c>
      <c r="CM193" s="11">
        <f t="shared" si="236"/>
        <v>0</v>
      </c>
      <c r="CN193" s="11">
        <f t="shared" si="237"/>
        <v>0</v>
      </c>
      <c r="CO193" s="11">
        <f t="shared" si="238"/>
        <v>0</v>
      </c>
      <c r="CP193" s="11">
        <f t="shared" si="239"/>
        <v>0</v>
      </c>
      <c r="CQ193" s="10">
        <f t="shared" si="240"/>
        <v>2</v>
      </c>
      <c r="CR193" s="11">
        <f t="shared" si="241"/>
        <v>1</v>
      </c>
      <c r="CS193" s="11">
        <f t="shared" si="242"/>
        <v>1</v>
      </c>
      <c r="CT193" s="11">
        <f t="shared" si="243"/>
        <v>0</v>
      </c>
      <c r="CU193" s="11">
        <f t="shared" si="244"/>
        <v>1</v>
      </c>
      <c r="CV193" s="11">
        <f t="shared" si="245"/>
        <v>0</v>
      </c>
      <c r="CW193" s="11">
        <f t="shared" si="246"/>
        <v>0</v>
      </c>
      <c r="CX193" s="10">
        <f t="shared" si="247"/>
        <v>3</v>
      </c>
      <c r="CY193" s="11">
        <f t="shared" si="248"/>
        <v>0</v>
      </c>
      <c r="CZ193" s="11">
        <f t="shared" si="249"/>
        <v>1</v>
      </c>
      <c r="DA193" s="11">
        <f t="shared" si="250"/>
        <v>1</v>
      </c>
      <c r="DB193" s="11">
        <f t="shared" si="251"/>
        <v>1</v>
      </c>
      <c r="DC193" s="11">
        <f t="shared" si="252"/>
        <v>1</v>
      </c>
      <c r="DD193" s="11">
        <f t="shared" si="253"/>
        <v>0</v>
      </c>
      <c r="DE193" s="10">
        <f t="shared" si="254"/>
        <v>4</v>
      </c>
      <c r="DF193" s="12" t="s">
        <v>1545</v>
      </c>
      <c r="DG193" s="12" t="s">
        <v>1546</v>
      </c>
      <c r="DH193" s="13">
        <v>2271</v>
      </c>
      <c r="DI193" s="10">
        <f t="shared" si="255"/>
        <v>1</v>
      </c>
      <c r="DJ193" s="17">
        <f t="shared" si="256"/>
        <v>3.3</v>
      </c>
    </row>
    <row r="194" spans="1:114" ht="14.25" x14ac:dyDescent="0.2">
      <c r="A194" s="6" t="s">
        <v>925</v>
      </c>
      <c r="B194" s="7">
        <v>1904</v>
      </c>
      <c r="C194" s="7"/>
      <c r="D194" s="7">
        <v>187</v>
      </c>
      <c r="E194" s="6" t="s">
        <v>1015</v>
      </c>
      <c r="F194" s="9" t="str">
        <f t="shared" si="204"/>
        <v>Thorbjörn Ingvarsson</v>
      </c>
      <c r="G194" s="10" t="str">
        <f t="shared" si="205"/>
        <v>thorbjorn.ingvarsson@karlsborg.se</v>
      </c>
      <c r="H194" s="10" t="str">
        <f t="shared" si="206"/>
        <v>Föreningskonsulent</v>
      </c>
      <c r="I194" s="11">
        <f t="shared" si="257"/>
        <v>1.25</v>
      </c>
      <c r="J194" s="11">
        <f t="shared" si="258"/>
        <v>0</v>
      </c>
      <c r="K194" s="11">
        <f t="shared" si="259"/>
        <v>0</v>
      </c>
      <c r="L194" s="11">
        <f t="shared" si="260"/>
        <v>1.25</v>
      </c>
      <c r="M194" s="11">
        <f t="shared" si="261"/>
        <v>0</v>
      </c>
      <c r="N194" s="10">
        <f t="shared" si="262"/>
        <v>2.5</v>
      </c>
      <c r="O194" s="11">
        <f t="shared" si="263"/>
        <v>1</v>
      </c>
      <c r="P194" s="11">
        <f t="shared" si="264"/>
        <v>0</v>
      </c>
      <c r="Q194" s="11">
        <f t="shared" si="265"/>
        <v>1</v>
      </c>
      <c r="R194" s="11">
        <f t="shared" si="266"/>
        <v>0</v>
      </c>
      <c r="S194" s="11">
        <f t="shared" si="267"/>
        <v>0</v>
      </c>
      <c r="T194" s="11">
        <f t="shared" si="268"/>
        <v>0</v>
      </c>
      <c r="U194" s="10">
        <f t="shared" si="269"/>
        <v>2</v>
      </c>
      <c r="V194" s="11">
        <f t="shared" si="270"/>
        <v>0</v>
      </c>
      <c r="W194" s="11">
        <f t="shared" si="271"/>
        <v>0</v>
      </c>
      <c r="X194" s="11">
        <f t="shared" si="272"/>
        <v>0</v>
      </c>
      <c r="Y194" s="11">
        <f t="shared" si="273"/>
        <v>0</v>
      </c>
      <c r="Z194" s="11">
        <f t="shared" si="274"/>
        <v>0.625</v>
      </c>
      <c r="AA194" s="11">
        <f t="shared" si="275"/>
        <v>0.625</v>
      </c>
      <c r="AB194" s="11">
        <f t="shared" si="276"/>
        <v>0.625</v>
      </c>
      <c r="AC194" s="11">
        <f t="shared" si="277"/>
        <v>0.625</v>
      </c>
      <c r="AD194" s="11">
        <f t="shared" si="278"/>
        <v>0</v>
      </c>
      <c r="AE194" s="10">
        <f t="shared" si="279"/>
        <v>2.5</v>
      </c>
      <c r="AF194" s="11">
        <f t="shared" si="280"/>
        <v>1</v>
      </c>
      <c r="AG194" s="11">
        <f t="shared" si="281"/>
        <v>0</v>
      </c>
      <c r="AH194" s="11">
        <f t="shared" si="282"/>
        <v>1</v>
      </c>
      <c r="AI194" s="11">
        <f t="shared" si="283"/>
        <v>0</v>
      </c>
      <c r="AJ194" s="11">
        <f t="shared" si="284"/>
        <v>1</v>
      </c>
      <c r="AK194" s="11">
        <f t="shared" si="285"/>
        <v>0</v>
      </c>
      <c r="AL194" s="10">
        <f t="shared" si="286"/>
        <v>3</v>
      </c>
      <c r="AM194" s="11">
        <f t="shared" si="287"/>
        <v>1</v>
      </c>
      <c r="AN194" s="11">
        <f t="shared" si="288"/>
        <v>1</v>
      </c>
      <c r="AO194" s="11">
        <f t="shared" si="289"/>
        <v>1</v>
      </c>
      <c r="AP194" s="11">
        <f t="shared" si="290"/>
        <v>0</v>
      </c>
      <c r="AQ194" s="11">
        <f t="shared" si="291"/>
        <v>0</v>
      </c>
      <c r="AR194" s="11">
        <f t="shared" si="292"/>
        <v>0</v>
      </c>
      <c r="AS194" s="10">
        <f t="shared" si="293"/>
        <v>3</v>
      </c>
      <c r="AT194" s="11">
        <f t="shared" si="294"/>
        <v>0</v>
      </c>
      <c r="AU194" s="11">
        <f t="shared" si="295"/>
        <v>0</v>
      </c>
      <c r="AV194" s="11">
        <f t="shared" si="296"/>
        <v>1</v>
      </c>
      <c r="AW194" s="11">
        <f t="shared" si="297"/>
        <v>0</v>
      </c>
      <c r="AX194" s="11">
        <f t="shared" si="298"/>
        <v>0</v>
      </c>
      <c r="AY194" s="11">
        <f t="shared" si="299"/>
        <v>0</v>
      </c>
      <c r="AZ194" s="10">
        <f t="shared" si="300"/>
        <v>1</v>
      </c>
      <c r="BA194" s="12" t="s">
        <v>1619</v>
      </c>
      <c r="BB194" s="12" t="s">
        <v>1459</v>
      </c>
      <c r="BC194" s="13">
        <v>2671</v>
      </c>
      <c r="BD194" s="10">
        <f t="shared" si="207"/>
        <v>3</v>
      </c>
      <c r="BE194" s="17">
        <f t="shared" si="301"/>
        <v>2.4</v>
      </c>
      <c r="BF194" s="10" t="str">
        <f t="shared" si="303"/>
        <v>Varken eller</v>
      </c>
      <c r="BI194" s="7">
        <v>79</v>
      </c>
      <c r="BJ194" s="6" t="s">
        <v>707</v>
      </c>
      <c r="BK194" s="9" t="str">
        <f t="shared" si="208"/>
        <v>Tina Qvinnström</v>
      </c>
      <c r="BL194" s="10" t="str">
        <f t="shared" si="209"/>
        <v>tina.qvinnstrom@strangnas.se</v>
      </c>
      <c r="BM194" s="10" t="str">
        <f t="shared" si="210"/>
        <v>Enhetschef</v>
      </c>
      <c r="BN194" s="11">
        <f t="shared" si="211"/>
        <v>1.25</v>
      </c>
      <c r="BO194" s="11">
        <f t="shared" si="212"/>
        <v>0</v>
      </c>
      <c r="BP194" s="11">
        <f t="shared" si="213"/>
        <v>0</v>
      </c>
      <c r="BQ194" s="11">
        <f t="shared" si="214"/>
        <v>1.25</v>
      </c>
      <c r="BR194" s="11">
        <f t="shared" si="215"/>
        <v>0</v>
      </c>
      <c r="BS194" s="10">
        <f t="shared" si="216"/>
        <v>2.5</v>
      </c>
      <c r="BT194" s="11">
        <f t="shared" si="217"/>
        <v>1</v>
      </c>
      <c r="BU194" s="11">
        <f t="shared" si="218"/>
        <v>1</v>
      </c>
      <c r="BV194" s="11">
        <f t="shared" si="219"/>
        <v>1</v>
      </c>
      <c r="BW194" s="11">
        <f t="shared" si="220"/>
        <v>1</v>
      </c>
      <c r="BX194" s="11">
        <f t="shared" si="221"/>
        <v>0</v>
      </c>
      <c r="BY194" s="11">
        <f t="shared" si="222"/>
        <v>0</v>
      </c>
      <c r="BZ194" s="10">
        <f t="shared" si="223"/>
        <v>4</v>
      </c>
      <c r="CA194" s="11">
        <f t="shared" si="224"/>
        <v>0</v>
      </c>
      <c r="CB194" s="11">
        <f t="shared" si="225"/>
        <v>0.625</v>
      </c>
      <c r="CC194" s="11">
        <f t="shared" si="226"/>
        <v>0.625</v>
      </c>
      <c r="CD194" s="11">
        <f t="shared" si="227"/>
        <v>0.625</v>
      </c>
      <c r="CE194" s="11">
        <f t="shared" si="228"/>
        <v>0</v>
      </c>
      <c r="CF194" s="11">
        <f t="shared" si="229"/>
        <v>0.625</v>
      </c>
      <c r="CG194" s="11">
        <f t="shared" si="230"/>
        <v>0.625</v>
      </c>
      <c r="CH194" s="11">
        <f t="shared" si="231"/>
        <v>0.625</v>
      </c>
      <c r="CI194" s="11">
        <f t="shared" si="232"/>
        <v>0</v>
      </c>
      <c r="CJ194" s="10">
        <f t="shared" si="233"/>
        <v>3.75</v>
      </c>
      <c r="CK194" s="11">
        <f t="shared" si="234"/>
        <v>0</v>
      </c>
      <c r="CL194" s="11">
        <f t="shared" si="235"/>
        <v>2</v>
      </c>
      <c r="CM194" s="11">
        <f t="shared" si="236"/>
        <v>0</v>
      </c>
      <c r="CN194" s="11">
        <f t="shared" si="237"/>
        <v>2</v>
      </c>
      <c r="CO194" s="11">
        <f t="shared" si="238"/>
        <v>0</v>
      </c>
      <c r="CP194" s="11">
        <f t="shared" si="239"/>
        <v>0</v>
      </c>
      <c r="CQ194" s="10">
        <f t="shared" si="240"/>
        <v>4</v>
      </c>
      <c r="CR194" s="11">
        <f t="shared" si="241"/>
        <v>1</v>
      </c>
      <c r="CS194" s="11">
        <f t="shared" si="242"/>
        <v>1</v>
      </c>
      <c r="CT194" s="11">
        <f t="shared" si="243"/>
        <v>1</v>
      </c>
      <c r="CU194" s="11">
        <f t="shared" si="244"/>
        <v>0</v>
      </c>
      <c r="CV194" s="11">
        <f t="shared" si="245"/>
        <v>1</v>
      </c>
      <c r="CW194" s="11">
        <f t="shared" si="246"/>
        <v>0</v>
      </c>
      <c r="CX194" s="10">
        <f t="shared" si="247"/>
        <v>4</v>
      </c>
      <c r="CY194" s="11">
        <f t="shared" si="248"/>
        <v>0</v>
      </c>
      <c r="CZ194" s="11">
        <f t="shared" si="249"/>
        <v>0</v>
      </c>
      <c r="DA194" s="11">
        <f t="shared" si="250"/>
        <v>1</v>
      </c>
      <c r="DB194" s="11">
        <f t="shared" si="251"/>
        <v>1</v>
      </c>
      <c r="DC194" s="11">
        <f t="shared" si="252"/>
        <v>0</v>
      </c>
      <c r="DD194" s="11">
        <f t="shared" si="253"/>
        <v>0</v>
      </c>
      <c r="DE194" s="10">
        <f t="shared" si="254"/>
        <v>2</v>
      </c>
      <c r="DF194" s="12" t="s">
        <v>1572</v>
      </c>
      <c r="DG194" s="12">
        <v>929</v>
      </c>
      <c r="DH194" s="13">
        <v>2649</v>
      </c>
      <c r="DI194" s="10">
        <f t="shared" si="255"/>
        <v>3</v>
      </c>
      <c r="DJ194" s="17">
        <f t="shared" si="256"/>
        <v>3.3</v>
      </c>
    </row>
    <row r="195" spans="1:114" ht="14.25" x14ac:dyDescent="0.2">
      <c r="A195" s="6" t="s">
        <v>925</v>
      </c>
      <c r="B195" s="7">
        <v>1984</v>
      </c>
      <c r="C195" s="7"/>
      <c r="D195" s="7">
        <v>188</v>
      </c>
      <c r="E195" s="6" t="s">
        <v>1011</v>
      </c>
      <c r="F195" s="9" t="str">
        <f t="shared" si="204"/>
        <v>Maria Elg</v>
      </c>
      <c r="G195" s="10" t="str">
        <f t="shared" si="205"/>
        <v>maria.elg@grastorp.se</v>
      </c>
      <c r="H195" s="10" t="str">
        <f t="shared" si="206"/>
        <v>skolkurator</v>
      </c>
      <c r="I195" s="11">
        <f t="shared" si="257"/>
        <v>0</v>
      </c>
      <c r="J195" s="11">
        <f t="shared" si="258"/>
        <v>0</v>
      </c>
      <c r="K195" s="11">
        <f t="shared" si="259"/>
        <v>1.25</v>
      </c>
      <c r="L195" s="11">
        <f t="shared" si="260"/>
        <v>1.25</v>
      </c>
      <c r="M195" s="11">
        <f t="shared" si="261"/>
        <v>0</v>
      </c>
      <c r="N195" s="10">
        <f t="shared" si="262"/>
        <v>2.5</v>
      </c>
      <c r="O195" s="11">
        <f t="shared" si="263"/>
        <v>0</v>
      </c>
      <c r="P195" s="11">
        <f t="shared" si="264"/>
        <v>1</v>
      </c>
      <c r="Q195" s="11">
        <f t="shared" si="265"/>
        <v>1</v>
      </c>
      <c r="R195" s="11">
        <f t="shared" si="266"/>
        <v>0</v>
      </c>
      <c r="S195" s="11">
        <f t="shared" si="267"/>
        <v>0</v>
      </c>
      <c r="T195" s="11">
        <f t="shared" si="268"/>
        <v>0</v>
      </c>
      <c r="U195" s="10">
        <f t="shared" si="269"/>
        <v>2</v>
      </c>
      <c r="V195" s="11">
        <f t="shared" si="270"/>
        <v>0</v>
      </c>
      <c r="W195" s="11">
        <f t="shared" si="271"/>
        <v>0.625</v>
      </c>
      <c r="X195" s="11">
        <f t="shared" si="272"/>
        <v>0.625</v>
      </c>
      <c r="Y195" s="11">
        <f t="shared" si="273"/>
        <v>0</v>
      </c>
      <c r="Z195" s="11">
        <f t="shared" si="274"/>
        <v>0</v>
      </c>
      <c r="AA195" s="11">
        <f t="shared" si="275"/>
        <v>0.625</v>
      </c>
      <c r="AB195" s="11">
        <f t="shared" si="276"/>
        <v>0</v>
      </c>
      <c r="AC195" s="11">
        <f t="shared" si="277"/>
        <v>0.625</v>
      </c>
      <c r="AD195" s="11">
        <f t="shared" si="278"/>
        <v>0</v>
      </c>
      <c r="AE195" s="10">
        <f t="shared" si="279"/>
        <v>2.5</v>
      </c>
      <c r="AF195" s="11">
        <f t="shared" si="280"/>
        <v>0</v>
      </c>
      <c r="AG195" s="11">
        <f t="shared" si="281"/>
        <v>2</v>
      </c>
      <c r="AH195" s="11">
        <f t="shared" si="282"/>
        <v>0</v>
      </c>
      <c r="AI195" s="11">
        <f t="shared" si="283"/>
        <v>0</v>
      </c>
      <c r="AJ195" s="11">
        <f t="shared" si="284"/>
        <v>0</v>
      </c>
      <c r="AK195" s="11">
        <f t="shared" si="285"/>
        <v>0</v>
      </c>
      <c r="AL195" s="10">
        <f t="shared" si="286"/>
        <v>2</v>
      </c>
      <c r="AM195" s="11">
        <f t="shared" si="287"/>
        <v>1</v>
      </c>
      <c r="AN195" s="11">
        <f t="shared" si="288"/>
        <v>1</v>
      </c>
      <c r="AO195" s="11">
        <f t="shared" si="289"/>
        <v>1</v>
      </c>
      <c r="AP195" s="11">
        <f t="shared" si="290"/>
        <v>0</v>
      </c>
      <c r="AQ195" s="11">
        <f t="shared" si="291"/>
        <v>1</v>
      </c>
      <c r="AR195" s="11">
        <f t="shared" si="292"/>
        <v>0</v>
      </c>
      <c r="AS195" s="10">
        <f t="shared" si="293"/>
        <v>4</v>
      </c>
      <c r="AT195" s="11">
        <f t="shared" si="294"/>
        <v>0</v>
      </c>
      <c r="AU195" s="11">
        <f t="shared" si="295"/>
        <v>0</v>
      </c>
      <c r="AV195" s="11">
        <f t="shared" si="296"/>
        <v>0</v>
      </c>
      <c r="AW195" s="11">
        <f t="shared" si="297"/>
        <v>1</v>
      </c>
      <c r="AX195" s="11">
        <f t="shared" si="298"/>
        <v>0</v>
      </c>
      <c r="AY195" s="11">
        <f t="shared" si="299"/>
        <v>0</v>
      </c>
      <c r="AZ195" s="10">
        <f t="shared" si="300"/>
        <v>1</v>
      </c>
      <c r="BA195" s="12" t="s">
        <v>1370</v>
      </c>
      <c r="BB195" s="12" t="s">
        <v>1650</v>
      </c>
      <c r="BC195" s="13">
        <v>2533</v>
      </c>
      <c r="BD195" s="10">
        <f t="shared" si="207"/>
        <v>3</v>
      </c>
      <c r="BE195" s="17">
        <f t="shared" si="301"/>
        <v>2.4</v>
      </c>
      <c r="BF195" s="10" t="str">
        <f t="shared" si="303"/>
        <v>Varken eller</v>
      </c>
      <c r="BI195" s="7">
        <v>80</v>
      </c>
      <c r="BJ195" s="6" t="s">
        <v>885</v>
      </c>
      <c r="BK195" s="9" t="str">
        <f t="shared" si="208"/>
        <v>Jörgen Johansson</v>
      </c>
      <c r="BL195" s="10" t="str">
        <f t="shared" si="209"/>
        <v>jorgen.johansson@torsby.se</v>
      </c>
      <c r="BM195" s="10" t="str">
        <f t="shared" si="210"/>
        <v>ANDT samordnare/ fritidgårdsförest.</v>
      </c>
      <c r="BN195" s="11">
        <f t="shared" si="211"/>
        <v>0</v>
      </c>
      <c r="BO195" s="11">
        <f t="shared" si="212"/>
        <v>0</v>
      </c>
      <c r="BP195" s="11">
        <f t="shared" si="213"/>
        <v>1.25</v>
      </c>
      <c r="BQ195" s="11">
        <f t="shared" si="214"/>
        <v>0</v>
      </c>
      <c r="BR195" s="11">
        <f t="shared" si="215"/>
        <v>0</v>
      </c>
      <c r="BS195" s="10">
        <f t="shared" si="216"/>
        <v>1.25</v>
      </c>
      <c r="BT195" s="11">
        <f t="shared" si="217"/>
        <v>1</v>
      </c>
      <c r="BU195" s="11">
        <f t="shared" si="218"/>
        <v>0</v>
      </c>
      <c r="BV195" s="11">
        <f t="shared" si="219"/>
        <v>1</v>
      </c>
      <c r="BW195" s="11">
        <f t="shared" si="220"/>
        <v>1</v>
      </c>
      <c r="BX195" s="11">
        <f t="shared" si="221"/>
        <v>0</v>
      </c>
      <c r="BY195" s="11">
        <f t="shared" si="222"/>
        <v>0</v>
      </c>
      <c r="BZ195" s="10">
        <f t="shared" si="223"/>
        <v>3</v>
      </c>
      <c r="CA195" s="11">
        <f t="shared" si="224"/>
        <v>0</v>
      </c>
      <c r="CB195" s="11">
        <f t="shared" si="225"/>
        <v>0</v>
      </c>
      <c r="CC195" s="11">
        <f t="shared" si="226"/>
        <v>0.625</v>
      </c>
      <c r="CD195" s="11">
        <f t="shared" si="227"/>
        <v>0</v>
      </c>
      <c r="CE195" s="11">
        <f t="shared" si="228"/>
        <v>0</v>
      </c>
      <c r="CF195" s="11">
        <f t="shared" si="229"/>
        <v>0.625</v>
      </c>
      <c r="CG195" s="11">
        <f t="shared" si="230"/>
        <v>0.625</v>
      </c>
      <c r="CH195" s="11">
        <f t="shared" si="231"/>
        <v>0.625</v>
      </c>
      <c r="CI195" s="11">
        <f t="shared" si="232"/>
        <v>0</v>
      </c>
      <c r="CJ195" s="10">
        <f t="shared" si="233"/>
        <v>2.5</v>
      </c>
      <c r="CK195" s="11">
        <f t="shared" si="234"/>
        <v>1</v>
      </c>
      <c r="CL195" s="11">
        <f t="shared" si="235"/>
        <v>2</v>
      </c>
      <c r="CM195" s="11">
        <f t="shared" si="236"/>
        <v>1</v>
      </c>
      <c r="CN195" s="11">
        <f t="shared" si="237"/>
        <v>0</v>
      </c>
      <c r="CO195" s="11">
        <f t="shared" si="238"/>
        <v>0</v>
      </c>
      <c r="CP195" s="11">
        <f t="shared" si="239"/>
        <v>0</v>
      </c>
      <c r="CQ195" s="10">
        <f t="shared" si="240"/>
        <v>4</v>
      </c>
      <c r="CR195" s="11">
        <f t="shared" si="241"/>
        <v>1</v>
      </c>
      <c r="CS195" s="11">
        <f t="shared" si="242"/>
        <v>1</v>
      </c>
      <c r="CT195" s="11">
        <f t="shared" si="243"/>
        <v>1</v>
      </c>
      <c r="CU195" s="11">
        <f t="shared" si="244"/>
        <v>1</v>
      </c>
      <c r="CV195" s="11">
        <f t="shared" si="245"/>
        <v>1</v>
      </c>
      <c r="CW195" s="11">
        <f t="shared" si="246"/>
        <v>0</v>
      </c>
      <c r="CX195" s="10">
        <f t="shared" si="247"/>
        <v>5</v>
      </c>
      <c r="CY195" s="11">
        <f t="shared" si="248"/>
        <v>0</v>
      </c>
      <c r="CZ195" s="11">
        <f t="shared" si="249"/>
        <v>1</v>
      </c>
      <c r="DA195" s="11">
        <f t="shared" si="250"/>
        <v>1</v>
      </c>
      <c r="DB195" s="11">
        <f t="shared" si="251"/>
        <v>0</v>
      </c>
      <c r="DC195" s="11">
        <f t="shared" si="252"/>
        <v>0</v>
      </c>
      <c r="DD195" s="11">
        <f t="shared" si="253"/>
        <v>0</v>
      </c>
      <c r="DE195" s="10">
        <f t="shared" si="254"/>
        <v>2</v>
      </c>
      <c r="DF195" s="12" t="s">
        <v>1584</v>
      </c>
      <c r="DG195" s="12" t="s">
        <v>1585</v>
      </c>
      <c r="DH195" s="13">
        <v>4237</v>
      </c>
      <c r="DI195" s="10">
        <f t="shared" si="255"/>
        <v>5</v>
      </c>
      <c r="DJ195" s="17">
        <f t="shared" si="256"/>
        <v>3.3</v>
      </c>
    </row>
    <row r="196" spans="1:114" ht="14.25" x14ac:dyDescent="0.2">
      <c r="A196" s="6" t="s">
        <v>925</v>
      </c>
      <c r="B196" s="7">
        <v>1983</v>
      </c>
      <c r="C196" s="7"/>
      <c r="D196" s="7">
        <v>189</v>
      </c>
      <c r="E196" s="6" t="s">
        <v>1037</v>
      </c>
      <c r="F196" s="9" t="str">
        <f t="shared" si="204"/>
        <v>Johanna Ljung Abrahamsson</v>
      </c>
      <c r="G196" s="10" t="str">
        <f t="shared" si="205"/>
        <v>johanna.ljungabrahamsson@lillaedet.se</v>
      </c>
      <c r="H196" s="10" t="str">
        <f t="shared" si="206"/>
        <v>Ungdomssamordnare</v>
      </c>
      <c r="I196" s="11">
        <f t="shared" si="257"/>
        <v>1.25</v>
      </c>
      <c r="J196" s="11">
        <f t="shared" si="258"/>
        <v>0</v>
      </c>
      <c r="K196" s="11">
        <f t="shared" si="259"/>
        <v>0</v>
      </c>
      <c r="L196" s="11">
        <f t="shared" si="260"/>
        <v>1.25</v>
      </c>
      <c r="M196" s="11">
        <f t="shared" si="261"/>
        <v>0</v>
      </c>
      <c r="N196" s="10">
        <f t="shared" si="262"/>
        <v>2.5</v>
      </c>
      <c r="O196" s="11">
        <f t="shared" si="263"/>
        <v>0</v>
      </c>
      <c r="P196" s="11">
        <f t="shared" si="264"/>
        <v>1</v>
      </c>
      <c r="Q196" s="11">
        <f t="shared" si="265"/>
        <v>0</v>
      </c>
      <c r="R196" s="11">
        <f t="shared" si="266"/>
        <v>1</v>
      </c>
      <c r="S196" s="11">
        <f t="shared" si="267"/>
        <v>1</v>
      </c>
      <c r="T196" s="11">
        <f t="shared" si="268"/>
        <v>0</v>
      </c>
      <c r="U196" s="10">
        <f t="shared" si="269"/>
        <v>3</v>
      </c>
      <c r="V196" s="11">
        <f t="shared" si="270"/>
        <v>0</v>
      </c>
      <c r="W196" s="11">
        <f t="shared" si="271"/>
        <v>0.625</v>
      </c>
      <c r="X196" s="11">
        <f t="shared" si="272"/>
        <v>0.625</v>
      </c>
      <c r="Y196" s="11">
        <f t="shared" si="273"/>
        <v>0</v>
      </c>
      <c r="Z196" s="11">
        <f t="shared" si="274"/>
        <v>0.625</v>
      </c>
      <c r="AA196" s="11">
        <f t="shared" si="275"/>
        <v>0.625</v>
      </c>
      <c r="AB196" s="11">
        <f t="shared" si="276"/>
        <v>0</v>
      </c>
      <c r="AC196" s="11">
        <f t="shared" si="277"/>
        <v>0</v>
      </c>
      <c r="AD196" s="11">
        <f t="shared" si="278"/>
        <v>0</v>
      </c>
      <c r="AE196" s="10">
        <f t="shared" si="279"/>
        <v>2.5</v>
      </c>
      <c r="AF196" s="11">
        <f t="shared" si="280"/>
        <v>1</v>
      </c>
      <c r="AG196" s="11">
        <f t="shared" si="281"/>
        <v>0</v>
      </c>
      <c r="AH196" s="11">
        <f t="shared" si="282"/>
        <v>0</v>
      </c>
      <c r="AI196" s="11">
        <f t="shared" si="283"/>
        <v>0</v>
      </c>
      <c r="AJ196" s="11">
        <f t="shared" si="284"/>
        <v>0</v>
      </c>
      <c r="AK196" s="11">
        <f t="shared" si="285"/>
        <v>0</v>
      </c>
      <c r="AL196" s="10">
        <f t="shared" si="286"/>
        <v>1</v>
      </c>
      <c r="AM196" s="11">
        <f t="shared" si="287"/>
        <v>1</v>
      </c>
      <c r="AN196" s="11">
        <f t="shared" si="288"/>
        <v>1</v>
      </c>
      <c r="AO196" s="11">
        <f t="shared" si="289"/>
        <v>1</v>
      </c>
      <c r="AP196" s="11">
        <f t="shared" si="290"/>
        <v>1</v>
      </c>
      <c r="AQ196" s="11">
        <f t="shared" si="291"/>
        <v>1</v>
      </c>
      <c r="AR196" s="11">
        <f t="shared" si="292"/>
        <v>0</v>
      </c>
      <c r="AS196" s="10">
        <f t="shared" si="293"/>
        <v>5</v>
      </c>
      <c r="AT196" s="11">
        <f t="shared" si="294"/>
        <v>1</v>
      </c>
      <c r="AU196" s="11">
        <f t="shared" si="295"/>
        <v>1</v>
      </c>
      <c r="AV196" s="11">
        <f t="shared" si="296"/>
        <v>1</v>
      </c>
      <c r="AW196" s="11">
        <f t="shared" si="297"/>
        <v>0</v>
      </c>
      <c r="AX196" s="11">
        <f t="shared" si="298"/>
        <v>0</v>
      </c>
      <c r="AY196" s="11">
        <f t="shared" si="299"/>
        <v>0</v>
      </c>
      <c r="AZ196" s="10">
        <f t="shared" si="300"/>
        <v>3</v>
      </c>
      <c r="BA196" s="12">
        <v>931</v>
      </c>
      <c r="BB196" s="12">
        <v>882</v>
      </c>
      <c r="BC196" s="13">
        <v>1813</v>
      </c>
      <c r="BD196" s="10">
        <f t="shared" si="207"/>
        <v>0</v>
      </c>
      <c r="BE196" s="17">
        <f t="shared" si="301"/>
        <v>2.4</v>
      </c>
      <c r="BF196" s="10" t="str">
        <f t="shared" si="303"/>
        <v>Bra</v>
      </c>
      <c r="BI196" s="7">
        <v>81</v>
      </c>
      <c r="BJ196" s="6" t="s">
        <v>271</v>
      </c>
      <c r="BK196" s="9" t="str">
        <f t="shared" si="208"/>
        <v>Agnetha Larssohn</v>
      </c>
      <c r="BL196" s="10" t="str">
        <f t="shared" si="209"/>
        <v>agnetha.larssohn@arboga.se</v>
      </c>
      <c r="BM196" s="10" t="str">
        <f t="shared" si="210"/>
        <v>Behandlare</v>
      </c>
      <c r="BN196" s="11">
        <f t="shared" si="211"/>
        <v>0</v>
      </c>
      <c r="BO196" s="11">
        <f t="shared" si="212"/>
        <v>0</v>
      </c>
      <c r="BP196" s="11">
        <f t="shared" si="213"/>
        <v>1.25</v>
      </c>
      <c r="BQ196" s="11">
        <f t="shared" si="214"/>
        <v>1.25</v>
      </c>
      <c r="BR196" s="11">
        <f t="shared" si="215"/>
        <v>0</v>
      </c>
      <c r="BS196" s="10">
        <f t="shared" si="216"/>
        <v>2.5</v>
      </c>
      <c r="BT196" s="11">
        <f t="shared" si="217"/>
        <v>1</v>
      </c>
      <c r="BU196" s="11">
        <f t="shared" si="218"/>
        <v>1</v>
      </c>
      <c r="BV196" s="11">
        <f t="shared" si="219"/>
        <v>1</v>
      </c>
      <c r="BW196" s="11">
        <f t="shared" si="220"/>
        <v>1</v>
      </c>
      <c r="BX196" s="11">
        <f t="shared" si="221"/>
        <v>0</v>
      </c>
      <c r="BY196" s="11">
        <f t="shared" si="222"/>
        <v>0</v>
      </c>
      <c r="BZ196" s="10">
        <f t="shared" si="223"/>
        <v>4</v>
      </c>
      <c r="CA196" s="11">
        <f t="shared" si="224"/>
        <v>0</v>
      </c>
      <c r="CB196" s="11">
        <f t="shared" si="225"/>
        <v>0</v>
      </c>
      <c r="CC196" s="11">
        <f t="shared" si="226"/>
        <v>0</v>
      </c>
      <c r="CD196" s="11">
        <f t="shared" si="227"/>
        <v>0.625</v>
      </c>
      <c r="CE196" s="11">
        <f t="shared" si="228"/>
        <v>0</v>
      </c>
      <c r="CF196" s="11">
        <f t="shared" si="229"/>
        <v>0.625</v>
      </c>
      <c r="CG196" s="11">
        <f t="shared" si="230"/>
        <v>0.625</v>
      </c>
      <c r="CH196" s="11">
        <f t="shared" si="231"/>
        <v>0</v>
      </c>
      <c r="CI196" s="11">
        <f t="shared" si="232"/>
        <v>0</v>
      </c>
      <c r="CJ196" s="10">
        <f t="shared" si="233"/>
        <v>1.875</v>
      </c>
      <c r="CK196" s="11">
        <f t="shared" si="234"/>
        <v>0</v>
      </c>
      <c r="CL196" s="11">
        <f t="shared" si="235"/>
        <v>2</v>
      </c>
      <c r="CM196" s="11">
        <f t="shared" si="236"/>
        <v>0</v>
      </c>
      <c r="CN196" s="11">
        <f t="shared" si="237"/>
        <v>0</v>
      </c>
      <c r="CO196" s="11">
        <f t="shared" si="238"/>
        <v>0</v>
      </c>
      <c r="CP196" s="11">
        <f t="shared" si="239"/>
        <v>0</v>
      </c>
      <c r="CQ196" s="10">
        <f t="shared" si="240"/>
        <v>2</v>
      </c>
      <c r="CR196" s="11">
        <f t="shared" si="241"/>
        <v>1</v>
      </c>
      <c r="CS196" s="11">
        <f t="shared" si="242"/>
        <v>1</v>
      </c>
      <c r="CT196" s="11">
        <f t="shared" si="243"/>
        <v>1</v>
      </c>
      <c r="CU196" s="11">
        <f t="shared" si="244"/>
        <v>1</v>
      </c>
      <c r="CV196" s="11">
        <f t="shared" si="245"/>
        <v>1</v>
      </c>
      <c r="CW196" s="11">
        <f t="shared" si="246"/>
        <v>0</v>
      </c>
      <c r="CX196" s="10">
        <f t="shared" si="247"/>
        <v>5</v>
      </c>
      <c r="CY196" s="11">
        <f t="shared" si="248"/>
        <v>1</v>
      </c>
      <c r="CZ196" s="11">
        <f t="shared" si="249"/>
        <v>1</v>
      </c>
      <c r="DA196" s="11">
        <f t="shared" si="250"/>
        <v>0</v>
      </c>
      <c r="DB196" s="11">
        <f t="shared" si="251"/>
        <v>1</v>
      </c>
      <c r="DC196" s="11">
        <f t="shared" si="252"/>
        <v>0</v>
      </c>
      <c r="DD196" s="11">
        <f t="shared" si="253"/>
        <v>0</v>
      </c>
      <c r="DE196" s="10">
        <f t="shared" si="254"/>
        <v>3</v>
      </c>
      <c r="DF196" s="12" t="s">
        <v>1632</v>
      </c>
      <c r="DG196" s="12" t="s">
        <v>1633</v>
      </c>
      <c r="DH196" s="13">
        <v>3435</v>
      </c>
      <c r="DI196" s="10">
        <f t="shared" si="255"/>
        <v>5</v>
      </c>
      <c r="DJ196" s="17">
        <f t="shared" si="256"/>
        <v>3.3</v>
      </c>
    </row>
    <row r="197" spans="1:114" ht="14.25" x14ac:dyDescent="0.2">
      <c r="A197" s="6" t="s">
        <v>925</v>
      </c>
      <c r="B197" s="7">
        <v>1980</v>
      </c>
      <c r="C197" s="7"/>
      <c r="D197" s="7">
        <v>190</v>
      </c>
      <c r="E197" s="6" t="s">
        <v>432</v>
      </c>
      <c r="F197" s="9" t="str">
        <f t="shared" si="204"/>
        <v>eva spets</v>
      </c>
      <c r="G197" s="10" t="str">
        <f t="shared" si="205"/>
        <v>eva.spets@gallivare.se</v>
      </c>
      <c r="H197" s="10" t="str">
        <f t="shared" si="206"/>
        <v>fritidsgårdschef</v>
      </c>
      <c r="I197" s="11">
        <f t="shared" si="257"/>
        <v>0</v>
      </c>
      <c r="J197" s="11">
        <f t="shared" si="258"/>
        <v>0</v>
      </c>
      <c r="K197" s="11">
        <f t="shared" si="259"/>
        <v>1.25</v>
      </c>
      <c r="L197" s="11">
        <f t="shared" si="260"/>
        <v>1.25</v>
      </c>
      <c r="M197" s="11">
        <f t="shared" si="261"/>
        <v>0</v>
      </c>
      <c r="N197" s="10">
        <f t="shared" si="262"/>
        <v>2.5</v>
      </c>
      <c r="O197" s="11">
        <f t="shared" si="263"/>
        <v>0</v>
      </c>
      <c r="P197" s="11">
        <f t="shared" si="264"/>
        <v>0</v>
      </c>
      <c r="Q197" s="11">
        <f t="shared" si="265"/>
        <v>0</v>
      </c>
      <c r="R197" s="11">
        <f t="shared" si="266"/>
        <v>0</v>
      </c>
      <c r="S197" s="11">
        <f t="shared" si="267"/>
        <v>0</v>
      </c>
      <c r="T197" s="11">
        <f t="shared" si="268"/>
        <v>0</v>
      </c>
      <c r="U197" s="10">
        <f t="shared" si="269"/>
        <v>0</v>
      </c>
      <c r="V197" s="11">
        <f t="shared" si="270"/>
        <v>0</v>
      </c>
      <c r="W197" s="11">
        <f t="shared" si="271"/>
        <v>0</v>
      </c>
      <c r="X197" s="11">
        <f t="shared" si="272"/>
        <v>0</v>
      </c>
      <c r="Y197" s="11">
        <f t="shared" si="273"/>
        <v>0</v>
      </c>
      <c r="Z197" s="11">
        <f t="shared" si="274"/>
        <v>0</v>
      </c>
      <c r="AA197" s="11">
        <f t="shared" si="275"/>
        <v>0.625</v>
      </c>
      <c r="AB197" s="11">
        <f t="shared" si="276"/>
        <v>0.625</v>
      </c>
      <c r="AC197" s="11">
        <f t="shared" si="277"/>
        <v>0.625</v>
      </c>
      <c r="AD197" s="11">
        <f t="shared" si="278"/>
        <v>0</v>
      </c>
      <c r="AE197" s="10">
        <f t="shared" si="279"/>
        <v>1.875</v>
      </c>
      <c r="AF197" s="11">
        <f t="shared" si="280"/>
        <v>1</v>
      </c>
      <c r="AG197" s="11">
        <f t="shared" si="281"/>
        <v>0</v>
      </c>
      <c r="AH197" s="11">
        <f t="shared" si="282"/>
        <v>0</v>
      </c>
      <c r="AI197" s="11">
        <f t="shared" si="283"/>
        <v>2</v>
      </c>
      <c r="AJ197" s="11">
        <f t="shared" si="284"/>
        <v>0</v>
      </c>
      <c r="AK197" s="11">
        <f t="shared" si="285"/>
        <v>0</v>
      </c>
      <c r="AL197" s="10">
        <f t="shared" si="286"/>
        <v>3</v>
      </c>
      <c r="AM197" s="11">
        <f t="shared" si="287"/>
        <v>1</v>
      </c>
      <c r="AN197" s="11">
        <f t="shared" si="288"/>
        <v>1</v>
      </c>
      <c r="AO197" s="11">
        <f t="shared" si="289"/>
        <v>1</v>
      </c>
      <c r="AP197" s="11">
        <f t="shared" si="290"/>
        <v>1</v>
      </c>
      <c r="AQ197" s="11">
        <f t="shared" si="291"/>
        <v>0</v>
      </c>
      <c r="AR197" s="11">
        <f t="shared" si="292"/>
        <v>0</v>
      </c>
      <c r="AS197" s="10">
        <f t="shared" si="293"/>
        <v>4</v>
      </c>
      <c r="AT197" s="11">
        <f t="shared" si="294"/>
        <v>1</v>
      </c>
      <c r="AU197" s="11">
        <f t="shared" si="295"/>
        <v>0</v>
      </c>
      <c r="AV197" s="11">
        <f t="shared" si="296"/>
        <v>0</v>
      </c>
      <c r="AW197" s="11">
        <f t="shared" si="297"/>
        <v>0</v>
      </c>
      <c r="AX197" s="11">
        <f t="shared" si="298"/>
        <v>0</v>
      </c>
      <c r="AY197" s="11">
        <f t="shared" si="299"/>
        <v>0</v>
      </c>
      <c r="AZ197" s="10">
        <f t="shared" si="300"/>
        <v>1</v>
      </c>
      <c r="BA197" s="12" t="s">
        <v>1436</v>
      </c>
      <c r="BB197" s="12" t="s">
        <v>1437</v>
      </c>
      <c r="BC197" s="13">
        <v>2935</v>
      </c>
      <c r="BD197" s="10">
        <f t="shared" si="207"/>
        <v>4</v>
      </c>
      <c r="BE197" s="17">
        <f t="shared" si="301"/>
        <v>2.2999999999999998</v>
      </c>
      <c r="BF197" s="10" t="str">
        <f t="shared" si="303"/>
        <v>Varken eller</v>
      </c>
      <c r="BI197" s="7">
        <v>58</v>
      </c>
      <c r="BJ197" s="6" t="s">
        <v>66</v>
      </c>
      <c r="BK197" s="9" t="str">
        <f t="shared" si="208"/>
        <v>Monica Malmqvist</v>
      </c>
      <c r="BL197" s="10" t="str">
        <f t="shared" si="209"/>
        <v>monica.malmqvist@borlange.se</v>
      </c>
      <c r="BM197" s="10" t="str">
        <f t="shared" si="210"/>
        <v>enhetschef</v>
      </c>
      <c r="BN197" s="11">
        <f t="shared" si="211"/>
        <v>0</v>
      </c>
      <c r="BO197" s="11">
        <f t="shared" si="212"/>
        <v>1.25</v>
      </c>
      <c r="BP197" s="11">
        <f t="shared" si="213"/>
        <v>1.25</v>
      </c>
      <c r="BQ197" s="11">
        <f t="shared" si="214"/>
        <v>1.25</v>
      </c>
      <c r="BR197" s="11">
        <f t="shared" si="215"/>
        <v>0</v>
      </c>
      <c r="BS197" s="10">
        <f t="shared" si="216"/>
        <v>3.75</v>
      </c>
      <c r="BT197" s="11">
        <f t="shared" si="217"/>
        <v>1</v>
      </c>
      <c r="BU197" s="11">
        <f t="shared" si="218"/>
        <v>1</v>
      </c>
      <c r="BV197" s="11">
        <f t="shared" si="219"/>
        <v>1</v>
      </c>
      <c r="BW197" s="11">
        <f t="shared" si="220"/>
        <v>1</v>
      </c>
      <c r="BX197" s="11">
        <f t="shared" si="221"/>
        <v>0</v>
      </c>
      <c r="BY197" s="11">
        <f t="shared" si="222"/>
        <v>0</v>
      </c>
      <c r="BZ197" s="10">
        <f t="shared" si="223"/>
        <v>4</v>
      </c>
      <c r="CA197" s="11">
        <f t="shared" si="224"/>
        <v>0</v>
      </c>
      <c r="CB197" s="11">
        <f t="shared" si="225"/>
        <v>0</v>
      </c>
      <c r="CC197" s="11">
        <f t="shared" si="226"/>
        <v>0.625</v>
      </c>
      <c r="CD197" s="11">
        <f t="shared" si="227"/>
        <v>0.625</v>
      </c>
      <c r="CE197" s="11">
        <f t="shared" si="228"/>
        <v>0.625</v>
      </c>
      <c r="CF197" s="11">
        <f t="shared" si="229"/>
        <v>0.625</v>
      </c>
      <c r="CG197" s="11">
        <f t="shared" si="230"/>
        <v>0.625</v>
      </c>
      <c r="CH197" s="11">
        <f t="shared" si="231"/>
        <v>0.625</v>
      </c>
      <c r="CI197" s="11">
        <f t="shared" si="232"/>
        <v>0</v>
      </c>
      <c r="CJ197" s="10">
        <f t="shared" si="233"/>
        <v>3.75</v>
      </c>
      <c r="CK197" s="11">
        <f t="shared" si="234"/>
        <v>1</v>
      </c>
      <c r="CL197" s="11">
        <f t="shared" si="235"/>
        <v>0</v>
      </c>
      <c r="CM197" s="11">
        <f t="shared" si="236"/>
        <v>0</v>
      </c>
      <c r="CN197" s="11">
        <f t="shared" si="237"/>
        <v>2</v>
      </c>
      <c r="CO197" s="11">
        <f t="shared" si="238"/>
        <v>0</v>
      </c>
      <c r="CP197" s="11">
        <f t="shared" si="239"/>
        <v>0</v>
      </c>
      <c r="CQ197" s="10">
        <f t="shared" si="240"/>
        <v>3</v>
      </c>
      <c r="CR197" s="11">
        <f t="shared" si="241"/>
        <v>1</v>
      </c>
      <c r="CS197" s="11">
        <f t="shared" si="242"/>
        <v>1</v>
      </c>
      <c r="CT197" s="11">
        <f t="shared" si="243"/>
        <v>1</v>
      </c>
      <c r="CU197" s="11">
        <f t="shared" si="244"/>
        <v>1</v>
      </c>
      <c r="CV197" s="11">
        <f t="shared" si="245"/>
        <v>0</v>
      </c>
      <c r="CW197" s="11">
        <f t="shared" si="246"/>
        <v>0</v>
      </c>
      <c r="CX197" s="10">
        <f t="shared" si="247"/>
        <v>4</v>
      </c>
      <c r="CY197" s="11">
        <f t="shared" si="248"/>
        <v>0</v>
      </c>
      <c r="CZ197" s="11">
        <f t="shared" si="249"/>
        <v>0</v>
      </c>
      <c r="DA197" s="11">
        <f t="shared" si="250"/>
        <v>1</v>
      </c>
      <c r="DB197" s="11">
        <f t="shared" si="251"/>
        <v>0</v>
      </c>
      <c r="DC197" s="11">
        <f t="shared" si="252"/>
        <v>1</v>
      </c>
      <c r="DD197" s="11">
        <f t="shared" si="253"/>
        <v>0</v>
      </c>
      <c r="DE197" s="10">
        <f t="shared" si="254"/>
        <v>2</v>
      </c>
      <c r="DF197" s="12" t="s">
        <v>1337</v>
      </c>
      <c r="DG197" s="12" t="s">
        <v>1338</v>
      </c>
      <c r="DH197" s="13">
        <v>2679</v>
      </c>
      <c r="DI197" s="10">
        <f t="shared" si="255"/>
        <v>3</v>
      </c>
      <c r="DJ197" s="17">
        <f t="shared" si="256"/>
        <v>3.4</v>
      </c>
    </row>
    <row r="198" spans="1:114" ht="14.25" x14ac:dyDescent="0.2">
      <c r="A198" s="19" t="s">
        <v>947</v>
      </c>
      <c r="B198" s="7">
        <v>1480</v>
      </c>
      <c r="C198" s="7"/>
      <c r="D198" s="7">
        <v>191</v>
      </c>
      <c r="E198" s="6" t="s">
        <v>474</v>
      </c>
      <c r="F198" s="9" t="str">
        <f t="shared" si="204"/>
        <v>Jane Andersson</v>
      </c>
      <c r="G198" s="10" t="str">
        <f t="shared" si="205"/>
        <v>jane.andersson@burlov.se</v>
      </c>
      <c r="H198" s="10" t="str">
        <f t="shared" si="206"/>
        <v>Kultur- och fritidschef</v>
      </c>
      <c r="I198" s="11">
        <f t="shared" si="257"/>
        <v>0</v>
      </c>
      <c r="J198" s="11">
        <f t="shared" si="258"/>
        <v>0</v>
      </c>
      <c r="K198" s="11">
        <f t="shared" si="259"/>
        <v>1.25</v>
      </c>
      <c r="L198" s="11">
        <f t="shared" si="260"/>
        <v>0</v>
      </c>
      <c r="M198" s="11">
        <f t="shared" si="261"/>
        <v>0</v>
      </c>
      <c r="N198" s="10">
        <f t="shared" si="262"/>
        <v>1.25</v>
      </c>
      <c r="O198" s="11">
        <f t="shared" si="263"/>
        <v>0</v>
      </c>
      <c r="P198" s="11">
        <f t="shared" si="264"/>
        <v>0</v>
      </c>
      <c r="Q198" s="11">
        <f t="shared" si="265"/>
        <v>1</v>
      </c>
      <c r="R198" s="11">
        <f t="shared" si="266"/>
        <v>1</v>
      </c>
      <c r="S198" s="11">
        <f t="shared" si="267"/>
        <v>0</v>
      </c>
      <c r="T198" s="11">
        <f t="shared" si="268"/>
        <v>0</v>
      </c>
      <c r="U198" s="10">
        <f t="shared" si="269"/>
        <v>2</v>
      </c>
      <c r="V198" s="11">
        <f t="shared" si="270"/>
        <v>0</v>
      </c>
      <c r="W198" s="11">
        <f t="shared" si="271"/>
        <v>0</v>
      </c>
      <c r="X198" s="11">
        <f t="shared" si="272"/>
        <v>0.625</v>
      </c>
      <c r="Y198" s="11">
        <f t="shared" si="273"/>
        <v>0</v>
      </c>
      <c r="Z198" s="11">
        <f t="shared" si="274"/>
        <v>0.625</v>
      </c>
      <c r="AA198" s="11">
        <f t="shared" si="275"/>
        <v>0.625</v>
      </c>
      <c r="AB198" s="11">
        <f t="shared" si="276"/>
        <v>0</v>
      </c>
      <c r="AC198" s="11">
        <f t="shared" si="277"/>
        <v>0.625</v>
      </c>
      <c r="AD198" s="11">
        <f t="shared" si="278"/>
        <v>0</v>
      </c>
      <c r="AE198" s="10">
        <f t="shared" si="279"/>
        <v>2.5</v>
      </c>
      <c r="AF198" s="11">
        <f t="shared" si="280"/>
        <v>0</v>
      </c>
      <c r="AG198" s="11">
        <f t="shared" si="281"/>
        <v>2</v>
      </c>
      <c r="AH198" s="11">
        <f t="shared" si="282"/>
        <v>0</v>
      </c>
      <c r="AI198" s="11">
        <f t="shared" si="283"/>
        <v>2</v>
      </c>
      <c r="AJ198" s="11">
        <f t="shared" si="284"/>
        <v>0</v>
      </c>
      <c r="AK198" s="11">
        <f t="shared" si="285"/>
        <v>0</v>
      </c>
      <c r="AL198" s="10">
        <f t="shared" si="286"/>
        <v>4</v>
      </c>
      <c r="AM198" s="11">
        <f t="shared" si="287"/>
        <v>1</v>
      </c>
      <c r="AN198" s="11">
        <f t="shared" si="288"/>
        <v>1</v>
      </c>
      <c r="AO198" s="11">
        <f t="shared" si="289"/>
        <v>0</v>
      </c>
      <c r="AP198" s="11">
        <f t="shared" si="290"/>
        <v>0</v>
      </c>
      <c r="AQ198" s="11">
        <f t="shared" si="291"/>
        <v>0</v>
      </c>
      <c r="AR198" s="11">
        <f t="shared" si="292"/>
        <v>0</v>
      </c>
      <c r="AS198" s="10">
        <f t="shared" si="293"/>
        <v>2</v>
      </c>
      <c r="AT198" s="11">
        <f t="shared" si="294"/>
        <v>0</v>
      </c>
      <c r="AU198" s="11">
        <f t="shared" si="295"/>
        <v>0</v>
      </c>
      <c r="AV198" s="11">
        <f t="shared" si="296"/>
        <v>0</v>
      </c>
      <c r="AW198" s="11">
        <f t="shared" si="297"/>
        <v>0</v>
      </c>
      <c r="AX198" s="11">
        <f t="shared" si="298"/>
        <v>0</v>
      </c>
      <c r="AY198" s="11">
        <f t="shared" si="299"/>
        <v>0</v>
      </c>
      <c r="AZ198" s="10">
        <f t="shared" si="300"/>
        <v>0</v>
      </c>
      <c r="BA198" s="12" t="s">
        <v>1464</v>
      </c>
      <c r="BB198" s="12" t="s">
        <v>1465</v>
      </c>
      <c r="BC198" s="13">
        <v>2966</v>
      </c>
      <c r="BD198" s="10">
        <f t="shared" si="207"/>
        <v>4</v>
      </c>
      <c r="BE198" s="17">
        <f t="shared" si="301"/>
        <v>2.2999999999999998</v>
      </c>
      <c r="BF198" s="38" t="s">
        <v>45</v>
      </c>
      <c r="BI198" s="7">
        <v>59</v>
      </c>
      <c r="BJ198" s="6" t="s">
        <v>213</v>
      </c>
      <c r="BK198" s="9" t="str">
        <f t="shared" si="208"/>
        <v>Marianne Ekedahl</v>
      </c>
      <c r="BL198" s="10" t="str">
        <f t="shared" si="209"/>
        <v>marianne.ekedahl@gotland.se</v>
      </c>
      <c r="BM198" s="10" t="str">
        <f t="shared" si="210"/>
        <v>Verksamhetsutvecklare</v>
      </c>
      <c r="BN198" s="11">
        <f t="shared" si="211"/>
        <v>0</v>
      </c>
      <c r="BO198" s="11">
        <f t="shared" si="212"/>
        <v>0</v>
      </c>
      <c r="BP198" s="11">
        <f t="shared" si="213"/>
        <v>0</v>
      </c>
      <c r="BQ198" s="11">
        <f t="shared" si="214"/>
        <v>1.25</v>
      </c>
      <c r="BR198" s="11">
        <f t="shared" si="215"/>
        <v>0</v>
      </c>
      <c r="BS198" s="10">
        <f t="shared" si="216"/>
        <v>1.25</v>
      </c>
      <c r="BT198" s="11">
        <f t="shared" si="217"/>
        <v>1</v>
      </c>
      <c r="BU198" s="11">
        <f t="shared" si="218"/>
        <v>1</v>
      </c>
      <c r="BV198" s="11">
        <f t="shared" si="219"/>
        <v>1</v>
      </c>
      <c r="BW198" s="11">
        <f t="shared" si="220"/>
        <v>1</v>
      </c>
      <c r="BX198" s="11">
        <f t="shared" si="221"/>
        <v>0</v>
      </c>
      <c r="BY198" s="11">
        <f t="shared" si="222"/>
        <v>0</v>
      </c>
      <c r="BZ198" s="10">
        <f t="shared" si="223"/>
        <v>4</v>
      </c>
      <c r="CA198" s="11">
        <f t="shared" si="224"/>
        <v>0</v>
      </c>
      <c r="CB198" s="11">
        <f t="shared" si="225"/>
        <v>0.625</v>
      </c>
      <c r="CC198" s="11">
        <f t="shared" si="226"/>
        <v>0.625</v>
      </c>
      <c r="CD198" s="11">
        <f t="shared" si="227"/>
        <v>0.625</v>
      </c>
      <c r="CE198" s="11">
        <f t="shared" si="228"/>
        <v>0</v>
      </c>
      <c r="CF198" s="11">
        <f t="shared" si="229"/>
        <v>0.625</v>
      </c>
      <c r="CG198" s="11">
        <f t="shared" si="230"/>
        <v>0.625</v>
      </c>
      <c r="CH198" s="11">
        <f t="shared" si="231"/>
        <v>0.625</v>
      </c>
      <c r="CI198" s="11">
        <f t="shared" si="232"/>
        <v>0</v>
      </c>
      <c r="CJ198" s="10">
        <f t="shared" si="233"/>
        <v>3.75</v>
      </c>
      <c r="CK198" s="11">
        <f t="shared" si="234"/>
        <v>0</v>
      </c>
      <c r="CL198" s="11">
        <f t="shared" si="235"/>
        <v>2</v>
      </c>
      <c r="CM198" s="11">
        <f t="shared" si="236"/>
        <v>1</v>
      </c>
      <c r="CN198" s="11">
        <f t="shared" si="237"/>
        <v>0</v>
      </c>
      <c r="CO198" s="11">
        <f t="shared" si="238"/>
        <v>0</v>
      </c>
      <c r="CP198" s="11">
        <f t="shared" si="239"/>
        <v>0</v>
      </c>
      <c r="CQ198" s="10">
        <f t="shared" si="240"/>
        <v>3</v>
      </c>
      <c r="CR198" s="11">
        <f t="shared" si="241"/>
        <v>1</v>
      </c>
      <c r="CS198" s="11">
        <f t="shared" si="242"/>
        <v>1</v>
      </c>
      <c r="CT198" s="11">
        <f t="shared" si="243"/>
        <v>1</v>
      </c>
      <c r="CU198" s="11">
        <f t="shared" si="244"/>
        <v>1</v>
      </c>
      <c r="CV198" s="11">
        <f t="shared" si="245"/>
        <v>1</v>
      </c>
      <c r="CW198" s="11">
        <f t="shared" si="246"/>
        <v>0</v>
      </c>
      <c r="CX198" s="10">
        <f t="shared" si="247"/>
        <v>5</v>
      </c>
      <c r="CY198" s="11">
        <f t="shared" si="248"/>
        <v>0</v>
      </c>
      <c r="CZ198" s="11">
        <f t="shared" si="249"/>
        <v>1</v>
      </c>
      <c r="DA198" s="11">
        <f t="shared" si="250"/>
        <v>1</v>
      </c>
      <c r="DB198" s="11">
        <f t="shared" si="251"/>
        <v>0</v>
      </c>
      <c r="DC198" s="11">
        <f t="shared" si="252"/>
        <v>0</v>
      </c>
      <c r="DD198" s="11">
        <f t="shared" si="253"/>
        <v>0</v>
      </c>
      <c r="DE198" s="10">
        <f t="shared" si="254"/>
        <v>2</v>
      </c>
      <c r="DF198" s="12" t="s">
        <v>1351</v>
      </c>
      <c r="DG198" s="12" t="s">
        <v>1352</v>
      </c>
      <c r="DH198" s="13">
        <v>3220</v>
      </c>
      <c r="DI198" s="10">
        <f t="shared" si="255"/>
        <v>5</v>
      </c>
      <c r="DJ198" s="17">
        <f t="shared" si="256"/>
        <v>3.4</v>
      </c>
    </row>
    <row r="199" spans="1:114" ht="14.25" x14ac:dyDescent="0.2">
      <c r="A199" s="6" t="s">
        <v>947</v>
      </c>
      <c r="B199" s="7">
        <v>1447</v>
      </c>
      <c r="C199" s="7"/>
      <c r="D199" s="7">
        <v>192</v>
      </c>
      <c r="E199" s="6" t="s">
        <v>744</v>
      </c>
      <c r="F199" s="9" t="str">
        <f t="shared" si="204"/>
        <v>Erik Heribertson</v>
      </c>
      <c r="G199" s="10" t="str">
        <f t="shared" si="205"/>
        <v>erik.heribertson@taby.se</v>
      </c>
      <c r="H199" s="10" t="str">
        <f t="shared" si="206"/>
        <v>kultur- och fritidschef</v>
      </c>
      <c r="I199" s="11">
        <f t="shared" si="257"/>
        <v>0</v>
      </c>
      <c r="J199" s="11">
        <f t="shared" si="258"/>
        <v>0</v>
      </c>
      <c r="K199" s="11">
        <f t="shared" si="259"/>
        <v>0</v>
      </c>
      <c r="L199" s="11">
        <f t="shared" si="260"/>
        <v>1.25</v>
      </c>
      <c r="M199" s="11">
        <f t="shared" si="261"/>
        <v>0</v>
      </c>
      <c r="N199" s="10">
        <f t="shared" si="262"/>
        <v>1.25</v>
      </c>
      <c r="O199" s="11">
        <f t="shared" si="263"/>
        <v>1</v>
      </c>
      <c r="P199" s="11">
        <f t="shared" si="264"/>
        <v>0</v>
      </c>
      <c r="Q199" s="11">
        <f t="shared" si="265"/>
        <v>1</v>
      </c>
      <c r="R199" s="11">
        <f t="shared" si="266"/>
        <v>1</v>
      </c>
      <c r="S199" s="11">
        <f t="shared" si="267"/>
        <v>0</v>
      </c>
      <c r="T199" s="11">
        <f t="shared" si="268"/>
        <v>0</v>
      </c>
      <c r="U199" s="10">
        <f t="shared" si="269"/>
        <v>3</v>
      </c>
      <c r="V199" s="11">
        <f t="shared" si="270"/>
        <v>0</v>
      </c>
      <c r="W199" s="11">
        <f t="shared" si="271"/>
        <v>0.625</v>
      </c>
      <c r="X199" s="11">
        <f t="shared" si="272"/>
        <v>0.625</v>
      </c>
      <c r="Y199" s="11">
        <f t="shared" si="273"/>
        <v>0</v>
      </c>
      <c r="Z199" s="11">
        <f t="shared" si="274"/>
        <v>0</v>
      </c>
      <c r="AA199" s="11">
        <f t="shared" si="275"/>
        <v>0.625</v>
      </c>
      <c r="AB199" s="11">
        <f t="shared" si="276"/>
        <v>0.625</v>
      </c>
      <c r="AC199" s="11">
        <f t="shared" si="277"/>
        <v>0</v>
      </c>
      <c r="AD199" s="11">
        <f t="shared" si="278"/>
        <v>0</v>
      </c>
      <c r="AE199" s="10">
        <f t="shared" si="279"/>
        <v>2.5</v>
      </c>
      <c r="AF199" s="11">
        <f t="shared" si="280"/>
        <v>0</v>
      </c>
      <c r="AG199" s="11">
        <f t="shared" si="281"/>
        <v>2</v>
      </c>
      <c r="AH199" s="11">
        <f t="shared" si="282"/>
        <v>1</v>
      </c>
      <c r="AI199" s="11">
        <f t="shared" si="283"/>
        <v>0</v>
      </c>
      <c r="AJ199" s="11">
        <f t="shared" si="284"/>
        <v>0</v>
      </c>
      <c r="AK199" s="11">
        <f t="shared" si="285"/>
        <v>0</v>
      </c>
      <c r="AL199" s="10">
        <f t="shared" si="286"/>
        <v>3</v>
      </c>
      <c r="AM199" s="11">
        <f t="shared" si="287"/>
        <v>1</v>
      </c>
      <c r="AN199" s="11">
        <f t="shared" si="288"/>
        <v>1</v>
      </c>
      <c r="AO199" s="11">
        <f t="shared" si="289"/>
        <v>0</v>
      </c>
      <c r="AP199" s="11">
        <f t="shared" si="290"/>
        <v>1</v>
      </c>
      <c r="AQ199" s="11">
        <f t="shared" si="291"/>
        <v>0</v>
      </c>
      <c r="AR199" s="11">
        <f t="shared" si="292"/>
        <v>0</v>
      </c>
      <c r="AS199" s="10">
        <f t="shared" si="293"/>
        <v>3</v>
      </c>
      <c r="AT199" s="11">
        <f t="shared" si="294"/>
        <v>1</v>
      </c>
      <c r="AU199" s="11">
        <f t="shared" si="295"/>
        <v>0</v>
      </c>
      <c r="AV199" s="11">
        <f t="shared" si="296"/>
        <v>1</v>
      </c>
      <c r="AW199" s="11">
        <f t="shared" si="297"/>
        <v>0</v>
      </c>
      <c r="AX199" s="11">
        <f t="shared" si="298"/>
        <v>0</v>
      </c>
      <c r="AY199" s="11">
        <f t="shared" si="299"/>
        <v>0</v>
      </c>
      <c r="AZ199" s="10">
        <f t="shared" si="300"/>
        <v>2</v>
      </c>
      <c r="BA199" s="12" t="s">
        <v>1517</v>
      </c>
      <c r="BB199" s="12">
        <v>703</v>
      </c>
      <c r="BC199" s="13">
        <v>2043</v>
      </c>
      <c r="BD199" s="10">
        <f t="shared" si="207"/>
        <v>1</v>
      </c>
      <c r="BE199" s="17">
        <f t="shared" si="301"/>
        <v>2.2999999999999998</v>
      </c>
      <c r="BF199" s="10" t="str">
        <f t="shared" ref="BF199:BF230" si="304">IF(LEN(F200) &gt; 0, VLOOKUP(E200,Svar, 12, FALSE), "")</f>
        <v>Varken eller</v>
      </c>
      <c r="BI199" s="7">
        <v>60</v>
      </c>
      <c r="BJ199" s="6" t="s">
        <v>182</v>
      </c>
      <c r="BK199" s="9" t="str">
        <f t="shared" si="208"/>
        <v>Nina Harila</v>
      </c>
      <c r="BL199" s="10" t="str">
        <f t="shared" si="209"/>
        <v>nina.harila@haparanda.se</v>
      </c>
      <c r="BM199" s="10" t="str">
        <f t="shared" si="210"/>
        <v>Chef Ungdomens Hus</v>
      </c>
      <c r="BN199" s="11">
        <f t="shared" si="211"/>
        <v>1.25</v>
      </c>
      <c r="BO199" s="11">
        <f t="shared" si="212"/>
        <v>0</v>
      </c>
      <c r="BP199" s="11">
        <f t="shared" si="213"/>
        <v>1.25</v>
      </c>
      <c r="BQ199" s="11">
        <f t="shared" si="214"/>
        <v>1.25</v>
      </c>
      <c r="BR199" s="11">
        <f t="shared" si="215"/>
        <v>0</v>
      </c>
      <c r="BS199" s="10">
        <f t="shared" si="216"/>
        <v>3.75</v>
      </c>
      <c r="BT199" s="11">
        <f t="shared" si="217"/>
        <v>1</v>
      </c>
      <c r="BU199" s="11">
        <f t="shared" si="218"/>
        <v>1</v>
      </c>
      <c r="BV199" s="11">
        <f t="shared" si="219"/>
        <v>1</v>
      </c>
      <c r="BW199" s="11">
        <f t="shared" si="220"/>
        <v>1</v>
      </c>
      <c r="BX199" s="11">
        <f t="shared" si="221"/>
        <v>0</v>
      </c>
      <c r="BY199" s="11">
        <f t="shared" si="222"/>
        <v>0</v>
      </c>
      <c r="BZ199" s="10">
        <f t="shared" si="223"/>
        <v>4</v>
      </c>
      <c r="CA199" s="11">
        <f t="shared" si="224"/>
        <v>0</v>
      </c>
      <c r="CB199" s="11">
        <f t="shared" si="225"/>
        <v>0.625</v>
      </c>
      <c r="CC199" s="11">
        <f t="shared" si="226"/>
        <v>0</v>
      </c>
      <c r="CD199" s="11">
        <f t="shared" si="227"/>
        <v>0</v>
      </c>
      <c r="CE199" s="11">
        <f t="shared" si="228"/>
        <v>0.625</v>
      </c>
      <c r="CF199" s="11">
        <f t="shared" si="229"/>
        <v>0.625</v>
      </c>
      <c r="CG199" s="11">
        <f t="shared" si="230"/>
        <v>0.625</v>
      </c>
      <c r="CH199" s="11">
        <f t="shared" si="231"/>
        <v>0.625</v>
      </c>
      <c r="CI199" s="11">
        <f t="shared" si="232"/>
        <v>0</v>
      </c>
      <c r="CJ199" s="10">
        <f t="shared" si="233"/>
        <v>3.125</v>
      </c>
      <c r="CK199" s="11">
        <f t="shared" si="234"/>
        <v>0</v>
      </c>
      <c r="CL199" s="11">
        <f t="shared" si="235"/>
        <v>2</v>
      </c>
      <c r="CM199" s="11">
        <f t="shared" si="236"/>
        <v>0</v>
      </c>
      <c r="CN199" s="11">
        <f t="shared" si="237"/>
        <v>2</v>
      </c>
      <c r="CO199" s="11">
        <f t="shared" si="238"/>
        <v>0</v>
      </c>
      <c r="CP199" s="11">
        <f t="shared" si="239"/>
        <v>0</v>
      </c>
      <c r="CQ199" s="10">
        <f t="shared" si="240"/>
        <v>4</v>
      </c>
      <c r="CR199" s="11">
        <f t="shared" si="241"/>
        <v>1</v>
      </c>
      <c r="CS199" s="11">
        <f t="shared" si="242"/>
        <v>1</v>
      </c>
      <c r="CT199" s="11">
        <f t="shared" si="243"/>
        <v>1</v>
      </c>
      <c r="CU199" s="11">
        <f t="shared" si="244"/>
        <v>1</v>
      </c>
      <c r="CV199" s="11">
        <f t="shared" si="245"/>
        <v>0</v>
      </c>
      <c r="CW199" s="11">
        <f t="shared" si="246"/>
        <v>0</v>
      </c>
      <c r="CX199" s="10">
        <f t="shared" si="247"/>
        <v>4</v>
      </c>
      <c r="CY199" s="11">
        <f t="shared" si="248"/>
        <v>0</v>
      </c>
      <c r="CZ199" s="11">
        <f t="shared" si="249"/>
        <v>0</v>
      </c>
      <c r="DA199" s="11">
        <f t="shared" si="250"/>
        <v>0</v>
      </c>
      <c r="DB199" s="11">
        <f t="shared" si="251"/>
        <v>0</v>
      </c>
      <c r="DC199" s="11">
        <f t="shared" si="252"/>
        <v>0</v>
      </c>
      <c r="DD199" s="11">
        <f t="shared" si="253"/>
        <v>0</v>
      </c>
      <c r="DE199" s="10">
        <f t="shared" si="254"/>
        <v>0</v>
      </c>
      <c r="DF199" s="12" t="s">
        <v>1450</v>
      </c>
      <c r="DG199" s="12" t="s">
        <v>1451</v>
      </c>
      <c r="DH199" s="13">
        <v>4023</v>
      </c>
      <c r="DI199" s="10">
        <f t="shared" si="255"/>
        <v>5</v>
      </c>
      <c r="DJ199" s="17">
        <f t="shared" si="256"/>
        <v>3.4</v>
      </c>
    </row>
    <row r="200" spans="1:114" ht="14.25" x14ac:dyDescent="0.2">
      <c r="A200" s="6" t="s">
        <v>947</v>
      </c>
      <c r="B200" s="7">
        <v>1460</v>
      </c>
      <c r="C200" s="7"/>
      <c r="D200" s="7">
        <v>193</v>
      </c>
      <c r="E200" s="6" t="s">
        <v>567</v>
      </c>
      <c r="F200" s="9" t="str">
        <f t="shared" ref="F200:F263" si="305">IFERROR(VLOOKUP(E200,Svar, 2, FALSE), "")</f>
        <v>Sanna Hansson</v>
      </c>
      <c r="G200" s="10" t="str">
        <f t="shared" ref="G200:G264" si="306">IFERROR(VLOOKUP(E200,Svar, 3, FALSE), "")</f>
        <v>sanna.hansson@osthammar.se</v>
      </c>
      <c r="H200" s="10" t="str">
        <f t="shared" ref="H200:H264" si="307">IFERROR(VLOOKUP(E200,Svar, 4, FALSE), "")</f>
        <v>Barn- och ungdomssamordnare</v>
      </c>
      <c r="I200" s="11">
        <f t="shared" si="257"/>
        <v>0</v>
      </c>
      <c r="J200" s="11">
        <f t="shared" si="258"/>
        <v>0</v>
      </c>
      <c r="K200" s="11">
        <f t="shared" si="259"/>
        <v>1.25</v>
      </c>
      <c r="L200" s="11">
        <f t="shared" si="260"/>
        <v>0</v>
      </c>
      <c r="M200" s="11">
        <f t="shared" si="261"/>
        <v>0</v>
      </c>
      <c r="N200" s="10">
        <f t="shared" si="262"/>
        <v>1.25</v>
      </c>
      <c r="O200" s="11">
        <f t="shared" si="263"/>
        <v>1</v>
      </c>
      <c r="P200" s="11">
        <f t="shared" si="264"/>
        <v>1</v>
      </c>
      <c r="Q200" s="11">
        <f t="shared" si="265"/>
        <v>1</v>
      </c>
      <c r="R200" s="11">
        <f t="shared" si="266"/>
        <v>1</v>
      </c>
      <c r="S200" s="11">
        <f t="shared" si="267"/>
        <v>1</v>
      </c>
      <c r="T200" s="11">
        <f t="shared" si="268"/>
        <v>0</v>
      </c>
      <c r="U200" s="10">
        <f t="shared" si="269"/>
        <v>5</v>
      </c>
      <c r="V200" s="11">
        <f t="shared" si="270"/>
        <v>0</v>
      </c>
      <c r="W200" s="11">
        <f t="shared" si="271"/>
        <v>0.625</v>
      </c>
      <c r="X200" s="11">
        <f t="shared" si="272"/>
        <v>0.625</v>
      </c>
      <c r="Y200" s="11">
        <f t="shared" si="273"/>
        <v>0</v>
      </c>
      <c r="Z200" s="11">
        <f t="shared" si="274"/>
        <v>0</v>
      </c>
      <c r="AA200" s="11">
        <f t="shared" si="275"/>
        <v>0.625</v>
      </c>
      <c r="AB200" s="11">
        <f t="shared" si="276"/>
        <v>0</v>
      </c>
      <c r="AC200" s="11">
        <f t="shared" si="277"/>
        <v>0</v>
      </c>
      <c r="AD200" s="11">
        <f t="shared" si="278"/>
        <v>0</v>
      </c>
      <c r="AE200" s="10">
        <f t="shared" si="279"/>
        <v>1.875</v>
      </c>
      <c r="AF200" s="11">
        <f t="shared" si="280"/>
        <v>1</v>
      </c>
      <c r="AG200" s="11">
        <f t="shared" si="281"/>
        <v>0</v>
      </c>
      <c r="AH200" s="11">
        <f t="shared" si="282"/>
        <v>1</v>
      </c>
      <c r="AI200" s="11">
        <f t="shared" si="283"/>
        <v>0</v>
      </c>
      <c r="AJ200" s="11">
        <f t="shared" si="284"/>
        <v>0</v>
      </c>
      <c r="AK200" s="11">
        <f t="shared" si="285"/>
        <v>0</v>
      </c>
      <c r="AL200" s="10">
        <f t="shared" si="286"/>
        <v>2</v>
      </c>
      <c r="AM200" s="11">
        <f t="shared" si="287"/>
        <v>1</v>
      </c>
      <c r="AN200" s="11">
        <f t="shared" si="288"/>
        <v>1</v>
      </c>
      <c r="AO200" s="11">
        <f t="shared" si="289"/>
        <v>1</v>
      </c>
      <c r="AP200" s="11">
        <f t="shared" si="290"/>
        <v>1</v>
      </c>
      <c r="AQ200" s="11">
        <f t="shared" si="291"/>
        <v>1</v>
      </c>
      <c r="AR200" s="11">
        <f t="shared" si="292"/>
        <v>0</v>
      </c>
      <c r="AS200" s="10">
        <f t="shared" si="293"/>
        <v>5</v>
      </c>
      <c r="AT200" s="11">
        <f t="shared" si="294"/>
        <v>1</v>
      </c>
      <c r="AU200" s="11">
        <f t="shared" si="295"/>
        <v>0</v>
      </c>
      <c r="AV200" s="11">
        <f t="shared" si="296"/>
        <v>0</v>
      </c>
      <c r="AW200" s="11">
        <f t="shared" si="297"/>
        <v>0</v>
      </c>
      <c r="AX200" s="11">
        <f t="shared" si="298"/>
        <v>0</v>
      </c>
      <c r="AY200" s="11">
        <f t="shared" si="299"/>
        <v>0</v>
      </c>
      <c r="AZ200" s="10">
        <f t="shared" si="300"/>
        <v>1</v>
      </c>
      <c r="BA200" s="12" t="s">
        <v>1575</v>
      </c>
      <c r="BB200" s="12">
        <v>802</v>
      </c>
      <c r="BC200" s="13">
        <v>1911</v>
      </c>
      <c r="BD200" s="10">
        <f t="shared" ref="BD200:BD263" si="308">IF(BC200 &gt; 3099, 5, IF(BC200 &gt; 2799, 4, IF(BC200&gt; 2499, 3, IF(BC200&gt; 2299, 2, IF(BC200 &gt; 1999, 1, IF(BC200&gt;0, 0))))))</f>
        <v>0</v>
      </c>
      <c r="BE200" s="17">
        <f t="shared" si="301"/>
        <v>2.2999999999999998</v>
      </c>
      <c r="BF200" s="10" t="str">
        <f t="shared" si="304"/>
        <v>Bra</v>
      </c>
      <c r="BI200" s="7">
        <v>61</v>
      </c>
      <c r="BJ200" s="6" t="s">
        <v>620</v>
      </c>
      <c r="BK200" s="9" t="str">
        <f t="shared" ref="BK200:BK263" si="309">IFERROR(VLOOKUP(BJ200,Svar, 2, FALSE), "")</f>
        <v>Stefan Hansson</v>
      </c>
      <c r="BL200" s="10" t="str">
        <f t="shared" ref="BL200:BL264" si="310">IFERROR(VLOOKUP(BJ200,Svar, 3, FALSE), "")</f>
        <v>stefan.hansson@lomma.se</v>
      </c>
      <c r="BM200" s="10" t="str">
        <f t="shared" ref="BM200:BM264" si="311">IFERROR(VLOOKUP(BJ200,Svar, 4, FALSE), "")</f>
        <v>Områdeschef Fritid</v>
      </c>
      <c r="BN200" s="11">
        <f t="shared" ref="BN200:BN255" si="312">IF(LEN(BK200) &gt; 0, IF(IFERROR(FIND("a.", VLOOKUP(BJ200,Svar, 5, FALSE)), 0), 1.25, 0), "")</f>
        <v>1.25</v>
      </c>
      <c r="BO200" s="11">
        <f t="shared" ref="BO200:BO255" si="313">IF(LEN(BK200) &gt; 0, IF(IFERROR(FIND("b.", VLOOKUP(BJ200,Svar, 5, FALSE)), 0), 1.25, 0), "")</f>
        <v>0</v>
      </c>
      <c r="BP200" s="11">
        <f t="shared" ref="BP200:BP255" si="314">IF(LEN(BK200) &gt; 0, IF(IFERROR(FIND("c.", VLOOKUP(BJ200,Svar, 5, FALSE)), 0), 1.25, 0), "")</f>
        <v>0</v>
      </c>
      <c r="BQ200" s="11">
        <f t="shared" ref="BQ200:BQ255" si="315">IF(LEN(BK200) &gt; 0, IF(IFERROR(FIND("d.", VLOOKUP(BJ200,Svar, 5, FALSE)), 0), 1.25, 0), "")</f>
        <v>1.25</v>
      </c>
      <c r="BR200" s="11">
        <f t="shared" ref="BR200:BR255" si="316">IF(LEN(BK200) &gt; 0, 0, "")</f>
        <v>0</v>
      </c>
      <c r="BS200" s="10">
        <f t="shared" ref="BS200:BS255" si="317">IF(LEN(BK200) &gt; 0, SUM(BN200:BR200), "")</f>
        <v>2.5</v>
      </c>
      <c r="BT200" s="11">
        <f t="shared" ref="BT200:BT255" si="318">IF(LEN(BK200) &gt; 0, IF(IFERROR(FIND("a.", VLOOKUP(BJ200,Svar, 7, FALSE)), 0), 1, 0), "")</f>
        <v>1</v>
      </c>
      <c r="BU200" s="11">
        <f t="shared" ref="BU200:BU255" si="319">IF(LEN(BK200) &gt; 0, IF(IFERROR(FIND("b.", VLOOKUP(BJ200,Svar, 7, FALSE)), 0), 1, 0), "")</f>
        <v>1</v>
      </c>
      <c r="BV200" s="11">
        <f t="shared" ref="BV200:BV255" si="320">IF(LEN(BK200) &gt; 0, IF(IFERROR(FIND("c.", VLOOKUP(BJ200,Svar, 7, FALSE)), 0), 1, 0), "")</f>
        <v>1</v>
      </c>
      <c r="BW200" s="11">
        <f t="shared" ref="BW200:BW255" si="321">IF(LEN(BK200) &gt; 0, IF(IFERROR(FIND("d.", VLOOKUP(BJ200,Svar, 7, FALSE)), 0), 1, 0), "")</f>
        <v>1</v>
      </c>
      <c r="BX200" s="11">
        <f t="shared" ref="BX200:BX255" si="322">IF(LEN(BK200) &gt; 0, IF(IFERROR(FIND("e.", VLOOKUP(BJ200,Svar, 7, FALSE)), 0), 1, 0), "")</f>
        <v>0</v>
      </c>
      <c r="BY200" s="11">
        <f t="shared" ref="BY200:BY255" si="323">IF(LEN(BK200) &gt; 0, 0, "")</f>
        <v>0</v>
      </c>
      <c r="BZ200" s="10">
        <f t="shared" ref="BZ200:BZ255" si="324">IF(LEN(BK200) &gt; 0, SUM(BT200:BY200), "")</f>
        <v>4</v>
      </c>
      <c r="CA200" s="11">
        <f t="shared" ref="CA200:CA255" si="325">IF(LEN(BK200) &gt; 0, IF(IFERROR(FIND("a.", VLOOKUP(BJ200,Svar, 8, FALSE)), 0), 0.625, 0), "")</f>
        <v>0</v>
      </c>
      <c r="CB200" s="11">
        <f t="shared" ref="CB200:CB255" si="326">IF(LEN(BK200) &gt; 0, IF(IFERROR(FIND("b.", VLOOKUP(BJ200,Svar, 8, FALSE)), 0), 0.625, 0), "")</f>
        <v>0.625</v>
      </c>
      <c r="CC200" s="11">
        <f t="shared" ref="CC200:CC255" si="327">IF(LEN(BK200) &gt; 0, IF(IFERROR(FIND("c.", VLOOKUP(BJ200,Svar, 8, FALSE)), 0), 0.625, 0), "")</f>
        <v>0.625</v>
      </c>
      <c r="CD200" s="11">
        <f t="shared" ref="CD200:CD255" si="328">IF(LEN(BK200) &gt; 0, IF(IFERROR(FIND("d.", VLOOKUP(BJ200,Svar, 8, FALSE)), 0), 0.625, 0), "")</f>
        <v>0.625</v>
      </c>
      <c r="CE200" s="11">
        <f t="shared" ref="CE200:CE255" si="329">IF(LEN(BK200) &gt; 0, IF(IFERROR(FIND("e.", VLOOKUP(BJ200,Svar, 8, FALSE)), 0), 0.625, 0), "")</f>
        <v>0.625</v>
      </c>
      <c r="CF200" s="11">
        <f t="shared" ref="CF200:CF255" si="330">IF(LEN(BK200) &gt; 0, IF(IFERROR(FIND("f.", VLOOKUP(BJ200,Svar, 8, FALSE)), 0), 0.625, 0), "")</f>
        <v>0.625</v>
      </c>
      <c r="CG200" s="11">
        <f t="shared" ref="CG200:CG255" si="331">IF(LEN(BK200) &gt; 0, IF(IFERROR(FIND("g.", VLOOKUP(BJ200,Svar, 8, FALSE)), 0), 0.625, 0), "")</f>
        <v>0.625</v>
      </c>
      <c r="CH200" s="11">
        <f t="shared" ref="CH200:CH255" si="332">IF(LEN(BK200) &gt; 0, IF(IFERROR(FIND("h.", VLOOKUP(BJ200,Svar, 8, FALSE)), 0), 0.625, 0), "")</f>
        <v>0.625</v>
      </c>
      <c r="CI200" s="11">
        <f t="shared" ref="CI200:CI255" si="333">IF(LEN(BK200) &gt; 0, 0, "")</f>
        <v>0</v>
      </c>
      <c r="CJ200" s="10">
        <f t="shared" ref="CJ200:CJ255" si="334">IF(LEN(BK200) &gt; 0, SUM(CA200:CI200), "")</f>
        <v>4.375</v>
      </c>
      <c r="CK200" s="11">
        <f t="shared" ref="CK200:CK255" si="335">IF(LEN(BK200) &gt; 0, IF(IFERROR(FIND("a.", VLOOKUP(BJ200,Svar, 9, FALSE)), 0), 1, 0), "")</f>
        <v>0</v>
      </c>
      <c r="CL200" s="11">
        <f t="shared" ref="CL200:CL255" si="336">IF(LEN(BK200) &gt; 0, IF(IFERROR(FIND("b.", VLOOKUP(BJ200,Svar, 9, FALSE)), 0), 2, 0), "")</f>
        <v>2</v>
      </c>
      <c r="CM200" s="11">
        <f t="shared" ref="CM200:CM255" si="337">IF(LEN(BK200) &gt; 0, IF(IFERROR(FIND("c.", VLOOKUP(BJ200,Svar, 9, FALSE)), 0), 1, 0), "")</f>
        <v>0</v>
      </c>
      <c r="CN200" s="11">
        <f t="shared" ref="CN200:CN255" si="338">IF(LEN(BK200) &gt; 0, IF(IFERROR(FIND("d.", VLOOKUP(BJ200,Svar, 9, FALSE)), 0), 2, 0), "")</f>
        <v>2</v>
      </c>
      <c r="CO200" s="11">
        <f t="shared" ref="CO200:CO255" si="339">IF(LEN(BK200) &gt; 0, IF(IFERROR(FIND("e.", VLOOKUP(BJ200,Svar, 9, FALSE)), 0), 1, 0), "")</f>
        <v>0</v>
      </c>
      <c r="CP200" s="11">
        <f t="shared" ref="CP200:CP255" si="340">IF(LEN(BK200) &gt; 0, 0, "")</f>
        <v>0</v>
      </c>
      <c r="CQ200" s="10">
        <f t="shared" ref="CQ200:CQ255" si="341">IF(LEN(BK200) &gt; 0, IF(SUM(CK200:CP200) &gt; 5, 5, SUM(CK200:CP200)), "")</f>
        <v>4</v>
      </c>
      <c r="CR200" s="11">
        <f t="shared" ref="CR200:CR255" si="342">IF(LEN(BK200) &gt; 0, IF(IFERROR(FIND("a.", VLOOKUP(BJ200,Svar, 10, FALSE)), 0), 1, 0), "")</f>
        <v>1</v>
      </c>
      <c r="CS200" s="11">
        <f t="shared" ref="CS200:CS255" si="343">IF(LEN(BK200) &gt; 0, IF(IFERROR(FIND("b.", VLOOKUP(BJ200,Svar, 10, FALSE)), 0), 1, 0), "")</f>
        <v>1</v>
      </c>
      <c r="CT200" s="11">
        <f t="shared" ref="CT200:CT255" si="344">IF(LEN(BK200) &gt; 0, IF(IFERROR(FIND("c.", VLOOKUP(BJ200,Svar, 10, FALSE)), 0), 1, 0), "")</f>
        <v>1</v>
      </c>
      <c r="CU200" s="11">
        <f t="shared" ref="CU200:CU255" si="345">IF(LEN(BK200) &gt; 0, IF(IFERROR(FIND("d.", VLOOKUP(BJ200,Svar, 10, FALSE)), 0), 1, 0), "")</f>
        <v>1</v>
      </c>
      <c r="CV200" s="11">
        <f t="shared" ref="CV200:CV255" si="346">IF(LEN(BK200) &gt; 0, IF(IFERROR(FIND("e.", VLOOKUP(BJ200,Svar, 10, FALSE)), 0), 1, 0), "")</f>
        <v>1</v>
      </c>
      <c r="CW200" s="11">
        <f t="shared" ref="CW200:CW255" si="347">IF(LEN(BK200) &gt; 0, 0, "")</f>
        <v>0</v>
      </c>
      <c r="CX200" s="10">
        <f t="shared" ref="CX200:CX255" si="348">IF(LEN(BK200) &gt; 0, SUM(CR200:CW200), "")</f>
        <v>5</v>
      </c>
      <c r="CY200" s="11">
        <f t="shared" ref="CY200:CY255" si="349">IF(LEN(BK200) &gt; 0, IF(IFERROR(FIND("a.", VLOOKUP(BJ200,Svar, 11, FALSE)), 0), 1, 0), "")</f>
        <v>0</v>
      </c>
      <c r="CZ200" s="11">
        <f t="shared" ref="CZ200:CZ255" si="350">IF(LEN(BK200) &gt; 0, IF(IFERROR(FIND("b.", VLOOKUP(BJ200,Svar, 11, FALSE)), 0), 1, 0), "")</f>
        <v>1</v>
      </c>
      <c r="DA200" s="11">
        <f t="shared" ref="DA200:DA255" si="351">IF(LEN(BK200) &gt; 0, IF(IFERROR(FIND("c.", VLOOKUP(BJ200,Svar, 11, FALSE)), 0), 1, 0), "")</f>
        <v>0</v>
      </c>
      <c r="DB200" s="11">
        <f t="shared" ref="DB200:DB255" si="352">IF(LEN(BK200) &gt; 0, IF(IFERROR(FIND("d.", VLOOKUP(BJ200,Svar, 11, FALSE)), 0), 1, 0), "")</f>
        <v>0</v>
      </c>
      <c r="DC200" s="11">
        <f t="shared" ref="DC200:DC255" si="353">IF(LEN(BK200) &gt; 0, IF(IFERROR(FIND("e.", VLOOKUP(BJ200,Svar, 11, FALSE)), 0), 1, 0), "")</f>
        <v>0</v>
      </c>
      <c r="DD200" s="11">
        <f t="shared" ref="DD200:DD255" si="354">IF(LEN(BK200) &gt; 0, 0, "")</f>
        <v>0</v>
      </c>
      <c r="DE200" s="10">
        <f t="shared" ref="DE200:DE255" si="355">IF(LEN(BK200) &gt; 0, SUM(CY200:DD200), "")</f>
        <v>1</v>
      </c>
      <c r="DF200" s="12" t="s">
        <v>1487</v>
      </c>
      <c r="DG200" s="12" t="s">
        <v>1379</v>
      </c>
      <c r="DH200" s="13">
        <v>2522</v>
      </c>
      <c r="DI200" s="10">
        <f t="shared" ref="DI200:DI263" si="356">IF(DH200 &gt; 3099, 5, IF(DH200 &gt; 2799, 4, IF(DH200&gt; 2499, 3, IF(DH200&gt; 2299, 2, IF(DH200 &gt; 1999, 1, IF(DH200&gt;0, 0))))))</f>
        <v>3</v>
      </c>
      <c r="DJ200" s="17">
        <f t="shared" ref="DJ200:DJ255" si="357">IF(LEN(BK200) &gt; 0, ROUND((BS200+BZ200+CJ200+CQ200+CX200+DE200+DI200)/7, 1), "")</f>
        <v>3.4</v>
      </c>
    </row>
    <row r="201" spans="1:114" ht="14.25" x14ac:dyDescent="0.2">
      <c r="A201" s="6" t="s">
        <v>947</v>
      </c>
      <c r="B201" s="7">
        <v>1445</v>
      </c>
      <c r="C201" s="7"/>
      <c r="D201" s="7">
        <v>194</v>
      </c>
      <c r="E201" s="6" t="s">
        <v>491</v>
      </c>
      <c r="F201" s="9" t="str">
        <f t="shared" si="305"/>
        <v>Jan Bjerkander</v>
      </c>
      <c r="G201" s="10" t="str">
        <f t="shared" si="306"/>
        <v>jan.bjerkander@hammaro.se</v>
      </c>
      <c r="H201" s="10" t="str">
        <f t="shared" si="307"/>
        <v>Tf. chef Ungdomsenheten</v>
      </c>
      <c r="I201" s="11">
        <f t="shared" si="257"/>
        <v>0</v>
      </c>
      <c r="J201" s="11">
        <f t="shared" si="258"/>
        <v>0</v>
      </c>
      <c r="K201" s="11">
        <f t="shared" si="259"/>
        <v>0</v>
      </c>
      <c r="L201" s="11">
        <f t="shared" si="260"/>
        <v>0</v>
      </c>
      <c r="M201" s="11">
        <f t="shared" si="261"/>
        <v>0</v>
      </c>
      <c r="N201" s="10">
        <f t="shared" si="262"/>
        <v>0</v>
      </c>
      <c r="O201" s="11">
        <f t="shared" si="263"/>
        <v>1</v>
      </c>
      <c r="P201" s="11">
        <f t="shared" si="264"/>
        <v>1</v>
      </c>
      <c r="Q201" s="11">
        <f t="shared" si="265"/>
        <v>0</v>
      </c>
      <c r="R201" s="11">
        <f t="shared" si="266"/>
        <v>1</v>
      </c>
      <c r="S201" s="11">
        <f t="shared" si="267"/>
        <v>0</v>
      </c>
      <c r="T201" s="11">
        <f t="shared" si="268"/>
        <v>0</v>
      </c>
      <c r="U201" s="10">
        <f t="shared" si="269"/>
        <v>3</v>
      </c>
      <c r="V201" s="11">
        <f t="shared" si="270"/>
        <v>0.625</v>
      </c>
      <c r="W201" s="11">
        <f t="shared" si="271"/>
        <v>0.625</v>
      </c>
      <c r="X201" s="11">
        <f t="shared" si="272"/>
        <v>0</v>
      </c>
      <c r="Y201" s="11">
        <f t="shared" si="273"/>
        <v>0</v>
      </c>
      <c r="Z201" s="11">
        <f t="shared" si="274"/>
        <v>0.625</v>
      </c>
      <c r="AA201" s="11">
        <f t="shared" si="275"/>
        <v>0.625</v>
      </c>
      <c r="AB201" s="11">
        <f t="shared" si="276"/>
        <v>0</v>
      </c>
      <c r="AC201" s="11">
        <f t="shared" si="277"/>
        <v>0.625</v>
      </c>
      <c r="AD201" s="11">
        <f t="shared" si="278"/>
        <v>0</v>
      </c>
      <c r="AE201" s="10">
        <f t="shared" si="279"/>
        <v>3.125</v>
      </c>
      <c r="AF201" s="11">
        <f t="shared" si="280"/>
        <v>1</v>
      </c>
      <c r="AG201" s="11">
        <f t="shared" si="281"/>
        <v>0</v>
      </c>
      <c r="AH201" s="11">
        <f t="shared" si="282"/>
        <v>1</v>
      </c>
      <c r="AI201" s="11">
        <f t="shared" si="283"/>
        <v>0</v>
      </c>
      <c r="AJ201" s="11">
        <f t="shared" si="284"/>
        <v>0</v>
      </c>
      <c r="AK201" s="11">
        <f t="shared" si="285"/>
        <v>0</v>
      </c>
      <c r="AL201" s="10">
        <f t="shared" si="286"/>
        <v>2</v>
      </c>
      <c r="AM201" s="11">
        <f t="shared" si="287"/>
        <v>1</v>
      </c>
      <c r="AN201" s="11">
        <f t="shared" si="288"/>
        <v>1</v>
      </c>
      <c r="AO201" s="11">
        <f t="shared" si="289"/>
        <v>1</v>
      </c>
      <c r="AP201" s="11">
        <f t="shared" si="290"/>
        <v>0</v>
      </c>
      <c r="AQ201" s="11">
        <f t="shared" si="291"/>
        <v>0</v>
      </c>
      <c r="AR201" s="11">
        <f t="shared" si="292"/>
        <v>0</v>
      </c>
      <c r="AS201" s="10">
        <f t="shared" si="293"/>
        <v>3</v>
      </c>
      <c r="AT201" s="11">
        <f t="shared" si="294"/>
        <v>0</v>
      </c>
      <c r="AU201" s="11">
        <f t="shared" si="295"/>
        <v>1</v>
      </c>
      <c r="AV201" s="11">
        <f t="shared" si="296"/>
        <v>1</v>
      </c>
      <c r="AW201" s="11">
        <f t="shared" si="297"/>
        <v>0</v>
      </c>
      <c r="AX201" s="11">
        <f t="shared" si="298"/>
        <v>0</v>
      </c>
      <c r="AY201" s="11">
        <f t="shared" si="299"/>
        <v>0</v>
      </c>
      <c r="AZ201" s="10">
        <f t="shared" si="300"/>
        <v>2</v>
      </c>
      <c r="BA201" s="12" t="s">
        <v>1582</v>
      </c>
      <c r="BB201" s="12">
        <v>860</v>
      </c>
      <c r="BC201" s="13">
        <v>2582</v>
      </c>
      <c r="BD201" s="10">
        <f t="shared" si="308"/>
        <v>3</v>
      </c>
      <c r="BE201" s="17">
        <f t="shared" si="301"/>
        <v>2.2999999999999998</v>
      </c>
      <c r="BF201" s="10" t="str">
        <f t="shared" si="304"/>
        <v>Bra</v>
      </c>
      <c r="BI201" s="7">
        <v>62</v>
      </c>
      <c r="BJ201" s="6" t="s">
        <v>694</v>
      </c>
      <c r="BK201" s="9" t="str">
        <f t="shared" si="309"/>
        <v>Tor Olsson</v>
      </c>
      <c r="BL201" s="10" t="str">
        <f t="shared" si="310"/>
        <v>tor.ohlsson@lund.se</v>
      </c>
      <c r="BM201" s="10" t="str">
        <f t="shared" si="311"/>
        <v>Processchef</v>
      </c>
      <c r="BN201" s="11">
        <f t="shared" si="312"/>
        <v>1.25</v>
      </c>
      <c r="BO201" s="11">
        <f t="shared" si="313"/>
        <v>0</v>
      </c>
      <c r="BP201" s="11">
        <f t="shared" si="314"/>
        <v>1.25</v>
      </c>
      <c r="BQ201" s="11">
        <f t="shared" si="315"/>
        <v>1.25</v>
      </c>
      <c r="BR201" s="11">
        <f t="shared" si="316"/>
        <v>0</v>
      </c>
      <c r="BS201" s="10">
        <f t="shared" si="317"/>
        <v>3.75</v>
      </c>
      <c r="BT201" s="11">
        <f t="shared" si="318"/>
        <v>1</v>
      </c>
      <c r="BU201" s="11">
        <f t="shared" si="319"/>
        <v>0</v>
      </c>
      <c r="BV201" s="11">
        <f t="shared" si="320"/>
        <v>0</v>
      </c>
      <c r="BW201" s="11">
        <f t="shared" si="321"/>
        <v>1</v>
      </c>
      <c r="BX201" s="11">
        <f t="shared" si="322"/>
        <v>0</v>
      </c>
      <c r="BY201" s="11">
        <f t="shared" si="323"/>
        <v>0</v>
      </c>
      <c r="BZ201" s="10">
        <f t="shared" si="324"/>
        <v>2</v>
      </c>
      <c r="CA201" s="11">
        <f t="shared" si="325"/>
        <v>0.625</v>
      </c>
      <c r="CB201" s="11">
        <f t="shared" si="326"/>
        <v>0.625</v>
      </c>
      <c r="CC201" s="11">
        <f t="shared" si="327"/>
        <v>0.625</v>
      </c>
      <c r="CD201" s="11">
        <f t="shared" si="328"/>
        <v>0</v>
      </c>
      <c r="CE201" s="11">
        <f t="shared" si="329"/>
        <v>0</v>
      </c>
      <c r="CF201" s="11">
        <f t="shared" si="330"/>
        <v>0.625</v>
      </c>
      <c r="CG201" s="11">
        <f t="shared" si="331"/>
        <v>0.625</v>
      </c>
      <c r="CH201" s="11">
        <f t="shared" si="332"/>
        <v>0.625</v>
      </c>
      <c r="CI201" s="11">
        <f t="shared" si="333"/>
        <v>0</v>
      </c>
      <c r="CJ201" s="10">
        <f t="shared" si="334"/>
        <v>3.75</v>
      </c>
      <c r="CK201" s="11">
        <f t="shared" si="335"/>
        <v>0</v>
      </c>
      <c r="CL201" s="11">
        <f t="shared" si="336"/>
        <v>2</v>
      </c>
      <c r="CM201" s="11">
        <f t="shared" si="337"/>
        <v>0</v>
      </c>
      <c r="CN201" s="11">
        <f t="shared" si="338"/>
        <v>2</v>
      </c>
      <c r="CO201" s="11">
        <f t="shared" si="339"/>
        <v>0</v>
      </c>
      <c r="CP201" s="11">
        <f t="shared" si="340"/>
        <v>0</v>
      </c>
      <c r="CQ201" s="10">
        <f t="shared" si="341"/>
        <v>4</v>
      </c>
      <c r="CR201" s="11">
        <f t="shared" si="342"/>
        <v>1</v>
      </c>
      <c r="CS201" s="11">
        <f t="shared" si="343"/>
        <v>1</v>
      </c>
      <c r="CT201" s="11">
        <f t="shared" si="344"/>
        <v>1</v>
      </c>
      <c r="CU201" s="11">
        <f t="shared" si="345"/>
        <v>1</v>
      </c>
      <c r="CV201" s="11">
        <f t="shared" si="346"/>
        <v>0</v>
      </c>
      <c r="CW201" s="11">
        <f t="shared" si="347"/>
        <v>0</v>
      </c>
      <c r="CX201" s="10">
        <f t="shared" si="348"/>
        <v>4</v>
      </c>
      <c r="CY201" s="11">
        <f t="shared" si="349"/>
        <v>0</v>
      </c>
      <c r="CZ201" s="11">
        <f t="shared" si="350"/>
        <v>1</v>
      </c>
      <c r="DA201" s="11">
        <f t="shared" si="351"/>
        <v>1</v>
      </c>
      <c r="DB201" s="11">
        <f t="shared" si="352"/>
        <v>0</v>
      </c>
      <c r="DC201" s="11">
        <f t="shared" si="353"/>
        <v>0</v>
      </c>
      <c r="DD201" s="11">
        <f t="shared" si="354"/>
        <v>0</v>
      </c>
      <c r="DE201" s="10">
        <f t="shared" si="355"/>
        <v>2</v>
      </c>
      <c r="DF201" s="12" t="s">
        <v>1492</v>
      </c>
      <c r="DG201" s="12" t="s">
        <v>1493</v>
      </c>
      <c r="DH201" s="13">
        <v>3032</v>
      </c>
      <c r="DI201" s="10">
        <f t="shared" si="356"/>
        <v>4</v>
      </c>
      <c r="DJ201" s="17">
        <f t="shared" si="357"/>
        <v>3.4</v>
      </c>
    </row>
    <row r="202" spans="1:114" ht="14.25" x14ac:dyDescent="0.2">
      <c r="A202" s="6" t="s">
        <v>947</v>
      </c>
      <c r="B202" s="7">
        <v>1439</v>
      </c>
      <c r="C202" s="7"/>
      <c r="D202" s="7">
        <v>195</v>
      </c>
      <c r="E202" s="6" t="s">
        <v>278</v>
      </c>
      <c r="F202" s="9" t="str">
        <f t="shared" si="305"/>
        <v>Fredrik Törnborg</v>
      </c>
      <c r="G202" s="10" t="str">
        <f t="shared" si="306"/>
        <v>fredrik.tornborg@valdemarsvik.se</v>
      </c>
      <c r="H202" s="10" t="str">
        <f t="shared" si="307"/>
        <v>Samordnare Fritid, ANDT</v>
      </c>
      <c r="I202" s="11">
        <f t="shared" si="257"/>
        <v>0</v>
      </c>
      <c r="J202" s="11">
        <f t="shared" si="258"/>
        <v>0</v>
      </c>
      <c r="K202" s="11">
        <f t="shared" si="259"/>
        <v>0</v>
      </c>
      <c r="L202" s="11">
        <f t="shared" si="260"/>
        <v>1.25</v>
      </c>
      <c r="M202" s="11">
        <f t="shared" si="261"/>
        <v>0</v>
      </c>
      <c r="N202" s="10">
        <f t="shared" si="262"/>
        <v>1.25</v>
      </c>
      <c r="O202" s="11">
        <f t="shared" si="263"/>
        <v>1</v>
      </c>
      <c r="P202" s="11">
        <f t="shared" si="264"/>
        <v>0</v>
      </c>
      <c r="Q202" s="11">
        <f t="shared" si="265"/>
        <v>1</v>
      </c>
      <c r="R202" s="11">
        <f t="shared" si="266"/>
        <v>1</v>
      </c>
      <c r="S202" s="11">
        <f t="shared" si="267"/>
        <v>1</v>
      </c>
      <c r="T202" s="11">
        <f t="shared" si="268"/>
        <v>0</v>
      </c>
      <c r="U202" s="10">
        <f t="shared" si="269"/>
        <v>4</v>
      </c>
      <c r="V202" s="11">
        <f t="shared" si="270"/>
        <v>0</v>
      </c>
      <c r="W202" s="11">
        <f t="shared" si="271"/>
        <v>0</v>
      </c>
      <c r="X202" s="11">
        <f t="shared" si="272"/>
        <v>0</v>
      </c>
      <c r="Y202" s="11">
        <f t="shared" si="273"/>
        <v>0</v>
      </c>
      <c r="Z202" s="11">
        <f t="shared" si="274"/>
        <v>0</v>
      </c>
      <c r="AA202" s="11">
        <f t="shared" si="275"/>
        <v>0.625</v>
      </c>
      <c r="AB202" s="11">
        <f t="shared" si="276"/>
        <v>0.625</v>
      </c>
      <c r="AC202" s="11">
        <f t="shared" si="277"/>
        <v>0.625</v>
      </c>
      <c r="AD202" s="11">
        <f t="shared" si="278"/>
        <v>0</v>
      </c>
      <c r="AE202" s="10">
        <f t="shared" si="279"/>
        <v>1.875</v>
      </c>
      <c r="AF202" s="11">
        <f t="shared" si="280"/>
        <v>1</v>
      </c>
      <c r="AG202" s="11">
        <f t="shared" si="281"/>
        <v>0</v>
      </c>
      <c r="AH202" s="11">
        <f t="shared" si="282"/>
        <v>0</v>
      </c>
      <c r="AI202" s="11">
        <f t="shared" si="283"/>
        <v>0</v>
      </c>
      <c r="AJ202" s="11">
        <f t="shared" si="284"/>
        <v>0</v>
      </c>
      <c r="AK202" s="11">
        <f t="shared" si="285"/>
        <v>0</v>
      </c>
      <c r="AL202" s="10">
        <f t="shared" si="286"/>
        <v>1</v>
      </c>
      <c r="AM202" s="11">
        <f t="shared" si="287"/>
        <v>1</v>
      </c>
      <c r="AN202" s="11">
        <f t="shared" si="288"/>
        <v>1</v>
      </c>
      <c r="AO202" s="11">
        <f t="shared" si="289"/>
        <v>1</v>
      </c>
      <c r="AP202" s="11">
        <f t="shared" si="290"/>
        <v>0</v>
      </c>
      <c r="AQ202" s="11">
        <f t="shared" si="291"/>
        <v>1</v>
      </c>
      <c r="AR202" s="11">
        <f t="shared" si="292"/>
        <v>0</v>
      </c>
      <c r="AS202" s="10">
        <f t="shared" si="293"/>
        <v>4</v>
      </c>
      <c r="AT202" s="11">
        <f t="shared" si="294"/>
        <v>1</v>
      </c>
      <c r="AU202" s="11">
        <f t="shared" si="295"/>
        <v>1</v>
      </c>
      <c r="AV202" s="11">
        <f t="shared" si="296"/>
        <v>1</v>
      </c>
      <c r="AW202" s="11">
        <f t="shared" si="297"/>
        <v>0</v>
      </c>
      <c r="AX202" s="11">
        <f t="shared" si="298"/>
        <v>0</v>
      </c>
      <c r="AY202" s="11">
        <f t="shared" si="299"/>
        <v>0</v>
      </c>
      <c r="AZ202" s="10">
        <f t="shared" si="300"/>
        <v>3</v>
      </c>
      <c r="BA202" s="12">
        <v>981</v>
      </c>
      <c r="BB202" s="12" t="s">
        <v>1708</v>
      </c>
      <c r="BC202" s="13">
        <v>2030</v>
      </c>
      <c r="BD202" s="10">
        <f t="shared" si="308"/>
        <v>1</v>
      </c>
      <c r="BE202" s="17">
        <f t="shared" si="301"/>
        <v>2.2999999999999998</v>
      </c>
      <c r="BF202" s="10" t="str">
        <f t="shared" si="304"/>
        <v>Bra</v>
      </c>
      <c r="BI202" s="7">
        <v>63</v>
      </c>
      <c r="BJ202" s="6" t="s">
        <v>651</v>
      </c>
      <c r="BK202" s="9" t="str">
        <f t="shared" si="309"/>
        <v>Andreas Andersson</v>
      </c>
      <c r="BL202" s="10" t="str">
        <f t="shared" si="310"/>
        <v>andreas.andersson@staffanstorp.se</v>
      </c>
      <c r="BM202" s="10" t="str">
        <f t="shared" si="311"/>
        <v>Teamledare Öppen fritidsverksamhet</v>
      </c>
      <c r="BN202" s="11">
        <f t="shared" si="312"/>
        <v>1.25</v>
      </c>
      <c r="BO202" s="11">
        <f t="shared" si="313"/>
        <v>0</v>
      </c>
      <c r="BP202" s="11">
        <f t="shared" si="314"/>
        <v>1.25</v>
      </c>
      <c r="BQ202" s="11">
        <f t="shared" si="315"/>
        <v>1.25</v>
      </c>
      <c r="BR202" s="11">
        <f t="shared" si="316"/>
        <v>0</v>
      </c>
      <c r="BS202" s="10">
        <f t="shared" si="317"/>
        <v>3.75</v>
      </c>
      <c r="BT202" s="11">
        <f t="shared" si="318"/>
        <v>0</v>
      </c>
      <c r="BU202" s="11">
        <f t="shared" si="319"/>
        <v>1</v>
      </c>
      <c r="BV202" s="11">
        <f t="shared" si="320"/>
        <v>1</v>
      </c>
      <c r="BW202" s="11">
        <f t="shared" si="321"/>
        <v>1</v>
      </c>
      <c r="BX202" s="11">
        <f t="shared" si="322"/>
        <v>1</v>
      </c>
      <c r="BY202" s="11">
        <f t="shared" si="323"/>
        <v>0</v>
      </c>
      <c r="BZ202" s="10">
        <f t="shared" si="324"/>
        <v>4</v>
      </c>
      <c r="CA202" s="11">
        <f t="shared" si="325"/>
        <v>0.625</v>
      </c>
      <c r="CB202" s="11">
        <f t="shared" si="326"/>
        <v>0.625</v>
      </c>
      <c r="CC202" s="11">
        <f t="shared" si="327"/>
        <v>0.625</v>
      </c>
      <c r="CD202" s="11">
        <f t="shared" si="328"/>
        <v>0.625</v>
      </c>
      <c r="CE202" s="11">
        <f t="shared" si="329"/>
        <v>0</v>
      </c>
      <c r="CF202" s="11">
        <f t="shared" si="330"/>
        <v>0.625</v>
      </c>
      <c r="CG202" s="11">
        <f t="shared" si="331"/>
        <v>0</v>
      </c>
      <c r="CH202" s="11">
        <f t="shared" si="332"/>
        <v>0.625</v>
      </c>
      <c r="CI202" s="11">
        <f t="shared" si="333"/>
        <v>0</v>
      </c>
      <c r="CJ202" s="10">
        <f t="shared" si="334"/>
        <v>3.75</v>
      </c>
      <c r="CK202" s="11">
        <f t="shared" si="335"/>
        <v>0</v>
      </c>
      <c r="CL202" s="11">
        <f t="shared" si="336"/>
        <v>2</v>
      </c>
      <c r="CM202" s="11">
        <f t="shared" si="337"/>
        <v>0</v>
      </c>
      <c r="CN202" s="11">
        <f t="shared" si="338"/>
        <v>2</v>
      </c>
      <c r="CO202" s="11">
        <f t="shared" si="339"/>
        <v>0</v>
      </c>
      <c r="CP202" s="11">
        <f t="shared" si="340"/>
        <v>0</v>
      </c>
      <c r="CQ202" s="10">
        <f t="shared" si="341"/>
        <v>4</v>
      </c>
      <c r="CR202" s="11">
        <f t="shared" si="342"/>
        <v>1</v>
      </c>
      <c r="CS202" s="11">
        <f t="shared" si="343"/>
        <v>1</v>
      </c>
      <c r="CT202" s="11">
        <f t="shared" si="344"/>
        <v>1</v>
      </c>
      <c r="CU202" s="11">
        <f t="shared" si="345"/>
        <v>1</v>
      </c>
      <c r="CV202" s="11">
        <f t="shared" si="346"/>
        <v>0</v>
      </c>
      <c r="CW202" s="11">
        <f t="shared" si="347"/>
        <v>0</v>
      </c>
      <c r="CX202" s="10">
        <f t="shared" si="348"/>
        <v>4</v>
      </c>
      <c r="CY202" s="11">
        <f t="shared" si="349"/>
        <v>1</v>
      </c>
      <c r="CZ202" s="11">
        <f t="shared" si="350"/>
        <v>0</v>
      </c>
      <c r="DA202" s="11">
        <f t="shared" si="351"/>
        <v>1</v>
      </c>
      <c r="DB202" s="11">
        <f t="shared" si="352"/>
        <v>1</v>
      </c>
      <c r="DC202" s="11">
        <f t="shared" si="353"/>
        <v>0</v>
      </c>
      <c r="DD202" s="11">
        <f t="shared" si="354"/>
        <v>0</v>
      </c>
      <c r="DE202" s="10">
        <f t="shared" si="355"/>
        <v>3</v>
      </c>
      <c r="DF202" s="12" t="s">
        <v>1415</v>
      </c>
      <c r="DG202" s="12">
        <v>842</v>
      </c>
      <c r="DH202" s="13">
        <v>2068</v>
      </c>
      <c r="DI202" s="10">
        <f t="shared" si="356"/>
        <v>1</v>
      </c>
      <c r="DJ202" s="17">
        <f t="shared" si="357"/>
        <v>3.4</v>
      </c>
    </row>
    <row r="203" spans="1:114" ht="14.25" x14ac:dyDescent="0.2">
      <c r="A203" s="6" t="s">
        <v>947</v>
      </c>
      <c r="B203" s="7">
        <v>1441</v>
      </c>
      <c r="C203" s="7"/>
      <c r="D203" s="7">
        <v>196</v>
      </c>
      <c r="E203" s="6" t="s">
        <v>288</v>
      </c>
      <c r="F203" s="9" t="str">
        <f t="shared" si="305"/>
        <v>Magdalena Sannemo</v>
      </c>
      <c r="G203" s="10" t="str">
        <f t="shared" si="306"/>
        <v>magdalena.sannemo@stromsund.se</v>
      </c>
      <c r="H203" s="10" t="str">
        <f t="shared" si="307"/>
        <v>Ungdomskonsulent</v>
      </c>
      <c r="I203" s="11">
        <f t="shared" si="257"/>
        <v>1.25</v>
      </c>
      <c r="J203" s="11">
        <f t="shared" si="258"/>
        <v>0</v>
      </c>
      <c r="K203" s="11">
        <f t="shared" si="259"/>
        <v>1.25</v>
      </c>
      <c r="L203" s="11">
        <f t="shared" si="260"/>
        <v>1.25</v>
      </c>
      <c r="M203" s="11">
        <f t="shared" si="261"/>
        <v>0</v>
      </c>
      <c r="N203" s="10">
        <f t="shared" si="262"/>
        <v>3.75</v>
      </c>
      <c r="O203" s="11">
        <f t="shared" si="263"/>
        <v>1</v>
      </c>
      <c r="P203" s="11">
        <f t="shared" si="264"/>
        <v>1</v>
      </c>
      <c r="Q203" s="11">
        <f t="shared" si="265"/>
        <v>1</v>
      </c>
      <c r="R203" s="11">
        <f t="shared" si="266"/>
        <v>1</v>
      </c>
      <c r="S203" s="11">
        <f t="shared" si="267"/>
        <v>0</v>
      </c>
      <c r="T203" s="11">
        <f t="shared" si="268"/>
        <v>0</v>
      </c>
      <c r="U203" s="10">
        <f t="shared" si="269"/>
        <v>4</v>
      </c>
      <c r="V203" s="11">
        <f t="shared" si="270"/>
        <v>0</v>
      </c>
      <c r="W203" s="11">
        <f t="shared" si="271"/>
        <v>0</v>
      </c>
      <c r="X203" s="11">
        <f t="shared" si="272"/>
        <v>0.625</v>
      </c>
      <c r="Y203" s="11">
        <f t="shared" si="273"/>
        <v>0</v>
      </c>
      <c r="Z203" s="11">
        <f t="shared" si="274"/>
        <v>0</v>
      </c>
      <c r="AA203" s="11">
        <f t="shared" si="275"/>
        <v>0.625</v>
      </c>
      <c r="AB203" s="11">
        <f t="shared" si="276"/>
        <v>0</v>
      </c>
      <c r="AC203" s="11">
        <f t="shared" si="277"/>
        <v>0.625</v>
      </c>
      <c r="AD203" s="11">
        <f t="shared" si="278"/>
        <v>0</v>
      </c>
      <c r="AE203" s="10">
        <f t="shared" si="279"/>
        <v>1.875</v>
      </c>
      <c r="AF203" s="11">
        <f t="shared" si="280"/>
        <v>1</v>
      </c>
      <c r="AG203" s="11">
        <f t="shared" si="281"/>
        <v>0</v>
      </c>
      <c r="AH203" s="11">
        <f t="shared" si="282"/>
        <v>0</v>
      </c>
      <c r="AI203" s="11">
        <f t="shared" si="283"/>
        <v>0</v>
      </c>
      <c r="AJ203" s="11">
        <f t="shared" si="284"/>
        <v>0</v>
      </c>
      <c r="AK203" s="11">
        <f t="shared" si="285"/>
        <v>0</v>
      </c>
      <c r="AL203" s="10">
        <f t="shared" si="286"/>
        <v>1</v>
      </c>
      <c r="AM203" s="11">
        <f t="shared" si="287"/>
        <v>0</v>
      </c>
      <c r="AN203" s="11">
        <f t="shared" si="288"/>
        <v>0</v>
      </c>
      <c r="AO203" s="11">
        <f t="shared" si="289"/>
        <v>1</v>
      </c>
      <c r="AP203" s="11">
        <f t="shared" si="290"/>
        <v>0</v>
      </c>
      <c r="AQ203" s="11">
        <f t="shared" si="291"/>
        <v>0</v>
      </c>
      <c r="AR203" s="11">
        <f t="shared" si="292"/>
        <v>0</v>
      </c>
      <c r="AS203" s="10">
        <f t="shared" si="293"/>
        <v>1</v>
      </c>
      <c r="AT203" s="11">
        <f t="shared" si="294"/>
        <v>1</v>
      </c>
      <c r="AU203" s="11">
        <f t="shared" si="295"/>
        <v>1</v>
      </c>
      <c r="AV203" s="11">
        <f t="shared" si="296"/>
        <v>1</v>
      </c>
      <c r="AW203" s="11">
        <f t="shared" si="297"/>
        <v>0</v>
      </c>
      <c r="AX203" s="11">
        <f t="shared" si="298"/>
        <v>1</v>
      </c>
      <c r="AY203" s="11">
        <f t="shared" si="299"/>
        <v>0</v>
      </c>
      <c r="AZ203" s="10">
        <f t="shared" si="300"/>
        <v>4</v>
      </c>
      <c r="BA203" s="12" t="s">
        <v>1384</v>
      </c>
      <c r="BB203" s="12">
        <v>917</v>
      </c>
      <c r="BC203" s="13">
        <v>1986</v>
      </c>
      <c r="BD203" s="10">
        <f t="shared" si="308"/>
        <v>0</v>
      </c>
      <c r="BE203" s="17">
        <f t="shared" si="301"/>
        <v>2.2000000000000002</v>
      </c>
      <c r="BF203" s="10" t="str">
        <f t="shared" si="304"/>
        <v>Varken eller</v>
      </c>
      <c r="BI203" s="7">
        <v>64</v>
      </c>
      <c r="BJ203" s="6" t="s">
        <v>264</v>
      </c>
      <c r="BK203" s="9" t="str">
        <f t="shared" si="309"/>
        <v>Anders Kindblom</v>
      </c>
      <c r="BL203" s="10" t="str">
        <f t="shared" si="310"/>
        <v>anders.kindblom@haninge.se</v>
      </c>
      <c r="BM203" s="10" t="str">
        <f t="shared" si="311"/>
        <v>Verksamhetschef</v>
      </c>
      <c r="BN203" s="11">
        <f t="shared" si="312"/>
        <v>1.25</v>
      </c>
      <c r="BO203" s="11">
        <f t="shared" si="313"/>
        <v>0</v>
      </c>
      <c r="BP203" s="11">
        <f t="shared" si="314"/>
        <v>1.25</v>
      </c>
      <c r="BQ203" s="11">
        <f t="shared" si="315"/>
        <v>1.25</v>
      </c>
      <c r="BR203" s="11">
        <f t="shared" si="316"/>
        <v>0</v>
      </c>
      <c r="BS203" s="10">
        <f t="shared" si="317"/>
        <v>3.75</v>
      </c>
      <c r="BT203" s="11">
        <f t="shared" si="318"/>
        <v>1</v>
      </c>
      <c r="BU203" s="11">
        <f t="shared" si="319"/>
        <v>1</v>
      </c>
      <c r="BV203" s="11">
        <f t="shared" si="320"/>
        <v>1</v>
      </c>
      <c r="BW203" s="11">
        <f t="shared" si="321"/>
        <v>1</v>
      </c>
      <c r="BX203" s="11">
        <f t="shared" si="322"/>
        <v>1</v>
      </c>
      <c r="BY203" s="11">
        <f t="shared" si="323"/>
        <v>0</v>
      </c>
      <c r="BZ203" s="10">
        <f t="shared" si="324"/>
        <v>5</v>
      </c>
      <c r="CA203" s="11">
        <f t="shared" si="325"/>
        <v>0</v>
      </c>
      <c r="CB203" s="11">
        <f t="shared" si="326"/>
        <v>0.625</v>
      </c>
      <c r="CC203" s="11">
        <f t="shared" si="327"/>
        <v>0.625</v>
      </c>
      <c r="CD203" s="11">
        <f t="shared" si="328"/>
        <v>0</v>
      </c>
      <c r="CE203" s="11">
        <f t="shared" si="329"/>
        <v>0</v>
      </c>
      <c r="CF203" s="11">
        <f t="shared" si="330"/>
        <v>0.625</v>
      </c>
      <c r="CG203" s="11">
        <f t="shared" si="331"/>
        <v>0.625</v>
      </c>
      <c r="CH203" s="11">
        <f t="shared" si="332"/>
        <v>0.625</v>
      </c>
      <c r="CI203" s="11">
        <f t="shared" si="333"/>
        <v>0</v>
      </c>
      <c r="CJ203" s="10">
        <f t="shared" si="334"/>
        <v>3.125</v>
      </c>
      <c r="CK203" s="11">
        <f t="shared" si="335"/>
        <v>0</v>
      </c>
      <c r="CL203" s="11">
        <f t="shared" si="336"/>
        <v>2</v>
      </c>
      <c r="CM203" s="11">
        <f t="shared" si="337"/>
        <v>0</v>
      </c>
      <c r="CN203" s="11">
        <f t="shared" si="338"/>
        <v>2</v>
      </c>
      <c r="CO203" s="11">
        <f t="shared" si="339"/>
        <v>0</v>
      </c>
      <c r="CP203" s="11">
        <f t="shared" si="340"/>
        <v>0</v>
      </c>
      <c r="CQ203" s="10">
        <f t="shared" si="341"/>
        <v>4</v>
      </c>
      <c r="CR203" s="11">
        <f t="shared" si="342"/>
        <v>1</v>
      </c>
      <c r="CS203" s="11">
        <f t="shared" si="343"/>
        <v>1</v>
      </c>
      <c r="CT203" s="11">
        <f t="shared" si="344"/>
        <v>1</v>
      </c>
      <c r="CU203" s="11">
        <f t="shared" si="345"/>
        <v>1</v>
      </c>
      <c r="CV203" s="11">
        <f t="shared" si="346"/>
        <v>0</v>
      </c>
      <c r="CW203" s="11">
        <f t="shared" si="347"/>
        <v>0</v>
      </c>
      <c r="CX203" s="10">
        <f t="shared" si="348"/>
        <v>4</v>
      </c>
      <c r="CY203" s="11">
        <f t="shared" si="349"/>
        <v>0</v>
      </c>
      <c r="CZ203" s="11">
        <f t="shared" si="350"/>
        <v>1</v>
      </c>
      <c r="DA203" s="11">
        <f t="shared" si="351"/>
        <v>1</v>
      </c>
      <c r="DB203" s="11">
        <f t="shared" si="352"/>
        <v>1</v>
      </c>
      <c r="DC203" s="11">
        <f t="shared" si="353"/>
        <v>0</v>
      </c>
      <c r="DD203" s="11">
        <f t="shared" si="354"/>
        <v>0</v>
      </c>
      <c r="DE203" s="10">
        <f t="shared" si="355"/>
        <v>3</v>
      </c>
      <c r="DF203" s="12" t="s">
        <v>1548</v>
      </c>
      <c r="DG203" s="12">
        <v>845</v>
      </c>
      <c r="DH203" s="13">
        <v>2272</v>
      </c>
      <c r="DI203" s="10">
        <f t="shared" si="356"/>
        <v>1</v>
      </c>
      <c r="DJ203" s="17">
        <f t="shared" si="357"/>
        <v>3.4</v>
      </c>
    </row>
    <row r="204" spans="1:114" ht="14.25" x14ac:dyDescent="0.2">
      <c r="A204" s="6" t="s">
        <v>947</v>
      </c>
      <c r="B204" s="7">
        <v>1493</v>
      </c>
      <c r="C204" s="7"/>
      <c r="D204" s="7">
        <v>197</v>
      </c>
      <c r="E204" s="6" t="s">
        <v>1057</v>
      </c>
      <c r="F204" s="9" t="str">
        <f t="shared" si="305"/>
        <v>Tommy Wallin</v>
      </c>
      <c r="G204" s="10" t="str">
        <f t="shared" si="306"/>
        <v>tommy.wallin@vaggeryd.se</v>
      </c>
      <c r="H204" s="10" t="str">
        <f t="shared" si="307"/>
        <v>Chef öppna ungdomsverksamheten</v>
      </c>
      <c r="I204" s="11">
        <f t="shared" si="257"/>
        <v>1.25</v>
      </c>
      <c r="J204" s="11">
        <f t="shared" si="258"/>
        <v>0</v>
      </c>
      <c r="K204" s="11">
        <f t="shared" si="259"/>
        <v>0</v>
      </c>
      <c r="L204" s="11">
        <f t="shared" si="260"/>
        <v>1.25</v>
      </c>
      <c r="M204" s="11">
        <f t="shared" si="261"/>
        <v>0</v>
      </c>
      <c r="N204" s="10">
        <f t="shared" si="262"/>
        <v>2.5</v>
      </c>
      <c r="O204" s="11">
        <f t="shared" si="263"/>
        <v>0</v>
      </c>
      <c r="P204" s="11">
        <f t="shared" si="264"/>
        <v>0</v>
      </c>
      <c r="Q204" s="11">
        <f t="shared" si="265"/>
        <v>1</v>
      </c>
      <c r="R204" s="11">
        <f t="shared" si="266"/>
        <v>0</v>
      </c>
      <c r="S204" s="11">
        <f t="shared" si="267"/>
        <v>0</v>
      </c>
      <c r="T204" s="11">
        <f t="shared" si="268"/>
        <v>0</v>
      </c>
      <c r="U204" s="10">
        <f t="shared" si="269"/>
        <v>1</v>
      </c>
      <c r="V204" s="11">
        <f t="shared" si="270"/>
        <v>0</v>
      </c>
      <c r="W204" s="11">
        <f t="shared" si="271"/>
        <v>0.625</v>
      </c>
      <c r="X204" s="11">
        <f t="shared" si="272"/>
        <v>0.625</v>
      </c>
      <c r="Y204" s="11">
        <f t="shared" si="273"/>
        <v>0</v>
      </c>
      <c r="Z204" s="11">
        <f t="shared" si="274"/>
        <v>0.625</v>
      </c>
      <c r="AA204" s="11">
        <f t="shared" si="275"/>
        <v>0.625</v>
      </c>
      <c r="AB204" s="11">
        <f t="shared" si="276"/>
        <v>0.625</v>
      </c>
      <c r="AC204" s="11">
        <f t="shared" si="277"/>
        <v>0</v>
      </c>
      <c r="AD204" s="11">
        <f t="shared" si="278"/>
        <v>0</v>
      </c>
      <c r="AE204" s="10">
        <f t="shared" si="279"/>
        <v>3.125</v>
      </c>
      <c r="AF204" s="11">
        <f t="shared" si="280"/>
        <v>1</v>
      </c>
      <c r="AG204" s="11">
        <f t="shared" si="281"/>
        <v>0</v>
      </c>
      <c r="AH204" s="11">
        <f t="shared" si="282"/>
        <v>0</v>
      </c>
      <c r="AI204" s="11">
        <f t="shared" si="283"/>
        <v>0</v>
      </c>
      <c r="AJ204" s="11">
        <f t="shared" si="284"/>
        <v>0</v>
      </c>
      <c r="AK204" s="11">
        <f t="shared" si="285"/>
        <v>0</v>
      </c>
      <c r="AL204" s="10">
        <f t="shared" si="286"/>
        <v>1</v>
      </c>
      <c r="AM204" s="11">
        <f t="shared" si="287"/>
        <v>1</v>
      </c>
      <c r="AN204" s="11">
        <f t="shared" si="288"/>
        <v>1</v>
      </c>
      <c r="AO204" s="11">
        <f t="shared" si="289"/>
        <v>1</v>
      </c>
      <c r="AP204" s="11">
        <f t="shared" si="290"/>
        <v>1</v>
      </c>
      <c r="AQ204" s="11">
        <f t="shared" si="291"/>
        <v>1</v>
      </c>
      <c r="AR204" s="11">
        <f t="shared" si="292"/>
        <v>0</v>
      </c>
      <c r="AS204" s="10">
        <f t="shared" si="293"/>
        <v>5</v>
      </c>
      <c r="AT204" s="11">
        <f t="shared" si="294"/>
        <v>0</v>
      </c>
      <c r="AU204" s="11">
        <f t="shared" si="295"/>
        <v>0</v>
      </c>
      <c r="AV204" s="11">
        <f t="shared" si="296"/>
        <v>1</v>
      </c>
      <c r="AW204" s="11">
        <f t="shared" si="297"/>
        <v>0</v>
      </c>
      <c r="AX204" s="11">
        <f t="shared" si="298"/>
        <v>0</v>
      </c>
      <c r="AY204" s="11">
        <f t="shared" si="299"/>
        <v>0</v>
      </c>
      <c r="AZ204" s="10">
        <f t="shared" si="300"/>
        <v>1</v>
      </c>
      <c r="BA204" s="12" t="s">
        <v>1398</v>
      </c>
      <c r="BB204" s="12" t="s">
        <v>1399</v>
      </c>
      <c r="BC204" s="13">
        <v>2494</v>
      </c>
      <c r="BD204" s="10">
        <f t="shared" si="308"/>
        <v>2</v>
      </c>
      <c r="BE204" s="17">
        <f t="shared" si="301"/>
        <v>2.2000000000000002</v>
      </c>
      <c r="BF204" s="10" t="str">
        <f t="shared" si="304"/>
        <v>Varken eller</v>
      </c>
      <c r="BI204" s="7">
        <v>65</v>
      </c>
      <c r="BJ204" s="6" t="s">
        <v>752</v>
      </c>
      <c r="BK204" s="9" t="str">
        <f t="shared" si="309"/>
        <v>Charlotta Bjälkebring Carlsson</v>
      </c>
      <c r="BL204" s="10" t="str">
        <f t="shared" si="310"/>
        <v>charlotta.carlsson@habo.se</v>
      </c>
      <c r="BM204" s="10" t="str">
        <f t="shared" si="311"/>
        <v>Barn- ohc ungdomskoordinator</v>
      </c>
      <c r="BN204" s="11">
        <f t="shared" si="312"/>
        <v>1.25</v>
      </c>
      <c r="BO204" s="11">
        <f t="shared" si="313"/>
        <v>0</v>
      </c>
      <c r="BP204" s="11">
        <f t="shared" si="314"/>
        <v>1.25</v>
      </c>
      <c r="BQ204" s="11">
        <f t="shared" si="315"/>
        <v>1.25</v>
      </c>
      <c r="BR204" s="11">
        <f t="shared" si="316"/>
        <v>0</v>
      </c>
      <c r="BS204" s="10">
        <f t="shared" si="317"/>
        <v>3.75</v>
      </c>
      <c r="BT204" s="11">
        <f t="shared" si="318"/>
        <v>1</v>
      </c>
      <c r="BU204" s="11">
        <f t="shared" si="319"/>
        <v>1</v>
      </c>
      <c r="BV204" s="11">
        <f t="shared" si="320"/>
        <v>1</v>
      </c>
      <c r="BW204" s="11">
        <f t="shared" si="321"/>
        <v>1</v>
      </c>
      <c r="BX204" s="11">
        <f t="shared" si="322"/>
        <v>1</v>
      </c>
      <c r="BY204" s="11">
        <f t="shared" si="323"/>
        <v>0</v>
      </c>
      <c r="BZ204" s="10">
        <f t="shared" si="324"/>
        <v>5</v>
      </c>
      <c r="CA204" s="11">
        <f t="shared" si="325"/>
        <v>0</v>
      </c>
      <c r="CB204" s="11">
        <f t="shared" si="326"/>
        <v>0.625</v>
      </c>
      <c r="CC204" s="11">
        <f t="shared" si="327"/>
        <v>0.625</v>
      </c>
      <c r="CD204" s="11">
        <f t="shared" si="328"/>
        <v>0.625</v>
      </c>
      <c r="CE204" s="11">
        <f t="shared" si="329"/>
        <v>0.625</v>
      </c>
      <c r="CF204" s="11">
        <f t="shared" si="330"/>
        <v>0.625</v>
      </c>
      <c r="CG204" s="11">
        <f t="shared" si="331"/>
        <v>0.625</v>
      </c>
      <c r="CH204" s="11">
        <f t="shared" si="332"/>
        <v>0.625</v>
      </c>
      <c r="CI204" s="11">
        <f t="shared" si="333"/>
        <v>0</v>
      </c>
      <c r="CJ204" s="10">
        <f t="shared" si="334"/>
        <v>4.375</v>
      </c>
      <c r="CK204" s="11">
        <f t="shared" si="335"/>
        <v>1</v>
      </c>
      <c r="CL204" s="11">
        <f t="shared" si="336"/>
        <v>0</v>
      </c>
      <c r="CM204" s="11">
        <f t="shared" si="337"/>
        <v>0</v>
      </c>
      <c r="CN204" s="11">
        <f t="shared" si="338"/>
        <v>2</v>
      </c>
      <c r="CO204" s="11">
        <f t="shared" si="339"/>
        <v>0</v>
      </c>
      <c r="CP204" s="11">
        <f t="shared" si="340"/>
        <v>0</v>
      </c>
      <c r="CQ204" s="10">
        <f t="shared" si="341"/>
        <v>3</v>
      </c>
      <c r="CR204" s="11">
        <f t="shared" si="342"/>
        <v>1</v>
      </c>
      <c r="CS204" s="11">
        <f t="shared" si="343"/>
        <v>1</v>
      </c>
      <c r="CT204" s="11">
        <f t="shared" si="344"/>
        <v>1</v>
      </c>
      <c r="CU204" s="11">
        <f t="shared" si="345"/>
        <v>1</v>
      </c>
      <c r="CV204" s="11">
        <f t="shared" si="346"/>
        <v>1</v>
      </c>
      <c r="CW204" s="11">
        <f t="shared" si="347"/>
        <v>0</v>
      </c>
      <c r="CX204" s="10">
        <f t="shared" si="348"/>
        <v>5</v>
      </c>
      <c r="CY204" s="11">
        <f t="shared" si="349"/>
        <v>0</v>
      </c>
      <c r="CZ204" s="11">
        <f t="shared" si="350"/>
        <v>1</v>
      </c>
      <c r="DA204" s="11">
        <f t="shared" si="351"/>
        <v>1</v>
      </c>
      <c r="DB204" s="11">
        <f t="shared" si="352"/>
        <v>0</v>
      </c>
      <c r="DC204" s="11">
        <f t="shared" si="353"/>
        <v>0</v>
      </c>
      <c r="DD204" s="11">
        <f t="shared" si="354"/>
        <v>0</v>
      </c>
      <c r="DE204" s="10">
        <f t="shared" si="355"/>
        <v>2</v>
      </c>
      <c r="DF204" s="12" t="s">
        <v>1350</v>
      </c>
      <c r="DG204" s="12" t="s">
        <v>1422</v>
      </c>
      <c r="DH204" s="13">
        <v>2266</v>
      </c>
      <c r="DI204" s="10">
        <f t="shared" si="356"/>
        <v>1</v>
      </c>
      <c r="DJ204" s="17">
        <f t="shared" si="357"/>
        <v>3.4</v>
      </c>
    </row>
    <row r="205" spans="1:114" ht="14.25" x14ac:dyDescent="0.2">
      <c r="A205" s="6" t="s">
        <v>947</v>
      </c>
      <c r="B205" s="7">
        <v>1486</v>
      </c>
      <c r="C205" s="7"/>
      <c r="D205" s="7">
        <v>198</v>
      </c>
      <c r="E205" s="6" t="s">
        <v>376</v>
      </c>
      <c r="F205" s="9" t="str">
        <f t="shared" si="305"/>
        <v>Anders Svensson</v>
      </c>
      <c r="G205" s="10" t="str">
        <f t="shared" si="306"/>
        <v>anders.svensson@nybro.se</v>
      </c>
      <c r="H205" s="10" t="str">
        <f t="shared" si="307"/>
        <v>Fritidsass.</v>
      </c>
      <c r="I205" s="11">
        <f t="shared" si="257"/>
        <v>0</v>
      </c>
      <c r="J205" s="11">
        <f t="shared" si="258"/>
        <v>0</v>
      </c>
      <c r="K205" s="11">
        <f t="shared" si="259"/>
        <v>1.25</v>
      </c>
      <c r="L205" s="11">
        <f t="shared" si="260"/>
        <v>0</v>
      </c>
      <c r="M205" s="11">
        <f t="shared" si="261"/>
        <v>0</v>
      </c>
      <c r="N205" s="10">
        <f t="shared" si="262"/>
        <v>1.25</v>
      </c>
      <c r="O205" s="11">
        <f t="shared" si="263"/>
        <v>0</v>
      </c>
      <c r="P205" s="11">
        <f t="shared" si="264"/>
        <v>0</v>
      </c>
      <c r="Q205" s="11">
        <f t="shared" si="265"/>
        <v>1</v>
      </c>
      <c r="R205" s="11">
        <f t="shared" si="266"/>
        <v>0</v>
      </c>
      <c r="S205" s="11">
        <f t="shared" si="267"/>
        <v>0</v>
      </c>
      <c r="T205" s="11">
        <f t="shared" si="268"/>
        <v>0</v>
      </c>
      <c r="U205" s="10">
        <f t="shared" si="269"/>
        <v>1</v>
      </c>
      <c r="V205" s="11">
        <f t="shared" si="270"/>
        <v>0</v>
      </c>
      <c r="W205" s="11">
        <f t="shared" si="271"/>
        <v>0</v>
      </c>
      <c r="X205" s="11">
        <f t="shared" si="272"/>
        <v>0</v>
      </c>
      <c r="Y205" s="11">
        <f t="shared" si="273"/>
        <v>0</v>
      </c>
      <c r="Z205" s="11">
        <f t="shared" si="274"/>
        <v>0</v>
      </c>
      <c r="AA205" s="11">
        <f t="shared" si="275"/>
        <v>0.625</v>
      </c>
      <c r="AB205" s="11">
        <f t="shared" si="276"/>
        <v>0</v>
      </c>
      <c r="AC205" s="11">
        <f t="shared" si="277"/>
        <v>0.625</v>
      </c>
      <c r="AD205" s="11">
        <f t="shared" si="278"/>
        <v>0</v>
      </c>
      <c r="AE205" s="10">
        <f t="shared" si="279"/>
        <v>1.25</v>
      </c>
      <c r="AF205" s="11">
        <f t="shared" si="280"/>
        <v>1</v>
      </c>
      <c r="AG205" s="11">
        <f t="shared" si="281"/>
        <v>0</v>
      </c>
      <c r="AH205" s="11">
        <f t="shared" si="282"/>
        <v>0</v>
      </c>
      <c r="AI205" s="11">
        <f t="shared" si="283"/>
        <v>2</v>
      </c>
      <c r="AJ205" s="11">
        <f t="shared" si="284"/>
        <v>0</v>
      </c>
      <c r="AK205" s="11">
        <f t="shared" si="285"/>
        <v>0</v>
      </c>
      <c r="AL205" s="10">
        <f t="shared" si="286"/>
        <v>3</v>
      </c>
      <c r="AM205" s="11">
        <f t="shared" si="287"/>
        <v>1</v>
      </c>
      <c r="AN205" s="11">
        <f t="shared" si="288"/>
        <v>1</v>
      </c>
      <c r="AO205" s="11">
        <f t="shared" si="289"/>
        <v>1</v>
      </c>
      <c r="AP205" s="11">
        <f t="shared" si="290"/>
        <v>0</v>
      </c>
      <c r="AQ205" s="11">
        <f t="shared" si="291"/>
        <v>0</v>
      </c>
      <c r="AR205" s="11">
        <f t="shared" si="292"/>
        <v>0</v>
      </c>
      <c r="AS205" s="10">
        <f t="shared" si="293"/>
        <v>3</v>
      </c>
      <c r="AT205" s="11">
        <f t="shared" si="294"/>
        <v>1</v>
      </c>
      <c r="AU205" s="11">
        <f t="shared" si="295"/>
        <v>0</v>
      </c>
      <c r="AV205" s="11">
        <f t="shared" si="296"/>
        <v>0</v>
      </c>
      <c r="AW205" s="11">
        <f t="shared" si="297"/>
        <v>1</v>
      </c>
      <c r="AX205" s="11">
        <f t="shared" si="298"/>
        <v>0</v>
      </c>
      <c r="AY205" s="11">
        <f t="shared" si="299"/>
        <v>0</v>
      </c>
      <c r="AZ205" s="10">
        <f t="shared" si="300"/>
        <v>2</v>
      </c>
      <c r="BA205" s="12" t="s">
        <v>1408</v>
      </c>
      <c r="BB205" s="12" t="s">
        <v>1409</v>
      </c>
      <c r="BC205" s="13">
        <v>2896</v>
      </c>
      <c r="BD205" s="10">
        <f t="shared" si="308"/>
        <v>4</v>
      </c>
      <c r="BE205" s="17">
        <f t="shared" si="301"/>
        <v>2.2000000000000002</v>
      </c>
      <c r="BF205" s="10" t="str">
        <f t="shared" si="304"/>
        <v>Bra</v>
      </c>
      <c r="BI205" s="7">
        <v>66</v>
      </c>
      <c r="BJ205" s="6" t="s">
        <v>717</v>
      </c>
      <c r="BK205" s="9" t="str">
        <f t="shared" si="309"/>
        <v>Sune Westberg</v>
      </c>
      <c r="BL205" s="10" t="str">
        <f t="shared" si="310"/>
        <v>sune.westberg@ornskoldsvik.se</v>
      </c>
      <c r="BM205" s="10" t="str">
        <f t="shared" si="311"/>
        <v>Kultur- och fritidschef</v>
      </c>
      <c r="BN205" s="11">
        <f t="shared" si="312"/>
        <v>1.25</v>
      </c>
      <c r="BO205" s="11">
        <f t="shared" si="313"/>
        <v>0</v>
      </c>
      <c r="BP205" s="11">
        <f t="shared" si="314"/>
        <v>1.25</v>
      </c>
      <c r="BQ205" s="11">
        <f t="shared" si="315"/>
        <v>1.25</v>
      </c>
      <c r="BR205" s="11">
        <f t="shared" si="316"/>
        <v>0</v>
      </c>
      <c r="BS205" s="10">
        <f t="shared" si="317"/>
        <v>3.75</v>
      </c>
      <c r="BT205" s="11">
        <f t="shared" si="318"/>
        <v>1</v>
      </c>
      <c r="BU205" s="11">
        <f t="shared" si="319"/>
        <v>1</v>
      </c>
      <c r="BV205" s="11">
        <f t="shared" si="320"/>
        <v>1</v>
      </c>
      <c r="BW205" s="11">
        <f t="shared" si="321"/>
        <v>1</v>
      </c>
      <c r="BX205" s="11">
        <f t="shared" si="322"/>
        <v>1</v>
      </c>
      <c r="BY205" s="11">
        <f t="shared" si="323"/>
        <v>0</v>
      </c>
      <c r="BZ205" s="10">
        <f t="shared" si="324"/>
        <v>5</v>
      </c>
      <c r="CA205" s="11">
        <f t="shared" si="325"/>
        <v>0</v>
      </c>
      <c r="CB205" s="11">
        <f t="shared" si="326"/>
        <v>0.625</v>
      </c>
      <c r="CC205" s="11">
        <f t="shared" si="327"/>
        <v>0.625</v>
      </c>
      <c r="CD205" s="11">
        <f t="shared" si="328"/>
        <v>0.625</v>
      </c>
      <c r="CE205" s="11">
        <f t="shared" si="329"/>
        <v>0.625</v>
      </c>
      <c r="CF205" s="11">
        <f t="shared" si="330"/>
        <v>0.625</v>
      </c>
      <c r="CG205" s="11">
        <f t="shared" si="331"/>
        <v>0.625</v>
      </c>
      <c r="CH205" s="11">
        <f t="shared" si="332"/>
        <v>0.625</v>
      </c>
      <c r="CI205" s="11">
        <f t="shared" si="333"/>
        <v>0</v>
      </c>
      <c r="CJ205" s="10">
        <f t="shared" si="334"/>
        <v>4.375</v>
      </c>
      <c r="CK205" s="11">
        <f t="shared" si="335"/>
        <v>0</v>
      </c>
      <c r="CL205" s="11">
        <f t="shared" si="336"/>
        <v>2</v>
      </c>
      <c r="CM205" s="11">
        <f t="shared" si="337"/>
        <v>1</v>
      </c>
      <c r="CN205" s="11">
        <f t="shared" si="338"/>
        <v>0</v>
      </c>
      <c r="CO205" s="11">
        <f t="shared" si="339"/>
        <v>0</v>
      </c>
      <c r="CP205" s="11">
        <f t="shared" si="340"/>
        <v>0</v>
      </c>
      <c r="CQ205" s="10">
        <f t="shared" si="341"/>
        <v>3</v>
      </c>
      <c r="CR205" s="11">
        <f t="shared" si="342"/>
        <v>1</v>
      </c>
      <c r="CS205" s="11">
        <f t="shared" si="343"/>
        <v>1</v>
      </c>
      <c r="CT205" s="11">
        <f t="shared" si="344"/>
        <v>1</v>
      </c>
      <c r="CU205" s="11">
        <f t="shared" si="345"/>
        <v>0</v>
      </c>
      <c r="CV205" s="11">
        <f t="shared" si="346"/>
        <v>0</v>
      </c>
      <c r="CW205" s="11">
        <f t="shared" si="347"/>
        <v>0</v>
      </c>
      <c r="CX205" s="10">
        <f t="shared" si="348"/>
        <v>3</v>
      </c>
      <c r="CY205" s="11">
        <f t="shared" si="349"/>
        <v>0</v>
      </c>
      <c r="CZ205" s="11">
        <f t="shared" si="350"/>
        <v>0</v>
      </c>
      <c r="DA205" s="11">
        <f t="shared" si="351"/>
        <v>1</v>
      </c>
      <c r="DB205" s="11">
        <f t="shared" si="352"/>
        <v>0</v>
      </c>
      <c r="DC205" s="11">
        <f t="shared" si="353"/>
        <v>0</v>
      </c>
      <c r="DD205" s="11">
        <f t="shared" si="354"/>
        <v>0</v>
      </c>
      <c r="DE205" s="10">
        <f t="shared" si="355"/>
        <v>1</v>
      </c>
      <c r="DF205" s="12" t="s">
        <v>1474</v>
      </c>
      <c r="DG205" s="12" t="s">
        <v>1623</v>
      </c>
      <c r="DH205" s="13">
        <v>2865</v>
      </c>
      <c r="DI205" s="10">
        <f t="shared" si="356"/>
        <v>4</v>
      </c>
      <c r="DJ205" s="17">
        <f t="shared" si="357"/>
        <v>3.4</v>
      </c>
    </row>
    <row r="206" spans="1:114" ht="14.25" x14ac:dyDescent="0.2">
      <c r="A206" s="6" t="s">
        <v>947</v>
      </c>
      <c r="B206" s="7">
        <v>1465</v>
      </c>
      <c r="C206" s="7"/>
      <c r="D206" s="7">
        <v>199</v>
      </c>
      <c r="E206" s="6" t="s">
        <v>405</v>
      </c>
      <c r="F206" s="9" t="str">
        <f t="shared" si="305"/>
        <v>Ingela Olsson</v>
      </c>
      <c r="G206" s="10" t="str">
        <f t="shared" si="306"/>
        <v>ingela.olsson@uppvidinge.se</v>
      </c>
      <c r="H206" s="10" t="str">
        <f t="shared" si="307"/>
        <v>Kultur- och fritidskonsulent</v>
      </c>
      <c r="I206" s="11">
        <f t="shared" si="257"/>
        <v>0</v>
      </c>
      <c r="J206" s="11">
        <f t="shared" si="258"/>
        <v>0</v>
      </c>
      <c r="K206" s="11">
        <f t="shared" si="259"/>
        <v>0</v>
      </c>
      <c r="L206" s="11">
        <f t="shared" si="260"/>
        <v>0</v>
      </c>
      <c r="M206" s="11">
        <f t="shared" si="261"/>
        <v>0</v>
      </c>
      <c r="N206" s="10">
        <f t="shared" si="262"/>
        <v>0</v>
      </c>
      <c r="O206" s="11">
        <f t="shared" si="263"/>
        <v>1</v>
      </c>
      <c r="P206" s="11">
        <f t="shared" si="264"/>
        <v>0</v>
      </c>
      <c r="Q206" s="11">
        <f t="shared" si="265"/>
        <v>1</v>
      </c>
      <c r="R206" s="11">
        <f t="shared" si="266"/>
        <v>1</v>
      </c>
      <c r="S206" s="11">
        <f t="shared" si="267"/>
        <v>0</v>
      </c>
      <c r="T206" s="11">
        <f t="shared" si="268"/>
        <v>0</v>
      </c>
      <c r="U206" s="10">
        <f t="shared" si="269"/>
        <v>3</v>
      </c>
      <c r="V206" s="11">
        <f t="shared" si="270"/>
        <v>0</v>
      </c>
      <c r="W206" s="11">
        <f t="shared" si="271"/>
        <v>0</v>
      </c>
      <c r="X206" s="11">
        <f t="shared" si="272"/>
        <v>0.625</v>
      </c>
      <c r="Y206" s="11">
        <f t="shared" si="273"/>
        <v>0</v>
      </c>
      <c r="Z206" s="11">
        <f t="shared" si="274"/>
        <v>0</v>
      </c>
      <c r="AA206" s="11">
        <f t="shared" si="275"/>
        <v>0.625</v>
      </c>
      <c r="AB206" s="11">
        <f t="shared" si="276"/>
        <v>0</v>
      </c>
      <c r="AC206" s="11">
        <f t="shared" si="277"/>
        <v>0</v>
      </c>
      <c r="AD206" s="11">
        <f t="shared" si="278"/>
        <v>0</v>
      </c>
      <c r="AE206" s="10">
        <f t="shared" si="279"/>
        <v>1.25</v>
      </c>
      <c r="AF206" s="11">
        <f t="shared" si="280"/>
        <v>0</v>
      </c>
      <c r="AG206" s="11">
        <f t="shared" si="281"/>
        <v>2</v>
      </c>
      <c r="AH206" s="11">
        <f t="shared" si="282"/>
        <v>0</v>
      </c>
      <c r="AI206" s="11">
        <f t="shared" si="283"/>
        <v>0</v>
      </c>
      <c r="AJ206" s="11">
        <f t="shared" si="284"/>
        <v>0</v>
      </c>
      <c r="AK206" s="11">
        <f t="shared" si="285"/>
        <v>0</v>
      </c>
      <c r="AL206" s="10">
        <f t="shared" si="286"/>
        <v>2</v>
      </c>
      <c r="AM206" s="11">
        <f t="shared" si="287"/>
        <v>1</v>
      </c>
      <c r="AN206" s="11">
        <f t="shared" si="288"/>
        <v>0</v>
      </c>
      <c r="AO206" s="11">
        <f t="shared" si="289"/>
        <v>1</v>
      </c>
      <c r="AP206" s="11">
        <f t="shared" si="290"/>
        <v>1</v>
      </c>
      <c r="AQ206" s="11">
        <f t="shared" si="291"/>
        <v>0</v>
      </c>
      <c r="AR206" s="11">
        <f t="shared" si="292"/>
        <v>0</v>
      </c>
      <c r="AS206" s="10">
        <f t="shared" si="293"/>
        <v>3</v>
      </c>
      <c r="AT206" s="11">
        <f t="shared" si="294"/>
        <v>1</v>
      </c>
      <c r="AU206" s="11">
        <f t="shared" si="295"/>
        <v>1</v>
      </c>
      <c r="AV206" s="11">
        <f t="shared" si="296"/>
        <v>1</v>
      </c>
      <c r="AW206" s="11">
        <f t="shared" si="297"/>
        <v>1</v>
      </c>
      <c r="AX206" s="11">
        <f t="shared" si="298"/>
        <v>0</v>
      </c>
      <c r="AY206" s="11">
        <f t="shared" si="299"/>
        <v>0</v>
      </c>
      <c r="AZ206" s="10">
        <f t="shared" si="300"/>
        <v>4</v>
      </c>
      <c r="BA206" s="12" t="s">
        <v>1426</v>
      </c>
      <c r="BB206" s="12" t="s">
        <v>1364</v>
      </c>
      <c r="BC206" s="13">
        <v>2305</v>
      </c>
      <c r="BD206" s="10">
        <f t="shared" si="308"/>
        <v>2</v>
      </c>
      <c r="BE206" s="17">
        <f t="shared" si="301"/>
        <v>2.2000000000000002</v>
      </c>
      <c r="BF206" s="10" t="str">
        <f t="shared" si="304"/>
        <v>Varken eller</v>
      </c>
      <c r="BI206" s="7">
        <v>67</v>
      </c>
      <c r="BJ206" s="6" t="s">
        <v>757</v>
      </c>
      <c r="BK206" s="9" t="str">
        <f t="shared" si="309"/>
        <v>Pernilla Einans</v>
      </c>
      <c r="BL206" s="10" t="str">
        <f t="shared" si="310"/>
        <v>pernilla.einan@koping.se</v>
      </c>
      <c r="BM206" s="10" t="str">
        <f t="shared" si="311"/>
        <v>Enhetschef kultur &amp; Fritid</v>
      </c>
      <c r="BN206" s="11">
        <f t="shared" si="312"/>
        <v>1.25</v>
      </c>
      <c r="BO206" s="11">
        <f t="shared" si="313"/>
        <v>0</v>
      </c>
      <c r="BP206" s="11">
        <f t="shared" si="314"/>
        <v>1.25</v>
      </c>
      <c r="BQ206" s="11">
        <f t="shared" si="315"/>
        <v>0</v>
      </c>
      <c r="BR206" s="11">
        <f t="shared" si="316"/>
        <v>0</v>
      </c>
      <c r="BS206" s="10">
        <f t="shared" si="317"/>
        <v>2.5</v>
      </c>
      <c r="BT206" s="11">
        <f t="shared" si="318"/>
        <v>0</v>
      </c>
      <c r="BU206" s="11">
        <f t="shared" si="319"/>
        <v>0</v>
      </c>
      <c r="BV206" s="11">
        <f t="shared" si="320"/>
        <v>1</v>
      </c>
      <c r="BW206" s="11">
        <f t="shared" si="321"/>
        <v>1</v>
      </c>
      <c r="BX206" s="11">
        <f t="shared" si="322"/>
        <v>0</v>
      </c>
      <c r="BY206" s="11">
        <f t="shared" si="323"/>
        <v>0</v>
      </c>
      <c r="BZ206" s="10">
        <f t="shared" si="324"/>
        <v>2</v>
      </c>
      <c r="CA206" s="11">
        <f t="shared" si="325"/>
        <v>0.625</v>
      </c>
      <c r="CB206" s="11">
        <f t="shared" si="326"/>
        <v>0.625</v>
      </c>
      <c r="CC206" s="11">
        <f t="shared" si="327"/>
        <v>0.625</v>
      </c>
      <c r="CD206" s="11">
        <f t="shared" si="328"/>
        <v>0.625</v>
      </c>
      <c r="CE206" s="11">
        <f t="shared" si="329"/>
        <v>0</v>
      </c>
      <c r="CF206" s="11">
        <f t="shared" si="330"/>
        <v>0.625</v>
      </c>
      <c r="CG206" s="11">
        <f t="shared" si="331"/>
        <v>0.625</v>
      </c>
      <c r="CH206" s="11">
        <f t="shared" si="332"/>
        <v>0.625</v>
      </c>
      <c r="CI206" s="11">
        <f t="shared" si="333"/>
        <v>0</v>
      </c>
      <c r="CJ206" s="10">
        <f t="shared" si="334"/>
        <v>4.375</v>
      </c>
      <c r="CK206" s="11">
        <f t="shared" si="335"/>
        <v>0</v>
      </c>
      <c r="CL206" s="11">
        <f t="shared" si="336"/>
        <v>2</v>
      </c>
      <c r="CM206" s="11">
        <f t="shared" si="337"/>
        <v>0</v>
      </c>
      <c r="CN206" s="11">
        <f t="shared" si="338"/>
        <v>2</v>
      </c>
      <c r="CO206" s="11">
        <f t="shared" si="339"/>
        <v>0</v>
      </c>
      <c r="CP206" s="11">
        <f t="shared" si="340"/>
        <v>0</v>
      </c>
      <c r="CQ206" s="10">
        <f t="shared" si="341"/>
        <v>4</v>
      </c>
      <c r="CR206" s="11">
        <f t="shared" si="342"/>
        <v>1</v>
      </c>
      <c r="CS206" s="11">
        <f t="shared" si="343"/>
        <v>1</v>
      </c>
      <c r="CT206" s="11">
        <f t="shared" si="344"/>
        <v>1</v>
      </c>
      <c r="CU206" s="11">
        <f t="shared" si="345"/>
        <v>1</v>
      </c>
      <c r="CV206" s="11">
        <f t="shared" si="346"/>
        <v>1</v>
      </c>
      <c r="CW206" s="11">
        <f t="shared" si="347"/>
        <v>0</v>
      </c>
      <c r="CX206" s="10">
        <f t="shared" si="348"/>
        <v>5</v>
      </c>
      <c r="CY206" s="11">
        <f t="shared" si="349"/>
        <v>1</v>
      </c>
      <c r="CZ206" s="11">
        <f t="shared" si="350"/>
        <v>0</v>
      </c>
      <c r="DA206" s="11">
        <f t="shared" si="351"/>
        <v>1</v>
      </c>
      <c r="DB206" s="11">
        <f t="shared" si="352"/>
        <v>1</v>
      </c>
      <c r="DC206" s="11">
        <f t="shared" si="353"/>
        <v>0</v>
      </c>
      <c r="DD206" s="11">
        <f t="shared" si="354"/>
        <v>0</v>
      </c>
      <c r="DE206" s="10">
        <f t="shared" si="355"/>
        <v>3</v>
      </c>
      <c r="DF206" s="12" t="s">
        <v>1634</v>
      </c>
      <c r="DG206" s="12" t="s">
        <v>1635</v>
      </c>
      <c r="DH206" s="13">
        <v>2744</v>
      </c>
      <c r="DI206" s="10">
        <f t="shared" si="356"/>
        <v>3</v>
      </c>
      <c r="DJ206" s="17">
        <f t="shared" si="357"/>
        <v>3.4</v>
      </c>
    </row>
    <row r="207" spans="1:114" ht="14.25" x14ac:dyDescent="0.2">
      <c r="A207" s="6" t="s">
        <v>947</v>
      </c>
      <c r="B207" s="7">
        <v>1430</v>
      </c>
      <c r="C207" s="7"/>
      <c r="D207" s="7">
        <v>200</v>
      </c>
      <c r="E207" s="6" t="s">
        <v>710</v>
      </c>
      <c r="F207" s="9" t="str">
        <f t="shared" si="305"/>
        <v>Robert Karlsson</v>
      </c>
      <c r="G207" s="10" t="str">
        <f t="shared" si="306"/>
        <v>robert.karlsson@nykoping.se</v>
      </c>
      <c r="H207" s="10" t="str">
        <f t="shared" si="307"/>
        <v>Kommunikatör</v>
      </c>
      <c r="I207" s="11">
        <f t="shared" si="257"/>
        <v>0</v>
      </c>
      <c r="J207" s="11">
        <f t="shared" si="258"/>
        <v>0</v>
      </c>
      <c r="K207" s="11">
        <f t="shared" si="259"/>
        <v>1.25</v>
      </c>
      <c r="L207" s="11">
        <f t="shared" si="260"/>
        <v>1.25</v>
      </c>
      <c r="M207" s="11">
        <f t="shared" si="261"/>
        <v>0</v>
      </c>
      <c r="N207" s="10">
        <f t="shared" si="262"/>
        <v>2.5</v>
      </c>
      <c r="O207" s="11">
        <f t="shared" si="263"/>
        <v>1</v>
      </c>
      <c r="P207" s="11">
        <f t="shared" si="264"/>
        <v>1</v>
      </c>
      <c r="Q207" s="11">
        <f t="shared" si="265"/>
        <v>0</v>
      </c>
      <c r="R207" s="11">
        <f t="shared" si="266"/>
        <v>1</v>
      </c>
      <c r="S207" s="11">
        <f t="shared" si="267"/>
        <v>0</v>
      </c>
      <c r="T207" s="11">
        <f t="shared" si="268"/>
        <v>0</v>
      </c>
      <c r="U207" s="10">
        <f t="shared" si="269"/>
        <v>3</v>
      </c>
      <c r="V207" s="11">
        <f t="shared" si="270"/>
        <v>0.625</v>
      </c>
      <c r="W207" s="11">
        <f t="shared" si="271"/>
        <v>0</v>
      </c>
      <c r="X207" s="11">
        <f t="shared" si="272"/>
        <v>0.625</v>
      </c>
      <c r="Y207" s="11">
        <f t="shared" si="273"/>
        <v>0.625</v>
      </c>
      <c r="Z207" s="11">
        <f t="shared" si="274"/>
        <v>0</v>
      </c>
      <c r="AA207" s="11">
        <f t="shared" si="275"/>
        <v>0</v>
      </c>
      <c r="AB207" s="11">
        <f t="shared" si="276"/>
        <v>0</v>
      </c>
      <c r="AC207" s="11">
        <f t="shared" si="277"/>
        <v>0</v>
      </c>
      <c r="AD207" s="11">
        <f t="shared" si="278"/>
        <v>0</v>
      </c>
      <c r="AE207" s="10">
        <f t="shared" si="279"/>
        <v>1.875</v>
      </c>
      <c r="AF207" s="11">
        <f t="shared" si="280"/>
        <v>0</v>
      </c>
      <c r="AG207" s="11">
        <f t="shared" si="281"/>
        <v>2</v>
      </c>
      <c r="AH207" s="11">
        <f t="shared" si="282"/>
        <v>0</v>
      </c>
      <c r="AI207" s="11">
        <f t="shared" si="283"/>
        <v>0</v>
      </c>
      <c r="AJ207" s="11">
        <f t="shared" si="284"/>
        <v>0</v>
      </c>
      <c r="AK207" s="11">
        <f t="shared" si="285"/>
        <v>0</v>
      </c>
      <c r="AL207" s="10">
        <f t="shared" si="286"/>
        <v>2</v>
      </c>
      <c r="AM207" s="11">
        <f t="shared" si="287"/>
        <v>1</v>
      </c>
      <c r="AN207" s="11">
        <f t="shared" si="288"/>
        <v>0</v>
      </c>
      <c r="AO207" s="11">
        <f t="shared" si="289"/>
        <v>0</v>
      </c>
      <c r="AP207" s="11">
        <f t="shared" si="290"/>
        <v>0</v>
      </c>
      <c r="AQ207" s="11">
        <f t="shared" si="291"/>
        <v>0</v>
      </c>
      <c r="AR207" s="11">
        <f t="shared" si="292"/>
        <v>0</v>
      </c>
      <c r="AS207" s="10">
        <f t="shared" si="293"/>
        <v>1</v>
      </c>
      <c r="AT207" s="11">
        <f t="shared" si="294"/>
        <v>1</v>
      </c>
      <c r="AU207" s="11">
        <f t="shared" si="295"/>
        <v>0</v>
      </c>
      <c r="AV207" s="11">
        <f t="shared" si="296"/>
        <v>1</v>
      </c>
      <c r="AW207" s="11">
        <f t="shared" si="297"/>
        <v>0</v>
      </c>
      <c r="AX207" s="11">
        <f t="shared" si="298"/>
        <v>0</v>
      </c>
      <c r="AY207" s="11">
        <f t="shared" si="299"/>
        <v>0</v>
      </c>
      <c r="AZ207" s="10">
        <f t="shared" si="300"/>
        <v>2</v>
      </c>
      <c r="BA207" s="12" t="s">
        <v>1567</v>
      </c>
      <c r="BB207" s="12">
        <v>971</v>
      </c>
      <c r="BC207" s="13">
        <v>2634</v>
      </c>
      <c r="BD207" s="10">
        <f t="shared" si="308"/>
        <v>3</v>
      </c>
      <c r="BE207" s="17">
        <f t="shared" si="301"/>
        <v>2.2000000000000002</v>
      </c>
      <c r="BF207" s="10" t="str">
        <f t="shared" si="304"/>
        <v>Mycket bra</v>
      </c>
      <c r="BI207" s="7">
        <v>68</v>
      </c>
      <c r="BJ207" s="6" t="s">
        <v>785</v>
      </c>
      <c r="BK207" s="9" t="str">
        <f t="shared" si="309"/>
        <v>Bengt Nilsson</v>
      </c>
      <c r="BL207" s="10" t="str">
        <f t="shared" si="310"/>
        <v>bengt.nilsson@falkoping.se</v>
      </c>
      <c r="BM207" s="10" t="str">
        <f t="shared" si="311"/>
        <v>Drogförebyggande samordnare</v>
      </c>
      <c r="BN207" s="11">
        <f t="shared" si="312"/>
        <v>0</v>
      </c>
      <c r="BO207" s="11">
        <f t="shared" si="313"/>
        <v>0</v>
      </c>
      <c r="BP207" s="11">
        <f t="shared" si="314"/>
        <v>0</v>
      </c>
      <c r="BQ207" s="11">
        <f t="shared" si="315"/>
        <v>0</v>
      </c>
      <c r="BR207" s="11">
        <f t="shared" si="316"/>
        <v>0</v>
      </c>
      <c r="BS207" s="10">
        <f t="shared" si="317"/>
        <v>0</v>
      </c>
      <c r="BT207" s="11">
        <f t="shared" si="318"/>
        <v>1</v>
      </c>
      <c r="BU207" s="11">
        <f t="shared" si="319"/>
        <v>1</v>
      </c>
      <c r="BV207" s="11">
        <f t="shared" si="320"/>
        <v>1</v>
      </c>
      <c r="BW207" s="11">
        <f t="shared" si="321"/>
        <v>1</v>
      </c>
      <c r="BX207" s="11">
        <f t="shared" si="322"/>
        <v>1</v>
      </c>
      <c r="BY207" s="11">
        <f t="shared" si="323"/>
        <v>0</v>
      </c>
      <c r="BZ207" s="10">
        <f t="shared" si="324"/>
        <v>5</v>
      </c>
      <c r="CA207" s="11">
        <f t="shared" si="325"/>
        <v>0.625</v>
      </c>
      <c r="CB207" s="11">
        <f t="shared" si="326"/>
        <v>0</v>
      </c>
      <c r="CC207" s="11">
        <f t="shared" si="327"/>
        <v>0.625</v>
      </c>
      <c r="CD207" s="11">
        <f t="shared" si="328"/>
        <v>0.625</v>
      </c>
      <c r="CE207" s="11">
        <f t="shared" si="329"/>
        <v>0.625</v>
      </c>
      <c r="CF207" s="11">
        <f t="shared" si="330"/>
        <v>0.625</v>
      </c>
      <c r="CG207" s="11">
        <f t="shared" si="331"/>
        <v>0.625</v>
      </c>
      <c r="CH207" s="11">
        <f t="shared" si="332"/>
        <v>0</v>
      </c>
      <c r="CI207" s="11">
        <f t="shared" si="333"/>
        <v>0</v>
      </c>
      <c r="CJ207" s="10">
        <f t="shared" si="334"/>
        <v>3.75</v>
      </c>
      <c r="CK207" s="11">
        <f t="shared" si="335"/>
        <v>0</v>
      </c>
      <c r="CL207" s="11">
        <f t="shared" si="336"/>
        <v>2</v>
      </c>
      <c r="CM207" s="11">
        <f t="shared" si="337"/>
        <v>0</v>
      </c>
      <c r="CN207" s="11">
        <f t="shared" si="338"/>
        <v>2</v>
      </c>
      <c r="CO207" s="11">
        <f t="shared" si="339"/>
        <v>1</v>
      </c>
      <c r="CP207" s="11">
        <f t="shared" si="340"/>
        <v>0</v>
      </c>
      <c r="CQ207" s="10">
        <f t="shared" si="341"/>
        <v>5</v>
      </c>
      <c r="CR207" s="11">
        <f t="shared" si="342"/>
        <v>1</v>
      </c>
      <c r="CS207" s="11">
        <f t="shared" si="343"/>
        <v>1</v>
      </c>
      <c r="CT207" s="11">
        <f t="shared" si="344"/>
        <v>1</v>
      </c>
      <c r="CU207" s="11">
        <f t="shared" si="345"/>
        <v>1</v>
      </c>
      <c r="CV207" s="11">
        <f t="shared" si="346"/>
        <v>1</v>
      </c>
      <c r="CW207" s="11">
        <f t="shared" si="347"/>
        <v>0</v>
      </c>
      <c r="CX207" s="10">
        <f t="shared" si="348"/>
        <v>5</v>
      </c>
      <c r="CY207" s="11">
        <f t="shared" si="349"/>
        <v>1</v>
      </c>
      <c r="CZ207" s="11">
        <f t="shared" si="350"/>
        <v>1</v>
      </c>
      <c r="DA207" s="11">
        <f t="shared" si="351"/>
        <v>1</v>
      </c>
      <c r="DB207" s="11">
        <f t="shared" si="352"/>
        <v>0</v>
      </c>
      <c r="DC207" s="11">
        <f t="shared" si="353"/>
        <v>0</v>
      </c>
      <c r="DD207" s="11">
        <f t="shared" si="354"/>
        <v>0</v>
      </c>
      <c r="DE207" s="10">
        <f t="shared" si="355"/>
        <v>3</v>
      </c>
      <c r="DF207" s="12" t="s">
        <v>1583</v>
      </c>
      <c r="DG207" s="12">
        <v>970</v>
      </c>
      <c r="DH207" s="13">
        <v>2464</v>
      </c>
      <c r="DI207" s="10">
        <f t="shared" si="356"/>
        <v>2</v>
      </c>
      <c r="DJ207" s="17">
        <f t="shared" si="357"/>
        <v>3.4</v>
      </c>
    </row>
    <row r="208" spans="1:114" ht="14.25" x14ac:dyDescent="0.2">
      <c r="A208" s="6" t="s">
        <v>947</v>
      </c>
      <c r="B208" s="7">
        <v>1443</v>
      </c>
      <c r="C208" s="7"/>
      <c r="D208" s="7">
        <v>201</v>
      </c>
      <c r="E208" s="6" t="s">
        <v>906</v>
      </c>
      <c r="F208" s="9" t="str">
        <f t="shared" si="305"/>
        <v>Josephine Gabrielsson</v>
      </c>
      <c r="G208" s="10" t="str">
        <f t="shared" si="306"/>
        <v>josephine.gabrielsson@sorsele.se</v>
      </c>
      <c r="H208" s="10" t="str">
        <f t="shared" si="307"/>
        <v>Folkhälsosamordnare</v>
      </c>
      <c r="I208" s="11">
        <f t="shared" ref="I208:I264" si="358">IF(LEN(F208) &gt; 0, IF(IFERROR(FIND("a.", VLOOKUP(E208,Svar, 5, FALSE)), 0), 1.25, 0), "")</f>
        <v>0</v>
      </c>
      <c r="J208" s="11">
        <f t="shared" ref="J208:J264" si="359">IF(LEN(F208) &gt; 0, IF(IFERROR(FIND("b.", VLOOKUP(E208,Svar, 5, FALSE)), 0), 1.25, 0), "")</f>
        <v>0</v>
      </c>
      <c r="K208" s="11">
        <f t="shared" ref="K208:K264" si="360">IF(LEN(F208) &gt; 0, IF(IFERROR(FIND("c.", VLOOKUP(E208,Svar, 5, FALSE)), 0), 1.25, 0), "")</f>
        <v>1.25</v>
      </c>
      <c r="L208" s="11">
        <f t="shared" ref="L208:L264" si="361">IF(LEN(F208) &gt; 0, IF(IFERROR(FIND("d.", VLOOKUP(E208,Svar, 5, FALSE)), 0), 1.25, 0), "")</f>
        <v>1.25</v>
      </c>
      <c r="M208" s="11">
        <f t="shared" ref="M208:M264" si="362">IF(LEN(F208) &gt; 0, 0, "")</f>
        <v>0</v>
      </c>
      <c r="N208" s="10">
        <f t="shared" ref="N208:N264" si="363">IF(LEN(F208) &gt; 0, SUM(I208:M208), "")</f>
        <v>2.5</v>
      </c>
      <c r="O208" s="11">
        <f t="shared" ref="O208:O264" si="364">IF(LEN(F208) &gt; 0, IF(IFERROR(FIND("a.", VLOOKUP(E208,Svar, 7, FALSE)), 0), 1, 0), "")</f>
        <v>1</v>
      </c>
      <c r="P208" s="11">
        <f t="shared" ref="P208:P264" si="365">IF(LEN(F208) &gt; 0, IF(IFERROR(FIND("b.", VLOOKUP(E208,Svar, 7, FALSE)), 0), 1, 0), "")</f>
        <v>0</v>
      </c>
      <c r="Q208" s="11">
        <f t="shared" ref="Q208:Q264" si="366">IF(LEN(F208) &gt; 0, IF(IFERROR(FIND("c.", VLOOKUP(E208,Svar, 7, FALSE)), 0), 1, 0), "")</f>
        <v>1</v>
      </c>
      <c r="R208" s="11">
        <f t="shared" ref="R208:R264" si="367">IF(LEN(F208) &gt; 0, IF(IFERROR(FIND("d.", VLOOKUP(E208,Svar, 7, FALSE)), 0), 1, 0), "")</f>
        <v>1</v>
      </c>
      <c r="S208" s="11">
        <f t="shared" ref="S208:S264" si="368">IF(LEN(F208) &gt; 0, IF(IFERROR(FIND("e.", VLOOKUP(E208,Svar, 7, FALSE)), 0), 1, 0), "")</f>
        <v>0</v>
      </c>
      <c r="T208" s="11">
        <f t="shared" ref="T208:T264" si="369">IF(LEN(F208) &gt; 0, 0, "")</f>
        <v>0</v>
      </c>
      <c r="U208" s="10">
        <f t="shared" ref="U208:U264" si="370">IF(LEN(F208) &gt; 0, SUM(O208:T208), "")</f>
        <v>3</v>
      </c>
      <c r="V208" s="11">
        <f t="shared" ref="V208:V264" si="371">IF(LEN(F208) &gt; 0, IF(IFERROR(FIND("a.", VLOOKUP(E208,Svar, 8, FALSE)), 0), 0.625, 0), "")</f>
        <v>0</v>
      </c>
      <c r="W208" s="11">
        <f t="shared" ref="W208:W264" si="372">IF(LEN(F208) &gt; 0, IF(IFERROR(FIND("b.", VLOOKUP(E208,Svar, 8, FALSE)), 0), 0.625, 0), "")</f>
        <v>0</v>
      </c>
      <c r="X208" s="11">
        <f t="shared" ref="X208:X264" si="373">IF(LEN(F208) &gt; 0, IF(IFERROR(FIND("c.", VLOOKUP(E208,Svar, 8, FALSE)), 0), 0.625, 0), "")</f>
        <v>0.625</v>
      </c>
      <c r="Y208" s="11">
        <f t="shared" ref="Y208:Y264" si="374">IF(LEN(F208) &gt; 0, IF(IFERROR(FIND("d.", VLOOKUP(E208,Svar, 8, FALSE)), 0), 0.625, 0), "")</f>
        <v>0</v>
      </c>
      <c r="Z208" s="11">
        <f t="shared" ref="Z208:Z264" si="375">IF(LEN(F208) &gt; 0, IF(IFERROR(FIND("e.", VLOOKUP(E208,Svar, 8, FALSE)), 0), 0.625, 0), "")</f>
        <v>0.625</v>
      </c>
      <c r="AA208" s="11">
        <f t="shared" ref="AA208:AA264" si="376">IF(LEN(F208) &gt; 0, IF(IFERROR(FIND("f.", VLOOKUP(E208,Svar, 8, FALSE)), 0), 0.625, 0), "")</f>
        <v>0.625</v>
      </c>
      <c r="AB208" s="11">
        <f t="shared" ref="AB208:AB264" si="377">IF(LEN(F208) &gt; 0, IF(IFERROR(FIND("g.", VLOOKUP(E208,Svar, 8, FALSE)), 0), 0.625, 0), "")</f>
        <v>0.625</v>
      </c>
      <c r="AC208" s="11">
        <f t="shared" ref="AC208:AC264" si="378">IF(LEN(F208) &gt; 0, IF(IFERROR(FIND("h.", VLOOKUP(E208,Svar, 8, FALSE)), 0), 0.625, 0), "")</f>
        <v>0.625</v>
      </c>
      <c r="AD208" s="11">
        <f t="shared" ref="AD208:AD264" si="379">IF(LEN(F208) &gt; 0, 0, "")</f>
        <v>0</v>
      </c>
      <c r="AE208" s="10">
        <f t="shared" ref="AE208:AE264" si="380">IF(LEN(F208) &gt; 0, SUM(V208:AD208), "")</f>
        <v>3.125</v>
      </c>
      <c r="AF208" s="11">
        <f t="shared" ref="AF208:AF264" si="381">IF(LEN(F208) &gt; 0, IF(IFERROR(FIND("a.", VLOOKUP(E208,Svar, 9, FALSE)), 0), 1, 0), "")</f>
        <v>1</v>
      </c>
      <c r="AG208" s="11">
        <f t="shared" ref="AG208:AG264" si="382">IF(LEN(F208) &gt; 0, IF(IFERROR(FIND("b.", VLOOKUP(E208,Svar, 9, FALSE)), 0), 2, 0), "")</f>
        <v>0</v>
      </c>
      <c r="AH208" s="11">
        <f t="shared" ref="AH208:AH264" si="383">IF(LEN(F208) &gt; 0, IF(IFERROR(FIND("c.", VLOOKUP(E208,Svar, 9, FALSE)), 0), 1, 0), "")</f>
        <v>1</v>
      </c>
      <c r="AI208" s="11">
        <f t="shared" ref="AI208:AI264" si="384">IF(LEN(F208) &gt; 0, IF(IFERROR(FIND("d.", VLOOKUP(E208,Svar, 9, FALSE)), 0), 2, 0), "")</f>
        <v>0</v>
      </c>
      <c r="AJ208" s="11">
        <f t="shared" ref="AJ208:AJ264" si="385">IF(LEN(F208) &gt; 0, IF(IFERROR(FIND("e.", VLOOKUP(E208,Svar, 9, FALSE)), 0), 1, 0), "")</f>
        <v>0</v>
      </c>
      <c r="AK208" s="11">
        <f t="shared" ref="AK208:AK264" si="386">IF(LEN(F208) &gt; 0, 0, "")</f>
        <v>0</v>
      </c>
      <c r="AL208" s="10">
        <f t="shared" ref="AL208:AL264" si="387">IF(LEN(F208) &gt; 0, IF(SUM(AF208:AK208) &gt; 5, 5, SUM(AF208:AK208)), "")</f>
        <v>2</v>
      </c>
      <c r="AM208" s="11">
        <f t="shared" ref="AM208:AM264" si="388">IF(LEN(F208) &gt; 0, IF(IFERROR(FIND("a.", VLOOKUP(E208,Svar, 10, FALSE)), 0), 1, 0), "")</f>
        <v>1</v>
      </c>
      <c r="AN208" s="11">
        <f t="shared" ref="AN208:AN264" si="389">IF(LEN(F208) &gt; 0, IF(IFERROR(FIND("b.", VLOOKUP(E208,Svar, 10, FALSE)), 0), 1, 0), "")</f>
        <v>0</v>
      </c>
      <c r="AO208" s="11">
        <f t="shared" ref="AO208:AO264" si="390">IF(LEN(F208) &gt; 0, IF(IFERROR(FIND("c.", VLOOKUP(E208,Svar, 10, FALSE)), 0), 1, 0), "")</f>
        <v>1</v>
      </c>
      <c r="AP208" s="11">
        <f t="shared" ref="AP208:AP264" si="391">IF(LEN(F208) &gt; 0, IF(IFERROR(FIND("d.", VLOOKUP(E208,Svar, 10, FALSE)), 0), 1, 0), "")</f>
        <v>0</v>
      </c>
      <c r="AQ208" s="11">
        <f t="shared" ref="AQ208:AQ264" si="392">IF(LEN(F208) &gt; 0, IF(IFERROR(FIND("e.", VLOOKUP(E208,Svar, 10, FALSE)), 0), 1, 0), "")</f>
        <v>0</v>
      </c>
      <c r="AR208" s="11">
        <f t="shared" ref="AR208:AR264" si="393">IF(LEN(F208) &gt; 0, 0, "")</f>
        <v>0</v>
      </c>
      <c r="AS208" s="10">
        <f t="shared" ref="AS208:AS264" si="394">IF(LEN(F208) &gt; 0, SUM(AM208:AR208), "")</f>
        <v>2</v>
      </c>
      <c r="AT208" s="11">
        <f t="shared" ref="AT208:AT264" si="395">IF(LEN(F208) &gt; 0, IF(IFERROR(FIND("a.", VLOOKUP(E208,Svar, 11, FALSE)), 0), 1, 0), "")</f>
        <v>1</v>
      </c>
      <c r="AU208" s="11">
        <f t="shared" ref="AU208:AU264" si="396">IF(LEN(F208) &gt; 0, IF(IFERROR(FIND("b.", VLOOKUP(E208,Svar, 11, FALSE)), 0), 1, 0), "")</f>
        <v>1</v>
      </c>
      <c r="AV208" s="11">
        <f t="shared" ref="AV208:AV264" si="397">IF(LEN(F208) &gt; 0, IF(IFERROR(FIND("c.", VLOOKUP(E208,Svar, 11, FALSE)), 0), 1, 0), "")</f>
        <v>1</v>
      </c>
      <c r="AW208" s="11">
        <f t="shared" ref="AW208:AW264" si="398">IF(LEN(F208) &gt; 0, IF(IFERROR(FIND("d.", VLOOKUP(E208,Svar, 11, FALSE)), 0), 1, 0), "")</f>
        <v>0</v>
      </c>
      <c r="AX208" s="11">
        <f t="shared" ref="AX208:AX264" si="399">IF(LEN(F208) &gt; 0, IF(IFERROR(FIND("e.", VLOOKUP(E208,Svar, 11, FALSE)), 0), 1, 0), "")</f>
        <v>0</v>
      </c>
      <c r="AY208" s="11">
        <f t="shared" ref="AY208:AY264" si="400">IF(LEN(F208) &gt; 0, 0, "")</f>
        <v>0</v>
      </c>
      <c r="AZ208" s="10">
        <f t="shared" ref="AZ208:AZ264" si="401">IF(LEN(F208) &gt; 0, SUM(AT208:AY208), "")</f>
        <v>3</v>
      </c>
      <c r="BA208" s="12">
        <v>480</v>
      </c>
      <c r="BB208" s="12">
        <v>958</v>
      </c>
      <c r="BC208" s="13">
        <v>1438</v>
      </c>
      <c r="BD208" s="10">
        <f t="shared" si="308"/>
        <v>0</v>
      </c>
      <c r="BE208" s="17">
        <f t="shared" ref="BE208:BE264" si="402">IF(LEN(F208) &gt; 0, ROUND((N208+U208+AE208+AL208+AS208+AZ208+BD208)/7, 1), "")</f>
        <v>2.2000000000000002</v>
      </c>
      <c r="BF208" s="10" t="str">
        <f t="shared" si="304"/>
        <v>Varken eller</v>
      </c>
      <c r="BI208" s="7">
        <v>45</v>
      </c>
      <c r="BJ208" s="6" t="s">
        <v>76</v>
      </c>
      <c r="BK208" s="9" t="str">
        <f t="shared" si="309"/>
        <v>Anki Karlström</v>
      </c>
      <c r="BL208" s="10" t="str">
        <f t="shared" si="310"/>
        <v>anki.karlstrom@falun.se</v>
      </c>
      <c r="BM208" s="10" t="str">
        <f t="shared" si="311"/>
        <v>Sektionschef</v>
      </c>
      <c r="BN208" s="11">
        <f t="shared" si="312"/>
        <v>0</v>
      </c>
      <c r="BO208" s="11">
        <f t="shared" si="313"/>
        <v>0</v>
      </c>
      <c r="BP208" s="11">
        <f t="shared" si="314"/>
        <v>0</v>
      </c>
      <c r="BQ208" s="11">
        <f t="shared" si="315"/>
        <v>1.25</v>
      </c>
      <c r="BR208" s="11">
        <f t="shared" si="316"/>
        <v>0</v>
      </c>
      <c r="BS208" s="10">
        <f t="shared" si="317"/>
        <v>1.25</v>
      </c>
      <c r="BT208" s="11">
        <f t="shared" si="318"/>
        <v>0</v>
      </c>
      <c r="BU208" s="11">
        <f t="shared" si="319"/>
        <v>1</v>
      </c>
      <c r="BV208" s="11">
        <f t="shared" si="320"/>
        <v>1</v>
      </c>
      <c r="BW208" s="11">
        <f t="shared" si="321"/>
        <v>1</v>
      </c>
      <c r="BX208" s="11">
        <f t="shared" si="322"/>
        <v>0</v>
      </c>
      <c r="BY208" s="11">
        <f t="shared" si="323"/>
        <v>0</v>
      </c>
      <c r="BZ208" s="10">
        <f t="shared" si="324"/>
        <v>3</v>
      </c>
      <c r="CA208" s="11">
        <f t="shared" si="325"/>
        <v>0</v>
      </c>
      <c r="CB208" s="11">
        <f t="shared" si="326"/>
        <v>0.625</v>
      </c>
      <c r="CC208" s="11">
        <f t="shared" si="327"/>
        <v>0.625</v>
      </c>
      <c r="CD208" s="11">
        <f t="shared" si="328"/>
        <v>0</v>
      </c>
      <c r="CE208" s="11">
        <f t="shared" si="329"/>
        <v>0</v>
      </c>
      <c r="CF208" s="11">
        <f t="shared" si="330"/>
        <v>0.625</v>
      </c>
      <c r="CG208" s="11">
        <f t="shared" si="331"/>
        <v>0.625</v>
      </c>
      <c r="CH208" s="11">
        <f t="shared" si="332"/>
        <v>0.625</v>
      </c>
      <c r="CI208" s="11">
        <f t="shared" si="333"/>
        <v>0</v>
      </c>
      <c r="CJ208" s="10">
        <f t="shared" si="334"/>
        <v>3.125</v>
      </c>
      <c r="CK208" s="11">
        <f t="shared" si="335"/>
        <v>0</v>
      </c>
      <c r="CL208" s="11">
        <f t="shared" si="336"/>
        <v>2</v>
      </c>
      <c r="CM208" s="11">
        <f t="shared" si="337"/>
        <v>1</v>
      </c>
      <c r="CN208" s="11">
        <f t="shared" si="338"/>
        <v>0</v>
      </c>
      <c r="CO208" s="11">
        <f t="shared" si="339"/>
        <v>0</v>
      </c>
      <c r="CP208" s="11">
        <f t="shared" si="340"/>
        <v>0</v>
      </c>
      <c r="CQ208" s="10">
        <f t="shared" si="341"/>
        <v>3</v>
      </c>
      <c r="CR208" s="11">
        <f t="shared" si="342"/>
        <v>1</v>
      </c>
      <c r="CS208" s="11">
        <f t="shared" si="343"/>
        <v>1</v>
      </c>
      <c r="CT208" s="11">
        <f t="shared" si="344"/>
        <v>1</v>
      </c>
      <c r="CU208" s="11">
        <f t="shared" si="345"/>
        <v>1</v>
      </c>
      <c r="CV208" s="11">
        <f t="shared" si="346"/>
        <v>1</v>
      </c>
      <c r="CW208" s="11">
        <f t="shared" si="347"/>
        <v>0</v>
      </c>
      <c r="CX208" s="10">
        <f t="shared" si="348"/>
        <v>5</v>
      </c>
      <c r="CY208" s="11">
        <f t="shared" si="349"/>
        <v>1</v>
      </c>
      <c r="CZ208" s="11">
        <f t="shared" si="350"/>
        <v>1</v>
      </c>
      <c r="DA208" s="11">
        <f t="shared" si="351"/>
        <v>1</v>
      </c>
      <c r="DB208" s="11">
        <f t="shared" si="352"/>
        <v>1</v>
      </c>
      <c r="DC208" s="11">
        <f t="shared" si="353"/>
        <v>0</v>
      </c>
      <c r="DD208" s="11">
        <f t="shared" si="354"/>
        <v>0</v>
      </c>
      <c r="DE208" s="10">
        <f t="shared" si="355"/>
        <v>4</v>
      </c>
      <c r="DF208" s="12" t="s">
        <v>1339</v>
      </c>
      <c r="DG208" s="12" t="s">
        <v>1340</v>
      </c>
      <c r="DH208" s="13">
        <v>3396</v>
      </c>
      <c r="DI208" s="10">
        <f t="shared" si="356"/>
        <v>5</v>
      </c>
      <c r="DJ208" s="17">
        <f t="shared" si="357"/>
        <v>3.5</v>
      </c>
    </row>
    <row r="209" spans="1:114" ht="14.25" x14ac:dyDescent="0.2">
      <c r="A209" s="6" t="s">
        <v>947</v>
      </c>
      <c r="B209" s="7">
        <v>1438</v>
      </c>
      <c r="C209" s="7"/>
      <c r="D209" s="7">
        <v>202</v>
      </c>
      <c r="E209" s="6" t="s">
        <v>699</v>
      </c>
      <c r="F209" s="9" t="str">
        <f t="shared" si="305"/>
        <v>Lotta Backlund</v>
      </c>
      <c r="G209" s="10" t="str">
        <f t="shared" si="306"/>
        <v>lotta.backlund@ange.se</v>
      </c>
      <c r="H209" s="10" t="str">
        <f t="shared" si="307"/>
        <v>samordnare ungdomsgårdar</v>
      </c>
      <c r="I209" s="11">
        <f t="shared" si="358"/>
        <v>0</v>
      </c>
      <c r="J209" s="11">
        <f t="shared" si="359"/>
        <v>0</v>
      </c>
      <c r="K209" s="11">
        <f t="shared" si="360"/>
        <v>1.25</v>
      </c>
      <c r="L209" s="11">
        <f t="shared" si="361"/>
        <v>0</v>
      </c>
      <c r="M209" s="11">
        <f t="shared" si="362"/>
        <v>0</v>
      </c>
      <c r="N209" s="10">
        <f t="shared" si="363"/>
        <v>1.25</v>
      </c>
      <c r="O209" s="11">
        <f t="shared" si="364"/>
        <v>1</v>
      </c>
      <c r="P209" s="11">
        <f t="shared" si="365"/>
        <v>0</v>
      </c>
      <c r="Q209" s="11">
        <f t="shared" si="366"/>
        <v>1</v>
      </c>
      <c r="R209" s="11">
        <f t="shared" si="367"/>
        <v>1</v>
      </c>
      <c r="S209" s="11">
        <f t="shared" si="368"/>
        <v>0</v>
      </c>
      <c r="T209" s="11">
        <f t="shared" si="369"/>
        <v>0</v>
      </c>
      <c r="U209" s="10">
        <f t="shared" si="370"/>
        <v>3</v>
      </c>
      <c r="V209" s="11">
        <f t="shared" si="371"/>
        <v>0</v>
      </c>
      <c r="W209" s="11">
        <f t="shared" si="372"/>
        <v>0.625</v>
      </c>
      <c r="X209" s="11">
        <f t="shared" si="373"/>
        <v>0</v>
      </c>
      <c r="Y209" s="11">
        <f t="shared" si="374"/>
        <v>0</v>
      </c>
      <c r="Z209" s="11">
        <f t="shared" si="375"/>
        <v>0</v>
      </c>
      <c r="AA209" s="11">
        <f t="shared" si="376"/>
        <v>0.625</v>
      </c>
      <c r="AB209" s="11">
        <f t="shared" si="377"/>
        <v>0</v>
      </c>
      <c r="AC209" s="11">
        <f t="shared" si="378"/>
        <v>0</v>
      </c>
      <c r="AD209" s="11">
        <f t="shared" si="379"/>
        <v>0</v>
      </c>
      <c r="AE209" s="10">
        <f t="shared" si="380"/>
        <v>1.25</v>
      </c>
      <c r="AF209" s="11">
        <f t="shared" si="381"/>
        <v>1</v>
      </c>
      <c r="AG209" s="11">
        <f t="shared" si="382"/>
        <v>0</v>
      </c>
      <c r="AH209" s="11">
        <f t="shared" si="383"/>
        <v>0</v>
      </c>
      <c r="AI209" s="11">
        <f t="shared" si="384"/>
        <v>2</v>
      </c>
      <c r="AJ209" s="11">
        <f t="shared" si="385"/>
        <v>0</v>
      </c>
      <c r="AK209" s="11">
        <f t="shared" si="386"/>
        <v>0</v>
      </c>
      <c r="AL209" s="10">
        <f t="shared" si="387"/>
        <v>3</v>
      </c>
      <c r="AM209" s="11">
        <f t="shared" si="388"/>
        <v>1</v>
      </c>
      <c r="AN209" s="11">
        <f t="shared" si="389"/>
        <v>1</v>
      </c>
      <c r="AO209" s="11">
        <f t="shared" si="390"/>
        <v>0</v>
      </c>
      <c r="AP209" s="11">
        <f t="shared" si="391"/>
        <v>1</v>
      </c>
      <c r="AQ209" s="11">
        <f t="shared" si="392"/>
        <v>0</v>
      </c>
      <c r="AR209" s="11">
        <f t="shared" si="393"/>
        <v>0</v>
      </c>
      <c r="AS209" s="10">
        <f t="shared" si="394"/>
        <v>3</v>
      </c>
      <c r="AT209" s="11">
        <f t="shared" si="395"/>
        <v>0</v>
      </c>
      <c r="AU209" s="11">
        <f t="shared" si="396"/>
        <v>0</v>
      </c>
      <c r="AV209" s="11">
        <f t="shared" si="397"/>
        <v>0</v>
      </c>
      <c r="AW209" s="11">
        <f t="shared" si="398"/>
        <v>0</v>
      </c>
      <c r="AX209" s="11">
        <f t="shared" si="399"/>
        <v>0</v>
      </c>
      <c r="AY209" s="11">
        <f t="shared" si="400"/>
        <v>0</v>
      </c>
      <c r="AZ209" s="10">
        <f t="shared" si="401"/>
        <v>0</v>
      </c>
      <c r="BA209" s="12" t="s">
        <v>1616</v>
      </c>
      <c r="BB209" s="12" t="s">
        <v>1617</v>
      </c>
      <c r="BC209" s="13">
        <v>3071</v>
      </c>
      <c r="BD209" s="10">
        <f t="shared" si="308"/>
        <v>4</v>
      </c>
      <c r="BE209" s="17">
        <f t="shared" si="402"/>
        <v>2.2000000000000002</v>
      </c>
      <c r="BF209" s="10" t="str">
        <f t="shared" si="304"/>
        <v>Varken eller</v>
      </c>
      <c r="BI209" s="7">
        <v>46</v>
      </c>
      <c r="BJ209" s="6" t="s">
        <v>133</v>
      </c>
      <c r="BK209" s="9" t="str">
        <f t="shared" si="309"/>
        <v>Christina Nordmark</v>
      </c>
      <c r="BL209" s="10" t="str">
        <f t="shared" si="310"/>
        <v>christina.nordmark@rattvik.se</v>
      </c>
      <c r="BM209" s="10" t="str">
        <f t="shared" si="311"/>
        <v>Ungdomskonsulent</v>
      </c>
      <c r="BN209" s="11">
        <f t="shared" si="312"/>
        <v>1.25</v>
      </c>
      <c r="BO209" s="11">
        <f t="shared" si="313"/>
        <v>0</v>
      </c>
      <c r="BP209" s="11">
        <f t="shared" si="314"/>
        <v>1.25</v>
      </c>
      <c r="BQ209" s="11">
        <f t="shared" si="315"/>
        <v>1.25</v>
      </c>
      <c r="BR209" s="11">
        <f t="shared" si="316"/>
        <v>0</v>
      </c>
      <c r="BS209" s="10">
        <f t="shared" si="317"/>
        <v>3.75</v>
      </c>
      <c r="BT209" s="11">
        <f t="shared" si="318"/>
        <v>0</v>
      </c>
      <c r="BU209" s="11">
        <f t="shared" si="319"/>
        <v>0</v>
      </c>
      <c r="BV209" s="11">
        <f t="shared" si="320"/>
        <v>1</v>
      </c>
      <c r="BW209" s="11">
        <f t="shared" si="321"/>
        <v>1</v>
      </c>
      <c r="BX209" s="11">
        <f t="shared" si="322"/>
        <v>0</v>
      </c>
      <c r="BY209" s="11">
        <f t="shared" si="323"/>
        <v>0</v>
      </c>
      <c r="BZ209" s="10">
        <f t="shared" si="324"/>
        <v>2</v>
      </c>
      <c r="CA209" s="11">
        <f t="shared" si="325"/>
        <v>0.625</v>
      </c>
      <c r="CB209" s="11">
        <f t="shared" si="326"/>
        <v>0.625</v>
      </c>
      <c r="CC209" s="11">
        <f t="shared" si="327"/>
        <v>0.625</v>
      </c>
      <c r="CD209" s="11">
        <f t="shared" si="328"/>
        <v>0.625</v>
      </c>
      <c r="CE209" s="11">
        <f t="shared" si="329"/>
        <v>0.625</v>
      </c>
      <c r="CF209" s="11">
        <f t="shared" si="330"/>
        <v>0.625</v>
      </c>
      <c r="CG209" s="11">
        <f t="shared" si="331"/>
        <v>0.625</v>
      </c>
      <c r="CH209" s="11">
        <f t="shared" si="332"/>
        <v>0.625</v>
      </c>
      <c r="CI209" s="11">
        <f t="shared" si="333"/>
        <v>0</v>
      </c>
      <c r="CJ209" s="10">
        <f t="shared" si="334"/>
        <v>5</v>
      </c>
      <c r="CK209" s="11">
        <f t="shared" si="335"/>
        <v>0</v>
      </c>
      <c r="CL209" s="11">
        <f t="shared" si="336"/>
        <v>2</v>
      </c>
      <c r="CM209" s="11">
        <f t="shared" si="337"/>
        <v>1</v>
      </c>
      <c r="CN209" s="11">
        <f t="shared" si="338"/>
        <v>0</v>
      </c>
      <c r="CO209" s="11">
        <f t="shared" si="339"/>
        <v>1</v>
      </c>
      <c r="CP209" s="11">
        <f t="shared" si="340"/>
        <v>0</v>
      </c>
      <c r="CQ209" s="10">
        <f t="shared" si="341"/>
        <v>4</v>
      </c>
      <c r="CR209" s="11">
        <f t="shared" si="342"/>
        <v>1</v>
      </c>
      <c r="CS209" s="11">
        <f t="shared" si="343"/>
        <v>1</v>
      </c>
      <c r="CT209" s="11">
        <f t="shared" si="344"/>
        <v>1</v>
      </c>
      <c r="CU209" s="11">
        <f t="shared" si="345"/>
        <v>1</v>
      </c>
      <c r="CV209" s="11">
        <f t="shared" si="346"/>
        <v>0</v>
      </c>
      <c r="CW209" s="11">
        <f t="shared" si="347"/>
        <v>0</v>
      </c>
      <c r="CX209" s="10">
        <f t="shared" si="348"/>
        <v>4</v>
      </c>
      <c r="CY209" s="11">
        <f t="shared" si="349"/>
        <v>1</v>
      </c>
      <c r="CZ209" s="11">
        <f t="shared" si="350"/>
        <v>1</v>
      </c>
      <c r="DA209" s="11">
        <f t="shared" si="351"/>
        <v>1</v>
      </c>
      <c r="DB209" s="11">
        <f t="shared" si="352"/>
        <v>0</v>
      </c>
      <c r="DC209" s="11">
        <f t="shared" si="353"/>
        <v>0</v>
      </c>
      <c r="DD209" s="11">
        <f t="shared" si="354"/>
        <v>0</v>
      </c>
      <c r="DE209" s="10">
        <f t="shared" si="355"/>
        <v>3</v>
      </c>
      <c r="DF209" s="12" t="s">
        <v>1343</v>
      </c>
      <c r="DG209" s="12" t="s">
        <v>1344</v>
      </c>
      <c r="DH209" s="13">
        <v>2786</v>
      </c>
      <c r="DI209" s="10">
        <f t="shared" si="356"/>
        <v>3</v>
      </c>
      <c r="DJ209" s="17">
        <f t="shared" si="357"/>
        <v>3.5</v>
      </c>
    </row>
    <row r="210" spans="1:114" ht="14.25" x14ac:dyDescent="0.2">
      <c r="A210" s="6" t="s">
        <v>947</v>
      </c>
      <c r="B210" s="7">
        <v>1427</v>
      </c>
      <c r="C210" s="7"/>
      <c r="D210" s="7">
        <v>203</v>
      </c>
      <c r="E210" s="6" t="s">
        <v>1153</v>
      </c>
      <c r="F210" s="9" t="str">
        <f t="shared" si="305"/>
        <v>Carina Sörhammar</v>
      </c>
      <c r="G210" s="10" t="str">
        <f t="shared" si="306"/>
        <v>carina.sorhammar@norberg.se</v>
      </c>
      <c r="H210" s="10" t="str">
        <f t="shared" si="307"/>
        <v>Föreståndare Fritidsgården</v>
      </c>
      <c r="I210" s="11">
        <f t="shared" si="358"/>
        <v>0</v>
      </c>
      <c r="J210" s="11">
        <f t="shared" si="359"/>
        <v>0</v>
      </c>
      <c r="K210" s="11">
        <f t="shared" si="360"/>
        <v>1.25</v>
      </c>
      <c r="L210" s="11">
        <f t="shared" si="361"/>
        <v>0</v>
      </c>
      <c r="M210" s="11">
        <f t="shared" si="362"/>
        <v>0</v>
      </c>
      <c r="N210" s="10">
        <f t="shared" si="363"/>
        <v>1.25</v>
      </c>
      <c r="O210" s="11">
        <f t="shared" si="364"/>
        <v>0</v>
      </c>
      <c r="P210" s="11">
        <f t="shared" si="365"/>
        <v>1</v>
      </c>
      <c r="Q210" s="11">
        <f t="shared" si="366"/>
        <v>1</v>
      </c>
      <c r="R210" s="11">
        <f t="shared" si="367"/>
        <v>1</v>
      </c>
      <c r="S210" s="11">
        <f t="shared" si="368"/>
        <v>0</v>
      </c>
      <c r="T210" s="11">
        <f t="shared" si="369"/>
        <v>0</v>
      </c>
      <c r="U210" s="10">
        <f t="shared" si="370"/>
        <v>3</v>
      </c>
      <c r="V210" s="11">
        <f t="shared" si="371"/>
        <v>0</v>
      </c>
      <c r="W210" s="11">
        <f t="shared" si="372"/>
        <v>0.625</v>
      </c>
      <c r="X210" s="11">
        <f t="shared" si="373"/>
        <v>0.625</v>
      </c>
      <c r="Y210" s="11">
        <f t="shared" si="374"/>
        <v>0</v>
      </c>
      <c r="Z210" s="11">
        <f t="shared" si="375"/>
        <v>0</v>
      </c>
      <c r="AA210" s="11">
        <f t="shared" si="376"/>
        <v>0.625</v>
      </c>
      <c r="AB210" s="11">
        <f t="shared" si="377"/>
        <v>0.625</v>
      </c>
      <c r="AC210" s="11">
        <f t="shared" si="378"/>
        <v>0.625</v>
      </c>
      <c r="AD210" s="11">
        <f t="shared" si="379"/>
        <v>0</v>
      </c>
      <c r="AE210" s="10">
        <f t="shared" si="380"/>
        <v>3.125</v>
      </c>
      <c r="AF210" s="11">
        <f t="shared" si="381"/>
        <v>1</v>
      </c>
      <c r="AG210" s="11">
        <f t="shared" si="382"/>
        <v>0</v>
      </c>
      <c r="AH210" s="11">
        <f t="shared" si="383"/>
        <v>1</v>
      </c>
      <c r="AI210" s="11">
        <f t="shared" si="384"/>
        <v>0</v>
      </c>
      <c r="AJ210" s="11">
        <f t="shared" si="385"/>
        <v>0</v>
      </c>
      <c r="AK210" s="11">
        <f t="shared" si="386"/>
        <v>0</v>
      </c>
      <c r="AL210" s="10">
        <f t="shared" si="387"/>
        <v>2</v>
      </c>
      <c r="AM210" s="11">
        <f t="shared" si="388"/>
        <v>1</v>
      </c>
      <c r="AN210" s="11">
        <f t="shared" si="389"/>
        <v>1</v>
      </c>
      <c r="AO210" s="11">
        <f t="shared" si="390"/>
        <v>1</v>
      </c>
      <c r="AP210" s="11">
        <f t="shared" si="391"/>
        <v>1</v>
      </c>
      <c r="AQ210" s="11">
        <f t="shared" si="392"/>
        <v>0</v>
      </c>
      <c r="AR210" s="11">
        <f t="shared" si="393"/>
        <v>0</v>
      </c>
      <c r="AS210" s="10">
        <f t="shared" si="394"/>
        <v>4</v>
      </c>
      <c r="AT210" s="11">
        <f t="shared" si="395"/>
        <v>1</v>
      </c>
      <c r="AU210" s="11">
        <f t="shared" si="396"/>
        <v>0</v>
      </c>
      <c r="AV210" s="11">
        <f t="shared" si="397"/>
        <v>0</v>
      </c>
      <c r="AW210" s="11">
        <f t="shared" si="398"/>
        <v>0</v>
      </c>
      <c r="AX210" s="11">
        <f t="shared" si="399"/>
        <v>0</v>
      </c>
      <c r="AY210" s="11">
        <f t="shared" si="400"/>
        <v>0</v>
      </c>
      <c r="AZ210" s="10">
        <f t="shared" si="401"/>
        <v>1</v>
      </c>
      <c r="BA210" s="12">
        <v>535</v>
      </c>
      <c r="BB210" s="12" t="s">
        <v>1629</v>
      </c>
      <c r="BC210" s="13">
        <v>2205</v>
      </c>
      <c r="BD210" s="10">
        <f t="shared" si="308"/>
        <v>1</v>
      </c>
      <c r="BE210" s="17">
        <f t="shared" si="402"/>
        <v>2.2000000000000002</v>
      </c>
      <c r="BF210" s="10" t="str">
        <f t="shared" si="304"/>
        <v>Mycket bra</v>
      </c>
      <c r="BI210" s="7">
        <v>47</v>
      </c>
      <c r="BJ210" s="6" t="s">
        <v>294</v>
      </c>
      <c r="BK210" s="9" t="str">
        <f t="shared" si="309"/>
        <v>Agneta Roberts</v>
      </c>
      <c r="BL210" s="10" t="str">
        <f t="shared" si="310"/>
        <v>agneta.roberts@herjedalen.se</v>
      </c>
      <c r="BM210" s="10" t="str">
        <f t="shared" si="311"/>
        <v>ANDT samordnare</v>
      </c>
      <c r="BN210" s="11">
        <f t="shared" si="312"/>
        <v>0</v>
      </c>
      <c r="BO210" s="11">
        <f t="shared" si="313"/>
        <v>1.25</v>
      </c>
      <c r="BP210" s="11">
        <f t="shared" si="314"/>
        <v>1.25</v>
      </c>
      <c r="BQ210" s="11">
        <f t="shared" si="315"/>
        <v>1.25</v>
      </c>
      <c r="BR210" s="11">
        <f t="shared" si="316"/>
        <v>0</v>
      </c>
      <c r="BS210" s="10">
        <f t="shared" si="317"/>
        <v>3.75</v>
      </c>
      <c r="BT210" s="11">
        <f t="shared" si="318"/>
        <v>1</v>
      </c>
      <c r="BU210" s="11">
        <f t="shared" si="319"/>
        <v>1</v>
      </c>
      <c r="BV210" s="11">
        <f t="shared" si="320"/>
        <v>1</v>
      </c>
      <c r="BW210" s="11">
        <f t="shared" si="321"/>
        <v>1</v>
      </c>
      <c r="BX210" s="11">
        <f t="shared" si="322"/>
        <v>0</v>
      </c>
      <c r="BY210" s="11">
        <f t="shared" si="323"/>
        <v>0</v>
      </c>
      <c r="BZ210" s="10">
        <f t="shared" si="324"/>
        <v>4</v>
      </c>
      <c r="CA210" s="11">
        <f t="shared" si="325"/>
        <v>0</v>
      </c>
      <c r="CB210" s="11">
        <f t="shared" si="326"/>
        <v>0</v>
      </c>
      <c r="CC210" s="11">
        <f t="shared" si="327"/>
        <v>0</v>
      </c>
      <c r="CD210" s="11">
        <f t="shared" si="328"/>
        <v>0.625</v>
      </c>
      <c r="CE210" s="11">
        <f t="shared" si="329"/>
        <v>0.625</v>
      </c>
      <c r="CF210" s="11">
        <f t="shared" si="330"/>
        <v>0.625</v>
      </c>
      <c r="CG210" s="11">
        <f t="shared" si="331"/>
        <v>0.625</v>
      </c>
      <c r="CH210" s="11">
        <f t="shared" si="332"/>
        <v>0</v>
      </c>
      <c r="CI210" s="11">
        <f t="shared" si="333"/>
        <v>0</v>
      </c>
      <c r="CJ210" s="10">
        <f t="shared" si="334"/>
        <v>2.5</v>
      </c>
      <c r="CK210" s="11">
        <f t="shared" si="335"/>
        <v>0</v>
      </c>
      <c r="CL210" s="11">
        <f t="shared" si="336"/>
        <v>2</v>
      </c>
      <c r="CM210" s="11">
        <f t="shared" si="337"/>
        <v>0</v>
      </c>
      <c r="CN210" s="11">
        <f t="shared" si="338"/>
        <v>2</v>
      </c>
      <c r="CO210" s="11">
        <f t="shared" si="339"/>
        <v>1</v>
      </c>
      <c r="CP210" s="11">
        <f t="shared" si="340"/>
        <v>0</v>
      </c>
      <c r="CQ210" s="10">
        <f t="shared" si="341"/>
        <v>5</v>
      </c>
      <c r="CR210" s="11">
        <f t="shared" si="342"/>
        <v>1</v>
      </c>
      <c r="CS210" s="11">
        <f t="shared" si="343"/>
        <v>0</v>
      </c>
      <c r="CT210" s="11">
        <f t="shared" si="344"/>
        <v>1</v>
      </c>
      <c r="CU210" s="11">
        <f t="shared" si="345"/>
        <v>1</v>
      </c>
      <c r="CV210" s="11">
        <f t="shared" si="346"/>
        <v>0</v>
      </c>
      <c r="CW210" s="11">
        <f t="shared" si="347"/>
        <v>0</v>
      </c>
      <c r="CX210" s="10">
        <f t="shared" si="348"/>
        <v>3</v>
      </c>
      <c r="CY210" s="11">
        <f t="shared" si="349"/>
        <v>1</v>
      </c>
      <c r="CZ210" s="11">
        <f t="shared" si="350"/>
        <v>0</v>
      </c>
      <c r="DA210" s="11">
        <f t="shared" si="351"/>
        <v>0</v>
      </c>
      <c r="DB210" s="11">
        <f t="shared" si="352"/>
        <v>0</v>
      </c>
      <c r="DC210" s="11">
        <f t="shared" si="353"/>
        <v>0</v>
      </c>
      <c r="DD210" s="11">
        <f t="shared" si="354"/>
        <v>0</v>
      </c>
      <c r="DE210" s="10">
        <f t="shared" si="355"/>
        <v>1</v>
      </c>
      <c r="DF210" s="12" t="s">
        <v>1387</v>
      </c>
      <c r="DG210" s="12" t="s">
        <v>1388</v>
      </c>
      <c r="DH210" s="13">
        <v>3939</v>
      </c>
      <c r="DI210" s="10">
        <f t="shared" si="356"/>
        <v>5</v>
      </c>
      <c r="DJ210" s="17">
        <f t="shared" si="357"/>
        <v>3.5</v>
      </c>
    </row>
    <row r="211" spans="1:114" ht="14.25" x14ac:dyDescent="0.2">
      <c r="A211" s="6" t="s">
        <v>947</v>
      </c>
      <c r="B211" s="7">
        <v>1461</v>
      </c>
      <c r="C211" s="7"/>
      <c r="D211" s="7">
        <v>204</v>
      </c>
      <c r="E211" s="6" t="s">
        <v>353</v>
      </c>
      <c r="F211" s="9" t="str">
        <f t="shared" si="305"/>
        <v>Jessica Ek</v>
      </c>
      <c r="G211" s="10" t="str">
        <f t="shared" si="306"/>
        <v>jessica.ek@habokommun.se</v>
      </c>
      <c r="H211" s="10" t="str">
        <f t="shared" si="307"/>
        <v>Barn- och ungdomssamordnare</v>
      </c>
      <c r="I211" s="11">
        <f t="shared" si="358"/>
        <v>0</v>
      </c>
      <c r="J211" s="11">
        <f t="shared" si="359"/>
        <v>0</v>
      </c>
      <c r="K211" s="11">
        <f t="shared" si="360"/>
        <v>0</v>
      </c>
      <c r="L211" s="11">
        <f t="shared" si="361"/>
        <v>1.25</v>
      </c>
      <c r="M211" s="11">
        <f t="shared" si="362"/>
        <v>0</v>
      </c>
      <c r="N211" s="10">
        <f t="shared" si="363"/>
        <v>1.25</v>
      </c>
      <c r="O211" s="11">
        <f t="shared" si="364"/>
        <v>0</v>
      </c>
      <c r="P211" s="11">
        <f t="shared" si="365"/>
        <v>1</v>
      </c>
      <c r="Q211" s="11">
        <f t="shared" si="366"/>
        <v>1</v>
      </c>
      <c r="R211" s="11">
        <f t="shared" si="367"/>
        <v>1</v>
      </c>
      <c r="S211" s="11">
        <f t="shared" si="368"/>
        <v>0</v>
      </c>
      <c r="T211" s="11">
        <f t="shared" si="369"/>
        <v>0</v>
      </c>
      <c r="U211" s="10">
        <f t="shared" si="370"/>
        <v>3</v>
      </c>
      <c r="V211" s="11">
        <f t="shared" si="371"/>
        <v>0</v>
      </c>
      <c r="W211" s="11">
        <f t="shared" si="372"/>
        <v>0</v>
      </c>
      <c r="X211" s="11">
        <f t="shared" si="373"/>
        <v>0.625</v>
      </c>
      <c r="Y211" s="11">
        <f t="shared" si="374"/>
        <v>0</v>
      </c>
      <c r="Z211" s="11">
        <f t="shared" si="375"/>
        <v>0</v>
      </c>
      <c r="AA211" s="11">
        <f t="shared" si="376"/>
        <v>0.625</v>
      </c>
      <c r="AB211" s="11">
        <f t="shared" si="377"/>
        <v>0.625</v>
      </c>
      <c r="AC211" s="11">
        <f t="shared" si="378"/>
        <v>0.625</v>
      </c>
      <c r="AD211" s="11">
        <f t="shared" si="379"/>
        <v>0</v>
      </c>
      <c r="AE211" s="10">
        <f t="shared" si="380"/>
        <v>2.5</v>
      </c>
      <c r="AF211" s="11">
        <f t="shared" si="381"/>
        <v>1</v>
      </c>
      <c r="AG211" s="11">
        <f t="shared" si="382"/>
        <v>0</v>
      </c>
      <c r="AH211" s="11">
        <f t="shared" si="383"/>
        <v>0</v>
      </c>
      <c r="AI211" s="11">
        <f t="shared" si="384"/>
        <v>2</v>
      </c>
      <c r="AJ211" s="11">
        <f t="shared" si="385"/>
        <v>0</v>
      </c>
      <c r="AK211" s="11">
        <f t="shared" si="386"/>
        <v>0</v>
      </c>
      <c r="AL211" s="10">
        <f t="shared" si="387"/>
        <v>3</v>
      </c>
      <c r="AM211" s="11">
        <f t="shared" si="388"/>
        <v>1</v>
      </c>
      <c r="AN211" s="11">
        <f t="shared" si="389"/>
        <v>1</v>
      </c>
      <c r="AO211" s="11">
        <f t="shared" si="390"/>
        <v>1</v>
      </c>
      <c r="AP211" s="11">
        <f t="shared" si="391"/>
        <v>1</v>
      </c>
      <c r="AQ211" s="11">
        <f t="shared" si="392"/>
        <v>0</v>
      </c>
      <c r="AR211" s="11">
        <f t="shared" si="393"/>
        <v>0</v>
      </c>
      <c r="AS211" s="10">
        <f t="shared" si="394"/>
        <v>4</v>
      </c>
      <c r="AT211" s="11">
        <f t="shared" si="395"/>
        <v>1</v>
      </c>
      <c r="AU211" s="11">
        <f t="shared" si="396"/>
        <v>0</v>
      </c>
      <c r="AV211" s="11">
        <f t="shared" si="397"/>
        <v>0</v>
      </c>
      <c r="AW211" s="11">
        <f t="shared" si="398"/>
        <v>0</v>
      </c>
      <c r="AX211" s="11">
        <f t="shared" si="399"/>
        <v>0</v>
      </c>
      <c r="AY211" s="11">
        <f t="shared" si="400"/>
        <v>0</v>
      </c>
      <c r="AZ211" s="10">
        <f t="shared" si="401"/>
        <v>1</v>
      </c>
      <c r="BA211" s="12" t="s">
        <v>1396</v>
      </c>
      <c r="BB211" s="12">
        <v>829</v>
      </c>
      <c r="BC211" s="13">
        <v>1948</v>
      </c>
      <c r="BD211" s="10">
        <f t="shared" si="308"/>
        <v>0</v>
      </c>
      <c r="BE211" s="17">
        <f t="shared" si="402"/>
        <v>2.1</v>
      </c>
      <c r="BF211" s="10" t="str">
        <f t="shared" si="304"/>
        <v>Bra</v>
      </c>
      <c r="BI211" s="7">
        <v>48</v>
      </c>
      <c r="BJ211" s="6" t="s">
        <v>410</v>
      </c>
      <c r="BK211" s="9" t="str">
        <f t="shared" si="309"/>
        <v>Louise Nygren</v>
      </c>
      <c r="BL211" s="10" t="str">
        <f t="shared" si="310"/>
        <v>louise.nygren@vaxjo.se</v>
      </c>
      <c r="BM211" s="10" t="str">
        <f t="shared" si="311"/>
        <v>Fritidsgårdschef</v>
      </c>
      <c r="BN211" s="11">
        <f t="shared" si="312"/>
        <v>1.25</v>
      </c>
      <c r="BO211" s="11">
        <f t="shared" si="313"/>
        <v>1.25</v>
      </c>
      <c r="BP211" s="11">
        <f t="shared" si="314"/>
        <v>0</v>
      </c>
      <c r="BQ211" s="11">
        <f t="shared" si="315"/>
        <v>1.25</v>
      </c>
      <c r="BR211" s="11">
        <f t="shared" si="316"/>
        <v>0</v>
      </c>
      <c r="BS211" s="10">
        <f t="shared" si="317"/>
        <v>3.75</v>
      </c>
      <c r="BT211" s="11">
        <f t="shared" si="318"/>
        <v>0</v>
      </c>
      <c r="BU211" s="11">
        <f t="shared" si="319"/>
        <v>1</v>
      </c>
      <c r="BV211" s="11">
        <f t="shared" si="320"/>
        <v>1</v>
      </c>
      <c r="BW211" s="11">
        <f t="shared" si="321"/>
        <v>1</v>
      </c>
      <c r="BX211" s="11">
        <f t="shared" si="322"/>
        <v>0</v>
      </c>
      <c r="BY211" s="11">
        <f t="shared" si="323"/>
        <v>0</v>
      </c>
      <c r="BZ211" s="10">
        <f t="shared" si="324"/>
        <v>3</v>
      </c>
      <c r="CA211" s="11">
        <f t="shared" si="325"/>
        <v>0.625</v>
      </c>
      <c r="CB211" s="11">
        <f t="shared" si="326"/>
        <v>0.625</v>
      </c>
      <c r="CC211" s="11">
        <f t="shared" si="327"/>
        <v>0.625</v>
      </c>
      <c r="CD211" s="11">
        <f t="shared" si="328"/>
        <v>0.625</v>
      </c>
      <c r="CE211" s="11">
        <f t="shared" si="329"/>
        <v>0.625</v>
      </c>
      <c r="CF211" s="11">
        <f t="shared" si="330"/>
        <v>0.625</v>
      </c>
      <c r="CG211" s="11">
        <f t="shared" si="331"/>
        <v>0.625</v>
      </c>
      <c r="CH211" s="11">
        <f t="shared" si="332"/>
        <v>0.625</v>
      </c>
      <c r="CI211" s="11">
        <f t="shared" si="333"/>
        <v>0</v>
      </c>
      <c r="CJ211" s="10">
        <f t="shared" si="334"/>
        <v>5</v>
      </c>
      <c r="CK211" s="11">
        <f t="shared" si="335"/>
        <v>0</v>
      </c>
      <c r="CL211" s="11">
        <f t="shared" si="336"/>
        <v>2</v>
      </c>
      <c r="CM211" s="11">
        <f t="shared" si="337"/>
        <v>0</v>
      </c>
      <c r="CN211" s="11">
        <f t="shared" si="338"/>
        <v>2</v>
      </c>
      <c r="CO211" s="11">
        <f t="shared" si="339"/>
        <v>1</v>
      </c>
      <c r="CP211" s="11">
        <f t="shared" si="340"/>
        <v>0</v>
      </c>
      <c r="CQ211" s="10">
        <f t="shared" si="341"/>
        <v>5</v>
      </c>
      <c r="CR211" s="11">
        <f t="shared" si="342"/>
        <v>1</v>
      </c>
      <c r="CS211" s="11">
        <f t="shared" si="343"/>
        <v>1</v>
      </c>
      <c r="CT211" s="11">
        <f t="shared" si="344"/>
        <v>1</v>
      </c>
      <c r="CU211" s="11">
        <f t="shared" si="345"/>
        <v>1</v>
      </c>
      <c r="CV211" s="11">
        <f t="shared" si="346"/>
        <v>0</v>
      </c>
      <c r="CW211" s="11">
        <f t="shared" si="347"/>
        <v>0</v>
      </c>
      <c r="CX211" s="10">
        <f t="shared" si="348"/>
        <v>4</v>
      </c>
      <c r="CY211" s="11">
        <f t="shared" si="349"/>
        <v>1</v>
      </c>
      <c r="CZ211" s="11">
        <f t="shared" si="350"/>
        <v>1</v>
      </c>
      <c r="DA211" s="11">
        <f t="shared" si="351"/>
        <v>1</v>
      </c>
      <c r="DB211" s="11">
        <f t="shared" si="352"/>
        <v>0</v>
      </c>
      <c r="DC211" s="11">
        <f t="shared" si="353"/>
        <v>1</v>
      </c>
      <c r="DD211" s="11">
        <f t="shared" si="354"/>
        <v>0</v>
      </c>
      <c r="DE211" s="10">
        <f t="shared" si="355"/>
        <v>4</v>
      </c>
      <c r="DF211" s="12" t="s">
        <v>1431</v>
      </c>
      <c r="DG211" s="12">
        <v>774</v>
      </c>
      <c r="DH211" s="13">
        <v>1778</v>
      </c>
      <c r="DI211" s="10">
        <f t="shared" si="356"/>
        <v>0</v>
      </c>
      <c r="DJ211" s="17">
        <f t="shared" si="357"/>
        <v>3.5</v>
      </c>
    </row>
    <row r="212" spans="1:114" ht="14.25" x14ac:dyDescent="0.2">
      <c r="A212" s="6" t="s">
        <v>947</v>
      </c>
      <c r="B212" s="7">
        <v>1470</v>
      </c>
      <c r="C212" s="7"/>
      <c r="D212" s="7">
        <v>205</v>
      </c>
      <c r="E212" s="6" t="s">
        <v>1123</v>
      </c>
      <c r="F212" s="9" t="str">
        <f t="shared" si="305"/>
        <v>Marianne Kraemer-Eriksson</v>
      </c>
      <c r="G212" s="10" t="str">
        <f t="shared" si="306"/>
        <v>marianne.kraemr-eriksson@upplands-bro.se</v>
      </c>
      <c r="H212" s="10" t="str">
        <f t="shared" si="307"/>
        <v>Fritidskonsulent</v>
      </c>
      <c r="I212" s="11">
        <f t="shared" si="358"/>
        <v>0</v>
      </c>
      <c r="J212" s="11">
        <f t="shared" si="359"/>
        <v>0</v>
      </c>
      <c r="K212" s="11">
        <f t="shared" si="360"/>
        <v>0</v>
      </c>
      <c r="L212" s="11">
        <f t="shared" si="361"/>
        <v>0</v>
      </c>
      <c r="M212" s="11">
        <f t="shared" si="362"/>
        <v>0</v>
      </c>
      <c r="N212" s="10">
        <f t="shared" si="363"/>
        <v>0</v>
      </c>
      <c r="O212" s="11">
        <f t="shared" si="364"/>
        <v>1</v>
      </c>
      <c r="P212" s="11">
        <f t="shared" si="365"/>
        <v>1</v>
      </c>
      <c r="Q212" s="11">
        <f t="shared" si="366"/>
        <v>1</v>
      </c>
      <c r="R212" s="11">
        <f t="shared" si="367"/>
        <v>1</v>
      </c>
      <c r="S212" s="11">
        <f t="shared" si="368"/>
        <v>0</v>
      </c>
      <c r="T212" s="11">
        <f t="shared" si="369"/>
        <v>0</v>
      </c>
      <c r="U212" s="10">
        <f t="shared" si="370"/>
        <v>4</v>
      </c>
      <c r="V212" s="11">
        <f t="shared" si="371"/>
        <v>0.625</v>
      </c>
      <c r="W212" s="11">
        <f t="shared" si="372"/>
        <v>0</v>
      </c>
      <c r="X212" s="11">
        <f t="shared" si="373"/>
        <v>0.625</v>
      </c>
      <c r="Y212" s="11">
        <f t="shared" si="374"/>
        <v>0</v>
      </c>
      <c r="Z212" s="11">
        <f t="shared" si="375"/>
        <v>0</v>
      </c>
      <c r="AA212" s="11">
        <f t="shared" si="376"/>
        <v>0.625</v>
      </c>
      <c r="AB212" s="11">
        <f t="shared" si="377"/>
        <v>0</v>
      </c>
      <c r="AC212" s="11">
        <f t="shared" si="378"/>
        <v>0</v>
      </c>
      <c r="AD212" s="11">
        <f t="shared" si="379"/>
        <v>0</v>
      </c>
      <c r="AE212" s="10">
        <f t="shared" si="380"/>
        <v>1.875</v>
      </c>
      <c r="AF212" s="11">
        <f t="shared" si="381"/>
        <v>0</v>
      </c>
      <c r="AG212" s="11">
        <f t="shared" si="382"/>
        <v>2</v>
      </c>
      <c r="AH212" s="11">
        <f t="shared" si="383"/>
        <v>0</v>
      </c>
      <c r="AI212" s="11">
        <f t="shared" si="384"/>
        <v>2</v>
      </c>
      <c r="AJ212" s="11">
        <f t="shared" si="385"/>
        <v>0</v>
      </c>
      <c r="AK212" s="11">
        <f t="shared" si="386"/>
        <v>0</v>
      </c>
      <c r="AL212" s="10">
        <f t="shared" si="387"/>
        <v>4</v>
      </c>
      <c r="AM212" s="11">
        <f t="shared" si="388"/>
        <v>0</v>
      </c>
      <c r="AN212" s="11">
        <f t="shared" si="389"/>
        <v>1</v>
      </c>
      <c r="AO212" s="11">
        <f t="shared" si="390"/>
        <v>0</v>
      </c>
      <c r="AP212" s="11">
        <f t="shared" si="391"/>
        <v>1</v>
      </c>
      <c r="AQ212" s="11">
        <f t="shared" si="392"/>
        <v>0</v>
      </c>
      <c r="AR212" s="11">
        <f t="shared" si="393"/>
        <v>0</v>
      </c>
      <c r="AS212" s="10">
        <f t="shared" si="394"/>
        <v>2</v>
      </c>
      <c r="AT212" s="11">
        <f t="shared" si="395"/>
        <v>1</v>
      </c>
      <c r="AU212" s="11">
        <f t="shared" si="396"/>
        <v>0</v>
      </c>
      <c r="AV212" s="11">
        <f t="shared" si="397"/>
        <v>0</v>
      </c>
      <c r="AW212" s="11">
        <f t="shared" si="398"/>
        <v>0</v>
      </c>
      <c r="AX212" s="11">
        <f t="shared" si="399"/>
        <v>0</v>
      </c>
      <c r="AY212" s="11">
        <f t="shared" si="400"/>
        <v>0</v>
      </c>
      <c r="AZ212" s="10">
        <f t="shared" si="401"/>
        <v>1</v>
      </c>
      <c r="BA212" s="12" t="s">
        <v>1510</v>
      </c>
      <c r="BB212" s="12">
        <v>751</v>
      </c>
      <c r="BC212" s="13">
        <v>2324</v>
      </c>
      <c r="BD212" s="10">
        <f t="shared" si="308"/>
        <v>2</v>
      </c>
      <c r="BE212" s="17">
        <f t="shared" si="402"/>
        <v>2.1</v>
      </c>
      <c r="BF212" s="10" t="str">
        <f t="shared" si="304"/>
        <v>Varken eller</v>
      </c>
      <c r="BI212" s="7">
        <v>49</v>
      </c>
      <c r="BJ212" s="6" t="s">
        <v>360</v>
      </c>
      <c r="BK212" s="9" t="str">
        <f t="shared" si="309"/>
        <v>Rickard Magnusson</v>
      </c>
      <c r="BL212" s="10" t="str">
        <f t="shared" si="310"/>
        <v>richard.magnusson@ystad.se</v>
      </c>
      <c r="BM212" s="10" t="str">
        <f t="shared" si="311"/>
        <v>Fältsekreterare</v>
      </c>
      <c r="BN212" s="11">
        <f t="shared" si="312"/>
        <v>1.25</v>
      </c>
      <c r="BO212" s="11">
        <f t="shared" si="313"/>
        <v>0</v>
      </c>
      <c r="BP212" s="11">
        <f t="shared" si="314"/>
        <v>1.25</v>
      </c>
      <c r="BQ212" s="11">
        <f t="shared" si="315"/>
        <v>0</v>
      </c>
      <c r="BR212" s="11">
        <f t="shared" si="316"/>
        <v>0</v>
      </c>
      <c r="BS212" s="10">
        <f t="shared" si="317"/>
        <v>2.5</v>
      </c>
      <c r="BT212" s="11">
        <f t="shared" si="318"/>
        <v>1</v>
      </c>
      <c r="BU212" s="11">
        <f t="shared" si="319"/>
        <v>1</v>
      </c>
      <c r="BV212" s="11">
        <f t="shared" si="320"/>
        <v>1</v>
      </c>
      <c r="BW212" s="11">
        <f t="shared" si="321"/>
        <v>1</v>
      </c>
      <c r="BX212" s="11">
        <f t="shared" si="322"/>
        <v>0</v>
      </c>
      <c r="BY212" s="11">
        <f t="shared" si="323"/>
        <v>0</v>
      </c>
      <c r="BZ212" s="10">
        <f t="shared" si="324"/>
        <v>4</v>
      </c>
      <c r="CA212" s="11">
        <f t="shared" si="325"/>
        <v>0</v>
      </c>
      <c r="CB212" s="11">
        <f t="shared" si="326"/>
        <v>0.625</v>
      </c>
      <c r="CC212" s="11">
        <f t="shared" si="327"/>
        <v>0.625</v>
      </c>
      <c r="CD212" s="11">
        <f t="shared" si="328"/>
        <v>0</v>
      </c>
      <c r="CE212" s="11">
        <f t="shared" si="329"/>
        <v>0</v>
      </c>
      <c r="CF212" s="11">
        <f t="shared" si="330"/>
        <v>0.625</v>
      </c>
      <c r="CG212" s="11">
        <f t="shared" si="331"/>
        <v>0.625</v>
      </c>
      <c r="CH212" s="11">
        <f t="shared" si="332"/>
        <v>0.625</v>
      </c>
      <c r="CI212" s="11">
        <f t="shared" si="333"/>
        <v>0</v>
      </c>
      <c r="CJ212" s="10">
        <f t="shared" si="334"/>
        <v>3.125</v>
      </c>
      <c r="CK212" s="11">
        <f t="shared" si="335"/>
        <v>0</v>
      </c>
      <c r="CL212" s="11">
        <f t="shared" si="336"/>
        <v>2</v>
      </c>
      <c r="CM212" s="11">
        <f t="shared" si="337"/>
        <v>1</v>
      </c>
      <c r="CN212" s="11">
        <f t="shared" si="338"/>
        <v>0</v>
      </c>
      <c r="CO212" s="11">
        <f t="shared" si="339"/>
        <v>0</v>
      </c>
      <c r="CP212" s="11">
        <f t="shared" si="340"/>
        <v>0</v>
      </c>
      <c r="CQ212" s="10">
        <f t="shared" si="341"/>
        <v>3</v>
      </c>
      <c r="CR212" s="11">
        <f t="shared" si="342"/>
        <v>1</v>
      </c>
      <c r="CS212" s="11">
        <f t="shared" si="343"/>
        <v>1</v>
      </c>
      <c r="CT212" s="11">
        <f t="shared" si="344"/>
        <v>1</v>
      </c>
      <c r="CU212" s="11">
        <f t="shared" si="345"/>
        <v>1</v>
      </c>
      <c r="CV212" s="11">
        <f t="shared" si="346"/>
        <v>0</v>
      </c>
      <c r="CW212" s="11">
        <f t="shared" si="347"/>
        <v>0</v>
      </c>
      <c r="CX212" s="10">
        <f t="shared" si="348"/>
        <v>4</v>
      </c>
      <c r="CY212" s="11">
        <f t="shared" si="349"/>
        <v>1</v>
      </c>
      <c r="CZ212" s="11">
        <f t="shared" si="350"/>
        <v>1</v>
      </c>
      <c r="DA212" s="11">
        <f t="shared" si="351"/>
        <v>1</v>
      </c>
      <c r="DB212" s="11">
        <f t="shared" si="352"/>
        <v>1</v>
      </c>
      <c r="DC212" s="11">
        <f t="shared" si="353"/>
        <v>0</v>
      </c>
      <c r="DD212" s="11">
        <f t="shared" si="354"/>
        <v>0</v>
      </c>
      <c r="DE212" s="10">
        <f t="shared" si="355"/>
        <v>4</v>
      </c>
      <c r="DF212" s="12" t="s">
        <v>1496</v>
      </c>
      <c r="DG212" s="12" t="s">
        <v>1482</v>
      </c>
      <c r="DH212" s="13">
        <v>2918</v>
      </c>
      <c r="DI212" s="10">
        <f t="shared" si="356"/>
        <v>4</v>
      </c>
      <c r="DJ212" s="17">
        <f t="shared" si="357"/>
        <v>3.5</v>
      </c>
    </row>
    <row r="213" spans="1:114" ht="14.25" x14ac:dyDescent="0.2">
      <c r="A213" s="6" t="s">
        <v>947</v>
      </c>
      <c r="B213" s="7">
        <v>1446</v>
      </c>
      <c r="C213" s="7"/>
      <c r="D213" s="7">
        <v>206</v>
      </c>
      <c r="E213" s="6" t="s">
        <v>731</v>
      </c>
      <c r="F213" s="9" t="str">
        <f t="shared" si="305"/>
        <v>Carla Swenson</v>
      </c>
      <c r="G213" s="10" t="str">
        <f t="shared" si="306"/>
        <v>carl-fredrik.swenson@flen.se</v>
      </c>
      <c r="H213" s="10" t="str">
        <f t="shared" si="307"/>
        <v>Enhetschef fritid</v>
      </c>
      <c r="I213" s="11">
        <f t="shared" si="358"/>
        <v>0</v>
      </c>
      <c r="J213" s="11">
        <f t="shared" si="359"/>
        <v>1.25</v>
      </c>
      <c r="K213" s="11">
        <f t="shared" si="360"/>
        <v>0</v>
      </c>
      <c r="L213" s="11">
        <f t="shared" si="361"/>
        <v>0</v>
      </c>
      <c r="M213" s="11">
        <f t="shared" si="362"/>
        <v>0</v>
      </c>
      <c r="N213" s="10">
        <f t="shared" si="363"/>
        <v>1.25</v>
      </c>
      <c r="O213" s="11">
        <f t="shared" si="364"/>
        <v>1</v>
      </c>
      <c r="P213" s="11">
        <f t="shared" si="365"/>
        <v>0</v>
      </c>
      <c r="Q213" s="11">
        <f t="shared" si="366"/>
        <v>1</v>
      </c>
      <c r="R213" s="11">
        <f t="shared" si="367"/>
        <v>1</v>
      </c>
      <c r="S213" s="11">
        <f t="shared" si="368"/>
        <v>0</v>
      </c>
      <c r="T213" s="11">
        <f t="shared" si="369"/>
        <v>0</v>
      </c>
      <c r="U213" s="10">
        <f t="shared" si="370"/>
        <v>3</v>
      </c>
      <c r="V213" s="11">
        <f t="shared" si="371"/>
        <v>0.625</v>
      </c>
      <c r="W213" s="11">
        <f t="shared" si="372"/>
        <v>0</v>
      </c>
      <c r="X213" s="11">
        <f t="shared" si="373"/>
        <v>0.625</v>
      </c>
      <c r="Y213" s="11">
        <f t="shared" si="374"/>
        <v>0</v>
      </c>
      <c r="Z213" s="11">
        <f t="shared" si="375"/>
        <v>0.625</v>
      </c>
      <c r="AA213" s="11">
        <f t="shared" si="376"/>
        <v>0.625</v>
      </c>
      <c r="AB213" s="11">
        <f t="shared" si="377"/>
        <v>0.625</v>
      </c>
      <c r="AC213" s="11">
        <f t="shared" si="378"/>
        <v>0.625</v>
      </c>
      <c r="AD213" s="11">
        <f t="shared" si="379"/>
        <v>0</v>
      </c>
      <c r="AE213" s="10">
        <f t="shared" si="380"/>
        <v>3.75</v>
      </c>
      <c r="AF213" s="11">
        <f t="shared" si="381"/>
        <v>0</v>
      </c>
      <c r="AG213" s="11">
        <f t="shared" si="382"/>
        <v>2</v>
      </c>
      <c r="AH213" s="11">
        <f t="shared" si="383"/>
        <v>0</v>
      </c>
      <c r="AI213" s="11">
        <f t="shared" si="384"/>
        <v>0</v>
      </c>
      <c r="AJ213" s="11">
        <f t="shared" si="385"/>
        <v>0</v>
      </c>
      <c r="AK213" s="11">
        <f t="shared" si="386"/>
        <v>0</v>
      </c>
      <c r="AL213" s="10">
        <f t="shared" si="387"/>
        <v>2</v>
      </c>
      <c r="AM213" s="11">
        <f t="shared" si="388"/>
        <v>1</v>
      </c>
      <c r="AN213" s="11">
        <f t="shared" si="389"/>
        <v>1</v>
      </c>
      <c r="AO213" s="11">
        <f t="shared" si="390"/>
        <v>1</v>
      </c>
      <c r="AP213" s="11">
        <f t="shared" si="391"/>
        <v>0</v>
      </c>
      <c r="AQ213" s="11">
        <f t="shared" si="392"/>
        <v>0</v>
      </c>
      <c r="AR213" s="11">
        <f t="shared" si="393"/>
        <v>0</v>
      </c>
      <c r="AS213" s="10">
        <f t="shared" si="394"/>
        <v>3</v>
      </c>
      <c r="AT213" s="11">
        <f t="shared" si="395"/>
        <v>0</v>
      </c>
      <c r="AU213" s="11">
        <f t="shared" si="396"/>
        <v>0</v>
      </c>
      <c r="AV213" s="11">
        <f t="shared" si="397"/>
        <v>0</v>
      </c>
      <c r="AW213" s="11">
        <f t="shared" si="398"/>
        <v>0</v>
      </c>
      <c r="AX213" s="11">
        <f t="shared" si="399"/>
        <v>0</v>
      </c>
      <c r="AY213" s="11">
        <f t="shared" si="400"/>
        <v>0</v>
      </c>
      <c r="AZ213" s="10">
        <f t="shared" si="401"/>
        <v>0</v>
      </c>
      <c r="BA213" s="12" t="s">
        <v>1496</v>
      </c>
      <c r="BB213" s="12">
        <v>942</v>
      </c>
      <c r="BC213" s="13">
        <v>2425</v>
      </c>
      <c r="BD213" s="10">
        <f t="shared" si="308"/>
        <v>2</v>
      </c>
      <c r="BE213" s="17">
        <f t="shared" si="402"/>
        <v>2.1</v>
      </c>
      <c r="BF213" s="10" t="str">
        <f t="shared" si="304"/>
        <v>Dålig</v>
      </c>
      <c r="BI213" s="7">
        <v>50</v>
      </c>
      <c r="BJ213" s="6" t="s">
        <v>828</v>
      </c>
      <c r="BK213" s="9" t="str">
        <f t="shared" si="309"/>
        <v>Lisa Coudek</v>
      </c>
      <c r="BL213" s="10" t="str">
        <f t="shared" si="310"/>
        <v>lisa.coudek@varmdo.se</v>
      </c>
      <c r="BM213" s="10" t="str">
        <f t="shared" si="311"/>
        <v>Strateg</v>
      </c>
      <c r="BN213" s="11">
        <f t="shared" si="312"/>
        <v>1.25</v>
      </c>
      <c r="BO213" s="11">
        <f t="shared" si="313"/>
        <v>0</v>
      </c>
      <c r="BP213" s="11">
        <f t="shared" si="314"/>
        <v>1.25</v>
      </c>
      <c r="BQ213" s="11">
        <f t="shared" si="315"/>
        <v>1.25</v>
      </c>
      <c r="BR213" s="11">
        <f t="shared" si="316"/>
        <v>0</v>
      </c>
      <c r="BS213" s="10">
        <f t="shared" si="317"/>
        <v>3.75</v>
      </c>
      <c r="BT213" s="11">
        <f t="shared" si="318"/>
        <v>1</v>
      </c>
      <c r="BU213" s="11">
        <f t="shared" si="319"/>
        <v>1</v>
      </c>
      <c r="BV213" s="11">
        <f t="shared" si="320"/>
        <v>1</v>
      </c>
      <c r="BW213" s="11">
        <f t="shared" si="321"/>
        <v>1</v>
      </c>
      <c r="BX213" s="11">
        <f t="shared" si="322"/>
        <v>0</v>
      </c>
      <c r="BY213" s="11">
        <f t="shared" si="323"/>
        <v>0</v>
      </c>
      <c r="BZ213" s="10">
        <f t="shared" si="324"/>
        <v>4</v>
      </c>
      <c r="CA213" s="11">
        <f t="shared" si="325"/>
        <v>0</v>
      </c>
      <c r="CB213" s="11">
        <f t="shared" si="326"/>
        <v>0.625</v>
      </c>
      <c r="CC213" s="11">
        <f t="shared" si="327"/>
        <v>0.625</v>
      </c>
      <c r="CD213" s="11">
        <f t="shared" si="328"/>
        <v>0.625</v>
      </c>
      <c r="CE213" s="11">
        <f t="shared" si="329"/>
        <v>0</v>
      </c>
      <c r="CF213" s="11">
        <f t="shared" si="330"/>
        <v>0.625</v>
      </c>
      <c r="CG213" s="11">
        <f t="shared" si="331"/>
        <v>0.625</v>
      </c>
      <c r="CH213" s="11">
        <f t="shared" si="332"/>
        <v>0.625</v>
      </c>
      <c r="CI213" s="11">
        <f t="shared" si="333"/>
        <v>0</v>
      </c>
      <c r="CJ213" s="10">
        <f t="shared" si="334"/>
        <v>3.75</v>
      </c>
      <c r="CK213" s="11">
        <f t="shared" si="335"/>
        <v>1</v>
      </c>
      <c r="CL213" s="11">
        <f t="shared" si="336"/>
        <v>0</v>
      </c>
      <c r="CM213" s="11">
        <f t="shared" si="337"/>
        <v>0</v>
      </c>
      <c r="CN213" s="11">
        <f t="shared" si="338"/>
        <v>2</v>
      </c>
      <c r="CO213" s="11">
        <f t="shared" si="339"/>
        <v>1</v>
      </c>
      <c r="CP213" s="11">
        <f t="shared" si="340"/>
        <v>0</v>
      </c>
      <c r="CQ213" s="10">
        <f t="shared" si="341"/>
        <v>4</v>
      </c>
      <c r="CR213" s="11">
        <f t="shared" si="342"/>
        <v>1</v>
      </c>
      <c r="CS213" s="11">
        <f t="shared" si="343"/>
        <v>1</v>
      </c>
      <c r="CT213" s="11">
        <f t="shared" si="344"/>
        <v>1</v>
      </c>
      <c r="CU213" s="11">
        <f t="shared" si="345"/>
        <v>1</v>
      </c>
      <c r="CV213" s="11">
        <f t="shared" si="346"/>
        <v>1</v>
      </c>
      <c r="CW213" s="11">
        <f t="shared" si="347"/>
        <v>0</v>
      </c>
      <c r="CX213" s="10">
        <f t="shared" si="348"/>
        <v>5</v>
      </c>
      <c r="CY213" s="11">
        <f t="shared" si="349"/>
        <v>1</v>
      </c>
      <c r="CZ213" s="11">
        <f t="shared" si="350"/>
        <v>0</v>
      </c>
      <c r="DA213" s="11">
        <f t="shared" si="351"/>
        <v>0</v>
      </c>
      <c r="DB213" s="11">
        <f t="shared" si="352"/>
        <v>0</v>
      </c>
      <c r="DC213" s="11">
        <f t="shared" si="353"/>
        <v>0</v>
      </c>
      <c r="DD213" s="11">
        <f t="shared" si="354"/>
        <v>0</v>
      </c>
      <c r="DE213" s="10">
        <f t="shared" si="355"/>
        <v>1</v>
      </c>
      <c r="DF213" s="12" t="s">
        <v>1532</v>
      </c>
      <c r="DG213" s="12" t="s">
        <v>1533</v>
      </c>
      <c r="DH213" s="13">
        <v>2756</v>
      </c>
      <c r="DI213" s="10">
        <f t="shared" si="356"/>
        <v>3</v>
      </c>
      <c r="DJ213" s="17">
        <f t="shared" si="357"/>
        <v>3.5</v>
      </c>
    </row>
    <row r="214" spans="1:114" ht="14.25" x14ac:dyDescent="0.2">
      <c r="A214" s="6" t="s">
        <v>947</v>
      </c>
      <c r="B214" s="7">
        <v>1496</v>
      </c>
      <c r="C214" s="7"/>
      <c r="D214" s="7">
        <v>207</v>
      </c>
      <c r="E214" s="6" t="s">
        <v>763</v>
      </c>
      <c r="F214" s="9" t="str">
        <f t="shared" si="305"/>
        <v>Tomas Dahl</v>
      </c>
      <c r="G214" s="10" t="str">
        <f t="shared" si="306"/>
        <v>tomas.dahl@ulricehamn.se</v>
      </c>
      <c r="H214" s="10" t="str">
        <f t="shared" si="307"/>
        <v>Fritidsintendent</v>
      </c>
      <c r="I214" s="11">
        <f t="shared" si="358"/>
        <v>0</v>
      </c>
      <c r="J214" s="11">
        <f t="shared" si="359"/>
        <v>0</v>
      </c>
      <c r="K214" s="11">
        <f t="shared" si="360"/>
        <v>0</v>
      </c>
      <c r="L214" s="11">
        <f t="shared" si="361"/>
        <v>1.25</v>
      </c>
      <c r="M214" s="11">
        <f t="shared" si="362"/>
        <v>0</v>
      </c>
      <c r="N214" s="10">
        <f t="shared" si="363"/>
        <v>1.25</v>
      </c>
      <c r="O214" s="11">
        <f t="shared" si="364"/>
        <v>1</v>
      </c>
      <c r="P214" s="11">
        <f t="shared" si="365"/>
        <v>0</v>
      </c>
      <c r="Q214" s="11">
        <f t="shared" si="366"/>
        <v>0</v>
      </c>
      <c r="R214" s="11">
        <f t="shared" si="367"/>
        <v>0</v>
      </c>
      <c r="S214" s="11">
        <f t="shared" si="368"/>
        <v>0</v>
      </c>
      <c r="T214" s="11">
        <f t="shared" si="369"/>
        <v>0</v>
      </c>
      <c r="U214" s="10">
        <f t="shared" si="370"/>
        <v>1</v>
      </c>
      <c r="V214" s="11">
        <f t="shared" si="371"/>
        <v>0</v>
      </c>
      <c r="W214" s="11">
        <f t="shared" si="372"/>
        <v>0.625</v>
      </c>
      <c r="X214" s="11">
        <f t="shared" si="373"/>
        <v>0.625</v>
      </c>
      <c r="Y214" s="11">
        <f t="shared" si="374"/>
        <v>0</v>
      </c>
      <c r="Z214" s="11">
        <f t="shared" si="375"/>
        <v>0</v>
      </c>
      <c r="AA214" s="11">
        <f t="shared" si="376"/>
        <v>0.625</v>
      </c>
      <c r="AB214" s="11">
        <f t="shared" si="377"/>
        <v>0</v>
      </c>
      <c r="AC214" s="11">
        <f t="shared" si="378"/>
        <v>0.625</v>
      </c>
      <c r="AD214" s="11">
        <f t="shared" si="379"/>
        <v>0</v>
      </c>
      <c r="AE214" s="10">
        <f t="shared" si="380"/>
        <v>2.5</v>
      </c>
      <c r="AF214" s="11">
        <f t="shared" si="381"/>
        <v>0</v>
      </c>
      <c r="AG214" s="11">
        <f t="shared" si="382"/>
        <v>2</v>
      </c>
      <c r="AH214" s="11">
        <f t="shared" si="383"/>
        <v>1</v>
      </c>
      <c r="AI214" s="11">
        <f t="shared" si="384"/>
        <v>0</v>
      </c>
      <c r="AJ214" s="11">
        <f t="shared" si="385"/>
        <v>0</v>
      </c>
      <c r="AK214" s="11">
        <f t="shared" si="386"/>
        <v>0</v>
      </c>
      <c r="AL214" s="10">
        <f t="shared" si="387"/>
        <v>3</v>
      </c>
      <c r="AM214" s="11">
        <f t="shared" si="388"/>
        <v>1</v>
      </c>
      <c r="AN214" s="11">
        <f t="shared" si="389"/>
        <v>1</v>
      </c>
      <c r="AO214" s="11">
        <f t="shared" si="390"/>
        <v>1</v>
      </c>
      <c r="AP214" s="11">
        <f t="shared" si="391"/>
        <v>1</v>
      </c>
      <c r="AQ214" s="11">
        <f t="shared" si="392"/>
        <v>0</v>
      </c>
      <c r="AR214" s="11">
        <f t="shared" si="393"/>
        <v>0</v>
      </c>
      <c r="AS214" s="10">
        <f t="shared" si="394"/>
        <v>4</v>
      </c>
      <c r="AT214" s="11">
        <f t="shared" si="395"/>
        <v>1</v>
      </c>
      <c r="AU214" s="11">
        <f t="shared" si="396"/>
        <v>0</v>
      </c>
      <c r="AV214" s="11">
        <f t="shared" si="397"/>
        <v>0</v>
      </c>
      <c r="AW214" s="11">
        <f t="shared" si="398"/>
        <v>0</v>
      </c>
      <c r="AX214" s="11">
        <f t="shared" si="399"/>
        <v>0</v>
      </c>
      <c r="AY214" s="11">
        <f t="shared" si="400"/>
        <v>0</v>
      </c>
      <c r="AZ214" s="10">
        <f t="shared" si="401"/>
        <v>1</v>
      </c>
      <c r="BA214" s="12" t="s">
        <v>1530</v>
      </c>
      <c r="BB214" s="12">
        <v>842</v>
      </c>
      <c r="BC214" s="13">
        <v>2418</v>
      </c>
      <c r="BD214" s="10">
        <f t="shared" si="308"/>
        <v>2</v>
      </c>
      <c r="BE214" s="17">
        <f t="shared" si="402"/>
        <v>2.1</v>
      </c>
      <c r="BF214" s="10" t="str">
        <f t="shared" si="304"/>
        <v>Bra</v>
      </c>
      <c r="BI214" s="7">
        <v>51</v>
      </c>
      <c r="BJ214" s="6" t="s">
        <v>738</v>
      </c>
      <c r="BK214" s="9" t="str">
        <f t="shared" si="309"/>
        <v>Anki Andersson</v>
      </c>
      <c r="BL214" s="10" t="str">
        <f t="shared" si="310"/>
        <v>ann-christine.andersson@botkyrka.se</v>
      </c>
      <c r="BM214" s="10" t="str">
        <f t="shared" si="311"/>
        <v>Verksamhetschef Ungdom och förening</v>
      </c>
      <c r="BN214" s="11">
        <f t="shared" si="312"/>
        <v>1.25</v>
      </c>
      <c r="BO214" s="11">
        <f t="shared" si="313"/>
        <v>0</v>
      </c>
      <c r="BP214" s="11">
        <f t="shared" si="314"/>
        <v>1.25</v>
      </c>
      <c r="BQ214" s="11">
        <f t="shared" si="315"/>
        <v>1.25</v>
      </c>
      <c r="BR214" s="11">
        <f t="shared" si="316"/>
        <v>0</v>
      </c>
      <c r="BS214" s="10">
        <f t="shared" si="317"/>
        <v>3.75</v>
      </c>
      <c r="BT214" s="11">
        <f t="shared" si="318"/>
        <v>1</v>
      </c>
      <c r="BU214" s="11">
        <f t="shared" si="319"/>
        <v>1</v>
      </c>
      <c r="BV214" s="11">
        <f t="shared" si="320"/>
        <v>1</v>
      </c>
      <c r="BW214" s="11">
        <f t="shared" si="321"/>
        <v>1</v>
      </c>
      <c r="BX214" s="11">
        <f t="shared" si="322"/>
        <v>0</v>
      </c>
      <c r="BY214" s="11">
        <f t="shared" si="323"/>
        <v>0</v>
      </c>
      <c r="BZ214" s="10">
        <f t="shared" si="324"/>
        <v>4</v>
      </c>
      <c r="CA214" s="11">
        <f t="shared" si="325"/>
        <v>0.625</v>
      </c>
      <c r="CB214" s="11">
        <f t="shared" si="326"/>
        <v>0.625</v>
      </c>
      <c r="CC214" s="11">
        <f t="shared" si="327"/>
        <v>0.625</v>
      </c>
      <c r="CD214" s="11">
        <f t="shared" si="328"/>
        <v>0.625</v>
      </c>
      <c r="CE214" s="11">
        <f t="shared" si="329"/>
        <v>0.625</v>
      </c>
      <c r="CF214" s="11">
        <f t="shared" si="330"/>
        <v>0.625</v>
      </c>
      <c r="CG214" s="11">
        <f t="shared" si="331"/>
        <v>0.625</v>
      </c>
      <c r="CH214" s="11">
        <f t="shared" si="332"/>
        <v>0.625</v>
      </c>
      <c r="CI214" s="11">
        <f t="shared" si="333"/>
        <v>0</v>
      </c>
      <c r="CJ214" s="10">
        <f t="shared" si="334"/>
        <v>5</v>
      </c>
      <c r="CK214" s="11">
        <f t="shared" si="335"/>
        <v>0</v>
      </c>
      <c r="CL214" s="11">
        <f t="shared" si="336"/>
        <v>2</v>
      </c>
      <c r="CM214" s="11">
        <f t="shared" si="337"/>
        <v>0</v>
      </c>
      <c r="CN214" s="11">
        <f t="shared" si="338"/>
        <v>2</v>
      </c>
      <c r="CO214" s="11">
        <f t="shared" si="339"/>
        <v>0</v>
      </c>
      <c r="CP214" s="11">
        <f t="shared" si="340"/>
        <v>0</v>
      </c>
      <c r="CQ214" s="10">
        <f t="shared" si="341"/>
        <v>4</v>
      </c>
      <c r="CR214" s="11">
        <f t="shared" si="342"/>
        <v>1</v>
      </c>
      <c r="CS214" s="11">
        <f t="shared" si="343"/>
        <v>1</v>
      </c>
      <c r="CT214" s="11">
        <f t="shared" si="344"/>
        <v>1</v>
      </c>
      <c r="CU214" s="11">
        <f t="shared" si="345"/>
        <v>1</v>
      </c>
      <c r="CV214" s="11">
        <f t="shared" si="346"/>
        <v>0</v>
      </c>
      <c r="CW214" s="11">
        <f t="shared" si="347"/>
        <v>0</v>
      </c>
      <c r="CX214" s="10">
        <f t="shared" si="348"/>
        <v>4</v>
      </c>
      <c r="CY214" s="11">
        <f t="shared" si="349"/>
        <v>0</v>
      </c>
      <c r="CZ214" s="11">
        <f t="shared" si="350"/>
        <v>0</v>
      </c>
      <c r="DA214" s="11">
        <f t="shared" si="351"/>
        <v>1</v>
      </c>
      <c r="DB214" s="11">
        <f t="shared" si="352"/>
        <v>0</v>
      </c>
      <c r="DC214" s="11">
        <f t="shared" si="353"/>
        <v>0</v>
      </c>
      <c r="DD214" s="11">
        <f t="shared" si="354"/>
        <v>0</v>
      </c>
      <c r="DE214" s="10">
        <f t="shared" si="355"/>
        <v>1</v>
      </c>
      <c r="DF214" s="12" t="s">
        <v>1543</v>
      </c>
      <c r="DG214" s="12" t="s">
        <v>1420</v>
      </c>
      <c r="DH214" s="13">
        <v>2783</v>
      </c>
      <c r="DI214" s="10">
        <f t="shared" si="356"/>
        <v>3</v>
      </c>
      <c r="DJ214" s="17">
        <f t="shared" si="357"/>
        <v>3.5</v>
      </c>
    </row>
    <row r="215" spans="1:114" ht="14.25" x14ac:dyDescent="0.2">
      <c r="A215" s="6" t="s">
        <v>947</v>
      </c>
      <c r="B215" s="7">
        <v>1444</v>
      </c>
      <c r="C215" s="7"/>
      <c r="D215" s="7">
        <v>208</v>
      </c>
      <c r="E215" s="6" t="s">
        <v>309</v>
      </c>
      <c r="F215" s="9" t="str">
        <f t="shared" si="305"/>
        <v>Gun Henriksson</v>
      </c>
      <c r="G215" s="10" t="str">
        <f t="shared" si="306"/>
        <v>gun.henriksson@eksjo.se</v>
      </c>
      <c r="H215" s="10" t="str">
        <f t="shared" si="307"/>
        <v>Fritidsintendent</v>
      </c>
      <c r="I215" s="11">
        <f t="shared" si="358"/>
        <v>0</v>
      </c>
      <c r="J215" s="11">
        <f t="shared" si="359"/>
        <v>0</v>
      </c>
      <c r="K215" s="11">
        <f t="shared" si="360"/>
        <v>0</v>
      </c>
      <c r="L215" s="11">
        <f t="shared" si="361"/>
        <v>1.25</v>
      </c>
      <c r="M215" s="11">
        <f t="shared" si="362"/>
        <v>0</v>
      </c>
      <c r="N215" s="10">
        <f t="shared" si="363"/>
        <v>1.25</v>
      </c>
      <c r="O215" s="11">
        <f t="shared" si="364"/>
        <v>0</v>
      </c>
      <c r="P215" s="11">
        <f t="shared" si="365"/>
        <v>0</v>
      </c>
      <c r="Q215" s="11">
        <f t="shared" si="366"/>
        <v>0</v>
      </c>
      <c r="R215" s="11">
        <f t="shared" si="367"/>
        <v>1</v>
      </c>
      <c r="S215" s="11">
        <f t="shared" si="368"/>
        <v>0</v>
      </c>
      <c r="T215" s="11">
        <f t="shared" si="369"/>
        <v>0</v>
      </c>
      <c r="U215" s="10">
        <f t="shared" si="370"/>
        <v>1</v>
      </c>
      <c r="V215" s="11">
        <f t="shared" si="371"/>
        <v>0</v>
      </c>
      <c r="W215" s="11">
        <f t="shared" si="372"/>
        <v>0</v>
      </c>
      <c r="X215" s="11">
        <f t="shared" si="373"/>
        <v>0.625</v>
      </c>
      <c r="Y215" s="11">
        <f t="shared" si="374"/>
        <v>0.625</v>
      </c>
      <c r="Z215" s="11">
        <f t="shared" si="375"/>
        <v>0</v>
      </c>
      <c r="AA215" s="11">
        <f t="shared" si="376"/>
        <v>0.625</v>
      </c>
      <c r="AB215" s="11">
        <f t="shared" si="377"/>
        <v>0</v>
      </c>
      <c r="AC215" s="11">
        <f t="shared" si="378"/>
        <v>0</v>
      </c>
      <c r="AD215" s="11">
        <f t="shared" si="379"/>
        <v>0</v>
      </c>
      <c r="AE215" s="10">
        <f t="shared" si="380"/>
        <v>1.875</v>
      </c>
      <c r="AF215" s="11">
        <f t="shared" si="381"/>
        <v>0</v>
      </c>
      <c r="AG215" s="11">
        <f t="shared" si="382"/>
        <v>2</v>
      </c>
      <c r="AH215" s="11">
        <f t="shared" si="383"/>
        <v>0</v>
      </c>
      <c r="AI215" s="11">
        <f t="shared" si="384"/>
        <v>0</v>
      </c>
      <c r="AJ215" s="11">
        <f t="shared" si="385"/>
        <v>0</v>
      </c>
      <c r="AK215" s="11">
        <f t="shared" si="386"/>
        <v>0</v>
      </c>
      <c r="AL215" s="10">
        <f t="shared" si="387"/>
        <v>2</v>
      </c>
      <c r="AM215" s="11">
        <f t="shared" si="388"/>
        <v>1</v>
      </c>
      <c r="AN215" s="11">
        <f t="shared" si="389"/>
        <v>1</v>
      </c>
      <c r="AO215" s="11">
        <f t="shared" si="390"/>
        <v>1</v>
      </c>
      <c r="AP215" s="11">
        <f t="shared" si="391"/>
        <v>1</v>
      </c>
      <c r="AQ215" s="11">
        <f t="shared" si="392"/>
        <v>0</v>
      </c>
      <c r="AR215" s="11">
        <f t="shared" si="393"/>
        <v>0</v>
      </c>
      <c r="AS215" s="10">
        <f t="shared" si="394"/>
        <v>4</v>
      </c>
      <c r="AT215" s="11">
        <f t="shared" si="395"/>
        <v>0</v>
      </c>
      <c r="AU215" s="11">
        <f t="shared" si="396"/>
        <v>0</v>
      </c>
      <c r="AV215" s="11">
        <f t="shared" si="397"/>
        <v>0</v>
      </c>
      <c r="AW215" s="11">
        <f t="shared" si="398"/>
        <v>0</v>
      </c>
      <c r="AX215" s="11">
        <f t="shared" si="399"/>
        <v>0</v>
      </c>
      <c r="AY215" s="11">
        <f t="shared" si="400"/>
        <v>0</v>
      </c>
      <c r="AZ215" s="10">
        <f t="shared" si="401"/>
        <v>0</v>
      </c>
      <c r="BA215" s="12" t="s">
        <v>1334</v>
      </c>
      <c r="BB215" s="12" t="s">
        <v>1393</v>
      </c>
      <c r="BC215" s="13">
        <v>2805</v>
      </c>
      <c r="BD215" s="10">
        <f t="shared" si="308"/>
        <v>4</v>
      </c>
      <c r="BE215" s="17">
        <f t="shared" si="402"/>
        <v>2</v>
      </c>
      <c r="BF215" s="10" t="str">
        <f t="shared" si="304"/>
        <v>Varken eller</v>
      </c>
      <c r="BI215" s="7">
        <v>52</v>
      </c>
      <c r="BJ215" s="6" t="s">
        <v>781</v>
      </c>
      <c r="BK215" s="9" t="str">
        <f t="shared" si="309"/>
        <v>Mari-Louise Skogh</v>
      </c>
      <c r="BL215" s="10" t="str">
        <f t="shared" si="310"/>
        <v>mari-louise.skoogh@norsjo.se</v>
      </c>
      <c r="BM215" s="10" t="str">
        <f t="shared" si="311"/>
        <v>Ungdoms- och folkhälsostrateg</v>
      </c>
      <c r="BN215" s="11">
        <f t="shared" si="312"/>
        <v>0</v>
      </c>
      <c r="BO215" s="11">
        <f t="shared" si="313"/>
        <v>1.25</v>
      </c>
      <c r="BP215" s="11">
        <f t="shared" si="314"/>
        <v>0</v>
      </c>
      <c r="BQ215" s="11">
        <f t="shared" si="315"/>
        <v>1.25</v>
      </c>
      <c r="BR215" s="11">
        <f t="shared" si="316"/>
        <v>0</v>
      </c>
      <c r="BS215" s="10">
        <f t="shared" si="317"/>
        <v>2.5</v>
      </c>
      <c r="BT215" s="11">
        <f t="shared" si="318"/>
        <v>1</v>
      </c>
      <c r="BU215" s="11">
        <f t="shared" si="319"/>
        <v>1</v>
      </c>
      <c r="BV215" s="11">
        <f t="shared" si="320"/>
        <v>1</v>
      </c>
      <c r="BW215" s="11">
        <f t="shared" si="321"/>
        <v>1</v>
      </c>
      <c r="BX215" s="11">
        <f t="shared" si="322"/>
        <v>0</v>
      </c>
      <c r="BY215" s="11">
        <f t="shared" si="323"/>
        <v>0</v>
      </c>
      <c r="BZ215" s="10">
        <f t="shared" si="324"/>
        <v>4</v>
      </c>
      <c r="CA215" s="11">
        <f t="shared" si="325"/>
        <v>0</v>
      </c>
      <c r="CB215" s="11">
        <f t="shared" si="326"/>
        <v>0.625</v>
      </c>
      <c r="CC215" s="11">
        <f t="shared" si="327"/>
        <v>0.625</v>
      </c>
      <c r="CD215" s="11">
        <f t="shared" si="328"/>
        <v>0.625</v>
      </c>
      <c r="CE215" s="11">
        <f t="shared" si="329"/>
        <v>0.625</v>
      </c>
      <c r="CF215" s="11">
        <f t="shared" si="330"/>
        <v>0.625</v>
      </c>
      <c r="CG215" s="11">
        <f t="shared" si="331"/>
        <v>0.625</v>
      </c>
      <c r="CH215" s="11">
        <f t="shared" si="332"/>
        <v>0</v>
      </c>
      <c r="CI215" s="11">
        <f t="shared" si="333"/>
        <v>0</v>
      </c>
      <c r="CJ215" s="10">
        <f t="shared" si="334"/>
        <v>3.75</v>
      </c>
      <c r="CK215" s="11">
        <f t="shared" si="335"/>
        <v>0</v>
      </c>
      <c r="CL215" s="11">
        <f t="shared" si="336"/>
        <v>2</v>
      </c>
      <c r="CM215" s="11">
        <f t="shared" si="337"/>
        <v>0</v>
      </c>
      <c r="CN215" s="11">
        <f t="shared" si="338"/>
        <v>2</v>
      </c>
      <c r="CO215" s="11">
        <f t="shared" si="339"/>
        <v>0</v>
      </c>
      <c r="CP215" s="11">
        <f t="shared" si="340"/>
        <v>0</v>
      </c>
      <c r="CQ215" s="10">
        <f t="shared" si="341"/>
        <v>4</v>
      </c>
      <c r="CR215" s="11">
        <f t="shared" si="342"/>
        <v>1</v>
      </c>
      <c r="CS215" s="11">
        <f t="shared" si="343"/>
        <v>1</v>
      </c>
      <c r="CT215" s="11">
        <f t="shared" si="344"/>
        <v>0</v>
      </c>
      <c r="CU215" s="11">
        <f t="shared" si="345"/>
        <v>0</v>
      </c>
      <c r="CV215" s="11">
        <f t="shared" si="346"/>
        <v>0</v>
      </c>
      <c r="CW215" s="11">
        <f t="shared" si="347"/>
        <v>0</v>
      </c>
      <c r="CX215" s="10">
        <f t="shared" si="348"/>
        <v>2</v>
      </c>
      <c r="CY215" s="11">
        <f t="shared" si="349"/>
        <v>1</v>
      </c>
      <c r="CZ215" s="11">
        <f t="shared" si="350"/>
        <v>1</v>
      </c>
      <c r="DA215" s="11">
        <f t="shared" si="351"/>
        <v>1</v>
      </c>
      <c r="DB215" s="11">
        <f t="shared" si="352"/>
        <v>0</v>
      </c>
      <c r="DC215" s="11">
        <f t="shared" si="353"/>
        <v>0</v>
      </c>
      <c r="DD215" s="11">
        <f t="shared" si="354"/>
        <v>0</v>
      </c>
      <c r="DE215" s="10">
        <f t="shared" si="355"/>
        <v>3</v>
      </c>
      <c r="DF215" s="12" t="s">
        <v>1606</v>
      </c>
      <c r="DG215" s="12" t="s">
        <v>1607</v>
      </c>
      <c r="DH215" s="13">
        <v>3879</v>
      </c>
      <c r="DI215" s="10">
        <f t="shared" si="356"/>
        <v>5</v>
      </c>
      <c r="DJ215" s="17">
        <f t="shared" si="357"/>
        <v>3.5</v>
      </c>
    </row>
    <row r="216" spans="1:114" ht="14.25" x14ac:dyDescent="0.2">
      <c r="A216" s="6" t="s">
        <v>947</v>
      </c>
      <c r="B216" s="7">
        <v>1497</v>
      </c>
      <c r="C216" s="7"/>
      <c r="D216" s="7">
        <v>209</v>
      </c>
      <c r="E216" s="6" t="s">
        <v>361</v>
      </c>
      <c r="F216" s="9" t="str">
        <f t="shared" si="305"/>
        <v>Annette Hemlin</v>
      </c>
      <c r="G216" s="10" t="str">
        <f t="shared" si="306"/>
        <v>annette.hemlin@telia.com</v>
      </c>
      <c r="H216" s="10" t="str">
        <f t="shared" si="307"/>
        <v>Fritidsledare/ungdomaspolitiker</v>
      </c>
      <c r="I216" s="11">
        <f t="shared" si="358"/>
        <v>0</v>
      </c>
      <c r="J216" s="11">
        <f t="shared" si="359"/>
        <v>0</v>
      </c>
      <c r="K216" s="11">
        <f t="shared" si="360"/>
        <v>0</v>
      </c>
      <c r="L216" s="11">
        <f t="shared" si="361"/>
        <v>1.25</v>
      </c>
      <c r="M216" s="11">
        <f t="shared" si="362"/>
        <v>0</v>
      </c>
      <c r="N216" s="10">
        <f t="shared" si="363"/>
        <v>1.25</v>
      </c>
      <c r="O216" s="11">
        <f t="shared" si="364"/>
        <v>0</v>
      </c>
      <c r="P216" s="11">
        <f t="shared" si="365"/>
        <v>0</v>
      </c>
      <c r="Q216" s="11">
        <f t="shared" si="366"/>
        <v>1</v>
      </c>
      <c r="R216" s="11">
        <f t="shared" si="367"/>
        <v>1</v>
      </c>
      <c r="S216" s="11">
        <f t="shared" si="368"/>
        <v>0</v>
      </c>
      <c r="T216" s="11">
        <f t="shared" si="369"/>
        <v>0</v>
      </c>
      <c r="U216" s="10">
        <f t="shared" si="370"/>
        <v>2</v>
      </c>
      <c r="V216" s="11">
        <f t="shared" si="371"/>
        <v>0</v>
      </c>
      <c r="W216" s="11">
        <f t="shared" si="372"/>
        <v>0</v>
      </c>
      <c r="X216" s="11">
        <f t="shared" si="373"/>
        <v>0</v>
      </c>
      <c r="Y216" s="11">
        <f t="shared" si="374"/>
        <v>0</v>
      </c>
      <c r="Z216" s="11">
        <f t="shared" si="375"/>
        <v>0</v>
      </c>
      <c r="AA216" s="11">
        <f t="shared" si="376"/>
        <v>0.625</v>
      </c>
      <c r="AB216" s="11">
        <f t="shared" si="377"/>
        <v>0.625</v>
      </c>
      <c r="AC216" s="11">
        <f t="shared" si="378"/>
        <v>0.625</v>
      </c>
      <c r="AD216" s="11">
        <f t="shared" si="379"/>
        <v>0</v>
      </c>
      <c r="AE216" s="10">
        <f t="shared" si="380"/>
        <v>1.875</v>
      </c>
      <c r="AF216" s="11">
        <f t="shared" si="381"/>
        <v>1</v>
      </c>
      <c r="AG216" s="11">
        <f t="shared" si="382"/>
        <v>0</v>
      </c>
      <c r="AH216" s="11">
        <f t="shared" si="383"/>
        <v>1</v>
      </c>
      <c r="AI216" s="11">
        <f t="shared" si="384"/>
        <v>0</v>
      </c>
      <c r="AJ216" s="11">
        <f t="shared" si="385"/>
        <v>0</v>
      </c>
      <c r="AK216" s="11">
        <f t="shared" si="386"/>
        <v>0</v>
      </c>
      <c r="AL216" s="10">
        <f t="shared" si="387"/>
        <v>2</v>
      </c>
      <c r="AM216" s="11">
        <f t="shared" si="388"/>
        <v>0</v>
      </c>
      <c r="AN216" s="11">
        <f t="shared" si="389"/>
        <v>1</v>
      </c>
      <c r="AO216" s="11">
        <f t="shared" si="390"/>
        <v>1</v>
      </c>
      <c r="AP216" s="11">
        <f t="shared" si="391"/>
        <v>1</v>
      </c>
      <c r="AQ216" s="11">
        <f t="shared" si="392"/>
        <v>0</v>
      </c>
      <c r="AR216" s="11">
        <f t="shared" si="393"/>
        <v>0</v>
      </c>
      <c r="AS216" s="10">
        <f t="shared" si="394"/>
        <v>3</v>
      </c>
      <c r="AT216" s="11">
        <f t="shared" si="395"/>
        <v>0</v>
      </c>
      <c r="AU216" s="11">
        <f t="shared" si="396"/>
        <v>0</v>
      </c>
      <c r="AV216" s="11">
        <f t="shared" si="397"/>
        <v>0</v>
      </c>
      <c r="AW216" s="11">
        <f t="shared" si="398"/>
        <v>0</v>
      </c>
      <c r="AX216" s="11">
        <f t="shared" si="399"/>
        <v>0</v>
      </c>
      <c r="AY216" s="11">
        <f t="shared" si="400"/>
        <v>0</v>
      </c>
      <c r="AZ216" s="10">
        <f t="shared" si="401"/>
        <v>0</v>
      </c>
      <c r="BA216" s="12" t="s">
        <v>1406</v>
      </c>
      <c r="BB216" s="12" t="s">
        <v>1407</v>
      </c>
      <c r="BC216" s="13">
        <v>2831</v>
      </c>
      <c r="BD216" s="10">
        <f t="shared" si="308"/>
        <v>4</v>
      </c>
      <c r="BE216" s="17">
        <f t="shared" si="402"/>
        <v>2</v>
      </c>
      <c r="BF216" s="10" t="str">
        <f t="shared" si="304"/>
        <v>Dålig</v>
      </c>
      <c r="BI216" s="7">
        <v>53</v>
      </c>
      <c r="BJ216" s="6" t="s">
        <v>578</v>
      </c>
      <c r="BK216" s="9" t="str">
        <f t="shared" si="309"/>
        <v>Daniel Ekberg</v>
      </c>
      <c r="BL216" s="10" t="str">
        <f t="shared" si="310"/>
        <v>daniel.ekberg@vindeln.se</v>
      </c>
      <c r="BM216" s="10" t="str">
        <f t="shared" si="311"/>
        <v>Ungdomskonsulent</v>
      </c>
      <c r="BN216" s="11">
        <f t="shared" si="312"/>
        <v>0</v>
      </c>
      <c r="BO216" s="11">
        <f t="shared" si="313"/>
        <v>0</v>
      </c>
      <c r="BP216" s="11">
        <f t="shared" si="314"/>
        <v>1.25</v>
      </c>
      <c r="BQ216" s="11">
        <f t="shared" si="315"/>
        <v>1.25</v>
      </c>
      <c r="BR216" s="11">
        <f t="shared" si="316"/>
        <v>0</v>
      </c>
      <c r="BS216" s="10">
        <f t="shared" si="317"/>
        <v>2.5</v>
      </c>
      <c r="BT216" s="11">
        <f t="shared" si="318"/>
        <v>1</v>
      </c>
      <c r="BU216" s="11">
        <f t="shared" si="319"/>
        <v>1</v>
      </c>
      <c r="BV216" s="11">
        <f t="shared" si="320"/>
        <v>1</v>
      </c>
      <c r="BW216" s="11">
        <f t="shared" si="321"/>
        <v>1</v>
      </c>
      <c r="BX216" s="11">
        <f t="shared" si="322"/>
        <v>0</v>
      </c>
      <c r="BY216" s="11">
        <f t="shared" si="323"/>
        <v>0</v>
      </c>
      <c r="BZ216" s="10">
        <f t="shared" si="324"/>
        <v>4</v>
      </c>
      <c r="CA216" s="11">
        <f t="shared" si="325"/>
        <v>0</v>
      </c>
      <c r="CB216" s="11">
        <f t="shared" si="326"/>
        <v>0</v>
      </c>
      <c r="CC216" s="11">
        <f t="shared" si="327"/>
        <v>0.625</v>
      </c>
      <c r="CD216" s="11">
        <f t="shared" si="328"/>
        <v>0.625</v>
      </c>
      <c r="CE216" s="11">
        <f t="shared" si="329"/>
        <v>0.625</v>
      </c>
      <c r="CF216" s="11">
        <f t="shared" si="330"/>
        <v>0.625</v>
      </c>
      <c r="CG216" s="11">
        <f t="shared" si="331"/>
        <v>0.625</v>
      </c>
      <c r="CH216" s="11">
        <f t="shared" si="332"/>
        <v>0.625</v>
      </c>
      <c r="CI216" s="11">
        <f t="shared" si="333"/>
        <v>0</v>
      </c>
      <c r="CJ216" s="10">
        <f t="shared" si="334"/>
        <v>3.75</v>
      </c>
      <c r="CK216" s="11">
        <f t="shared" si="335"/>
        <v>1</v>
      </c>
      <c r="CL216" s="11">
        <f t="shared" si="336"/>
        <v>0</v>
      </c>
      <c r="CM216" s="11">
        <f t="shared" si="337"/>
        <v>0</v>
      </c>
      <c r="CN216" s="11">
        <f t="shared" si="338"/>
        <v>2</v>
      </c>
      <c r="CO216" s="11">
        <f t="shared" si="339"/>
        <v>1</v>
      </c>
      <c r="CP216" s="11">
        <f t="shared" si="340"/>
        <v>0</v>
      </c>
      <c r="CQ216" s="10">
        <f t="shared" si="341"/>
        <v>4</v>
      </c>
      <c r="CR216" s="11">
        <f t="shared" si="342"/>
        <v>1</v>
      </c>
      <c r="CS216" s="11">
        <f t="shared" si="343"/>
        <v>1</v>
      </c>
      <c r="CT216" s="11">
        <f t="shared" si="344"/>
        <v>1</v>
      </c>
      <c r="CU216" s="11">
        <f t="shared" si="345"/>
        <v>1</v>
      </c>
      <c r="CV216" s="11">
        <f t="shared" si="346"/>
        <v>1</v>
      </c>
      <c r="CW216" s="11">
        <f t="shared" si="347"/>
        <v>0</v>
      </c>
      <c r="CX216" s="10">
        <f t="shared" si="348"/>
        <v>5</v>
      </c>
      <c r="CY216" s="11">
        <f t="shared" si="349"/>
        <v>0</v>
      </c>
      <c r="CZ216" s="11">
        <f t="shared" si="350"/>
        <v>1</v>
      </c>
      <c r="DA216" s="11">
        <f t="shared" si="351"/>
        <v>1</v>
      </c>
      <c r="DB216" s="11">
        <f t="shared" si="352"/>
        <v>1</v>
      </c>
      <c r="DC216" s="11">
        <f t="shared" si="353"/>
        <v>0</v>
      </c>
      <c r="DD216" s="11">
        <f t="shared" si="354"/>
        <v>0</v>
      </c>
      <c r="DE216" s="10">
        <f t="shared" si="355"/>
        <v>3</v>
      </c>
      <c r="DF216" s="12" t="s">
        <v>1394</v>
      </c>
      <c r="DG216" s="12">
        <v>993</v>
      </c>
      <c r="DH216" s="13">
        <v>2474</v>
      </c>
      <c r="DI216" s="10">
        <f t="shared" si="356"/>
        <v>2</v>
      </c>
      <c r="DJ216" s="17">
        <f t="shared" si="357"/>
        <v>3.5</v>
      </c>
    </row>
    <row r="217" spans="1:114" ht="14.25" x14ac:dyDescent="0.2">
      <c r="A217" s="6" t="s">
        <v>947</v>
      </c>
      <c r="B217" s="7">
        <v>1498</v>
      </c>
      <c r="C217" s="7"/>
      <c r="D217" s="7">
        <v>210</v>
      </c>
      <c r="E217" s="6" t="s">
        <v>460</v>
      </c>
      <c r="F217" s="9" t="str">
        <f t="shared" si="305"/>
        <v>Hans Ylipää</v>
      </c>
      <c r="G217" s="10" t="str">
        <f t="shared" si="306"/>
        <v>hans.ylipaa@kommun.pajala.se</v>
      </c>
      <c r="H217" s="10" t="str">
        <f t="shared" si="307"/>
        <v>Avdelningschef fritid</v>
      </c>
      <c r="I217" s="11">
        <f t="shared" si="358"/>
        <v>0</v>
      </c>
      <c r="J217" s="11">
        <f t="shared" si="359"/>
        <v>0</v>
      </c>
      <c r="K217" s="11">
        <f t="shared" si="360"/>
        <v>0</v>
      </c>
      <c r="L217" s="11">
        <f t="shared" si="361"/>
        <v>0</v>
      </c>
      <c r="M217" s="11">
        <f t="shared" si="362"/>
        <v>0</v>
      </c>
      <c r="N217" s="10">
        <f t="shared" si="363"/>
        <v>0</v>
      </c>
      <c r="O217" s="11">
        <f t="shared" si="364"/>
        <v>0</v>
      </c>
      <c r="P217" s="11">
        <f t="shared" si="365"/>
        <v>1</v>
      </c>
      <c r="Q217" s="11">
        <f t="shared" si="366"/>
        <v>1</v>
      </c>
      <c r="R217" s="11">
        <f t="shared" si="367"/>
        <v>0</v>
      </c>
      <c r="S217" s="11">
        <f t="shared" si="368"/>
        <v>0</v>
      </c>
      <c r="T217" s="11">
        <f t="shared" si="369"/>
        <v>0</v>
      </c>
      <c r="U217" s="10">
        <f t="shared" si="370"/>
        <v>2</v>
      </c>
      <c r="V217" s="11">
        <f t="shared" si="371"/>
        <v>0</v>
      </c>
      <c r="W217" s="11">
        <f t="shared" si="372"/>
        <v>0</v>
      </c>
      <c r="X217" s="11">
        <f t="shared" si="373"/>
        <v>0.625</v>
      </c>
      <c r="Y217" s="11">
        <f t="shared" si="374"/>
        <v>0</v>
      </c>
      <c r="Z217" s="11">
        <f t="shared" si="375"/>
        <v>0</v>
      </c>
      <c r="AA217" s="11">
        <f t="shared" si="376"/>
        <v>0.625</v>
      </c>
      <c r="AB217" s="11">
        <f t="shared" si="377"/>
        <v>0</v>
      </c>
      <c r="AC217" s="11">
        <f t="shared" si="378"/>
        <v>0</v>
      </c>
      <c r="AD217" s="11">
        <f t="shared" si="379"/>
        <v>0</v>
      </c>
      <c r="AE217" s="10">
        <f t="shared" si="380"/>
        <v>1.25</v>
      </c>
      <c r="AF217" s="11">
        <f t="shared" si="381"/>
        <v>0</v>
      </c>
      <c r="AG217" s="11">
        <f t="shared" si="382"/>
        <v>2</v>
      </c>
      <c r="AH217" s="11">
        <f t="shared" si="383"/>
        <v>1</v>
      </c>
      <c r="AI217" s="11">
        <f t="shared" si="384"/>
        <v>0</v>
      </c>
      <c r="AJ217" s="11">
        <f t="shared" si="385"/>
        <v>0</v>
      </c>
      <c r="AK217" s="11">
        <f t="shared" si="386"/>
        <v>0</v>
      </c>
      <c r="AL217" s="10">
        <f t="shared" si="387"/>
        <v>3</v>
      </c>
      <c r="AM217" s="11">
        <f t="shared" si="388"/>
        <v>0</v>
      </c>
      <c r="AN217" s="11">
        <f t="shared" si="389"/>
        <v>1</v>
      </c>
      <c r="AO217" s="11">
        <f t="shared" si="390"/>
        <v>1</v>
      </c>
      <c r="AP217" s="11">
        <f t="shared" si="391"/>
        <v>1</v>
      </c>
      <c r="AQ217" s="11">
        <f t="shared" si="392"/>
        <v>0</v>
      </c>
      <c r="AR217" s="11">
        <f t="shared" si="393"/>
        <v>0</v>
      </c>
      <c r="AS217" s="10">
        <f t="shared" si="394"/>
        <v>3</v>
      </c>
      <c r="AT217" s="11">
        <f t="shared" si="395"/>
        <v>1</v>
      </c>
      <c r="AU217" s="11">
        <f t="shared" si="396"/>
        <v>0</v>
      </c>
      <c r="AV217" s="11">
        <f t="shared" si="397"/>
        <v>0</v>
      </c>
      <c r="AW217" s="11">
        <f t="shared" si="398"/>
        <v>0</v>
      </c>
      <c r="AX217" s="11">
        <f t="shared" si="399"/>
        <v>0</v>
      </c>
      <c r="AY217" s="11">
        <f t="shared" si="400"/>
        <v>0</v>
      </c>
      <c r="AZ217" s="10">
        <f t="shared" si="401"/>
        <v>1</v>
      </c>
      <c r="BA217" s="12" t="s">
        <v>1434</v>
      </c>
      <c r="BB217" s="12" t="s">
        <v>1435</v>
      </c>
      <c r="BC217" s="13">
        <v>2954</v>
      </c>
      <c r="BD217" s="10">
        <f t="shared" si="308"/>
        <v>4</v>
      </c>
      <c r="BE217" s="17">
        <f t="shared" si="402"/>
        <v>2</v>
      </c>
      <c r="BF217" s="10" t="str">
        <f t="shared" si="304"/>
        <v>Varken eller</v>
      </c>
      <c r="BI217" s="7">
        <v>54</v>
      </c>
      <c r="BJ217" s="6" t="s">
        <v>1030</v>
      </c>
      <c r="BK217" s="9" t="str">
        <f t="shared" si="309"/>
        <v>Robert Hagström</v>
      </c>
      <c r="BL217" s="10" t="str">
        <f t="shared" si="310"/>
        <v>robert.hagstrom@vargarda.se</v>
      </c>
      <c r="BM217" s="10" t="str">
        <f t="shared" si="311"/>
        <v>folkhälsosamordnare</v>
      </c>
      <c r="BN217" s="11">
        <f t="shared" si="312"/>
        <v>0</v>
      </c>
      <c r="BO217" s="11">
        <f t="shared" si="313"/>
        <v>0</v>
      </c>
      <c r="BP217" s="11">
        <f t="shared" si="314"/>
        <v>1.25</v>
      </c>
      <c r="BQ217" s="11">
        <f t="shared" si="315"/>
        <v>1.25</v>
      </c>
      <c r="BR217" s="11">
        <f t="shared" si="316"/>
        <v>0</v>
      </c>
      <c r="BS217" s="10">
        <f t="shared" si="317"/>
        <v>2.5</v>
      </c>
      <c r="BT217" s="11">
        <f t="shared" si="318"/>
        <v>1</v>
      </c>
      <c r="BU217" s="11">
        <f t="shared" si="319"/>
        <v>0</v>
      </c>
      <c r="BV217" s="11">
        <f t="shared" si="320"/>
        <v>1</v>
      </c>
      <c r="BW217" s="11">
        <f t="shared" si="321"/>
        <v>1</v>
      </c>
      <c r="BX217" s="11">
        <f t="shared" si="322"/>
        <v>0</v>
      </c>
      <c r="BY217" s="11">
        <f t="shared" si="323"/>
        <v>0</v>
      </c>
      <c r="BZ217" s="10">
        <f t="shared" si="324"/>
        <v>3</v>
      </c>
      <c r="CA217" s="11">
        <f t="shared" si="325"/>
        <v>0</v>
      </c>
      <c r="CB217" s="11">
        <f t="shared" si="326"/>
        <v>0.625</v>
      </c>
      <c r="CC217" s="11">
        <f t="shared" si="327"/>
        <v>0.625</v>
      </c>
      <c r="CD217" s="11">
        <f t="shared" si="328"/>
        <v>0.625</v>
      </c>
      <c r="CE217" s="11">
        <f t="shared" si="329"/>
        <v>0</v>
      </c>
      <c r="CF217" s="11">
        <f t="shared" si="330"/>
        <v>0.625</v>
      </c>
      <c r="CG217" s="11">
        <f t="shared" si="331"/>
        <v>0</v>
      </c>
      <c r="CH217" s="11">
        <f t="shared" si="332"/>
        <v>0.625</v>
      </c>
      <c r="CI217" s="11">
        <f t="shared" si="333"/>
        <v>0</v>
      </c>
      <c r="CJ217" s="10">
        <f t="shared" si="334"/>
        <v>3.125</v>
      </c>
      <c r="CK217" s="11">
        <f t="shared" si="335"/>
        <v>0</v>
      </c>
      <c r="CL217" s="11">
        <f t="shared" si="336"/>
        <v>2</v>
      </c>
      <c r="CM217" s="11">
        <f t="shared" si="337"/>
        <v>1</v>
      </c>
      <c r="CN217" s="11">
        <f t="shared" si="338"/>
        <v>0</v>
      </c>
      <c r="CO217" s="11">
        <f t="shared" si="339"/>
        <v>0</v>
      </c>
      <c r="CP217" s="11">
        <f t="shared" si="340"/>
        <v>0</v>
      </c>
      <c r="CQ217" s="10">
        <f t="shared" si="341"/>
        <v>3</v>
      </c>
      <c r="CR217" s="11">
        <f t="shared" si="342"/>
        <v>1</v>
      </c>
      <c r="CS217" s="11">
        <f t="shared" si="343"/>
        <v>1</v>
      </c>
      <c r="CT217" s="11">
        <f t="shared" si="344"/>
        <v>1</v>
      </c>
      <c r="CU217" s="11">
        <f t="shared" si="345"/>
        <v>1</v>
      </c>
      <c r="CV217" s="11">
        <f t="shared" si="346"/>
        <v>1</v>
      </c>
      <c r="CW217" s="11">
        <f t="shared" si="347"/>
        <v>0</v>
      </c>
      <c r="CX217" s="10">
        <f t="shared" si="348"/>
        <v>5</v>
      </c>
      <c r="CY217" s="11">
        <f t="shared" si="349"/>
        <v>1</v>
      </c>
      <c r="CZ217" s="11">
        <f t="shared" si="350"/>
        <v>1</v>
      </c>
      <c r="DA217" s="11">
        <f t="shared" si="351"/>
        <v>1</v>
      </c>
      <c r="DB217" s="11">
        <f t="shared" si="352"/>
        <v>0</v>
      </c>
      <c r="DC217" s="11">
        <f t="shared" si="353"/>
        <v>0</v>
      </c>
      <c r="DD217" s="11">
        <f t="shared" si="354"/>
        <v>0</v>
      </c>
      <c r="DE217" s="10">
        <f t="shared" si="355"/>
        <v>3</v>
      </c>
      <c r="DF217" s="12" t="s">
        <v>1668</v>
      </c>
      <c r="DG217" s="12" t="s">
        <v>1490</v>
      </c>
      <c r="DH217" s="13">
        <v>3437</v>
      </c>
      <c r="DI217" s="10">
        <f t="shared" si="356"/>
        <v>5</v>
      </c>
      <c r="DJ217" s="17">
        <f t="shared" si="357"/>
        <v>3.5</v>
      </c>
    </row>
    <row r="218" spans="1:114" ht="14.25" x14ac:dyDescent="0.2">
      <c r="A218" s="6" t="s">
        <v>947</v>
      </c>
      <c r="B218" s="7">
        <v>1491</v>
      </c>
      <c r="C218" s="7"/>
      <c r="D218" s="7">
        <v>211</v>
      </c>
      <c r="E218" s="6" t="s">
        <v>617</v>
      </c>
      <c r="F218" s="9" t="str">
        <f t="shared" si="305"/>
        <v>Bert-Inge Kaqrlsson</v>
      </c>
      <c r="G218" s="10" t="str">
        <f t="shared" si="306"/>
        <v>bert-inge.karlsson@klippan.se</v>
      </c>
      <c r="H218" s="10" t="str">
        <f t="shared" si="307"/>
        <v>alkohol- o drogförebyggande samordnare</v>
      </c>
      <c r="I218" s="11">
        <f t="shared" si="358"/>
        <v>0</v>
      </c>
      <c r="J218" s="11">
        <f t="shared" si="359"/>
        <v>0</v>
      </c>
      <c r="K218" s="11">
        <f t="shared" si="360"/>
        <v>0</v>
      </c>
      <c r="L218" s="11">
        <f t="shared" si="361"/>
        <v>1.25</v>
      </c>
      <c r="M218" s="11">
        <f t="shared" si="362"/>
        <v>0</v>
      </c>
      <c r="N218" s="10">
        <f t="shared" si="363"/>
        <v>1.25</v>
      </c>
      <c r="O218" s="11">
        <f t="shared" si="364"/>
        <v>1</v>
      </c>
      <c r="P218" s="11">
        <f t="shared" si="365"/>
        <v>1</v>
      </c>
      <c r="Q218" s="11">
        <f t="shared" si="366"/>
        <v>0</v>
      </c>
      <c r="R218" s="11">
        <f t="shared" si="367"/>
        <v>1</v>
      </c>
      <c r="S218" s="11">
        <f t="shared" si="368"/>
        <v>0</v>
      </c>
      <c r="T218" s="11">
        <f t="shared" si="369"/>
        <v>0</v>
      </c>
      <c r="U218" s="10">
        <f t="shared" si="370"/>
        <v>3</v>
      </c>
      <c r="V218" s="11">
        <f t="shared" si="371"/>
        <v>0</v>
      </c>
      <c r="W218" s="11">
        <f t="shared" si="372"/>
        <v>0.625</v>
      </c>
      <c r="X218" s="11">
        <f t="shared" si="373"/>
        <v>0.625</v>
      </c>
      <c r="Y218" s="11">
        <f t="shared" si="374"/>
        <v>0</v>
      </c>
      <c r="Z218" s="11">
        <f t="shared" si="375"/>
        <v>0</v>
      </c>
      <c r="AA218" s="11">
        <f t="shared" si="376"/>
        <v>0.625</v>
      </c>
      <c r="AB218" s="11">
        <f t="shared" si="377"/>
        <v>0</v>
      </c>
      <c r="AC218" s="11">
        <f t="shared" si="378"/>
        <v>0</v>
      </c>
      <c r="AD218" s="11">
        <f t="shared" si="379"/>
        <v>0</v>
      </c>
      <c r="AE218" s="10">
        <f t="shared" si="380"/>
        <v>1.875</v>
      </c>
      <c r="AF218" s="11">
        <f t="shared" si="381"/>
        <v>1</v>
      </c>
      <c r="AG218" s="11">
        <f t="shared" si="382"/>
        <v>0</v>
      </c>
      <c r="AH218" s="11">
        <f t="shared" si="383"/>
        <v>0</v>
      </c>
      <c r="AI218" s="11">
        <f t="shared" si="384"/>
        <v>0</v>
      </c>
      <c r="AJ218" s="11">
        <f t="shared" si="385"/>
        <v>0</v>
      </c>
      <c r="AK218" s="11">
        <f t="shared" si="386"/>
        <v>0</v>
      </c>
      <c r="AL218" s="10">
        <f t="shared" si="387"/>
        <v>1</v>
      </c>
      <c r="AM218" s="11">
        <f t="shared" si="388"/>
        <v>1</v>
      </c>
      <c r="AN218" s="11">
        <f t="shared" si="389"/>
        <v>1</v>
      </c>
      <c r="AO218" s="11">
        <f t="shared" si="390"/>
        <v>1</v>
      </c>
      <c r="AP218" s="11">
        <f t="shared" si="391"/>
        <v>0</v>
      </c>
      <c r="AQ218" s="11">
        <f t="shared" si="392"/>
        <v>0</v>
      </c>
      <c r="AR218" s="11">
        <f t="shared" si="393"/>
        <v>0</v>
      </c>
      <c r="AS218" s="10">
        <f t="shared" si="394"/>
        <v>3</v>
      </c>
      <c r="AT218" s="11">
        <f t="shared" si="395"/>
        <v>1</v>
      </c>
      <c r="AU218" s="11">
        <f t="shared" si="396"/>
        <v>1</v>
      </c>
      <c r="AV218" s="11">
        <f t="shared" si="397"/>
        <v>0</v>
      </c>
      <c r="AW218" s="11">
        <f t="shared" si="398"/>
        <v>0</v>
      </c>
      <c r="AX218" s="11">
        <f t="shared" si="399"/>
        <v>0</v>
      </c>
      <c r="AY218" s="11">
        <f t="shared" si="400"/>
        <v>0</v>
      </c>
      <c r="AZ218" s="10">
        <f t="shared" si="401"/>
        <v>2</v>
      </c>
      <c r="BA218" s="12" t="s">
        <v>1463</v>
      </c>
      <c r="BB218" s="12">
        <v>702</v>
      </c>
      <c r="BC218" s="13">
        <v>2409</v>
      </c>
      <c r="BD218" s="10">
        <f t="shared" si="308"/>
        <v>2</v>
      </c>
      <c r="BE218" s="17">
        <f t="shared" si="402"/>
        <v>2</v>
      </c>
      <c r="BF218" s="10" t="str">
        <f t="shared" si="304"/>
        <v>Varken eller</v>
      </c>
      <c r="BI218" s="7">
        <v>55</v>
      </c>
      <c r="BJ218" s="6" t="s">
        <v>903</v>
      </c>
      <c r="BK218" s="9" t="str">
        <f t="shared" si="309"/>
        <v>Valentina Velasquez</v>
      </c>
      <c r="BL218" s="10" t="str">
        <f t="shared" si="310"/>
        <v>valentina.velasquez@uddevalla.se</v>
      </c>
      <c r="BM218" s="10" t="str">
        <f t="shared" si="311"/>
        <v>Ungdomssamordnare</v>
      </c>
      <c r="BN218" s="11">
        <f t="shared" si="312"/>
        <v>1.25</v>
      </c>
      <c r="BO218" s="11">
        <f t="shared" si="313"/>
        <v>0</v>
      </c>
      <c r="BP218" s="11">
        <f t="shared" si="314"/>
        <v>1.25</v>
      </c>
      <c r="BQ218" s="11">
        <f t="shared" si="315"/>
        <v>0</v>
      </c>
      <c r="BR218" s="11">
        <f t="shared" si="316"/>
        <v>0</v>
      </c>
      <c r="BS218" s="10">
        <f t="shared" si="317"/>
        <v>2.5</v>
      </c>
      <c r="BT218" s="11">
        <f t="shared" si="318"/>
        <v>1</v>
      </c>
      <c r="BU218" s="11">
        <f t="shared" si="319"/>
        <v>1</v>
      </c>
      <c r="BV218" s="11">
        <f t="shared" si="320"/>
        <v>1</v>
      </c>
      <c r="BW218" s="11">
        <f t="shared" si="321"/>
        <v>1</v>
      </c>
      <c r="BX218" s="11">
        <f t="shared" si="322"/>
        <v>1</v>
      </c>
      <c r="BY218" s="11">
        <f t="shared" si="323"/>
        <v>0</v>
      </c>
      <c r="BZ218" s="10">
        <f t="shared" si="324"/>
        <v>5</v>
      </c>
      <c r="CA218" s="11">
        <f t="shared" si="325"/>
        <v>0.625</v>
      </c>
      <c r="CB218" s="11">
        <f t="shared" si="326"/>
        <v>0.625</v>
      </c>
      <c r="CC218" s="11">
        <f t="shared" si="327"/>
        <v>0.625</v>
      </c>
      <c r="CD218" s="11">
        <f t="shared" si="328"/>
        <v>0.625</v>
      </c>
      <c r="CE218" s="11">
        <f t="shared" si="329"/>
        <v>0</v>
      </c>
      <c r="CF218" s="11">
        <f t="shared" si="330"/>
        <v>0.625</v>
      </c>
      <c r="CG218" s="11">
        <f t="shared" si="331"/>
        <v>0</v>
      </c>
      <c r="CH218" s="11">
        <f t="shared" si="332"/>
        <v>0.625</v>
      </c>
      <c r="CI218" s="11">
        <f t="shared" si="333"/>
        <v>0</v>
      </c>
      <c r="CJ218" s="10">
        <f t="shared" si="334"/>
        <v>3.75</v>
      </c>
      <c r="CK218" s="11">
        <f t="shared" si="335"/>
        <v>0</v>
      </c>
      <c r="CL218" s="11">
        <f t="shared" si="336"/>
        <v>2</v>
      </c>
      <c r="CM218" s="11">
        <f t="shared" si="337"/>
        <v>0</v>
      </c>
      <c r="CN218" s="11">
        <f t="shared" si="338"/>
        <v>2</v>
      </c>
      <c r="CO218" s="11">
        <f t="shared" si="339"/>
        <v>0</v>
      </c>
      <c r="CP218" s="11">
        <f t="shared" si="340"/>
        <v>0</v>
      </c>
      <c r="CQ218" s="10">
        <f t="shared" si="341"/>
        <v>4</v>
      </c>
      <c r="CR218" s="11">
        <f t="shared" si="342"/>
        <v>1</v>
      </c>
      <c r="CS218" s="11">
        <f t="shared" si="343"/>
        <v>1</v>
      </c>
      <c r="CT218" s="11">
        <f t="shared" si="344"/>
        <v>1</v>
      </c>
      <c r="CU218" s="11">
        <f t="shared" si="345"/>
        <v>0</v>
      </c>
      <c r="CV218" s="11">
        <f t="shared" si="346"/>
        <v>1</v>
      </c>
      <c r="CW218" s="11">
        <f t="shared" si="347"/>
        <v>0</v>
      </c>
      <c r="CX218" s="10">
        <f t="shared" si="348"/>
        <v>4</v>
      </c>
      <c r="CY218" s="11">
        <f t="shared" si="349"/>
        <v>0</v>
      </c>
      <c r="CZ218" s="11">
        <f t="shared" si="350"/>
        <v>1</v>
      </c>
      <c r="DA218" s="11">
        <f t="shared" si="351"/>
        <v>0</v>
      </c>
      <c r="DB218" s="11">
        <f t="shared" si="352"/>
        <v>0</v>
      </c>
      <c r="DC218" s="11">
        <f t="shared" si="353"/>
        <v>0</v>
      </c>
      <c r="DD218" s="11">
        <f t="shared" si="354"/>
        <v>0</v>
      </c>
      <c r="DE218" s="10">
        <f t="shared" si="355"/>
        <v>1</v>
      </c>
      <c r="DF218" s="12" t="s">
        <v>1634</v>
      </c>
      <c r="DG218" s="12" t="s">
        <v>1669</v>
      </c>
      <c r="DH218" s="13">
        <v>2832</v>
      </c>
      <c r="DI218" s="10">
        <f t="shared" si="356"/>
        <v>4</v>
      </c>
      <c r="DJ218" s="17">
        <f t="shared" si="357"/>
        <v>3.5</v>
      </c>
    </row>
    <row r="219" spans="1:114" ht="14.25" x14ac:dyDescent="0.2">
      <c r="A219" s="6" t="s">
        <v>947</v>
      </c>
      <c r="B219" s="7">
        <v>1415</v>
      </c>
      <c r="C219" s="7"/>
      <c r="D219" s="7">
        <v>212</v>
      </c>
      <c r="E219" s="6" t="s">
        <v>574</v>
      </c>
      <c r="F219" s="9" t="str">
        <f t="shared" si="305"/>
        <v>Ulrica Burman</v>
      </c>
      <c r="G219" s="10" t="str">
        <f t="shared" si="306"/>
        <v>ulrica.burman@vilhelmina.se</v>
      </c>
      <c r="H219" s="10" t="str">
        <f t="shared" si="307"/>
        <v>Fritidskonsulent</v>
      </c>
      <c r="I219" s="11">
        <f t="shared" si="358"/>
        <v>0</v>
      </c>
      <c r="J219" s="11">
        <f t="shared" si="359"/>
        <v>0</v>
      </c>
      <c r="K219" s="11">
        <f t="shared" si="360"/>
        <v>0</v>
      </c>
      <c r="L219" s="11">
        <f t="shared" si="361"/>
        <v>0</v>
      </c>
      <c r="M219" s="11">
        <f t="shared" si="362"/>
        <v>0</v>
      </c>
      <c r="N219" s="10">
        <f t="shared" si="363"/>
        <v>0</v>
      </c>
      <c r="O219" s="11">
        <f t="shared" si="364"/>
        <v>0</v>
      </c>
      <c r="P219" s="11">
        <f t="shared" si="365"/>
        <v>0</v>
      </c>
      <c r="Q219" s="11">
        <f t="shared" si="366"/>
        <v>1</v>
      </c>
      <c r="R219" s="11">
        <f t="shared" si="367"/>
        <v>1</v>
      </c>
      <c r="S219" s="11">
        <f t="shared" si="368"/>
        <v>0</v>
      </c>
      <c r="T219" s="11">
        <f t="shared" si="369"/>
        <v>0</v>
      </c>
      <c r="U219" s="10">
        <f t="shared" si="370"/>
        <v>2</v>
      </c>
      <c r="V219" s="11">
        <f t="shared" si="371"/>
        <v>0</v>
      </c>
      <c r="W219" s="11">
        <f t="shared" si="372"/>
        <v>0</v>
      </c>
      <c r="X219" s="11">
        <f t="shared" si="373"/>
        <v>0.625</v>
      </c>
      <c r="Y219" s="11">
        <f t="shared" si="374"/>
        <v>0</v>
      </c>
      <c r="Z219" s="11">
        <f t="shared" si="375"/>
        <v>0</v>
      </c>
      <c r="AA219" s="11">
        <f t="shared" si="376"/>
        <v>0.625</v>
      </c>
      <c r="AB219" s="11">
        <f t="shared" si="377"/>
        <v>0.625</v>
      </c>
      <c r="AC219" s="11">
        <f t="shared" si="378"/>
        <v>0</v>
      </c>
      <c r="AD219" s="11">
        <f t="shared" si="379"/>
        <v>0</v>
      </c>
      <c r="AE219" s="10">
        <f t="shared" si="380"/>
        <v>1.875</v>
      </c>
      <c r="AF219" s="11">
        <f t="shared" si="381"/>
        <v>0</v>
      </c>
      <c r="AG219" s="11">
        <f t="shared" si="382"/>
        <v>2</v>
      </c>
      <c r="AH219" s="11">
        <f t="shared" si="383"/>
        <v>1</v>
      </c>
      <c r="AI219" s="11">
        <f t="shared" si="384"/>
        <v>0</v>
      </c>
      <c r="AJ219" s="11">
        <f t="shared" si="385"/>
        <v>0</v>
      </c>
      <c r="AK219" s="11">
        <f t="shared" si="386"/>
        <v>0</v>
      </c>
      <c r="AL219" s="10">
        <f t="shared" si="387"/>
        <v>3</v>
      </c>
      <c r="AM219" s="11">
        <f t="shared" si="388"/>
        <v>0</v>
      </c>
      <c r="AN219" s="11">
        <f t="shared" si="389"/>
        <v>1</v>
      </c>
      <c r="AO219" s="11">
        <f t="shared" si="390"/>
        <v>1</v>
      </c>
      <c r="AP219" s="11">
        <f t="shared" si="391"/>
        <v>0</v>
      </c>
      <c r="AQ219" s="11">
        <f t="shared" si="392"/>
        <v>0</v>
      </c>
      <c r="AR219" s="11">
        <f t="shared" si="393"/>
        <v>0</v>
      </c>
      <c r="AS219" s="10">
        <f t="shared" si="394"/>
        <v>2</v>
      </c>
      <c r="AT219" s="11">
        <f t="shared" si="395"/>
        <v>0</v>
      </c>
      <c r="AU219" s="11">
        <f t="shared" si="396"/>
        <v>0</v>
      </c>
      <c r="AV219" s="11">
        <f t="shared" si="397"/>
        <v>0</v>
      </c>
      <c r="AW219" s="11">
        <f t="shared" si="398"/>
        <v>0</v>
      </c>
      <c r="AX219" s="11">
        <f t="shared" si="399"/>
        <v>0</v>
      </c>
      <c r="AY219" s="11">
        <f t="shared" si="400"/>
        <v>0</v>
      </c>
      <c r="AZ219" s="10">
        <f t="shared" si="401"/>
        <v>0</v>
      </c>
      <c r="BA219" s="12" t="s">
        <v>1598</v>
      </c>
      <c r="BB219" s="12" t="s">
        <v>1599</v>
      </c>
      <c r="BC219" s="13">
        <v>3203</v>
      </c>
      <c r="BD219" s="10">
        <f t="shared" si="308"/>
        <v>5</v>
      </c>
      <c r="BE219" s="17">
        <f t="shared" si="402"/>
        <v>2</v>
      </c>
      <c r="BF219" s="10" t="str">
        <f t="shared" si="304"/>
        <v>Varken eller</v>
      </c>
      <c r="BI219" s="7">
        <v>56</v>
      </c>
      <c r="BJ219" s="6" t="s">
        <v>515</v>
      </c>
      <c r="BK219" s="9" t="str">
        <f t="shared" si="309"/>
        <v>Stefan Svensson</v>
      </c>
      <c r="BL219" s="10" t="str">
        <f t="shared" si="310"/>
        <v>stefan.svensson@kumla.se</v>
      </c>
      <c r="BM219" s="10" t="str">
        <f t="shared" si="311"/>
        <v>ANDT samordnare</v>
      </c>
      <c r="BN219" s="11">
        <f t="shared" si="312"/>
        <v>1.25</v>
      </c>
      <c r="BO219" s="11">
        <f t="shared" si="313"/>
        <v>1.25</v>
      </c>
      <c r="BP219" s="11">
        <f t="shared" si="314"/>
        <v>0</v>
      </c>
      <c r="BQ219" s="11">
        <f t="shared" si="315"/>
        <v>1.25</v>
      </c>
      <c r="BR219" s="11">
        <f t="shared" si="316"/>
        <v>0</v>
      </c>
      <c r="BS219" s="10">
        <f t="shared" si="317"/>
        <v>3.75</v>
      </c>
      <c r="BT219" s="11">
        <f t="shared" si="318"/>
        <v>1</v>
      </c>
      <c r="BU219" s="11">
        <f t="shared" si="319"/>
        <v>1</v>
      </c>
      <c r="BV219" s="11">
        <f t="shared" si="320"/>
        <v>0</v>
      </c>
      <c r="BW219" s="11">
        <f t="shared" si="321"/>
        <v>0</v>
      </c>
      <c r="BX219" s="11">
        <f t="shared" si="322"/>
        <v>1</v>
      </c>
      <c r="BY219" s="11">
        <f t="shared" si="323"/>
        <v>0</v>
      </c>
      <c r="BZ219" s="10">
        <f t="shared" si="324"/>
        <v>3</v>
      </c>
      <c r="CA219" s="11">
        <f t="shared" si="325"/>
        <v>0</v>
      </c>
      <c r="CB219" s="11">
        <f t="shared" si="326"/>
        <v>0</v>
      </c>
      <c r="CC219" s="11">
        <f t="shared" si="327"/>
        <v>0</v>
      </c>
      <c r="CD219" s="11">
        <f t="shared" si="328"/>
        <v>0</v>
      </c>
      <c r="CE219" s="11">
        <f t="shared" si="329"/>
        <v>0</v>
      </c>
      <c r="CF219" s="11">
        <f t="shared" si="330"/>
        <v>0.625</v>
      </c>
      <c r="CG219" s="11">
        <f t="shared" si="331"/>
        <v>0.625</v>
      </c>
      <c r="CH219" s="11">
        <f t="shared" si="332"/>
        <v>0.625</v>
      </c>
      <c r="CI219" s="11">
        <f t="shared" si="333"/>
        <v>0</v>
      </c>
      <c r="CJ219" s="10">
        <f t="shared" si="334"/>
        <v>1.875</v>
      </c>
      <c r="CK219" s="11">
        <f t="shared" si="335"/>
        <v>0</v>
      </c>
      <c r="CL219" s="11">
        <f t="shared" si="336"/>
        <v>2</v>
      </c>
      <c r="CM219" s="11">
        <f t="shared" si="337"/>
        <v>0</v>
      </c>
      <c r="CN219" s="11">
        <f t="shared" si="338"/>
        <v>2</v>
      </c>
      <c r="CO219" s="11">
        <f t="shared" si="339"/>
        <v>0</v>
      </c>
      <c r="CP219" s="11">
        <f t="shared" si="340"/>
        <v>0</v>
      </c>
      <c r="CQ219" s="10">
        <f t="shared" si="341"/>
        <v>4</v>
      </c>
      <c r="CR219" s="11">
        <f t="shared" si="342"/>
        <v>1</v>
      </c>
      <c r="CS219" s="11">
        <f t="shared" si="343"/>
        <v>1</v>
      </c>
      <c r="CT219" s="11">
        <f t="shared" si="344"/>
        <v>1</v>
      </c>
      <c r="CU219" s="11">
        <f t="shared" si="345"/>
        <v>1</v>
      </c>
      <c r="CV219" s="11">
        <f t="shared" si="346"/>
        <v>0</v>
      </c>
      <c r="CW219" s="11">
        <f t="shared" si="347"/>
        <v>0</v>
      </c>
      <c r="CX219" s="10">
        <f t="shared" si="348"/>
        <v>4</v>
      </c>
      <c r="CY219" s="11">
        <f t="shared" si="349"/>
        <v>1</v>
      </c>
      <c r="CZ219" s="11">
        <f t="shared" si="350"/>
        <v>1</v>
      </c>
      <c r="DA219" s="11">
        <f t="shared" si="351"/>
        <v>1</v>
      </c>
      <c r="DB219" s="11">
        <f t="shared" si="352"/>
        <v>0</v>
      </c>
      <c r="DC219" s="11">
        <f t="shared" si="353"/>
        <v>0</v>
      </c>
      <c r="DD219" s="11">
        <f t="shared" si="354"/>
        <v>0</v>
      </c>
      <c r="DE219" s="10">
        <f t="shared" si="355"/>
        <v>3</v>
      </c>
      <c r="DF219" s="12" t="s">
        <v>1695</v>
      </c>
      <c r="DG219" s="12" t="s">
        <v>1696</v>
      </c>
      <c r="DH219" s="13">
        <v>4181</v>
      </c>
      <c r="DI219" s="10">
        <f t="shared" si="356"/>
        <v>5</v>
      </c>
      <c r="DJ219" s="17">
        <f t="shared" si="357"/>
        <v>3.5</v>
      </c>
    </row>
    <row r="220" spans="1:114" ht="14.25" x14ac:dyDescent="0.2">
      <c r="A220" s="6" t="s">
        <v>947</v>
      </c>
      <c r="B220" s="7">
        <v>1472</v>
      </c>
      <c r="C220" s="7"/>
      <c r="D220" s="7">
        <v>213</v>
      </c>
      <c r="E220" s="6" t="s">
        <v>244</v>
      </c>
      <c r="F220" s="9" t="str">
        <f t="shared" si="305"/>
        <v>Anna-Karin Sandström</v>
      </c>
      <c r="G220" s="10" t="str">
        <f t="shared" si="306"/>
        <v>anna-karin.sandstrom@bjurholm.se</v>
      </c>
      <c r="H220" s="10" t="str">
        <f t="shared" si="307"/>
        <v>1:e soc sekr</v>
      </c>
      <c r="I220" s="11">
        <f t="shared" si="358"/>
        <v>1.25</v>
      </c>
      <c r="J220" s="11">
        <f t="shared" si="359"/>
        <v>1.25</v>
      </c>
      <c r="K220" s="11">
        <f t="shared" si="360"/>
        <v>0</v>
      </c>
      <c r="L220" s="11">
        <f t="shared" si="361"/>
        <v>1.25</v>
      </c>
      <c r="M220" s="11">
        <f t="shared" si="362"/>
        <v>0</v>
      </c>
      <c r="N220" s="10">
        <f t="shared" si="363"/>
        <v>3.75</v>
      </c>
      <c r="O220" s="11">
        <f t="shared" si="364"/>
        <v>0</v>
      </c>
      <c r="P220" s="11">
        <f t="shared" si="365"/>
        <v>0</v>
      </c>
      <c r="Q220" s="11">
        <f t="shared" si="366"/>
        <v>1</v>
      </c>
      <c r="R220" s="11">
        <f t="shared" si="367"/>
        <v>1</v>
      </c>
      <c r="S220" s="11">
        <f t="shared" si="368"/>
        <v>0</v>
      </c>
      <c r="T220" s="11">
        <f t="shared" si="369"/>
        <v>0</v>
      </c>
      <c r="U220" s="10">
        <f t="shared" si="370"/>
        <v>2</v>
      </c>
      <c r="V220" s="11">
        <f t="shared" si="371"/>
        <v>0</v>
      </c>
      <c r="W220" s="11">
        <f t="shared" si="372"/>
        <v>0</v>
      </c>
      <c r="X220" s="11">
        <f t="shared" si="373"/>
        <v>0.625</v>
      </c>
      <c r="Y220" s="11">
        <f t="shared" si="374"/>
        <v>0.625</v>
      </c>
      <c r="Z220" s="11">
        <f t="shared" si="375"/>
        <v>0</v>
      </c>
      <c r="AA220" s="11">
        <f t="shared" si="376"/>
        <v>0.625</v>
      </c>
      <c r="AB220" s="11">
        <f t="shared" si="377"/>
        <v>0.625</v>
      </c>
      <c r="AC220" s="11">
        <f t="shared" si="378"/>
        <v>0</v>
      </c>
      <c r="AD220" s="11">
        <f t="shared" si="379"/>
        <v>0</v>
      </c>
      <c r="AE220" s="10">
        <f t="shared" si="380"/>
        <v>2.5</v>
      </c>
      <c r="AF220" s="11">
        <f t="shared" si="381"/>
        <v>1</v>
      </c>
      <c r="AG220" s="11">
        <f t="shared" si="382"/>
        <v>0</v>
      </c>
      <c r="AH220" s="11">
        <f t="shared" si="383"/>
        <v>0</v>
      </c>
      <c r="AI220" s="11">
        <f t="shared" si="384"/>
        <v>2</v>
      </c>
      <c r="AJ220" s="11">
        <f t="shared" si="385"/>
        <v>0</v>
      </c>
      <c r="AK220" s="11">
        <f t="shared" si="386"/>
        <v>0</v>
      </c>
      <c r="AL220" s="10">
        <f t="shared" si="387"/>
        <v>3</v>
      </c>
      <c r="AM220" s="11">
        <f t="shared" si="388"/>
        <v>0</v>
      </c>
      <c r="AN220" s="11">
        <f t="shared" si="389"/>
        <v>1</v>
      </c>
      <c r="AO220" s="11">
        <f t="shared" si="390"/>
        <v>1</v>
      </c>
      <c r="AP220" s="11">
        <f t="shared" si="391"/>
        <v>0</v>
      </c>
      <c r="AQ220" s="11">
        <f t="shared" si="392"/>
        <v>0</v>
      </c>
      <c r="AR220" s="11">
        <f t="shared" si="393"/>
        <v>0</v>
      </c>
      <c r="AS220" s="10">
        <f t="shared" si="394"/>
        <v>2</v>
      </c>
      <c r="AT220" s="11">
        <f t="shared" si="395"/>
        <v>0</v>
      </c>
      <c r="AU220" s="11">
        <f t="shared" si="396"/>
        <v>0</v>
      </c>
      <c r="AV220" s="11">
        <f t="shared" si="397"/>
        <v>0</v>
      </c>
      <c r="AW220" s="11">
        <f t="shared" si="398"/>
        <v>0</v>
      </c>
      <c r="AX220" s="11">
        <f t="shared" si="399"/>
        <v>0</v>
      </c>
      <c r="AY220" s="11">
        <f t="shared" si="400"/>
        <v>0</v>
      </c>
      <c r="AZ220" s="10">
        <f t="shared" si="401"/>
        <v>0</v>
      </c>
      <c r="BA220" s="12" t="s">
        <v>1354</v>
      </c>
      <c r="BB220" s="12">
        <v>928</v>
      </c>
      <c r="BC220" s="13">
        <v>2135</v>
      </c>
      <c r="BD220" s="10">
        <f t="shared" si="308"/>
        <v>1</v>
      </c>
      <c r="BE220" s="17">
        <f t="shared" si="402"/>
        <v>2</v>
      </c>
      <c r="BF220" s="10" t="str">
        <f t="shared" si="304"/>
        <v>Varken eller</v>
      </c>
      <c r="BI220" s="7">
        <v>57</v>
      </c>
      <c r="BJ220" s="6" t="s">
        <v>523</v>
      </c>
      <c r="BK220" s="9" t="str">
        <f t="shared" si="309"/>
        <v>Anna Södergren</v>
      </c>
      <c r="BL220" s="10" t="str">
        <f t="shared" si="310"/>
        <v>anna.sodergren@atvidaberg.se</v>
      </c>
      <c r="BM220" s="10" t="str">
        <f t="shared" si="311"/>
        <v>Folkhälsosamordnare</v>
      </c>
      <c r="BN220" s="11">
        <f t="shared" si="312"/>
        <v>0</v>
      </c>
      <c r="BO220" s="11">
        <f t="shared" si="313"/>
        <v>1.25</v>
      </c>
      <c r="BP220" s="11">
        <f t="shared" si="314"/>
        <v>0</v>
      </c>
      <c r="BQ220" s="11">
        <f t="shared" si="315"/>
        <v>1.25</v>
      </c>
      <c r="BR220" s="11">
        <f t="shared" si="316"/>
        <v>0</v>
      </c>
      <c r="BS220" s="10">
        <f t="shared" si="317"/>
        <v>2.5</v>
      </c>
      <c r="BT220" s="11">
        <f t="shared" si="318"/>
        <v>1</v>
      </c>
      <c r="BU220" s="11">
        <f t="shared" si="319"/>
        <v>1</v>
      </c>
      <c r="BV220" s="11">
        <f t="shared" si="320"/>
        <v>1</v>
      </c>
      <c r="BW220" s="11">
        <f t="shared" si="321"/>
        <v>1</v>
      </c>
      <c r="BX220" s="11">
        <f t="shared" si="322"/>
        <v>0</v>
      </c>
      <c r="BY220" s="11">
        <f t="shared" si="323"/>
        <v>0</v>
      </c>
      <c r="BZ220" s="10">
        <f t="shared" si="324"/>
        <v>4</v>
      </c>
      <c r="CA220" s="11">
        <f t="shared" si="325"/>
        <v>0</v>
      </c>
      <c r="CB220" s="11">
        <f t="shared" si="326"/>
        <v>0</v>
      </c>
      <c r="CC220" s="11">
        <f t="shared" si="327"/>
        <v>0.625</v>
      </c>
      <c r="CD220" s="11">
        <f t="shared" si="328"/>
        <v>0</v>
      </c>
      <c r="CE220" s="11">
        <f t="shared" si="329"/>
        <v>0.625</v>
      </c>
      <c r="CF220" s="11">
        <f t="shared" si="330"/>
        <v>0.625</v>
      </c>
      <c r="CG220" s="11">
        <f t="shared" si="331"/>
        <v>0.625</v>
      </c>
      <c r="CH220" s="11">
        <f t="shared" si="332"/>
        <v>0.625</v>
      </c>
      <c r="CI220" s="11">
        <f t="shared" si="333"/>
        <v>0</v>
      </c>
      <c r="CJ220" s="10">
        <f t="shared" si="334"/>
        <v>3.125</v>
      </c>
      <c r="CK220" s="11">
        <f t="shared" si="335"/>
        <v>1</v>
      </c>
      <c r="CL220" s="11">
        <f t="shared" si="336"/>
        <v>2</v>
      </c>
      <c r="CM220" s="11">
        <f t="shared" si="337"/>
        <v>0</v>
      </c>
      <c r="CN220" s="11">
        <f t="shared" si="338"/>
        <v>0</v>
      </c>
      <c r="CO220" s="11">
        <f t="shared" si="339"/>
        <v>0</v>
      </c>
      <c r="CP220" s="11">
        <f t="shared" si="340"/>
        <v>0</v>
      </c>
      <c r="CQ220" s="10">
        <f t="shared" si="341"/>
        <v>3</v>
      </c>
      <c r="CR220" s="11">
        <f t="shared" si="342"/>
        <v>1</v>
      </c>
      <c r="CS220" s="11">
        <f t="shared" si="343"/>
        <v>1</v>
      </c>
      <c r="CT220" s="11">
        <f t="shared" si="344"/>
        <v>1</v>
      </c>
      <c r="CU220" s="11">
        <f t="shared" si="345"/>
        <v>1</v>
      </c>
      <c r="CV220" s="11">
        <f t="shared" si="346"/>
        <v>0</v>
      </c>
      <c r="CW220" s="11">
        <f t="shared" si="347"/>
        <v>0</v>
      </c>
      <c r="CX220" s="10">
        <f t="shared" si="348"/>
        <v>4</v>
      </c>
      <c r="CY220" s="11">
        <f t="shared" si="349"/>
        <v>1</v>
      </c>
      <c r="CZ220" s="11">
        <f t="shared" si="350"/>
        <v>0</v>
      </c>
      <c r="DA220" s="11">
        <f t="shared" si="351"/>
        <v>1</v>
      </c>
      <c r="DB220" s="11">
        <f t="shared" si="352"/>
        <v>0</v>
      </c>
      <c r="DC220" s="11">
        <f t="shared" si="353"/>
        <v>1</v>
      </c>
      <c r="DD220" s="11">
        <f t="shared" si="354"/>
        <v>0</v>
      </c>
      <c r="DE220" s="10">
        <f t="shared" si="355"/>
        <v>3</v>
      </c>
      <c r="DF220" s="12" t="s">
        <v>1707</v>
      </c>
      <c r="DG220" s="12" t="s">
        <v>1485</v>
      </c>
      <c r="DH220" s="13">
        <v>3470</v>
      </c>
      <c r="DI220" s="10">
        <f t="shared" si="356"/>
        <v>5</v>
      </c>
      <c r="DJ220" s="17">
        <f t="shared" si="357"/>
        <v>3.5</v>
      </c>
    </row>
    <row r="221" spans="1:114" ht="14.25" x14ac:dyDescent="0.2">
      <c r="A221" s="6" t="s">
        <v>947</v>
      </c>
      <c r="B221" s="7">
        <v>1407</v>
      </c>
      <c r="C221" s="7"/>
      <c r="D221" s="7">
        <v>214</v>
      </c>
      <c r="E221" s="6" t="s">
        <v>846</v>
      </c>
      <c r="F221" s="9" t="str">
        <f t="shared" si="305"/>
        <v>Bo Markusson</v>
      </c>
      <c r="G221" s="10" t="str">
        <f t="shared" si="306"/>
        <v>bo.markusson@timra.se</v>
      </c>
      <c r="H221" s="10" t="str">
        <f t="shared" si="307"/>
        <v>Kulturchef</v>
      </c>
      <c r="I221" s="11">
        <f t="shared" si="358"/>
        <v>1.25</v>
      </c>
      <c r="J221" s="11">
        <f t="shared" si="359"/>
        <v>0</v>
      </c>
      <c r="K221" s="11">
        <f t="shared" si="360"/>
        <v>0</v>
      </c>
      <c r="L221" s="11">
        <f t="shared" si="361"/>
        <v>0</v>
      </c>
      <c r="M221" s="11">
        <f t="shared" si="362"/>
        <v>0</v>
      </c>
      <c r="N221" s="10">
        <f t="shared" si="363"/>
        <v>1.25</v>
      </c>
      <c r="O221" s="11">
        <f t="shared" si="364"/>
        <v>1</v>
      </c>
      <c r="P221" s="11">
        <f t="shared" si="365"/>
        <v>1</v>
      </c>
      <c r="Q221" s="11">
        <f t="shared" si="366"/>
        <v>1</v>
      </c>
      <c r="R221" s="11">
        <f t="shared" si="367"/>
        <v>1</v>
      </c>
      <c r="S221" s="11">
        <f t="shared" si="368"/>
        <v>0</v>
      </c>
      <c r="T221" s="11">
        <f t="shared" si="369"/>
        <v>0</v>
      </c>
      <c r="U221" s="10">
        <f t="shared" si="370"/>
        <v>4</v>
      </c>
      <c r="V221" s="11">
        <f t="shared" si="371"/>
        <v>0</v>
      </c>
      <c r="W221" s="11">
        <f t="shared" si="372"/>
        <v>0</v>
      </c>
      <c r="X221" s="11">
        <f t="shared" si="373"/>
        <v>0.625</v>
      </c>
      <c r="Y221" s="11">
        <f t="shared" si="374"/>
        <v>0</v>
      </c>
      <c r="Z221" s="11">
        <f t="shared" si="375"/>
        <v>0</v>
      </c>
      <c r="AA221" s="11">
        <f t="shared" si="376"/>
        <v>0.625</v>
      </c>
      <c r="AB221" s="11">
        <f t="shared" si="377"/>
        <v>0.625</v>
      </c>
      <c r="AC221" s="11">
        <f t="shared" si="378"/>
        <v>0.625</v>
      </c>
      <c r="AD221" s="11">
        <f t="shared" si="379"/>
        <v>0</v>
      </c>
      <c r="AE221" s="10">
        <f t="shared" si="380"/>
        <v>2.5</v>
      </c>
      <c r="AF221" s="11">
        <f t="shared" si="381"/>
        <v>0</v>
      </c>
      <c r="AG221" s="11">
        <f t="shared" si="382"/>
        <v>2</v>
      </c>
      <c r="AH221" s="11">
        <f t="shared" si="383"/>
        <v>0</v>
      </c>
      <c r="AI221" s="11">
        <f t="shared" si="384"/>
        <v>0</v>
      </c>
      <c r="AJ221" s="11">
        <f t="shared" si="385"/>
        <v>0</v>
      </c>
      <c r="AK221" s="11">
        <f t="shared" si="386"/>
        <v>0</v>
      </c>
      <c r="AL221" s="10">
        <f t="shared" si="387"/>
        <v>2</v>
      </c>
      <c r="AM221" s="11">
        <f t="shared" si="388"/>
        <v>0</v>
      </c>
      <c r="AN221" s="11">
        <f t="shared" si="389"/>
        <v>1</v>
      </c>
      <c r="AO221" s="11">
        <f t="shared" si="390"/>
        <v>0</v>
      </c>
      <c r="AP221" s="11">
        <f t="shared" si="391"/>
        <v>0</v>
      </c>
      <c r="AQ221" s="11">
        <f t="shared" si="392"/>
        <v>0</v>
      </c>
      <c r="AR221" s="11">
        <f t="shared" si="393"/>
        <v>0</v>
      </c>
      <c r="AS221" s="10">
        <f t="shared" si="394"/>
        <v>1</v>
      </c>
      <c r="AT221" s="11">
        <f t="shared" si="395"/>
        <v>1</v>
      </c>
      <c r="AU221" s="11">
        <f t="shared" si="396"/>
        <v>0</v>
      </c>
      <c r="AV221" s="11">
        <f t="shared" si="397"/>
        <v>0</v>
      </c>
      <c r="AW221" s="11">
        <f t="shared" si="398"/>
        <v>0</v>
      </c>
      <c r="AX221" s="11">
        <f t="shared" si="399"/>
        <v>0</v>
      </c>
      <c r="AY221" s="11">
        <f t="shared" si="400"/>
        <v>0</v>
      </c>
      <c r="AZ221" s="10">
        <f t="shared" si="401"/>
        <v>1</v>
      </c>
      <c r="BA221" s="12" t="s">
        <v>1618</v>
      </c>
      <c r="BB221" s="12">
        <v>674</v>
      </c>
      <c r="BC221" s="13">
        <v>2481</v>
      </c>
      <c r="BD221" s="10">
        <f t="shared" si="308"/>
        <v>2</v>
      </c>
      <c r="BE221" s="17">
        <f t="shared" si="402"/>
        <v>2</v>
      </c>
      <c r="BF221" s="10" t="str">
        <f t="shared" si="304"/>
        <v>Bra</v>
      </c>
      <c r="BI221" s="7">
        <v>38</v>
      </c>
      <c r="BJ221" s="6" t="s">
        <v>58</v>
      </c>
      <c r="BK221" s="9" t="str">
        <f t="shared" si="309"/>
        <v>Tomas Nord</v>
      </c>
      <c r="BL221" s="10" t="str">
        <f t="shared" si="310"/>
        <v>tomas.nord@alvdalen.se</v>
      </c>
      <c r="BM221" s="10" t="str">
        <f t="shared" si="311"/>
        <v>Demokrati/Ungdomssamordnare</v>
      </c>
      <c r="BN221" s="11">
        <f t="shared" si="312"/>
        <v>0</v>
      </c>
      <c r="BO221" s="11">
        <f t="shared" si="313"/>
        <v>0</v>
      </c>
      <c r="BP221" s="11">
        <f t="shared" si="314"/>
        <v>1.25</v>
      </c>
      <c r="BQ221" s="11">
        <f t="shared" si="315"/>
        <v>1.25</v>
      </c>
      <c r="BR221" s="11">
        <f t="shared" si="316"/>
        <v>0</v>
      </c>
      <c r="BS221" s="10">
        <f t="shared" si="317"/>
        <v>2.5</v>
      </c>
      <c r="BT221" s="11">
        <f t="shared" si="318"/>
        <v>1</v>
      </c>
      <c r="BU221" s="11">
        <f t="shared" si="319"/>
        <v>0</v>
      </c>
      <c r="BV221" s="11">
        <f t="shared" si="320"/>
        <v>1</v>
      </c>
      <c r="BW221" s="11">
        <f t="shared" si="321"/>
        <v>1</v>
      </c>
      <c r="BX221" s="11">
        <f t="shared" si="322"/>
        <v>1</v>
      </c>
      <c r="BY221" s="11">
        <f t="shared" si="323"/>
        <v>0</v>
      </c>
      <c r="BZ221" s="10">
        <f t="shared" si="324"/>
        <v>4</v>
      </c>
      <c r="CA221" s="11">
        <f t="shared" si="325"/>
        <v>0.625</v>
      </c>
      <c r="CB221" s="11">
        <f t="shared" si="326"/>
        <v>0.625</v>
      </c>
      <c r="CC221" s="11">
        <f t="shared" si="327"/>
        <v>0</v>
      </c>
      <c r="CD221" s="11">
        <f t="shared" si="328"/>
        <v>0.625</v>
      </c>
      <c r="CE221" s="11">
        <f t="shared" si="329"/>
        <v>0.625</v>
      </c>
      <c r="CF221" s="11">
        <f t="shared" si="330"/>
        <v>0.625</v>
      </c>
      <c r="CG221" s="11">
        <f t="shared" si="331"/>
        <v>0.625</v>
      </c>
      <c r="CH221" s="11">
        <f t="shared" si="332"/>
        <v>0.625</v>
      </c>
      <c r="CI221" s="11">
        <f t="shared" si="333"/>
        <v>0</v>
      </c>
      <c r="CJ221" s="10">
        <f t="shared" si="334"/>
        <v>4.375</v>
      </c>
      <c r="CK221" s="11">
        <f t="shared" si="335"/>
        <v>1</v>
      </c>
      <c r="CL221" s="11">
        <f t="shared" si="336"/>
        <v>0</v>
      </c>
      <c r="CM221" s="11">
        <f t="shared" si="337"/>
        <v>1</v>
      </c>
      <c r="CN221" s="11">
        <f t="shared" si="338"/>
        <v>0</v>
      </c>
      <c r="CO221" s="11">
        <f t="shared" si="339"/>
        <v>0</v>
      </c>
      <c r="CP221" s="11">
        <f t="shared" si="340"/>
        <v>0</v>
      </c>
      <c r="CQ221" s="10">
        <f t="shared" si="341"/>
        <v>2</v>
      </c>
      <c r="CR221" s="11">
        <f t="shared" si="342"/>
        <v>1</v>
      </c>
      <c r="CS221" s="11">
        <f t="shared" si="343"/>
        <v>1</v>
      </c>
      <c r="CT221" s="11">
        <f t="shared" si="344"/>
        <v>1</v>
      </c>
      <c r="CU221" s="11">
        <f t="shared" si="345"/>
        <v>1</v>
      </c>
      <c r="CV221" s="11">
        <f t="shared" si="346"/>
        <v>0</v>
      </c>
      <c r="CW221" s="11">
        <f t="shared" si="347"/>
        <v>0</v>
      </c>
      <c r="CX221" s="10">
        <f t="shared" si="348"/>
        <v>4</v>
      </c>
      <c r="CY221" s="11">
        <f t="shared" si="349"/>
        <v>1</v>
      </c>
      <c r="CZ221" s="11">
        <f t="shared" si="350"/>
        <v>1</v>
      </c>
      <c r="DA221" s="11">
        <f t="shared" si="351"/>
        <v>1</v>
      </c>
      <c r="DB221" s="11">
        <f t="shared" si="352"/>
        <v>0</v>
      </c>
      <c r="DC221" s="11">
        <f t="shared" si="353"/>
        <v>1</v>
      </c>
      <c r="DD221" s="11">
        <f t="shared" si="354"/>
        <v>0</v>
      </c>
      <c r="DE221" s="10">
        <f t="shared" si="355"/>
        <v>4</v>
      </c>
      <c r="DF221" s="12" t="s">
        <v>1341</v>
      </c>
      <c r="DG221" s="12" t="s">
        <v>1342</v>
      </c>
      <c r="DH221" s="13">
        <v>2833</v>
      </c>
      <c r="DI221" s="10">
        <f t="shared" si="356"/>
        <v>4</v>
      </c>
      <c r="DJ221" s="17">
        <f t="shared" si="357"/>
        <v>3.6</v>
      </c>
    </row>
    <row r="222" spans="1:114" ht="14.25" x14ac:dyDescent="0.2">
      <c r="A222" s="6" t="s">
        <v>947</v>
      </c>
      <c r="B222" s="7">
        <v>1466</v>
      </c>
      <c r="C222" s="7"/>
      <c r="D222" s="7">
        <v>215</v>
      </c>
      <c r="E222" s="6" t="s">
        <v>559</v>
      </c>
      <c r="F222" s="9" t="str">
        <f t="shared" si="305"/>
        <v>Camilla Falk</v>
      </c>
      <c r="G222" s="10" t="str">
        <f t="shared" si="306"/>
        <v>camilla.falk@bollebygd.se</v>
      </c>
      <c r="H222" s="10" t="str">
        <f t="shared" si="307"/>
        <v>Folkhälsosamordnare</v>
      </c>
      <c r="I222" s="11">
        <f t="shared" si="358"/>
        <v>1.25</v>
      </c>
      <c r="J222" s="11">
        <f t="shared" si="359"/>
        <v>0</v>
      </c>
      <c r="K222" s="11">
        <f t="shared" si="360"/>
        <v>1.25</v>
      </c>
      <c r="L222" s="11">
        <f t="shared" si="361"/>
        <v>0</v>
      </c>
      <c r="M222" s="11">
        <f t="shared" si="362"/>
        <v>0</v>
      </c>
      <c r="N222" s="10">
        <f t="shared" si="363"/>
        <v>2.5</v>
      </c>
      <c r="O222" s="11">
        <f t="shared" si="364"/>
        <v>1</v>
      </c>
      <c r="P222" s="11">
        <f t="shared" si="365"/>
        <v>0</v>
      </c>
      <c r="Q222" s="11">
        <f t="shared" si="366"/>
        <v>1</v>
      </c>
      <c r="R222" s="11">
        <f t="shared" si="367"/>
        <v>1</v>
      </c>
      <c r="S222" s="11">
        <f t="shared" si="368"/>
        <v>0</v>
      </c>
      <c r="T222" s="11">
        <f t="shared" si="369"/>
        <v>0</v>
      </c>
      <c r="U222" s="10">
        <f t="shared" si="370"/>
        <v>3</v>
      </c>
      <c r="V222" s="11">
        <f t="shared" si="371"/>
        <v>0.625</v>
      </c>
      <c r="W222" s="11">
        <f t="shared" si="372"/>
        <v>0</v>
      </c>
      <c r="X222" s="11">
        <f t="shared" si="373"/>
        <v>0</v>
      </c>
      <c r="Y222" s="11">
        <f t="shared" si="374"/>
        <v>0</v>
      </c>
      <c r="Z222" s="11">
        <f t="shared" si="375"/>
        <v>0</v>
      </c>
      <c r="AA222" s="11">
        <f t="shared" si="376"/>
        <v>0.625</v>
      </c>
      <c r="AB222" s="11">
        <f t="shared" si="377"/>
        <v>0</v>
      </c>
      <c r="AC222" s="11">
        <f t="shared" si="378"/>
        <v>0</v>
      </c>
      <c r="AD222" s="11">
        <f t="shared" si="379"/>
        <v>0</v>
      </c>
      <c r="AE222" s="10">
        <f t="shared" si="380"/>
        <v>1.25</v>
      </c>
      <c r="AF222" s="11">
        <f t="shared" si="381"/>
        <v>0</v>
      </c>
      <c r="AG222" s="11">
        <f t="shared" si="382"/>
        <v>2</v>
      </c>
      <c r="AH222" s="11">
        <f t="shared" si="383"/>
        <v>0</v>
      </c>
      <c r="AI222" s="11">
        <f t="shared" si="384"/>
        <v>0</v>
      </c>
      <c r="AJ222" s="11">
        <f t="shared" si="385"/>
        <v>0</v>
      </c>
      <c r="AK222" s="11">
        <f t="shared" si="386"/>
        <v>0</v>
      </c>
      <c r="AL222" s="10">
        <f t="shared" si="387"/>
        <v>2</v>
      </c>
      <c r="AM222" s="11">
        <f t="shared" si="388"/>
        <v>1</v>
      </c>
      <c r="AN222" s="11">
        <f t="shared" si="389"/>
        <v>1</v>
      </c>
      <c r="AO222" s="11">
        <f t="shared" si="390"/>
        <v>1</v>
      </c>
      <c r="AP222" s="11">
        <f t="shared" si="391"/>
        <v>1</v>
      </c>
      <c r="AQ222" s="11">
        <f t="shared" si="392"/>
        <v>0</v>
      </c>
      <c r="AR222" s="11">
        <f t="shared" si="393"/>
        <v>0</v>
      </c>
      <c r="AS222" s="10">
        <f t="shared" si="394"/>
        <v>4</v>
      </c>
      <c r="AT222" s="11">
        <f t="shared" si="395"/>
        <v>1</v>
      </c>
      <c r="AU222" s="11">
        <f t="shared" si="396"/>
        <v>0</v>
      </c>
      <c r="AV222" s="11">
        <f t="shared" si="397"/>
        <v>0</v>
      </c>
      <c r="AW222" s="11">
        <f t="shared" si="398"/>
        <v>0</v>
      </c>
      <c r="AX222" s="11">
        <f t="shared" si="399"/>
        <v>0</v>
      </c>
      <c r="AY222" s="11">
        <f t="shared" si="400"/>
        <v>0</v>
      </c>
      <c r="AZ222" s="10">
        <f t="shared" si="401"/>
        <v>1</v>
      </c>
      <c r="BA222" s="12">
        <v>560</v>
      </c>
      <c r="BB222" s="12">
        <v>700</v>
      </c>
      <c r="BC222" s="13">
        <v>1260</v>
      </c>
      <c r="BD222" s="10">
        <f t="shared" si="308"/>
        <v>0</v>
      </c>
      <c r="BE222" s="17">
        <f t="shared" si="402"/>
        <v>2</v>
      </c>
      <c r="BF222" s="10" t="str">
        <f t="shared" si="304"/>
        <v>Varken eller</v>
      </c>
      <c r="BI222" s="7">
        <v>39</v>
      </c>
      <c r="BJ222" s="6" t="s">
        <v>201</v>
      </c>
      <c r="BK222" s="9" t="str">
        <f t="shared" si="309"/>
        <v>Maria Donnerstål</v>
      </c>
      <c r="BL222" s="10" t="str">
        <f t="shared" si="310"/>
        <v>maria.donnerstal@sandviken.se</v>
      </c>
      <c r="BM222" s="10" t="str">
        <f t="shared" si="311"/>
        <v>Drogförebyggare</v>
      </c>
      <c r="BN222" s="11">
        <f t="shared" si="312"/>
        <v>1.25</v>
      </c>
      <c r="BO222" s="11">
        <f t="shared" si="313"/>
        <v>1.25</v>
      </c>
      <c r="BP222" s="11">
        <f t="shared" si="314"/>
        <v>1.25</v>
      </c>
      <c r="BQ222" s="11">
        <f t="shared" si="315"/>
        <v>1.25</v>
      </c>
      <c r="BR222" s="11">
        <f t="shared" si="316"/>
        <v>0</v>
      </c>
      <c r="BS222" s="10">
        <f t="shared" si="317"/>
        <v>5</v>
      </c>
      <c r="BT222" s="11">
        <f t="shared" si="318"/>
        <v>1</v>
      </c>
      <c r="BU222" s="11">
        <f t="shared" si="319"/>
        <v>1</v>
      </c>
      <c r="BV222" s="11">
        <f t="shared" si="320"/>
        <v>1</v>
      </c>
      <c r="BW222" s="11">
        <f t="shared" si="321"/>
        <v>1</v>
      </c>
      <c r="BX222" s="11">
        <f t="shared" si="322"/>
        <v>1</v>
      </c>
      <c r="BY222" s="11">
        <f t="shared" si="323"/>
        <v>0</v>
      </c>
      <c r="BZ222" s="10">
        <f t="shared" si="324"/>
        <v>5</v>
      </c>
      <c r="CA222" s="11">
        <f t="shared" si="325"/>
        <v>0</v>
      </c>
      <c r="CB222" s="11">
        <f t="shared" si="326"/>
        <v>0.625</v>
      </c>
      <c r="CC222" s="11">
        <f t="shared" si="327"/>
        <v>0</v>
      </c>
      <c r="CD222" s="11">
        <f t="shared" si="328"/>
        <v>0</v>
      </c>
      <c r="CE222" s="11">
        <f t="shared" si="329"/>
        <v>0</v>
      </c>
      <c r="CF222" s="11">
        <f t="shared" si="330"/>
        <v>0.625</v>
      </c>
      <c r="CG222" s="11">
        <f t="shared" si="331"/>
        <v>0.625</v>
      </c>
      <c r="CH222" s="11">
        <f t="shared" si="332"/>
        <v>0.625</v>
      </c>
      <c r="CI222" s="11">
        <f t="shared" si="333"/>
        <v>0</v>
      </c>
      <c r="CJ222" s="10">
        <f t="shared" si="334"/>
        <v>2.5</v>
      </c>
      <c r="CK222" s="11">
        <f t="shared" si="335"/>
        <v>1</v>
      </c>
      <c r="CL222" s="11">
        <f t="shared" si="336"/>
        <v>0</v>
      </c>
      <c r="CM222" s="11">
        <f t="shared" si="337"/>
        <v>1</v>
      </c>
      <c r="CN222" s="11">
        <f t="shared" si="338"/>
        <v>0</v>
      </c>
      <c r="CO222" s="11">
        <f t="shared" si="339"/>
        <v>0</v>
      </c>
      <c r="CP222" s="11">
        <f t="shared" si="340"/>
        <v>0</v>
      </c>
      <c r="CQ222" s="10">
        <f t="shared" si="341"/>
        <v>2</v>
      </c>
      <c r="CR222" s="11">
        <f t="shared" si="342"/>
        <v>1</v>
      </c>
      <c r="CS222" s="11">
        <f t="shared" si="343"/>
        <v>1</v>
      </c>
      <c r="CT222" s="11">
        <f t="shared" si="344"/>
        <v>1</v>
      </c>
      <c r="CU222" s="11">
        <f t="shared" si="345"/>
        <v>1</v>
      </c>
      <c r="CV222" s="11">
        <f t="shared" si="346"/>
        <v>0</v>
      </c>
      <c r="CW222" s="11">
        <f t="shared" si="347"/>
        <v>0</v>
      </c>
      <c r="CX222" s="10">
        <f t="shared" si="348"/>
        <v>4</v>
      </c>
      <c r="CY222" s="11">
        <f t="shared" si="349"/>
        <v>1</v>
      </c>
      <c r="CZ222" s="11">
        <f t="shared" si="350"/>
        <v>0</v>
      </c>
      <c r="DA222" s="11">
        <f t="shared" si="351"/>
        <v>0</v>
      </c>
      <c r="DB222" s="11">
        <f t="shared" si="352"/>
        <v>1</v>
      </c>
      <c r="DC222" s="11">
        <f t="shared" si="353"/>
        <v>0</v>
      </c>
      <c r="DD222" s="11">
        <f t="shared" si="354"/>
        <v>0</v>
      </c>
      <c r="DE222" s="10">
        <f t="shared" si="355"/>
        <v>2</v>
      </c>
      <c r="DF222" s="12" t="s">
        <v>1361</v>
      </c>
      <c r="DG222" s="12" t="s">
        <v>1362</v>
      </c>
      <c r="DH222" s="13">
        <v>3805</v>
      </c>
      <c r="DI222" s="10">
        <f t="shared" si="356"/>
        <v>5</v>
      </c>
      <c r="DJ222" s="17">
        <f t="shared" si="357"/>
        <v>3.6</v>
      </c>
    </row>
    <row r="223" spans="1:114" ht="14.25" x14ac:dyDescent="0.2">
      <c r="A223" s="6" t="s">
        <v>947</v>
      </c>
      <c r="B223" s="7">
        <v>1435</v>
      </c>
      <c r="C223" s="7"/>
      <c r="D223" s="7">
        <v>216</v>
      </c>
      <c r="E223" s="6" t="s">
        <v>95</v>
      </c>
      <c r="F223" s="9" t="str">
        <f t="shared" si="305"/>
        <v>Linda Andersson</v>
      </c>
      <c r="G223" s="10" t="str">
        <f t="shared" si="306"/>
        <v>linda.andersson@dalsed.se</v>
      </c>
      <c r="H223" s="10" t="str">
        <f t="shared" si="307"/>
        <v>folkhälsosamordnare</v>
      </c>
      <c r="I223" s="11">
        <f t="shared" si="358"/>
        <v>0</v>
      </c>
      <c r="J223" s="11">
        <f t="shared" si="359"/>
        <v>0</v>
      </c>
      <c r="K223" s="11">
        <f t="shared" si="360"/>
        <v>0</v>
      </c>
      <c r="L223" s="11">
        <f t="shared" si="361"/>
        <v>1.25</v>
      </c>
      <c r="M223" s="11">
        <f t="shared" si="362"/>
        <v>0</v>
      </c>
      <c r="N223" s="10">
        <f t="shared" si="363"/>
        <v>1.25</v>
      </c>
      <c r="O223" s="11">
        <f t="shared" si="364"/>
        <v>0</v>
      </c>
      <c r="P223" s="11">
        <f t="shared" si="365"/>
        <v>1</v>
      </c>
      <c r="Q223" s="11">
        <f t="shared" si="366"/>
        <v>1</v>
      </c>
      <c r="R223" s="11">
        <f t="shared" si="367"/>
        <v>1</v>
      </c>
      <c r="S223" s="11">
        <f t="shared" si="368"/>
        <v>0</v>
      </c>
      <c r="T223" s="11">
        <f t="shared" si="369"/>
        <v>0</v>
      </c>
      <c r="U223" s="10">
        <f t="shared" si="370"/>
        <v>3</v>
      </c>
      <c r="V223" s="11">
        <f t="shared" si="371"/>
        <v>0</v>
      </c>
      <c r="W223" s="11">
        <f t="shared" si="372"/>
        <v>0</v>
      </c>
      <c r="X223" s="11">
        <f t="shared" si="373"/>
        <v>0.625</v>
      </c>
      <c r="Y223" s="11">
        <f t="shared" si="374"/>
        <v>0</v>
      </c>
      <c r="Z223" s="11">
        <f t="shared" si="375"/>
        <v>0</v>
      </c>
      <c r="AA223" s="11">
        <f t="shared" si="376"/>
        <v>0.625</v>
      </c>
      <c r="AB223" s="11">
        <f t="shared" si="377"/>
        <v>0.625</v>
      </c>
      <c r="AC223" s="11">
        <f t="shared" si="378"/>
        <v>0.625</v>
      </c>
      <c r="AD223" s="11">
        <f t="shared" si="379"/>
        <v>0</v>
      </c>
      <c r="AE223" s="10">
        <f t="shared" si="380"/>
        <v>2.5</v>
      </c>
      <c r="AF223" s="11">
        <f t="shared" si="381"/>
        <v>1</v>
      </c>
      <c r="AG223" s="11">
        <f t="shared" si="382"/>
        <v>0</v>
      </c>
      <c r="AH223" s="11">
        <f t="shared" si="383"/>
        <v>0</v>
      </c>
      <c r="AI223" s="11">
        <f t="shared" si="384"/>
        <v>2</v>
      </c>
      <c r="AJ223" s="11">
        <f t="shared" si="385"/>
        <v>0</v>
      </c>
      <c r="AK223" s="11">
        <f t="shared" si="386"/>
        <v>0</v>
      </c>
      <c r="AL223" s="10">
        <f t="shared" si="387"/>
        <v>3</v>
      </c>
      <c r="AM223" s="11">
        <f t="shared" si="388"/>
        <v>1</v>
      </c>
      <c r="AN223" s="11">
        <f t="shared" si="389"/>
        <v>1</v>
      </c>
      <c r="AO223" s="11">
        <f t="shared" si="390"/>
        <v>1</v>
      </c>
      <c r="AP223" s="11">
        <f t="shared" si="391"/>
        <v>0</v>
      </c>
      <c r="AQ223" s="11">
        <f t="shared" si="392"/>
        <v>0</v>
      </c>
      <c r="AR223" s="11">
        <f t="shared" si="393"/>
        <v>0</v>
      </c>
      <c r="AS223" s="10">
        <f t="shared" si="394"/>
        <v>3</v>
      </c>
      <c r="AT223" s="11">
        <f t="shared" si="395"/>
        <v>0</v>
      </c>
      <c r="AU223" s="11">
        <f t="shared" si="396"/>
        <v>0</v>
      </c>
      <c r="AV223" s="11">
        <f t="shared" si="397"/>
        <v>0</v>
      </c>
      <c r="AW223" s="11">
        <f t="shared" si="398"/>
        <v>0</v>
      </c>
      <c r="AX223" s="11">
        <f t="shared" si="399"/>
        <v>0</v>
      </c>
      <c r="AY223" s="11">
        <f t="shared" si="400"/>
        <v>0</v>
      </c>
      <c r="AZ223" s="10">
        <f t="shared" si="401"/>
        <v>0</v>
      </c>
      <c r="BA223" s="12">
        <v>957</v>
      </c>
      <c r="BB223" s="12" t="s">
        <v>1645</v>
      </c>
      <c r="BC223" s="13">
        <v>2247</v>
      </c>
      <c r="BD223" s="10">
        <f t="shared" si="308"/>
        <v>1</v>
      </c>
      <c r="BE223" s="17">
        <f t="shared" si="402"/>
        <v>2</v>
      </c>
      <c r="BF223" s="10" t="str">
        <f t="shared" si="304"/>
        <v>Varken eller</v>
      </c>
      <c r="BI223" s="7">
        <v>40</v>
      </c>
      <c r="BJ223" s="6" t="s">
        <v>297</v>
      </c>
      <c r="BK223" s="9" t="str">
        <f t="shared" si="309"/>
        <v>anders Degerman</v>
      </c>
      <c r="BL223" s="10" t="str">
        <f t="shared" si="310"/>
        <v>anders.degerman@vimmerby.se</v>
      </c>
      <c r="BM223" s="10" t="str">
        <f t="shared" si="311"/>
        <v>Enhetschef för folkhälsa och ungdomsverksamhet</v>
      </c>
      <c r="BN223" s="11">
        <f t="shared" si="312"/>
        <v>1.25</v>
      </c>
      <c r="BO223" s="11">
        <f t="shared" si="313"/>
        <v>0</v>
      </c>
      <c r="BP223" s="11">
        <f t="shared" si="314"/>
        <v>1.25</v>
      </c>
      <c r="BQ223" s="11">
        <f t="shared" si="315"/>
        <v>1.25</v>
      </c>
      <c r="BR223" s="11">
        <f t="shared" si="316"/>
        <v>0</v>
      </c>
      <c r="BS223" s="10">
        <f t="shared" si="317"/>
        <v>3.75</v>
      </c>
      <c r="BT223" s="11">
        <f t="shared" si="318"/>
        <v>1</v>
      </c>
      <c r="BU223" s="11">
        <f t="shared" si="319"/>
        <v>1</v>
      </c>
      <c r="BV223" s="11">
        <f t="shared" si="320"/>
        <v>1</v>
      </c>
      <c r="BW223" s="11">
        <f t="shared" si="321"/>
        <v>0</v>
      </c>
      <c r="BX223" s="11">
        <f t="shared" si="322"/>
        <v>0</v>
      </c>
      <c r="BY223" s="11">
        <f t="shared" si="323"/>
        <v>0</v>
      </c>
      <c r="BZ223" s="10">
        <f t="shared" si="324"/>
        <v>3</v>
      </c>
      <c r="CA223" s="11">
        <f t="shared" si="325"/>
        <v>0</v>
      </c>
      <c r="CB223" s="11">
        <f t="shared" si="326"/>
        <v>0</v>
      </c>
      <c r="CC223" s="11">
        <f t="shared" si="327"/>
        <v>0.625</v>
      </c>
      <c r="CD223" s="11">
        <f t="shared" si="328"/>
        <v>0.625</v>
      </c>
      <c r="CE223" s="11">
        <f t="shared" si="329"/>
        <v>0.625</v>
      </c>
      <c r="CF223" s="11">
        <f t="shared" si="330"/>
        <v>0.625</v>
      </c>
      <c r="CG223" s="11">
        <f t="shared" si="331"/>
        <v>0.625</v>
      </c>
      <c r="CH223" s="11">
        <f t="shared" si="332"/>
        <v>0</v>
      </c>
      <c r="CI223" s="11">
        <f t="shared" si="333"/>
        <v>0</v>
      </c>
      <c r="CJ223" s="10">
        <f t="shared" si="334"/>
        <v>3.125</v>
      </c>
      <c r="CK223" s="11">
        <f t="shared" si="335"/>
        <v>0</v>
      </c>
      <c r="CL223" s="11">
        <f t="shared" si="336"/>
        <v>2</v>
      </c>
      <c r="CM223" s="11">
        <f t="shared" si="337"/>
        <v>1</v>
      </c>
      <c r="CN223" s="11">
        <f t="shared" si="338"/>
        <v>0</v>
      </c>
      <c r="CO223" s="11">
        <f t="shared" si="339"/>
        <v>0</v>
      </c>
      <c r="CP223" s="11">
        <f t="shared" si="340"/>
        <v>0</v>
      </c>
      <c r="CQ223" s="10">
        <f t="shared" si="341"/>
        <v>3</v>
      </c>
      <c r="CR223" s="11">
        <f t="shared" si="342"/>
        <v>1</v>
      </c>
      <c r="CS223" s="11">
        <f t="shared" si="343"/>
        <v>1</v>
      </c>
      <c r="CT223" s="11">
        <f t="shared" si="344"/>
        <v>1</v>
      </c>
      <c r="CU223" s="11">
        <f t="shared" si="345"/>
        <v>1</v>
      </c>
      <c r="CV223" s="11">
        <f t="shared" si="346"/>
        <v>0</v>
      </c>
      <c r="CW223" s="11">
        <f t="shared" si="347"/>
        <v>0</v>
      </c>
      <c r="CX223" s="10">
        <f t="shared" si="348"/>
        <v>4</v>
      </c>
      <c r="CY223" s="11">
        <f t="shared" si="349"/>
        <v>1</v>
      </c>
      <c r="CZ223" s="11">
        <f t="shared" si="350"/>
        <v>1</v>
      </c>
      <c r="DA223" s="11">
        <f t="shared" si="351"/>
        <v>1</v>
      </c>
      <c r="DB223" s="11">
        <f t="shared" si="352"/>
        <v>1</v>
      </c>
      <c r="DC223" s="11">
        <f t="shared" si="353"/>
        <v>0</v>
      </c>
      <c r="DD223" s="11">
        <f t="shared" si="354"/>
        <v>0</v>
      </c>
      <c r="DE223" s="10">
        <f t="shared" si="355"/>
        <v>4</v>
      </c>
      <c r="DF223" s="12" t="s">
        <v>1412</v>
      </c>
      <c r="DG223" s="12" t="s">
        <v>1413</v>
      </c>
      <c r="DH223" s="13">
        <v>2849</v>
      </c>
      <c r="DI223" s="10">
        <f t="shared" si="356"/>
        <v>4</v>
      </c>
      <c r="DJ223" s="17">
        <f t="shared" si="357"/>
        <v>3.6</v>
      </c>
    </row>
    <row r="224" spans="1:114" ht="14.25" x14ac:dyDescent="0.2">
      <c r="A224" s="6" t="s">
        <v>947</v>
      </c>
      <c r="B224" s="7">
        <v>1484</v>
      </c>
      <c r="C224" s="7"/>
      <c r="D224" s="7">
        <v>217</v>
      </c>
      <c r="E224" s="6" t="s">
        <v>978</v>
      </c>
      <c r="F224" s="9" t="str">
        <f t="shared" si="305"/>
        <v>Birgitta Saunders</v>
      </c>
      <c r="G224" s="10" t="str">
        <f t="shared" si="306"/>
        <v>birgitta.saunders@admin.herrljunga.se</v>
      </c>
      <c r="H224" s="10" t="str">
        <f t="shared" si="307"/>
        <v>utvecklare föreningar och ungdom</v>
      </c>
      <c r="I224" s="11">
        <f t="shared" si="358"/>
        <v>0</v>
      </c>
      <c r="J224" s="11">
        <f t="shared" si="359"/>
        <v>0</v>
      </c>
      <c r="K224" s="11">
        <f t="shared" si="360"/>
        <v>1.25</v>
      </c>
      <c r="L224" s="11">
        <f t="shared" si="361"/>
        <v>0</v>
      </c>
      <c r="M224" s="11">
        <f t="shared" si="362"/>
        <v>0</v>
      </c>
      <c r="N224" s="10">
        <f t="shared" si="363"/>
        <v>1.25</v>
      </c>
      <c r="O224" s="11">
        <f t="shared" si="364"/>
        <v>1</v>
      </c>
      <c r="P224" s="11">
        <f t="shared" si="365"/>
        <v>1</v>
      </c>
      <c r="Q224" s="11">
        <f t="shared" si="366"/>
        <v>0</v>
      </c>
      <c r="R224" s="11">
        <f t="shared" si="367"/>
        <v>1</v>
      </c>
      <c r="S224" s="11">
        <f t="shared" si="368"/>
        <v>0</v>
      </c>
      <c r="T224" s="11">
        <f t="shared" si="369"/>
        <v>0</v>
      </c>
      <c r="U224" s="10">
        <f t="shared" si="370"/>
        <v>3</v>
      </c>
      <c r="V224" s="11">
        <f t="shared" si="371"/>
        <v>0</v>
      </c>
      <c r="W224" s="11">
        <f t="shared" si="372"/>
        <v>0</v>
      </c>
      <c r="X224" s="11">
        <f t="shared" si="373"/>
        <v>0.625</v>
      </c>
      <c r="Y224" s="11">
        <f t="shared" si="374"/>
        <v>0</v>
      </c>
      <c r="Z224" s="11">
        <f t="shared" si="375"/>
        <v>0.625</v>
      </c>
      <c r="AA224" s="11">
        <f t="shared" si="376"/>
        <v>0.625</v>
      </c>
      <c r="AB224" s="11">
        <f t="shared" si="377"/>
        <v>0</v>
      </c>
      <c r="AC224" s="11">
        <f t="shared" si="378"/>
        <v>0.625</v>
      </c>
      <c r="AD224" s="11">
        <f t="shared" si="379"/>
        <v>0</v>
      </c>
      <c r="AE224" s="10">
        <f t="shared" si="380"/>
        <v>2.5</v>
      </c>
      <c r="AF224" s="11">
        <f t="shared" si="381"/>
        <v>0</v>
      </c>
      <c r="AG224" s="11">
        <f t="shared" si="382"/>
        <v>2</v>
      </c>
      <c r="AH224" s="11">
        <f t="shared" si="383"/>
        <v>0</v>
      </c>
      <c r="AI224" s="11">
        <f t="shared" si="384"/>
        <v>0</v>
      </c>
      <c r="AJ224" s="11">
        <f t="shared" si="385"/>
        <v>0</v>
      </c>
      <c r="AK224" s="11">
        <f t="shared" si="386"/>
        <v>0</v>
      </c>
      <c r="AL224" s="10">
        <f t="shared" si="387"/>
        <v>2</v>
      </c>
      <c r="AM224" s="11">
        <f t="shared" si="388"/>
        <v>1</v>
      </c>
      <c r="AN224" s="11">
        <f t="shared" si="389"/>
        <v>1</v>
      </c>
      <c r="AO224" s="11">
        <f t="shared" si="390"/>
        <v>0</v>
      </c>
      <c r="AP224" s="11">
        <f t="shared" si="391"/>
        <v>0</v>
      </c>
      <c r="AQ224" s="11">
        <f t="shared" si="392"/>
        <v>1</v>
      </c>
      <c r="AR224" s="11">
        <f t="shared" si="393"/>
        <v>0</v>
      </c>
      <c r="AS224" s="10">
        <f t="shared" si="394"/>
        <v>3</v>
      </c>
      <c r="AT224" s="11">
        <f t="shared" si="395"/>
        <v>1</v>
      </c>
      <c r="AU224" s="11">
        <f t="shared" si="396"/>
        <v>1</v>
      </c>
      <c r="AV224" s="11">
        <f t="shared" si="397"/>
        <v>0</v>
      </c>
      <c r="AW224" s="11">
        <f t="shared" si="398"/>
        <v>0</v>
      </c>
      <c r="AX224" s="11">
        <f t="shared" si="399"/>
        <v>0</v>
      </c>
      <c r="AY224" s="11">
        <f t="shared" si="400"/>
        <v>0</v>
      </c>
      <c r="AZ224" s="10">
        <f t="shared" si="401"/>
        <v>2</v>
      </c>
      <c r="BA224" s="12" t="s">
        <v>1420</v>
      </c>
      <c r="BB224" s="12">
        <v>777</v>
      </c>
      <c r="BC224" s="13">
        <v>1874</v>
      </c>
      <c r="BD224" s="10">
        <f t="shared" si="308"/>
        <v>0</v>
      </c>
      <c r="BE224" s="17">
        <f t="shared" si="402"/>
        <v>2</v>
      </c>
      <c r="BF224" s="10" t="str">
        <f t="shared" si="304"/>
        <v>Varken eller</v>
      </c>
      <c r="BI224" s="7">
        <v>41</v>
      </c>
      <c r="BJ224" s="6" t="s">
        <v>840</v>
      </c>
      <c r="BK224" s="9" t="str">
        <f t="shared" si="309"/>
        <v>Marie Haesert</v>
      </c>
      <c r="BL224" s="10" t="str">
        <f t="shared" si="310"/>
        <v>marie.haesert@nacka.se</v>
      </c>
      <c r="BM224" s="10" t="str">
        <f t="shared" si="311"/>
        <v>Drogförebyggare</v>
      </c>
      <c r="BN224" s="11">
        <f t="shared" si="312"/>
        <v>0</v>
      </c>
      <c r="BO224" s="11">
        <f t="shared" si="313"/>
        <v>0</v>
      </c>
      <c r="BP224" s="11">
        <f t="shared" si="314"/>
        <v>1.25</v>
      </c>
      <c r="BQ224" s="11">
        <f t="shared" si="315"/>
        <v>1.25</v>
      </c>
      <c r="BR224" s="11">
        <f t="shared" si="316"/>
        <v>0</v>
      </c>
      <c r="BS224" s="10">
        <f t="shared" si="317"/>
        <v>2.5</v>
      </c>
      <c r="BT224" s="11">
        <f t="shared" si="318"/>
        <v>1</v>
      </c>
      <c r="BU224" s="11">
        <f t="shared" si="319"/>
        <v>1</v>
      </c>
      <c r="BV224" s="11">
        <f t="shared" si="320"/>
        <v>1</v>
      </c>
      <c r="BW224" s="11">
        <f t="shared" si="321"/>
        <v>1</v>
      </c>
      <c r="BX224" s="11">
        <f t="shared" si="322"/>
        <v>0</v>
      </c>
      <c r="BY224" s="11">
        <f t="shared" si="323"/>
        <v>0</v>
      </c>
      <c r="BZ224" s="10">
        <f t="shared" si="324"/>
        <v>4</v>
      </c>
      <c r="CA224" s="11">
        <f t="shared" si="325"/>
        <v>0.625</v>
      </c>
      <c r="CB224" s="11">
        <f t="shared" si="326"/>
        <v>0.625</v>
      </c>
      <c r="CC224" s="11">
        <f t="shared" si="327"/>
        <v>0.625</v>
      </c>
      <c r="CD224" s="11">
        <f t="shared" si="328"/>
        <v>0.625</v>
      </c>
      <c r="CE224" s="11">
        <f t="shared" si="329"/>
        <v>0</v>
      </c>
      <c r="CF224" s="11">
        <f t="shared" si="330"/>
        <v>0.625</v>
      </c>
      <c r="CG224" s="11">
        <f t="shared" si="331"/>
        <v>0.625</v>
      </c>
      <c r="CH224" s="11">
        <f t="shared" si="332"/>
        <v>0</v>
      </c>
      <c r="CI224" s="11">
        <f t="shared" si="333"/>
        <v>0</v>
      </c>
      <c r="CJ224" s="10">
        <f t="shared" si="334"/>
        <v>3.75</v>
      </c>
      <c r="CK224" s="11">
        <f t="shared" si="335"/>
        <v>0</v>
      </c>
      <c r="CL224" s="11">
        <f t="shared" si="336"/>
        <v>2</v>
      </c>
      <c r="CM224" s="11">
        <f t="shared" si="337"/>
        <v>0</v>
      </c>
      <c r="CN224" s="11">
        <f t="shared" si="338"/>
        <v>2</v>
      </c>
      <c r="CO224" s="11">
        <f t="shared" si="339"/>
        <v>0</v>
      </c>
      <c r="CP224" s="11">
        <f t="shared" si="340"/>
        <v>0</v>
      </c>
      <c r="CQ224" s="10">
        <f t="shared" si="341"/>
        <v>4</v>
      </c>
      <c r="CR224" s="11">
        <f t="shared" si="342"/>
        <v>1</v>
      </c>
      <c r="CS224" s="11">
        <f t="shared" si="343"/>
        <v>1</v>
      </c>
      <c r="CT224" s="11">
        <f t="shared" si="344"/>
        <v>1</v>
      </c>
      <c r="CU224" s="11">
        <f t="shared" si="345"/>
        <v>1</v>
      </c>
      <c r="CV224" s="11">
        <f t="shared" si="346"/>
        <v>0</v>
      </c>
      <c r="CW224" s="11">
        <f t="shared" si="347"/>
        <v>0</v>
      </c>
      <c r="CX224" s="10">
        <f t="shared" si="348"/>
        <v>4</v>
      </c>
      <c r="CY224" s="11">
        <f t="shared" si="349"/>
        <v>0</v>
      </c>
      <c r="CZ224" s="11">
        <f t="shared" si="350"/>
        <v>1</v>
      </c>
      <c r="DA224" s="11">
        <f t="shared" si="351"/>
        <v>1</v>
      </c>
      <c r="DB224" s="11">
        <f t="shared" si="352"/>
        <v>1</v>
      </c>
      <c r="DC224" s="11">
        <f t="shared" si="353"/>
        <v>0</v>
      </c>
      <c r="DD224" s="11">
        <f t="shared" si="354"/>
        <v>0</v>
      </c>
      <c r="DE224" s="10">
        <f t="shared" si="355"/>
        <v>3</v>
      </c>
      <c r="DF224" s="12" t="s">
        <v>1535</v>
      </c>
      <c r="DG224" s="12" t="s">
        <v>1536</v>
      </c>
      <c r="DH224" s="13">
        <v>2839</v>
      </c>
      <c r="DI224" s="10">
        <f t="shared" si="356"/>
        <v>4</v>
      </c>
      <c r="DJ224" s="17">
        <f t="shared" si="357"/>
        <v>3.6</v>
      </c>
    </row>
    <row r="225" spans="1:114" ht="14.25" x14ac:dyDescent="0.2">
      <c r="A225" s="6" t="s">
        <v>947</v>
      </c>
      <c r="B225" s="7">
        <v>1463</v>
      </c>
      <c r="C225" s="7"/>
      <c r="D225" s="7">
        <v>218</v>
      </c>
      <c r="E225" s="6" t="s">
        <v>480</v>
      </c>
      <c r="F225" s="9" t="str">
        <f t="shared" si="305"/>
        <v>Ann-Kristin Olsson</v>
      </c>
      <c r="G225" s="10" t="str">
        <f t="shared" si="306"/>
        <v>ann-kristin.olsson@askersund.se</v>
      </c>
      <c r="H225" s="10" t="str">
        <f t="shared" si="307"/>
        <v>Fritidsintendent</v>
      </c>
      <c r="I225" s="11">
        <f t="shared" si="358"/>
        <v>0</v>
      </c>
      <c r="J225" s="11">
        <f t="shared" si="359"/>
        <v>0</v>
      </c>
      <c r="K225" s="11">
        <f t="shared" si="360"/>
        <v>1.25</v>
      </c>
      <c r="L225" s="11">
        <f t="shared" si="361"/>
        <v>1.25</v>
      </c>
      <c r="M225" s="11">
        <f t="shared" si="362"/>
        <v>0</v>
      </c>
      <c r="N225" s="10">
        <f t="shared" si="363"/>
        <v>2.5</v>
      </c>
      <c r="O225" s="11">
        <f t="shared" si="364"/>
        <v>0</v>
      </c>
      <c r="P225" s="11">
        <f t="shared" si="365"/>
        <v>0</v>
      </c>
      <c r="Q225" s="11">
        <f t="shared" si="366"/>
        <v>1</v>
      </c>
      <c r="R225" s="11">
        <f t="shared" si="367"/>
        <v>1</v>
      </c>
      <c r="S225" s="11">
        <f t="shared" si="368"/>
        <v>0</v>
      </c>
      <c r="T225" s="11">
        <f t="shared" si="369"/>
        <v>0</v>
      </c>
      <c r="U225" s="10">
        <f t="shared" si="370"/>
        <v>2</v>
      </c>
      <c r="V225" s="11">
        <f t="shared" si="371"/>
        <v>0</v>
      </c>
      <c r="W225" s="11">
        <f t="shared" si="372"/>
        <v>0.625</v>
      </c>
      <c r="X225" s="11">
        <f t="shared" si="373"/>
        <v>0.625</v>
      </c>
      <c r="Y225" s="11">
        <f t="shared" si="374"/>
        <v>0</v>
      </c>
      <c r="Z225" s="11">
        <f t="shared" si="375"/>
        <v>0</v>
      </c>
      <c r="AA225" s="11">
        <f t="shared" si="376"/>
        <v>0.625</v>
      </c>
      <c r="AB225" s="11">
        <f t="shared" si="377"/>
        <v>0.625</v>
      </c>
      <c r="AC225" s="11">
        <f t="shared" si="378"/>
        <v>0</v>
      </c>
      <c r="AD225" s="11">
        <f t="shared" si="379"/>
        <v>0</v>
      </c>
      <c r="AE225" s="10">
        <f t="shared" si="380"/>
        <v>2.5</v>
      </c>
      <c r="AF225" s="11">
        <f t="shared" si="381"/>
        <v>1</v>
      </c>
      <c r="AG225" s="11">
        <f t="shared" si="382"/>
        <v>0</v>
      </c>
      <c r="AH225" s="11">
        <f t="shared" si="383"/>
        <v>1</v>
      </c>
      <c r="AI225" s="11">
        <f t="shared" si="384"/>
        <v>0</v>
      </c>
      <c r="AJ225" s="11">
        <f t="shared" si="385"/>
        <v>0</v>
      </c>
      <c r="AK225" s="11">
        <f t="shared" si="386"/>
        <v>0</v>
      </c>
      <c r="AL225" s="10">
        <f t="shared" si="387"/>
        <v>2</v>
      </c>
      <c r="AM225" s="11">
        <f t="shared" si="388"/>
        <v>1</v>
      </c>
      <c r="AN225" s="11">
        <f t="shared" si="389"/>
        <v>1</v>
      </c>
      <c r="AO225" s="11">
        <f t="shared" si="390"/>
        <v>1</v>
      </c>
      <c r="AP225" s="11">
        <f t="shared" si="391"/>
        <v>1</v>
      </c>
      <c r="AQ225" s="11">
        <f t="shared" si="392"/>
        <v>0</v>
      </c>
      <c r="AR225" s="11">
        <f t="shared" si="393"/>
        <v>0</v>
      </c>
      <c r="AS225" s="10">
        <f t="shared" si="394"/>
        <v>4</v>
      </c>
      <c r="AT225" s="11">
        <f t="shared" si="395"/>
        <v>0</v>
      </c>
      <c r="AU225" s="11">
        <f t="shared" si="396"/>
        <v>0</v>
      </c>
      <c r="AV225" s="11">
        <f t="shared" si="397"/>
        <v>1</v>
      </c>
      <c r="AW225" s="11">
        <f t="shared" si="398"/>
        <v>0</v>
      </c>
      <c r="AX225" s="11">
        <f t="shared" si="399"/>
        <v>0</v>
      </c>
      <c r="AY225" s="11">
        <f t="shared" si="400"/>
        <v>0</v>
      </c>
      <c r="AZ225" s="10">
        <f t="shared" si="401"/>
        <v>1</v>
      </c>
      <c r="BA225" s="12">
        <v>921</v>
      </c>
      <c r="BB225" s="12">
        <v>881</v>
      </c>
      <c r="BC225" s="13">
        <v>1802</v>
      </c>
      <c r="BD225" s="10">
        <f t="shared" si="308"/>
        <v>0</v>
      </c>
      <c r="BE225" s="17">
        <f t="shared" si="402"/>
        <v>2</v>
      </c>
      <c r="BF225" s="10" t="str">
        <f t="shared" si="304"/>
        <v>Bra</v>
      </c>
      <c r="BI225" s="7">
        <v>42</v>
      </c>
      <c r="BJ225" s="6" t="s">
        <v>747</v>
      </c>
      <c r="BK225" s="9" t="str">
        <f t="shared" si="309"/>
        <v>Carina Hedström</v>
      </c>
      <c r="BL225" s="10" t="str">
        <f t="shared" si="310"/>
        <v>carina.hedstrom@lidingo.se</v>
      </c>
      <c r="BM225" s="10" t="str">
        <f t="shared" si="311"/>
        <v>avdelningschef</v>
      </c>
      <c r="BN225" s="11">
        <f t="shared" si="312"/>
        <v>1.25</v>
      </c>
      <c r="BO225" s="11">
        <f t="shared" si="313"/>
        <v>1.25</v>
      </c>
      <c r="BP225" s="11">
        <f t="shared" si="314"/>
        <v>0</v>
      </c>
      <c r="BQ225" s="11">
        <f t="shared" si="315"/>
        <v>1.25</v>
      </c>
      <c r="BR225" s="11">
        <f t="shared" si="316"/>
        <v>0</v>
      </c>
      <c r="BS225" s="10">
        <f t="shared" si="317"/>
        <v>3.75</v>
      </c>
      <c r="BT225" s="11">
        <f t="shared" si="318"/>
        <v>0</v>
      </c>
      <c r="BU225" s="11">
        <f t="shared" si="319"/>
        <v>1</v>
      </c>
      <c r="BV225" s="11">
        <f t="shared" si="320"/>
        <v>1</v>
      </c>
      <c r="BW225" s="11">
        <f t="shared" si="321"/>
        <v>1</v>
      </c>
      <c r="BX225" s="11">
        <f t="shared" si="322"/>
        <v>0</v>
      </c>
      <c r="BY225" s="11">
        <f t="shared" si="323"/>
        <v>0</v>
      </c>
      <c r="BZ225" s="10">
        <f t="shared" si="324"/>
        <v>3</v>
      </c>
      <c r="CA225" s="11">
        <f t="shared" si="325"/>
        <v>0.625</v>
      </c>
      <c r="CB225" s="11">
        <f t="shared" si="326"/>
        <v>0.625</v>
      </c>
      <c r="CC225" s="11">
        <f t="shared" si="327"/>
        <v>0.625</v>
      </c>
      <c r="CD225" s="11">
        <f t="shared" si="328"/>
        <v>0.625</v>
      </c>
      <c r="CE225" s="11">
        <f t="shared" si="329"/>
        <v>0</v>
      </c>
      <c r="CF225" s="11">
        <f t="shared" si="330"/>
        <v>0.625</v>
      </c>
      <c r="CG225" s="11">
        <f t="shared" si="331"/>
        <v>0.625</v>
      </c>
      <c r="CH225" s="11">
        <f t="shared" si="332"/>
        <v>0</v>
      </c>
      <c r="CI225" s="11">
        <f t="shared" si="333"/>
        <v>0</v>
      </c>
      <c r="CJ225" s="10">
        <f t="shared" si="334"/>
        <v>3.75</v>
      </c>
      <c r="CK225" s="11">
        <f t="shared" si="335"/>
        <v>0</v>
      </c>
      <c r="CL225" s="11">
        <f t="shared" si="336"/>
        <v>2</v>
      </c>
      <c r="CM225" s="11">
        <f t="shared" si="337"/>
        <v>0</v>
      </c>
      <c r="CN225" s="11">
        <f t="shared" si="338"/>
        <v>2</v>
      </c>
      <c r="CO225" s="11">
        <f t="shared" si="339"/>
        <v>1</v>
      </c>
      <c r="CP225" s="11">
        <f t="shared" si="340"/>
        <v>0</v>
      </c>
      <c r="CQ225" s="10">
        <f t="shared" si="341"/>
        <v>5</v>
      </c>
      <c r="CR225" s="11">
        <f t="shared" si="342"/>
        <v>1</v>
      </c>
      <c r="CS225" s="11">
        <f t="shared" si="343"/>
        <v>1</v>
      </c>
      <c r="CT225" s="11">
        <f t="shared" si="344"/>
        <v>1</v>
      </c>
      <c r="CU225" s="11">
        <f t="shared" si="345"/>
        <v>1</v>
      </c>
      <c r="CV225" s="11">
        <f t="shared" si="346"/>
        <v>1</v>
      </c>
      <c r="CW225" s="11">
        <f t="shared" si="347"/>
        <v>0</v>
      </c>
      <c r="CX225" s="10">
        <f t="shared" si="348"/>
        <v>5</v>
      </c>
      <c r="CY225" s="11">
        <f t="shared" si="349"/>
        <v>1</v>
      </c>
      <c r="CZ225" s="11">
        <f t="shared" si="350"/>
        <v>1</v>
      </c>
      <c r="DA225" s="11">
        <f t="shared" si="351"/>
        <v>1</v>
      </c>
      <c r="DB225" s="11">
        <f t="shared" si="352"/>
        <v>0</v>
      </c>
      <c r="DC225" s="11">
        <f t="shared" si="353"/>
        <v>0</v>
      </c>
      <c r="DD225" s="11">
        <f t="shared" si="354"/>
        <v>0</v>
      </c>
      <c r="DE225" s="10">
        <f t="shared" si="355"/>
        <v>3</v>
      </c>
      <c r="DF225" s="12" t="s">
        <v>1549</v>
      </c>
      <c r="DG225" s="12">
        <v>864</v>
      </c>
      <c r="DH225" s="13">
        <v>2329</v>
      </c>
      <c r="DI225" s="10">
        <f t="shared" si="356"/>
        <v>2</v>
      </c>
      <c r="DJ225" s="17">
        <f t="shared" si="357"/>
        <v>3.6</v>
      </c>
    </row>
    <row r="226" spans="1:114" ht="14.25" x14ac:dyDescent="0.2">
      <c r="A226" s="6" t="s">
        <v>947</v>
      </c>
      <c r="B226" s="7">
        <v>1495</v>
      </c>
      <c r="C226" s="7"/>
      <c r="D226" s="7">
        <v>219</v>
      </c>
      <c r="E226" s="6" t="s">
        <v>497</v>
      </c>
      <c r="F226" s="9" t="str">
        <f t="shared" si="305"/>
        <v>Thomas Forss</v>
      </c>
      <c r="G226" s="10" t="str">
        <f t="shared" si="306"/>
        <v>thomas.forss@laxa.se</v>
      </c>
      <c r="H226" s="10" t="str">
        <f t="shared" si="307"/>
        <v>Kultur-och fritidschef</v>
      </c>
      <c r="I226" s="11">
        <f t="shared" si="358"/>
        <v>0</v>
      </c>
      <c r="J226" s="11">
        <f t="shared" si="359"/>
        <v>0</v>
      </c>
      <c r="K226" s="11">
        <f t="shared" si="360"/>
        <v>0</v>
      </c>
      <c r="L226" s="11">
        <f t="shared" si="361"/>
        <v>1.25</v>
      </c>
      <c r="M226" s="11">
        <f t="shared" si="362"/>
        <v>0</v>
      </c>
      <c r="N226" s="10">
        <f t="shared" si="363"/>
        <v>1.25</v>
      </c>
      <c r="O226" s="11">
        <f t="shared" si="364"/>
        <v>0</v>
      </c>
      <c r="P226" s="11">
        <f t="shared" si="365"/>
        <v>0</v>
      </c>
      <c r="Q226" s="11">
        <f t="shared" si="366"/>
        <v>1</v>
      </c>
      <c r="R226" s="11">
        <f t="shared" si="367"/>
        <v>1</v>
      </c>
      <c r="S226" s="11">
        <f t="shared" si="368"/>
        <v>0</v>
      </c>
      <c r="T226" s="11">
        <f t="shared" si="369"/>
        <v>0</v>
      </c>
      <c r="U226" s="10">
        <f t="shared" si="370"/>
        <v>2</v>
      </c>
      <c r="V226" s="11">
        <f t="shared" si="371"/>
        <v>0</v>
      </c>
      <c r="W226" s="11">
        <f t="shared" si="372"/>
        <v>0</v>
      </c>
      <c r="X226" s="11">
        <f t="shared" si="373"/>
        <v>0.625</v>
      </c>
      <c r="Y226" s="11">
        <f t="shared" si="374"/>
        <v>0</v>
      </c>
      <c r="Z226" s="11">
        <f t="shared" si="375"/>
        <v>0.625</v>
      </c>
      <c r="AA226" s="11">
        <f t="shared" si="376"/>
        <v>0.625</v>
      </c>
      <c r="AB226" s="11">
        <f t="shared" si="377"/>
        <v>0</v>
      </c>
      <c r="AC226" s="11">
        <f t="shared" si="378"/>
        <v>0.625</v>
      </c>
      <c r="AD226" s="11">
        <f t="shared" si="379"/>
        <v>0</v>
      </c>
      <c r="AE226" s="10">
        <f t="shared" si="380"/>
        <v>2.5</v>
      </c>
      <c r="AF226" s="11">
        <f t="shared" si="381"/>
        <v>0</v>
      </c>
      <c r="AG226" s="11">
        <f t="shared" si="382"/>
        <v>2</v>
      </c>
      <c r="AH226" s="11">
        <f t="shared" si="383"/>
        <v>0</v>
      </c>
      <c r="AI226" s="11">
        <f t="shared" si="384"/>
        <v>0</v>
      </c>
      <c r="AJ226" s="11">
        <f t="shared" si="385"/>
        <v>0</v>
      </c>
      <c r="AK226" s="11">
        <f t="shared" si="386"/>
        <v>0</v>
      </c>
      <c r="AL226" s="10">
        <f t="shared" si="387"/>
        <v>2</v>
      </c>
      <c r="AM226" s="11">
        <f t="shared" si="388"/>
        <v>1</v>
      </c>
      <c r="AN226" s="11">
        <f t="shared" si="389"/>
        <v>1</v>
      </c>
      <c r="AO226" s="11">
        <f t="shared" si="390"/>
        <v>0</v>
      </c>
      <c r="AP226" s="11">
        <f t="shared" si="391"/>
        <v>1</v>
      </c>
      <c r="AQ226" s="11">
        <f t="shared" si="392"/>
        <v>0</v>
      </c>
      <c r="AR226" s="11">
        <f t="shared" si="393"/>
        <v>0</v>
      </c>
      <c r="AS226" s="10">
        <f t="shared" si="394"/>
        <v>3</v>
      </c>
      <c r="AT226" s="11">
        <f t="shared" si="395"/>
        <v>1</v>
      </c>
      <c r="AU226" s="11">
        <f t="shared" si="396"/>
        <v>1</v>
      </c>
      <c r="AV226" s="11">
        <f t="shared" si="397"/>
        <v>1</v>
      </c>
      <c r="AW226" s="11">
        <f t="shared" si="398"/>
        <v>0</v>
      </c>
      <c r="AX226" s="11">
        <f t="shared" si="399"/>
        <v>0</v>
      </c>
      <c r="AY226" s="11">
        <f t="shared" si="400"/>
        <v>0</v>
      </c>
      <c r="AZ226" s="10">
        <f t="shared" si="401"/>
        <v>3</v>
      </c>
      <c r="BA226" s="12">
        <v>910</v>
      </c>
      <c r="BB226" s="12">
        <v>758</v>
      </c>
      <c r="BC226" s="13">
        <v>1668</v>
      </c>
      <c r="BD226" s="10">
        <f t="shared" si="308"/>
        <v>0</v>
      </c>
      <c r="BE226" s="17">
        <f t="shared" si="402"/>
        <v>2</v>
      </c>
      <c r="BF226" s="10" t="str">
        <f t="shared" si="304"/>
        <v>Varken eller</v>
      </c>
      <c r="BI226" s="7">
        <v>43</v>
      </c>
      <c r="BJ226" s="6" t="s">
        <v>762</v>
      </c>
      <c r="BK226" s="9" t="str">
        <f t="shared" si="309"/>
        <v>Tina Wallgård</v>
      </c>
      <c r="BL226" s="10" t="str">
        <f t="shared" si="310"/>
        <v>tina.wallgard@solna.se</v>
      </c>
      <c r="BM226" s="10" t="str">
        <f t="shared" si="311"/>
        <v>enhetschef fritid barn och unga</v>
      </c>
      <c r="BN226" s="11">
        <f t="shared" si="312"/>
        <v>1.25</v>
      </c>
      <c r="BO226" s="11">
        <f t="shared" si="313"/>
        <v>1.25</v>
      </c>
      <c r="BP226" s="11">
        <f t="shared" si="314"/>
        <v>0</v>
      </c>
      <c r="BQ226" s="11">
        <f t="shared" si="315"/>
        <v>1.25</v>
      </c>
      <c r="BR226" s="11">
        <f t="shared" si="316"/>
        <v>0</v>
      </c>
      <c r="BS226" s="10">
        <f t="shared" si="317"/>
        <v>3.75</v>
      </c>
      <c r="BT226" s="11">
        <f t="shared" si="318"/>
        <v>1</v>
      </c>
      <c r="BU226" s="11">
        <f t="shared" si="319"/>
        <v>1</v>
      </c>
      <c r="BV226" s="11">
        <f t="shared" si="320"/>
        <v>1</v>
      </c>
      <c r="BW226" s="11">
        <f t="shared" si="321"/>
        <v>1</v>
      </c>
      <c r="BX226" s="11">
        <f t="shared" si="322"/>
        <v>1</v>
      </c>
      <c r="BY226" s="11">
        <f t="shared" si="323"/>
        <v>0</v>
      </c>
      <c r="BZ226" s="10">
        <f t="shared" si="324"/>
        <v>5</v>
      </c>
      <c r="CA226" s="11">
        <f t="shared" si="325"/>
        <v>0.625</v>
      </c>
      <c r="CB226" s="11">
        <f t="shared" si="326"/>
        <v>0.625</v>
      </c>
      <c r="CC226" s="11">
        <f t="shared" si="327"/>
        <v>0.625</v>
      </c>
      <c r="CD226" s="11">
        <f t="shared" si="328"/>
        <v>0.625</v>
      </c>
      <c r="CE226" s="11">
        <f t="shared" si="329"/>
        <v>0</v>
      </c>
      <c r="CF226" s="11">
        <f t="shared" si="330"/>
        <v>0.625</v>
      </c>
      <c r="CG226" s="11">
        <f t="shared" si="331"/>
        <v>0.625</v>
      </c>
      <c r="CH226" s="11">
        <f t="shared" si="332"/>
        <v>0.625</v>
      </c>
      <c r="CI226" s="11">
        <f t="shared" si="333"/>
        <v>0</v>
      </c>
      <c r="CJ226" s="10">
        <f t="shared" si="334"/>
        <v>4.375</v>
      </c>
      <c r="CK226" s="11">
        <f t="shared" si="335"/>
        <v>0</v>
      </c>
      <c r="CL226" s="11">
        <f t="shared" si="336"/>
        <v>2</v>
      </c>
      <c r="CM226" s="11">
        <f t="shared" si="337"/>
        <v>0</v>
      </c>
      <c r="CN226" s="11">
        <f t="shared" si="338"/>
        <v>2</v>
      </c>
      <c r="CO226" s="11">
        <f t="shared" si="339"/>
        <v>1</v>
      </c>
      <c r="CP226" s="11">
        <f t="shared" si="340"/>
        <v>0</v>
      </c>
      <c r="CQ226" s="10">
        <f t="shared" si="341"/>
        <v>5</v>
      </c>
      <c r="CR226" s="11">
        <f t="shared" si="342"/>
        <v>1</v>
      </c>
      <c r="CS226" s="11">
        <f t="shared" si="343"/>
        <v>1</v>
      </c>
      <c r="CT226" s="11">
        <f t="shared" si="344"/>
        <v>1</v>
      </c>
      <c r="CU226" s="11">
        <f t="shared" si="345"/>
        <v>1</v>
      </c>
      <c r="CV226" s="11">
        <f t="shared" si="346"/>
        <v>0</v>
      </c>
      <c r="CW226" s="11">
        <f t="shared" si="347"/>
        <v>0</v>
      </c>
      <c r="CX226" s="10">
        <f t="shared" si="348"/>
        <v>4</v>
      </c>
      <c r="CY226" s="11">
        <f t="shared" si="349"/>
        <v>1</v>
      </c>
      <c r="CZ226" s="11">
        <f t="shared" si="350"/>
        <v>0</v>
      </c>
      <c r="DA226" s="11">
        <f t="shared" si="351"/>
        <v>1</v>
      </c>
      <c r="DB226" s="11">
        <f t="shared" si="352"/>
        <v>0</v>
      </c>
      <c r="DC226" s="11">
        <f t="shared" si="353"/>
        <v>0</v>
      </c>
      <c r="DD226" s="11">
        <f t="shared" si="354"/>
        <v>0</v>
      </c>
      <c r="DE226" s="10">
        <f t="shared" si="355"/>
        <v>2</v>
      </c>
      <c r="DF226" s="12" t="s">
        <v>1550</v>
      </c>
      <c r="DG226" s="12">
        <v>710</v>
      </c>
      <c r="DH226" s="13">
        <v>2057</v>
      </c>
      <c r="DI226" s="10">
        <f t="shared" si="356"/>
        <v>1</v>
      </c>
      <c r="DJ226" s="17">
        <f t="shared" si="357"/>
        <v>3.6</v>
      </c>
    </row>
    <row r="227" spans="1:114" ht="14.25" x14ac:dyDescent="0.2">
      <c r="A227" s="6" t="s">
        <v>947</v>
      </c>
      <c r="B227" s="7">
        <v>1487</v>
      </c>
      <c r="C227" s="7"/>
      <c r="D227" s="7">
        <v>220</v>
      </c>
      <c r="E227" s="6" t="s">
        <v>1100</v>
      </c>
      <c r="F227" s="9" t="str">
        <f t="shared" si="305"/>
        <v>Lena Johansson</v>
      </c>
      <c r="G227" s="10" t="str">
        <f t="shared" si="306"/>
        <v>lena.johansson@kinda.se</v>
      </c>
      <c r="H227" s="10" t="str">
        <f t="shared" si="307"/>
        <v>Ungdomslots</v>
      </c>
      <c r="I227" s="11">
        <f t="shared" si="358"/>
        <v>0</v>
      </c>
      <c r="J227" s="11">
        <f t="shared" si="359"/>
        <v>0</v>
      </c>
      <c r="K227" s="11">
        <f t="shared" si="360"/>
        <v>1.25</v>
      </c>
      <c r="L227" s="11">
        <f t="shared" si="361"/>
        <v>1.25</v>
      </c>
      <c r="M227" s="11">
        <f t="shared" si="362"/>
        <v>0</v>
      </c>
      <c r="N227" s="10">
        <f t="shared" si="363"/>
        <v>2.5</v>
      </c>
      <c r="O227" s="11">
        <f t="shared" si="364"/>
        <v>1</v>
      </c>
      <c r="P227" s="11">
        <f t="shared" si="365"/>
        <v>1</v>
      </c>
      <c r="Q227" s="11">
        <f t="shared" si="366"/>
        <v>1</v>
      </c>
      <c r="R227" s="11">
        <f t="shared" si="367"/>
        <v>1</v>
      </c>
      <c r="S227" s="11">
        <f t="shared" si="368"/>
        <v>0</v>
      </c>
      <c r="T227" s="11">
        <f t="shared" si="369"/>
        <v>0</v>
      </c>
      <c r="U227" s="10">
        <f t="shared" si="370"/>
        <v>4</v>
      </c>
      <c r="V227" s="11">
        <f t="shared" si="371"/>
        <v>0</v>
      </c>
      <c r="W227" s="11">
        <f t="shared" si="372"/>
        <v>0</v>
      </c>
      <c r="X227" s="11">
        <f t="shared" si="373"/>
        <v>0</v>
      </c>
      <c r="Y227" s="11">
        <f t="shared" si="374"/>
        <v>0</v>
      </c>
      <c r="Z227" s="11">
        <f t="shared" si="375"/>
        <v>0</v>
      </c>
      <c r="AA227" s="11">
        <f t="shared" si="376"/>
        <v>0.625</v>
      </c>
      <c r="AB227" s="11">
        <f t="shared" si="377"/>
        <v>0.625</v>
      </c>
      <c r="AC227" s="11">
        <f t="shared" si="378"/>
        <v>0</v>
      </c>
      <c r="AD227" s="11">
        <f t="shared" si="379"/>
        <v>0</v>
      </c>
      <c r="AE227" s="10">
        <f t="shared" si="380"/>
        <v>1.25</v>
      </c>
      <c r="AF227" s="11">
        <f t="shared" si="381"/>
        <v>1</v>
      </c>
      <c r="AG227" s="11">
        <f t="shared" si="382"/>
        <v>0</v>
      </c>
      <c r="AH227" s="11">
        <f t="shared" si="383"/>
        <v>0</v>
      </c>
      <c r="AI227" s="11">
        <f t="shared" si="384"/>
        <v>2</v>
      </c>
      <c r="AJ227" s="11">
        <f t="shared" si="385"/>
        <v>1</v>
      </c>
      <c r="AK227" s="11">
        <f t="shared" si="386"/>
        <v>0</v>
      </c>
      <c r="AL227" s="10">
        <f t="shared" si="387"/>
        <v>4</v>
      </c>
      <c r="AM227" s="11">
        <f t="shared" si="388"/>
        <v>0</v>
      </c>
      <c r="AN227" s="11">
        <f t="shared" si="389"/>
        <v>1</v>
      </c>
      <c r="AO227" s="11">
        <f t="shared" si="390"/>
        <v>1</v>
      </c>
      <c r="AP227" s="11">
        <f t="shared" si="391"/>
        <v>0</v>
      </c>
      <c r="AQ227" s="11">
        <f t="shared" si="392"/>
        <v>0</v>
      </c>
      <c r="AR227" s="11">
        <f t="shared" si="393"/>
        <v>0</v>
      </c>
      <c r="AS227" s="10">
        <f t="shared" si="394"/>
        <v>2</v>
      </c>
      <c r="AT227" s="11">
        <f t="shared" si="395"/>
        <v>0</v>
      </c>
      <c r="AU227" s="11">
        <f t="shared" si="396"/>
        <v>0</v>
      </c>
      <c r="AV227" s="11">
        <f t="shared" si="397"/>
        <v>0</v>
      </c>
      <c r="AW227" s="11">
        <f t="shared" si="398"/>
        <v>0</v>
      </c>
      <c r="AX227" s="11">
        <f t="shared" si="399"/>
        <v>0</v>
      </c>
      <c r="AY227" s="11">
        <f t="shared" si="400"/>
        <v>0</v>
      </c>
      <c r="AZ227" s="10">
        <f t="shared" si="401"/>
        <v>0</v>
      </c>
      <c r="BA227" s="12">
        <v>762</v>
      </c>
      <c r="BB227" s="12" t="s">
        <v>1522</v>
      </c>
      <c r="BC227" s="13">
        <v>1897</v>
      </c>
      <c r="BD227" s="10">
        <f t="shared" si="308"/>
        <v>0</v>
      </c>
      <c r="BE227" s="17">
        <f t="shared" si="402"/>
        <v>2</v>
      </c>
      <c r="BF227" s="10" t="str">
        <f t="shared" si="304"/>
        <v>Varken eller</v>
      </c>
      <c r="BI227" s="7">
        <v>44</v>
      </c>
      <c r="BJ227" s="6" t="s">
        <v>492</v>
      </c>
      <c r="BK227" s="9" t="str">
        <f t="shared" si="309"/>
        <v>Birgitta Spens</v>
      </c>
      <c r="BL227" s="10" t="str">
        <f t="shared" si="310"/>
        <v>birgitta.spens@karlskoga.se</v>
      </c>
      <c r="BM227" s="10" t="str">
        <f t="shared" si="311"/>
        <v>Folkhälsoutvecklare</v>
      </c>
      <c r="BN227" s="11">
        <f t="shared" si="312"/>
        <v>1.25</v>
      </c>
      <c r="BO227" s="11">
        <f t="shared" si="313"/>
        <v>1.25</v>
      </c>
      <c r="BP227" s="11">
        <f t="shared" si="314"/>
        <v>1.25</v>
      </c>
      <c r="BQ227" s="11">
        <f t="shared" si="315"/>
        <v>1.25</v>
      </c>
      <c r="BR227" s="11">
        <f t="shared" si="316"/>
        <v>0</v>
      </c>
      <c r="BS227" s="10">
        <f t="shared" si="317"/>
        <v>5</v>
      </c>
      <c r="BT227" s="11">
        <f t="shared" si="318"/>
        <v>1</v>
      </c>
      <c r="BU227" s="11">
        <f t="shared" si="319"/>
        <v>0</v>
      </c>
      <c r="BV227" s="11">
        <f t="shared" si="320"/>
        <v>1</v>
      </c>
      <c r="BW227" s="11">
        <f t="shared" si="321"/>
        <v>1</v>
      </c>
      <c r="BX227" s="11">
        <f t="shared" si="322"/>
        <v>0</v>
      </c>
      <c r="BY227" s="11">
        <f t="shared" si="323"/>
        <v>0</v>
      </c>
      <c r="BZ227" s="10">
        <f t="shared" si="324"/>
        <v>3</v>
      </c>
      <c r="CA227" s="11">
        <f t="shared" si="325"/>
        <v>0</v>
      </c>
      <c r="CB227" s="11">
        <f t="shared" si="326"/>
        <v>0</v>
      </c>
      <c r="CC227" s="11">
        <f t="shared" si="327"/>
        <v>0</v>
      </c>
      <c r="CD227" s="11">
        <f t="shared" si="328"/>
        <v>0</v>
      </c>
      <c r="CE227" s="11">
        <f t="shared" si="329"/>
        <v>0.625</v>
      </c>
      <c r="CF227" s="11">
        <f t="shared" si="330"/>
        <v>0.625</v>
      </c>
      <c r="CG227" s="11">
        <f t="shared" si="331"/>
        <v>0.625</v>
      </c>
      <c r="CH227" s="11">
        <f t="shared" si="332"/>
        <v>0.625</v>
      </c>
      <c r="CI227" s="11">
        <f t="shared" si="333"/>
        <v>0</v>
      </c>
      <c r="CJ227" s="10">
        <f t="shared" si="334"/>
        <v>2.5</v>
      </c>
      <c r="CK227" s="11">
        <f t="shared" si="335"/>
        <v>1</v>
      </c>
      <c r="CL227" s="11">
        <f t="shared" si="336"/>
        <v>0</v>
      </c>
      <c r="CM227" s="11">
        <f t="shared" si="337"/>
        <v>0</v>
      </c>
      <c r="CN227" s="11">
        <f t="shared" si="338"/>
        <v>2</v>
      </c>
      <c r="CO227" s="11">
        <f t="shared" si="339"/>
        <v>0</v>
      </c>
      <c r="CP227" s="11">
        <f t="shared" si="340"/>
        <v>0</v>
      </c>
      <c r="CQ227" s="10">
        <f t="shared" si="341"/>
        <v>3</v>
      </c>
      <c r="CR227" s="11">
        <f t="shared" si="342"/>
        <v>1</v>
      </c>
      <c r="CS227" s="11">
        <f t="shared" si="343"/>
        <v>1</v>
      </c>
      <c r="CT227" s="11">
        <f t="shared" si="344"/>
        <v>1</v>
      </c>
      <c r="CU227" s="11">
        <f t="shared" si="345"/>
        <v>1</v>
      </c>
      <c r="CV227" s="11">
        <f t="shared" si="346"/>
        <v>0</v>
      </c>
      <c r="CW227" s="11">
        <f t="shared" si="347"/>
        <v>0</v>
      </c>
      <c r="CX227" s="10">
        <f t="shared" si="348"/>
        <v>4</v>
      </c>
      <c r="CY227" s="11">
        <f t="shared" si="349"/>
        <v>1</v>
      </c>
      <c r="CZ227" s="11">
        <f t="shared" si="350"/>
        <v>1</v>
      </c>
      <c r="DA227" s="11">
        <f t="shared" si="351"/>
        <v>1</v>
      </c>
      <c r="DB227" s="11">
        <f t="shared" si="352"/>
        <v>0</v>
      </c>
      <c r="DC227" s="11">
        <f t="shared" si="353"/>
        <v>0</v>
      </c>
      <c r="DD227" s="11">
        <f t="shared" si="354"/>
        <v>0</v>
      </c>
      <c r="DE227" s="10">
        <f t="shared" si="355"/>
        <v>3</v>
      </c>
      <c r="DF227" s="12" t="s">
        <v>1700</v>
      </c>
      <c r="DG227" s="12" t="s">
        <v>1353</v>
      </c>
      <c r="DH227" s="13">
        <v>3238</v>
      </c>
      <c r="DI227" s="10">
        <f t="shared" si="356"/>
        <v>5</v>
      </c>
      <c r="DJ227" s="17">
        <f t="shared" si="357"/>
        <v>3.6</v>
      </c>
    </row>
    <row r="228" spans="1:114" ht="14.25" x14ac:dyDescent="0.2">
      <c r="A228" s="6" t="s">
        <v>947</v>
      </c>
      <c r="B228" s="7">
        <v>1440</v>
      </c>
      <c r="C228" s="7"/>
      <c r="D228" s="7">
        <v>221</v>
      </c>
      <c r="E228" s="6" t="s">
        <v>342</v>
      </c>
      <c r="F228" s="9" t="str">
        <f t="shared" si="305"/>
        <v>Stewe Jonsson</v>
      </c>
      <c r="G228" s="10" t="str">
        <f t="shared" si="306"/>
        <v>stewe.jonsson@vetlanda.se</v>
      </c>
      <c r="H228" s="10" t="str">
        <f t="shared" si="307"/>
        <v>kultur- och fritidschef</v>
      </c>
      <c r="I228" s="11">
        <f t="shared" si="358"/>
        <v>0</v>
      </c>
      <c r="J228" s="11">
        <f t="shared" si="359"/>
        <v>0</v>
      </c>
      <c r="K228" s="11">
        <f t="shared" si="360"/>
        <v>0</v>
      </c>
      <c r="L228" s="11">
        <f t="shared" si="361"/>
        <v>0</v>
      </c>
      <c r="M228" s="11">
        <f t="shared" si="362"/>
        <v>0</v>
      </c>
      <c r="N228" s="10">
        <f t="shared" si="363"/>
        <v>0</v>
      </c>
      <c r="O228" s="11">
        <f t="shared" si="364"/>
        <v>0</v>
      </c>
      <c r="P228" s="11">
        <f t="shared" si="365"/>
        <v>0</v>
      </c>
      <c r="Q228" s="11">
        <f t="shared" si="366"/>
        <v>1</v>
      </c>
      <c r="R228" s="11">
        <f t="shared" si="367"/>
        <v>0</v>
      </c>
      <c r="S228" s="11">
        <f t="shared" si="368"/>
        <v>0</v>
      </c>
      <c r="T228" s="11">
        <f t="shared" si="369"/>
        <v>0</v>
      </c>
      <c r="U228" s="10">
        <f t="shared" si="370"/>
        <v>1</v>
      </c>
      <c r="V228" s="11">
        <f t="shared" si="371"/>
        <v>0.625</v>
      </c>
      <c r="W228" s="11">
        <f t="shared" si="372"/>
        <v>0.625</v>
      </c>
      <c r="X228" s="11">
        <f t="shared" si="373"/>
        <v>0.625</v>
      </c>
      <c r="Y228" s="11">
        <f t="shared" si="374"/>
        <v>0</v>
      </c>
      <c r="Z228" s="11">
        <f t="shared" si="375"/>
        <v>0</v>
      </c>
      <c r="AA228" s="11">
        <f t="shared" si="376"/>
        <v>0.625</v>
      </c>
      <c r="AB228" s="11">
        <f t="shared" si="377"/>
        <v>0</v>
      </c>
      <c r="AC228" s="11">
        <f t="shared" si="378"/>
        <v>0</v>
      </c>
      <c r="AD228" s="11">
        <f t="shared" si="379"/>
        <v>0</v>
      </c>
      <c r="AE228" s="10">
        <f t="shared" si="380"/>
        <v>2.5</v>
      </c>
      <c r="AF228" s="11">
        <f t="shared" si="381"/>
        <v>0</v>
      </c>
      <c r="AG228" s="11">
        <f t="shared" si="382"/>
        <v>2</v>
      </c>
      <c r="AH228" s="11">
        <f t="shared" si="383"/>
        <v>1</v>
      </c>
      <c r="AI228" s="11">
        <f t="shared" si="384"/>
        <v>0</v>
      </c>
      <c r="AJ228" s="11">
        <f t="shared" si="385"/>
        <v>0</v>
      </c>
      <c r="AK228" s="11">
        <f t="shared" si="386"/>
        <v>0</v>
      </c>
      <c r="AL228" s="10">
        <f t="shared" si="387"/>
        <v>3</v>
      </c>
      <c r="AM228" s="11">
        <f t="shared" si="388"/>
        <v>1</v>
      </c>
      <c r="AN228" s="11">
        <f t="shared" si="389"/>
        <v>1</v>
      </c>
      <c r="AO228" s="11">
        <f t="shared" si="390"/>
        <v>1</v>
      </c>
      <c r="AP228" s="11">
        <f t="shared" si="391"/>
        <v>1</v>
      </c>
      <c r="AQ228" s="11">
        <f t="shared" si="392"/>
        <v>0</v>
      </c>
      <c r="AR228" s="11">
        <f t="shared" si="393"/>
        <v>0</v>
      </c>
      <c r="AS228" s="10">
        <f t="shared" si="394"/>
        <v>4</v>
      </c>
      <c r="AT228" s="11">
        <f t="shared" si="395"/>
        <v>0</v>
      </c>
      <c r="AU228" s="11">
        <f t="shared" si="396"/>
        <v>1</v>
      </c>
      <c r="AV228" s="11">
        <f t="shared" si="397"/>
        <v>0</v>
      </c>
      <c r="AW228" s="11">
        <f t="shared" si="398"/>
        <v>0</v>
      </c>
      <c r="AX228" s="11">
        <f t="shared" si="399"/>
        <v>0</v>
      </c>
      <c r="AY228" s="11">
        <f t="shared" si="400"/>
        <v>0</v>
      </c>
      <c r="AZ228" s="10">
        <f t="shared" si="401"/>
        <v>1</v>
      </c>
      <c r="BA228" s="12" t="s">
        <v>1392</v>
      </c>
      <c r="BB228" s="12">
        <v>870</v>
      </c>
      <c r="BC228" s="13">
        <v>2319</v>
      </c>
      <c r="BD228" s="10">
        <f t="shared" si="308"/>
        <v>2</v>
      </c>
      <c r="BE228" s="17">
        <f t="shared" si="402"/>
        <v>1.9</v>
      </c>
      <c r="BF228" s="10" t="str">
        <f t="shared" si="304"/>
        <v>Varken eller</v>
      </c>
      <c r="BI228" s="7">
        <v>33</v>
      </c>
      <c r="BJ228" s="6" t="s">
        <v>439</v>
      </c>
      <c r="BK228" s="9" t="str">
        <f t="shared" si="309"/>
        <v>Karl-Göran Lindbäck</v>
      </c>
      <c r="BL228" s="10" t="str">
        <f t="shared" si="310"/>
        <v>karl-goran.lindback@kalix.se</v>
      </c>
      <c r="BM228" s="10" t="str">
        <f t="shared" si="311"/>
        <v>fritids- och kulturchef</v>
      </c>
      <c r="BN228" s="11">
        <f t="shared" si="312"/>
        <v>1.25</v>
      </c>
      <c r="BO228" s="11">
        <f t="shared" si="313"/>
        <v>1.25</v>
      </c>
      <c r="BP228" s="11">
        <f t="shared" si="314"/>
        <v>0</v>
      </c>
      <c r="BQ228" s="11">
        <f t="shared" si="315"/>
        <v>1.25</v>
      </c>
      <c r="BR228" s="11">
        <f t="shared" si="316"/>
        <v>0</v>
      </c>
      <c r="BS228" s="10">
        <f t="shared" si="317"/>
        <v>3.75</v>
      </c>
      <c r="BT228" s="11">
        <f t="shared" si="318"/>
        <v>1</v>
      </c>
      <c r="BU228" s="11">
        <f t="shared" si="319"/>
        <v>1</v>
      </c>
      <c r="BV228" s="11">
        <f t="shared" si="320"/>
        <v>1</v>
      </c>
      <c r="BW228" s="11">
        <f t="shared" si="321"/>
        <v>1</v>
      </c>
      <c r="BX228" s="11">
        <f t="shared" si="322"/>
        <v>1</v>
      </c>
      <c r="BY228" s="11">
        <f t="shared" si="323"/>
        <v>0</v>
      </c>
      <c r="BZ228" s="10">
        <f t="shared" si="324"/>
        <v>5</v>
      </c>
      <c r="CA228" s="11">
        <f t="shared" si="325"/>
        <v>0</v>
      </c>
      <c r="CB228" s="11">
        <f t="shared" si="326"/>
        <v>0.625</v>
      </c>
      <c r="CC228" s="11">
        <f t="shared" si="327"/>
        <v>0.625</v>
      </c>
      <c r="CD228" s="11">
        <f t="shared" si="328"/>
        <v>0.625</v>
      </c>
      <c r="CE228" s="11">
        <f t="shared" si="329"/>
        <v>0</v>
      </c>
      <c r="CF228" s="11">
        <f t="shared" si="330"/>
        <v>0.625</v>
      </c>
      <c r="CG228" s="11">
        <f t="shared" si="331"/>
        <v>0</v>
      </c>
      <c r="CH228" s="11">
        <f t="shared" si="332"/>
        <v>0.625</v>
      </c>
      <c r="CI228" s="11">
        <f t="shared" si="333"/>
        <v>0</v>
      </c>
      <c r="CJ228" s="10">
        <f t="shared" si="334"/>
        <v>3.125</v>
      </c>
      <c r="CK228" s="11">
        <f t="shared" si="335"/>
        <v>1</v>
      </c>
      <c r="CL228" s="11">
        <f t="shared" si="336"/>
        <v>0</v>
      </c>
      <c r="CM228" s="11">
        <f t="shared" si="337"/>
        <v>0</v>
      </c>
      <c r="CN228" s="11">
        <f t="shared" si="338"/>
        <v>2</v>
      </c>
      <c r="CO228" s="11">
        <f t="shared" si="339"/>
        <v>1</v>
      </c>
      <c r="CP228" s="11">
        <f t="shared" si="340"/>
        <v>0</v>
      </c>
      <c r="CQ228" s="10">
        <f t="shared" si="341"/>
        <v>4</v>
      </c>
      <c r="CR228" s="11">
        <f t="shared" si="342"/>
        <v>0</v>
      </c>
      <c r="CS228" s="11">
        <f t="shared" si="343"/>
        <v>1</v>
      </c>
      <c r="CT228" s="11">
        <f t="shared" si="344"/>
        <v>1</v>
      </c>
      <c r="CU228" s="11">
        <f t="shared" si="345"/>
        <v>1</v>
      </c>
      <c r="CV228" s="11">
        <f t="shared" si="346"/>
        <v>0</v>
      </c>
      <c r="CW228" s="11">
        <f t="shared" si="347"/>
        <v>0</v>
      </c>
      <c r="CX228" s="10">
        <f t="shared" si="348"/>
        <v>3</v>
      </c>
      <c r="CY228" s="11">
        <f t="shared" si="349"/>
        <v>1</v>
      </c>
      <c r="CZ228" s="11">
        <f t="shared" si="350"/>
        <v>0</v>
      </c>
      <c r="DA228" s="11">
        <f t="shared" si="351"/>
        <v>1</v>
      </c>
      <c r="DB228" s="11">
        <f t="shared" si="352"/>
        <v>0</v>
      </c>
      <c r="DC228" s="11">
        <f t="shared" si="353"/>
        <v>0</v>
      </c>
      <c r="DD228" s="11">
        <f t="shared" si="354"/>
        <v>0</v>
      </c>
      <c r="DE228" s="10">
        <f t="shared" si="355"/>
        <v>2</v>
      </c>
      <c r="DF228" s="12" t="s">
        <v>1445</v>
      </c>
      <c r="DG228" s="12" t="s">
        <v>1446</v>
      </c>
      <c r="DH228" s="13">
        <v>3630</v>
      </c>
      <c r="DI228" s="10">
        <f t="shared" si="356"/>
        <v>5</v>
      </c>
      <c r="DJ228" s="17">
        <f t="shared" si="357"/>
        <v>3.7</v>
      </c>
    </row>
    <row r="229" spans="1:114" ht="14.25" x14ac:dyDescent="0.2">
      <c r="A229" s="6" t="s">
        <v>947</v>
      </c>
      <c r="B229" s="7">
        <v>1481</v>
      </c>
      <c r="C229" s="7"/>
      <c r="D229" s="7">
        <v>222</v>
      </c>
      <c r="E229" s="6" t="s">
        <v>696</v>
      </c>
      <c r="F229" s="9" t="str">
        <f t="shared" si="305"/>
        <v>Björn Svensson</v>
      </c>
      <c r="G229" s="10" t="str">
        <f t="shared" si="306"/>
        <v>bjorn.svensson@svalov.se</v>
      </c>
      <c r="H229" s="10" t="str">
        <f t="shared" si="307"/>
        <v>fritidschef</v>
      </c>
      <c r="I229" s="11">
        <f t="shared" si="358"/>
        <v>0</v>
      </c>
      <c r="J229" s="11">
        <f t="shared" si="359"/>
        <v>0</v>
      </c>
      <c r="K229" s="11">
        <f t="shared" si="360"/>
        <v>0</v>
      </c>
      <c r="L229" s="11">
        <f t="shared" si="361"/>
        <v>1.25</v>
      </c>
      <c r="M229" s="11">
        <f t="shared" si="362"/>
        <v>0</v>
      </c>
      <c r="N229" s="10">
        <f t="shared" si="363"/>
        <v>1.25</v>
      </c>
      <c r="O229" s="11">
        <f t="shared" si="364"/>
        <v>0</v>
      </c>
      <c r="P229" s="11">
        <f t="shared" si="365"/>
        <v>1</v>
      </c>
      <c r="Q229" s="11">
        <f t="shared" si="366"/>
        <v>1</v>
      </c>
      <c r="R229" s="11">
        <f t="shared" si="367"/>
        <v>1</v>
      </c>
      <c r="S229" s="11">
        <f t="shared" si="368"/>
        <v>0</v>
      </c>
      <c r="T229" s="11">
        <f t="shared" si="369"/>
        <v>0</v>
      </c>
      <c r="U229" s="10">
        <f t="shared" si="370"/>
        <v>3</v>
      </c>
      <c r="V229" s="11">
        <f t="shared" si="371"/>
        <v>0</v>
      </c>
      <c r="W229" s="11">
        <f t="shared" si="372"/>
        <v>0</v>
      </c>
      <c r="X229" s="11">
        <f t="shared" si="373"/>
        <v>0</v>
      </c>
      <c r="Y229" s="11">
        <f t="shared" si="374"/>
        <v>0.625</v>
      </c>
      <c r="Z229" s="11">
        <f t="shared" si="375"/>
        <v>0</v>
      </c>
      <c r="AA229" s="11">
        <f t="shared" si="376"/>
        <v>0.625</v>
      </c>
      <c r="AB229" s="11">
        <f t="shared" si="377"/>
        <v>0.625</v>
      </c>
      <c r="AC229" s="11">
        <f t="shared" si="378"/>
        <v>0</v>
      </c>
      <c r="AD229" s="11">
        <f t="shared" si="379"/>
        <v>0</v>
      </c>
      <c r="AE229" s="10">
        <f t="shared" si="380"/>
        <v>1.875</v>
      </c>
      <c r="AF229" s="11">
        <f t="shared" si="381"/>
        <v>1</v>
      </c>
      <c r="AG229" s="11">
        <f t="shared" si="382"/>
        <v>0</v>
      </c>
      <c r="AH229" s="11">
        <f t="shared" si="383"/>
        <v>0</v>
      </c>
      <c r="AI229" s="11">
        <f t="shared" si="384"/>
        <v>2</v>
      </c>
      <c r="AJ229" s="11">
        <f t="shared" si="385"/>
        <v>0</v>
      </c>
      <c r="AK229" s="11">
        <f t="shared" si="386"/>
        <v>0</v>
      </c>
      <c r="AL229" s="10">
        <f t="shared" si="387"/>
        <v>3</v>
      </c>
      <c r="AM229" s="11">
        <f t="shared" si="388"/>
        <v>1</v>
      </c>
      <c r="AN229" s="11">
        <f t="shared" si="389"/>
        <v>0</v>
      </c>
      <c r="AO229" s="11">
        <f t="shared" si="390"/>
        <v>1</v>
      </c>
      <c r="AP229" s="11">
        <f t="shared" si="391"/>
        <v>1</v>
      </c>
      <c r="AQ229" s="11">
        <f t="shared" si="392"/>
        <v>0</v>
      </c>
      <c r="AR229" s="11">
        <f t="shared" si="393"/>
        <v>0</v>
      </c>
      <c r="AS229" s="10">
        <f t="shared" si="394"/>
        <v>3</v>
      </c>
      <c r="AT229" s="11">
        <f t="shared" si="395"/>
        <v>0</v>
      </c>
      <c r="AU229" s="11">
        <f t="shared" si="396"/>
        <v>1</v>
      </c>
      <c r="AV229" s="11">
        <f t="shared" si="397"/>
        <v>0</v>
      </c>
      <c r="AW229" s="11">
        <f t="shared" si="398"/>
        <v>0</v>
      </c>
      <c r="AX229" s="11">
        <f t="shared" si="399"/>
        <v>0</v>
      </c>
      <c r="AY229" s="11">
        <f t="shared" si="400"/>
        <v>0</v>
      </c>
      <c r="AZ229" s="10">
        <f t="shared" si="401"/>
        <v>1</v>
      </c>
      <c r="BA229" s="12">
        <v>859</v>
      </c>
      <c r="BB229" s="12">
        <v>729</v>
      </c>
      <c r="BC229" s="13">
        <v>1588</v>
      </c>
      <c r="BD229" s="10">
        <f t="shared" si="308"/>
        <v>0</v>
      </c>
      <c r="BE229" s="17">
        <f t="shared" si="402"/>
        <v>1.9</v>
      </c>
      <c r="BF229" s="10" t="str">
        <f t="shared" si="304"/>
        <v>Bra</v>
      </c>
      <c r="BI229" s="7">
        <v>34</v>
      </c>
      <c r="BJ229" s="6" t="s">
        <v>473</v>
      </c>
      <c r="BK229" s="9" t="str">
        <f t="shared" si="309"/>
        <v>Riitta Hovinen</v>
      </c>
      <c r="BL229" s="10" t="str">
        <f t="shared" si="310"/>
        <v>riitta.hovinen@pitea.se</v>
      </c>
      <c r="BM229" s="10" t="str">
        <f t="shared" si="311"/>
        <v>Enhetschef Fritid</v>
      </c>
      <c r="BN229" s="11">
        <f t="shared" si="312"/>
        <v>1.25</v>
      </c>
      <c r="BO229" s="11">
        <f t="shared" si="313"/>
        <v>0</v>
      </c>
      <c r="BP229" s="11">
        <f t="shared" si="314"/>
        <v>0</v>
      </c>
      <c r="BQ229" s="11">
        <f t="shared" si="315"/>
        <v>1.25</v>
      </c>
      <c r="BR229" s="11">
        <f t="shared" si="316"/>
        <v>0</v>
      </c>
      <c r="BS229" s="10">
        <f t="shared" si="317"/>
        <v>2.5</v>
      </c>
      <c r="BT229" s="11">
        <f t="shared" si="318"/>
        <v>1</v>
      </c>
      <c r="BU229" s="11">
        <f t="shared" si="319"/>
        <v>1</v>
      </c>
      <c r="BV229" s="11">
        <f t="shared" si="320"/>
        <v>1</v>
      </c>
      <c r="BW229" s="11">
        <f t="shared" si="321"/>
        <v>1</v>
      </c>
      <c r="BX229" s="11">
        <f t="shared" si="322"/>
        <v>0</v>
      </c>
      <c r="BY229" s="11">
        <f t="shared" si="323"/>
        <v>0</v>
      </c>
      <c r="BZ229" s="10">
        <f t="shared" si="324"/>
        <v>4</v>
      </c>
      <c r="CA229" s="11">
        <f t="shared" si="325"/>
        <v>0</v>
      </c>
      <c r="CB229" s="11">
        <f t="shared" si="326"/>
        <v>0</v>
      </c>
      <c r="CC229" s="11">
        <f t="shared" si="327"/>
        <v>0.625</v>
      </c>
      <c r="CD229" s="11">
        <f t="shared" si="328"/>
        <v>0</v>
      </c>
      <c r="CE229" s="11">
        <f t="shared" si="329"/>
        <v>0</v>
      </c>
      <c r="CF229" s="11">
        <f t="shared" si="330"/>
        <v>0.625</v>
      </c>
      <c r="CG229" s="11">
        <f t="shared" si="331"/>
        <v>0.625</v>
      </c>
      <c r="CH229" s="11">
        <f t="shared" si="332"/>
        <v>0.625</v>
      </c>
      <c r="CI229" s="11">
        <f t="shared" si="333"/>
        <v>0</v>
      </c>
      <c r="CJ229" s="10">
        <f t="shared" si="334"/>
        <v>2.5</v>
      </c>
      <c r="CK229" s="11">
        <f t="shared" si="335"/>
        <v>0</v>
      </c>
      <c r="CL229" s="11">
        <f t="shared" si="336"/>
        <v>2</v>
      </c>
      <c r="CM229" s="11">
        <f t="shared" si="337"/>
        <v>1</v>
      </c>
      <c r="CN229" s="11">
        <f t="shared" si="338"/>
        <v>2</v>
      </c>
      <c r="CO229" s="11">
        <f t="shared" si="339"/>
        <v>1</v>
      </c>
      <c r="CP229" s="11">
        <f t="shared" si="340"/>
        <v>0</v>
      </c>
      <c r="CQ229" s="10">
        <f t="shared" si="341"/>
        <v>5</v>
      </c>
      <c r="CR229" s="11">
        <f t="shared" si="342"/>
        <v>1</v>
      </c>
      <c r="CS229" s="11">
        <f t="shared" si="343"/>
        <v>1</v>
      </c>
      <c r="CT229" s="11">
        <f t="shared" si="344"/>
        <v>1</v>
      </c>
      <c r="CU229" s="11">
        <f t="shared" si="345"/>
        <v>1</v>
      </c>
      <c r="CV229" s="11">
        <f t="shared" si="346"/>
        <v>1</v>
      </c>
      <c r="CW229" s="11">
        <f t="shared" si="347"/>
        <v>0</v>
      </c>
      <c r="CX229" s="10">
        <f t="shared" si="348"/>
        <v>5</v>
      </c>
      <c r="CY229" s="11">
        <f t="shared" si="349"/>
        <v>0</v>
      </c>
      <c r="CZ229" s="11">
        <f t="shared" si="350"/>
        <v>1</v>
      </c>
      <c r="DA229" s="11">
        <f t="shared" si="351"/>
        <v>1</v>
      </c>
      <c r="DB229" s="11">
        <f t="shared" si="352"/>
        <v>0</v>
      </c>
      <c r="DC229" s="11">
        <f t="shared" si="353"/>
        <v>0</v>
      </c>
      <c r="DD229" s="11">
        <f t="shared" si="354"/>
        <v>0</v>
      </c>
      <c r="DE229" s="10">
        <f t="shared" si="355"/>
        <v>2</v>
      </c>
      <c r="DF229" s="12" t="s">
        <v>1456</v>
      </c>
      <c r="DG229" s="12" t="s">
        <v>1457</v>
      </c>
      <c r="DH229" s="13">
        <v>3378</v>
      </c>
      <c r="DI229" s="10">
        <f t="shared" si="356"/>
        <v>5</v>
      </c>
      <c r="DJ229" s="17">
        <f t="shared" si="357"/>
        <v>3.7</v>
      </c>
    </row>
    <row r="230" spans="1:114" ht="14.25" x14ac:dyDescent="0.2">
      <c r="A230" s="6" t="s">
        <v>947</v>
      </c>
      <c r="B230" s="7">
        <v>1421</v>
      </c>
      <c r="C230" s="7"/>
      <c r="D230" s="7">
        <v>223</v>
      </c>
      <c r="E230" s="6" t="s">
        <v>750</v>
      </c>
      <c r="F230" s="9" t="str">
        <f t="shared" si="305"/>
        <v>Agneta Ström Granlund</v>
      </c>
      <c r="G230" s="10" t="str">
        <f t="shared" si="306"/>
        <v>agneta.strom-granlund@nynashamn.se</v>
      </c>
      <c r="H230" s="10" t="str">
        <f t="shared" si="307"/>
        <v>Tf. Kultur o fritidschef</v>
      </c>
      <c r="I230" s="11">
        <f t="shared" si="358"/>
        <v>0</v>
      </c>
      <c r="J230" s="11">
        <f t="shared" si="359"/>
        <v>0</v>
      </c>
      <c r="K230" s="11">
        <f t="shared" si="360"/>
        <v>1.25</v>
      </c>
      <c r="L230" s="11">
        <f t="shared" si="361"/>
        <v>1.25</v>
      </c>
      <c r="M230" s="11">
        <f t="shared" si="362"/>
        <v>0</v>
      </c>
      <c r="N230" s="10">
        <f t="shared" si="363"/>
        <v>2.5</v>
      </c>
      <c r="O230" s="11">
        <f t="shared" si="364"/>
        <v>0</v>
      </c>
      <c r="P230" s="11">
        <f t="shared" si="365"/>
        <v>1</v>
      </c>
      <c r="Q230" s="11">
        <f t="shared" si="366"/>
        <v>1</v>
      </c>
      <c r="R230" s="11">
        <f t="shared" si="367"/>
        <v>0</v>
      </c>
      <c r="S230" s="11">
        <f t="shared" si="368"/>
        <v>0</v>
      </c>
      <c r="T230" s="11">
        <f t="shared" si="369"/>
        <v>0</v>
      </c>
      <c r="U230" s="10">
        <f t="shared" si="370"/>
        <v>2</v>
      </c>
      <c r="V230" s="11">
        <f t="shared" si="371"/>
        <v>0.625</v>
      </c>
      <c r="W230" s="11">
        <f t="shared" si="372"/>
        <v>0.625</v>
      </c>
      <c r="X230" s="11">
        <f t="shared" si="373"/>
        <v>0.625</v>
      </c>
      <c r="Y230" s="11">
        <f t="shared" si="374"/>
        <v>0</v>
      </c>
      <c r="Z230" s="11">
        <f t="shared" si="375"/>
        <v>0</v>
      </c>
      <c r="AA230" s="11">
        <f t="shared" si="376"/>
        <v>0.625</v>
      </c>
      <c r="AB230" s="11">
        <f t="shared" si="377"/>
        <v>0.625</v>
      </c>
      <c r="AC230" s="11">
        <f t="shared" si="378"/>
        <v>0</v>
      </c>
      <c r="AD230" s="11">
        <f t="shared" si="379"/>
        <v>0</v>
      </c>
      <c r="AE230" s="10">
        <f t="shared" si="380"/>
        <v>3.125</v>
      </c>
      <c r="AF230" s="11">
        <f t="shared" si="381"/>
        <v>1</v>
      </c>
      <c r="AG230" s="11">
        <f t="shared" si="382"/>
        <v>0</v>
      </c>
      <c r="AH230" s="11">
        <f t="shared" si="383"/>
        <v>1</v>
      </c>
      <c r="AI230" s="11">
        <f t="shared" si="384"/>
        <v>0</v>
      </c>
      <c r="AJ230" s="11">
        <f t="shared" si="385"/>
        <v>0</v>
      </c>
      <c r="AK230" s="11">
        <f t="shared" si="386"/>
        <v>0</v>
      </c>
      <c r="AL230" s="10">
        <f t="shared" si="387"/>
        <v>2</v>
      </c>
      <c r="AM230" s="11">
        <f t="shared" si="388"/>
        <v>0</v>
      </c>
      <c r="AN230" s="11">
        <f t="shared" si="389"/>
        <v>0</v>
      </c>
      <c r="AO230" s="11">
        <f t="shared" si="390"/>
        <v>1</v>
      </c>
      <c r="AP230" s="11">
        <f t="shared" si="391"/>
        <v>1</v>
      </c>
      <c r="AQ230" s="11">
        <f t="shared" si="392"/>
        <v>0</v>
      </c>
      <c r="AR230" s="11">
        <f t="shared" si="393"/>
        <v>0</v>
      </c>
      <c r="AS230" s="10">
        <f t="shared" si="394"/>
        <v>2</v>
      </c>
      <c r="AT230" s="11">
        <f t="shared" si="395"/>
        <v>1</v>
      </c>
      <c r="AU230" s="11">
        <f t="shared" si="396"/>
        <v>0</v>
      </c>
      <c r="AV230" s="11">
        <f t="shared" si="397"/>
        <v>0</v>
      </c>
      <c r="AW230" s="11">
        <f t="shared" si="398"/>
        <v>0</v>
      </c>
      <c r="AX230" s="11">
        <f t="shared" si="399"/>
        <v>0</v>
      </c>
      <c r="AY230" s="11">
        <f t="shared" si="400"/>
        <v>0</v>
      </c>
      <c r="AZ230" s="10">
        <f t="shared" si="401"/>
        <v>1</v>
      </c>
      <c r="BA230" s="12" t="s">
        <v>1512</v>
      </c>
      <c r="BB230" s="12">
        <v>790</v>
      </c>
      <c r="BC230" s="13">
        <v>2154</v>
      </c>
      <c r="BD230" s="10">
        <f t="shared" si="308"/>
        <v>1</v>
      </c>
      <c r="BE230" s="17">
        <f t="shared" si="402"/>
        <v>1.9</v>
      </c>
      <c r="BF230" s="10" t="str">
        <f t="shared" si="304"/>
        <v>Bra</v>
      </c>
      <c r="BI230" s="7">
        <v>35</v>
      </c>
      <c r="BJ230" s="6" t="s">
        <v>655</v>
      </c>
      <c r="BK230" s="9" t="str">
        <f t="shared" si="309"/>
        <v>Daniel Kåreda</v>
      </c>
      <c r="BL230" s="10" t="str">
        <f t="shared" si="310"/>
        <v>daniel@kareda.se</v>
      </c>
      <c r="BM230" s="10" t="str">
        <f t="shared" si="311"/>
        <v>Fritidschef</v>
      </c>
      <c r="BN230" s="11">
        <f t="shared" si="312"/>
        <v>1.25</v>
      </c>
      <c r="BO230" s="11">
        <f t="shared" si="313"/>
        <v>0</v>
      </c>
      <c r="BP230" s="11">
        <f t="shared" si="314"/>
        <v>1.25</v>
      </c>
      <c r="BQ230" s="11">
        <f t="shared" si="315"/>
        <v>1.25</v>
      </c>
      <c r="BR230" s="11">
        <f t="shared" si="316"/>
        <v>0</v>
      </c>
      <c r="BS230" s="10">
        <f t="shared" si="317"/>
        <v>3.75</v>
      </c>
      <c r="BT230" s="11">
        <f t="shared" si="318"/>
        <v>1</v>
      </c>
      <c r="BU230" s="11">
        <f t="shared" si="319"/>
        <v>1</v>
      </c>
      <c r="BV230" s="11">
        <f t="shared" si="320"/>
        <v>1</v>
      </c>
      <c r="BW230" s="11">
        <f t="shared" si="321"/>
        <v>1</v>
      </c>
      <c r="BX230" s="11">
        <f t="shared" si="322"/>
        <v>1</v>
      </c>
      <c r="BY230" s="11">
        <f t="shared" si="323"/>
        <v>0</v>
      </c>
      <c r="BZ230" s="10">
        <f t="shared" si="324"/>
        <v>5</v>
      </c>
      <c r="CA230" s="11">
        <f t="shared" si="325"/>
        <v>0</v>
      </c>
      <c r="CB230" s="11">
        <f t="shared" si="326"/>
        <v>0</v>
      </c>
      <c r="CC230" s="11">
        <f t="shared" si="327"/>
        <v>0.625</v>
      </c>
      <c r="CD230" s="11">
        <f t="shared" si="328"/>
        <v>0.625</v>
      </c>
      <c r="CE230" s="11">
        <f t="shared" si="329"/>
        <v>0.625</v>
      </c>
      <c r="CF230" s="11">
        <f t="shared" si="330"/>
        <v>0.625</v>
      </c>
      <c r="CG230" s="11">
        <f t="shared" si="331"/>
        <v>0</v>
      </c>
      <c r="CH230" s="11">
        <f t="shared" si="332"/>
        <v>0.625</v>
      </c>
      <c r="CI230" s="11">
        <f t="shared" si="333"/>
        <v>0</v>
      </c>
      <c r="CJ230" s="10">
        <f t="shared" si="334"/>
        <v>3.125</v>
      </c>
      <c r="CK230" s="11">
        <f t="shared" si="335"/>
        <v>1</v>
      </c>
      <c r="CL230" s="11">
        <f t="shared" si="336"/>
        <v>0</v>
      </c>
      <c r="CM230" s="11">
        <f t="shared" si="337"/>
        <v>0</v>
      </c>
      <c r="CN230" s="11">
        <f t="shared" si="338"/>
        <v>2</v>
      </c>
      <c r="CO230" s="11">
        <f t="shared" si="339"/>
        <v>0</v>
      </c>
      <c r="CP230" s="11">
        <f t="shared" si="340"/>
        <v>0</v>
      </c>
      <c r="CQ230" s="10">
        <f t="shared" si="341"/>
        <v>3</v>
      </c>
      <c r="CR230" s="11">
        <f t="shared" si="342"/>
        <v>1</v>
      </c>
      <c r="CS230" s="11">
        <f t="shared" si="343"/>
        <v>1</v>
      </c>
      <c r="CT230" s="11">
        <f t="shared" si="344"/>
        <v>1</v>
      </c>
      <c r="CU230" s="11">
        <f t="shared" si="345"/>
        <v>1</v>
      </c>
      <c r="CV230" s="11">
        <f t="shared" si="346"/>
        <v>0</v>
      </c>
      <c r="CW230" s="11">
        <f t="shared" si="347"/>
        <v>0</v>
      </c>
      <c r="CX230" s="10">
        <f t="shared" si="348"/>
        <v>4</v>
      </c>
      <c r="CY230" s="11">
        <f t="shared" si="349"/>
        <v>1</v>
      </c>
      <c r="CZ230" s="11">
        <f t="shared" si="350"/>
        <v>1</v>
      </c>
      <c r="DA230" s="11">
        <f t="shared" si="351"/>
        <v>1</v>
      </c>
      <c r="DB230" s="11">
        <f t="shared" si="352"/>
        <v>0</v>
      </c>
      <c r="DC230" s="11">
        <f t="shared" si="353"/>
        <v>1</v>
      </c>
      <c r="DD230" s="11">
        <f t="shared" si="354"/>
        <v>0</v>
      </c>
      <c r="DE230" s="10">
        <f t="shared" si="355"/>
        <v>4</v>
      </c>
      <c r="DF230" s="12" t="s">
        <v>1369</v>
      </c>
      <c r="DG230" s="12">
        <v>909</v>
      </c>
      <c r="DH230" s="13">
        <v>2697</v>
      </c>
      <c r="DI230" s="10">
        <f t="shared" si="356"/>
        <v>3</v>
      </c>
      <c r="DJ230" s="17">
        <f t="shared" si="357"/>
        <v>3.7</v>
      </c>
    </row>
    <row r="231" spans="1:114" ht="14.25" x14ac:dyDescent="0.2">
      <c r="A231" s="6" t="s">
        <v>947</v>
      </c>
      <c r="B231" s="7">
        <v>1462</v>
      </c>
      <c r="C231" s="7"/>
      <c r="D231" s="7">
        <v>224</v>
      </c>
      <c r="E231" s="6" t="s">
        <v>863</v>
      </c>
      <c r="F231" s="9" t="str">
        <f t="shared" si="305"/>
        <v>Sara Emsevik</v>
      </c>
      <c r="G231" s="10" t="str">
        <f t="shared" si="306"/>
        <v>sara.emsevik@grums.se</v>
      </c>
      <c r="H231" s="10" t="str">
        <f t="shared" si="307"/>
        <v>Samordnare ANDT</v>
      </c>
      <c r="I231" s="11">
        <f t="shared" si="358"/>
        <v>0</v>
      </c>
      <c r="J231" s="11">
        <f t="shared" si="359"/>
        <v>0</v>
      </c>
      <c r="K231" s="11">
        <f t="shared" si="360"/>
        <v>0</v>
      </c>
      <c r="L231" s="11">
        <f t="shared" si="361"/>
        <v>1.25</v>
      </c>
      <c r="M231" s="11">
        <f t="shared" si="362"/>
        <v>0</v>
      </c>
      <c r="N231" s="10">
        <f t="shared" si="363"/>
        <v>1.25</v>
      </c>
      <c r="O231" s="11">
        <f t="shared" si="364"/>
        <v>1</v>
      </c>
      <c r="P231" s="11">
        <f t="shared" si="365"/>
        <v>1</v>
      </c>
      <c r="Q231" s="11">
        <f t="shared" si="366"/>
        <v>0</v>
      </c>
      <c r="R231" s="11">
        <f t="shared" si="367"/>
        <v>0</v>
      </c>
      <c r="S231" s="11">
        <f t="shared" si="368"/>
        <v>0</v>
      </c>
      <c r="T231" s="11">
        <f t="shared" si="369"/>
        <v>0</v>
      </c>
      <c r="U231" s="10">
        <f t="shared" si="370"/>
        <v>2</v>
      </c>
      <c r="V231" s="11">
        <f t="shared" si="371"/>
        <v>0</v>
      </c>
      <c r="W231" s="11">
        <f t="shared" si="372"/>
        <v>0</v>
      </c>
      <c r="X231" s="11">
        <f t="shared" si="373"/>
        <v>0.625</v>
      </c>
      <c r="Y231" s="11">
        <f t="shared" si="374"/>
        <v>0</v>
      </c>
      <c r="Z231" s="11">
        <f t="shared" si="375"/>
        <v>0</v>
      </c>
      <c r="AA231" s="11">
        <f t="shared" si="376"/>
        <v>0.625</v>
      </c>
      <c r="AB231" s="11">
        <f t="shared" si="377"/>
        <v>0</v>
      </c>
      <c r="AC231" s="11">
        <f t="shared" si="378"/>
        <v>0</v>
      </c>
      <c r="AD231" s="11">
        <f t="shared" si="379"/>
        <v>0</v>
      </c>
      <c r="AE231" s="10">
        <f t="shared" si="380"/>
        <v>1.25</v>
      </c>
      <c r="AF231" s="11">
        <f t="shared" si="381"/>
        <v>1</v>
      </c>
      <c r="AG231" s="11">
        <f t="shared" si="382"/>
        <v>0</v>
      </c>
      <c r="AH231" s="11">
        <f t="shared" si="383"/>
        <v>0</v>
      </c>
      <c r="AI231" s="11">
        <f t="shared" si="384"/>
        <v>2</v>
      </c>
      <c r="AJ231" s="11">
        <f t="shared" si="385"/>
        <v>0</v>
      </c>
      <c r="AK231" s="11">
        <f t="shared" si="386"/>
        <v>0</v>
      </c>
      <c r="AL231" s="10">
        <f t="shared" si="387"/>
        <v>3</v>
      </c>
      <c r="AM231" s="11">
        <f t="shared" si="388"/>
        <v>1</v>
      </c>
      <c r="AN231" s="11">
        <f t="shared" si="389"/>
        <v>1</v>
      </c>
      <c r="AO231" s="11">
        <f t="shared" si="390"/>
        <v>1</v>
      </c>
      <c r="AP231" s="11">
        <f t="shared" si="391"/>
        <v>1</v>
      </c>
      <c r="AQ231" s="11">
        <f t="shared" si="392"/>
        <v>1</v>
      </c>
      <c r="AR231" s="11">
        <f t="shared" si="393"/>
        <v>0</v>
      </c>
      <c r="AS231" s="10">
        <f t="shared" si="394"/>
        <v>5</v>
      </c>
      <c r="AT231" s="11">
        <f t="shared" si="395"/>
        <v>1</v>
      </c>
      <c r="AU231" s="11">
        <f t="shared" si="396"/>
        <v>0</v>
      </c>
      <c r="AV231" s="11">
        <f t="shared" si="397"/>
        <v>0</v>
      </c>
      <c r="AW231" s="11">
        <f t="shared" si="398"/>
        <v>0</v>
      </c>
      <c r="AX231" s="11">
        <f t="shared" si="399"/>
        <v>0</v>
      </c>
      <c r="AY231" s="11">
        <f t="shared" si="400"/>
        <v>0</v>
      </c>
      <c r="AZ231" s="10">
        <f t="shared" si="401"/>
        <v>1</v>
      </c>
      <c r="BA231" s="12">
        <v>897</v>
      </c>
      <c r="BB231" s="12">
        <v>713</v>
      </c>
      <c r="BC231" s="13">
        <v>1610</v>
      </c>
      <c r="BD231" s="10">
        <f t="shared" si="308"/>
        <v>0</v>
      </c>
      <c r="BE231" s="17">
        <f t="shared" si="402"/>
        <v>1.9</v>
      </c>
      <c r="BF231" s="10" t="str">
        <f t="shared" ref="BF231:BF263" si="403">IF(LEN(F232) &gt; 0, VLOOKUP(E232,Svar, 12, FALSE), "")</f>
        <v>Varken eller</v>
      </c>
      <c r="BI231" s="7">
        <v>36</v>
      </c>
      <c r="BJ231" s="6" t="s">
        <v>882</v>
      </c>
      <c r="BK231" s="9" t="str">
        <f t="shared" si="309"/>
        <v>Hans Hellberg</v>
      </c>
      <c r="BL231" s="10" t="str">
        <f t="shared" si="310"/>
        <v>hanshellberg@saffle.se</v>
      </c>
      <c r="BM231" s="10" t="str">
        <f t="shared" si="311"/>
        <v>Fritidsledare</v>
      </c>
      <c r="BN231" s="11">
        <f t="shared" si="312"/>
        <v>0</v>
      </c>
      <c r="BO231" s="11">
        <f t="shared" si="313"/>
        <v>0</v>
      </c>
      <c r="BP231" s="11">
        <f t="shared" si="314"/>
        <v>0</v>
      </c>
      <c r="BQ231" s="11">
        <f t="shared" si="315"/>
        <v>1.25</v>
      </c>
      <c r="BR231" s="11">
        <f t="shared" si="316"/>
        <v>0</v>
      </c>
      <c r="BS231" s="10">
        <f t="shared" si="317"/>
        <v>1.25</v>
      </c>
      <c r="BT231" s="11">
        <f t="shared" si="318"/>
        <v>1</v>
      </c>
      <c r="BU231" s="11">
        <f t="shared" si="319"/>
        <v>1</v>
      </c>
      <c r="BV231" s="11">
        <f t="shared" si="320"/>
        <v>1</v>
      </c>
      <c r="BW231" s="11">
        <f t="shared" si="321"/>
        <v>1</v>
      </c>
      <c r="BX231" s="11">
        <f t="shared" si="322"/>
        <v>1</v>
      </c>
      <c r="BY231" s="11">
        <f t="shared" si="323"/>
        <v>0</v>
      </c>
      <c r="BZ231" s="10">
        <f t="shared" si="324"/>
        <v>5</v>
      </c>
      <c r="CA231" s="11">
        <f t="shared" si="325"/>
        <v>0</v>
      </c>
      <c r="CB231" s="11">
        <f t="shared" si="326"/>
        <v>0.625</v>
      </c>
      <c r="CC231" s="11">
        <f t="shared" si="327"/>
        <v>0.625</v>
      </c>
      <c r="CD231" s="11">
        <f t="shared" si="328"/>
        <v>0.625</v>
      </c>
      <c r="CE231" s="11">
        <f t="shared" si="329"/>
        <v>0.625</v>
      </c>
      <c r="CF231" s="11">
        <f t="shared" si="330"/>
        <v>0.625</v>
      </c>
      <c r="CG231" s="11">
        <f t="shared" si="331"/>
        <v>0.625</v>
      </c>
      <c r="CH231" s="11">
        <f t="shared" si="332"/>
        <v>0.625</v>
      </c>
      <c r="CI231" s="11">
        <f t="shared" si="333"/>
        <v>0</v>
      </c>
      <c r="CJ231" s="10">
        <f t="shared" si="334"/>
        <v>4.375</v>
      </c>
      <c r="CK231" s="11">
        <f t="shared" si="335"/>
        <v>1</v>
      </c>
      <c r="CL231" s="11">
        <f t="shared" si="336"/>
        <v>0</v>
      </c>
      <c r="CM231" s="11">
        <f t="shared" si="337"/>
        <v>0</v>
      </c>
      <c r="CN231" s="11">
        <f t="shared" si="338"/>
        <v>2</v>
      </c>
      <c r="CO231" s="11">
        <f t="shared" si="339"/>
        <v>0</v>
      </c>
      <c r="CP231" s="11">
        <f t="shared" si="340"/>
        <v>0</v>
      </c>
      <c r="CQ231" s="10">
        <f t="shared" si="341"/>
        <v>3</v>
      </c>
      <c r="CR231" s="11">
        <f t="shared" si="342"/>
        <v>1</v>
      </c>
      <c r="CS231" s="11">
        <f t="shared" si="343"/>
        <v>1</v>
      </c>
      <c r="CT231" s="11">
        <f t="shared" si="344"/>
        <v>1</v>
      </c>
      <c r="CU231" s="11">
        <f t="shared" si="345"/>
        <v>1</v>
      </c>
      <c r="CV231" s="11">
        <f t="shared" si="346"/>
        <v>1</v>
      </c>
      <c r="CW231" s="11">
        <f t="shared" si="347"/>
        <v>0</v>
      </c>
      <c r="CX231" s="10">
        <f t="shared" si="348"/>
        <v>5</v>
      </c>
      <c r="CY231" s="11">
        <f t="shared" si="349"/>
        <v>0</v>
      </c>
      <c r="CZ231" s="11">
        <f t="shared" si="350"/>
        <v>1</v>
      </c>
      <c r="DA231" s="11">
        <f t="shared" si="351"/>
        <v>1</v>
      </c>
      <c r="DB231" s="11">
        <f t="shared" si="352"/>
        <v>0</v>
      </c>
      <c r="DC231" s="11">
        <f t="shared" si="353"/>
        <v>0</v>
      </c>
      <c r="DD231" s="11">
        <f t="shared" si="354"/>
        <v>0</v>
      </c>
      <c r="DE231" s="10">
        <f t="shared" si="355"/>
        <v>2</v>
      </c>
      <c r="DF231" s="12" t="s">
        <v>1589</v>
      </c>
      <c r="DG231" s="12" t="s">
        <v>1340</v>
      </c>
      <c r="DH231" s="13">
        <v>3583</v>
      </c>
      <c r="DI231" s="10">
        <f t="shared" si="356"/>
        <v>5</v>
      </c>
      <c r="DJ231" s="17">
        <f t="shared" si="357"/>
        <v>3.7</v>
      </c>
    </row>
    <row r="232" spans="1:114" ht="14.25" x14ac:dyDescent="0.2">
      <c r="A232" s="6" t="s">
        <v>947</v>
      </c>
      <c r="B232" s="7">
        <v>1489</v>
      </c>
      <c r="C232" s="7"/>
      <c r="D232" s="7">
        <v>225</v>
      </c>
      <c r="E232" s="6" t="s">
        <v>728</v>
      </c>
      <c r="F232" s="9" t="str">
        <f t="shared" si="305"/>
        <v>Urban Dimberg</v>
      </c>
      <c r="G232" s="10" t="str">
        <f t="shared" si="306"/>
        <v>urban.dimberg@surahammar.se</v>
      </c>
      <c r="H232" s="10" t="str">
        <f t="shared" si="307"/>
        <v>Fritidskonsulent</v>
      </c>
      <c r="I232" s="11">
        <f t="shared" si="358"/>
        <v>0</v>
      </c>
      <c r="J232" s="11">
        <f t="shared" si="359"/>
        <v>0</v>
      </c>
      <c r="K232" s="11">
        <f t="shared" si="360"/>
        <v>0</v>
      </c>
      <c r="L232" s="11">
        <f t="shared" si="361"/>
        <v>0</v>
      </c>
      <c r="M232" s="11">
        <f t="shared" si="362"/>
        <v>0</v>
      </c>
      <c r="N232" s="10">
        <f t="shared" si="363"/>
        <v>0</v>
      </c>
      <c r="O232" s="11">
        <f t="shared" si="364"/>
        <v>1</v>
      </c>
      <c r="P232" s="11">
        <f t="shared" si="365"/>
        <v>0</v>
      </c>
      <c r="Q232" s="11">
        <f t="shared" si="366"/>
        <v>1</v>
      </c>
      <c r="R232" s="11">
        <f t="shared" si="367"/>
        <v>1</v>
      </c>
      <c r="S232" s="11">
        <f t="shared" si="368"/>
        <v>0</v>
      </c>
      <c r="T232" s="11">
        <f t="shared" si="369"/>
        <v>0</v>
      </c>
      <c r="U232" s="10">
        <f t="shared" si="370"/>
        <v>3</v>
      </c>
      <c r="V232" s="11">
        <f t="shared" si="371"/>
        <v>0</v>
      </c>
      <c r="W232" s="11">
        <f t="shared" si="372"/>
        <v>0.625</v>
      </c>
      <c r="X232" s="11">
        <f t="shared" si="373"/>
        <v>0</v>
      </c>
      <c r="Y232" s="11">
        <f t="shared" si="374"/>
        <v>0</v>
      </c>
      <c r="Z232" s="11">
        <f t="shared" si="375"/>
        <v>0</v>
      </c>
      <c r="AA232" s="11">
        <f t="shared" si="376"/>
        <v>0.625</v>
      </c>
      <c r="AB232" s="11">
        <f t="shared" si="377"/>
        <v>0</v>
      </c>
      <c r="AC232" s="11">
        <f t="shared" si="378"/>
        <v>0</v>
      </c>
      <c r="AD232" s="11">
        <f t="shared" si="379"/>
        <v>0</v>
      </c>
      <c r="AE232" s="10">
        <f t="shared" si="380"/>
        <v>1.25</v>
      </c>
      <c r="AF232" s="11">
        <f t="shared" si="381"/>
        <v>1</v>
      </c>
      <c r="AG232" s="11">
        <f t="shared" si="382"/>
        <v>0</v>
      </c>
      <c r="AH232" s="11">
        <f t="shared" si="383"/>
        <v>1</v>
      </c>
      <c r="AI232" s="11">
        <f t="shared" si="384"/>
        <v>0</v>
      </c>
      <c r="AJ232" s="11">
        <f t="shared" si="385"/>
        <v>0</v>
      </c>
      <c r="AK232" s="11">
        <f t="shared" si="386"/>
        <v>0</v>
      </c>
      <c r="AL232" s="10">
        <f t="shared" si="387"/>
        <v>2</v>
      </c>
      <c r="AM232" s="11">
        <f t="shared" si="388"/>
        <v>1</v>
      </c>
      <c r="AN232" s="11">
        <f t="shared" si="389"/>
        <v>1</v>
      </c>
      <c r="AO232" s="11">
        <f t="shared" si="390"/>
        <v>1</v>
      </c>
      <c r="AP232" s="11">
        <f t="shared" si="391"/>
        <v>0</v>
      </c>
      <c r="AQ232" s="11">
        <f t="shared" si="392"/>
        <v>0</v>
      </c>
      <c r="AR232" s="11">
        <f t="shared" si="393"/>
        <v>0</v>
      </c>
      <c r="AS232" s="10">
        <f t="shared" si="394"/>
        <v>3</v>
      </c>
      <c r="AT232" s="11">
        <f t="shared" si="395"/>
        <v>1</v>
      </c>
      <c r="AU232" s="11">
        <f t="shared" si="396"/>
        <v>0</v>
      </c>
      <c r="AV232" s="11">
        <f t="shared" si="397"/>
        <v>0</v>
      </c>
      <c r="AW232" s="11">
        <f t="shared" si="398"/>
        <v>0</v>
      </c>
      <c r="AX232" s="11">
        <f t="shared" si="399"/>
        <v>1</v>
      </c>
      <c r="AY232" s="11">
        <f t="shared" si="400"/>
        <v>0</v>
      </c>
      <c r="AZ232" s="10">
        <f t="shared" si="401"/>
        <v>2</v>
      </c>
      <c r="BA232" s="12" t="s">
        <v>1626</v>
      </c>
      <c r="BB232" s="12">
        <v>866</v>
      </c>
      <c r="BC232" s="13">
        <v>2452</v>
      </c>
      <c r="BD232" s="10">
        <f t="shared" si="308"/>
        <v>2</v>
      </c>
      <c r="BE232" s="17">
        <f t="shared" si="402"/>
        <v>1.9</v>
      </c>
      <c r="BF232" s="10" t="str">
        <f t="shared" si="403"/>
        <v>Varken eller</v>
      </c>
      <c r="BI232" s="7">
        <v>37</v>
      </c>
      <c r="BJ232" s="6" t="s">
        <v>690</v>
      </c>
      <c r="BK232" s="9" t="str">
        <f t="shared" si="309"/>
        <v>Marie Westergård</v>
      </c>
      <c r="BL232" s="10" t="str">
        <f t="shared" si="310"/>
        <v>marie.westergard@harryda.se</v>
      </c>
      <c r="BM232" s="10" t="str">
        <f t="shared" si="311"/>
        <v>Enhetschef Fritid ungdom</v>
      </c>
      <c r="BN232" s="11">
        <f t="shared" si="312"/>
        <v>1.25</v>
      </c>
      <c r="BO232" s="11">
        <f t="shared" si="313"/>
        <v>1.25</v>
      </c>
      <c r="BP232" s="11">
        <f t="shared" si="314"/>
        <v>1.25</v>
      </c>
      <c r="BQ232" s="11">
        <f t="shared" si="315"/>
        <v>1.25</v>
      </c>
      <c r="BR232" s="11">
        <f t="shared" si="316"/>
        <v>0</v>
      </c>
      <c r="BS232" s="10">
        <f t="shared" si="317"/>
        <v>5</v>
      </c>
      <c r="BT232" s="11">
        <f t="shared" si="318"/>
        <v>1</v>
      </c>
      <c r="BU232" s="11">
        <f t="shared" si="319"/>
        <v>1</v>
      </c>
      <c r="BV232" s="11">
        <f t="shared" si="320"/>
        <v>1</v>
      </c>
      <c r="BW232" s="11">
        <f t="shared" si="321"/>
        <v>1</v>
      </c>
      <c r="BX232" s="11">
        <f t="shared" si="322"/>
        <v>0</v>
      </c>
      <c r="BY232" s="11">
        <f t="shared" si="323"/>
        <v>0</v>
      </c>
      <c r="BZ232" s="10">
        <f t="shared" si="324"/>
        <v>4</v>
      </c>
      <c r="CA232" s="11">
        <f t="shared" si="325"/>
        <v>0.625</v>
      </c>
      <c r="CB232" s="11">
        <f t="shared" si="326"/>
        <v>0.625</v>
      </c>
      <c r="CC232" s="11">
        <f t="shared" si="327"/>
        <v>0.625</v>
      </c>
      <c r="CD232" s="11">
        <f t="shared" si="328"/>
        <v>0.625</v>
      </c>
      <c r="CE232" s="11">
        <f t="shared" si="329"/>
        <v>0</v>
      </c>
      <c r="CF232" s="11">
        <f t="shared" si="330"/>
        <v>0.625</v>
      </c>
      <c r="CG232" s="11">
        <f t="shared" si="331"/>
        <v>0</v>
      </c>
      <c r="CH232" s="11">
        <f t="shared" si="332"/>
        <v>0.625</v>
      </c>
      <c r="CI232" s="11">
        <f t="shared" si="333"/>
        <v>0</v>
      </c>
      <c r="CJ232" s="10">
        <f t="shared" si="334"/>
        <v>3.75</v>
      </c>
      <c r="CK232" s="11">
        <f t="shared" si="335"/>
        <v>0</v>
      </c>
      <c r="CL232" s="11">
        <f t="shared" si="336"/>
        <v>2</v>
      </c>
      <c r="CM232" s="11">
        <f t="shared" si="337"/>
        <v>1</v>
      </c>
      <c r="CN232" s="11">
        <f t="shared" si="338"/>
        <v>0</v>
      </c>
      <c r="CO232" s="11">
        <f t="shared" si="339"/>
        <v>0</v>
      </c>
      <c r="CP232" s="11">
        <f t="shared" si="340"/>
        <v>0</v>
      </c>
      <c r="CQ232" s="10">
        <f t="shared" si="341"/>
        <v>3</v>
      </c>
      <c r="CR232" s="11">
        <f t="shared" si="342"/>
        <v>1</v>
      </c>
      <c r="CS232" s="11">
        <f t="shared" si="343"/>
        <v>1</v>
      </c>
      <c r="CT232" s="11">
        <f t="shared" si="344"/>
        <v>1</v>
      </c>
      <c r="CU232" s="11">
        <f t="shared" si="345"/>
        <v>1</v>
      </c>
      <c r="CV232" s="11">
        <f t="shared" si="346"/>
        <v>0</v>
      </c>
      <c r="CW232" s="11">
        <f t="shared" si="347"/>
        <v>0</v>
      </c>
      <c r="CX232" s="10">
        <f t="shared" si="348"/>
        <v>4</v>
      </c>
      <c r="CY232" s="11">
        <f t="shared" si="349"/>
        <v>0</v>
      </c>
      <c r="CZ232" s="11">
        <f t="shared" si="350"/>
        <v>1</v>
      </c>
      <c r="DA232" s="11">
        <f t="shared" si="351"/>
        <v>1</v>
      </c>
      <c r="DB232" s="11">
        <f t="shared" si="352"/>
        <v>0</v>
      </c>
      <c r="DC232" s="11">
        <f t="shared" si="353"/>
        <v>0</v>
      </c>
      <c r="DD232" s="11">
        <f t="shared" si="354"/>
        <v>0</v>
      </c>
      <c r="DE232" s="10">
        <f t="shared" si="355"/>
        <v>2</v>
      </c>
      <c r="DF232" s="12" t="s">
        <v>1673</v>
      </c>
      <c r="DG232" s="12" t="s">
        <v>1674</v>
      </c>
      <c r="DH232" s="13">
        <v>2885</v>
      </c>
      <c r="DI232" s="10">
        <f t="shared" si="356"/>
        <v>4</v>
      </c>
      <c r="DJ232" s="17">
        <f t="shared" si="357"/>
        <v>3.7</v>
      </c>
    </row>
    <row r="233" spans="1:114" ht="14.25" x14ac:dyDescent="0.2">
      <c r="A233" s="6" t="s">
        <v>947</v>
      </c>
      <c r="B233" s="7">
        <v>1471</v>
      </c>
      <c r="C233" s="7"/>
      <c r="D233" s="7">
        <v>226</v>
      </c>
      <c r="E233" s="6" t="s">
        <v>141</v>
      </c>
      <c r="F233" s="9" t="str">
        <f t="shared" si="305"/>
        <v>ewa dagwall</v>
      </c>
      <c r="G233" s="10" t="str">
        <f t="shared" si="306"/>
        <v>ewa.dagwall@medjebacken.se</v>
      </c>
      <c r="H233" s="10" t="str">
        <f t="shared" si="307"/>
        <v>kanslichef</v>
      </c>
      <c r="I233" s="11">
        <f t="shared" si="358"/>
        <v>1.25</v>
      </c>
      <c r="J233" s="11">
        <f t="shared" si="359"/>
        <v>0</v>
      </c>
      <c r="K233" s="11">
        <f t="shared" si="360"/>
        <v>0</v>
      </c>
      <c r="L233" s="11">
        <f t="shared" si="361"/>
        <v>1.25</v>
      </c>
      <c r="M233" s="11">
        <f t="shared" si="362"/>
        <v>0</v>
      </c>
      <c r="N233" s="10">
        <f t="shared" si="363"/>
        <v>2.5</v>
      </c>
      <c r="O233" s="11">
        <f t="shared" si="364"/>
        <v>1</v>
      </c>
      <c r="P233" s="11">
        <f t="shared" si="365"/>
        <v>1</v>
      </c>
      <c r="Q233" s="11">
        <f t="shared" si="366"/>
        <v>0</v>
      </c>
      <c r="R233" s="11">
        <f t="shared" si="367"/>
        <v>0</v>
      </c>
      <c r="S233" s="11">
        <f t="shared" si="368"/>
        <v>0</v>
      </c>
      <c r="T233" s="11">
        <f t="shared" si="369"/>
        <v>0</v>
      </c>
      <c r="U233" s="10">
        <f t="shared" si="370"/>
        <v>2</v>
      </c>
      <c r="V233" s="11">
        <f t="shared" si="371"/>
        <v>0</v>
      </c>
      <c r="W233" s="11">
        <f t="shared" si="372"/>
        <v>0</v>
      </c>
      <c r="X233" s="11">
        <f t="shared" si="373"/>
        <v>0.625</v>
      </c>
      <c r="Y233" s="11">
        <f t="shared" si="374"/>
        <v>0</v>
      </c>
      <c r="Z233" s="11">
        <f t="shared" si="375"/>
        <v>0</v>
      </c>
      <c r="AA233" s="11">
        <f t="shared" si="376"/>
        <v>0.625</v>
      </c>
      <c r="AB233" s="11">
        <f t="shared" si="377"/>
        <v>0</v>
      </c>
      <c r="AC233" s="11">
        <f t="shared" si="378"/>
        <v>0</v>
      </c>
      <c r="AD233" s="11">
        <f t="shared" si="379"/>
        <v>0</v>
      </c>
      <c r="AE233" s="10">
        <f t="shared" si="380"/>
        <v>1.25</v>
      </c>
      <c r="AF233" s="11">
        <f t="shared" si="381"/>
        <v>0</v>
      </c>
      <c r="AG233" s="11">
        <f t="shared" si="382"/>
        <v>2</v>
      </c>
      <c r="AH233" s="11">
        <f t="shared" si="383"/>
        <v>0</v>
      </c>
      <c r="AI233" s="11">
        <f t="shared" si="384"/>
        <v>0</v>
      </c>
      <c r="AJ233" s="11">
        <f t="shared" si="385"/>
        <v>0</v>
      </c>
      <c r="AK233" s="11">
        <f t="shared" si="386"/>
        <v>0</v>
      </c>
      <c r="AL233" s="10">
        <f t="shared" si="387"/>
        <v>2</v>
      </c>
      <c r="AM233" s="11">
        <f t="shared" si="388"/>
        <v>1</v>
      </c>
      <c r="AN233" s="11">
        <f t="shared" si="389"/>
        <v>0</v>
      </c>
      <c r="AO233" s="11">
        <f t="shared" si="390"/>
        <v>0</v>
      </c>
      <c r="AP233" s="11">
        <f t="shared" si="391"/>
        <v>0</v>
      </c>
      <c r="AQ233" s="11">
        <f t="shared" si="392"/>
        <v>0</v>
      </c>
      <c r="AR233" s="11">
        <f t="shared" si="393"/>
        <v>0</v>
      </c>
      <c r="AS233" s="10">
        <f t="shared" si="394"/>
        <v>1</v>
      </c>
      <c r="AT233" s="11">
        <f t="shared" si="395"/>
        <v>1</v>
      </c>
      <c r="AU233" s="11">
        <f t="shared" si="396"/>
        <v>1</v>
      </c>
      <c r="AV233" s="11">
        <f t="shared" si="397"/>
        <v>0</v>
      </c>
      <c r="AW233" s="11">
        <f t="shared" si="398"/>
        <v>0</v>
      </c>
      <c r="AX233" s="11">
        <f t="shared" si="399"/>
        <v>0</v>
      </c>
      <c r="AY233" s="11">
        <f t="shared" si="400"/>
        <v>0</v>
      </c>
      <c r="AZ233" s="10">
        <f t="shared" si="401"/>
        <v>2</v>
      </c>
      <c r="BA233" s="12" t="s">
        <v>1188</v>
      </c>
      <c r="BB233" s="12">
        <v>992</v>
      </c>
      <c r="BC233" s="13">
        <v>2369</v>
      </c>
      <c r="BD233" s="10">
        <f t="shared" si="308"/>
        <v>2</v>
      </c>
      <c r="BE233" s="17">
        <f t="shared" si="402"/>
        <v>1.8</v>
      </c>
      <c r="BF233" s="10" t="str">
        <f t="shared" si="403"/>
        <v>Varken eller</v>
      </c>
      <c r="BI233" s="7">
        <v>28</v>
      </c>
      <c r="BJ233" s="6" t="s">
        <v>166</v>
      </c>
      <c r="BK233" s="9" t="str">
        <f t="shared" si="309"/>
        <v>Ninni Berggren Magnusson</v>
      </c>
      <c r="BL233" s="10" t="str">
        <f t="shared" si="310"/>
        <v>ninni.berggren-magnusson@gavle.se</v>
      </c>
      <c r="BM233" s="10" t="str">
        <f t="shared" si="311"/>
        <v>chef Kulturavdelningen</v>
      </c>
      <c r="BN233" s="11">
        <f t="shared" si="312"/>
        <v>0</v>
      </c>
      <c r="BO233" s="11">
        <f t="shared" si="313"/>
        <v>0</v>
      </c>
      <c r="BP233" s="11">
        <f t="shared" si="314"/>
        <v>1.25</v>
      </c>
      <c r="BQ233" s="11">
        <f t="shared" si="315"/>
        <v>1.25</v>
      </c>
      <c r="BR233" s="11">
        <f t="shared" si="316"/>
        <v>0</v>
      </c>
      <c r="BS233" s="10">
        <f t="shared" si="317"/>
        <v>2.5</v>
      </c>
      <c r="BT233" s="11">
        <f t="shared" si="318"/>
        <v>0</v>
      </c>
      <c r="BU233" s="11">
        <f t="shared" si="319"/>
        <v>1</v>
      </c>
      <c r="BV233" s="11">
        <f t="shared" si="320"/>
        <v>1</v>
      </c>
      <c r="BW233" s="11">
        <f t="shared" si="321"/>
        <v>1</v>
      </c>
      <c r="BX233" s="11">
        <f t="shared" si="322"/>
        <v>0</v>
      </c>
      <c r="BY233" s="11">
        <f t="shared" si="323"/>
        <v>0</v>
      </c>
      <c r="BZ233" s="10">
        <f t="shared" si="324"/>
        <v>3</v>
      </c>
      <c r="CA233" s="11">
        <f t="shared" si="325"/>
        <v>0</v>
      </c>
      <c r="CB233" s="11">
        <f t="shared" si="326"/>
        <v>0.625</v>
      </c>
      <c r="CC233" s="11">
        <f t="shared" si="327"/>
        <v>0.625</v>
      </c>
      <c r="CD233" s="11">
        <f t="shared" si="328"/>
        <v>0</v>
      </c>
      <c r="CE233" s="11">
        <f t="shared" si="329"/>
        <v>0.625</v>
      </c>
      <c r="CF233" s="11">
        <f t="shared" si="330"/>
        <v>0.625</v>
      </c>
      <c r="CG233" s="11">
        <f t="shared" si="331"/>
        <v>0.625</v>
      </c>
      <c r="CH233" s="11">
        <f t="shared" si="332"/>
        <v>0.625</v>
      </c>
      <c r="CI233" s="11">
        <f t="shared" si="333"/>
        <v>0</v>
      </c>
      <c r="CJ233" s="10">
        <f t="shared" si="334"/>
        <v>3.75</v>
      </c>
      <c r="CK233" s="11">
        <f t="shared" si="335"/>
        <v>0</v>
      </c>
      <c r="CL233" s="11">
        <f t="shared" si="336"/>
        <v>2</v>
      </c>
      <c r="CM233" s="11">
        <f t="shared" si="337"/>
        <v>0</v>
      </c>
      <c r="CN233" s="11">
        <f t="shared" si="338"/>
        <v>2</v>
      </c>
      <c r="CO233" s="11">
        <f t="shared" si="339"/>
        <v>1</v>
      </c>
      <c r="CP233" s="11">
        <f t="shared" si="340"/>
        <v>0</v>
      </c>
      <c r="CQ233" s="10">
        <f t="shared" si="341"/>
        <v>5</v>
      </c>
      <c r="CR233" s="11">
        <f t="shared" si="342"/>
        <v>1</v>
      </c>
      <c r="CS233" s="11">
        <f t="shared" si="343"/>
        <v>1</v>
      </c>
      <c r="CT233" s="11">
        <f t="shared" si="344"/>
        <v>1</v>
      </c>
      <c r="CU233" s="11">
        <f t="shared" si="345"/>
        <v>1</v>
      </c>
      <c r="CV233" s="11">
        <f t="shared" si="346"/>
        <v>0</v>
      </c>
      <c r="CW233" s="11">
        <f t="shared" si="347"/>
        <v>0</v>
      </c>
      <c r="CX233" s="10">
        <f t="shared" si="348"/>
        <v>4</v>
      </c>
      <c r="CY233" s="11">
        <f t="shared" si="349"/>
        <v>0</v>
      </c>
      <c r="CZ233" s="11">
        <f t="shared" si="350"/>
        <v>1</v>
      </c>
      <c r="DA233" s="11">
        <f t="shared" si="351"/>
        <v>1</v>
      </c>
      <c r="DB233" s="11">
        <f t="shared" si="352"/>
        <v>1</v>
      </c>
      <c r="DC233" s="11">
        <f t="shared" si="353"/>
        <v>0</v>
      </c>
      <c r="DD233" s="11">
        <f t="shared" si="354"/>
        <v>0</v>
      </c>
      <c r="DE233" s="10">
        <f t="shared" si="355"/>
        <v>3</v>
      </c>
      <c r="DF233" s="12" t="s">
        <v>1365</v>
      </c>
      <c r="DG233" s="12" t="s">
        <v>1366</v>
      </c>
      <c r="DH233" s="13">
        <v>3450</v>
      </c>
      <c r="DI233" s="10">
        <f t="shared" si="356"/>
        <v>5</v>
      </c>
      <c r="DJ233" s="17">
        <f t="shared" si="357"/>
        <v>3.8</v>
      </c>
    </row>
    <row r="234" spans="1:114" ht="14.25" x14ac:dyDescent="0.2">
      <c r="A234" s="6" t="s">
        <v>947</v>
      </c>
      <c r="B234" s="7">
        <v>1452</v>
      </c>
      <c r="C234" s="7"/>
      <c r="D234" s="7">
        <v>227</v>
      </c>
      <c r="E234" s="6" t="s">
        <v>1050</v>
      </c>
      <c r="F234" s="9" t="str">
        <f t="shared" si="305"/>
        <v>Anna Lundström</v>
      </c>
      <c r="G234" s="10" t="str">
        <f t="shared" si="306"/>
        <v>anna.lundstrom@bracke.se</v>
      </c>
      <c r="H234" s="10" t="str">
        <f t="shared" si="307"/>
        <v>Kulturchef</v>
      </c>
      <c r="I234" s="11">
        <f t="shared" si="358"/>
        <v>0</v>
      </c>
      <c r="J234" s="11">
        <f t="shared" si="359"/>
        <v>0</v>
      </c>
      <c r="K234" s="11">
        <f t="shared" si="360"/>
        <v>0</v>
      </c>
      <c r="L234" s="11">
        <f t="shared" si="361"/>
        <v>0</v>
      </c>
      <c r="M234" s="11">
        <f t="shared" si="362"/>
        <v>0</v>
      </c>
      <c r="N234" s="10">
        <f t="shared" si="363"/>
        <v>0</v>
      </c>
      <c r="O234" s="11">
        <f t="shared" si="364"/>
        <v>1</v>
      </c>
      <c r="P234" s="11">
        <f t="shared" si="365"/>
        <v>1</v>
      </c>
      <c r="Q234" s="11">
        <f t="shared" si="366"/>
        <v>1</v>
      </c>
      <c r="R234" s="11">
        <f t="shared" si="367"/>
        <v>1</v>
      </c>
      <c r="S234" s="11">
        <f t="shared" si="368"/>
        <v>0</v>
      </c>
      <c r="T234" s="11">
        <f t="shared" si="369"/>
        <v>0</v>
      </c>
      <c r="U234" s="10">
        <f t="shared" si="370"/>
        <v>4</v>
      </c>
      <c r="V234" s="11">
        <f t="shared" si="371"/>
        <v>0</v>
      </c>
      <c r="W234" s="11">
        <f t="shared" si="372"/>
        <v>0.625</v>
      </c>
      <c r="X234" s="11">
        <f t="shared" si="373"/>
        <v>0.625</v>
      </c>
      <c r="Y234" s="11">
        <f t="shared" si="374"/>
        <v>0.625</v>
      </c>
      <c r="Z234" s="11">
        <f t="shared" si="375"/>
        <v>0.625</v>
      </c>
      <c r="AA234" s="11">
        <f t="shared" si="376"/>
        <v>0.625</v>
      </c>
      <c r="AB234" s="11">
        <f t="shared" si="377"/>
        <v>0</v>
      </c>
      <c r="AC234" s="11">
        <f t="shared" si="378"/>
        <v>0.625</v>
      </c>
      <c r="AD234" s="11">
        <f t="shared" si="379"/>
        <v>0</v>
      </c>
      <c r="AE234" s="10">
        <f t="shared" si="380"/>
        <v>3.75</v>
      </c>
      <c r="AF234" s="11">
        <f t="shared" si="381"/>
        <v>1</v>
      </c>
      <c r="AG234" s="11">
        <f t="shared" si="382"/>
        <v>0</v>
      </c>
      <c r="AH234" s="11">
        <f t="shared" si="383"/>
        <v>0</v>
      </c>
      <c r="AI234" s="11">
        <f t="shared" si="384"/>
        <v>0</v>
      </c>
      <c r="AJ234" s="11">
        <f t="shared" si="385"/>
        <v>0</v>
      </c>
      <c r="AK234" s="11">
        <f t="shared" si="386"/>
        <v>0</v>
      </c>
      <c r="AL234" s="10">
        <f t="shared" si="387"/>
        <v>1</v>
      </c>
      <c r="AM234" s="11">
        <f t="shared" si="388"/>
        <v>1</v>
      </c>
      <c r="AN234" s="11">
        <f t="shared" si="389"/>
        <v>0</v>
      </c>
      <c r="AO234" s="11">
        <f t="shared" si="390"/>
        <v>1</v>
      </c>
      <c r="AP234" s="11">
        <f t="shared" si="391"/>
        <v>0</v>
      </c>
      <c r="AQ234" s="11">
        <f t="shared" si="392"/>
        <v>0</v>
      </c>
      <c r="AR234" s="11">
        <f t="shared" si="393"/>
        <v>0</v>
      </c>
      <c r="AS234" s="10">
        <f t="shared" si="394"/>
        <v>2</v>
      </c>
      <c r="AT234" s="11">
        <f t="shared" si="395"/>
        <v>1</v>
      </c>
      <c r="AU234" s="11">
        <f t="shared" si="396"/>
        <v>0</v>
      </c>
      <c r="AV234" s="11">
        <f t="shared" si="397"/>
        <v>0</v>
      </c>
      <c r="AW234" s="11">
        <f t="shared" si="398"/>
        <v>0</v>
      </c>
      <c r="AX234" s="11">
        <f t="shared" si="399"/>
        <v>0</v>
      </c>
      <c r="AY234" s="11">
        <f t="shared" si="400"/>
        <v>0</v>
      </c>
      <c r="AZ234" s="10">
        <f t="shared" si="401"/>
        <v>1</v>
      </c>
      <c r="BA234" s="12" t="s">
        <v>1380</v>
      </c>
      <c r="BB234" s="12" t="s">
        <v>1381</v>
      </c>
      <c r="BC234" s="13">
        <v>2133</v>
      </c>
      <c r="BD234" s="10">
        <f t="shared" si="308"/>
        <v>1</v>
      </c>
      <c r="BE234" s="17">
        <f t="shared" si="402"/>
        <v>1.8</v>
      </c>
      <c r="BF234" s="10" t="str">
        <f t="shared" si="403"/>
        <v>Bra</v>
      </c>
      <c r="BI234" s="7">
        <v>29</v>
      </c>
      <c r="BJ234" s="6" t="s">
        <v>239</v>
      </c>
      <c r="BK234" s="9" t="str">
        <f t="shared" si="309"/>
        <v>Stefan Löfmark</v>
      </c>
      <c r="BL234" s="10" t="str">
        <f t="shared" si="310"/>
        <v>stefan.lofmark@kungsbacka.se</v>
      </c>
      <c r="BM234" s="10" t="str">
        <f t="shared" si="311"/>
        <v>Enhetschef för Ung i Kungsbacka</v>
      </c>
      <c r="BN234" s="11">
        <f t="shared" si="312"/>
        <v>1.25</v>
      </c>
      <c r="BO234" s="11">
        <f t="shared" si="313"/>
        <v>1.25</v>
      </c>
      <c r="BP234" s="11">
        <f t="shared" si="314"/>
        <v>1.25</v>
      </c>
      <c r="BQ234" s="11">
        <f t="shared" si="315"/>
        <v>1.25</v>
      </c>
      <c r="BR234" s="11">
        <f t="shared" si="316"/>
        <v>0</v>
      </c>
      <c r="BS234" s="10">
        <f t="shared" si="317"/>
        <v>5</v>
      </c>
      <c r="BT234" s="11">
        <f t="shared" si="318"/>
        <v>1</v>
      </c>
      <c r="BU234" s="11">
        <f t="shared" si="319"/>
        <v>1</v>
      </c>
      <c r="BV234" s="11">
        <f t="shared" si="320"/>
        <v>1</v>
      </c>
      <c r="BW234" s="11">
        <f t="shared" si="321"/>
        <v>1</v>
      </c>
      <c r="BX234" s="11">
        <f t="shared" si="322"/>
        <v>0</v>
      </c>
      <c r="BY234" s="11">
        <f t="shared" si="323"/>
        <v>0</v>
      </c>
      <c r="BZ234" s="10">
        <f t="shared" si="324"/>
        <v>4</v>
      </c>
      <c r="CA234" s="11">
        <f t="shared" si="325"/>
        <v>0.625</v>
      </c>
      <c r="CB234" s="11">
        <f t="shared" si="326"/>
        <v>0.625</v>
      </c>
      <c r="CC234" s="11">
        <f t="shared" si="327"/>
        <v>0.625</v>
      </c>
      <c r="CD234" s="11">
        <f t="shared" si="328"/>
        <v>0.625</v>
      </c>
      <c r="CE234" s="11">
        <f t="shared" si="329"/>
        <v>0</v>
      </c>
      <c r="CF234" s="11">
        <f t="shared" si="330"/>
        <v>0.625</v>
      </c>
      <c r="CG234" s="11">
        <f t="shared" si="331"/>
        <v>0.625</v>
      </c>
      <c r="CH234" s="11">
        <f t="shared" si="332"/>
        <v>0.625</v>
      </c>
      <c r="CI234" s="11">
        <f t="shared" si="333"/>
        <v>0</v>
      </c>
      <c r="CJ234" s="10">
        <f t="shared" si="334"/>
        <v>4.375</v>
      </c>
      <c r="CK234" s="11">
        <f t="shared" si="335"/>
        <v>1</v>
      </c>
      <c r="CL234" s="11">
        <f t="shared" si="336"/>
        <v>0</v>
      </c>
      <c r="CM234" s="11">
        <f t="shared" si="337"/>
        <v>0</v>
      </c>
      <c r="CN234" s="11">
        <f t="shared" si="338"/>
        <v>2</v>
      </c>
      <c r="CO234" s="11">
        <f t="shared" si="339"/>
        <v>0</v>
      </c>
      <c r="CP234" s="11">
        <f t="shared" si="340"/>
        <v>0</v>
      </c>
      <c r="CQ234" s="10">
        <f t="shared" si="341"/>
        <v>3</v>
      </c>
      <c r="CR234" s="11">
        <f t="shared" si="342"/>
        <v>1</v>
      </c>
      <c r="CS234" s="11">
        <f t="shared" si="343"/>
        <v>1</v>
      </c>
      <c r="CT234" s="11">
        <f t="shared" si="344"/>
        <v>1</v>
      </c>
      <c r="CU234" s="11">
        <f t="shared" si="345"/>
        <v>1</v>
      </c>
      <c r="CV234" s="11">
        <f t="shared" si="346"/>
        <v>0</v>
      </c>
      <c r="CW234" s="11">
        <f t="shared" si="347"/>
        <v>0</v>
      </c>
      <c r="CX234" s="10">
        <f t="shared" si="348"/>
        <v>4</v>
      </c>
      <c r="CY234" s="11">
        <f t="shared" si="349"/>
        <v>0</v>
      </c>
      <c r="CZ234" s="11">
        <f t="shared" si="350"/>
        <v>1</v>
      </c>
      <c r="DA234" s="11">
        <f t="shared" si="351"/>
        <v>1</v>
      </c>
      <c r="DB234" s="11">
        <f t="shared" si="352"/>
        <v>0</v>
      </c>
      <c r="DC234" s="11">
        <f t="shared" si="353"/>
        <v>1</v>
      </c>
      <c r="DD234" s="11">
        <f t="shared" si="354"/>
        <v>0</v>
      </c>
      <c r="DE234" s="10">
        <f t="shared" si="355"/>
        <v>3</v>
      </c>
      <c r="DF234" s="12" t="s">
        <v>1378</v>
      </c>
      <c r="DG234" s="12" t="s">
        <v>1379</v>
      </c>
      <c r="DH234" s="13">
        <v>2659</v>
      </c>
      <c r="DI234" s="10">
        <f t="shared" si="356"/>
        <v>3</v>
      </c>
      <c r="DJ234" s="17">
        <f t="shared" si="357"/>
        <v>3.8</v>
      </c>
    </row>
    <row r="235" spans="1:114" ht="14.25" x14ac:dyDescent="0.2">
      <c r="A235" s="6" t="s">
        <v>947</v>
      </c>
      <c r="B235" s="7">
        <v>1499</v>
      </c>
      <c r="C235" s="7"/>
      <c r="D235" s="7">
        <v>228</v>
      </c>
      <c r="E235" s="6" t="s">
        <v>372</v>
      </c>
      <c r="F235" s="9" t="str">
        <f t="shared" si="305"/>
        <v>Lena Petersén</v>
      </c>
      <c r="G235" s="10" t="str">
        <f t="shared" si="306"/>
        <v>lena.petersen@morbylanga.se</v>
      </c>
      <c r="H235" s="10" t="str">
        <f t="shared" si="307"/>
        <v>Fritidskonsulent</v>
      </c>
      <c r="I235" s="11">
        <f t="shared" si="358"/>
        <v>0</v>
      </c>
      <c r="J235" s="11">
        <f t="shared" si="359"/>
        <v>0</v>
      </c>
      <c r="K235" s="11">
        <f t="shared" si="360"/>
        <v>0</v>
      </c>
      <c r="L235" s="11">
        <f t="shared" si="361"/>
        <v>0</v>
      </c>
      <c r="M235" s="11">
        <f t="shared" si="362"/>
        <v>0</v>
      </c>
      <c r="N235" s="10">
        <f t="shared" si="363"/>
        <v>0</v>
      </c>
      <c r="O235" s="11">
        <f t="shared" si="364"/>
        <v>0</v>
      </c>
      <c r="P235" s="11">
        <f t="shared" si="365"/>
        <v>0</v>
      </c>
      <c r="Q235" s="11">
        <f t="shared" si="366"/>
        <v>0</v>
      </c>
      <c r="R235" s="11">
        <f t="shared" si="367"/>
        <v>1</v>
      </c>
      <c r="S235" s="11">
        <f t="shared" si="368"/>
        <v>0</v>
      </c>
      <c r="T235" s="11">
        <f t="shared" si="369"/>
        <v>0</v>
      </c>
      <c r="U235" s="10">
        <f t="shared" si="370"/>
        <v>1</v>
      </c>
      <c r="V235" s="11">
        <f t="shared" si="371"/>
        <v>0.625</v>
      </c>
      <c r="W235" s="11">
        <f t="shared" si="372"/>
        <v>0.625</v>
      </c>
      <c r="X235" s="11">
        <f t="shared" si="373"/>
        <v>0.625</v>
      </c>
      <c r="Y235" s="11">
        <f t="shared" si="374"/>
        <v>0</v>
      </c>
      <c r="Z235" s="11">
        <f t="shared" si="375"/>
        <v>0</v>
      </c>
      <c r="AA235" s="11">
        <f t="shared" si="376"/>
        <v>0.625</v>
      </c>
      <c r="AB235" s="11">
        <f t="shared" si="377"/>
        <v>0.625</v>
      </c>
      <c r="AC235" s="11">
        <f t="shared" si="378"/>
        <v>0.625</v>
      </c>
      <c r="AD235" s="11">
        <f t="shared" si="379"/>
        <v>0</v>
      </c>
      <c r="AE235" s="10">
        <f t="shared" si="380"/>
        <v>3.75</v>
      </c>
      <c r="AF235" s="11">
        <f t="shared" si="381"/>
        <v>0</v>
      </c>
      <c r="AG235" s="11">
        <f t="shared" si="382"/>
        <v>2</v>
      </c>
      <c r="AH235" s="11">
        <f t="shared" si="383"/>
        <v>1</v>
      </c>
      <c r="AI235" s="11">
        <f t="shared" si="384"/>
        <v>0</v>
      </c>
      <c r="AJ235" s="11">
        <f t="shared" si="385"/>
        <v>0</v>
      </c>
      <c r="AK235" s="11">
        <f t="shared" si="386"/>
        <v>0</v>
      </c>
      <c r="AL235" s="10">
        <f t="shared" si="387"/>
        <v>3</v>
      </c>
      <c r="AM235" s="11">
        <f t="shared" si="388"/>
        <v>1</v>
      </c>
      <c r="AN235" s="11">
        <f t="shared" si="389"/>
        <v>1</v>
      </c>
      <c r="AO235" s="11">
        <f t="shared" si="390"/>
        <v>1</v>
      </c>
      <c r="AP235" s="11">
        <f t="shared" si="391"/>
        <v>0</v>
      </c>
      <c r="AQ235" s="11">
        <f t="shared" si="392"/>
        <v>0</v>
      </c>
      <c r="AR235" s="11">
        <f t="shared" si="393"/>
        <v>0</v>
      </c>
      <c r="AS235" s="10">
        <f t="shared" si="394"/>
        <v>3</v>
      </c>
      <c r="AT235" s="11">
        <f t="shared" si="395"/>
        <v>1</v>
      </c>
      <c r="AU235" s="11">
        <f t="shared" si="396"/>
        <v>1</v>
      </c>
      <c r="AV235" s="11">
        <f t="shared" si="397"/>
        <v>0</v>
      </c>
      <c r="AW235" s="11">
        <f t="shared" si="398"/>
        <v>0</v>
      </c>
      <c r="AX235" s="11">
        <f t="shared" si="399"/>
        <v>0</v>
      </c>
      <c r="AY235" s="11">
        <f t="shared" si="400"/>
        <v>0</v>
      </c>
      <c r="AZ235" s="10">
        <f t="shared" si="401"/>
        <v>2</v>
      </c>
      <c r="BA235" s="12">
        <v>789</v>
      </c>
      <c r="BB235" s="12" t="s">
        <v>1385</v>
      </c>
      <c r="BC235" s="13">
        <v>1913</v>
      </c>
      <c r="BD235" s="10">
        <f t="shared" si="308"/>
        <v>0</v>
      </c>
      <c r="BE235" s="17">
        <f t="shared" si="402"/>
        <v>1.8</v>
      </c>
      <c r="BF235" s="10" t="str">
        <f t="shared" si="403"/>
        <v>Varken eller</v>
      </c>
      <c r="BI235" s="7">
        <v>30</v>
      </c>
      <c r="BJ235" s="6" t="s">
        <v>467</v>
      </c>
      <c r="BK235" s="9" t="str">
        <f t="shared" si="309"/>
        <v>Liselotte Wallin</v>
      </c>
      <c r="BL235" s="10" t="str">
        <f t="shared" si="310"/>
        <v>liselotte.wallin@fritid.lulea.se</v>
      </c>
      <c r="BM235" s="10" t="str">
        <f t="shared" si="311"/>
        <v>enhetschef, ung i luleå, fritidsförvaltningen</v>
      </c>
      <c r="BN235" s="11">
        <f t="shared" si="312"/>
        <v>0</v>
      </c>
      <c r="BO235" s="11">
        <f t="shared" si="313"/>
        <v>1.25</v>
      </c>
      <c r="BP235" s="11">
        <f t="shared" si="314"/>
        <v>0</v>
      </c>
      <c r="BQ235" s="11">
        <f t="shared" si="315"/>
        <v>1.25</v>
      </c>
      <c r="BR235" s="11">
        <f t="shared" si="316"/>
        <v>0</v>
      </c>
      <c r="BS235" s="10">
        <f t="shared" si="317"/>
        <v>2.5</v>
      </c>
      <c r="BT235" s="11">
        <f t="shared" si="318"/>
        <v>1</v>
      </c>
      <c r="BU235" s="11">
        <f t="shared" si="319"/>
        <v>1</v>
      </c>
      <c r="BV235" s="11">
        <f t="shared" si="320"/>
        <v>1</v>
      </c>
      <c r="BW235" s="11">
        <f t="shared" si="321"/>
        <v>1</v>
      </c>
      <c r="BX235" s="11">
        <f t="shared" si="322"/>
        <v>0</v>
      </c>
      <c r="BY235" s="11">
        <f t="shared" si="323"/>
        <v>0</v>
      </c>
      <c r="BZ235" s="10">
        <f t="shared" si="324"/>
        <v>4</v>
      </c>
      <c r="CA235" s="11">
        <f t="shared" si="325"/>
        <v>0.625</v>
      </c>
      <c r="CB235" s="11">
        <f t="shared" si="326"/>
        <v>0.625</v>
      </c>
      <c r="CC235" s="11">
        <f t="shared" si="327"/>
        <v>0.625</v>
      </c>
      <c r="CD235" s="11">
        <f t="shared" si="328"/>
        <v>0.625</v>
      </c>
      <c r="CE235" s="11">
        <f t="shared" si="329"/>
        <v>0.625</v>
      </c>
      <c r="CF235" s="11">
        <f t="shared" si="330"/>
        <v>0.625</v>
      </c>
      <c r="CG235" s="11">
        <f t="shared" si="331"/>
        <v>0.625</v>
      </c>
      <c r="CH235" s="11">
        <f t="shared" si="332"/>
        <v>0.625</v>
      </c>
      <c r="CI235" s="11">
        <f t="shared" si="333"/>
        <v>0</v>
      </c>
      <c r="CJ235" s="10">
        <f t="shared" si="334"/>
        <v>5</v>
      </c>
      <c r="CK235" s="11">
        <f t="shared" si="335"/>
        <v>0</v>
      </c>
      <c r="CL235" s="11">
        <f t="shared" si="336"/>
        <v>2</v>
      </c>
      <c r="CM235" s="11">
        <f t="shared" si="337"/>
        <v>0</v>
      </c>
      <c r="CN235" s="11">
        <f t="shared" si="338"/>
        <v>2</v>
      </c>
      <c r="CO235" s="11">
        <f t="shared" si="339"/>
        <v>0</v>
      </c>
      <c r="CP235" s="11">
        <f t="shared" si="340"/>
        <v>0</v>
      </c>
      <c r="CQ235" s="10">
        <f t="shared" si="341"/>
        <v>4</v>
      </c>
      <c r="CR235" s="11">
        <f t="shared" si="342"/>
        <v>1</v>
      </c>
      <c r="CS235" s="11">
        <f t="shared" si="343"/>
        <v>1</v>
      </c>
      <c r="CT235" s="11">
        <f t="shared" si="344"/>
        <v>1</v>
      </c>
      <c r="CU235" s="11">
        <f t="shared" si="345"/>
        <v>1</v>
      </c>
      <c r="CV235" s="11">
        <f t="shared" si="346"/>
        <v>0</v>
      </c>
      <c r="CW235" s="11">
        <f t="shared" si="347"/>
        <v>0</v>
      </c>
      <c r="CX235" s="10">
        <f t="shared" si="348"/>
        <v>4</v>
      </c>
      <c r="CY235" s="11">
        <f t="shared" si="349"/>
        <v>1</v>
      </c>
      <c r="CZ235" s="11">
        <f t="shared" si="350"/>
        <v>1</v>
      </c>
      <c r="DA235" s="11">
        <f t="shared" si="351"/>
        <v>0</v>
      </c>
      <c r="DB235" s="11">
        <f t="shared" si="352"/>
        <v>0</v>
      </c>
      <c r="DC235" s="11">
        <f t="shared" si="353"/>
        <v>0</v>
      </c>
      <c r="DD235" s="11">
        <f t="shared" si="354"/>
        <v>0</v>
      </c>
      <c r="DE235" s="10">
        <f t="shared" si="355"/>
        <v>2</v>
      </c>
      <c r="DF235" s="12" t="s">
        <v>1454</v>
      </c>
      <c r="DG235" s="12" t="s">
        <v>1455</v>
      </c>
      <c r="DH235" s="13">
        <v>4143</v>
      </c>
      <c r="DI235" s="10">
        <f t="shared" si="356"/>
        <v>5</v>
      </c>
      <c r="DJ235" s="17">
        <f t="shared" si="357"/>
        <v>3.8</v>
      </c>
    </row>
    <row r="236" spans="1:114" ht="14.25" x14ac:dyDescent="0.2">
      <c r="A236" s="6" t="s">
        <v>947</v>
      </c>
      <c r="B236" s="7">
        <v>1442</v>
      </c>
      <c r="C236" s="7"/>
      <c r="D236" s="7">
        <v>229</v>
      </c>
      <c r="E236" s="6" t="s">
        <v>607</v>
      </c>
      <c r="F236" s="9" t="str">
        <f t="shared" si="305"/>
        <v>Angelica Svensson</v>
      </c>
      <c r="G236" s="10" t="str">
        <f t="shared" si="306"/>
        <v>angelica.svensson@vaxholm.se</v>
      </c>
      <c r="H236" s="10" t="str">
        <f t="shared" si="307"/>
        <v>Ungdomspedagog, socialsekreterare öppenvård</v>
      </c>
      <c r="I236" s="11">
        <f t="shared" si="358"/>
        <v>0</v>
      </c>
      <c r="J236" s="11">
        <f t="shared" si="359"/>
        <v>0</v>
      </c>
      <c r="K236" s="11">
        <f t="shared" si="360"/>
        <v>0</v>
      </c>
      <c r="L236" s="11">
        <f t="shared" si="361"/>
        <v>0</v>
      </c>
      <c r="M236" s="11">
        <f t="shared" si="362"/>
        <v>0</v>
      </c>
      <c r="N236" s="10">
        <f t="shared" si="363"/>
        <v>0</v>
      </c>
      <c r="O236" s="11">
        <f t="shared" si="364"/>
        <v>0</v>
      </c>
      <c r="P236" s="11">
        <f t="shared" si="365"/>
        <v>1</v>
      </c>
      <c r="Q236" s="11">
        <f t="shared" si="366"/>
        <v>1</v>
      </c>
      <c r="R236" s="11">
        <f t="shared" si="367"/>
        <v>1</v>
      </c>
      <c r="S236" s="11">
        <f t="shared" si="368"/>
        <v>0</v>
      </c>
      <c r="T236" s="11">
        <f t="shared" si="369"/>
        <v>0</v>
      </c>
      <c r="U236" s="10">
        <f t="shared" si="370"/>
        <v>3</v>
      </c>
      <c r="V236" s="11">
        <f t="shared" si="371"/>
        <v>0.625</v>
      </c>
      <c r="W236" s="11">
        <f t="shared" si="372"/>
        <v>0</v>
      </c>
      <c r="X236" s="11">
        <f t="shared" si="373"/>
        <v>0.625</v>
      </c>
      <c r="Y236" s="11">
        <f t="shared" si="374"/>
        <v>0.625</v>
      </c>
      <c r="Z236" s="11">
        <f t="shared" si="375"/>
        <v>0</v>
      </c>
      <c r="AA236" s="11">
        <f t="shared" si="376"/>
        <v>0.625</v>
      </c>
      <c r="AB236" s="11">
        <f t="shared" si="377"/>
        <v>0</v>
      </c>
      <c r="AC236" s="11">
        <f t="shared" si="378"/>
        <v>0</v>
      </c>
      <c r="AD236" s="11">
        <f t="shared" si="379"/>
        <v>0</v>
      </c>
      <c r="AE236" s="10">
        <f t="shared" si="380"/>
        <v>2.5</v>
      </c>
      <c r="AF236" s="11">
        <f t="shared" si="381"/>
        <v>1</v>
      </c>
      <c r="AG236" s="11">
        <f t="shared" si="382"/>
        <v>0</v>
      </c>
      <c r="AH236" s="11">
        <f t="shared" si="383"/>
        <v>1</v>
      </c>
      <c r="AI236" s="11">
        <f t="shared" si="384"/>
        <v>0</v>
      </c>
      <c r="AJ236" s="11">
        <f t="shared" si="385"/>
        <v>0</v>
      </c>
      <c r="AK236" s="11">
        <f t="shared" si="386"/>
        <v>0</v>
      </c>
      <c r="AL236" s="10">
        <f t="shared" si="387"/>
        <v>2</v>
      </c>
      <c r="AM236" s="11">
        <f t="shared" si="388"/>
        <v>1</v>
      </c>
      <c r="AN236" s="11">
        <f t="shared" si="389"/>
        <v>1</v>
      </c>
      <c r="AO236" s="11">
        <f t="shared" si="390"/>
        <v>0</v>
      </c>
      <c r="AP236" s="11">
        <f t="shared" si="391"/>
        <v>1</v>
      </c>
      <c r="AQ236" s="11">
        <f t="shared" si="392"/>
        <v>0</v>
      </c>
      <c r="AR236" s="11">
        <f t="shared" si="393"/>
        <v>0</v>
      </c>
      <c r="AS236" s="10">
        <f t="shared" si="394"/>
        <v>3</v>
      </c>
      <c r="AT236" s="11">
        <f t="shared" si="395"/>
        <v>0</v>
      </c>
      <c r="AU236" s="11">
        <f t="shared" si="396"/>
        <v>0</v>
      </c>
      <c r="AV236" s="11">
        <f t="shared" si="397"/>
        <v>0</v>
      </c>
      <c r="AW236" s="11">
        <f t="shared" si="398"/>
        <v>0</v>
      </c>
      <c r="AX236" s="11">
        <f t="shared" si="399"/>
        <v>0</v>
      </c>
      <c r="AY236" s="11">
        <f t="shared" si="400"/>
        <v>0</v>
      </c>
      <c r="AZ236" s="10">
        <f t="shared" si="401"/>
        <v>0</v>
      </c>
      <c r="BA236" s="12" t="s">
        <v>1507</v>
      </c>
      <c r="BB236" s="12" t="s">
        <v>1508</v>
      </c>
      <c r="BC236" s="13">
        <v>2339</v>
      </c>
      <c r="BD236" s="10">
        <f t="shared" si="308"/>
        <v>2</v>
      </c>
      <c r="BE236" s="17">
        <f t="shared" si="402"/>
        <v>1.8</v>
      </c>
      <c r="BF236" s="10" t="str">
        <f t="shared" si="403"/>
        <v>Bra</v>
      </c>
      <c r="BI236" s="7">
        <v>31</v>
      </c>
      <c r="BJ236" s="6" t="s">
        <v>761</v>
      </c>
      <c r="BK236" s="9" t="str">
        <f t="shared" si="309"/>
        <v>Emelie Joachimsson</v>
      </c>
      <c r="BL236" s="10" t="str">
        <f t="shared" si="310"/>
        <v>emelie.joachimsson@sollentuna.se</v>
      </c>
      <c r="BM236" s="10" t="str">
        <f t="shared" si="311"/>
        <v>Utredare</v>
      </c>
      <c r="BN236" s="11">
        <f t="shared" si="312"/>
        <v>1.25</v>
      </c>
      <c r="BO236" s="11">
        <f t="shared" si="313"/>
        <v>1.25</v>
      </c>
      <c r="BP236" s="11">
        <f t="shared" si="314"/>
        <v>1.25</v>
      </c>
      <c r="BQ236" s="11">
        <f t="shared" si="315"/>
        <v>1.25</v>
      </c>
      <c r="BR236" s="11">
        <f t="shared" si="316"/>
        <v>0</v>
      </c>
      <c r="BS236" s="10">
        <f t="shared" si="317"/>
        <v>5</v>
      </c>
      <c r="BT236" s="11">
        <f t="shared" si="318"/>
        <v>1</v>
      </c>
      <c r="BU236" s="11">
        <f t="shared" si="319"/>
        <v>1</v>
      </c>
      <c r="BV236" s="11">
        <f t="shared" si="320"/>
        <v>1</v>
      </c>
      <c r="BW236" s="11">
        <f t="shared" si="321"/>
        <v>1</v>
      </c>
      <c r="BX236" s="11">
        <f t="shared" si="322"/>
        <v>0</v>
      </c>
      <c r="BY236" s="11">
        <f t="shared" si="323"/>
        <v>0</v>
      </c>
      <c r="BZ236" s="10">
        <f t="shared" si="324"/>
        <v>4</v>
      </c>
      <c r="CA236" s="11">
        <f t="shared" si="325"/>
        <v>0.625</v>
      </c>
      <c r="CB236" s="11">
        <f t="shared" si="326"/>
        <v>0.625</v>
      </c>
      <c r="CC236" s="11">
        <f t="shared" si="327"/>
        <v>0.625</v>
      </c>
      <c r="CD236" s="11">
        <f t="shared" si="328"/>
        <v>0</v>
      </c>
      <c r="CE236" s="11">
        <f t="shared" si="329"/>
        <v>0</v>
      </c>
      <c r="CF236" s="11">
        <f t="shared" si="330"/>
        <v>0.625</v>
      </c>
      <c r="CG236" s="11">
        <f t="shared" si="331"/>
        <v>0.625</v>
      </c>
      <c r="CH236" s="11">
        <f t="shared" si="332"/>
        <v>0.625</v>
      </c>
      <c r="CI236" s="11">
        <f t="shared" si="333"/>
        <v>0</v>
      </c>
      <c r="CJ236" s="10">
        <f t="shared" si="334"/>
        <v>3.75</v>
      </c>
      <c r="CK236" s="11">
        <f t="shared" si="335"/>
        <v>0</v>
      </c>
      <c r="CL236" s="11">
        <f t="shared" si="336"/>
        <v>2</v>
      </c>
      <c r="CM236" s="11">
        <f t="shared" si="337"/>
        <v>1</v>
      </c>
      <c r="CN236" s="11">
        <f t="shared" si="338"/>
        <v>0</v>
      </c>
      <c r="CO236" s="11">
        <f t="shared" si="339"/>
        <v>0</v>
      </c>
      <c r="CP236" s="11">
        <f t="shared" si="340"/>
        <v>0</v>
      </c>
      <c r="CQ236" s="10">
        <f t="shared" si="341"/>
        <v>3</v>
      </c>
      <c r="CR236" s="11">
        <f t="shared" si="342"/>
        <v>1</v>
      </c>
      <c r="CS236" s="11">
        <f t="shared" si="343"/>
        <v>1</v>
      </c>
      <c r="CT236" s="11">
        <f t="shared" si="344"/>
        <v>1</v>
      </c>
      <c r="CU236" s="11">
        <f t="shared" si="345"/>
        <v>1</v>
      </c>
      <c r="CV236" s="11">
        <f t="shared" si="346"/>
        <v>1</v>
      </c>
      <c r="CW236" s="11">
        <f t="shared" si="347"/>
        <v>0</v>
      </c>
      <c r="CX236" s="10">
        <f t="shared" si="348"/>
        <v>5</v>
      </c>
      <c r="CY236" s="11">
        <f t="shared" si="349"/>
        <v>1</v>
      </c>
      <c r="CZ236" s="11">
        <f t="shared" si="350"/>
        <v>1</v>
      </c>
      <c r="DA236" s="11">
        <f t="shared" si="351"/>
        <v>1</v>
      </c>
      <c r="DB236" s="11">
        <f t="shared" si="352"/>
        <v>1</v>
      </c>
      <c r="DC236" s="11">
        <f t="shared" si="353"/>
        <v>1</v>
      </c>
      <c r="DD236" s="11">
        <f t="shared" si="354"/>
        <v>0</v>
      </c>
      <c r="DE236" s="10">
        <f t="shared" si="355"/>
        <v>5</v>
      </c>
      <c r="DF236" s="12" t="s">
        <v>1557</v>
      </c>
      <c r="DG236" s="12">
        <v>743</v>
      </c>
      <c r="DH236" s="13">
        <v>2065</v>
      </c>
      <c r="DI236" s="10">
        <f t="shared" si="356"/>
        <v>1</v>
      </c>
      <c r="DJ236" s="17">
        <f t="shared" si="357"/>
        <v>3.8</v>
      </c>
    </row>
    <row r="237" spans="1:114" ht="14.25" x14ac:dyDescent="0.2">
      <c r="A237" s="6" t="s">
        <v>947</v>
      </c>
      <c r="B237" s="7">
        <v>1485</v>
      </c>
      <c r="C237" s="7"/>
      <c r="D237" s="7">
        <v>230</v>
      </c>
      <c r="E237" s="6" t="s">
        <v>734</v>
      </c>
      <c r="F237" s="9" t="str">
        <f t="shared" si="305"/>
        <v>Anna Sandklef</v>
      </c>
      <c r="G237" s="10" t="str">
        <f t="shared" si="306"/>
        <v>anna.sandklef@gnesta.se</v>
      </c>
      <c r="H237" s="10" t="str">
        <f t="shared" si="307"/>
        <v>Enhetschef m bla ansvar för kultur o fritidsfrågor</v>
      </c>
      <c r="I237" s="11">
        <f t="shared" si="358"/>
        <v>0</v>
      </c>
      <c r="J237" s="11">
        <f t="shared" si="359"/>
        <v>0</v>
      </c>
      <c r="K237" s="11">
        <f t="shared" si="360"/>
        <v>1.25</v>
      </c>
      <c r="L237" s="11">
        <f t="shared" si="361"/>
        <v>0</v>
      </c>
      <c r="M237" s="11">
        <f t="shared" si="362"/>
        <v>0</v>
      </c>
      <c r="N237" s="10">
        <f t="shared" si="363"/>
        <v>1.25</v>
      </c>
      <c r="O237" s="11">
        <f t="shared" si="364"/>
        <v>0</v>
      </c>
      <c r="P237" s="11">
        <f t="shared" si="365"/>
        <v>0</v>
      </c>
      <c r="Q237" s="11">
        <f t="shared" si="366"/>
        <v>0</v>
      </c>
      <c r="R237" s="11">
        <f t="shared" si="367"/>
        <v>1</v>
      </c>
      <c r="S237" s="11">
        <f t="shared" si="368"/>
        <v>1</v>
      </c>
      <c r="T237" s="11">
        <f t="shared" si="369"/>
        <v>0</v>
      </c>
      <c r="U237" s="10">
        <f t="shared" si="370"/>
        <v>2</v>
      </c>
      <c r="V237" s="11">
        <f t="shared" si="371"/>
        <v>0</v>
      </c>
      <c r="W237" s="11">
        <f t="shared" si="372"/>
        <v>0</v>
      </c>
      <c r="X237" s="11">
        <f t="shared" si="373"/>
        <v>0.625</v>
      </c>
      <c r="Y237" s="11">
        <f t="shared" si="374"/>
        <v>0</v>
      </c>
      <c r="Z237" s="11">
        <f t="shared" si="375"/>
        <v>0.625</v>
      </c>
      <c r="AA237" s="11">
        <f t="shared" si="376"/>
        <v>0.625</v>
      </c>
      <c r="AB237" s="11">
        <f t="shared" si="377"/>
        <v>0.625</v>
      </c>
      <c r="AC237" s="11">
        <f t="shared" si="378"/>
        <v>0</v>
      </c>
      <c r="AD237" s="11">
        <f t="shared" si="379"/>
        <v>0</v>
      </c>
      <c r="AE237" s="10">
        <f t="shared" si="380"/>
        <v>2.5</v>
      </c>
      <c r="AF237" s="11">
        <f t="shared" si="381"/>
        <v>1</v>
      </c>
      <c r="AG237" s="11">
        <f t="shared" si="382"/>
        <v>0</v>
      </c>
      <c r="AH237" s="11">
        <f t="shared" si="383"/>
        <v>1</v>
      </c>
      <c r="AI237" s="11">
        <f t="shared" si="384"/>
        <v>0</v>
      </c>
      <c r="AJ237" s="11">
        <f t="shared" si="385"/>
        <v>0</v>
      </c>
      <c r="AK237" s="11">
        <f t="shared" si="386"/>
        <v>0</v>
      </c>
      <c r="AL237" s="10">
        <f t="shared" si="387"/>
        <v>2</v>
      </c>
      <c r="AM237" s="11">
        <f t="shared" si="388"/>
        <v>1</v>
      </c>
      <c r="AN237" s="11">
        <f t="shared" si="389"/>
        <v>1</v>
      </c>
      <c r="AO237" s="11">
        <f t="shared" si="390"/>
        <v>1</v>
      </c>
      <c r="AP237" s="11">
        <f t="shared" si="391"/>
        <v>1</v>
      </c>
      <c r="AQ237" s="11">
        <f t="shared" si="392"/>
        <v>0</v>
      </c>
      <c r="AR237" s="11">
        <f t="shared" si="393"/>
        <v>0</v>
      </c>
      <c r="AS237" s="10">
        <f t="shared" si="394"/>
        <v>4</v>
      </c>
      <c r="AT237" s="11">
        <f t="shared" si="395"/>
        <v>1</v>
      </c>
      <c r="AU237" s="11">
        <f t="shared" si="396"/>
        <v>0</v>
      </c>
      <c r="AV237" s="11">
        <f t="shared" si="397"/>
        <v>0</v>
      </c>
      <c r="AW237" s="11">
        <f t="shared" si="398"/>
        <v>0</v>
      </c>
      <c r="AX237" s="11">
        <f t="shared" si="399"/>
        <v>0</v>
      </c>
      <c r="AY237" s="11">
        <f t="shared" si="400"/>
        <v>0</v>
      </c>
      <c r="AZ237" s="10">
        <f t="shared" si="401"/>
        <v>1</v>
      </c>
      <c r="BA237" s="12" t="s">
        <v>1564</v>
      </c>
      <c r="BB237" s="12">
        <v>899</v>
      </c>
      <c r="BC237" s="13">
        <v>1956</v>
      </c>
      <c r="BD237" s="10">
        <f t="shared" si="308"/>
        <v>0</v>
      </c>
      <c r="BE237" s="17">
        <f t="shared" si="402"/>
        <v>1.8</v>
      </c>
      <c r="BF237" s="10" t="str">
        <f t="shared" si="403"/>
        <v>Varken eller</v>
      </c>
      <c r="BI237" s="7">
        <v>32</v>
      </c>
      <c r="BJ237" s="6" t="s">
        <v>913</v>
      </c>
      <c r="BK237" s="9" t="str">
        <f t="shared" si="309"/>
        <v>Jan Samuelsson</v>
      </c>
      <c r="BL237" s="10" t="str">
        <f t="shared" si="310"/>
        <v>jan.samuelsson@umea.se</v>
      </c>
      <c r="BM237" s="10" t="str">
        <f t="shared" si="311"/>
        <v>Enhetschef Fritid Unga</v>
      </c>
      <c r="BN237" s="11">
        <f t="shared" si="312"/>
        <v>1.25</v>
      </c>
      <c r="BO237" s="11">
        <f t="shared" si="313"/>
        <v>0</v>
      </c>
      <c r="BP237" s="11">
        <f t="shared" si="314"/>
        <v>1.25</v>
      </c>
      <c r="BQ237" s="11">
        <f t="shared" si="315"/>
        <v>1.25</v>
      </c>
      <c r="BR237" s="11">
        <f t="shared" si="316"/>
        <v>0</v>
      </c>
      <c r="BS237" s="10">
        <f t="shared" si="317"/>
        <v>3.75</v>
      </c>
      <c r="BT237" s="11">
        <f t="shared" si="318"/>
        <v>1</v>
      </c>
      <c r="BU237" s="11">
        <f t="shared" si="319"/>
        <v>1</v>
      </c>
      <c r="BV237" s="11">
        <f t="shared" si="320"/>
        <v>1</v>
      </c>
      <c r="BW237" s="11">
        <f t="shared" si="321"/>
        <v>0</v>
      </c>
      <c r="BX237" s="11">
        <f t="shared" si="322"/>
        <v>0</v>
      </c>
      <c r="BY237" s="11">
        <f t="shared" si="323"/>
        <v>0</v>
      </c>
      <c r="BZ237" s="10">
        <f t="shared" si="324"/>
        <v>3</v>
      </c>
      <c r="CA237" s="11">
        <f t="shared" si="325"/>
        <v>0.625</v>
      </c>
      <c r="CB237" s="11">
        <f t="shared" si="326"/>
        <v>0.625</v>
      </c>
      <c r="CC237" s="11">
        <f t="shared" si="327"/>
        <v>0.625</v>
      </c>
      <c r="CD237" s="11">
        <f t="shared" si="328"/>
        <v>0</v>
      </c>
      <c r="CE237" s="11">
        <f t="shared" si="329"/>
        <v>0</v>
      </c>
      <c r="CF237" s="11">
        <f t="shared" si="330"/>
        <v>0.625</v>
      </c>
      <c r="CG237" s="11">
        <f t="shared" si="331"/>
        <v>0.625</v>
      </c>
      <c r="CH237" s="11">
        <f t="shared" si="332"/>
        <v>0.625</v>
      </c>
      <c r="CI237" s="11">
        <f t="shared" si="333"/>
        <v>0</v>
      </c>
      <c r="CJ237" s="10">
        <f t="shared" si="334"/>
        <v>3.75</v>
      </c>
      <c r="CK237" s="11">
        <f t="shared" si="335"/>
        <v>0</v>
      </c>
      <c r="CL237" s="11">
        <f t="shared" si="336"/>
        <v>2</v>
      </c>
      <c r="CM237" s="11">
        <f t="shared" si="337"/>
        <v>0</v>
      </c>
      <c r="CN237" s="11">
        <f t="shared" si="338"/>
        <v>2</v>
      </c>
      <c r="CO237" s="11">
        <f t="shared" si="339"/>
        <v>1</v>
      </c>
      <c r="CP237" s="11">
        <f t="shared" si="340"/>
        <v>0</v>
      </c>
      <c r="CQ237" s="10">
        <f t="shared" si="341"/>
        <v>5</v>
      </c>
      <c r="CR237" s="11">
        <f t="shared" si="342"/>
        <v>1</v>
      </c>
      <c r="CS237" s="11">
        <f t="shared" si="343"/>
        <v>1</v>
      </c>
      <c r="CT237" s="11">
        <f t="shared" si="344"/>
        <v>1</v>
      </c>
      <c r="CU237" s="11">
        <f t="shared" si="345"/>
        <v>1</v>
      </c>
      <c r="CV237" s="11">
        <f t="shared" si="346"/>
        <v>0</v>
      </c>
      <c r="CW237" s="11">
        <f t="shared" si="347"/>
        <v>0</v>
      </c>
      <c r="CX237" s="10">
        <f t="shared" si="348"/>
        <v>4</v>
      </c>
      <c r="CY237" s="11">
        <f t="shared" si="349"/>
        <v>0</v>
      </c>
      <c r="CZ237" s="11">
        <f t="shared" si="350"/>
        <v>0</v>
      </c>
      <c r="DA237" s="11">
        <f t="shared" si="351"/>
        <v>0</v>
      </c>
      <c r="DB237" s="11">
        <f t="shared" si="352"/>
        <v>1</v>
      </c>
      <c r="DC237" s="11">
        <f t="shared" si="353"/>
        <v>1</v>
      </c>
      <c r="DD237" s="11">
        <f t="shared" si="354"/>
        <v>0</v>
      </c>
      <c r="DE237" s="10">
        <f t="shared" si="355"/>
        <v>2</v>
      </c>
      <c r="DF237" s="12" t="s">
        <v>1604</v>
      </c>
      <c r="DG237" s="12" t="s">
        <v>1605</v>
      </c>
      <c r="DH237" s="13">
        <v>4578</v>
      </c>
      <c r="DI237" s="10">
        <f t="shared" si="356"/>
        <v>5</v>
      </c>
      <c r="DJ237" s="17">
        <f t="shared" si="357"/>
        <v>3.8</v>
      </c>
    </row>
    <row r="238" spans="1:114" ht="14.25" x14ac:dyDescent="0.2">
      <c r="A238" s="6" t="s">
        <v>947</v>
      </c>
      <c r="B238" s="7">
        <v>1482</v>
      </c>
      <c r="C238" s="7"/>
      <c r="D238" s="7">
        <v>231</v>
      </c>
      <c r="E238" s="6" t="s">
        <v>591</v>
      </c>
      <c r="F238" s="9" t="str">
        <f t="shared" si="305"/>
        <v>annica lövgren</v>
      </c>
      <c r="G238" s="10" t="str">
        <f t="shared" si="306"/>
        <v>annica.lovgren@hagfors.se</v>
      </c>
      <c r="H238" s="10" t="str">
        <f t="shared" si="307"/>
        <v>verksamhetschef resurscentrum</v>
      </c>
      <c r="I238" s="11">
        <f t="shared" si="358"/>
        <v>0</v>
      </c>
      <c r="J238" s="11">
        <f t="shared" si="359"/>
        <v>0</v>
      </c>
      <c r="K238" s="11">
        <f t="shared" si="360"/>
        <v>0</v>
      </c>
      <c r="L238" s="11">
        <f t="shared" si="361"/>
        <v>0</v>
      </c>
      <c r="M238" s="11">
        <f t="shared" si="362"/>
        <v>0</v>
      </c>
      <c r="N238" s="10">
        <f t="shared" si="363"/>
        <v>0</v>
      </c>
      <c r="O238" s="11">
        <f t="shared" si="364"/>
        <v>1</v>
      </c>
      <c r="P238" s="11">
        <f t="shared" si="365"/>
        <v>1</v>
      </c>
      <c r="Q238" s="11">
        <f t="shared" si="366"/>
        <v>1</v>
      </c>
      <c r="R238" s="11">
        <f t="shared" si="367"/>
        <v>1</v>
      </c>
      <c r="S238" s="11">
        <f t="shared" si="368"/>
        <v>1</v>
      </c>
      <c r="T238" s="11">
        <f t="shared" si="369"/>
        <v>0</v>
      </c>
      <c r="U238" s="10">
        <f t="shared" si="370"/>
        <v>5</v>
      </c>
      <c r="V238" s="11">
        <f t="shared" si="371"/>
        <v>0</v>
      </c>
      <c r="W238" s="11">
        <f t="shared" si="372"/>
        <v>0.625</v>
      </c>
      <c r="X238" s="11">
        <f t="shared" si="373"/>
        <v>0</v>
      </c>
      <c r="Y238" s="11">
        <f t="shared" si="374"/>
        <v>0</v>
      </c>
      <c r="Z238" s="11">
        <f t="shared" si="375"/>
        <v>0</v>
      </c>
      <c r="AA238" s="11">
        <f t="shared" si="376"/>
        <v>0.625</v>
      </c>
      <c r="AB238" s="11">
        <f t="shared" si="377"/>
        <v>0</v>
      </c>
      <c r="AC238" s="11">
        <f t="shared" si="378"/>
        <v>0</v>
      </c>
      <c r="AD238" s="11">
        <f t="shared" si="379"/>
        <v>0</v>
      </c>
      <c r="AE238" s="10">
        <f t="shared" si="380"/>
        <v>1.25</v>
      </c>
      <c r="AF238" s="11">
        <f t="shared" si="381"/>
        <v>0</v>
      </c>
      <c r="AG238" s="11">
        <f t="shared" si="382"/>
        <v>2</v>
      </c>
      <c r="AH238" s="11">
        <f t="shared" si="383"/>
        <v>0</v>
      </c>
      <c r="AI238" s="11">
        <f t="shared" si="384"/>
        <v>0</v>
      </c>
      <c r="AJ238" s="11">
        <f t="shared" si="385"/>
        <v>0</v>
      </c>
      <c r="AK238" s="11">
        <f t="shared" si="386"/>
        <v>0</v>
      </c>
      <c r="AL238" s="10">
        <f t="shared" si="387"/>
        <v>2</v>
      </c>
      <c r="AM238" s="11">
        <f t="shared" si="388"/>
        <v>1</v>
      </c>
      <c r="AN238" s="11">
        <f t="shared" si="389"/>
        <v>0</v>
      </c>
      <c r="AO238" s="11">
        <f t="shared" si="390"/>
        <v>0</v>
      </c>
      <c r="AP238" s="11">
        <f t="shared" si="391"/>
        <v>1</v>
      </c>
      <c r="AQ238" s="11">
        <f t="shared" si="392"/>
        <v>0</v>
      </c>
      <c r="AR238" s="11">
        <f t="shared" si="393"/>
        <v>0</v>
      </c>
      <c r="AS238" s="10">
        <f t="shared" si="394"/>
        <v>2</v>
      </c>
      <c r="AT238" s="11">
        <f t="shared" si="395"/>
        <v>0</v>
      </c>
      <c r="AU238" s="11">
        <f t="shared" si="396"/>
        <v>0</v>
      </c>
      <c r="AV238" s="11">
        <f t="shared" si="397"/>
        <v>0</v>
      </c>
      <c r="AW238" s="11">
        <f t="shared" si="398"/>
        <v>1</v>
      </c>
      <c r="AX238" s="11">
        <f t="shared" si="399"/>
        <v>0</v>
      </c>
      <c r="AY238" s="11">
        <f t="shared" si="400"/>
        <v>0</v>
      </c>
      <c r="AZ238" s="10">
        <f t="shared" si="401"/>
        <v>1</v>
      </c>
      <c r="BA238" s="12" t="s">
        <v>1338</v>
      </c>
      <c r="BB238" s="12" t="s">
        <v>1396</v>
      </c>
      <c r="BC238" s="13">
        <v>2293</v>
      </c>
      <c r="BD238" s="10">
        <f t="shared" si="308"/>
        <v>1</v>
      </c>
      <c r="BE238" s="17">
        <f t="shared" si="402"/>
        <v>1.8</v>
      </c>
      <c r="BF238" s="10" t="str">
        <f t="shared" si="403"/>
        <v>Varken eller</v>
      </c>
      <c r="BI238" s="7">
        <v>24</v>
      </c>
      <c r="BJ238" s="6" t="s">
        <v>227</v>
      </c>
      <c r="BK238" s="9" t="str">
        <f t="shared" si="309"/>
        <v>Therese Wallgren</v>
      </c>
      <c r="BL238" s="10" t="str">
        <f t="shared" si="310"/>
        <v>therese.wallgren@halmstad.se</v>
      </c>
      <c r="BM238" s="10" t="str">
        <f t="shared" si="311"/>
        <v>Samordnare</v>
      </c>
      <c r="BN238" s="11">
        <f t="shared" si="312"/>
        <v>1.25</v>
      </c>
      <c r="BO238" s="11">
        <f t="shared" si="313"/>
        <v>0</v>
      </c>
      <c r="BP238" s="11">
        <f t="shared" si="314"/>
        <v>1.25</v>
      </c>
      <c r="BQ238" s="11">
        <f t="shared" si="315"/>
        <v>1.25</v>
      </c>
      <c r="BR238" s="11">
        <f t="shared" si="316"/>
        <v>0</v>
      </c>
      <c r="BS238" s="10">
        <f t="shared" si="317"/>
        <v>3.75</v>
      </c>
      <c r="BT238" s="11">
        <f t="shared" si="318"/>
        <v>1</v>
      </c>
      <c r="BU238" s="11">
        <f t="shared" si="319"/>
        <v>1</v>
      </c>
      <c r="BV238" s="11">
        <f t="shared" si="320"/>
        <v>1</v>
      </c>
      <c r="BW238" s="11">
        <f t="shared" si="321"/>
        <v>0</v>
      </c>
      <c r="BX238" s="11">
        <f t="shared" si="322"/>
        <v>0</v>
      </c>
      <c r="BY238" s="11">
        <f t="shared" si="323"/>
        <v>0</v>
      </c>
      <c r="BZ238" s="10">
        <f t="shared" si="324"/>
        <v>3</v>
      </c>
      <c r="CA238" s="11">
        <f t="shared" si="325"/>
        <v>0</v>
      </c>
      <c r="CB238" s="11">
        <f t="shared" si="326"/>
        <v>0.625</v>
      </c>
      <c r="CC238" s="11">
        <f t="shared" si="327"/>
        <v>0.625</v>
      </c>
      <c r="CD238" s="11">
        <f t="shared" si="328"/>
        <v>0.625</v>
      </c>
      <c r="CE238" s="11">
        <f t="shared" si="329"/>
        <v>0.625</v>
      </c>
      <c r="CF238" s="11">
        <f t="shared" si="330"/>
        <v>0.625</v>
      </c>
      <c r="CG238" s="11">
        <f t="shared" si="331"/>
        <v>0.625</v>
      </c>
      <c r="CH238" s="11">
        <f t="shared" si="332"/>
        <v>0.625</v>
      </c>
      <c r="CI238" s="11">
        <f t="shared" si="333"/>
        <v>0</v>
      </c>
      <c r="CJ238" s="10">
        <f t="shared" si="334"/>
        <v>4.375</v>
      </c>
      <c r="CK238" s="11">
        <f t="shared" si="335"/>
        <v>0</v>
      </c>
      <c r="CL238" s="11">
        <f t="shared" si="336"/>
        <v>2</v>
      </c>
      <c r="CM238" s="11">
        <f t="shared" si="337"/>
        <v>0</v>
      </c>
      <c r="CN238" s="11">
        <f t="shared" si="338"/>
        <v>2</v>
      </c>
      <c r="CO238" s="11">
        <f t="shared" si="339"/>
        <v>1</v>
      </c>
      <c r="CP238" s="11">
        <f t="shared" si="340"/>
        <v>0</v>
      </c>
      <c r="CQ238" s="10">
        <f t="shared" si="341"/>
        <v>5</v>
      </c>
      <c r="CR238" s="11">
        <f t="shared" si="342"/>
        <v>1</v>
      </c>
      <c r="CS238" s="11">
        <f t="shared" si="343"/>
        <v>1</v>
      </c>
      <c r="CT238" s="11">
        <f t="shared" si="344"/>
        <v>1</v>
      </c>
      <c r="CU238" s="11">
        <f t="shared" si="345"/>
        <v>1</v>
      </c>
      <c r="CV238" s="11">
        <f t="shared" si="346"/>
        <v>0</v>
      </c>
      <c r="CW238" s="11">
        <f t="shared" si="347"/>
        <v>0</v>
      </c>
      <c r="CX238" s="10">
        <f t="shared" si="348"/>
        <v>4</v>
      </c>
      <c r="CY238" s="11">
        <f t="shared" si="349"/>
        <v>0</v>
      </c>
      <c r="CZ238" s="11">
        <f t="shared" si="350"/>
        <v>1</v>
      </c>
      <c r="DA238" s="11">
        <f t="shared" si="351"/>
        <v>1</v>
      </c>
      <c r="DB238" s="11">
        <f t="shared" si="352"/>
        <v>0</v>
      </c>
      <c r="DC238" s="11">
        <f t="shared" si="353"/>
        <v>0</v>
      </c>
      <c r="DD238" s="11">
        <f t="shared" si="354"/>
        <v>0</v>
      </c>
      <c r="DE238" s="10">
        <f t="shared" si="355"/>
        <v>2</v>
      </c>
      <c r="DF238" s="12" t="s">
        <v>1375</v>
      </c>
      <c r="DG238" s="12" t="s">
        <v>1376</v>
      </c>
      <c r="DH238" s="13">
        <v>3177</v>
      </c>
      <c r="DI238" s="10">
        <f t="shared" si="356"/>
        <v>5</v>
      </c>
      <c r="DJ238" s="17">
        <f t="shared" si="357"/>
        <v>3.9</v>
      </c>
    </row>
    <row r="239" spans="1:114" ht="14.25" x14ac:dyDescent="0.2">
      <c r="A239" s="6" t="s">
        <v>947</v>
      </c>
      <c r="B239" s="7">
        <v>1401</v>
      </c>
      <c r="C239" s="7"/>
      <c r="D239" s="7">
        <v>232</v>
      </c>
      <c r="E239" s="6" t="s">
        <v>80</v>
      </c>
      <c r="F239" s="9" t="str">
        <f t="shared" si="305"/>
        <v>Christina Eriksson Östblom</v>
      </c>
      <c r="G239" s="10" t="str">
        <f t="shared" si="306"/>
        <v>chrisitna.eriksson@hofors.se</v>
      </c>
      <c r="H239" s="10" t="str">
        <f t="shared" si="307"/>
        <v>Folkhälsostrateg</v>
      </c>
      <c r="I239" s="11">
        <f t="shared" si="358"/>
        <v>0</v>
      </c>
      <c r="J239" s="11">
        <f t="shared" si="359"/>
        <v>0</v>
      </c>
      <c r="K239" s="11">
        <f t="shared" si="360"/>
        <v>0</v>
      </c>
      <c r="L239" s="11">
        <f t="shared" si="361"/>
        <v>1.25</v>
      </c>
      <c r="M239" s="11">
        <f t="shared" si="362"/>
        <v>0</v>
      </c>
      <c r="N239" s="10">
        <f t="shared" si="363"/>
        <v>1.25</v>
      </c>
      <c r="O239" s="11">
        <f t="shared" si="364"/>
        <v>0</v>
      </c>
      <c r="P239" s="11">
        <f t="shared" si="365"/>
        <v>1</v>
      </c>
      <c r="Q239" s="11">
        <f t="shared" si="366"/>
        <v>1</v>
      </c>
      <c r="R239" s="11">
        <f t="shared" si="367"/>
        <v>1</v>
      </c>
      <c r="S239" s="11">
        <f t="shared" si="368"/>
        <v>0</v>
      </c>
      <c r="T239" s="11">
        <f t="shared" si="369"/>
        <v>0</v>
      </c>
      <c r="U239" s="10">
        <f t="shared" si="370"/>
        <v>3</v>
      </c>
      <c r="V239" s="11">
        <f t="shared" si="371"/>
        <v>0</v>
      </c>
      <c r="W239" s="11">
        <f t="shared" si="372"/>
        <v>0</v>
      </c>
      <c r="X239" s="11">
        <f t="shared" si="373"/>
        <v>0.625</v>
      </c>
      <c r="Y239" s="11">
        <f t="shared" si="374"/>
        <v>0.625</v>
      </c>
      <c r="Z239" s="11">
        <f t="shared" si="375"/>
        <v>0</v>
      </c>
      <c r="AA239" s="11">
        <f t="shared" si="376"/>
        <v>0.625</v>
      </c>
      <c r="AB239" s="11">
        <f t="shared" si="377"/>
        <v>0</v>
      </c>
      <c r="AC239" s="11">
        <f t="shared" si="378"/>
        <v>0.625</v>
      </c>
      <c r="AD239" s="11">
        <f t="shared" si="379"/>
        <v>0</v>
      </c>
      <c r="AE239" s="10">
        <f t="shared" si="380"/>
        <v>2.5</v>
      </c>
      <c r="AF239" s="11">
        <f t="shared" si="381"/>
        <v>0</v>
      </c>
      <c r="AG239" s="11">
        <f t="shared" si="382"/>
        <v>2</v>
      </c>
      <c r="AH239" s="11">
        <f t="shared" si="383"/>
        <v>0</v>
      </c>
      <c r="AI239" s="11">
        <f t="shared" si="384"/>
        <v>0</v>
      </c>
      <c r="AJ239" s="11">
        <f t="shared" si="385"/>
        <v>0</v>
      </c>
      <c r="AK239" s="11">
        <f t="shared" si="386"/>
        <v>0</v>
      </c>
      <c r="AL239" s="10">
        <f t="shared" si="387"/>
        <v>2</v>
      </c>
      <c r="AM239" s="11">
        <f t="shared" si="388"/>
        <v>0</v>
      </c>
      <c r="AN239" s="11">
        <f t="shared" si="389"/>
        <v>0</v>
      </c>
      <c r="AO239" s="11">
        <f t="shared" si="390"/>
        <v>0</v>
      </c>
      <c r="AP239" s="11">
        <f t="shared" si="391"/>
        <v>0</v>
      </c>
      <c r="AQ239" s="11">
        <f t="shared" si="392"/>
        <v>0</v>
      </c>
      <c r="AR239" s="11">
        <f t="shared" si="393"/>
        <v>0</v>
      </c>
      <c r="AS239" s="10">
        <f t="shared" si="394"/>
        <v>0</v>
      </c>
      <c r="AT239" s="11">
        <f t="shared" si="395"/>
        <v>0</v>
      </c>
      <c r="AU239" s="11">
        <f t="shared" si="396"/>
        <v>0</v>
      </c>
      <c r="AV239" s="11">
        <f t="shared" si="397"/>
        <v>0</v>
      </c>
      <c r="AW239" s="11">
        <f t="shared" si="398"/>
        <v>0</v>
      </c>
      <c r="AX239" s="11">
        <f t="shared" si="399"/>
        <v>0</v>
      </c>
      <c r="AY239" s="11">
        <f t="shared" si="400"/>
        <v>0</v>
      </c>
      <c r="AZ239" s="10">
        <f t="shared" si="401"/>
        <v>0</v>
      </c>
      <c r="BA239" s="12" t="s">
        <v>1353</v>
      </c>
      <c r="BB239" s="12" t="s">
        <v>1354</v>
      </c>
      <c r="BC239" s="13">
        <v>2765</v>
      </c>
      <c r="BD239" s="10">
        <f t="shared" si="308"/>
        <v>3</v>
      </c>
      <c r="BE239" s="17">
        <f t="shared" si="402"/>
        <v>1.7</v>
      </c>
      <c r="BF239" s="10" t="str">
        <f t="shared" si="403"/>
        <v>Varken eller</v>
      </c>
      <c r="BI239" s="7">
        <v>25</v>
      </c>
      <c r="BJ239" s="6" t="s">
        <v>619</v>
      </c>
      <c r="BK239" s="9" t="str">
        <f t="shared" si="309"/>
        <v>Peter Isacson</v>
      </c>
      <c r="BL239" s="10" t="str">
        <f t="shared" si="310"/>
        <v>peter.isacson@kristianstad.se</v>
      </c>
      <c r="BM239" s="10" t="str">
        <f t="shared" si="311"/>
        <v>Fritidsintendent</v>
      </c>
      <c r="BN239" s="11">
        <f t="shared" si="312"/>
        <v>1.25</v>
      </c>
      <c r="BO239" s="11">
        <f t="shared" si="313"/>
        <v>1.25</v>
      </c>
      <c r="BP239" s="11">
        <f t="shared" si="314"/>
        <v>0</v>
      </c>
      <c r="BQ239" s="11">
        <f t="shared" si="315"/>
        <v>1.25</v>
      </c>
      <c r="BR239" s="11">
        <f t="shared" si="316"/>
        <v>0</v>
      </c>
      <c r="BS239" s="10">
        <f t="shared" si="317"/>
        <v>3.75</v>
      </c>
      <c r="BT239" s="11">
        <f t="shared" si="318"/>
        <v>1</v>
      </c>
      <c r="BU239" s="11">
        <f t="shared" si="319"/>
        <v>1</v>
      </c>
      <c r="BV239" s="11">
        <f t="shared" si="320"/>
        <v>1</v>
      </c>
      <c r="BW239" s="11">
        <f t="shared" si="321"/>
        <v>1</v>
      </c>
      <c r="BX239" s="11">
        <f t="shared" si="322"/>
        <v>0</v>
      </c>
      <c r="BY239" s="11">
        <f t="shared" si="323"/>
        <v>0</v>
      </c>
      <c r="BZ239" s="10">
        <f t="shared" si="324"/>
        <v>4</v>
      </c>
      <c r="CA239" s="11">
        <f t="shared" si="325"/>
        <v>0.625</v>
      </c>
      <c r="CB239" s="11">
        <f t="shared" si="326"/>
        <v>0.625</v>
      </c>
      <c r="CC239" s="11">
        <f t="shared" si="327"/>
        <v>0.625</v>
      </c>
      <c r="CD239" s="11">
        <f t="shared" si="328"/>
        <v>0.625</v>
      </c>
      <c r="CE239" s="11">
        <f t="shared" si="329"/>
        <v>0</v>
      </c>
      <c r="CF239" s="11">
        <f t="shared" si="330"/>
        <v>0.625</v>
      </c>
      <c r="CG239" s="11">
        <f t="shared" si="331"/>
        <v>0.625</v>
      </c>
      <c r="CH239" s="11">
        <f t="shared" si="332"/>
        <v>0.625</v>
      </c>
      <c r="CI239" s="11">
        <f t="shared" si="333"/>
        <v>0</v>
      </c>
      <c r="CJ239" s="10">
        <f t="shared" si="334"/>
        <v>4.375</v>
      </c>
      <c r="CK239" s="11">
        <f t="shared" si="335"/>
        <v>0</v>
      </c>
      <c r="CL239" s="11">
        <f t="shared" si="336"/>
        <v>2</v>
      </c>
      <c r="CM239" s="11">
        <f t="shared" si="337"/>
        <v>1</v>
      </c>
      <c r="CN239" s="11">
        <f t="shared" si="338"/>
        <v>0</v>
      </c>
      <c r="CO239" s="11">
        <f t="shared" si="339"/>
        <v>0</v>
      </c>
      <c r="CP239" s="11">
        <f t="shared" si="340"/>
        <v>0</v>
      </c>
      <c r="CQ239" s="10">
        <f t="shared" si="341"/>
        <v>3</v>
      </c>
      <c r="CR239" s="11">
        <f t="shared" si="342"/>
        <v>1</v>
      </c>
      <c r="CS239" s="11">
        <f t="shared" si="343"/>
        <v>1</v>
      </c>
      <c r="CT239" s="11">
        <f t="shared" si="344"/>
        <v>1</v>
      </c>
      <c r="CU239" s="11">
        <f t="shared" si="345"/>
        <v>1</v>
      </c>
      <c r="CV239" s="11">
        <f t="shared" si="346"/>
        <v>1</v>
      </c>
      <c r="CW239" s="11">
        <f t="shared" si="347"/>
        <v>0</v>
      </c>
      <c r="CX239" s="10">
        <f t="shared" si="348"/>
        <v>5</v>
      </c>
      <c r="CY239" s="11">
        <f t="shared" si="349"/>
        <v>0</v>
      </c>
      <c r="CZ239" s="11">
        <f t="shared" si="350"/>
        <v>1</v>
      </c>
      <c r="DA239" s="11">
        <f t="shared" si="351"/>
        <v>1</v>
      </c>
      <c r="DB239" s="11">
        <f t="shared" si="352"/>
        <v>1</v>
      </c>
      <c r="DC239" s="11">
        <f t="shared" si="353"/>
        <v>1</v>
      </c>
      <c r="DD239" s="11">
        <f t="shared" si="354"/>
        <v>0</v>
      </c>
      <c r="DE239" s="10">
        <f t="shared" si="355"/>
        <v>4</v>
      </c>
      <c r="DF239" s="12" t="s">
        <v>1448</v>
      </c>
      <c r="DG239" s="12" t="s">
        <v>1497</v>
      </c>
      <c r="DH239" s="13">
        <v>2670</v>
      </c>
      <c r="DI239" s="10">
        <f t="shared" si="356"/>
        <v>3</v>
      </c>
      <c r="DJ239" s="17">
        <f t="shared" si="357"/>
        <v>3.9</v>
      </c>
    </row>
    <row r="240" spans="1:114" ht="14.25" x14ac:dyDescent="0.2">
      <c r="A240" s="6" t="s">
        <v>947</v>
      </c>
      <c r="B240" s="7">
        <v>1488</v>
      </c>
      <c r="C240" s="7"/>
      <c r="D240" s="7">
        <v>233</v>
      </c>
      <c r="E240" s="6" t="s">
        <v>232</v>
      </c>
      <c r="F240" s="9" t="str">
        <f t="shared" si="305"/>
        <v>Josefine Eirefelt</v>
      </c>
      <c r="G240" s="10" t="str">
        <f t="shared" si="306"/>
        <v>josefine.eirefelt@hylte.se</v>
      </c>
      <c r="H240" s="10" t="str">
        <f t="shared" si="307"/>
        <v>Fritids- och folkhälsochef</v>
      </c>
      <c r="I240" s="11">
        <f t="shared" si="358"/>
        <v>0</v>
      </c>
      <c r="J240" s="11">
        <f t="shared" si="359"/>
        <v>0</v>
      </c>
      <c r="K240" s="11">
        <f t="shared" si="360"/>
        <v>0</v>
      </c>
      <c r="L240" s="11">
        <f t="shared" si="361"/>
        <v>1.25</v>
      </c>
      <c r="M240" s="11">
        <f t="shared" si="362"/>
        <v>0</v>
      </c>
      <c r="N240" s="10">
        <f t="shared" si="363"/>
        <v>1.25</v>
      </c>
      <c r="O240" s="11">
        <f t="shared" si="364"/>
        <v>1</v>
      </c>
      <c r="P240" s="11">
        <f t="shared" si="365"/>
        <v>0</v>
      </c>
      <c r="Q240" s="11">
        <f t="shared" si="366"/>
        <v>0</v>
      </c>
      <c r="R240" s="11">
        <f t="shared" si="367"/>
        <v>0</v>
      </c>
      <c r="S240" s="11">
        <f t="shared" si="368"/>
        <v>0</v>
      </c>
      <c r="T240" s="11">
        <f t="shared" si="369"/>
        <v>0</v>
      </c>
      <c r="U240" s="10">
        <f t="shared" si="370"/>
        <v>1</v>
      </c>
      <c r="V240" s="11">
        <f t="shared" si="371"/>
        <v>0</v>
      </c>
      <c r="W240" s="11">
        <f t="shared" si="372"/>
        <v>0</v>
      </c>
      <c r="X240" s="11">
        <f t="shared" si="373"/>
        <v>0.625</v>
      </c>
      <c r="Y240" s="11">
        <f t="shared" si="374"/>
        <v>0.625</v>
      </c>
      <c r="Z240" s="11">
        <f t="shared" si="375"/>
        <v>0.625</v>
      </c>
      <c r="AA240" s="11">
        <f t="shared" si="376"/>
        <v>0</v>
      </c>
      <c r="AB240" s="11">
        <f t="shared" si="377"/>
        <v>0.625</v>
      </c>
      <c r="AC240" s="11">
        <f t="shared" si="378"/>
        <v>0</v>
      </c>
      <c r="AD240" s="11">
        <f t="shared" si="379"/>
        <v>0</v>
      </c>
      <c r="AE240" s="10">
        <f t="shared" si="380"/>
        <v>2.5</v>
      </c>
      <c r="AF240" s="11">
        <f t="shared" si="381"/>
        <v>1</v>
      </c>
      <c r="AG240" s="11">
        <f t="shared" si="382"/>
        <v>0</v>
      </c>
      <c r="AH240" s="11">
        <f t="shared" si="383"/>
        <v>0</v>
      </c>
      <c r="AI240" s="11">
        <f t="shared" si="384"/>
        <v>0</v>
      </c>
      <c r="AJ240" s="11">
        <f t="shared" si="385"/>
        <v>0</v>
      </c>
      <c r="AK240" s="11">
        <f t="shared" si="386"/>
        <v>0</v>
      </c>
      <c r="AL240" s="10">
        <f t="shared" si="387"/>
        <v>1</v>
      </c>
      <c r="AM240" s="11">
        <f t="shared" si="388"/>
        <v>1</v>
      </c>
      <c r="AN240" s="11">
        <f t="shared" si="389"/>
        <v>1</v>
      </c>
      <c r="AO240" s="11">
        <f t="shared" si="390"/>
        <v>0</v>
      </c>
      <c r="AP240" s="11">
        <f t="shared" si="391"/>
        <v>0</v>
      </c>
      <c r="AQ240" s="11">
        <f t="shared" si="392"/>
        <v>1</v>
      </c>
      <c r="AR240" s="11">
        <f t="shared" si="393"/>
        <v>0</v>
      </c>
      <c r="AS240" s="10">
        <f t="shared" si="394"/>
        <v>3</v>
      </c>
      <c r="AT240" s="11">
        <f t="shared" si="395"/>
        <v>1</v>
      </c>
      <c r="AU240" s="11">
        <f t="shared" si="396"/>
        <v>0</v>
      </c>
      <c r="AV240" s="11">
        <f t="shared" si="397"/>
        <v>1</v>
      </c>
      <c r="AW240" s="11">
        <f t="shared" si="398"/>
        <v>0</v>
      </c>
      <c r="AX240" s="11">
        <f t="shared" si="399"/>
        <v>0</v>
      </c>
      <c r="AY240" s="11">
        <f t="shared" si="400"/>
        <v>0</v>
      </c>
      <c r="AZ240" s="10">
        <f t="shared" si="401"/>
        <v>2</v>
      </c>
      <c r="BA240" s="12" t="s">
        <v>1370</v>
      </c>
      <c r="BB240" s="12">
        <v>774</v>
      </c>
      <c r="BC240" s="13">
        <v>2253</v>
      </c>
      <c r="BD240" s="10">
        <f t="shared" si="308"/>
        <v>1</v>
      </c>
      <c r="BE240" s="17">
        <f t="shared" si="402"/>
        <v>1.7</v>
      </c>
      <c r="BF240" s="10" t="str">
        <f t="shared" si="403"/>
        <v>Varken eller</v>
      </c>
      <c r="BI240" s="7">
        <v>26</v>
      </c>
      <c r="BJ240" s="6" t="s">
        <v>818</v>
      </c>
      <c r="BK240" s="9" t="str">
        <f t="shared" si="309"/>
        <v>Anders Carlsson</v>
      </c>
      <c r="BL240" s="10" t="str">
        <f t="shared" si="310"/>
        <v>anders.carlsson@upplandsvasby.se</v>
      </c>
      <c r="BM240" s="10" t="str">
        <f t="shared" si="311"/>
        <v>Brottsförebyggare/Fältare</v>
      </c>
      <c r="BN240" s="11">
        <f t="shared" si="312"/>
        <v>1.25</v>
      </c>
      <c r="BO240" s="11">
        <f t="shared" si="313"/>
        <v>0</v>
      </c>
      <c r="BP240" s="11">
        <f t="shared" si="314"/>
        <v>1.25</v>
      </c>
      <c r="BQ240" s="11">
        <f t="shared" si="315"/>
        <v>1.25</v>
      </c>
      <c r="BR240" s="11">
        <f t="shared" si="316"/>
        <v>0</v>
      </c>
      <c r="BS240" s="10">
        <f t="shared" si="317"/>
        <v>3.75</v>
      </c>
      <c r="BT240" s="11">
        <f t="shared" si="318"/>
        <v>1</v>
      </c>
      <c r="BU240" s="11">
        <f t="shared" si="319"/>
        <v>1</v>
      </c>
      <c r="BV240" s="11">
        <f t="shared" si="320"/>
        <v>1</v>
      </c>
      <c r="BW240" s="11">
        <f t="shared" si="321"/>
        <v>1</v>
      </c>
      <c r="BX240" s="11">
        <f t="shared" si="322"/>
        <v>0</v>
      </c>
      <c r="BY240" s="11">
        <f t="shared" si="323"/>
        <v>0</v>
      </c>
      <c r="BZ240" s="10">
        <f t="shared" si="324"/>
        <v>4</v>
      </c>
      <c r="CA240" s="11">
        <f t="shared" si="325"/>
        <v>0</v>
      </c>
      <c r="CB240" s="11">
        <f t="shared" si="326"/>
        <v>0</v>
      </c>
      <c r="CC240" s="11">
        <f t="shared" si="327"/>
        <v>0.625</v>
      </c>
      <c r="CD240" s="11">
        <f t="shared" si="328"/>
        <v>0.625</v>
      </c>
      <c r="CE240" s="11">
        <f t="shared" si="329"/>
        <v>0.625</v>
      </c>
      <c r="CF240" s="11">
        <f t="shared" si="330"/>
        <v>0.625</v>
      </c>
      <c r="CG240" s="11">
        <f t="shared" si="331"/>
        <v>0.625</v>
      </c>
      <c r="CH240" s="11">
        <f t="shared" si="332"/>
        <v>0.625</v>
      </c>
      <c r="CI240" s="11">
        <f t="shared" si="333"/>
        <v>0</v>
      </c>
      <c r="CJ240" s="10">
        <f t="shared" si="334"/>
        <v>3.75</v>
      </c>
      <c r="CK240" s="11">
        <f t="shared" si="335"/>
        <v>0</v>
      </c>
      <c r="CL240" s="11">
        <f t="shared" si="336"/>
        <v>2</v>
      </c>
      <c r="CM240" s="11">
        <f t="shared" si="337"/>
        <v>0</v>
      </c>
      <c r="CN240" s="11">
        <f t="shared" si="338"/>
        <v>2</v>
      </c>
      <c r="CO240" s="11">
        <f t="shared" si="339"/>
        <v>0</v>
      </c>
      <c r="CP240" s="11">
        <f t="shared" si="340"/>
        <v>0</v>
      </c>
      <c r="CQ240" s="10">
        <f t="shared" si="341"/>
        <v>4</v>
      </c>
      <c r="CR240" s="11">
        <f t="shared" si="342"/>
        <v>1</v>
      </c>
      <c r="CS240" s="11">
        <f t="shared" si="343"/>
        <v>1</v>
      </c>
      <c r="CT240" s="11">
        <f t="shared" si="344"/>
        <v>1</v>
      </c>
      <c r="CU240" s="11">
        <f t="shared" si="345"/>
        <v>1</v>
      </c>
      <c r="CV240" s="11">
        <f t="shared" si="346"/>
        <v>1</v>
      </c>
      <c r="CW240" s="11">
        <f t="shared" si="347"/>
        <v>0</v>
      </c>
      <c r="CX240" s="10">
        <f t="shared" si="348"/>
        <v>5</v>
      </c>
      <c r="CY240" s="11">
        <f t="shared" si="349"/>
        <v>1</v>
      </c>
      <c r="CZ240" s="11">
        <f t="shared" si="350"/>
        <v>1</v>
      </c>
      <c r="DA240" s="11">
        <f t="shared" si="351"/>
        <v>1</v>
      </c>
      <c r="DB240" s="11">
        <f t="shared" si="352"/>
        <v>1</v>
      </c>
      <c r="DC240" s="11">
        <f t="shared" si="353"/>
        <v>0</v>
      </c>
      <c r="DD240" s="11">
        <f t="shared" si="354"/>
        <v>0</v>
      </c>
      <c r="DE240" s="10">
        <f t="shared" si="355"/>
        <v>4</v>
      </c>
      <c r="DF240" s="12" t="s">
        <v>1547</v>
      </c>
      <c r="DG240" s="12">
        <v>735</v>
      </c>
      <c r="DH240" s="13">
        <v>2693</v>
      </c>
      <c r="DI240" s="10">
        <f t="shared" si="356"/>
        <v>3</v>
      </c>
      <c r="DJ240" s="17">
        <f t="shared" si="357"/>
        <v>3.9</v>
      </c>
    </row>
    <row r="241" spans="1:114" ht="14.25" x14ac:dyDescent="0.2">
      <c r="A241" s="6" t="s">
        <v>947</v>
      </c>
      <c r="B241" s="7">
        <v>1490</v>
      </c>
      <c r="C241" s="7"/>
      <c r="D241" s="7">
        <v>234</v>
      </c>
      <c r="E241" s="6" t="s">
        <v>1107</v>
      </c>
      <c r="F241" s="9" t="str">
        <f t="shared" si="305"/>
        <v>Johanna Häggberg</v>
      </c>
      <c r="G241" s="10" t="str">
        <f t="shared" si="306"/>
        <v>johanna.haggberg@orkelljunga.se</v>
      </c>
      <c r="H241" s="10" t="str">
        <f t="shared" si="307"/>
        <v>Folkhälsostrateg</v>
      </c>
      <c r="I241" s="11">
        <f t="shared" si="358"/>
        <v>0</v>
      </c>
      <c r="J241" s="11">
        <f t="shared" si="359"/>
        <v>0</v>
      </c>
      <c r="K241" s="11">
        <f t="shared" si="360"/>
        <v>0</v>
      </c>
      <c r="L241" s="11">
        <f t="shared" si="361"/>
        <v>1.25</v>
      </c>
      <c r="M241" s="11">
        <f t="shared" si="362"/>
        <v>0</v>
      </c>
      <c r="N241" s="10">
        <f t="shared" si="363"/>
        <v>1.25</v>
      </c>
      <c r="O241" s="11">
        <f t="shared" si="364"/>
        <v>0</v>
      </c>
      <c r="P241" s="11">
        <f t="shared" si="365"/>
        <v>1</v>
      </c>
      <c r="Q241" s="11">
        <f t="shared" si="366"/>
        <v>1</v>
      </c>
      <c r="R241" s="11">
        <f t="shared" si="367"/>
        <v>1</v>
      </c>
      <c r="S241" s="11">
        <f t="shared" si="368"/>
        <v>0</v>
      </c>
      <c r="T241" s="11">
        <f t="shared" si="369"/>
        <v>0</v>
      </c>
      <c r="U241" s="10">
        <f t="shared" si="370"/>
        <v>3</v>
      </c>
      <c r="V241" s="11">
        <f t="shared" si="371"/>
        <v>0</v>
      </c>
      <c r="W241" s="11">
        <f t="shared" si="372"/>
        <v>0</v>
      </c>
      <c r="X241" s="11">
        <f t="shared" si="373"/>
        <v>0</v>
      </c>
      <c r="Y241" s="11">
        <f t="shared" si="374"/>
        <v>0.625</v>
      </c>
      <c r="Z241" s="11">
        <f t="shared" si="375"/>
        <v>0</v>
      </c>
      <c r="AA241" s="11">
        <f t="shared" si="376"/>
        <v>0.625</v>
      </c>
      <c r="AB241" s="11">
        <f t="shared" si="377"/>
        <v>0.625</v>
      </c>
      <c r="AC241" s="11">
        <f t="shared" si="378"/>
        <v>0</v>
      </c>
      <c r="AD241" s="11">
        <f t="shared" si="379"/>
        <v>0</v>
      </c>
      <c r="AE241" s="10">
        <f t="shared" si="380"/>
        <v>1.875</v>
      </c>
      <c r="AF241" s="11">
        <f t="shared" si="381"/>
        <v>1</v>
      </c>
      <c r="AG241" s="11">
        <f t="shared" si="382"/>
        <v>0</v>
      </c>
      <c r="AH241" s="11">
        <f t="shared" si="383"/>
        <v>1</v>
      </c>
      <c r="AI241" s="11">
        <f t="shared" si="384"/>
        <v>0</v>
      </c>
      <c r="AJ241" s="11">
        <f t="shared" si="385"/>
        <v>0</v>
      </c>
      <c r="AK241" s="11">
        <f t="shared" si="386"/>
        <v>0</v>
      </c>
      <c r="AL241" s="10">
        <f t="shared" si="387"/>
        <v>2</v>
      </c>
      <c r="AM241" s="11">
        <f t="shared" si="388"/>
        <v>1</v>
      </c>
      <c r="AN241" s="11">
        <f t="shared" si="389"/>
        <v>1</v>
      </c>
      <c r="AO241" s="11">
        <f t="shared" si="390"/>
        <v>0</v>
      </c>
      <c r="AP241" s="11">
        <f t="shared" si="391"/>
        <v>1</v>
      </c>
      <c r="AQ241" s="11">
        <f t="shared" si="392"/>
        <v>0</v>
      </c>
      <c r="AR241" s="11">
        <f t="shared" si="393"/>
        <v>0</v>
      </c>
      <c r="AS241" s="10">
        <f t="shared" si="394"/>
        <v>3</v>
      </c>
      <c r="AT241" s="11">
        <f t="shared" si="395"/>
        <v>1</v>
      </c>
      <c r="AU241" s="11">
        <f t="shared" si="396"/>
        <v>0</v>
      </c>
      <c r="AV241" s="11">
        <f t="shared" si="397"/>
        <v>0</v>
      </c>
      <c r="AW241" s="11">
        <f t="shared" si="398"/>
        <v>0</v>
      </c>
      <c r="AX241" s="11">
        <f t="shared" si="399"/>
        <v>0</v>
      </c>
      <c r="AY241" s="11">
        <f t="shared" si="400"/>
        <v>0</v>
      </c>
      <c r="AZ241" s="10">
        <f t="shared" si="401"/>
        <v>1</v>
      </c>
      <c r="BA241" s="12">
        <v>949</v>
      </c>
      <c r="BB241" s="12">
        <v>878</v>
      </c>
      <c r="BC241" s="13">
        <v>1827</v>
      </c>
      <c r="BD241" s="10">
        <f t="shared" si="308"/>
        <v>0</v>
      </c>
      <c r="BE241" s="17">
        <f t="shared" si="402"/>
        <v>1.7</v>
      </c>
      <c r="BF241" s="10" t="str">
        <f t="shared" si="403"/>
        <v>Varken eller</v>
      </c>
      <c r="BI241" s="7">
        <v>27</v>
      </c>
      <c r="BJ241" s="6" t="s">
        <v>206</v>
      </c>
      <c r="BK241" s="9" t="str">
        <f t="shared" si="309"/>
        <v>Thomas Hermansson</v>
      </c>
      <c r="BL241" s="10" t="str">
        <f t="shared" si="310"/>
        <v>thomas.hermansson2@kungalv.se</v>
      </c>
      <c r="BM241" s="10" t="str">
        <f t="shared" si="311"/>
        <v>vik enhetschef trygga ungdomsmiljöer</v>
      </c>
      <c r="BN241" s="11">
        <f t="shared" si="312"/>
        <v>1.25</v>
      </c>
      <c r="BO241" s="11">
        <f t="shared" si="313"/>
        <v>1.25</v>
      </c>
      <c r="BP241" s="11">
        <f t="shared" si="314"/>
        <v>1.25</v>
      </c>
      <c r="BQ241" s="11">
        <f t="shared" si="315"/>
        <v>0</v>
      </c>
      <c r="BR241" s="11">
        <f t="shared" si="316"/>
        <v>0</v>
      </c>
      <c r="BS241" s="10">
        <f t="shared" si="317"/>
        <v>3.75</v>
      </c>
      <c r="BT241" s="11">
        <f t="shared" si="318"/>
        <v>1</v>
      </c>
      <c r="BU241" s="11">
        <f t="shared" si="319"/>
        <v>1</v>
      </c>
      <c r="BV241" s="11">
        <f t="shared" si="320"/>
        <v>1</v>
      </c>
      <c r="BW241" s="11">
        <f t="shared" si="321"/>
        <v>1</v>
      </c>
      <c r="BX241" s="11">
        <f t="shared" si="322"/>
        <v>0</v>
      </c>
      <c r="BY241" s="11">
        <f t="shared" si="323"/>
        <v>0</v>
      </c>
      <c r="BZ241" s="10">
        <f t="shared" si="324"/>
        <v>4</v>
      </c>
      <c r="CA241" s="11">
        <f t="shared" si="325"/>
        <v>0.625</v>
      </c>
      <c r="CB241" s="11">
        <f t="shared" si="326"/>
        <v>0.625</v>
      </c>
      <c r="CC241" s="11">
        <f t="shared" si="327"/>
        <v>0.625</v>
      </c>
      <c r="CD241" s="11">
        <f t="shared" si="328"/>
        <v>0.625</v>
      </c>
      <c r="CE241" s="11">
        <f t="shared" si="329"/>
        <v>0</v>
      </c>
      <c r="CF241" s="11">
        <f t="shared" si="330"/>
        <v>0.625</v>
      </c>
      <c r="CG241" s="11">
        <f t="shared" si="331"/>
        <v>0.625</v>
      </c>
      <c r="CH241" s="11">
        <f t="shared" si="332"/>
        <v>0.625</v>
      </c>
      <c r="CI241" s="11">
        <f t="shared" si="333"/>
        <v>0</v>
      </c>
      <c r="CJ241" s="10">
        <f t="shared" si="334"/>
        <v>4.375</v>
      </c>
      <c r="CK241" s="11">
        <f t="shared" si="335"/>
        <v>0</v>
      </c>
      <c r="CL241" s="11">
        <f t="shared" si="336"/>
        <v>2</v>
      </c>
      <c r="CM241" s="11">
        <f t="shared" si="337"/>
        <v>0</v>
      </c>
      <c r="CN241" s="11">
        <f t="shared" si="338"/>
        <v>2</v>
      </c>
      <c r="CO241" s="11">
        <f t="shared" si="339"/>
        <v>0</v>
      </c>
      <c r="CP241" s="11">
        <f t="shared" si="340"/>
        <v>0</v>
      </c>
      <c r="CQ241" s="10">
        <f t="shared" si="341"/>
        <v>4</v>
      </c>
      <c r="CR241" s="11">
        <f t="shared" si="342"/>
        <v>1</v>
      </c>
      <c r="CS241" s="11">
        <f t="shared" si="343"/>
        <v>1</v>
      </c>
      <c r="CT241" s="11">
        <f t="shared" si="344"/>
        <v>1</v>
      </c>
      <c r="CU241" s="11">
        <f t="shared" si="345"/>
        <v>1</v>
      </c>
      <c r="CV241" s="11">
        <f t="shared" si="346"/>
        <v>1</v>
      </c>
      <c r="CW241" s="11">
        <f t="shared" si="347"/>
        <v>0</v>
      </c>
      <c r="CX241" s="10">
        <f t="shared" si="348"/>
        <v>5</v>
      </c>
      <c r="CY241" s="11">
        <f t="shared" si="349"/>
        <v>1</v>
      </c>
      <c r="CZ241" s="11">
        <f t="shared" si="350"/>
        <v>1</v>
      </c>
      <c r="DA241" s="11">
        <f t="shared" si="351"/>
        <v>1</v>
      </c>
      <c r="DB241" s="11">
        <f t="shared" si="352"/>
        <v>1</v>
      </c>
      <c r="DC241" s="11">
        <f t="shared" si="353"/>
        <v>0</v>
      </c>
      <c r="DD241" s="11">
        <f t="shared" si="354"/>
        <v>0</v>
      </c>
      <c r="DE241" s="10">
        <f t="shared" si="355"/>
        <v>4</v>
      </c>
      <c r="DF241" s="12" t="s">
        <v>1672</v>
      </c>
      <c r="DG241" s="12">
        <v>771</v>
      </c>
      <c r="DH241" s="13">
        <v>2369</v>
      </c>
      <c r="DI241" s="10">
        <f t="shared" si="356"/>
        <v>2</v>
      </c>
      <c r="DJ241" s="17">
        <f t="shared" si="357"/>
        <v>3.9</v>
      </c>
    </row>
    <row r="242" spans="1:114" ht="14.25" x14ac:dyDescent="0.2">
      <c r="A242" s="6" t="s">
        <v>947</v>
      </c>
      <c r="B242" s="7">
        <v>1402</v>
      </c>
      <c r="C242" s="7"/>
      <c r="D242" s="7">
        <v>235</v>
      </c>
      <c r="E242" s="6" t="s">
        <v>1033</v>
      </c>
      <c r="F242" s="9" t="str">
        <f t="shared" si="305"/>
        <v>Madelene Engvall</v>
      </c>
      <c r="G242" s="10" t="str">
        <f t="shared" si="306"/>
        <v>madelene.engvall@essunga.se</v>
      </c>
      <c r="H242" s="10" t="str">
        <f t="shared" si="307"/>
        <v>Folkhälsoplanerare</v>
      </c>
      <c r="I242" s="11">
        <f t="shared" si="358"/>
        <v>0</v>
      </c>
      <c r="J242" s="11">
        <f t="shared" si="359"/>
        <v>0</v>
      </c>
      <c r="K242" s="11">
        <f t="shared" si="360"/>
        <v>1.25</v>
      </c>
      <c r="L242" s="11">
        <f t="shared" si="361"/>
        <v>0</v>
      </c>
      <c r="M242" s="11">
        <f t="shared" si="362"/>
        <v>0</v>
      </c>
      <c r="N242" s="10">
        <f t="shared" si="363"/>
        <v>1.25</v>
      </c>
      <c r="O242" s="11">
        <f t="shared" si="364"/>
        <v>1</v>
      </c>
      <c r="P242" s="11">
        <f t="shared" si="365"/>
        <v>0</v>
      </c>
      <c r="Q242" s="11">
        <f t="shared" si="366"/>
        <v>1</v>
      </c>
      <c r="R242" s="11">
        <f t="shared" si="367"/>
        <v>1</v>
      </c>
      <c r="S242" s="11">
        <f t="shared" si="368"/>
        <v>1</v>
      </c>
      <c r="T242" s="11">
        <f t="shared" si="369"/>
        <v>0</v>
      </c>
      <c r="U242" s="10">
        <f t="shared" si="370"/>
        <v>4</v>
      </c>
      <c r="V242" s="11">
        <f t="shared" si="371"/>
        <v>0</v>
      </c>
      <c r="W242" s="11">
        <f t="shared" si="372"/>
        <v>0</v>
      </c>
      <c r="X242" s="11">
        <f t="shared" si="373"/>
        <v>0</v>
      </c>
      <c r="Y242" s="11">
        <f t="shared" si="374"/>
        <v>0</v>
      </c>
      <c r="Z242" s="11">
        <f t="shared" si="375"/>
        <v>0</v>
      </c>
      <c r="AA242" s="11">
        <f t="shared" si="376"/>
        <v>0.625</v>
      </c>
      <c r="AB242" s="11">
        <f t="shared" si="377"/>
        <v>0.625</v>
      </c>
      <c r="AC242" s="11">
        <f t="shared" si="378"/>
        <v>0.625</v>
      </c>
      <c r="AD242" s="11">
        <f t="shared" si="379"/>
        <v>0</v>
      </c>
      <c r="AE242" s="10">
        <f t="shared" si="380"/>
        <v>1.875</v>
      </c>
      <c r="AF242" s="11">
        <f t="shared" si="381"/>
        <v>1</v>
      </c>
      <c r="AG242" s="11">
        <f t="shared" si="382"/>
        <v>0</v>
      </c>
      <c r="AH242" s="11">
        <f t="shared" si="383"/>
        <v>1</v>
      </c>
      <c r="AI242" s="11">
        <f t="shared" si="384"/>
        <v>0</v>
      </c>
      <c r="AJ242" s="11">
        <f t="shared" si="385"/>
        <v>1</v>
      </c>
      <c r="AK242" s="11">
        <f t="shared" si="386"/>
        <v>0</v>
      </c>
      <c r="AL242" s="10">
        <f t="shared" si="387"/>
        <v>3</v>
      </c>
      <c r="AM242" s="11">
        <f t="shared" si="388"/>
        <v>0</v>
      </c>
      <c r="AN242" s="11">
        <f t="shared" si="389"/>
        <v>0</v>
      </c>
      <c r="AO242" s="11">
        <f t="shared" si="390"/>
        <v>0</v>
      </c>
      <c r="AP242" s="11">
        <f t="shared" si="391"/>
        <v>1</v>
      </c>
      <c r="AQ242" s="11">
        <f t="shared" si="392"/>
        <v>0</v>
      </c>
      <c r="AR242" s="11">
        <f t="shared" si="393"/>
        <v>0</v>
      </c>
      <c r="AS242" s="10">
        <f t="shared" si="394"/>
        <v>1</v>
      </c>
      <c r="AT242" s="11">
        <f t="shared" si="395"/>
        <v>0</v>
      </c>
      <c r="AU242" s="11">
        <f t="shared" si="396"/>
        <v>1</v>
      </c>
      <c r="AV242" s="11">
        <f t="shared" si="397"/>
        <v>0</v>
      </c>
      <c r="AW242" s="11">
        <f t="shared" si="398"/>
        <v>0</v>
      </c>
      <c r="AX242" s="11">
        <f t="shared" si="399"/>
        <v>0</v>
      </c>
      <c r="AY242" s="11">
        <f t="shared" si="400"/>
        <v>0</v>
      </c>
      <c r="AZ242" s="10">
        <f t="shared" si="401"/>
        <v>1</v>
      </c>
      <c r="BA242" s="12">
        <v>787</v>
      </c>
      <c r="BB242" s="12">
        <v>871</v>
      </c>
      <c r="BC242" s="13">
        <v>1658</v>
      </c>
      <c r="BD242" s="10">
        <f t="shared" si="308"/>
        <v>0</v>
      </c>
      <c r="BE242" s="17">
        <f t="shared" si="402"/>
        <v>1.7</v>
      </c>
      <c r="BF242" s="10" t="str">
        <f t="shared" si="403"/>
        <v>Bra</v>
      </c>
      <c r="BI242" s="7">
        <v>20</v>
      </c>
      <c r="BJ242" s="6" t="s">
        <v>223</v>
      </c>
      <c r="BK242" s="9" t="str">
        <f t="shared" si="309"/>
        <v>Erika Svensson</v>
      </c>
      <c r="BL242" s="10" t="str">
        <f t="shared" si="310"/>
        <v>erika.svensson@falkenberg.se</v>
      </c>
      <c r="BM242" s="10" t="str">
        <f t="shared" si="311"/>
        <v>Ungdomschef</v>
      </c>
      <c r="BN242" s="11">
        <f t="shared" si="312"/>
        <v>1.25</v>
      </c>
      <c r="BO242" s="11">
        <f t="shared" si="313"/>
        <v>0</v>
      </c>
      <c r="BP242" s="11">
        <f t="shared" si="314"/>
        <v>1.25</v>
      </c>
      <c r="BQ242" s="11">
        <f t="shared" si="315"/>
        <v>1.25</v>
      </c>
      <c r="BR242" s="11">
        <f t="shared" si="316"/>
        <v>0</v>
      </c>
      <c r="BS242" s="10">
        <f t="shared" si="317"/>
        <v>3.75</v>
      </c>
      <c r="BT242" s="11">
        <f t="shared" si="318"/>
        <v>1</v>
      </c>
      <c r="BU242" s="11">
        <f t="shared" si="319"/>
        <v>0</v>
      </c>
      <c r="BV242" s="11">
        <f t="shared" si="320"/>
        <v>1</v>
      </c>
      <c r="BW242" s="11">
        <f t="shared" si="321"/>
        <v>1</v>
      </c>
      <c r="BX242" s="11">
        <f t="shared" si="322"/>
        <v>1</v>
      </c>
      <c r="BY242" s="11">
        <f t="shared" si="323"/>
        <v>0</v>
      </c>
      <c r="BZ242" s="10">
        <f t="shared" si="324"/>
        <v>4</v>
      </c>
      <c r="CA242" s="11">
        <f t="shared" si="325"/>
        <v>0.625</v>
      </c>
      <c r="CB242" s="11">
        <f t="shared" si="326"/>
        <v>0.625</v>
      </c>
      <c r="CC242" s="11">
        <f t="shared" si="327"/>
        <v>0.625</v>
      </c>
      <c r="CD242" s="11">
        <f t="shared" si="328"/>
        <v>0</v>
      </c>
      <c r="CE242" s="11">
        <f t="shared" si="329"/>
        <v>0.625</v>
      </c>
      <c r="CF242" s="11">
        <f t="shared" si="330"/>
        <v>0.625</v>
      </c>
      <c r="CG242" s="11">
        <f t="shared" si="331"/>
        <v>0.625</v>
      </c>
      <c r="CH242" s="11">
        <f t="shared" si="332"/>
        <v>0.625</v>
      </c>
      <c r="CI242" s="11">
        <f t="shared" si="333"/>
        <v>0</v>
      </c>
      <c r="CJ242" s="10">
        <f t="shared" si="334"/>
        <v>4.375</v>
      </c>
      <c r="CK242" s="11">
        <f t="shared" si="335"/>
        <v>0</v>
      </c>
      <c r="CL242" s="11">
        <f t="shared" si="336"/>
        <v>2</v>
      </c>
      <c r="CM242" s="11">
        <f t="shared" si="337"/>
        <v>0</v>
      </c>
      <c r="CN242" s="11">
        <f t="shared" si="338"/>
        <v>2</v>
      </c>
      <c r="CO242" s="11">
        <f t="shared" si="339"/>
        <v>0</v>
      </c>
      <c r="CP242" s="11">
        <f t="shared" si="340"/>
        <v>0</v>
      </c>
      <c r="CQ242" s="10">
        <f t="shared" si="341"/>
        <v>4</v>
      </c>
      <c r="CR242" s="11">
        <f t="shared" si="342"/>
        <v>1</v>
      </c>
      <c r="CS242" s="11">
        <f t="shared" si="343"/>
        <v>1</v>
      </c>
      <c r="CT242" s="11">
        <f t="shared" si="344"/>
        <v>1</v>
      </c>
      <c r="CU242" s="11">
        <f t="shared" si="345"/>
        <v>1</v>
      </c>
      <c r="CV242" s="11">
        <f t="shared" si="346"/>
        <v>1</v>
      </c>
      <c r="CW242" s="11">
        <f t="shared" si="347"/>
        <v>0</v>
      </c>
      <c r="CX242" s="10">
        <f t="shared" si="348"/>
        <v>5</v>
      </c>
      <c r="CY242" s="11">
        <f t="shared" si="349"/>
        <v>1</v>
      </c>
      <c r="CZ242" s="11">
        <f t="shared" si="350"/>
        <v>1</v>
      </c>
      <c r="DA242" s="11">
        <f t="shared" si="351"/>
        <v>1</v>
      </c>
      <c r="DB242" s="11">
        <f t="shared" si="352"/>
        <v>1</v>
      </c>
      <c r="DC242" s="11">
        <f t="shared" si="353"/>
        <v>0</v>
      </c>
      <c r="DD242" s="11">
        <f t="shared" si="354"/>
        <v>0</v>
      </c>
      <c r="DE242" s="10">
        <f t="shared" si="355"/>
        <v>4</v>
      </c>
      <c r="DF242" s="12" t="s">
        <v>1377</v>
      </c>
      <c r="DG242" s="12">
        <v>897</v>
      </c>
      <c r="DH242" s="13">
        <v>2605</v>
      </c>
      <c r="DI242" s="10">
        <f t="shared" si="356"/>
        <v>3</v>
      </c>
      <c r="DJ242" s="17">
        <f t="shared" si="357"/>
        <v>4</v>
      </c>
    </row>
    <row r="243" spans="1:114" ht="14.25" x14ac:dyDescent="0.2">
      <c r="A243" s="19" t="s">
        <v>479</v>
      </c>
      <c r="B243" s="7">
        <v>1861</v>
      </c>
      <c r="C243" s="7"/>
      <c r="D243" s="7">
        <v>236</v>
      </c>
      <c r="E243" s="6" t="s">
        <v>956</v>
      </c>
      <c r="F243" s="9" t="str">
        <f t="shared" si="305"/>
        <v>Thomas Lassehag</v>
      </c>
      <c r="G243" s="10" t="str">
        <f t="shared" si="306"/>
        <v>thomas.lassehag@fargelanda.se</v>
      </c>
      <c r="H243" s="10" t="str">
        <f t="shared" si="307"/>
        <v>tf sektorschef kultur och fritid</v>
      </c>
      <c r="I243" s="11">
        <f t="shared" si="358"/>
        <v>0</v>
      </c>
      <c r="J243" s="11">
        <f t="shared" si="359"/>
        <v>0</v>
      </c>
      <c r="K243" s="11">
        <f t="shared" si="360"/>
        <v>1.25</v>
      </c>
      <c r="L243" s="11">
        <f t="shared" si="361"/>
        <v>1.25</v>
      </c>
      <c r="M243" s="11">
        <f t="shared" si="362"/>
        <v>0</v>
      </c>
      <c r="N243" s="10">
        <f t="shared" si="363"/>
        <v>2.5</v>
      </c>
      <c r="O243" s="11">
        <f t="shared" si="364"/>
        <v>0</v>
      </c>
      <c r="P243" s="11">
        <f t="shared" si="365"/>
        <v>0</v>
      </c>
      <c r="Q243" s="11">
        <f t="shared" si="366"/>
        <v>1</v>
      </c>
      <c r="R243" s="11">
        <f t="shared" si="367"/>
        <v>1</v>
      </c>
      <c r="S243" s="11">
        <f t="shared" si="368"/>
        <v>0</v>
      </c>
      <c r="T243" s="11">
        <f t="shared" si="369"/>
        <v>0</v>
      </c>
      <c r="U243" s="10">
        <f t="shared" si="370"/>
        <v>2</v>
      </c>
      <c r="V243" s="11">
        <f t="shared" si="371"/>
        <v>0</v>
      </c>
      <c r="W243" s="11">
        <f t="shared" si="372"/>
        <v>0.625</v>
      </c>
      <c r="X243" s="11">
        <f t="shared" si="373"/>
        <v>0.625</v>
      </c>
      <c r="Y243" s="11">
        <f t="shared" si="374"/>
        <v>0</v>
      </c>
      <c r="Z243" s="11">
        <f t="shared" si="375"/>
        <v>0.625</v>
      </c>
      <c r="AA243" s="11">
        <f t="shared" si="376"/>
        <v>0.625</v>
      </c>
      <c r="AB243" s="11">
        <f t="shared" si="377"/>
        <v>0</v>
      </c>
      <c r="AC243" s="11">
        <f t="shared" si="378"/>
        <v>0</v>
      </c>
      <c r="AD243" s="11">
        <f t="shared" si="379"/>
        <v>0</v>
      </c>
      <c r="AE243" s="10">
        <f t="shared" si="380"/>
        <v>2.5</v>
      </c>
      <c r="AF243" s="11">
        <f t="shared" si="381"/>
        <v>1</v>
      </c>
      <c r="AG243" s="11">
        <f t="shared" si="382"/>
        <v>0</v>
      </c>
      <c r="AH243" s="11">
        <f t="shared" si="383"/>
        <v>0</v>
      </c>
      <c r="AI243" s="11">
        <f t="shared" si="384"/>
        <v>2</v>
      </c>
      <c r="AJ243" s="11">
        <f t="shared" si="385"/>
        <v>0</v>
      </c>
      <c r="AK243" s="11">
        <f t="shared" si="386"/>
        <v>0</v>
      </c>
      <c r="AL243" s="10">
        <f t="shared" si="387"/>
        <v>3</v>
      </c>
      <c r="AM243" s="11">
        <f t="shared" si="388"/>
        <v>1</v>
      </c>
      <c r="AN243" s="11">
        <f t="shared" si="389"/>
        <v>0</v>
      </c>
      <c r="AO243" s="11">
        <f t="shared" si="390"/>
        <v>0</v>
      </c>
      <c r="AP243" s="11">
        <f t="shared" si="391"/>
        <v>1</v>
      </c>
      <c r="AQ243" s="11">
        <f t="shared" si="392"/>
        <v>0</v>
      </c>
      <c r="AR243" s="11">
        <f t="shared" si="393"/>
        <v>0</v>
      </c>
      <c r="AS243" s="10">
        <f t="shared" si="394"/>
        <v>2</v>
      </c>
      <c r="AT243" s="11">
        <f t="shared" si="395"/>
        <v>0</v>
      </c>
      <c r="AU243" s="11">
        <f t="shared" si="396"/>
        <v>0</v>
      </c>
      <c r="AV243" s="11">
        <f t="shared" si="397"/>
        <v>0</v>
      </c>
      <c r="AW243" s="11">
        <f t="shared" si="398"/>
        <v>0</v>
      </c>
      <c r="AX243" s="11">
        <f t="shared" si="399"/>
        <v>0</v>
      </c>
      <c r="AY243" s="11">
        <f t="shared" si="400"/>
        <v>0</v>
      </c>
      <c r="AZ243" s="10">
        <f t="shared" si="401"/>
        <v>0</v>
      </c>
      <c r="BA243" s="12">
        <v>794</v>
      </c>
      <c r="BB243" s="12" t="s">
        <v>1642</v>
      </c>
      <c r="BC243" s="13">
        <v>1993</v>
      </c>
      <c r="BD243" s="10">
        <f t="shared" si="308"/>
        <v>0</v>
      </c>
      <c r="BE243" s="17">
        <f t="shared" si="402"/>
        <v>1.7</v>
      </c>
      <c r="BF243" s="10" t="str">
        <f t="shared" si="403"/>
        <v>Varken eller</v>
      </c>
      <c r="BI243" s="7">
        <v>21</v>
      </c>
      <c r="BJ243" s="6" t="s">
        <v>383</v>
      </c>
      <c r="BK243" s="9" t="str">
        <f t="shared" si="309"/>
        <v>Martina Berggren</v>
      </c>
      <c r="BL243" s="10" t="str">
        <f t="shared" si="310"/>
        <v>martina.berggren@oskarshamn.se</v>
      </c>
      <c r="BM243" s="10" t="str">
        <f t="shared" si="311"/>
        <v>Ungdomssamordnare</v>
      </c>
      <c r="BN243" s="11">
        <f t="shared" si="312"/>
        <v>0</v>
      </c>
      <c r="BO243" s="11">
        <f t="shared" si="313"/>
        <v>0</v>
      </c>
      <c r="BP243" s="11">
        <f t="shared" si="314"/>
        <v>1.25</v>
      </c>
      <c r="BQ243" s="11">
        <f t="shared" si="315"/>
        <v>1.25</v>
      </c>
      <c r="BR243" s="11">
        <f t="shared" si="316"/>
        <v>0</v>
      </c>
      <c r="BS243" s="10">
        <f t="shared" si="317"/>
        <v>2.5</v>
      </c>
      <c r="BT243" s="11">
        <f t="shared" si="318"/>
        <v>1</v>
      </c>
      <c r="BU243" s="11">
        <f t="shared" si="319"/>
        <v>1</v>
      </c>
      <c r="BV243" s="11">
        <f t="shared" si="320"/>
        <v>1</v>
      </c>
      <c r="BW243" s="11">
        <f t="shared" si="321"/>
        <v>1</v>
      </c>
      <c r="BX243" s="11">
        <f t="shared" si="322"/>
        <v>0</v>
      </c>
      <c r="BY243" s="11">
        <f t="shared" si="323"/>
        <v>0</v>
      </c>
      <c r="BZ243" s="10">
        <f t="shared" si="324"/>
        <v>4</v>
      </c>
      <c r="CA243" s="11">
        <f t="shared" si="325"/>
        <v>0.625</v>
      </c>
      <c r="CB243" s="11">
        <f t="shared" si="326"/>
        <v>0.625</v>
      </c>
      <c r="CC243" s="11">
        <f t="shared" si="327"/>
        <v>0.625</v>
      </c>
      <c r="CD243" s="11">
        <f t="shared" si="328"/>
        <v>0.625</v>
      </c>
      <c r="CE243" s="11">
        <f t="shared" si="329"/>
        <v>0</v>
      </c>
      <c r="CF243" s="11">
        <f t="shared" si="330"/>
        <v>0.625</v>
      </c>
      <c r="CG243" s="11">
        <f t="shared" si="331"/>
        <v>0.625</v>
      </c>
      <c r="CH243" s="11">
        <f t="shared" si="332"/>
        <v>0.625</v>
      </c>
      <c r="CI243" s="11">
        <f t="shared" si="333"/>
        <v>0</v>
      </c>
      <c r="CJ243" s="10">
        <f t="shared" si="334"/>
        <v>4.375</v>
      </c>
      <c r="CK243" s="11">
        <f t="shared" si="335"/>
        <v>0</v>
      </c>
      <c r="CL243" s="11">
        <f t="shared" si="336"/>
        <v>2</v>
      </c>
      <c r="CM243" s="11">
        <f t="shared" si="337"/>
        <v>0</v>
      </c>
      <c r="CN243" s="11">
        <f t="shared" si="338"/>
        <v>2</v>
      </c>
      <c r="CO243" s="11">
        <f t="shared" si="339"/>
        <v>0</v>
      </c>
      <c r="CP243" s="11">
        <f t="shared" si="340"/>
        <v>0</v>
      </c>
      <c r="CQ243" s="10">
        <f t="shared" si="341"/>
        <v>4</v>
      </c>
      <c r="CR243" s="11">
        <f t="shared" si="342"/>
        <v>1</v>
      </c>
      <c r="CS243" s="11">
        <f t="shared" si="343"/>
        <v>1</v>
      </c>
      <c r="CT243" s="11">
        <f t="shared" si="344"/>
        <v>1</v>
      </c>
      <c r="CU243" s="11">
        <f t="shared" si="345"/>
        <v>1</v>
      </c>
      <c r="CV243" s="11">
        <f t="shared" si="346"/>
        <v>0</v>
      </c>
      <c r="CW243" s="11">
        <f t="shared" si="347"/>
        <v>0</v>
      </c>
      <c r="CX243" s="10">
        <f t="shared" si="348"/>
        <v>4</v>
      </c>
      <c r="CY243" s="11">
        <f t="shared" si="349"/>
        <v>1</v>
      </c>
      <c r="CZ243" s="11">
        <f t="shared" si="350"/>
        <v>1</v>
      </c>
      <c r="DA243" s="11">
        <f t="shared" si="351"/>
        <v>1</v>
      </c>
      <c r="DB243" s="11">
        <f t="shared" si="352"/>
        <v>0</v>
      </c>
      <c r="DC243" s="11">
        <f t="shared" si="353"/>
        <v>1</v>
      </c>
      <c r="DD243" s="11">
        <f t="shared" si="354"/>
        <v>0</v>
      </c>
      <c r="DE243" s="10">
        <f t="shared" si="355"/>
        <v>4</v>
      </c>
      <c r="DF243" s="12" t="s">
        <v>1414</v>
      </c>
      <c r="DG243" s="12" t="s">
        <v>1415</v>
      </c>
      <c r="DH243" s="13">
        <v>3305</v>
      </c>
      <c r="DI243" s="10">
        <f t="shared" si="356"/>
        <v>5</v>
      </c>
      <c r="DJ243" s="17">
        <f t="shared" si="357"/>
        <v>4</v>
      </c>
    </row>
    <row r="244" spans="1:114" ht="14.25" x14ac:dyDescent="0.2">
      <c r="A244" s="6" t="s">
        <v>479</v>
      </c>
      <c r="B244" s="7">
        <v>1882</v>
      </c>
      <c r="C244" s="7"/>
      <c r="D244" s="7">
        <v>237</v>
      </c>
      <c r="E244" s="6" t="s">
        <v>984</v>
      </c>
      <c r="F244" s="9" t="str">
        <f t="shared" si="305"/>
        <v>Karin Gertzén</v>
      </c>
      <c r="G244" s="10" t="str">
        <f t="shared" si="306"/>
        <v>karin.gertzen@lerum.se</v>
      </c>
      <c r="H244" s="10" t="str">
        <f t="shared" si="307"/>
        <v>Controller folkhälsa</v>
      </c>
      <c r="I244" s="11">
        <f t="shared" si="358"/>
        <v>0</v>
      </c>
      <c r="J244" s="11">
        <f t="shared" si="359"/>
        <v>0</v>
      </c>
      <c r="K244" s="11">
        <f t="shared" si="360"/>
        <v>0</v>
      </c>
      <c r="L244" s="11">
        <f t="shared" si="361"/>
        <v>1.25</v>
      </c>
      <c r="M244" s="11">
        <f t="shared" si="362"/>
        <v>0</v>
      </c>
      <c r="N244" s="10">
        <f t="shared" si="363"/>
        <v>1.25</v>
      </c>
      <c r="O244" s="11">
        <f t="shared" si="364"/>
        <v>1</v>
      </c>
      <c r="P244" s="11">
        <f t="shared" si="365"/>
        <v>0</v>
      </c>
      <c r="Q244" s="11">
        <f t="shared" si="366"/>
        <v>1</v>
      </c>
      <c r="R244" s="11">
        <f t="shared" si="367"/>
        <v>1</v>
      </c>
      <c r="S244" s="11">
        <f t="shared" si="368"/>
        <v>0</v>
      </c>
      <c r="T244" s="11">
        <f t="shared" si="369"/>
        <v>0</v>
      </c>
      <c r="U244" s="10">
        <f t="shared" si="370"/>
        <v>3</v>
      </c>
      <c r="V244" s="11">
        <f t="shared" si="371"/>
        <v>0</v>
      </c>
      <c r="W244" s="11">
        <f t="shared" si="372"/>
        <v>0</v>
      </c>
      <c r="X244" s="11">
        <f t="shared" si="373"/>
        <v>0.625</v>
      </c>
      <c r="Y244" s="11">
        <f t="shared" si="374"/>
        <v>0</v>
      </c>
      <c r="Z244" s="11">
        <f t="shared" si="375"/>
        <v>0.625</v>
      </c>
      <c r="AA244" s="11">
        <f t="shared" si="376"/>
        <v>0.625</v>
      </c>
      <c r="AB244" s="11">
        <f t="shared" si="377"/>
        <v>0</v>
      </c>
      <c r="AC244" s="11">
        <f t="shared" si="378"/>
        <v>0</v>
      </c>
      <c r="AD244" s="11">
        <f t="shared" si="379"/>
        <v>0</v>
      </c>
      <c r="AE244" s="10">
        <f t="shared" si="380"/>
        <v>1.875</v>
      </c>
      <c r="AF244" s="11">
        <f t="shared" si="381"/>
        <v>1</v>
      </c>
      <c r="AG244" s="11">
        <f t="shared" si="382"/>
        <v>0</v>
      </c>
      <c r="AH244" s="11">
        <f t="shared" si="383"/>
        <v>0</v>
      </c>
      <c r="AI244" s="11">
        <f t="shared" si="384"/>
        <v>2</v>
      </c>
      <c r="AJ244" s="11">
        <f t="shared" si="385"/>
        <v>0</v>
      </c>
      <c r="AK244" s="11">
        <f t="shared" si="386"/>
        <v>0</v>
      </c>
      <c r="AL244" s="10">
        <f t="shared" si="387"/>
        <v>3</v>
      </c>
      <c r="AM244" s="11">
        <f t="shared" si="388"/>
        <v>0</v>
      </c>
      <c r="AN244" s="11">
        <f t="shared" si="389"/>
        <v>0</v>
      </c>
      <c r="AO244" s="11">
        <f t="shared" si="390"/>
        <v>1</v>
      </c>
      <c r="AP244" s="11">
        <f t="shared" si="391"/>
        <v>0</v>
      </c>
      <c r="AQ244" s="11">
        <f t="shared" si="392"/>
        <v>0</v>
      </c>
      <c r="AR244" s="11">
        <f t="shared" si="393"/>
        <v>0</v>
      </c>
      <c r="AS244" s="10">
        <f t="shared" si="394"/>
        <v>1</v>
      </c>
      <c r="AT244" s="11">
        <f t="shared" si="395"/>
        <v>1</v>
      </c>
      <c r="AU244" s="11">
        <f t="shared" si="396"/>
        <v>0</v>
      </c>
      <c r="AV244" s="11">
        <f t="shared" si="397"/>
        <v>0</v>
      </c>
      <c r="AW244" s="11">
        <f t="shared" si="398"/>
        <v>0</v>
      </c>
      <c r="AX244" s="11">
        <f t="shared" si="399"/>
        <v>1</v>
      </c>
      <c r="AY244" s="11">
        <f t="shared" si="400"/>
        <v>0</v>
      </c>
      <c r="AZ244" s="10">
        <f t="shared" si="401"/>
        <v>2</v>
      </c>
      <c r="BA244" s="12">
        <v>859</v>
      </c>
      <c r="BB244" s="12">
        <v>802</v>
      </c>
      <c r="BC244" s="13">
        <v>1661</v>
      </c>
      <c r="BD244" s="10">
        <f t="shared" si="308"/>
        <v>0</v>
      </c>
      <c r="BE244" s="17">
        <f t="shared" si="402"/>
        <v>1.7</v>
      </c>
      <c r="BF244" s="10" t="str">
        <f t="shared" si="403"/>
        <v>Bra</v>
      </c>
      <c r="BI244" s="7">
        <v>22</v>
      </c>
      <c r="BJ244" s="6" t="s">
        <v>1104</v>
      </c>
      <c r="BK244" s="9" t="str">
        <f t="shared" si="309"/>
        <v>Patrik Hohmann</v>
      </c>
      <c r="BL244" s="10" t="str">
        <f t="shared" si="310"/>
        <v>patrik.hohmann@landskrona.se</v>
      </c>
      <c r="BM244" s="10" t="str">
        <f t="shared" si="311"/>
        <v>sektionschef</v>
      </c>
      <c r="BN244" s="11">
        <f t="shared" si="312"/>
        <v>1.25</v>
      </c>
      <c r="BO244" s="11">
        <f t="shared" si="313"/>
        <v>1.25</v>
      </c>
      <c r="BP244" s="11">
        <f t="shared" si="314"/>
        <v>0</v>
      </c>
      <c r="BQ244" s="11">
        <f t="shared" si="315"/>
        <v>1.25</v>
      </c>
      <c r="BR244" s="11">
        <f t="shared" si="316"/>
        <v>0</v>
      </c>
      <c r="BS244" s="10">
        <f t="shared" si="317"/>
        <v>3.75</v>
      </c>
      <c r="BT244" s="11">
        <f t="shared" si="318"/>
        <v>1</v>
      </c>
      <c r="BU244" s="11">
        <f t="shared" si="319"/>
        <v>1</v>
      </c>
      <c r="BV244" s="11">
        <f t="shared" si="320"/>
        <v>1</v>
      </c>
      <c r="BW244" s="11">
        <f t="shared" si="321"/>
        <v>1</v>
      </c>
      <c r="BX244" s="11">
        <f t="shared" si="322"/>
        <v>1</v>
      </c>
      <c r="BY244" s="11">
        <f t="shared" si="323"/>
        <v>0</v>
      </c>
      <c r="BZ244" s="10">
        <f t="shared" si="324"/>
        <v>5</v>
      </c>
      <c r="CA244" s="11">
        <f t="shared" si="325"/>
        <v>0.625</v>
      </c>
      <c r="CB244" s="11">
        <f t="shared" si="326"/>
        <v>0.625</v>
      </c>
      <c r="CC244" s="11">
        <f t="shared" si="327"/>
        <v>0.625</v>
      </c>
      <c r="CD244" s="11">
        <f t="shared" si="328"/>
        <v>0.625</v>
      </c>
      <c r="CE244" s="11">
        <f t="shared" si="329"/>
        <v>0.625</v>
      </c>
      <c r="CF244" s="11">
        <f t="shared" si="330"/>
        <v>0.625</v>
      </c>
      <c r="CG244" s="11">
        <f t="shared" si="331"/>
        <v>0.625</v>
      </c>
      <c r="CH244" s="11">
        <f t="shared" si="332"/>
        <v>0.625</v>
      </c>
      <c r="CI244" s="11">
        <f t="shared" si="333"/>
        <v>0</v>
      </c>
      <c r="CJ244" s="10">
        <f t="shared" si="334"/>
        <v>5</v>
      </c>
      <c r="CK244" s="11">
        <f t="shared" si="335"/>
        <v>0</v>
      </c>
      <c r="CL244" s="11">
        <f t="shared" si="336"/>
        <v>2</v>
      </c>
      <c r="CM244" s="11">
        <f t="shared" si="337"/>
        <v>0</v>
      </c>
      <c r="CN244" s="11">
        <f t="shared" si="338"/>
        <v>2</v>
      </c>
      <c r="CO244" s="11">
        <f t="shared" si="339"/>
        <v>0</v>
      </c>
      <c r="CP244" s="11">
        <f t="shared" si="340"/>
        <v>0</v>
      </c>
      <c r="CQ244" s="10">
        <f t="shared" si="341"/>
        <v>4</v>
      </c>
      <c r="CR244" s="11">
        <f t="shared" si="342"/>
        <v>1</v>
      </c>
      <c r="CS244" s="11">
        <f t="shared" si="343"/>
        <v>1</v>
      </c>
      <c r="CT244" s="11">
        <f t="shared" si="344"/>
        <v>0</v>
      </c>
      <c r="CU244" s="11">
        <f t="shared" si="345"/>
        <v>1</v>
      </c>
      <c r="CV244" s="11">
        <f t="shared" si="346"/>
        <v>1</v>
      </c>
      <c r="CW244" s="11">
        <f t="shared" si="347"/>
        <v>0</v>
      </c>
      <c r="CX244" s="10">
        <f t="shared" si="348"/>
        <v>4</v>
      </c>
      <c r="CY244" s="11">
        <f t="shared" si="349"/>
        <v>1</v>
      </c>
      <c r="CZ244" s="11">
        <f t="shared" si="350"/>
        <v>0</v>
      </c>
      <c r="DA244" s="11">
        <f t="shared" si="351"/>
        <v>1</v>
      </c>
      <c r="DB244" s="11">
        <f t="shared" si="352"/>
        <v>0</v>
      </c>
      <c r="DC244" s="11">
        <f t="shared" si="353"/>
        <v>0</v>
      </c>
      <c r="DD244" s="11">
        <f t="shared" si="354"/>
        <v>0</v>
      </c>
      <c r="DE244" s="10">
        <f t="shared" si="355"/>
        <v>2</v>
      </c>
      <c r="DF244" s="12" t="s">
        <v>1499</v>
      </c>
      <c r="DG244" s="12" t="s">
        <v>1368</v>
      </c>
      <c r="DH244" s="13">
        <v>2933</v>
      </c>
      <c r="DI244" s="10">
        <f t="shared" si="356"/>
        <v>4</v>
      </c>
      <c r="DJ244" s="17">
        <f t="shared" si="357"/>
        <v>4</v>
      </c>
    </row>
    <row r="245" spans="1:114" ht="14.25" x14ac:dyDescent="0.2">
      <c r="A245" s="6" t="s">
        <v>479</v>
      </c>
      <c r="B245" s="7">
        <v>1860</v>
      </c>
      <c r="C245" s="7"/>
      <c r="D245" s="7">
        <v>238</v>
      </c>
      <c r="E245" s="6" t="s">
        <v>527</v>
      </c>
      <c r="F245" s="9" t="str">
        <f t="shared" si="305"/>
        <v>Olivia Ågren</v>
      </c>
      <c r="G245" s="10" t="str">
        <f t="shared" si="306"/>
        <v>olivia.agren@boxholm.se</v>
      </c>
      <c r="H245" s="10" t="str">
        <f t="shared" si="307"/>
        <v>Fritidsledare</v>
      </c>
      <c r="I245" s="11">
        <f t="shared" si="358"/>
        <v>0</v>
      </c>
      <c r="J245" s="11">
        <f t="shared" si="359"/>
        <v>0</v>
      </c>
      <c r="K245" s="11">
        <f t="shared" si="360"/>
        <v>0</v>
      </c>
      <c r="L245" s="11">
        <f t="shared" si="361"/>
        <v>0</v>
      </c>
      <c r="M245" s="11">
        <f t="shared" si="362"/>
        <v>0</v>
      </c>
      <c r="N245" s="10">
        <f t="shared" si="363"/>
        <v>0</v>
      </c>
      <c r="O245" s="11">
        <f t="shared" si="364"/>
        <v>1</v>
      </c>
      <c r="P245" s="11">
        <f t="shared" si="365"/>
        <v>1</v>
      </c>
      <c r="Q245" s="11">
        <f t="shared" si="366"/>
        <v>1</v>
      </c>
      <c r="R245" s="11">
        <f t="shared" si="367"/>
        <v>1</v>
      </c>
      <c r="S245" s="11">
        <f t="shared" si="368"/>
        <v>0</v>
      </c>
      <c r="T245" s="11">
        <f t="shared" si="369"/>
        <v>0</v>
      </c>
      <c r="U245" s="10">
        <f t="shared" si="370"/>
        <v>4</v>
      </c>
      <c r="V245" s="11">
        <f t="shared" si="371"/>
        <v>0</v>
      </c>
      <c r="W245" s="11">
        <f t="shared" si="372"/>
        <v>0</v>
      </c>
      <c r="X245" s="11">
        <f t="shared" si="373"/>
        <v>0</v>
      </c>
      <c r="Y245" s="11">
        <f t="shared" si="374"/>
        <v>0</v>
      </c>
      <c r="Z245" s="11">
        <f t="shared" si="375"/>
        <v>0</v>
      </c>
      <c r="AA245" s="11">
        <f t="shared" si="376"/>
        <v>0.625</v>
      </c>
      <c r="AB245" s="11">
        <f t="shared" si="377"/>
        <v>0</v>
      </c>
      <c r="AC245" s="11">
        <f t="shared" si="378"/>
        <v>0</v>
      </c>
      <c r="AD245" s="11">
        <f t="shared" si="379"/>
        <v>0</v>
      </c>
      <c r="AE245" s="10">
        <f t="shared" si="380"/>
        <v>0.625</v>
      </c>
      <c r="AF245" s="11">
        <f t="shared" si="381"/>
        <v>1</v>
      </c>
      <c r="AG245" s="11">
        <f t="shared" si="382"/>
        <v>0</v>
      </c>
      <c r="AH245" s="11">
        <f t="shared" si="383"/>
        <v>1</v>
      </c>
      <c r="AI245" s="11">
        <f t="shared" si="384"/>
        <v>0</v>
      </c>
      <c r="AJ245" s="11">
        <f t="shared" si="385"/>
        <v>0</v>
      </c>
      <c r="AK245" s="11">
        <f t="shared" si="386"/>
        <v>0</v>
      </c>
      <c r="AL245" s="10">
        <f t="shared" si="387"/>
        <v>2</v>
      </c>
      <c r="AM245" s="11">
        <f t="shared" si="388"/>
        <v>0</v>
      </c>
      <c r="AN245" s="11">
        <f t="shared" si="389"/>
        <v>1</v>
      </c>
      <c r="AO245" s="11">
        <f t="shared" si="390"/>
        <v>0</v>
      </c>
      <c r="AP245" s="11">
        <f t="shared" si="391"/>
        <v>1</v>
      </c>
      <c r="AQ245" s="11">
        <f t="shared" si="392"/>
        <v>0</v>
      </c>
      <c r="AR245" s="11">
        <f t="shared" si="393"/>
        <v>0</v>
      </c>
      <c r="AS245" s="10">
        <f t="shared" si="394"/>
        <v>2</v>
      </c>
      <c r="AT245" s="11">
        <f t="shared" si="395"/>
        <v>1</v>
      </c>
      <c r="AU245" s="11">
        <f t="shared" si="396"/>
        <v>0</v>
      </c>
      <c r="AV245" s="11">
        <f t="shared" si="397"/>
        <v>0</v>
      </c>
      <c r="AW245" s="11">
        <f t="shared" si="398"/>
        <v>0</v>
      </c>
      <c r="AX245" s="11">
        <f t="shared" si="399"/>
        <v>0</v>
      </c>
      <c r="AY245" s="11">
        <f t="shared" si="400"/>
        <v>0</v>
      </c>
      <c r="AZ245" s="10">
        <f t="shared" si="401"/>
        <v>1</v>
      </c>
      <c r="BA245" s="12" t="s">
        <v>1705</v>
      </c>
      <c r="BB245" s="12" t="s">
        <v>1706</v>
      </c>
      <c r="BC245" s="13">
        <v>2447</v>
      </c>
      <c r="BD245" s="10">
        <f t="shared" si="308"/>
        <v>2</v>
      </c>
      <c r="BE245" s="17">
        <f t="shared" si="402"/>
        <v>1.7</v>
      </c>
      <c r="BF245" s="10" t="str">
        <f t="shared" si="403"/>
        <v>Bra</v>
      </c>
      <c r="BI245" s="7">
        <v>23</v>
      </c>
      <c r="BJ245" s="6" t="s">
        <v>1150</v>
      </c>
      <c r="BK245" s="9" t="str">
        <f t="shared" si="309"/>
        <v>Peter Lundström</v>
      </c>
      <c r="BL245" s="10" t="str">
        <f t="shared" si="310"/>
        <v>peter.lundstrom@vannas.se</v>
      </c>
      <c r="BM245" s="10" t="str">
        <f t="shared" si="311"/>
        <v>Föreningsutvecklare</v>
      </c>
      <c r="BN245" s="11">
        <f t="shared" si="312"/>
        <v>1.25</v>
      </c>
      <c r="BO245" s="11">
        <f t="shared" si="313"/>
        <v>1.25</v>
      </c>
      <c r="BP245" s="11">
        <f t="shared" si="314"/>
        <v>1.25</v>
      </c>
      <c r="BQ245" s="11">
        <f t="shared" si="315"/>
        <v>1.25</v>
      </c>
      <c r="BR245" s="11">
        <f t="shared" si="316"/>
        <v>0</v>
      </c>
      <c r="BS245" s="10">
        <f t="shared" si="317"/>
        <v>5</v>
      </c>
      <c r="BT245" s="11">
        <f t="shared" si="318"/>
        <v>1</v>
      </c>
      <c r="BU245" s="11">
        <f t="shared" si="319"/>
        <v>1</v>
      </c>
      <c r="BV245" s="11">
        <f t="shared" si="320"/>
        <v>1</v>
      </c>
      <c r="BW245" s="11">
        <f t="shared" si="321"/>
        <v>1</v>
      </c>
      <c r="BX245" s="11">
        <f t="shared" si="322"/>
        <v>0</v>
      </c>
      <c r="BY245" s="11">
        <f t="shared" si="323"/>
        <v>0</v>
      </c>
      <c r="BZ245" s="10">
        <f t="shared" si="324"/>
        <v>4</v>
      </c>
      <c r="CA245" s="11">
        <f t="shared" si="325"/>
        <v>0</v>
      </c>
      <c r="CB245" s="11">
        <f t="shared" si="326"/>
        <v>0.625</v>
      </c>
      <c r="CC245" s="11">
        <f t="shared" si="327"/>
        <v>0.625</v>
      </c>
      <c r="CD245" s="11">
        <f t="shared" si="328"/>
        <v>0.625</v>
      </c>
      <c r="CE245" s="11">
        <f t="shared" si="329"/>
        <v>0.625</v>
      </c>
      <c r="CF245" s="11">
        <f t="shared" si="330"/>
        <v>0.625</v>
      </c>
      <c r="CG245" s="11">
        <f t="shared" si="331"/>
        <v>0</v>
      </c>
      <c r="CH245" s="11">
        <f t="shared" si="332"/>
        <v>0.625</v>
      </c>
      <c r="CI245" s="11">
        <f t="shared" si="333"/>
        <v>0</v>
      </c>
      <c r="CJ245" s="10">
        <f t="shared" si="334"/>
        <v>3.75</v>
      </c>
      <c r="CK245" s="11">
        <f t="shared" si="335"/>
        <v>0</v>
      </c>
      <c r="CL245" s="11">
        <f t="shared" si="336"/>
        <v>2</v>
      </c>
      <c r="CM245" s="11">
        <f t="shared" si="337"/>
        <v>0</v>
      </c>
      <c r="CN245" s="11">
        <f t="shared" si="338"/>
        <v>2</v>
      </c>
      <c r="CO245" s="11">
        <f t="shared" si="339"/>
        <v>1</v>
      </c>
      <c r="CP245" s="11">
        <f t="shared" si="340"/>
        <v>0</v>
      </c>
      <c r="CQ245" s="10">
        <f t="shared" si="341"/>
        <v>5</v>
      </c>
      <c r="CR245" s="11">
        <f t="shared" si="342"/>
        <v>1</v>
      </c>
      <c r="CS245" s="11">
        <f t="shared" si="343"/>
        <v>1</v>
      </c>
      <c r="CT245" s="11">
        <f t="shared" si="344"/>
        <v>1</v>
      </c>
      <c r="CU245" s="11">
        <f t="shared" si="345"/>
        <v>1</v>
      </c>
      <c r="CV245" s="11">
        <f t="shared" si="346"/>
        <v>0</v>
      </c>
      <c r="CW245" s="11">
        <f t="shared" si="347"/>
        <v>0</v>
      </c>
      <c r="CX245" s="10">
        <f t="shared" si="348"/>
        <v>4</v>
      </c>
      <c r="CY245" s="11">
        <f t="shared" si="349"/>
        <v>1</v>
      </c>
      <c r="CZ245" s="11">
        <f t="shared" si="350"/>
        <v>0</v>
      </c>
      <c r="DA245" s="11">
        <f t="shared" si="351"/>
        <v>1</v>
      </c>
      <c r="DB245" s="11">
        <f t="shared" si="352"/>
        <v>1</v>
      </c>
      <c r="DC245" s="11">
        <f t="shared" si="353"/>
        <v>1</v>
      </c>
      <c r="DD245" s="11">
        <f t="shared" si="354"/>
        <v>0</v>
      </c>
      <c r="DE245" s="10">
        <f t="shared" si="355"/>
        <v>4</v>
      </c>
      <c r="DF245" s="12" t="s">
        <v>1608</v>
      </c>
      <c r="DG245" s="12" t="s">
        <v>1609</v>
      </c>
      <c r="DH245" s="13">
        <v>2466</v>
      </c>
      <c r="DI245" s="10">
        <f t="shared" si="356"/>
        <v>2</v>
      </c>
      <c r="DJ245" s="17">
        <f t="shared" si="357"/>
        <v>4</v>
      </c>
    </row>
    <row r="246" spans="1:114" ht="14.25" x14ac:dyDescent="0.2">
      <c r="A246" s="6" t="s">
        <v>479</v>
      </c>
      <c r="B246" s="7">
        <v>1881</v>
      </c>
      <c r="C246" s="7"/>
      <c r="D246" s="7">
        <v>239</v>
      </c>
      <c r="E246" s="6" t="s">
        <v>548</v>
      </c>
      <c r="F246" s="9" t="str">
        <f t="shared" si="305"/>
        <v>Britt-mari Johansson</v>
      </c>
      <c r="G246" s="10" t="str">
        <f t="shared" si="306"/>
        <v>britt-mari.johansson@odeshog.se</v>
      </c>
      <c r="H246" s="10" t="str">
        <f t="shared" si="307"/>
        <v>fritidskonsulent</v>
      </c>
      <c r="I246" s="11">
        <f t="shared" si="358"/>
        <v>0</v>
      </c>
      <c r="J246" s="11">
        <f t="shared" si="359"/>
        <v>0</v>
      </c>
      <c r="K246" s="11">
        <f t="shared" si="360"/>
        <v>0</v>
      </c>
      <c r="L246" s="11">
        <f t="shared" si="361"/>
        <v>0</v>
      </c>
      <c r="M246" s="11">
        <f t="shared" si="362"/>
        <v>0</v>
      </c>
      <c r="N246" s="10">
        <f t="shared" si="363"/>
        <v>0</v>
      </c>
      <c r="O246" s="11">
        <f t="shared" si="364"/>
        <v>1</v>
      </c>
      <c r="P246" s="11">
        <f t="shared" si="365"/>
        <v>0</v>
      </c>
      <c r="Q246" s="11">
        <f t="shared" si="366"/>
        <v>1</v>
      </c>
      <c r="R246" s="11">
        <f t="shared" si="367"/>
        <v>1</v>
      </c>
      <c r="S246" s="11">
        <f t="shared" si="368"/>
        <v>0</v>
      </c>
      <c r="T246" s="11">
        <f t="shared" si="369"/>
        <v>0</v>
      </c>
      <c r="U246" s="10">
        <f t="shared" si="370"/>
        <v>3</v>
      </c>
      <c r="V246" s="11">
        <f t="shared" si="371"/>
        <v>0</v>
      </c>
      <c r="W246" s="11">
        <f t="shared" si="372"/>
        <v>0</v>
      </c>
      <c r="X246" s="11">
        <f t="shared" si="373"/>
        <v>0.625</v>
      </c>
      <c r="Y246" s="11">
        <f t="shared" si="374"/>
        <v>0</v>
      </c>
      <c r="Z246" s="11">
        <f t="shared" si="375"/>
        <v>0</v>
      </c>
      <c r="AA246" s="11">
        <f t="shared" si="376"/>
        <v>0.625</v>
      </c>
      <c r="AB246" s="11">
        <f t="shared" si="377"/>
        <v>0.625</v>
      </c>
      <c r="AC246" s="11">
        <f t="shared" si="378"/>
        <v>0</v>
      </c>
      <c r="AD246" s="11">
        <f t="shared" si="379"/>
        <v>0</v>
      </c>
      <c r="AE246" s="10">
        <f t="shared" si="380"/>
        <v>1.875</v>
      </c>
      <c r="AF246" s="11">
        <f t="shared" si="381"/>
        <v>0</v>
      </c>
      <c r="AG246" s="11">
        <f t="shared" si="382"/>
        <v>2</v>
      </c>
      <c r="AH246" s="11">
        <f t="shared" si="383"/>
        <v>1</v>
      </c>
      <c r="AI246" s="11">
        <f t="shared" si="384"/>
        <v>0</v>
      </c>
      <c r="AJ246" s="11">
        <f t="shared" si="385"/>
        <v>0</v>
      </c>
      <c r="AK246" s="11">
        <f t="shared" si="386"/>
        <v>0</v>
      </c>
      <c r="AL246" s="10">
        <f t="shared" si="387"/>
        <v>3</v>
      </c>
      <c r="AM246" s="11">
        <f t="shared" si="388"/>
        <v>1</v>
      </c>
      <c r="AN246" s="11">
        <f t="shared" si="389"/>
        <v>0</v>
      </c>
      <c r="AO246" s="11">
        <f t="shared" si="390"/>
        <v>1</v>
      </c>
      <c r="AP246" s="11">
        <f t="shared" si="391"/>
        <v>0</v>
      </c>
      <c r="AQ246" s="11">
        <f t="shared" si="392"/>
        <v>0</v>
      </c>
      <c r="AR246" s="11">
        <f t="shared" si="393"/>
        <v>0</v>
      </c>
      <c r="AS246" s="10">
        <f t="shared" si="394"/>
        <v>2</v>
      </c>
      <c r="AT246" s="11">
        <f t="shared" si="395"/>
        <v>1</v>
      </c>
      <c r="AU246" s="11">
        <f t="shared" si="396"/>
        <v>0</v>
      </c>
      <c r="AV246" s="11">
        <f t="shared" si="397"/>
        <v>1</v>
      </c>
      <c r="AW246" s="11">
        <f t="shared" si="398"/>
        <v>0</v>
      </c>
      <c r="AX246" s="11">
        <f t="shared" si="399"/>
        <v>0</v>
      </c>
      <c r="AY246" s="11">
        <f t="shared" si="400"/>
        <v>0</v>
      </c>
      <c r="AZ246" s="10">
        <f t="shared" si="401"/>
        <v>2</v>
      </c>
      <c r="BA246" s="12">
        <v>899</v>
      </c>
      <c r="BB246" s="12" t="s">
        <v>1556</v>
      </c>
      <c r="BC246" s="13">
        <v>1951</v>
      </c>
      <c r="BD246" s="10">
        <f t="shared" si="308"/>
        <v>0</v>
      </c>
      <c r="BE246" s="17">
        <f t="shared" si="402"/>
        <v>1.7</v>
      </c>
      <c r="BF246" s="10" t="str">
        <f t="shared" si="403"/>
        <v>Bra</v>
      </c>
      <c r="BI246" s="7">
        <v>14</v>
      </c>
      <c r="BJ246" s="6" t="s">
        <v>28</v>
      </c>
      <c r="BK246" s="9" t="str">
        <f t="shared" si="309"/>
        <v>Ulf Clang</v>
      </c>
      <c r="BL246" s="10" t="str">
        <f t="shared" si="310"/>
        <v>ulf.clang@olofstrom.se</v>
      </c>
      <c r="BM246" s="10" t="str">
        <f t="shared" si="311"/>
        <v>Drogförebyggande samordnare</v>
      </c>
      <c r="BN246" s="11">
        <f t="shared" si="312"/>
        <v>1.25</v>
      </c>
      <c r="BO246" s="11">
        <f t="shared" si="313"/>
        <v>0</v>
      </c>
      <c r="BP246" s="11">
        <f t="shared" si="314"/>
        <v>0</v>
      </c>
      <c r="BQ246" s="11">
        <f t="shared" si="315"/>
        <v>1.25</v>
      </c>
      <c r="BR246" s="11">
        <f t="shared" si="316"/>
        <v>0</v>
      </c>
      <c r="BS246" s="10">
        <f t="shared" si="317"/>
        <v>2.5</v>
      </c>
      <c r="BT246" s="11">
        <f t="shared" si="318"/>
        <v>1</v>
      </c>
      <c r="BU246" s="11">
        <f t="shared" si="319"/>
        <v>1</v>
      </c>
      <c r="BV246" s="11">
        <f t="shared" si="320"/>
        <v>1</v>
      </c>
      <c r="BW246" s="11">
        <f t="shared" si="321"/>
        <v>1</v>
      </c>
      <c r="BX246" s="11">
        <f t="shared" si="322"/>
        <v>1</v>
      </c>
      <c r="BY246" s="11">
        <f t="shared" si="323"/>
        <v>0</v>
      </c>
      <c r="BZ246" s="10">
        <f t="shared" si="324"/>
        <v>5</v>
      </c>
      <c r="CA246" s="11">
        <f t="shared" si="325"/>
        <v>0</v>
      </c>
      <c r="CB246" s="11">
        <f t="shared" si="326"/>
        <v>0.625</v>
      </c>
      <c r="CC246" s="11">
        <f t="shared" si="327"/>
        <v>0.625</v>
      </c>
      <c r="CD246" s="11">
        <f t="shared" si="328"/>
        <v>0.625</v>
      </c>
      <c r="CE246" s="11">
        <f t="shared" si="329"/>
        <v>0</v>
      </c>
      <c r="CF246" s="11">
        <f t="shared" si="330"/>
        <v>0.625</v>
      </c>
      <c r="CG246" s="11">
        <f t="shared" si="331"/>
        <v>0.625</v>
      </c>
      <c r="CH246" s="11">
        <f t="shared" si="332"/>
        <v>0</v>
      </c>
      <c r="CI246" s="11">
        <f t="shared" si="333"/>
        <v>0</v>
      </c>
      <c r="CJ246" s="10">
        <f t="shared" si="334"/>
        <v>3.125</v>
      </c>
      <c r="CK246" s="11">
        <f t="shared" si="335"/>
        <v>0</v>
      </c>
      <c r="CL246" s="11">
        <f t="shared" si="336"/>
        <v>2</v>
      </c>
      <c r="CM246" s="11">
        <f t="shared" si="337"/>
        <v>0</v>
      </c>
      <c r="CN246" s="11">
        <f t="shared" si="338"/>
        <v>2</v>
      </c>
      <c r="CO246" s="11">
        <f t="shared" si="339"/>
        <v>1</v>
      </c>
      <c r="CP246" s="11">
        <f t="shared" si="340"/>
        <v>0</v>
      </c>
      <c r="CQ246" s="10">
        <f t="shared" si="341"/>
        <v>5</v>
      </c>
      <c r="CR246" s="11">
        <f t="shared" si="342"/>
        <v>1</v>
      </c>
      <c r="CS246" s="11">
        <f t="shared" si="343"/>
        <v>1</v>
      </c>
      <c r="CT246" s="11">
        <f t="shared" si="344"/>
        <v>1</v>
      </c>
      <c r="CU246" s="11">
        <f t="shared" si="345"/>
        <v>1</v>
      </c>
      <c r="CV246" s="11">
        <f t="shared" si="346"/>
        <v>0</v>
      </c>
      <c r="CW246" s="11">
        <f t="shared" si="347"/>
        <v>0</v>
      </c>
      <c r="CX246" s="10">
        <f t="shared" si="348"/>
        <v>4</v>
      </c>
      <c r="CY246" s="11">
        <f t="shared" si="349"/>
        <v>0</v>
      </c>
      <c r="CZ246" s="11">
        <f t="shared" si="350"/>
        <v>1</v>
      </c>
      <c r="DA246" s="11">
        <f t="shared" si="351"/>
        <v>1</v>
      </c>
      <c r="DB246" s="11">
        <f t="shared" si="352"/>
        <v>1</v>
      </c>
      <c r="DC246" s="11">
        <f t="shared" si="353"/>
        <v>1</v>
      </c>
      <c r="DD246" s="11">
        <f t="shared" si="354"/>
        <v>0</v>
      </c>
      <c r="DE246" s="10">
        <f t="shared" si="355"/>
        <v>4</v>
      </c>
      <c r="DF246" s="12" t="s">
        <v>1067</v>
      </c>
      <c r="DG246" s="12" t="s">
        <v>1068</v>
      </c>
      <c r="DH246" s="13">
        <v>3601</v>
      </c>
      <c r="DI246" s="10">
        <f t="shared" si="356"/>
        <v>5</v>
      </c>
      <c r="DJ246" s="17">
        <f t="shared" si="357"/>
        <v>4.0999999999999996</v>
      </c>
    </row>
    <row r="247" spans="1:114" ht="14.25" x14ac:dyDescent="0.2">
      <c r="A247" s="6" t="s">
        <v>479</v>
      </c>
      <c r="B247" s="7">
        <v>1863</v>
      </c>
      <c r="C247" s="7"/>
      <c r="D247" s="7">
        <v>240</v>
      </c>
      <c r="E247" s="6" t="s">
        <v>326</v>
      </c>
      <c r="F247" s="9" t="str">
        <f t="shared" si="305"/>
        <v>Conny Jönsson</v>
      </c>
      <c r="G247" s="10" t="str">
        <f t="shared" si="306"/>
        <v>conny.jonsson@hassleholm.se</v>
      </c>
      <c r="H247" s="10" t="str">
        <f t="shared" si="307"/>
        <v>Avdelnings chef, Hässleholms Fritid</v>
      </c>
      <c r="I247" s="11">
        <f t="shared" si="358"/>
        <v>0</v>
      </c>
      <c r="J247" s="11">
        <f t="shared" si="359"/>
        <v>0</v>
      </c>
      <c r="K247" s="11">
        <f t="shared" si="360"/>
        <v>0</v>
      </c>
      <c r="L247" s="11">
        <f t="shared" si="361"/>
        <v>0</v>
      </c>
      <c r="M247" s="11">
        <f t="shared" si="362"/>
        <v>0</v>
      </c>
      <c r="N247" s="10">
        <f t="shared" si="363"/>
        <v>0</v>
      </c>
      <c r="O247" s="11">
        <f t="shared" si="364"/>
        <v>0</v>
      </c>
      <c r="P247" s="11">
        <f t="shared" si="365"/>
        <v>1</v>
      </c>
      <c r="Q247" s="11">
        <f t="shared" si="366"/>
        <v>1</v>
      </c>
      <c r="R247" s="11">
        <f t="shared" si="367"/>
        <v>1</v>
      </c>
      <c r="S247" s="11">
        <f t="shared" si="368"/>
        <v>1</v>
      </c>
      <c r="T247" s="11">
        <f t="shared" si="369"/>
        <v>0</v>
      </c>
      <c r="U247" s="10">
        <f t="shared" si="370"/>
        <v>4</v>
      </c>
      <c r="V247" s="11">
        <f t="shared" si="371"/>
        <v>0</v>
      </c>
      <c r="W247" s="11">
        <f t="shared" si="372"/>
        <v>0</v>
      </c>
      <c r="X247" s="11">
        <f t="shared" si="373"/>
        <v>0.625</v>
      </c>
      <c r="Y247" s="11">
        <f t="shared" si="374"/>
        <v>0</v>
      </c>
      <c r="Z247" s="11">
        <f t="shared" si="375"/>
        <v>0</v>
      </c>
      <c r="AA247" s="11">
        <f t="shared" si="376"/>
        <v>0.625</v>
      </c>
      <c r="AB247" s="11">
        <f t="shared" si="377"/>
        <v>0</v>
      </c>
      <c r="AC247" s="11">
        <f t="shared" si="378"/>
        <v>0</v>
      </c>
      <c r="AD247" s="11">
        <f t="shared" si="379"/>
        <v>0</v>
      </c>
      <c r="AE247" s="10">
        <f t="shared" si="380"/>
        <v>1.25</v>
      </c>
      <c r="AF247" s="11">
        <f t="shared" si="381"/>
        <v>1</v>
      </c>
      <c r="AG247" s="11">
        <f t="shared" si="382"/>
        <v>0</v>
      </c>
      <c r="AH247" s="11">
        <f t="shared" si="383"/>
        <v>0</v>
      </c>
      <c r="AI247" s="11">
        <f t="shared" si="384"/>
        <v>2</v>
      </c>
      <c r="AJ247" s="11">
        <f t="shared" si="385"/>
        <v>0</v>
      </c>
      <c r="AK247" s="11">
        <f t="shared" si="386"/>
        <v>0</v>
      </c>
      <c r="AL247" s="10">
        <f t="shared" si="387"/>
        <v>3</v>
      </c>
      <c r="AM247" s="11">
        <f t="shared" si="388"/>
        <v>1</v>
      </c>
      <c r="AN247" s="11">
        <f t="shared" si="389"/>
        <v>0</v>
      </c>
      <c r="AO247" s="11">
        <f t="shared" si="390"/>
        <v>0</v>
      </c>
      <c r="AP247" s="11">
        <f t="shared" si="391"/>
        <v>0</v>
      </c>
      <c r="AQ247" s="11">
        <f t="shared" si="392"/>
        <v>0</v>
      </c>
      <c r="AR247" s="11">
        <f t="shared" si="393"/>
        <v>0</v>
      </c>
      <c r="AS247" s="10">
        <f t="shared" si="394"/>
        <v>1</v>
      </c>
      <c r="AT247" s="11">
        <f t="shared" si="395"/>
        <v>0</v>
      </c>
      <c r="AU247" s="11">
        <f t="shared" si="396"/>
        <v>1</v>
      </c>
      <c r="AV247" s="11">
        <f t="shared" si="397"/>
        <v>0</v>
      </c>
      <c r="AW247" s="11">
        <f t="shared" si="398"/>
        <v>0</v>
      </c>
      <c r="AX247" s="11">
        <f t="shared" si="399"/>
        <v>0</v>
      </c>
      <c r="AY247" s="11">
        <f t="shared" si="400"/>
        <v>0</v>
      </c>
      <c r="AZ247" s="10">
        <f t="shared" si="401"/>
        <v>1</v>
      </c>
      <c r="BA247" s="12" t="s">
        <v>1371</v>
      </c>
      <c r="BB247" s="12">
        <v>763</v>
      </c>
      <c r="BC247" s="13">
        <v>2100</v>
      </c>
      <c r="BD247" s="10">
        <f t="shared" si="308"/>
        <v>1</v>
      </c>
      <c r="BE247" s="17">
        <f t="shared" si="402"/>
        <v>1.6</v>
      </c>
      <c r="BF247" s="10" t="str">
        <f t="shared" si="403"/>
        <v>Bra</v>
      </c>
      <c r="BI247" s="7">
        <v>15</v>
      </c>
      <c r="BJ247" s="6" t="s">
        <v>337</v>
      </c>
      <c r="BK247" s="9" t="str">
        <f t="shared" si="309"/>
        <v>Claes Sjökvist</v>
      </c>
      <c r="BL247" s="10" t="str">
        <f t="shared" si="310"/>
        <v>claes.sjokvist@tranas.se</v>
      </c>
      <c r="BM247" s="10" t="str">
        <f t="shared" si="311"/>
        <v>Kultur- och ungdomssekreterare</v>
      </c>
      <c r="BN247" s="11">
        <f t="shared" si="312"/>
        <v>1.25</v>
      </c>
      <c r="BO247" s="11">
        <f t="shared" si="313"/>
        <v>0</v>
      </c>
      <c r="BP247" s="11">
        <f t="shared" si="314"/>
        <v>1.25</v>
      </c>
      <c r="BQ247" s="11">
        <f t="shared" si="315"/>
        <v>1.25</v>
      </c>
      <c r="BR247" s="11">
        <f t="shared" si="316"/>
        <v>0</v>
      </c>
      <c r="BS247" s="10">
        <f t="shared" si="317"/>
        <v>3.75</v>
      </c>
      <c r="BT247" s="11">
        <f t="shared" si="318"/>
        <v>0</v>
      </c>
      <c r="BU247" s="11">
        <f t="shared" si="319"/>
        <v>1</v>
      </c>
      <c r="BV247" s="11">
        <f t="shared" si="320"/>
        <v>1</v>
      </c>
      <c r="BW247" s="11">
        <f t="shared" si="321"/>
        <v>0</v>
      </c>
      <c r="BX247" s="11">
        <f t="shared" si="322"/>
        <v>1</v>
      </c>
      <c r="BY247" s="11">
        <f t="shared" si="323"/>
        <v>0</v>
      </c>
      <c r="BZ247" s="10">
        <f t="shared" si="324"/>
        <v>3</v>
      </c>
      <c r="CA247" s="11">
        <f t="shared" si="325"/>
        <v>0</v>
      </c>
      <c r="CB247" s="11">
        <f t="shared" si="326"/>
        <v>0.625</v>
      </c>
      <c r="CC247" s="11">
        <f t="shared" si="327"/>
        <v>0.625</v>
      </c>
      <c r="CD247" s="11">
        <f t="shared" si="328"/>
        <v>0</v>
      </c>
      <c r="CE247" s="11">
        <f t="shared" si="329"/>
        <v>0.625</v>
      </c>
      <c r="CF247" s="11">
        <f t="shared" si="330"/>
        <v>0.625</v>
      </c>
      <c r="CG247" s="11">
        <f t="shared" si="331"/>
        <v>0.625</v>
      </c>
      <c r="CH247" s="11">
        <f t="shared" si="332"/>
        <v>0.625</v>
      </c>
      <c r="CI247" s="11">
        <f t="shared" si="333"/>
        <v>0</v>
      </c>
      <c r="CJ247" s="10">
        <f t="shared" si="334"/>
        <v>3.75</v>
      </c>
      <c r="CK247" s="11">
        <f t="shared" si="335"/>
        <v>0</v>
      </c>
      <c r="CL247" s="11">
        <f t="shared" si="336"/>
        <v>2</v>
      </c>
      <c r="CM247" s="11">
        <f t="shared" si="337"/>
        <v>0</v>
      </c>
      <c r="CN247" s="11">
        <f t="shared" si="338"/>
        <v>2</v>
      </c>
      <c r="CO247" s="11">
        <f t="shared" si="339"/>
        <v>1</v>
      </c>
      <c r="CP247" s="11">
        <f t="shared" si="340"/>
        <v>0</v>
      </c>
      <c r="CQ247" s="10">
        <f t="shared" si="341"/>
        <v>5</v>
      </c>
      <c r="CR247" s="11">
        <f t="shared" si="342"/>
        <v>1</v>
      </c>
      <c r="CS247" s="11">
        <f t="shared" si="343"/>
        <v>1</v>
      </c>
      <c r="CT247" s="11">
        <f t="shared" si="344"/>
        <v>1</v>
      </c>
      <c r="CU247" s="11">
        <f t="shared" si="345"/>
        <v>1</v>
      </c>
      <c r="CV247" s="11">
        <f t="shared" si="346"/>
        <v>1</v>
      </c>
      <c r="CW247" s="11">
        <f t="shared" si="347"/>
        <v>0</v>
      </c>
      <c r="CX247" s="10">
        <f t="shared" si="348"/>
        <v>5</v>
      </c>
      <c r="CY247" s="11">
        <f t="shared" si="349"/>
        <v>1</v>
      </c>
      <c r="CZ247" s="11">
        <f t="shared" si="350"/>
        <v>1</v>
      </c>
      <c r="DA247" s="11">
        <f t="shared" si="351"/>
        <v>1</v>
      </c>
      <c r="DB247" s="11">
        <f t="shared" si="352"/>
        <v>1</v>
      </c>
      <c r="DC247" s="11">
        <f t="shared" si="353"/>
        <v>1</v>
      </c>
      <c r="DD247" s="11">
        <f t="shared" si="354"/>
        <v>0</v>
      </c>
      <c r="DE247" s="10">
        <f t="shared" si="355"/>
        <v>5</v>
      </c>
      <c r="DF247" s="12" t="s">
        <v>1397</v>
      </c>
      <c r="DG247" s="12" t="s">
        <v>1405</v>
      </c>
      <c r="DH247" s="13">
        <v>2551</v>
      </c>
      <c r="DI247" s="10">
        <f t="shared" si="356"/>
        <v>3</v>
      </c>
      <c r="DJ247" s="17">
        <f t="shared" si="357"/>
        <v>4.0999999999999996</v>
      </c>
    </row>
    <row r="248" spans="1:114" ht="14.25" x14ac:dyDescent="0.2">
      <c r="A248" s="6" t="s">
        <v>479</v>
      </c>
      <c r="B248" s="7">
        <v>1884</v>
      </c>
      <c r="C248" s="7"/>
      <c r="D248" s="7">
        <v>241</v>
      </c>
      <c r="E248" s="6" t="s">
        <v>911</v>
      </c>
      <c r="F248" s="9" t="str">
        <f t="shared" si="305"/>
        <v>Sara</v>
      </c>
      <c r="G248" s="10" t="str">
        <f t="shared" si="306"/>
        <v>sara.gyllenberg@bengtsfors.se</v>
      </c>
      <c r="H248" s="10" t="str">
        <f t="shared" si="307"/>
        <v>Folkhälsosamordnare</v>
      </c>
      <c r="I248" s="11">
        <f t="shared" si="358"/>
        <v>0</v>
      </c>
      <c r="J248" s="11">
        <f t="shared" si="359"/>
        <v>0</v>
      </c>
      <c r="K248" s="11">
        <f t="shared" si="360"/>
        <v>1.25</v>
      </c>
      <c r="L248" s="11">
        <f t="shared" si="361"/>
        <v>0</v>
      </c>
      <c r="M248" s="11">
        <f t="shared" si="362"/>
        <v>0</v>
      </c>
      <c r="N248" s="10">
        <f t="shared" si="363"/>
        <v>1.25</v>
      </c>
      <c r="O248" s="11">
        <f t="shared" si="364"/>
        <v>1</v>
      </c>
      <c r="P248" s="11">
        <f t="shared" si="365"/>
        <v>1</v>
      </c>
      <c r="Q248" s="11">
        <f t="shared" si="366"/>
        <v>1</v>
      </c>
      <c r="R248" s="11">
        <f t="shared" si="367"/>
        <v>0</v>
      </c>
      <c r="S248" s="11">
        <f t="shared" si="368"/>
        <v>0</v>
      </c>
      <c r="T248" s="11">
        <f t="shared" si="369"/>
        <v>0</v>
      </c>
      <c r="U248" s="10">
        <f t="shared" si="370"/>
        <v>3</v>
      </c>
      <c r="V248" s="11">
        <f t="shared" si="371"/>
        <v>0</v>
      </c>
      <c r="W248" s="11">
        <f t="shared" si="372"/>
        <v>0</v>
      </c>
      <c r="X248" s="11">
        <f t="shared" si="373"/>
        <v>0.625</v>
      </c>
      <c r="Y248" s="11">
        <f t="shared" si="374"/>
        <v>0</v>
      </c>
      <c r="Z248" s="11">
        <f t="shared" si="375"/>
        <v>0</v>
      </c>
      <c r="AA248" s="11">
        <f t="shared" si="376"/>
        <v>0.625</v>
      </c>
      <c r="AB248" s="11">
        <f t="shared" si="377"/>
        <v>0</v>
      </c>
      <c r="AC248" s="11">
        <f t="shared" si="378"/>
        <v>0</v>
      </c>
      <c r="AD248" s="11">
        <f t="shared" si="379"/>
        <v>0</v>
      </c>
      <c r="AE248" s="10">
        <f t="shared" si="380"/>
        <v>1.25</v>
      </c>
      <c r="AF248" s="11">
        <f t="shared" si="381"/>
        <v>1</v>
      </c>
      <c r="AG248" s="11">
        <f t="shared" si="382"/>
        <v>0</v>
      </c>
      <c r="AH248" s="11">
        <f t="shared" si="383"/>
        <v>1</v>
      </c>
      <c r="AI248" s="11">
        <f t="shared" si="384"/>
        <v>0</v>
      </c>
      <c r="AJ248" s="11">
        <f t="shared" si="385"/>
        <v>0</v>
      </c>
      <c r="AK248" s="11">
        <f t="shared" si="386"/>
        <v>0</v>
      </c>
      <c r="AL248" s="10">
        <f t="shared" si="387"/>
        <v>2</v>
      </c>
      <c r="AM248" s="11">
        <f t="shared" si="388"/>
        <v>1</v>
      </c>
      <c r="AN248" s="11">
        <f t="shared" si="389"/>
        <v>1</v>
      </c>
      <c r="AO248" s="11">
        <f t="shared" si="390"/>
        <v>0</v>
      </c>
      <c r="AP248" s="11">
        <f t="shared" si="391"/>
        <v>1</v>
      </c>
      <c r="AQ248" s="11">
        <f t="shared" si="392"/>
        <v>0</v>
      </c>
      <c r="AR248" s="11">
        <f t="shared" si="393"/>
        <v>0</v>
      </c>
      <c r="AS248" s="10">
        <f t="shared" si="394"/>
        <v>3</v>
      </c>
      <c r="AT248" s="11">
        <f t="shared" si="395"/>
        <v>0</v>
      </c>
      <c r="AU248" s="11">
        <f t="shared" si="396"/>
        <v>0</v>
      </c>
      <c r="AV248" s="11">
        <f t="shared" si="397"/>
        <v>1</v>
      </c>
      <c r="AW248" s="11">
        <f t="shared" si="398"/>
        <v>0</v>
      </c>
      <c r="AX248" s="11">
        <f t="shared" si="399"/>
        <v>0</v>
      </c>
      <c r="AY248" s="11">
        <f t="shared" si="400"/>
        <v>0</v>
      </c>
      <c r="AZ248" s="10">
        <f t="shared" si="401"/>
        <v>1</v>
      </c>
      <c r="BA248" s="12">
        <v>696</v>
      </c>
      <c r="BB248" s="12">
        <v>990</v>
      </c>
      <c r="BC248" s="13">
        <v>1686</v>
      </c>
      <c r="BD248" s="10">
        <f t="shared" si="308"/>
        <v>0</v>
      </c>
      <c r="BE248" s="17">
        <f t="shared" si="402"/>
        <v>1.6</v>
      </c>
      <c r="BF248" s="10" t="str">
        <f t="shared" si="403"/>
        <v>Varken eller</v>
      </c>
      <c r="BI248" s="7">
        <v>16</v>
      </c>
      <c r="BJ248" s="6" t="s">
        <v>756</v>
      </c>
      <c r="BK248" s="9" t="str">
        <f t="shared" si="309"/>
        <v>Frida Karlsson</v>
      </c>
      <c r="BL248" s="10" t="str">
        <f t="shared" si="310"/>
        <v>frida.karlsson@sigtuna.se</v>
      </c>
      <c r="BM248" s="10" t="str">
        <f t="shared" si="311"/>
        <v>Fritidsgårdschef -  Ung i sigtuna</v>
      </c>
      <c r="BN248" s="11">
        <f t="shared" si="312"/>
        <v>1.25</v>
      </c>
      <c r="BO248" s="11">
        <f t="shared" si="313"/>
        <v>0</v>
      </c>
      <c r="BP248" s="11">
        <f t="shared" si="314"/>
        <v>1.25</v>
      </c>
      <c r="BQ248" s="11">
        <f t="shared" si="315"/>
        <v>1.25</v>
      </c>
      <c r="BR248" s="11">
        <f t="shared" si="316"/>
        <v>0</v>
      </c>
      <c r="BS248" s="10">
        <f t="shared" si="317"/>
        <v>3.75</v>
      </c>
      <c r="BT248" s="11">
        <f t="shared" si="318"/>
        <v>0</v>
      </c>
      <c r="BU248" s="11">
        <f t="shared" si="319"/>
        <v>1</v>
      </c>
      <c r="BV248" s="11">
        <f t="shared" si="320"/>
        <v>1</v>
      </c>
      <c r="BW248" s="11">
        <f t="shared" si="321"/>
        <v>1</v>
      </c>
      <c r="BX248" s="11">
        <f t="shared" si="322"/>
        <v>1</v>
      </c>
      <c r="BY248" s="11">
        <f t="shared" si="323"/>
        <v>0</v>
      </c>
      <c r="BZ248" s="10">
        <f t="shared" si="324"/>
        <v>4</v>
      </c>
      <c r="CA248" s="11">
        <f t="shared" si="325"/>
        <v>0.625</v>
      </c>
      <c r="CB248" s="11">
        <f t="shared" si="326"/>
        <v>0.625</v>
      </c>
      <c r="CC248" s="11">
        <f t="shared" si="327"/>
        <v>0.625</v>
      </c>
      <c r="CD248" s="11">
        <f t="shared" si="328"/>
        <v>0</v>
      </c>
      <c r="CE248" s="11">
        <f t="shared" si="329"/>
        <v>0.625</v>
      </c>
      <c r="CF248" s="11">
        <f t="shared" si="330"/>
        <v>0.625</v>
      </c>
      <c r="CG248" s="11">
        <f t="shared" si="331"/>
        <v>0</v>
      </c>
      <c r="CH248" s="11">
        <f t="shared" si="332"/>
        <v>0.625</v>
      </c>
      <c r="CI248" s="11">
        <f t="shared" si="333"/>
        <v>0</v>
      </c>
      <c r="CJ248" s="10">
        <f t="shared" si="334"/>
        <v>3.75</v>
      </c>
      <c r="CK248" s="11">
        <f t="shared" si="335"/>
        <v>0</v>
      </c>
      <c r="CL248" s="11">
        <f t="shared" si="336"/>
        <v>2</v>
      </c>
      <c r="CM248" s="11">
        <f t="shared" si="337"/>
        <v>0</v>
      </c>
      <c r="CN248" s="11">
        <f t="shared" si="338"/>
        <v>2</v>
      </c>
      <c r="CO248" s="11">
        <f t="shared" si="339"/>
        <v>1</v>
      </c>
      <c r="CP248" s="11">
        <f t="shared" si="340"/>
        <v>0</v>
      </c>
      <c r="CQ248" s="10">
        <f t="shared" si="341"/>
        <v>5</v>
      </c>
      <c r="CR248" s="11">
        <f t="shared" si="342"/>
        <v>1</v>
      </c>
      <c r="CS248" s="11">
        <f t="shared" si="343"/>
        <v>1</v>
      </c>
      <c r="CT248" s="11">
        <f t="shared" si="344"/>
        <v>1</v>
      </c>
      <c r="CU248" s="11">
        <f t="shared" si="345"/>
        <v>1</v>
      </c>
      <c r="CV248" s="11">
        <f t="shared" si="346"/>
        <v>1</v>
      </c>
      <c r="CW248" s="11">
        <f t="shared" si="347"/>
        <v>0</v>
      </c>
      <c r="CX248" s="10">
        <f t="shared" si="348"/>
        <v>5</v>
      </c>
      <c r="CY248" s="11">
        <f t="shared" si="349"/>
        <v>0</v>
      </c>
      <c r="CZ248" s="11">
        <f t="shared" si="350"/>
        <v>1</v>
      </c>
      <c r="DA248" s="11">
        <f t="shared" si="351"/>
        <v>1</v>
      </c>
      <c r="DB248" s="11">
        <f t="shared" si="352"/>
        <v>1</v>
      </c>
      <c r="DC248" s="11">
        <f t="shared" si="353"/>
        <v>0</v>
      </c>
      <c r="DD248" s="11">
        <f t="shared" si="354"/>
        <v>0</v>
      </c>
      <c r="DE248" s="10">
        <f t="shared" si="355"/>
        <v>3</v>
      </c>
      <c r="DF248" s="12" t="s">
        <v>1553</v>
      </c>
      <c r="DG248" s="12" t="s">
        <v>1554</v>
      </c>
      <c r="DH248" s="13">
        <v>2845</v>
      </c>
      <c r="DI248" s="10">
        <f t="shared" si="356"/>
        <v>4</v>
      </c>
      <c r="DJ248" s="17">
        <f t="shared" si="357"/>
        <v>4.0999999999999996</v>
      </c>
    </row>
    <row r="249" spans="1:114" ht="14.25" x14ac:dyDescent="0.2">
      <c r="A249" s="6" t="s">
        <v>479</v>
      </c>
      <c r="B249" s="7">
        <v>1883</v>
      </c>
      <c r="C249" s="7"/>
      <c r="D249" s="7">
        <v>242</v>
      </c>
      <c r="E249" s="6" t="s">
        <v>558</v>
      </c>
      <c r="F249" s="9" t="str">
        <f t="shared" si="305"/>
        <v>Lisa</v>
      </c>
      <c r="G249" s="10" t="str">
        <f t="shared" si="306"/>
        <v>lisa.hermansson@vadstena.se</v>
      </c>
      <c r="H249" s="10" t="str">
        <f t="shared" si="307"/>
        <v>Fritidscentrum</v>
      </c>
      <c r="I249" s="11">
        <f t="shared" si="358"/>
        <v>0</v>
      </c>
      <c r="J249" s="11">
        <f t="shared" si="359"/>
        <v>0</v>
      </c>
      <c r="K249" s="11">
        <f t="shared" si="360"/>
        <v>0</v>
      </c>
      <c r="L249" s="11">
        <f t="shared" si="361"/>
        <v>1.25</v>
      </c>
      <c r="M249" s="11">
        <f t="shared" si="362"/>
        <v>0</v>
      </c>
      <c r="N249" s="10">
        <f t="shared" si="363"/>
        <v>1.25</v>
      </c>
      <c r="O249" s="11">
        <f t="shared" si="364"/>
        <v>0</v>
      </c>
      <c r="P249" s="11">
        <f t="shared" si="365"/>
        <v>0</v>
      </c>
      <c r="Q249" s="11">
        <f t="shared" si="366"/>
        <v>1</v>
      </c>
      <c r="R249" s="11">
        <f t="shared" si="367"/>
        <v>0</v>
      </c>
      <c r="S249" s="11">
        <f t="shared" si="368"/>
        <v>0</v>
      </c>
      <c r="T249" s="11">
        <f t="shared" si="369"/>
        <v>0</v>
      </c>
      <c r="U249" s="10">
        <f t="shared" si="370"/>
        <v>1</v>
      </c>
      <c r="V249" s="11">
        <f t="shared" si="371"/>
        <v>0</v>
      </c>
      <c r="W249" s="11">
        <f t="shared" si="372"/>
        <v>0</v>
      </c>
      <c r="X249" s="11">
        <f t="shared" si="373"/>
        <v>0.625</v>
      </c>
      <c r="Y249" s="11">
        <f t="shared" si="374"/>
        <v>0</v>
      </c>
      <c r="Z249" s="11">
        <f t="shared" si="375"/>
        <v>0</v>
      </c>
      <c r="AA249" s="11">
        <f t="shared" si="376"/>
        <v>0.625</v>
      </c>
      <c r="AB249" s="11">
        <f t="shared" si="377"/>
        <v>0</v>
      </c>
      <c r="AC249" s="11">
        <f t="shared" si="378"/>
        <v>0</v>
      </c>
      <c r="AD249" s="11">
        <f t="shared" si="379"/>
        <v>0</v>
      </c>
      <c r="AE249" s="10">
        <f t="shared" si="380"/>
        <v>1.25</v>
      </c>
      <c r="AF249" s="11">
        <f t="shared" si="381"/>
        <v>1</v>
      </c>
      <c r="AG249" s="11">
        <f t="shared" si="382"/>
        <v>0</v>
      </c>
      <c r="AH249" s="11">
        <f t="shared" si="383"/>
        <v>0</v>
      </c>
      <c r="AI249" s="11">
        <f t="shared" si="384"/>
        <v>0</v>
      </c>
      <c r="AJ249" s="11">
        <f t="shared" si="385"/>
        <v>0</v>
      </c>
      <c r="AK249" s="11">
        <f t="shared" si="386"/>
        <v>0</v>
      </c>
      <c r="AL249" s="10">
        <f t="shared" si="387"/>
        <v>1</v>
      </c>
      <c r="AM249" s="11">
        <f t="shared" si="388"/>
        <v>0</v>
      </c>
      <c r="AN249" s="11">
        <f t="shared" si="389"/>
        <v>1</v>
      </c>
      <c r="AO249" s="11">
        <f t="shared" si="390"/>
        <v>1</v>
      </c>
      <c r="AP249" s="11">
        <f t="shared" si="391"/>
        <v>1</v>
      </c>
      <c r="AQ249" s="11">
        <f t="shared" si="392"/>
        <v>0</v>
      </c>
      <c r="AR249" s="11">
        <f t="shared" si="393"/>
        <v>0</v>
      </c>
      <c r="AS249" s="10">
        <f t="shared" si="394"/>
        <v>3</v>
      </c>
      <c r="AT249" s="11">
        <f t="shared" si="395"/>
        <v>0</v>
      </c>
      <c r="AU249" s="11">
        <f t="shared" si="396"/>
        <v>0</v>
      </c>
      <c r="AV249" s="11">
        <f t="shared" si="397"/>
        <v>1</v>
      </c>
      <c r="AW249" s="11">
        <f t="shared" si="398"/>
        <v>0</v>
      </c>
      <c r="AX249" s="11">
        <f t="shared" si="399"/>
        <v>0</v>
      </c>
      <c r="AY249" s="11">
        <f t="shared" si="400"/>
        <v>0</v>
      </c>
      <c r="AZ249" s="10">
        <f t="shared" si="401"/>
        <v>1</v>
      </c>
      <c r="BA249" s="12" t="s">
        <v>1429</v>
      </c>
      <c r="BB249" s="12" t="s">
        <v>1635</v>
      </c>
      <c r="BC249" s="13">
        <v>2512</v>
      </c>
      <c r="BD249" s="10">
        <f t="shared" si="308"/>
        <v>3</v>
      </c>
      <c r="BE249" s="17">
        <f t="shared" si="402"/>
        <v>1.6</v>
      </c>
      <c r="BF249" s="10" t="str">
        <f t="shared" si="403"/>
        <v>Varken eller</v>
      </c>
      <c r="BI249" s="7">
        <v>17</v>
      </c>
      <c r="BJ249" s="6" t="s">
        <v>724</v>
      </c>
      <c r="BK249" s="9" t="str">
        <f t="shared" si="309"/>
        <v>Lena Rehnholm</v>
      </c>
      <c r="BL249" s="10" t="str">
        <f t="shared" si="310"/>
        <v>lena.rehnholm@eskilstuna.se</v>
      </c>
      <c r="BM249" s="10" t="str">
        <f t="shared" si="311"/>
        <v>Avdelningschef Ung Fritid</v>
      </c>
      <c r="BN249" s="11">
        <f t="shared" si="312"/>
        <v>1.25</v>
      </c>
      <c r="BO249" s="11">
        <f t="shared" si="313"/>
        <v>1.25</v>
      </c>
      <c r="BP249" s="11">
        <f t="shared" si="314"/>
        <v>0</v>
      </c>
      <c r="BQ249" s="11">
        <f t="shared" si="315"/>
        <v>1.25</v>
      </c>
      <c r="BR249" s="11">
        <f t="shared" si="316"/>
        <v>0</v>
      </c>
      <c r="BS249" s="10">
        <f t="shared" si="317"/>
        <v>3.75</v>
      </c>
      <c r="BT249" s="11">
        <f t="shared" si="318"/>
        <v>1</v>
      </c>
      <c r="BU249" s="11">
        <f t="shared" si="319"/>
        <v>1</v>
      </c>
      <c r="BV249" s="11">
        <f t="shared" si="320"/>
        <v>1</v>
      </c>
      <c r="BW249" s="11">
        <f t="shared" si="321"/>
        <v>1</v>
      </c>
      <c r="BX249" s="11">
        <f t="shared" si="322"/>
        <v>1</v>
      </c>
      <c r="BY249" s="11">
        <f t="shared" si="323"/>
        <v>0</v>
      </c>
      <c r="BZ249" s="10">
        <f t="shared" si="324"/>
        <v>5</v>
      </c>
      <c r="CA249" s="11">
        <f t="shared" si="325"/>
        <v>0.625</v>
      </c>
      <c r="CB249" s="11">
        <f t="shared" si="326"/>
        <v>0.625</v>
      </c>
      <c r="CC249" s="11">
        <f t="shared" si="327"/>
        <v>0.625</v>
      </c>
      <c r="CD249" s="11">
        <f t="shared" si="328"/>
        <v>0.625</v>
      </c>
      <c r="CE249" s="11">
        <f t="shared" si="329"/>
        <v>0.625</v>
      </c>
      <c r="CF249" s="11">
        <f t="shared" si="330"/>
        <v>0.625</v>
      </c>
      <c r="CG249" s="11">
        <f t="shared" si="331"/>
        <v>0.625</v>
      </c>
      <c r="CH249" s="11">
        <f t="shared" si="332"/>
        <v>0.625</v>
      </c>
      <c r="CI249" s="11">
        <f t="shared" si="333"/>
        <v>0</v>
      </c>
      <c r="CJ249" s="10">
        <f t="shared" si="334"/>
        <v>5</v>
      </c>
      <c r="CK249" s="11">
        <f t="shared" si="335"/>
        <v>0</v>
      </c>
      <c r="CL249" s="11">
        <f t="shared" si="336"/>
        <v>2</v>
      </c>
      <c r="CM249" s="11">
        <f t="shared" si="337"/>
        <v>0</v>
      </c>
      <c r="CN249" s="11">
        <f t="shared" si="338"/>
        <v>0</v>
      </c>
      <c r="CO249" s="11">
        <f t="shared" si="339"/>
        <v>0</v>
      </c>
      <c r="CP249" s="11">
        <f t="shared" si="340"/>
        <v>0</v>
      </c>
      <c r="CQ249" s="10">
        <f t="shared" si="341"/>
        <v>2</v>
      </c>
      <c r="CR249" s="11">
        <f t="shared" si="342"/>
        <v>1</v>
      </c>
      <c r="CS249" s="11">
        <f t="shared" si="343"/>
        <v>1</v>
      </c>
      <c r="CT249" s="11">
        <f t="shared" si="344"/>
        <v>1</v>
      </c>
      <c r="CU249" s="11">
        <f t="shared" si="345"/>
        <v>1</v>
      </c>
      <c r="CV249" s="11">
        <f t="shared" si="346"/>
        <v>1</v>
      </c>
      <c r="CW249" s="11">
        <f t="shared" si="347"/>
        <v>0</v>
      </c>
      <c r="CX249" s="10">
        <f t="shared" si="348"/>
        <v>5</v>
      </c>
      <c r="CY249" s="11">
        <f t="shared" si="349"/>
        <v>1</v>
      </c>
      <c r="CZ249" s="11">
        <f t="shared" si="350"/>
        <v>1</v>
      </c>
      <c r="DA249" s="11">
        <f t="shared" si="351"/>
        <v>1</v>
      </c>
      <c r="DB249" s="11">
        <f t="shared" si="352"/>
        <v>1</v>
      </c>
      <c r="DC249" s="11">
        <f t="shared" si="353"/>
        <v>0</v>
      </c>
      <c r="DD249" s="11">
        <f t="shared" si="354"/>
        <v>0</v>
      </c>
      <c r="DE249" s="10">
        <f t="shared" si="355"/>
        <v>4</v>
      </c>
      <c r="DF249" s="12" t="s">
        <v>1573</v>
      </c>
      <c r="DG249" s="12" t="s">
        <v>1344</v>
      </c>
      <c r="DH249" s="13">
        <v>2855</v>
      </c>
      <c r="DI249" s="10">
        <f t="shared" si="356"/>
        <v>4</v>
      </c>
      <c r="DJ249" s="17">
        <f t="shared" si="357"/>
        <v>4.0999999999999996</v>
      </c>
    </row>
    <row r="250" spans="1:114" ht="14.25" x14ac:dyDescent="0.2">
      <c r="A250" s="6" t="s">
        <v>479</v>
      </c>
      <c r="B250" s="7">
        <v>1880</v>
      </c>
      <c r="C250" s="7"/>
      <c r="D250" s="7">
        <v>243</v>
      </c>
      <c r="E250" s="6" t="s">
        <v>314</v>
      </c>
      <c r="F250" s="9" t="str">
        <f t="shared" si="305"/>
        <v>Niklas Vestlund</v>
      </c>
      <c r="G250" s="10" t="str">
        <f t="shared" si="306"/>
        <v>niklas.vestlund@gnosjo.se</v>
      </c>
      <c r="H250" s="10" t="str">
        <f t="shared" si="307"/>
        <v>Fältsekreterare</v>
      </c>
      <c r="I250" s="11">
        <f t="shared" si="358"/>
        <v>0</v>
      </c>
      <c r="J250" s="11">
        <f t="shared" si="359"/>
        <v>0</v>
      </c>
      <c r="K250" s="11">
        <f t="shared" si="360"/>
        <v>0</v>
      </c>
      <c r="L250" s="11">
        <f t="shared" si="361"/>
        <v>0</v>
      </c>
      <c r="M250" s="11">
        <f t="shared" si="362"/>
        <v>0</v>
      </c>
      <c r="N250" s="10">
        <f t="shared" si="363"/>
        <v>0</v>
      </c>
      <c r="O250" s="11">
        <f t="shared" si="364"/>
        <v>0</v>
      </c>
      <c r="P250" s="11">
        <f t="shared" si="365"/>
        <v>1</v>
      </c>
      <c r="Q250" s="11">
        <f t="shared" si="366"/>
        <v>0</v>
      </c>
      <c r="R250" s="11">
        <f t="shared" si="367"/>
        <v>1</v>
      </c>
      <c r="S250" s="11">
        <f t="shared" si="368"/>
        <v>0</v>
      </c>
      <c r="T250" s="11">
        <f t="shared" si="369"/>
        <v>0</v>
      </c>
      <c r="U250" s="10">
        <f t="shared" si="370"/>
        <v>2</v>
      </c>
      <c r="V250" s="11">
        <f t="shared" si="371"/>
        <v>0</v>
      </c>
      <c r="W250" s="11">
        <f t="shared" si="372"/>
        <v>0.625</v>
      </c>
      <c r="X250" s="11">
        <f t="shared" si="373"/>
        <v>0</v>
      </c>
      <c r="Y250" s="11">
        <f t="shared" si="374"/>
        <v>0</v>
      </c>
      <c r="Z250" s="11">
        <f t="shared" si="375"/>
        <v>0</v>
      </c>
      <c r="AA250" s="11">
        <f t="shared" si="376"/>
        <v>0.625</v>
      </c>
      <c r="AB250" s="11">
        <f t="shared" si="377"/>
        <v>0</v>
      </c>
      <c r="AC250" s="11">
        <f t="shared" si="378"/>
        <v>0</v>
      </c>
      <c r="AD250" s="11">
        <f t="shared" si="379"/>
        <v>0</v>
      </c>
      <c r="AE250" s="10">
        <f t="shared" si="380"/>
        <v>1.25</v>
      </c>
      <c r="AF250" s="11">
        <f t="shared" si="381"/>
        <v>1</v>
      </c>
      <c r="AG250" s="11">
        <f t="shared" si="382"/>
        <v>0</v>
      </c>
      <c r="AH250" s="11">
        <f t="shared" si="383"/>
        <v>0</v>
      </c>
      <c r="AI250" s="11">
        <f t="shared" si="384"/>
        <v>0</v>
      </c>
      <c r="AJ250" s="11">
        <f t="shared" si="385"/>
        <v>0</v>
      </c>
      <c r="AK250" s="11">
        <f t="shared" si="386"/>
        <v>0</v>
      </c>
      <c r="AL250" s="10">
        <f t="shared" si="387"/>
        <v>1</v>
      </c>
      <c r="AM250" s="11">
        <f t="shared" si="388"/>
        <v>1</v>
      </c>
      <c r="AN250" s="11">
        <f t="shared" si="389"/>
        <v>1</v>
      </c>
      <c r="AO250" s="11">
        <f t="shared" si="390"/>
        <v>0</v>
      </c>
      <c r="AP250" s="11">
        <f t="shared" si="391"/>
        <v>0</v>
      </c>
      <c r="AQ250" s="11">
        <f t="shared" si="392"/>
        <v>0</v>
      </c>
      <c r="AR250" s="11">
        <f t="shared" si="393"/>
        <v>0</v>
      </c>
      <c r="AS250" s="10">
        <f t="shared" si="394"/>
        <v>2</v>
      </c>
      <c r="AT250" s="11">
        <f t="shared" si="395"/>
        <v>1</v>
      </c>
      <c r="AU250" s="11">
        <f t="shared" si="396"/>
        <v>0</v>
      </c>
      <c r="AV250" s="11">
        <f t="shared" si="397"/>
        <v>0</v>
      </c>
      <c r="AW250" s="11">
        <f t="shared" si="398"/>
        <v>0</v>
      </c>
      <c r="AX250" s="11">
        <f t="shared" si="399"/>
        <v>0</v>
      </c>
      <c r="AY250" s="11">
        <f t="shared" si="400"/>
        <v>0</v>
      </c>
      <c r="AZ250" s="10">
        <f t="shared" si="401"/>
        <v>1</v>
      </c>
      <c r="BA250" s="12" t="s">
        <v>1390</v>
      </c>
      <c r="BB250" s="12" t="s">
        <v>1391</v>
      </c>
      <c r="BC250" s="13">
        <v>2508</v>
      </c>
      <c r="BD250" s="10">
        <f t="shared" si="308"/>
        <v>3</v>
      </c>
      <c r="BE250" s="17">
        <f t="shared" si="402"/>
        <v>1.5</v>
      </c>
      <c r="BF250" s="10" t="str">
        <f t="shared" si="403"/>
        <v>Dålig</v>
      </c>
      <c r="BI250" s="7">
        <v>18</v>
      </c>
      <c r="BJ250" s="6" t="s">
        <v>845</v>
      </c>
      <c r="BK250" s="9" t="str">
        <f t="shared" si="309"/>
        <v>Niklas Forslund</v>
      </c>
      <c r="BL250" s="10" t="str">
        <f t="shared" si="310"/>
        <v>niklas.forslund@enkoping.se</v>
      </c>
      <c r="BM250" s="10" t="str">
        <f t="shared" si="311"/>
        <v>Verksamhetschef Barn och unga</v>
      </c>
      <c r="BN250" s="11">
        <f t="shared" si="312"/>
        <v>0</v>
      </c>
      <c r="BO250" s="11">
        <f t="shared" si="313"/>
        <v>1.25</v>
      </c>
      <c r="BP250" s="11">
        <f t="shared" si="314"/>
        <v>0</v>
      </c>
      <c r="BQ250" s="11">
        <f t="shared" si="315"/>
        <v>1.25</v>
      </c>
      <c r="BR250" s="11">
        <f t="shared" si="316"/>
        <v>0</v>
      </c>
      <c r="BS250" s="10">
        <f t="shared" si="317"/>
        <v>2.5</v>
      </c>
      <c r="BT250" s="11">
        <f t="shared" si="318"/>
        <v>1</v>
      </c>
      <c r="BU250" s="11">
        <f t="shared" si="319"/>
        <v>1</v>
      </c>
      <c r="BV250" s="11">
        <f t="shared" si="320"/>
        <v>1</v>
      </c>
      <c r="BW250" s="11">
        <f t="shared" si="321"/>
        <v>1</v>
      </c>
      <c r="BX250" s="11">
        <f t="shared" si="322"/>
        <v>1</v>
      </c>
      <c r="BY250" s="11">
        <f t="shared" si="323"/>
        <v>0</v>
      </c>
      <c r="BZ250" s="10">
        <f t="shared" si="324"/>
        <v>5</v>
      </c>
      <c r="CA250" s="11">
        <f t="shared" si="325"/>
        <v>0.625</v>
      </c>
      <c r="CB250" s="11">
        <f t="shared" si="326"/>
        <v>0.625</v>
      </c>
      <c r="CC250" s="11">
        <f t="shared" si="327"/>
        <v>0.625</v>
      </c>
      <c r="CD250" s="11">
        <f t="shared" si="328"/>
        <v>0.625</v>
      </c>
      <c r="CE250" s="11">
        <f t="shared" si="329"/>
        <v>0.625</v>
      </c>
      <c r="CF250" s="11">
        <f t="shared" si="330"/>
        <v>0.625</v>
      </c>
      <c r="CG250" s="11">
        <f t="shared" si="331"/>
        <v>0.625</v>
      </c>
      <c r="CH250" s="11">
        <f t="shared" si="332"/>
        <v>0.625</v>
      </c>
      <c r="CI250" s="11">
        <f t="shared" si="333"/>
        <v>0</v>
      </c>
      <c r="CJ250" s="10">
        <f t="shared" si="334"/>
        <v>5</v>
      </c>
      <c r="CK250" s="11">
        <f t="shared" si="335"/>
        <v>0</v>
      </c>
      <c r="CL250" s="11">
        <f t="shared" si="336"/>
        <v>2</v>
      </c>
      <c r="CM250" s="11">
        <f t="shared" si="337"/>
        <v>0</v>
      </c>
      <c r="CN250" s="11">
        <f t="shared" si="338"/>
        <v>2</v>
      </c>
      <c r="CO250" s="11">
        <f t="shared" si="339"/>
        <v>1</v>
      </c>
      <c r="CP250" s="11">
        <f t="shared" si="340"/>
        <v>0</v>
      </c>
      <c r="CQ250" s="10">
        <f t="shared" si="341"/>
        <v>5</v>
      </c>
      <c r="CR250" s="11">
        <f t="shared" si="342"/>
        <v>1</v>
      </c>
      <c r="CS250" s="11">
        <f t="shared" si="343"/>
        <v>1</v>
      </c>
      <c r="CT250" s="11">
        <f t="shared" si="344"/>
        <v>1</v>
      </c>
      <c r="CU250" s="11">
        <f t="shared" si="345"/>
        <v>1</v>
      </c>
      <c r="CV250" s="11">
        <f t="shared" si="346"/>
        <v>1</v>
      </c>
      <c r="CW250" s="11">
        <f t="shared" si="347"/>
        <v>0</v>
      </c>
      <c r="CX250" s="10">
        <f t="shared" si="348"/>
        <v>5</v>
      </c>
      <c r="CY250" s="11">
        <f t="shared" si="349"/>
        <v>0</v>
      </c>
      <c r="CZ250" s="11">
        <f t="shared" si="350"/>
        <v>1</v>
      </c>
      <c r="DA250" s="11">
        <f t="shared" si="351"/>
        <v>1</v>
      </c>
      <c r="DB250" s="11">
        <f t="shared" si="352"/>
        <v>1</v>
      </c>
      <c r="DC250" s="11">
        <f t="shared" si="353"/>
        <v>1</v>
      </c>
      <c r="DD250" s="11">
        <f t="shared" si="354"/>
        <v>0</v>
      </c>
      <c r="DE250" s="10">
        <f t="shared" si="355"/>
        <v>4</v>
      </c>
      <c r="DF250" s="12" t="s">
        <v>1580</v>
      </c>
      <c r="DG250" s="12" t="s">
        <v>1340</v>
      </c>
      <c r="DH250" s="13">
        <v>2484</v>
      </c>
      <c r="DI250" s="10">
        <f t="shared" si="356"/>
        <v>2</v>
      </c>
      <c r="DJ250" s="17">
        <f t="shared" si="357"/>
        <v>4.0999999999999996</v>
      </c>
    </row>
    <row r="251" spans="1:114" ht="14.25" x14ac:dyDescent="0.2">
      <c r="A251" s="19" t="s">
        <v>521</v>
      </c>
      <c r="B251" s="7">
        <v>584</v>
      </c>
      <c r="C251" s="7"/>
      <c r="D251" s="7">
        <v>244</v>
      </c>
      <c r="E251" s="6" t="s">
        <v>899</v>
      </c>
      <c r="F251" s="9" t="str">
        <f t="shared" si="305"/>
        <v>Johanna Jonsson</v>
      </c>
      <c r="G251" s="10" t="str">
        <f t="shared" si="306"/>
        <v>johanna.jonsson@hotmail.com</v>
      </c>
      <c r="H251" s="10" t="str">
        <f t="shared" si="307"/>
        <v>Folkhälsosamordnare</v>
      </c>
      <c r="I251" s="11">
        <f t="shared" si="358"/>
        <v>0</v>
      </c>
      <c r="J251" s="11">
        <f t="shared" si="359"/>
        <v>0</v>
      </c>
      <c r="K251" s="11">
        <f t="shared" si="360"/>
        <v>0</v>
      </c>
      <c r="L251" s="11">
        <f t="shared" si="361"/>
        <v>1.25</v>
      </c>
      <c r="M251" s="11">
        <f t="shared" si="362"/>
        <v>0</v>
      </c>
      <c r="N251" s="10">
        <f t="shared" si="363"/>
        <v>1.25</v>
      </c>
      <c r="O251" s="11">
        <f t="shared" si="364"/>
        <v>1</v>
      </c>
      <c r="P251" s="11">
        <f t="shared" si="365"/>
        <v>0</v>
      </c>
      <c r="Q251" s="11">
        <f t="shared" si="366"/>
        <v>1</v>
      </c>
      <c r="R251" s="11">
        <f t="shared" si="367"/>
        <v>1</v>
      </c>
      <c r="S251" s="11">
        <f t="shared" si="368"/>
        <v>0</v>
      </c>
      <c r="T251" s="11">
        <f t="shared" si="369"/>
        <v>0</v>
      </c>
      <c r="U251" s="10">
        <f t="shared" si="370"/>
        <v>3</v>
      </c>
      <c r="V251" s="11">
        <f t="shared" si="371"/>
        <v>0</v>
      </c>
      <c r="W251" s="11">
        <f t="shared" si="372"/>
        <v>0</v>
      </c>
      <c r="X251" s="11">
        <f t="shared" si="373"/>
        <v>0</v>
      </c>
      <c r="Y251" s="11">
        <f t="shared" si="374"/>
        <v>0</v>
      </c>
      <c r="Z251" s="11">
        <f t="shared" si="375"/>
        <v>0.625</v>
      </c>
      <c r="AA251" s="11">
        <f t="shared" si="376"/>
        <v>0.625</v>
      </c>
      <c r="AB251" s="11">
        <f t="shared" si="377"/>
        <v>0.625</v>
      </c>
      <c r="AC251" s="11">
        <f t="shared" si="378"/>
        <v>0.625</v>
      </c>
      <c r="AD251" s="11">
        <f t="shared" si="379"/>
        <v>0</v>
      </c>
      <c r="AE251" s="10">
        <f t="shared" si="380"/>
        <v>2.5</v>
      </c>
      <c r="AF251" s="11">
        <f t="shared" si="381"/>
        <v>1</v>
      </c>
      <c r="AG251" s="11">
        <f t="shared" si="382"/>
        <v>0</v>
      </c>
      <c r="AH251" s="11">
        <f t="shared" si="383"/>
        <v>0</v>
      </c>
      <c r="AI251" s="11">
        <f t="shared" si="384"/>
        <v>0</v>
      </c>
      <c r="AJ251" s="11">
        <f t="shared" si="385"/>
        <v>0</v>
      </c>
      <c r="AK251" s="11">
        <f t="shared" si="386"/>
        <v>0</v>
      </c>
      <c r="AL251" s="10">
        <f t="shared" si="387"/>
        <v>1</v>
      </c>
      <c r="AM251" s="11">
        <f t="shared" si="388"/>
        <v>1</v>
      </c>
      <c r="AN251" s="11">
        <f t="shared" si="389"/>
        <v>0</v>
      </c>
      <c r="AO251" s="11">
        <f t="shared" si="390"/>
        <v>0</v>
      </c>
      <c r="AP251" s="11">
        <f t="shared" si="391"/>
        <v>1</v>
      </c>
      <c r="AQ251" s="11">
        <f t="shared" si="392"/>
        <v>0</v>
      </c>
      <c r="AR251" s="11">
        <f t="shared" si="393"/>
        <v>0</v>
      </c>
      <c r="AS251" s="10">
        <f t="shared" si="394"/>
        <v>2</v>
      </c>
      <c r="AT251" s="11">
        <f t="shared" si="395"/>
        <v>1</v>
      </c>
      <c r="AU251" s="11">
        <f t="shared" si="396"/>
        <v>0</v>
      </c>
      <c r="AV251" s="11">
        <f t="shared" si="397"/>
        <v>0</v>
      </c>
      <c r="AW251" s="11">
        <f t="shared" si="398"/>
        <v>0</v>
      </c>
      <c r="AX251" s="11">
        <f t="shared" si="399"/>
        <v>0</v>
      </c>
      <c r="AY251" s="11">
        <f t="shared" si="400"/>
        <v>0</v>
      </c>
      <c r="AZ251" s="10">
        <f t="shared" si="401"/>
        <v>1</v>
      </c>
      <c r="BA251" s="12">
        <v>433</v>
      </c>
      <c r="BB251" s="12">
        <v>970</v>
      </c>
      <c r="BC251" s="13">
        <v>1403</v>
      </c>
      <c r="BD251" s="10">
        <f t="shared" si="308"/>
        <v>0</v>
      </c>
      <c r="BE251" s="17">
        <f t="shared" si="402"/>
        <v>1.5</v>
      </c>
      <c r="BF251" s="10" t="str">
        <f t="shared" si="403"/>
        <v>Varken eller</v>
      </c>
      <c r="BI251" s="7">
        <v>19</v>
      </c>
      <c r="BJ251" s="6" t="s">
        <v>483</v>
      </c>
      <c r="BK251" s="9" t="str">
        <f t="shared" si="309"/>
        <v>Birgitta Åkerlund</v>
      </c>
      <c r="BL251" s="10" t="str">
        <f t="shared" si="310"/>
        <v>birgitta.akerlund@trollhattan.se</v>
      </c>
      <c r="BM251" s="10" t="str">
        <f t="shared" si="311"/>
        <v>Utvecklingsledare</v>
      </c>
      <c r="BN251" s="11">
        <f t="shared" si="312"/>
        <v>1.25</v>
      </c>
      <c r="BO251" s="11">
        <f t="shared" si="313"/>
        <v>0</v>
      </c>
      <c r="BP251" s="11">
        <f t="shared" si="314"/>
        <v>0</v>
      </c>
      <c r="BQ251" s="11">
        <f t="shared" si="315"/>
        <v>1.25</v>
      </c>
      <c r="BR251" s="11">
        <f t="shared" si="316"/>
        <v>0</v>
      </c>
      <c r="BS251" s="10">
        <f t="shared" si="317"/>
        <v>2.5</v>
      </c>
      <c r="BT251" s="11">
        <f t="shared" si="318"/>
        <v>1</v>
      </c>
      <c r="BU251" s="11">
        <f t="shared" si="319"/>
        <v>1</v>
      </c>
      <c r="BV251" s="11">
        <f t="shared" si="320"/>
        <v>1</v>
      </c>
      <c r="BW251" s="11">
        <f t="shared" si="321"/>
        <v>1</v>
      </c>
      <c r="BX251" s="11">
        <f t="shared" si="322"/>
        <v>1</v>
      </c>
      <c r="BY251" s="11">
        <f t="shared" si="323"/>
        <v>0</v>
      </c>
      <c r="BZ251" s="10">
        <f t="shared" si="324"/>
        <v>5</v>
      </c>
      <c r="CA251" s="11">
        <f t="shared" si="325"/>
        <v>0.625</v>
      </c>
      <c r="CB251" s="11">
        <f t="shared" si="326"/>
        <v>0.625</v>
      </c>
      <c r="CC251" s="11">
        <f t="shared" si="327"/>
        <v>0.625</v>
      </c>
      <c r="CD251" s="11">
        <f t="shared" si="328"/>
        <v>0.625</v>
      </c>
      <c r="CE251" s="11">
        <f t="shared" si="329"/>
        <v>0.625</v>
      </c>
      <c r="CF251" s="11">
        <f t="shared" si="330"/>
        <v>0.625</v>
      </c>
      <c r="CG251" s="11">
        <f t="shared" si="331"/>
        <v>0.625</v>
      </c>
      <c r="CH251" s="11">
        <f t="shared" si="332"/>
        <v>0.625</v>
      </c>
      <c r="CI251" s="11">
        <f t="shared" si="333"/>
        <v>0</v>
      </c>
      <c r="CJ251" s="10">
        <f t="shared" si="334"/>
        <v>5</v>
      </c>
      <c r="CK251" s="11">
        <f t="shared" si="335"/>
        <v>0</v>
      </c>
      <c r="CL251" s="11">
        <f t="shared" si="336"/>
        <v>2</v>
      </c>
      <c r="CM251" s="11">
        <f t="shared" si="337"/>
        <v>0</v>
      </c>
      <c r="CN251" s="11">
        <f t="shared" si="338"/>
        <v>2</v>
      </c>
      <c r="CO251" s="11">
        <f t="shared" si="339"/>
        <v>0</v>
      </c>
      <c r="CP251" s="11">
        <f t="shared" si="340"/>
        <v>0</v>
      </c>
      <c r="CQ251" s="10">
        <f t="shared" si="341"/>
        <v>4</v>
      </c>
      <c r="CR251" s="11">
        <f t="shared" si="342"/>
        <v>1</v>
      </c>
      <c r="CS251" s="11">
        <f t="shared" si="343"/>
        <v>1</v>
      </c>
      <c r="CT251" s="11">
        <f t="shared" si="344"/>
        <v>1</v>
      </c>
      <c r="CU251" s="11">
        <f t="shared" si="345"/>
        <v>1</v>
      </c>
      <c r="CV251" s="11">
        <f t="shared" si="346"/>
        <v>1</v>
      </c>
      <c r="CW251" s="11">
        <f t="shared" si="347"/>
        <v>0</v>
      </c>
      <c r="CX251" s="10">
        <f t="shared" si="348"/>
        <v>5</v>
      </c>
      <c r="CY251" s="11">
        <f t="shared" si="349"/>
        <v>0</v>
      </c>
      <c r="CZ251" s="11">
        <f t="shared" si="350"/>
        <v>1</v>
      </c>
      <c r="DA251" s="11">
        <f t="shared" si="351"/>
        <v>1</v>
      </c>
      <c r="DB251" s="11">
        <f t="shared" si="352"/>
        <v>0</v>
      </c>
      <c r="DC251" s="11">
        <f t="shared" si="353"/>
        <v>0</v>
      </c>
      <c r="DD251" s="11">
        <f t="shared" si="354"/>
        <v>0</v>
      </c>
      <c r="DE251" s="10">
        <f t="shared" si="355"/>
        <v>2</v>
      </c>
      <c r="DF251" s="12" t="s">
        <v>1677</v>
      </c>
      <c r="DG251" s="12" t="s">
        <v>1678</v>
      </c>
      <c r="DH251" s="13">
        <v>3186</v>
      </c>
      <c r="DI251" s="10">
        <f t="shared" si="356"/>
        <v>5</v>
      </c>
      <c r="DJ251" s="17">
        <f t="shared" si="357"/>
        <v>4.0999999999999996</v>
      </c>
    </row>
    <row r="252" spans="1:114" ht="14.25" x14ac:dyDescent="0.2">
      <c r="A252" s="6" t="s">
        <v>521</v>
      </c>
      <c r="B252" s="7">
        <v>512</v>
      </c>
      <c r="C252" s="7"/>
      <c r="D252" s="7">
        <v>245</v>
      </c>
      <c r="E252" s="6" t="s">
        <v>190</v>
      </c>
      <c r="F252" s="9" t="str">
        <f t="shared" si="305"/>
        <v>Kent Larsson</v>
      </c>
      <c r="G252" s="10" t="str">
        <f t="shared" si="306"/>
        <v>kent.larsson@bastad.se</v>
      </c>
      <c r="H252" s="10" t="str">
        <f t="shared" si="307"/>
        <v>Enhetschef Fritidsledare</v>
      </c>
      <c r="I252" s="11">
        <f t="shared" si="358"/>
        <v>0</v>
      </c>
      <c r="J252" s="11">
        <f t="shared" si="359"/>
        <v>0</v>
      </c>
      <c r="K252" s="11">
        <f t="shared" si="360"/>
        <v>0</v>
      </c>
      <c r="L252" s="11">
        <f t="shared" si="361"/>
        <v>0</v>
      </c>
      <c r="M252" s="11">
        <f t="shared" si="362"/>
        <v>0</v>
      </c>
      <c r="N252" s="10">
        <f t="shared" si="363"/>
        <v>0</v>
      </c>
      <c r="O252" s="11">
        <f t="shared" si="364"/>
        <v>0</v>
      </c>
      <c r="P252" s="11">
        <f t="shared" si="365"/>
        <v>0</v>
      </c>
      <c r="Q252" s="11">
        <f t="shared" si="366"/>
        <v>1</v>
      </c>
      <c r="R252" s="11">
        <f t="shared" si="367"/>
        <v>0</v>
      </c>
      <c r="S252" s="11">
        <f t="shared" si="368"/>
        <v>1</v>
      </c>
      <c r="T252" s="11">
        <f t="shared" si="369"/>
        <v>0</v>
      </c>
      <c r="U252" s="10">
        <f t="shared" si="370"/>
        <v>2</v>
      </c>
      <c r="V252" s="11">
        <f t="shared" si="371"/>
        <v>0</v>
      </c>
      <c r="W252" s="11">
        <f t="shared" si="372"/>
        <v>0</v>
      </c>
      <c r="X252" s="11">
        <f t="shared" si="373"/>
        <v>0</v>
      </c>
      <c r="Y252" s="11">
        <f t="shared" si="374"/>
        <v>0</v>
      </c>
      <c r="Z252" s="11">
        <f t="shared" si="375"/>
        <v>0</v>
      </c>
      <c r="AA252" s="11">
        <f t="shared" si="376"/>
        <v>0.625</v>
      </c>
      <c r="AB252" s="11">
        <f t="shared" si="377"/>
        <v>0</v>
      </c>
      <c r="AC252" s="11">
        <f t="shared" si="378"/>
        <v>0</v>
      </c>
      <c r="AD252" s="11">
        <f t="shared" si="379"/>
        <v>0</v>
      </c>
      <c r="AE252" s="10">
        <f t="shared" si="380"/>
        <v>0.625</v>
      </c>
      <c r="AF252" s="11">
        <f t="shared" si="381"/>
        <v>1</v>
      </c>
      <c r="AG252" s="11">
        <f t="shared" si="382"/>
        <v>0</v>
      </c>
      <c r="AH252" s="11">
        <f t="shared" si="383"/>
        <v>1</v>
      </c>
      <c r="AI252" s="11">
        <f t="shared" si="384"/>
        <v>0</v>
      </c>
      <c r="AJ252" s="11">
        <f t="shared" si="385"/>
        <v>0</v>
      </c>
      <c r="AK252" s="11">
        <f t="shared" si="386"/>
        <v>0</v>
      </c>
      <c r="AL252" s="10">
        <f t="shared" si="387"/>
        <v>2</v>
      </c>
      <c r="AM252" s="11">
        <f t="shared" si="388"/>
        <v>1</v>
      </c>
      <c r="AN252" s="11">
        <f t="shared" si="389"/>
        <v>1</v>
      </c>
      <c r="AO252" s="11">
        <f t="shared" si="390"/>
        <v>1</v>
      </c>
      <c r="AP252" s="11">
        <f t="shared" si="391"/>
        <v>0</v>
      </c>
      <c r="AQ252" s="11">
        <f t="shared" si="392"/>
        <v>0</v>
      </c>
      <c r="AR252" s="11">
        <f t="shared" si="393"/>
        <v>0</v>
      </c>
      <c r="AS252" s="10">
        <f t="shared" si="394"/>
        <v>3</v>
      </c>
      <c r="AT252" s="11">
        <f t="shared" si="395"/>
        <v>1</v>
      </c>
      <c r="AU252" s="11">
        <f t="shared" si="396"/>
        <v>0</v>
      </c>
      <c r="AV252" s="11">
        <f t="shared" si="397"/>
        <v>0</v>
      </c>
      <c r="AW252" s="11">
        <f t="shared" si="398"/>
        <v>0</v>
      </c>
      <c r="AX252" s="11">
        <f t="shared" si="399"/>
        <v>0</v>
      </c>
      <c r="AY252" s="11">
        <f t="shared" si="400"/>
        <v>0</v>
      </c>
      <c r="AZ252" s="10">
        <f t="shared" si="401"/>
        <v>1</v>
      </c>
      <c r="BA252" s="12">
        <v>948</v>
      </c>
      <c r="BB252" s="12" t="s">
        <v>1460</v>
      </c>
      <c r="BC252" s="13">
        <v>2125</v>
      </c>
      <c r="BD252" s="10">
        <f t="shared" si="308"/>
        <v>1</v>
      </c>
      <c r="BE252" s="17">
        <f t="shared" si="402"/>
        <v>1.4</v>
      </c>
      <c r="BF252" s="10" t="str">
        <f t="shared" si="403"/>
        <v>Bra</v>
      </c>
      <c r="BI252" s="7">
        <v>12</v>
      </c>
      <c r="BJ252" s="6" t="s">
        <v>208</v>
      </c>
      <c r="BK252" s="9" t="str">
        <f t="shared" si="309"/>
        <v>Anne Lindberg</v>
      </c>
      <c r="BL252" s="10" t="str">
        <f t="shared" si="310"/>
        <v>anne.lindberg@soderhamn.se</v>
      </c>
      <c r="BM252" s="10" t="str">
        <f t="shared" si="311"/>
        <v>Enhetschef</v>
      </c>
      <c r="BN252" s="11">
        <f t="shared" si="312"/>
        <v>1.25</v>
      </c>
      <c r="BO252" s="11">
        <f t="shared" si="313"/>
        <v>0</v>
      </c>
      <c r="BP252" s="11">
        <f t="shared" si="314"/>
        <v>0</v>
      </c>
      <c r="BQ252" s="11">
        <f t="shared" si="315"/>
        <v>1.25</v>
      </c>
      <c r="BR252" s="11">
        <f t="shared" si="316"/>
        <v>0</v>
      </c>
      <c r="BS252" s="10">
        <f t="shared" si="317"/>
        <v>2.5</v>
      </c>
      <c r="BT252" s="11">
        <f t="shared" si="318"/>
        <v>1</v>
      </c>
      <c r="BU252" s="11">
        <f t="shared" si="319"/>
        <v>1</v>
      </c>
      <c r="BV252" s="11">
        <f t="shared" si="320"/>
        <v>1</v>
      </c>
      <c r="BW252" s="11">
        <f t="shared" si="321"/>
        <v>1</v>
      </c>
      <c r="BX252" s="11">
        <f t="shared" si="322"/>
        <v>0</v>
      </c>
      <c r="BY252" s="11">
        <f t="shared" si="323"/>
        <v>0</v>
      </c>
      <c r="BZ252" s="10">
        <f t="shared" si="324"/>
        <v>4</v>
      </c>
      <c r="CA252" s="11">
        <f t="shared" si="325"/>
        <v>0.625</v>
      </c>
      <c r="CB252" s="11">
        <f t="shared" si="326"/>
        <v>0.625</v>
      </c>
      <c r="CC252" s="11">
        <f t="shared" si="327"/>
        <v>0.625</v>
      </c>
      <c r="CD252" s="11">
        <f t="shared" si="328"/>
        <v>0.625</v>
      </c>
      <c r="CE252" s="11">
        <f t="shared" si="329"/>
        <v>0.625</v>
      </c>
      <c r="CF252" s="11">
        <f t="shared" si="330"/>
        <v>0.625</v>
      </c>
      <c r="CG252" s="11">
        <f t="shared" si="331"/>
        <v>0.625</v>
      </c>
      <c r="CH252" s="11">
        <f t="shared" si="332"/>
        <v>0.625</v>
      </c>
      <c r="CI252" s="11">
        <f t="shared" si="333"/>
        <v>0</v>
      </c>
      <c r="CJ252" s="10">
        <f t="shared" si="334"/>
        <v>5</v>
      </c>
      <c r="CK252" s="11">
        <f t="shared" si="335"/>
        <v>0</v>
      </c>
      <c r="CL252" s="11">
        <f t="shared" si="336"/>
        <v>2</v>
      </c>
      <c r="CM252" s="11">
        <f t="shared" si="337"/>
        <v>0</v>
      </c>
      <c r="CN252" s="11">
        <f t="shared" si="338"/>
        <v>2</v>
      </c>
      <c r="CO252" s="11">
        <f t="shared" si="339"/>
        <v>0</v>
      </c>
      <c r="CP252" s="11">
        <f t="shared" si="340"/>
        <v>0</v>
      </c>
      <c r="CQ252" s="10">
        <f t="shared" si="341"/>
        <v>4</v>
      </c>
      <c r="CR252" s="11">
        <f t="shared" si="342"/>
        <v>1</v>
      </c>
      <c r="CS252" s="11">
        <f t="shared" si="343"/>
        <v>1</v>
      </c>
      <c r="CT252" s="11">
        <f t="shared" si="344"/>
        <v>1</v>
      </c>
      <c r="CU252" s="11">
        <f t="shared" si="345"/>
        <v>1</v>
      </c>
      <c r="CV252" s="11">
        <f t="shared" si="346"/>
        <v>1</v>
      </c>
      <c r="CW252" s="11">
        <f t="shared" si="347"/>
        <v>0</v>
      </c>
      <c r="CX252" s="10">
        <f t="shared" si="348"/>
        <v>5</v>
      </c>
      <c r="CY252" s="11">
        <f t="shared" si="349"/>
        <v>0</v>
      </c>
      <c r="CZ252" s="11">
        <f t="shared" si="350"/>
        <v>1</v>
      </c>
      <c r="DA252" s="11">
        <f t="shared" si="351"/>
        <v>1</v>
      </c>
      <c r="DB252" s="11">
        <f t="shared" si="352"/>
        <v>1</v>
      </c>
      <c r="DC252" s="11">
        <f t="shared" si="353"/>
        <v>1</v>
      </c>
      <c r="DD252" s="11">
        <f t="shared" si="354"/>
        <v>0</v>
      </c>
      <c r="DE252" s="10">
        <f t="shared" si="355"/>
        <v>4</v>
      </c>
      <c r="DF252" s="12" t="s">
        <v>1367</v>
      </c>
      <c r="DG252" s="12" t="s">
        <v>1368</v>
      </c>
      <c r="DH252" s="13">
        <v>3184</v>
      </c>
      <c r="DI252" s="10">
        <f t="shared" si="356"/>
        <v>5</v>
      </c>
      <c r="DJ252" s="17">
        <f t="shared" si="357"/>
        <v>4.2</v>
      </c>
    </row>
    <row r="253" spans="1:114" ht="14.25" x14ac:dyDescent="0.2">
      <c r="A253" s="6" t="s">
        <v>521</v>
      </c>
      <c r="B253" s="7">
        <v>560</v>
      </c>
      <c r="C253" s="7"/>
      <c r="D253" s="7">
        <v>246</v>
      </c>
      <c r="E253" s="6" t="s">
        <v>894</v>
      </c>
      <c r="F253" s="9" t="str">
        <f t="shared" si="305"/>
        <v>Marcus</v>
      </c>
      <c r="G253" s="10" t="str">
        <f t="shared" si="306"/>
        <v>marcus.lindh@yahoo.se</v>
      </c>
      <c r="H253" s="10" t="str">
        <f t="shared" si="307"/>
        <v>Ordförande ungdomsråd</v>
      </c>
      <c r="I253" s="11">
        <f t="shared" si="358"/>
        <v>0</v>
      </c>
      <c r="J253" s="11">
        <f t="shared" si="359"/>
        <v>0</v>
      </c>
      <c r="K253" s="11">
        <f t="shared" si="360"/>
        <v>1.25</v>
      </c>
      <c r="L253" s="11">
        <f t="shared" si="361"/>
        <v>0</v>
      </c>
      <c r="M253" s="11">
        <f t="shared" si="362"/>
        <v>0</v>
      </c>
      <c r="N253" s="10">
        <f t="shared" si="363"/>
        <v>1.25</v>
      </c>
      <c r="O253" s="11">
        <f t="shared" si="364"/>
        <v>0</v>
      </c>
      <c r="P253" s="11">
        <f t="shared" si="365"/>
        <v>0</v>
      </c>
      <c r="Q253" s="11">
        <f t="shared" si="366"/>
        <v>1</v>
      </c>
      <c r="R253" s="11">
        <f t="shared" si="367"/>
        <v>0</v>
      </c>
      <c r="S253" s="11">
        <f t="shared" si="368"/>
        <v>0</v>
      </c>
      <c r="T253" s="11">
        <f t="shared" si="369"/>
        <v>0</v>
      </c>
      <c r="U253" s="10">
        <f t="shared" si="370"/>
        <v>1</v>
      </c>
      <c r="V253" s="11">
        <f t="shared" si="371"/>
        <v>0</v>
      </c>
      <c r="W253" s="11">
        <f t="shared" si="372"/>
        <v>0</v>
      </c>
      <c r="X253" s="11">
        <f t="shared" si="373"/>
        <v>0</v>
      </c>
      <c r="Y253" s="11">
        <f t="shared" si="374"/>
        <v>0</v>
      </c>
      <c r="Z253" s="11">
        <f t="shared" si="375"/>
        <v>0</v>
      </c>
      <c r="AA253" s="11">
        <f t="shared" si="376"/>
        <v>0.625</v>
      </c>
      <c r="AB253" s="11">
        <f t="shared" si="377"/>
        <v>0.625</v>
      </c>
      <c r="AC253" s="11">
        <f t="shared" si="378"/>
        <v>0</v>
      </c>
      <c r="AD253" s="11">
        <f t="shared" si="379"/>
        <v>0</v>
      </c>
      <c r="AE253" s="10">
        <f t="shared" si="380"/>
        <v>1.25</v>
      </c>
      <c r="AF253" s="11">
        <f t="shared" si="381"/>
        <v>1</v>
      </c>
      <c r="AG253" s="11">
        <f t="shared" si="382"/>
        <v>0</v>
      </c>
      <c r="AH253" s="11">
        <f t="shared" si="383"/>
        <v>0</v>
      </c>
      <c r="AI253" s="11">
        <f t="shared" si="384"/>
        <v>0</v>
      </c>
      <c r="AJ253" s="11">
        <f t="shared" si="385"/>
        <v>0</v>
      </c>
      <c r="AK253" s="11">
        <f t="shared" si="386"/>
        <v>0</v>
      </c>
      <c r="AL253" s="10">
        <f t="shared" si="387"/>
        <v>1</v>
      </c>
      <c r="AM253" s="11">
        <f t="shared" si="388"/>
        <v>0</v>
      </c>
      <c r="AN253" s="11">
        <f t="shared" si="389"/>
        <v>0</v>
      </c>
      <c r="AO253" s="11">
        <f t="shared" si="390"/>
        <v>1</v>
      </c>
      <c r="AP253" s="11">
        <f t="shared" si="391"/>
        <v>0</v>
      </c>
      <c r="AQ253" s="11">
        <f t="shared" si="392"/>
        <v>0</v>
      </c>
      <c r="AR253" s="11">
        <f t="shared" si="393"/>
        <v>0</v>
      </c>
      <c r="AS253" s="10">
        <f t="shared" si="394"/>
        <v>1</v>
      </c>
      <c r="AT253" s="11">
        <f t="shared" si="395"/>
        <v>0</v>
      </c>
      <c r="AU253" s="11">
        <f t="shared" si="396"/>
        <v>0</v>
      </c>
      <c r="AV253" s="11">
        <f t="shared" si="397"/>
        <v>1</v>
      </c>
      <c r="AW253" s="11">
        <f t="shared" si="398"/>
        <v>0</v>
      </c>
      <c r="AX253" s="11">
        <f t="shared" si="399"/>
        <v>0</v>
      </c>
      <c r="AY253" s="11">
        <f t="shared" si="400"/>
        <v>0</v>
      </c>
      <c r="AZ253" s="10">
        <f t="shared" si="401"/>
        <v>1</v>
      </c>
      <c r="BA253" s="12" t="s">
        <v>1600</v>
      </c>
      <c r="BB253" s="12" t="s">
        <v>1601</v>
      </c>
      <c r="BC253" s="13">
        <v>2640</v>
      </c>
      <c r="BD253" s="10">
        <f t="shared" si="308"/>
        <v>3</v>
      </c>
      <c r="BE253" s="17">
        <f t="shared" si="402"/>
        <v>1.4</v>
      </c>
      <c r="BF253" s="10" t="str">
        <f t="shared" si="403"/>
        <v>Varken eller</v>
      </c>
      <c r="BI253" s="7">
        <v>13</v>
      </c>
      <c r="BJ253" s="6" t="s">
        <v>321</v>
      </c>
      <c r="BK253" s="9" t="str">
        <f t="shared" si="309"/>
        <v>Mazar Alijevski</v>
      </c>
      <c r="BL253" s="10" t="str">
        <f t="shared" si="310"/>
        <v>mazar.alijevski@jonkoping.se</v>
      </c>
      <c r="BM253" s="10" t="str">
        <f t="shared" si="311"/>
        <v>Avdelningschef, kultur- och fritidsförvaltningen</v>
      </c>
      <c r="BN253" s="11">
        <f t="shared" si="312"/>
        <v>1.25</v>
      </c>
      <c r="BO253" s="11">
        <f t="shared" si="313"/>
        <v>0</v>
      </c>
      <c r="BP253" s="11">
        <f t="shared" si="314"/>
        <v>1.25</v>
      </c>
      <c r="BQ253" s="11">
        <f t="shared" si="315"/>
        <v>1.25</v>
      </c>
      <c r="BR253" s="11">
        <f t="shared" si="316"/>
        <v>0</v>
      </c>
      <c r="BS253" s="10">
        <f t="shared" si="317"/>
        <v>3.75</v>
      </c>
      <c r="BT253" s="11">
        <f t="shared" si="318"/>
        <v>1</v>
      </c>
      <c r="BU253" s="11">
        <f t="shared" si="319"/>
        <v>1</v>
      </c>
      <c r="BV253" s="11">
        <f t="shared" si="320"/>
        <v>1</v>
      </c>
      <c r="BW253" s="11">
        <f t="shared" si="321"/>
        <v>1</v>
      </c>
      <c r="BX253" s="11">
        <f t="shared" si="322"/>
        <v>1</v>
      </c>
      <c r="BY253" s="11">
        <f t="shared" si="323"/>
        <v>0</v>
      </c>
      <c r="BZ253" s="10">
        <f t="shared" si="324"/>
        <v>5</v>
      </c>
      <c r="CA253" s="11">
        <f t="shared" si="325"/>
        <v>0.625</v>
      </c>
      <c r="CB253" s="11">
        <f t="shared" si="326"/>
        <v>0.625</v>
      </c>
      <c r="CC253" s="11">
        <f t="shared" si="327"/>
        <v>0.625</v>
      </c>
      <c r="CD253" s="11">
        <f t="shared" si="328"/>
        <v>0</v>
      </c>
      <c r="CE253" s="11">
        <f t="shared" si="329"/>
        <v>0.625</v>
      </c>
      <c r="CF253" s="11">
        <f t="shared" si="330"/>
        <v>0.625</v>
      </c>
      <c r="CG253" s="11">
        <f t="shared" si="331"/>
        <v>0.625</v>
      </c>
      <c r="CH253" s="11">
        <f t="shared" si="332"/>
        <v>0.625</v>
      </c>
      <c r="CI253" s="11">
        <f t="shared" si="333"/>
        <v>0</v>
      </c>
      <c r="CJ253" s="10">
        <f t="shared" si="334"/>
        <v>4.375</v>
      </c>
      <c r="CK253" s="11">
        <f t="shared" si="335"/>
        <v>1</v>
      </c>
      <c r="CL253" s="11">
        <f t="shared" si="336"/>
        <v>2</v>
      </c>
      <c r="CM253" s="11">
        <f t="shared" si="337"/>
        <v>1</v>
      </c>
      <c r="CN253" s="11">
        <f t="shared" si="338"/>
        <v>0</v>
      </c>
      <c r="CO253" s="11">
        <f t="shared" si="339"/>
        <v>0</v>
      </c>
      <c r="CP253" s="11">
        <f t="shared" si="340"/>
        <v>0</v>
      </c>
      <c r="CQ253" s="10">
        <f t="shared" si="341"/>
        <v>4</v>
      </c>
      <c r="CR253" s="11">
        <f t="shared" si="342"/>
        <v>1</v>
      </c>
      <c r="CS253" s="11">
        <f t="shared" si="343"/>
        <v>1</v>
      </c>
      <c r="CT253" s="11">
        <f t="shared" si="344"/>
        <v>1</v>
      </c>
      <c r="CU253" s="11">
        <f t="shared" si="345"/>
        <v>1</v>
      </c>
      <c r="CV253" s="11">
        <f t="shared" si="346"/>
        <v>1</v>
      </c>
      <c r="CW253" s="11">
        <f t="shared" si="347"/>
        <v>0</v>
      </c>
      <c r="CX253" s="10">
        <f t="shared" si="348"/>
        <v>5</v>
      </c>
      <c r="CY253" s="11">
        <f t="shared" si="349"/>
        <v>1</v>
      </c>
      <c r="CZ253" s="11">
        <f t="shared" si="350"/>
        <v>1</v>
      </c>
      <c r="DA253" s="11">
        <f t="shared" si="351"/>
        <v>0</v>
      </c>
      <c r="DB253" s="11">
        <f t="shared" si="352"/>
        <v>1</v>
      </c>
      <c r="DC253" s="11">
        <f t="shared" si="353"/>
        <v>1</v>
      </c>
      <c r="DD253" s="11">
        <f t="shared" si="354"/>
        <v>0</v>
      </c>
      <c r="DE253" s="10">
        <f t="shared" si="355"/>
        <v>4</v>
      </c>
      <c r="DF253" s="12" t="s">
        <v>1403</v>
      </c>
      <c r="DG253" s="12" t="s">
        <v>1404</v>
      </c>
      <c r="DH253" s="13">
        <v>2502</v>
      </c>
      <c r="DI253" s="10">
        <f t="shared" si="356"/>
        <v>3</v>
      </c>
      <c r="DJ253" s="17">
        <f t="shared" si="357"/>
        <v>4.2</v>
      </c>
    </row>
    <row r="254" spans="1:114" ht="14.25" x14ac:dyDescent="0.2">
      <c r="A254" s="6" t="s">
        <v>521</v>
      </c>
      <c r="B254" s="7">
        <v>509</v>
      </c>
      <c r="C254" s="7"/>
      <c r="D254" s="7">
        <v>247</v>
      </c>
      <c r="E254" s="6" t="s">
        <v>1173</v>
      </c>
      <c r="F254" s="9" t="str">
        <f t="shared" si="305"/>
        <v>Joakim Wassén</v>
      </c>
      <c r="G254" s="10" t="str">
        <f t="shared" si="306"/>
        <v>joakim.wassen@gullspang.se</v>
      </c>
      <c r="H254" s="10" t="str">
        <f t="shared" si="307"/>
        <v>Folkhälsoplanerare</v>
      </c>
      <c r="I254" s="11">
        <f t="shared" si="358"/>
        <v>0</v>
      </c>
      <c r="J254" s="11">
        <f t="shared" si="359"/>
        <v>0</v>
      </c>
      <c r="K254" s="11">
        <f t="shared" si="360"/>
        <v>1.25</v>
      </c>
      <c r="L254" s="11">
        <f t="shared" si="361"/>
        <v>0</v>
      </c>
      <c r="M254" s="11">
        <f t="shared" si="362"/>
        <v>0</v>
      </c>
      <c r="N254" s="10">
        <f t="shared" si="363"/>
        <v>1.25</v>
      </c>
      <c r="O254" s="11">
        <f t="shared" si="364"/>
        <v>1</v>
      </c>
      <c r="P254" s="11">
        <f t="shared" si="365"/>
        <v>1</v>
      </c>
      <c r="Q254" s="11">
        <f t="shared" si="366"/>
        <v>1</v>
      </c>
      <c r="R254" s="11">
        <f t="shared" si="367"/>
        <v>1</v>
      </c>
      <c r="S254" s="11">
        <f t="shared" si="368"/>
        <v>0</v>
      </c>
      <c r="T254" s="11">
        <f t="shared" si="369"/>
        <v>0</v>
      </c>
      <c r="U254" s="10">
        <f t="shared" si="370"/>
        <v>4</v>
      </c>
      <c r="V254" s="11">
        <f t="shared" si="371"/>
        <v>0</v>
      </c>
      <c r="W254" s="11">
        <f t="shared" si="372"/>
        <v>0</v>
      </c>
      <c r="X254" s="11">
        <f t="shared" si="373"/>
        <v>0</v>
      </c>
      <c r="Y254" s="11">
        <f t="shared" si="374"/>
        <v>0</v>
      </c>
      <c r="Z254" s="11">
        <f t="shared" si="375"/>
        <v>0</v>
      </c>
      <c r="AA254" s="11">
        <f t="shared" si="376"/>
        <v>0.625</v>
      </c>
      <c r="AB254" s="11">
        <f t="shared" si="377"/>
        <v>0.625</v>
      </c>
      <c r="AC254" s="11">
        <f t="shared" si="378"/>
        <v>0.625</v>
      </c>
      <c r="AD254" s="11">
        <f t="shared" si="379"/>
        <v>0</v>
      </c>
      <c r="AE254" s="10">
        <f t="shared" si="380"/>
        <v>1.875</v>
      </c>
      <c r="AF254" s="11">
        <f t="shared" si="381"/>
        <v>1</v>
      </c>
      <c r="AG254" s="11">
        <f t="shared" si="382"/>
        <v>0</v>
      </c>
      <c r="AH254" s="11">
        <f t="shared" si="383"/>
        <v>0</v>
      </c>
      <c r="AI254" s="11">
        <f t="shared" si="384"/>
        <v>0</v>
      </c>
      <c r="AJ254" s="11">
        <f t="shared" si="385"/>
        <v>0</v>
      </c>
      <c r="AK254" s="11">
        <f t="shared" si="386"/>
        <v>0</v>
      </c>
      <c r="AL254" s="10">
        <f t="shared" si="387"/>
        <v>1</v>
      </c>
      <c r="AM254" s="11">
        <f t="shared" si="388"/>
        <v>1</v>
      </c>
      <c r="AN254" s="11">
        <f t="shared" si="389"/>
        <v>0</v>
      </c>
      <c r="AO254" s="11">
        <f t="shared" si="390"/>
        <v>1</v>
      </c>
      <c r="AP254" s="11">
        <f t="shared" si="391"/>
        <v>0</v>
      </c>
      <c r="AQ254" s="11">
        <f t="shared" si="392"/>
        <v>0</v>
      </c>
      <c r="AR254" s="11">
        <f t="shared" si="393"/>
        <v>0</v>
      </c>
      <c r="AS254" s="10">
        <f t="shared" si="394"/>
        <v>2</v>
      </c>
      <c r="AT254" s="11">
        <f t="shared" si="395"/>
        <v>0</v>
      </c>
      <c r="AU254" s="11">
        <f t="shared" si="396"/>
        <v>0</v>
      </c>
      <c r="AV254" s="11">
        <f t="shared" si="397"/>
        <v>0</v>
      </c>
      <c r="AW254" s="11">
        <f t="shared" si="398"/>
        <v>0</v>
      </c>
      <c r="AX254" s="11">
        <f t="shared" si="399"/>
        <v>0</v>
      </c>
      <c r="AY254" s="11">
        <f t="shared" si="400"/>
        <v>0</v>
      </c>
      <c r="AZ254" s="10">
        <f t="shared" si="401"/>
        <v>0</v>
      </c>
      <c r="BA254" s="12">
        <v>632</v>
      </c>
      <c r="BB254" s="12">
        <v>747</v>
      </c>
      <c r="BC254" s="13">
        <v>1379</v>
      </c>
      <c r="BD254" s="10">
        <f t="shared" si="308"/>
        <v>0</v>
      </c>
      <c r="BE254" s="17">
        <f t="shared" si="402"/>
        <v>1.4</v>
      </c>
      <c r="BF254" s="10" t="str">
        <f t="shared" si="403"/>
        <v>Dålig</v>
      </c>
      <c r="BI254" s="7">
        <v>11</v>
      </c>
      <c r="BJ254" s="6" t="s">
        <v>390</v>
      </c>
      <c r="BK254" s="9" t="str">
        <f t="shared" si="309"/>
        <v>Jakob Maximurad</v>
      </c>
      <c r="BL254" s="10" t="str">
        <f t="shared" si="310"/>
        <v>jakob.maximurad@sodertalje.se</v>
      </c>
      <c r="BM254" s="10" t="str">
        <f t="shared" si="311"/>
        <v>Fältassistent</v>
      </c>
      <c r="BN254" s="11">
        <f t="shared" si="312"/>
        <v>1.25</v>
      </c>
      <c r="BO254" s="11">
        <f t="shared" si="313"/>
        <v>0</v>
      </c>
      <c r="BP254" s="11">
        <f t="shared" si="314"/>
        <v>1.25</v>
      </c>
      <c r="BQ254" s="11">
        <f t="shared" si="315"/>
        <v>1.25</v>
      </c>
      <c r="BR254" s="11">
        <f t="shared" si="316"/>
        <v>0</v>
      </c>
      <c r="BS254" s="10">
        <f t="shared" si="317"/>
        <v>3.75</v>
      </c>
      <c r="BT254" s="11">
        <f t="shared" si="318"/>
        <v>1</v>
      </c>
      <c r="BU254" s="11">
        <f t="shared" si="319"/>
        <v>1</v>
      </c>
      <c r="BV254" s="11">
        <f t="shared" si="320"/>
        <v>1</v>
      </c>
      <c r="BW254" s="11">
        <f t="shared" si="321"/>
        <v>1</v>
      </c>
      <c r="BX254" s="11">
        <f t="shared" si="322"/>
        <v>1</v>
      </c>
      <c r="BY254" s="11">
        <f t="shared" si="323"/>
        <v>0</v>
      </c>
      <c r="BZ254" s="10">
        <f t="shared" si="324"/>
        <v>5</v>
      </c>
      <c r="CA254" s="11">
        <f t="shared" si="325"/>
        <v>0.625</v>
      </c>
      <c r="CB254" s="11">
        <f t="shared" si="326"/>
        <v>0.625</v>
      </c>
      <c r="CC254" s="11">
        <f t="shared" si="327"/>
        <v>0.625</v>
      </c>
      <c r="CD254" s="11">
        <f t="shared" si="328"/>
        <v>0.625</v>
      </c>
      <c r="CE254" s="11">
        <f t="shared" si="329"/>
        <v>0.625</v>
      </c>
      <c r="CF254" s="11">
        <f t="shared" si="330"/>
        <v>0.625</v>
      </c>
      <c r="CG254" s="11">
        <f t="shared" si="331"/>
        <v>0.625</v>
      </c>
      <c r="CH254" s="11">
        <f t="shared" si="332"/>
        <v>0.625</v>
      </c>
      <c r="CI254" s="11">
        <f t="shared" si="333"/>
        <v>0</v>
      </c>
      <c r="CJ254" s="10">
        <f t="shared" si="334"/>
        <v>5</v>
      </c>
      <c r="CK254" s="11">
        <f t="shared" si="335"/>
        <v>0</v>
      </c>
      <c r="CL254" s="11">
        <f t="shared" si="336"/>
        <v>2</v>
      </c>
      <c r="CM254" s="11">
        <f t="shared" si="337"/>
        <v>0</v>
      </c>
      <c r="CN254" s="11">
        <f t="shared" si="338"/>
        <v>2</v>
      </c>
      <c r="CO254" s="11">
        <f t="shared" si="339"/>
        <v>1</v>
      </c>
      <c r="CP254" s="11">
        <f t="shared" si="340"/>
        <v>0</v>
      </c>
      <c r="CQ254" s="10">
        <f t="shared" si="341"/>
        <v>5</v>
      </c>
      <c r="CR254" s="11">
        <f t="shared" si="342"/>
        <v>1</v>
      </c>
      <c r="CS254" s="11">
        <f t="shared" si="343"/>
        <v>1</v>
      </c>
      <c r="CT254" s="11">
        <f t="shared" si="344"/>
        <v>1</v>
      </c>
      <c r="CU254" s="11">
        <f t="shared" si="345"/>
        <v>1</v>
      </c>
      <c r="CV254" s="11">
        <f t="shared" si="346"/>
        <v>1</v>
      </c>
      <c r="CW254" s="11">
        <f t="shared" si="347"/>
        <v>0</v>
      </c>
      <c r="CX254" s="10">
        <f t="shared" si="348"/>
        <v>5</v>
      </c>
      <c r="CY254" s="11">
        <f t="shared" si="349"/>
        <v>1</v>
      </c>
      <c r="CZ254" s="11">
        <f t="shared" si="350"/>
        <v>1</v>
      </c>
      <c r="DA254" s="11">
        <f t="shared" si="351"/>
        <v>1</v>
      </c>
      <c r="DB254" s="11">
        <f t="shared" si="352"/>
        <v>1</v>
      </c>
      <c r="DC254" s="11">
        <f t="shared" si="353"/>
        <v>0</v>
      </c>
      <c r="DD254" s="11">
        <f t="shared" si="354"/>
        <v>0</v>
      </c>
      <c r="DE254" s="10">
        <f t="shared" si="355"/>
        <v>4</v>
      </c>
      <c r="DF254" s="12" t="s">
        <v>1555</v>
      </c>
      <c r="DG254" s="12" t="s">
        <v>1556</v>
      </c>
      <c r="DH254" s="13">
        <v>2403</v>
      </c>
      <c r="DI254" s="10">
        <f t="shared" si="356"/>
        <v>2</v>
      </c>
      <c r="DJ254" s="17">
        <f t="shared" si="357"/>
        <v>4.3</v>
      </c>
    </row>
    <row r="255" spans="1:114" ht="14.25" x14ac:dyDescent="0.2">
      <c r="A255" s="6" t="s">
        <v>521</v>
      </c>
      <c r="B255" s="7">
        <v>513</v>
      </c>
      <c r="C255" s="7"/>
      <c r="D255" s="7">
        <v>248</v>
      </c>
      <c r="E255" s="6" t="s">
        <v>1023</v>
      </c>
      <c r="F255" s="9" t="str">
        <f t="shared" si="305"/>
        <v>Kristina Sunebrand</v>
      </c>
      <c r="G255" s="10" t="str">
        <f t="shared" si="306"/>
        <v>kristina.sunebrand@svenljunga.se</v>
      </c>
      <c r="H255" s="10" t="str">
        <f t="shared" si="307"/>
        <v>Utvecklingsledare folkhälsa</v>
      </c>
      <c r="I255" s="11">
        <f t="shared" si="358"/>
        <v>0</v>
      </c>
      <c r="J255" s="11">
        <f t="shared" si="359"/>
        <v>0</v>
      </c>
      <c r="K255" s="11">
        <f t="shared" si="360"/>
        <v>0</v>
      </c>
      <c r="L255" s="11">
        <f t="shared" si="361"/>
        <v>1.25</v>
      </c>
      <c r="M255" s="11">
        <f t="shared" si="362"/>
        <v>0</v>
      </c>
      <c r="N255" s="10">
        <f t="shared" si="363"/>
        <v>1.25</v>
      </c>
      <c r="O255" s="11">
        <f t="shared" si="364"/>
        <v>1</v>
      </c>
      <c r="P255" s="11">
        <f t="shared" si="365"/>
        <v>0</v>
      </c>
      <c r="Q255" s="11">
        <f t="shared" si="366"/>
        <v>1</v>
      </c>
      <c r="R255" s="11">
        <f t="shared" si="367"/>
        <v>0</v>
      </c>
      <c r="S255" s="11">
        <f t="shared" si="368"/>
        <v>0</v>
      </c>
      <c r="T255" s="11">
        <f t="shared" si="369"/>
        <v>0</v>
      </c>
      <c r="U255" s="10">
        <f t="shared" si="370"/>
        <v>2</v>
      </c>
      <c r="V255" s="11">
        <f t="shared" si="371"/>
        <v>0</v>
      </c>
      <c r="W255" s="11">
        <f t="shared" si="372"/>
        <v>0</v>
      </c>
      <c r="X255" s="11">
        <f t="shared" si="373"/>
        <v>0</v>
      </c>
      <c r="Y255" s="11">
        <f t="shared" si="374"/>
        <v>0</v>
      </c>
      <c r="Z255" s="11">
        <f t="shared" si="375"/>
        <v>0</v>
      </c>
      <c r="AA255" s="11">
        <f t="shared" si="376"/>
        <v>0.625</v>
      </c>
      <c r="AB255" s="11">
        <f t="shared" si="377"/>
        <v>0.625</v>
      </c>
      <c r="AC255" s="11">
        <f t="shared" si="378"/>
        <v>0</v>
      </c>
      <c r="AD255" s="11">
        <f t="shared" si="379"/>
        <v>0</v>
      </c>
      <c r="AE255" s="10">
        <f t="shared" si="380"/>
        <v>1.25</v>
      </c>
      <c r="AF255" s="11">
        <f t="shared" si="381"/>
        <v>1</v>
      </c>
      <c r="AG255" s="11">
        <f t="shared" si="382"/>
        <v>0</v>
      </c>
      <c r="AH255" s="11">
        <f t="shared" si="383"/>
        <v>0</v>
      </c>
      <c r="AI255" s="11">
        <f t="shared" si="384"/>
        <v>0</v>
      </c>
      <c r="AJ255" s="11">
        <f t="shared" si="385"/>
        <v>0</v>
      </c>
      <c r="AK255" s="11">
        <f t="shared" si="386"/>
        <v>0</v>
      </c>
      <c r="AL255" s="10">
        <f t="shared" si="387"/>
        <v>1</v>
      </c>
      <c r="AM255" s="11">
        <f t="shared" si="388"/>
        <v>1</v>
      </c>
      <c r="AN255" s="11">
        <f t="shared" si="389"/>
        <v>1</v>
      </c>
      <c r="AO255" s="11">
        <f t="shared" si="390"/>
        <v>1</v>
      </c>
      <c r="AP255" s="11">
        <f t="shared" si="391"/>
        <v>0</v>
      </c>
      <c r="AQ255" s="11">
        <f t="shared" si="392"/>
        <v>0</v>
      </c>
      <c r="AR255" s="11">
        <f t="shared" si="393"/>
        <v>0</v>
      </c>
      <c r="AS255" s="10">
        <f t="shared" si="394"/>
        <v>3</v>
      </c>
      <c r="AT255" s="11">
        <f t="shared" si="395"/>
        <v>0</v>
      </c>
      <c r="AU255" s="11">
        <f t="shared" si="396"/>
        <v>0</v>
      </c>
      <c r="AV255" s="11">
        <f t="shared" si="397"/>
        <v>0</v>
      </c>
      <c r="AW255" s="11">
        <f t="shared" si="398"/>
        <v>0</v>
      </c>
      <c r="AX255" s="11">
        <f t="shared" si="399"/>
        <v>0</v>
      </c>
      <c r="AY255" s="11">
        <f t="shared" si="400"/>
        <v>0</v>
      </c>
      <c r="AZ255" s="10">
        <f t="shared" si="401"/>
        <v>0</v>
      </c>
      <c r="BA255" s="12" t="s">
        <v>1643</v>
      </c>
      <c r="BB255" s="12" t="s">
        <v>1644</v>
      </c>
      <c r="BC255" s="13">
        <v>2230</v>
      </c>
      <c r="BD255" s="10">
        <f t="shared" si="308"/>
        <v>1</v>
      </c>
      <c r="BE255" s="17">
        <f t="shared" si="402"/>
        <v>1.4</v>
      </c>
      <c r="BF255" s="10" t="str">
        <f t="shared" si="403"/>
        <v>Dålig</v>
      </c>
      <c r="BI255" s="7">
        <v>7</v>
      </c>
      <c r="BJ255" s="6" t="s">
        <v>46</v>
      </c>
      <c r="BK255" s="9" t="str">
        <f t="shared" si="309"/>
        <v>Kjell Lindberg</v>
      </c>
      <c r="BL255" s="10" t="str">
        <f t="shared" si="310"/>
        <v>kjell.lindberg@kalmar.se</v>
      </c>
      <c r="BM255" s="10" t="str">
        <f t="shared" si="311"/>
        <v>Drogförebyggare</v>
      </c>
      <c r="BN255" s="11">
        <f t="shared" si="312"/>
        <v>1.25</v>
      </c>
      <c r="BO255" s="11">
        <f t="shared" si="313"/>
        <v>1.25</v>
      </c>
      <c r="BP255" s="11">
        <f t="shared" si="314"/>
        <v>1.25</v>
      </c>
      <c r="BQ255" s="11">
        <f t="shared" si="315"/>
        <v>0</v>
      </c>
      <c r="BR255" s="11">
        <f t="shared" si="316"/>
        <v>0</v>
      </c>
      <c r="BS255" s="10">
        <f t="shared" si="317"/>
        <v>3.75</v>
      </c>
      <c r="BT255" s="11">
        <f t="shared" si="318"/>
        <v>1</v>
      </c>
      <c r="BU255" s="11">
        <f t="shared" si="319"/>
        <v>1</v>
      </c>
      <c r="BV255" s="11">
        <f t="shared" si="320"/>
        <v>1</v>
      </c>
      <c r="BW255" s="11">
        <f t="shared" si="321"/>
        <v>1</v>
      </c>
      <c r="BX255" s="11">
        <f t="shared" si="322"/>
        <v>1</v>
      </c>
      <c r="BY255" s="11">
        <f t="shared" si="323"/>
        <v>0</v>
      </c>
      <c r="BZ255" s="10">
        <f t="shared" si="324"/>
        <v>5</v>
      </c>
      <c r="CA255" s="11">
        <f t="shared" si="325"/>
        <v>0.625</v>
      </c>
      <c r="CB255" s="11">
        <f t="shared" si="326"/>
        <v>0.625</v>
      </c>
      <c r="CC255" s="11">
        <f t="shared" si="327"/>
        <v>0.625</v>
      </c>
      <c r="CD255" s="11">
        <f t="shared" si="328"/>
        <v>0</v>
      </c>
      <c r="CE255" s="11">
        <f t="shared" si="329"/>
        <v>0</v>
      </c>
      <c r="CF255" s="11">
        <f t="shared" si="330"/>
        <v>0.625</v>
      </c>
      <c r="CG255" s="11">
        <f t="shared" si="331"/>
        <v>0.625</v>
      </c>
      <c r="CH255" s="11">
        <f t="shared" si="332"/>
        <v>0.625</v>
      </c>
      <c r="CI255" s="11">
        <f t="shared" si="333"/>
        <v>0</v>
      </c>
      <c r="CJ255" s="10">
        <f t="shared" si="334"/>
        <v>3.75</v>
      </c>
      <c r="CK255" s="11">
        <f t="shared" si="335"/>
        <v>0</v>
      </c>
      <c r="CL255" s="11">
        <f t="shared" si="336"/>
        <v>2</v>
      </c>
      <c r="CM255" s="11">
        <f t="shared" si="337"/>
        <v>0</v>
      </c>
      <c r="CN255" s="11">
        <f t="shared" si="338"/>
        <v>2</v>
      </c>
      <c r="CO255" s="11">
        <f t="shared" si="339"/>
        <v>1</v>
      </c>
      <c r="CP255" s="11">
        <f t="shared" si="340"/>
        <v>0</v>
      </c>
      <c r="CQ255" s="10">
        <f t="shared" si="341"/>
        <v>5</v>
      </c>
      <c r="CR255" s="11">
        <f t="shared" si="342"/>
        <v>1</v>
      </c>
      <c r="CS255" s="11">
        <f t="shared" si="343"/>
        <v>1</v>
      </c>
      <c r="CT255" s="11">
        <f t="shared" si="344"/>
        <v>1</v>
      </c>
      <c r="CU255" s="11">
        <f t="shared" si="345"/>
        <v>1</v>
      </c>
      <c r="CV255" s="11">
        <f t="shared" si="346"/>
        <v>1</v>
      </c>
      <c r="CW255" s="11">
        <f t="shared" si="347"/>
        <v>0</v>
      </c>
      <c r="CX255" s="10">
        <f t="shared" si="348"/>
        <v>5</v>
      </c>
      <c r="CY255" s="11">
        <f t="shared" si="349"/>
        <v>1</v>
      </c>
      <c r="CZ255" s="11">
        <f t="shared" si="350"/>
        <v>1</v>
      </c>
      <c r="DA255" s="11">
        <f t="shared" si="351"/>
        <v>1</v>
      </c>
      <c r="DB255" s="11">
        <f t="shared" si="352"/>
        <v>0</v>
      </c>
      <c r="DC255" s="11">
        <f t="shared" si="353"/>
        <v>1</v>
      </c>
      <c r="DD255" s="11">
        <f t="shared" si="354"/>
        <v>0</v>
      </c>
      <c r="DE255" s="10">
        <f t="shared" si="355"/>
        <v>4</v>
      </c>
      <c r="DF255" s="12" t="s">
        <v>1416</v>
      </c>
      <c r="DG255" s="12" t="s">
        <v>1333</v>
      </c>
      <c r="DH255" s="13">
        <v>2843</v>
      </c>
      <c r="DI255" s="10">
        <f t="shared" si="356"/>
        <v>4</v>
      </c>
      <c r="DJ255" s="17">
        <f t="shared" si="357"/>
        <v>4.4000000000000004</v>
      </c>
    </row>
    <row r="256" spans="1:114" ht="14.25" x14ac:dyDescent="0.2">
      <c r="A256" s="6" t="s">
        <v>521</v>
      </c>
      <c r="B256" s="7">
        <v>586</v>
      </c>
      <c r="C256" s="7"/>
      <c r="D256" s="7">
        <v>249</v>
      </c>
      <c r="E256" s="6" t="s">
        <v>917</v>
      </c>
      <c r="F256" s="9" t="str">
        <f t="shared" si="305"/>
        <v>Margareta Svensson-Hjorth</v>
      </c>
      <c r="G256" s="10" t="str">
        <f t="shared" si="306"/>
        <v>margareta.svenssonhjorth@munkedal.se</v>
      </c>
      <c r="H256" s="10" t="str">
        <f t="shared" si="307"/>
        <v>Ungdomsutvecklare</v>
      </c>
      <c r="I256" s="11">
        <f t="shared" si="358"/>
        <v>0</v>
      </c>
      <c r="J256" s="11">
        <f t="shared" si="359"/>
        <v>0</v>
      </c>
      <c r="K256" s="11">
        <f t="shared" si="360"/>
        <v>0</v>
      </c>
      <c r="L256" s="11">
        <f t="shared" si="361"/>
        <v>0</v>
      </c>
      <c r="M256" s="11">
        <f t="shared" si="362"/>
        <v>0</v>
      </c>
      <c r="N256" s="10">
        <f t="shared" si="363"/>
        <v>0</v>
      </c>
      <c r="O256" s="11">
        <f t="shared" si="364"/>
        <v>0</v>
      </c>
      <c r="P256" s="11">
        <f t="shared" si="365"/>
        <v>0</v>
      </c>
      <c r="Q256" s="11">
        <f t="shared" si="366"/>
        <v>1</v>
      </c>
      <c r="R256" s="11">
        <f t="shared" si="367"/>
        <v>0</v>
      </c>
      <c r="S256" s="11">
        <f t="shared" si="368"/>
        <v>0</v>
      </c>
      <c r="T256" s="11">
        <f t="shared" si="369"/>
        <v>0</v>
      </c>
      <c r="U256" s="10">
        <f t="shared" si="370"/>
        <v>1</v>
      </c>
      <c r="V256" s="11">
        <f t="shared" si="371"/>
        <v>0</v>
      </c>
      <c r="W256" s="11">
        <f t="shared" si="372"/>
        <v>0.625</v>
      </c>
      <c r="X256" s="11">
        <f t="shared" si="373"/>
        <v>0.625</v>
      </c>
      <c r="Y256" s="11">
        <f t="shared" si="374"/>
        <v>0</v>
      </c>
      <c r="Z256" s="11">
        <f t="shared" si="375"/>
        <v>0</v>
      </c>
      <c r="AA256" s="11">
        <f t="shared" si="376"/>
        <v>0.625</v>
      </c>
      <c r="AB256" s="11">
        <f t="shared" si="377"/>
        <v>0.625</v>
      </c>
      <c r="AC256" s="11">
        <f t="shared" si="378"/>
        <v>0</v>
      </c>
      <c r="AD256" s="11">
        <f t="shared" si="379"/>
        <v>0</v>
      </c>
      <c r="AE256" s="10">
        <f t="shared" si="380"/>
        <v>2.5</v>
      </c>
      <c r="AF256" s="11">
        <f t="shared" si="381"/>
        <v>1</v>
      </c>
      <c r="AG256" s="11">
        <f t="shared" si="382"/>
        <v>0</v>
      </c>
      <c r="AH256" s="11">
        <f t="shared" si="383"/>
        <v>0</v>
      </c>
      <c r="AI256" s="11">
        <f t="shared" si="384"/>
        <v>0</v>
      </c>
      <c r="AJ256" s="11">
        <f t="shared" si="385"/>
        <v>0</v>
      </c>
      <c r="AK256" s="11">
        <f t="shared" si="386"/>
        <v>0</v>
      </c>
      <c r="AL256" s="10">
        <f t="shared" si="387"/>
        <v>1</v>
      </c>
      <c r="AM256" s="11">
        <f t="shared" si="388"/>
        <v>1</v>
      </c>
      <c r="AN256" s="11">
        <f t="shared" si="389"/>
        <v>1</v>
      </c>
      <c r="AO256" s="11">
        <f t="shared" si="390"/>
        <v>1</v>
      </c>
      <c r="AP256" s="11">
        <f t="shared" si="391"/>
        <v>1</v>
      </c>
      <c r="AQ256" s="11">
        <f t="shared" si="392"/>
        <v>0</v>
      </c>
      <c r="AR256" s="11">
        <f t="shared" si="393"/>
        <v>0</v>
      </c>
      <c r="AS256" s="10">
        <f t="shared" si="394"/>
        <v>4</v>
      </c>
      <c r="AT256" s="11">
        <f t="shared" si="395"/>
        <v>0</v>
      </c>
      <c r="AU256" s="11">
        <f t="shared" si="396"/>
        <v>0</v>
      </c>
      <c r="AV256" s="11">
        <f t="shared" si="397"/>
        <v>0</v>
      </c>
      <c r="AW256" s="11">
        <f t="shared" si="398"/>
        <v>1</v>
      </c>
      <c r="AX256" s="11">
        <f t="shared" si="399"/>
        <v>0</v>
      </c>
      <c r="AY256" s="11">
        <f t="shared" si="400"/>
        <v>0</v>
      </c>
      <c r="AZ256" s="10">
        <f t="shared" si="401"/>
        <v>1</v>
      </c>
      <c r="BA256" s="12">
        <v>734</v>
      </c>
      <c r="BB256" s="12">
        <v>838</v>
      </c>
      <c r="BC256" s="13">
        <v>1572</v>
      </c>
      <c r="BD256" s="10">
        <f t="shared" si="308"/>
        <v>0</v>
      </c>
      <c r="BE256" s="17">
        <f t="shared" si="402"/>
        <v>1.4</v>
      </c>
      <c r="BF256" s="10" t="str">
        <f t="shared" si="403"/>
        <v>Bra</v>
      </c>
      <c r="BI256" s="7">
        <v>8</v>
      </c>
      <c r="BJ256" s="61" t="s">
        <v>1799</v>
      </c>
      <c r="BK256" s="9" t="str">
        <f t="shared" si="309"/>
        <v/>
      </c>
      <c r="BL256" s="10" t="str">
        <f t="shared" si="310"/>
        <v/>
      </c>
      <c r="BM256" s="10" t="str">
        <f t="shared" si="311"/>
        <v/>
      </c>
      <c r="BN256" s="11">
        <v>1.25</v>
      </c>
      <c r="BO256" s="11">
        <v>1.25</v>
      </c>
      <c r="BP256" s="11">
        <v>1.25</v>
      </c>
      <c r="BQ256" s="11">
        <v>1.25</v>
      </c>
      <c r="BR256" s="11">
        <v>0</v>
      </c>
      <c r="BS256" s="10">
        <v>5</v>
      </c>
      <c r="BT256" s="11">
        <v>0</v>
      </c>
      <c r="BU256" s="11">
        <v>1</v>
      </c>
      <c r="BV256" s="11">
        <v>1</v>
      </c>
      <c r="BW256" s="11">
        <v>1</v>
      </c>
      <c r="BX256" s="11">
        <v>0</v>
      </c>
      <c r="BY256" s="11">
        <v>0</v>
      </c>
      <c r="BZ256" s="10">
        <v>3</v>
      </c>
      <c r="CA256" s="11">
        <v>0.625</v>
      </c>
      <c r="CB256" s="11">
        <v>0.625</v>
      </c>
      <c r="CC256" s="11">
        <v>0.625</v>
      </c>
      <c r="CD256" s="11">
        <v>0.625</v>
      </c>
      <c r="CE256" s="11">
        <v>0.625</v>
      </c>
      <c r="CF256" s="11">
        <v>0.625</v>
      </c>
      <c r="CG256" s="11">
        <v>0.625</v>
      </c>
      <c r="CH256" s="11">
        <v>0.625</v>
      </c>
      <c r="CI256" s="11">
        <v>0</v>
      </c>
      <c r="CJ256" s="10">
        <v>5</v>
      </c>
      <c r="CK256" s="11">
        <v>0</v>
      </c>
      <c r="CL256" s="11">
        <v>2</v>
      </c>
      <c r="CM256" s="11">
        <v>0</v>
      </c>
      <c r="CN256" s="11">
        <v>2</v>
      </c>
      <c r="CO256" s="11">
        <v>1</v>
      </c>
      <c r="CP256" s="11">
        <v>0</v>
      </c>
      <c r="CQ256" s="10">
        <v>5</v>
      </c>
      <c r="CR256" s="11">
        <v>1</v>
      </c>
      <c r="CS256" s="11">
        <v>1</v>
      </c>
      <c r="CT256" s="11">
        <v>1</v>
      </c>
      <c r="CU256" s="11">
        <v>1</v>
      </c>
      <c r="CV256" s="11">
        <v>0</v>
      </c>
      <c r="CW256" s="11">
        <v>0</v>
      </c>
      <c r="CX256" s="10">
        <v>4</v>
      </c>
      <c r="CY256" s="11">
        <v>0</v>
      </c>
      <c r="CZ256" s="11">
        <v>1</v>
      </c>
      <c r="DA256" s="11">
        <v>1</v>
      </c>
      <c r="DB256" s="11">
        <v>1</v>
      </c>
      <c r="DC256" s="11">
        <v>1</v>
      </c>
      <c r="DD256" s="11">
        <v>0</v>
      </c>
      <c r="DE256" s="10">
        <v>4</v>
      </c>
      <c r="DF256" s="12" t="s">
        <v>1494</v>
      </c>
      <c r="DG256" s="12" t="s">
        <v>1495</v>
      </c>
      <c r="DH256" s="13">
        <v>7851</v>
      </c>
      <c r="DI256" s="10">
        <f t="shared" si="356"/>
        <v>5</v>
      </c>
      <c r="DJ256" s="17">
        <v>4.4000000000000004</v>
      </c>
    </row>
    <row r="257" spans="1:114" ht="14.25" x14ac:dyDescent="0.2">
      <c r="A257" s="6" t="s">
        <v>521</v>
      </c>
      <c r="B257" s="7">
        <v>563</v>
      </c>
      <c r="C257" s="7"/>
      <c r="D257" s="7">
        <v>250</v>
      </c>
      <c r="E257" s="6" t="s">
        <v>487</v>
      </c>
      <c r="F257" s="9" t="str">
        <f t="shared" si="305"/>
        <v>Bengt-Åke Andersson</v>
      </c>
      <c r="G257" s="10" t="str">
        <f t="shared" si="306"/>
        <v>bengt-ake.andersson@hallsberg.se</v>
      </c>
      <c r="H257" s="10" t="str">
        <f t="shared" si="307"/>
        <v>Ungdomskonsulent</v>
      </c>
      <c r="I257" s="11">
        <f t="shared" si="358"/>
        <v>0</v>
      </c>
      <c r="J257" s="11">
        <f t="shared" si="359"/>
        <v>0</v>
      </c>
      <c r="K257" s="11">
        <f t="shared" si="360"/>
        <v>0</v>
      </c>
      <c r="L257" s="11">
        <f t="shared" si="361"/>
        <v>0</v>
      </c>
      <c r="M257" s="11">
        <f t="shared" si="362"/>
        <v>0</v>
      </c>
      <c r="N257" s="10">
        <f t="shared" si="363"/>
        <v>0</v>
      </c>
      <c r="O257" s="11">
        <f t="shared" si="364"/>
        <v>0</v>
      </c>
      <c r="P257" s="11">
        <f t="shared" si="365"/>
        <v>1</v>
      </c>
      <c r="Q257" s="11">
        <f t="shared" si="366"/>
        <v>1</v>
      </c>
      <c r="R257" s="11">
        <f t="shared" si="367"/>
        <v>0</v>
      </c>
      <c r="S257" s="11">
        <f t="shared" si="368"/>
        <v>0</v>
      </c>
      <c r="T257" s="11">
        <f t="shared" si="369"/>
        <v>0</v>
      </c>
      <c r="U257" s="10">
        <f t="shared" si="370"/>
        <v>2</v>
      </c>
      <c r="V257" s="11">
        <f t="shared" si="371"/>
        <v>0</v>
      </c>
      <c r="W257" s="11">
        <f t="shared" si="372"/>
        <v>0</v>
      </c>
      <c r="X257" s="11">
        <f t="shared" si="373"/>
        <v>0</v>
      </c>
      <c r="Y257" s="11">
        <f t="shared" si="374"/>
        <v>0</v>
      </c>
      <c r="Z257" s="11">
        <f t="shared" si="375"/>
        <v>0</v>
      </c>
      <c r="AA257" s="11">
        <f t="shared" si="376"/>
        <v>0.625</v>
      </c>
      <c r="AB257" s="11">
        <f t="shared" si="377"/>
        <v>0</v>
      </c>
      <c r="AC257" s="11">
        <f t="shared" si="378"/>
        <v>0</v>
      </c>
      <c r="AD257" s="11">
        <f t="shared" si="379"/>
        <v>0</v>
      </c>
      <c r="AE257" s="10">
        <f t="shared" si="380"/>
        <v>0.625</v>
      </c>
      <c r="AF257" s="11">
        <f t="shared" si="381"/>
        <v>1</v>
      </c>
      <c r="AG257" s="11">
        <f t="shared" si="382"/>
        <v>0</v>
      </c>
      <c r="AH257" s="11">
        <f t="shared" si="383"/>
        <v>0</v>
      </c>
      <c r="AI257" s="11">
        <f t="shared" si="384"/>
        <v>0</v>
      </c>
      <c r="AJ257" s="11">
        <f t="shared" si="385"/>
        <v>0</v>
      </c>
      <c r="AK257" s="11">
        <f t="shared" si="386"/>
        <v>0</v>
      </c>
      <c r="AL257" s="10">
        <f t="shared" si="387"/>
        <v>1</v>
      </c>
      <c r="AM257" s="11">
        <f t="shared" si="388"/>
        <v>1</v>
      </c>
      <c r="AN257" s="11">
        <f t="shared" si="389"/>
        <v>0</v>
      </c>
      <c r="AO257" s="11">
        <f t="shared" si="390"/>
        <v>1</v>
      </c>
      <c r="AP257" s="11">
        <f t="shared" si="391"/>
        <v>0</v>
      </c>
      <c r="AQ257" s="11">
        <f t="shared" si="392"/>
        <v>0</v>
      </c>
      <c r="AR257" s="11">
        <f t="shared" si="393"/>
        <v>0</v>
      </c>
      <c r="AS257" s="10">
        <f t="shared" si="394"/>
        <v>2</v>
      </c>
      <c r="AT257" s="11">
        <f t="shared" si="395"/>
        <v>0</v>
      </c>
      <c r="AU257" s="11">
        <f t="shared" si="396"/>
        <v>1</v>
      </c>
      <c r="AV257" s="11">
        <f t="shared" si="397"/>
        <v>0</v>
      </c>
      <c r="AW257" s="11">
        <f t="shared" si="398"/>
        <v>0</v>
      </c>
      <c r="AX257" s="11">
        <f t="shared" si="399"/>
        <v>0</v>
      </c>
      <c r="AY257" s="11">
        <f t="shared" si="400"/>
        <v>0</v>
      </c>
      <c r="AZ257" s="10">
        <f t="shared" si="401"/>
        <v>1</v>
      </c>
      <c r="BA257" s="12" t="s">
        <v>1694</v>
      </c>
      <c r="BB257" s="12">
        <v>949</v>
      </c>
      <c r="BC257" s="13">
        <v>2780</v>
      </c>
      <c r="BD257" s="10">
        <f t="shared" si="308"/>
        <v>3</v>
      </c>
      <c r="BE257" s="17">
        <f t="shared" si="402"/>
        <v>1.4</v>
      </c>
      <c r="BF257" s="10" t="str">
        <f t="shared" si="403"/>
        <v>Varken eller</v>
      </c>
      <c r="BI257" s="7">
        <v>9</v>
      </c>
      <c r="BJ257" s="6" t="s">
        <v>951</v>
      </c>
      <c r="BK257" s="9" t="str">
        <f t="shared" si="309"/>
        <v>Sakiba Ekic</v>
      </c>
      <c r="BL257" s="10" t="str">
        <f t="shared" si="310"/>
        <v>Sakiba.ekic@boras.se</v>
      </c>
      <c r="BM257" s="10" t="str">
        <f t="shared" si="311"/>
        <v>Ungdomsstrateg</v>
      </c>
      <c r="BN257" s="11">
        <f t="shared" ref="BN257:BN262" si="404">IF(LEN(BK257) &gt; 0, IF(IFERROR(FIND("a.", VLOOKUP(BJ257,Svar, 5, FALSE)), 0), 1.25, 0), "")</f>
        <v>1.25</v>
      </c>
      <c r="BO257" s="11">
        <f t="shared" ref="BO257:BO262" si="405">IF(LEN(BK257) &gt; 0, IF(IFERROR(FIND("b.", VLOOKUP(BJ257,Svar, 5, FALSE)), 0), 1.25, 0), "")</f>
        <v>0</v>
      </c>
      <c r="BP257" s="11">
        <f t="shared" ref="BP257:BP262" si="406">IF(LEN(BK257) &gt; 0, IF(IFERROR(FIND("c.", VLOOKUP(BJ257,Svar, 5, FALSE)), 0), 1.25, 0), "")</f>
        <v>1.25</v>
      </c>
      <c r="BQ257" s="11">
        <f t="shared" ref="BQ257:BQ262" si="407">IF(LEN(BK257) &gt; 0, IF(IFERROR(FIND("d.", VLOOKUP(BJ257,Svar, 5, FALSE)), 0), 1.25, 0), "")</f>
        <v>1.25</v>
      </c>
      <c r="BR257" s="11">
        <f t="shared" ref="BR257:BR262" si="408">IF(LEN(BK257) &gt; 0, 0, "")</f>
        <v>0</v>
      </c>
      <c r="BS257" s="10">
        <f t="shared" ref="BS257:BS262" si="409">IF(LEN(BK257) &gt; 0, SUM(BN257:BR257), "")</f>
        <v>3.75</v>
      </c>
      <c r="BT257" s="11">
        <f t="shared" ref="BT257:BT262" si="410">IF(LEN(BK257) &gt; 0, IF(IFERROR(FIND("a.", VLOOKUP(BJ257,Svar, 7, FALSE)), 0), 1, 0), "")</f>
        <v>1</v>
      </c>
      <c r="BU257" s="11">
        <f t="shared" ref="BU257:BU262" si="411">IF(LEN(BK257) &gt; 0, IF(IFERROR(FIND("b.", VLOOKUP(BJ257,Svar, 7, FALSE)), 0), 1, 0), "")</f>
        <v>1</v>
      </c>
      <c r="BV257" s="11">
        <f t="shared" ref="BV257:BV262" si="412">IF(LEN(BK257) &gt; 0, IF(IFERROR(FIND("c.", VLOOKUP(BJ257,Svar, 7, FALSE)), 0), 1, 0), "")</f>
        <v>1</v>
      </c>
      <c r="BW257" s="11">
        <f t="shared" ref="BW257:BW262" si="413">IF(LEN(BK257) &gt; 0, IF(IFERROR(FIND("d.", VLOOKUP(BJ257,Svar, 7, FALSE)), 0), 1, 0), "")</f>
        <v>1</v>
      </c>
      <c r="BX257" s="11">
        <f t="shared" ref="BX257:BX262" si="414">IF(LEN(BK257) &gt; 0, IF(IFERROR(FIND("e.", VLOOKUP(BJ257,Svar, 7, FALSE)), 0), 1, 0), "")</f>
        <v>0</v>
      </c>
      <c r="BY257" s="11">
        <f t="shared" ref="BY257:BY262" si="415">IF(LEN(BK257) &gt; 0, 0, "")</f>
        <v>0</v>
      </c>
      <c r="BZ257" s="10">
        <f t="shared" ref="BZ257:BZ262" si="416">IF(LEN(BK257) &gt; 0, SUM(BT257:BY257), "")</f>
        <v>4</v>
      </c>
      <c r="CA257" s="11">
        <f t="shared" ref="CA257:CA262" si="417">IF(LEN(BK257) &gt; 0, IF(IFERROR(FIND("a.", VLOOKUP(BJ257,Svar, 8, FALSE)), 0), 0.625, 0), "")</f>
        <v>0.625</v>
      </c>
      <c r="CB257" s="11">
        <f t="shared" ref="CB257:CB262" si="418">IF(LEN(BK257) &gt; 0, IF(IFERROR(FIND("b.", VLOOKUP(BJ257,Svar, 8, FALSE)), 0), 0.625, 0), "")</f>
        <v>0.625</v>
      </c>
      <c r="CC257" s="11">
        <f t="shared" ref="CC257:CC262" si="419">IF(LEN(BK257) &gt; 0, IF(IFERROR(FIND("c.", VLOOKUP(BJ257,Svar, 8, FALSE)), 0), 0.625, 0), "")</f>
        <v>0.625</v>
      </c>
      <c r="CD257" s="11">
        <f t="shared" ref="CD257:CD262" si="420">IF(LEN(BK257) &gt; 0, IF(IFERROR(FIND("d.", VLOOKUP(BJ257,Svar, 8, FALSE)), 0), 0.625, 0), "")</f>
        <v>0.625</v>
      </c>
      <c r="CE257" s="11">
        <f t="shared" ref="CE257:CE262" si="421">IF(LEN(BK257) &gt; 0, IF(IFERROR(FIND("e.", VLOOKUP(BJ257,Svar, 8, FALSE)), 0), 0.625, 0), "")</f>
        <v>0.625</v>
      </c>
      <c r="CF257" s="11">
        <f t="shared" ref="CF257:CF262" si="422">IF(LEN(BK257) &gt; 0, IF(IFERROR(FIND("f.", VLOOKUP(BJ257,Svar, 8, FALSE)), 0), 0.625, 0), "")</f>
        <v>0.625</v>
      </c>
      <c r="CG257" s="11">
        <f t="shared" ref="CG257:CG262" si="423">IF(LEN(BK257) &gt; 0, IF(IFERROR(FIND("g.", VLOOKUP(BJ257,Svar, 8, FALSE)), 0), 0.625, 0), "")</f>
        <v>0.625</v>
      </c>
      <c r="CH257" s="11">
        <f t="shared" ref="CH257:CH262" si="424">IF(LEN(BK257) &gt; 0, IF(IFERROR(FIND("h.", VLOOKUP(BJ257,Svar, 8, FALSE)), 0), 0.625, 0), "")</f>
        <v>0.625</v>
      </c>
      <c r="CI257" s="11">
        <f t="shared" ref="CI257:CI262" si="425">IF(LEN(BK257) &gt; 0, 0, "")</f>
        <v>0</v>
      </c>
      <c r="CJ257" s="10">
        <f t="shared" ref="CJ257:CJ262" si="426">IF(LEN(BK257) &gt; 0, SUM(CA257:CI257), "")</f>
        <v>5</v>
      </c>
      <c r="CK257" s="11">
        <f t="shared" ref="CK257:CK262" si="427">IF(LEN(BK257) &gt; 0, IF(IFERROR(FIND("a.", VLOOKUP(BJ257,Svar, 9, FALSE)), 0), 1, 0), "")</f>
        <v>0</v>
      </c>
      <c r="CL257" s="11">
        <f t="shared" ref="CL257:CL262" si="428">IF(LEN(BK257) &gt; 0, IF(IFERROR(FIND("b.", VLOOKUP(BJ257,Svar, 9, FALSE)), 0), 2, 0), "")</f>
        <v>2</v>
      </c>
      <c r="CM257" s="11">
        <f t="shared" ref="CM257:CM262" si="429">IF(LEN(BK257) &gt; 0, IF(IFERROR(FIND("c.", VLOOKUP(BJ257,Svar, 9, FALSE)), 0), 1, 0), "")</f>
        <v>0</v>
      </c>
      <c r="CN257" s="11">
        <f t="shared" ref="CN257:CN262" si="430">IF(LEN(BK257) &gt; 0, IF(IFERROR(FIND("d.", VLOOKUP(BJ257,Svar, 9, FALSE)), 0), 2, 0), "")</f>
        <v>2</v>
      </c>
      <c r="CO257" s="11">
        <f t="shared" ref="CO257:CO262" si="431">IF(LEN(BK257) &gt; 0, IF(IFERROR(FIND("e.", VLOOKUP(BJ257,Svar, 9, FALSE)), 0), 1, 0), "")</f>
        <v>0</v>
      </c>
      <c r="CP257" s="11">
        <f t="shared" ref="CP257:CP263" si="432">IF(LEN(BK257) &gt; 0, 0, "")</f>
        <v>0</v>
      </c>
      <c r="CQ257" s="10">
        <f t="shared" ref="CQ257:CQ262" si="433">IF(LEN(BK257) &gt; 0, IF(SUM(CK257:CP257) &gt; 5, 5, SUM(CK257:CP257)), "")</f>
        <v>4</v>
      </c>
      <c r="CR257" s="11">
        <f t="shared" ref="CR257:CR262" si="434">IF(LEN(BK257) &gt; 0, IF(IFERROR(FIND("a.", VLOOKUP(BJ257,Svar, 10, FALSE)), 0), 1, 0), "")</f>
        <v>1</v>
      </c>
      <c r="CS257" s="11">
        <f t="shared" ref="CS257:CS262" si="435">IF(LEN(BK257) &gt; 0, IF(IFERROR(FIND("b.", VLOOKUP(BJ257,Svar, 10, FALSE)), 0), 1, 0), "")</f>
        <v>1</v>
      </c>
      <c r="CT257" s="11">
        <f t="shared" ref="CT257:CT262" si="436">IF(LEN(BK257) &gt; 0, IF(IFERROR(FIND("c.", VLOOKUP(BJ257,Svar, 10, FALSE)), 0), 1, 0), "")</f>
        <v>1</v>
      </c>
      <c r="CU257" s="11">
        <f t="shared" ref="CU257:CU262" si="437">IF(LEN(BK257) &gt; 0, IF(IFERROR(FIND("d.", VLOOKUP(BJ257,Svar, 10, FALSE)), 0), 1, 0), "")</f>
        <v>1</v>
      </c>
      <c r="CV257" s="11">
        <f t="shared" ref="CV257:CV262" si="438">IF(LEN(BK257) &gt; 0, IF(IFERROR(FIND("e.", VLOOKUP(BJ257,Svar, 10, FALSE)), 0), 1, 0), "")</f>
        <v>1</v>
      </c>
      <c r="CW257" s="11">
        <f t="shared" ref="CW257:CW262" si="439">IF(LEN(BK257) &gt; 0, 0, "")</f>
        <v>0</v>
      </c>
      <c r="CX257" s="10">
        <f t="shared" ref="CX257:CX262" si="440">IF(LEN(BK257) &gt; 0, SUM(CR257:CW257), "")</f>
        <v>5</v>
      </c>
      <c r="CY257" s="11">
        <f t="shared" ref="CY257:CY262" si="441">IF(LEN(BK257) &gt; 0, IF(IFERROR(FIND("a.", VLOOKUP(BJ257,Svar, 11, FALSE)), 0), 1, 0), "")</f>
        <v>1</v>
      </c>
      <c r="CZ257" s="11">
        <f t="shared" ref="CZ257:CZ262" si="442">IF(LEN(BK257) &gt; 0, IF(IFERROR(FIND("b.", VLOOKUP(BJ257,Svar, 11, FALSE)), 0), 1, 0), "")</f>
        <v>1</v>
      </c>
      <c r="DA257" s="11">
        <f t="shared" ref="DA257:DA262" si="443">IF(LEN(BK257) &gt; 0, IF(IFERROR(FIND("c.", VLOOKUP(BJ257,Svar, 11, FALSE)), 0), 1, 0), "")</f>
        <v>1</v>
      </c>
      <c r="DB257" s="11">
        <f t="shared" ref="DB257:DB262" si="444">IF(LEN(BK257) &gt; 0, IF(IFERROR(FIND("d.", VLOOKUP(BJ257,Svar, 11, FALSE)), 0), 1, 0), "")</f>
        <v>1</v>
      </c>
      <c r="DC257" s="11">
        <f t="shared" ref="DC257:DC262" si="445">IF(LEN(BK257) &gt; 0, IF(IFERROR(FIND("e.", VLOOKUP(BJ257,Svar, 11, FALSE)), 0), 1, 0), "")</f>
        <v>0</v>
      </c>
      <c r="DD257" s="11">
        <f t="shared" ref="DD257:DD262" si="446">IF(LEN(BK257) &gt; 0, 0, "")</f>
        <v>0</v>
      </c>
      <c r="DE257" s="10">
        <f t="shared" ref="DE257:DE262" si="447">IF(LEN(BK257) &gt; 0, SUM(CY257:DD257), "")</f>
        <v>4</v>
      </c>
      <c r="DF257" s="12" t="s">
        <v>1679</v>
      </c>
      <c r="DG257" s="12" t="s">
        <v>1680</v>
      </c>
      <c r="DH257" s="13">
        <v>4012</v>
      </c>
      <c r="DI257" s="10">
        <f t="shared" si="356"/>
        <v>5</v>
      </c>
      <c r="DJ257" s="17">
        <f t="shared" ref="DJ257:DJ262" si="448">IF(LEN(BK257) &gt; 0, ROUND((BS257+BZ257+CJ257+CQ257+CX257+DE257+DI257)/7, 1), "")</f>
        <v>4.4000000000000004</v>
      </c>
    </row>
    <row r="258" spans="1:114" ht="14.25" x14ac:dyDescent="0.2">
      <c r="A258" s="6" t="s">
        <v>521</v>
      </c>
      <c r="B258" s="7">
        <v>562</v>
      </c>
      <c r="C258" s="7"/>
      <c r="D258" s="7">
        <v>251</v>
      </c>
      <c r="E258" s="6" t="s">
        <v>564</v>
      </c>
      <c r="F258" s="9" t="str">
        <f t="shared" si="305"/>
        <v>Pär Fransson</v>
      </c>
      <c r="G258" s="10" t="str">
        <f t="shared" si="306"/>
        <v>par.fransson@ydre.se</v>
      </c>
      <c r="H258" s="10" t="str">
        <f t="shared" si="307"/>
        <v>kommunchef</v>
      </c>
      <c r="I258" s="11">
        <f t="shared" si="358"/>
        <v>0</v>
      </c>
      <c r="J258" s="11">
        <f t="shared" si="359"/>
        <v>0</v>
      </c>
      <c r="K258" s="11">
        <f t="shared" si="360"/>
        <v>0</v>
      </c>
      <c r="L258" s="11">
        <f t="shared" si="361"/>
        <v>1.25</v>
      </c>
      <c r="M258" s="11">
        <f t="shared" si="362"/>
        <v>0</v>
      </c>
      <c r="N258" s="10">
        <f t="shared" si="363"/>
        <v>1.25</v>
      </c>
      <c r="O258" s="11">
        <f t="shared" si="364"/>
        <v>1</v>
      </c>
      <c r="P258" s="11">
        <f t="shared" si="365"/>
        <v>0</v>
      </c>
      <c r="Q258" s="11">
        <f t="shared" si="366"/>
        <v>1</v>
      </c>
      <c r="R258" s="11">
        <f t="shared" si="367"/>
        <v>1</v>
      </c>
      <c r="S258" s="11">
        <f t="shared" si="368"/>
        <v>0</v>
      </c>
      <c r="T258" s="11">
        <f t="shared" si="369"/>
        <v>0</v>
      </c>
      <c r="U258" s="10">
        <f t="shared" si="370"/>
        <v>3</v>
      </c>
      <c r="V258" s="11">
        <f t="shared" si="371"/>
        <v>0</v>
      </c>
      <c r="W258" s="11">
        <f t="shared" si="372"/>
        <v>0.625</v>
      </c>
      <c r="X258" s="11">
        <f t="shared" si="373"/>
        <v>0</v>
      </c>
      <c r="Y258" s="11">
        <f t="shared" si="374"/>
        <v>0</v>
      </c>
      <c r="Z258" s="11">
        <f t="shared" si="375"/>
        <v>0</v>
      </c>
      <c r="AA258" s="11">
        <f t="shared" si="376"/>
        <v>0.625</v>
      </c>
      <c r="AB258" s="11">
        <f t="shared" si="377"/>
        <v>0</v>
      </c>
      <c r="AC258" s="11">
        <f t="shared" si="378"/>
        <v>0.625</v>
      </c>
      <c r="AD258" s="11">
        <f t="shared" si="379"/>
        <v>0</v>
      </c>
      <c r="AE258" s="10">
        <f t="shared" si="380"/>
        <v>1.875</v>
      </c>
      <c r="AF258" s="11">
        <f t="shared" si="381"/>
        <v>1</v>
      </c>
      <c r="AG258" s="11">
        <f t="shared" si="382"/>
        <v>0</v>
      </c>
      <c r="AH258" s="11">
        <f t="shared" si="383"/>
        <v>0</v>
      </c>
      <c r="AI258" s="11">
        <f t="shared" si="384"/>
        <v>0</v>
      </c>
      <c r="AJ258" s="11">
        <f t="shared" si="385"/>
        <v>0</v>
      </c>
      <c r="AK258" s="11">
        <f t="shared" si="386"/>
        <v>0</v>
      </c>
      <c r="AL258" s="10">
        <f t="shared" si="387"/>
        <v>1</v>
      </c>
      <c r="AM258" s="11">
        <f t="shared" si="388"/>
        <v>0</v>
      </c>
      <c r="AN258" s="11">
        <f t="shared" si="389"/>
        <v>1</v>
      </c>
      <c r="AO258" s="11">
        <f t="shared" si="390"/>
        <v>0</v>
      </c>
      <c r="AP258" s="11">
        <f t="shared" si="391"/>
        <v>1</v>
      </c>
      <c r="AQ258" s="11">
        <f t="shared" si="392"/>
        <v>0</v>
      </c>
      <c r="AR258" s="11">
        <f t="shared" si="393"/>
        <v>0</v>
      </c>
      <c r="AS258" s="10">
        <f t="shared" si="394"/>
        <v>2</v>
      </c>
      <c r="AT258" s="11">
        <f t="shared" si="395"/>
        <v>1</v>
      </c>
      <c r="AU258" s="11">
        <f t="shared" si="396"/>
        <v>0</v>
      </c>
      <c r="AV258" s="11">
        <f t="shared" si="397"/>
        <v>0</v>
      </c>
      <c r="AW258" s="11">
        <f t="shared" si="398"/>
        <v>0</v>
      </c>
      <c r="AX258" s="11">
        <f t="shared" si="399"/>
        <v>0</v>
      </c>
      <c r="AY258" s="11">
        <f t="shared" si="400"/>
        <v>0</v>
      </c>
      <c r="AZ258" s="10">
        <f t="shared" si="401"/>
        <v>1</v>
      </c>
      <c r="BA258" s="12">
        <v>581</v>
      </c>
      <c r="BB258" s="12" t="s">
        <v>1431</v>
      </c>
      <c r="BC258" s="13">
        <v>1585</v>
      </c>
      <c r="BD258" s="10">
        <f t="shared" si="308"/>
        <v>0</v>
      </c>
      <c r="BE258" s="17">
        <f t="shared" si="402"/>
        <v>1.4</v>
      </c>
      <c r="BF258" s="10" t="str">
        <f t="shared" si="403"/>
        <v>Varken eller</v>
      </c>
      <c r="BI258" s="7">
        <v>10</v>
      </c>
      <c r="BJ258" s="6" t="s">
        <v>125</v>
      </c>
      <c r="BK258" s="9" t="str">
        <f t="shared" si="309"/>
        <v>Ulf Lindin</v>
      </c>
      <c r="BL258" s="10" t="str">
        <f t="shared" si="310"/>
        <v>ulf.lindin@orebro.se</v>
      </c>
      <c r="BM258" s="10" t="str">
        <f t="shared" si="311"/>
        <v>Verksamhetschef</v>
      </c>
      <c r="BN258" s="11">
        <f t="shared" si="404"/>
        <v>1.25</v>
      </c>
      <c r="BO258" s="11">
        <f t="shared" si="405"/>
        <v>0</v>
      </c>
      <c r="BP258" s="11">
        <f t="shared" si="406"/>
        <v>0</v>
      </c>
      <c r="BQ258" s="11">
        <f t="shared" si="407"/>
        <v>1.25</v>
      </c>
      <c r="BR258" s="11">
        <f t="shared" si="408"/>
        <v>0</v>
      </c>
      <c r="BS258" s="10">
        <f t="shared" si="409"/>
        <v>2.5</v>
      </c>
      <c r="BT258" s="11">
        <f t="shared" si="410"/>
        <v>1</v>
      </c>
      <c r="BU258" s="11">
        <f t="shared" si="411"/>
        <v>1</v>
      </c>
      <c r="BV258" s="11">
        <f t="shared" si="412"/>
        <v>1</v>
      </c>
      <c r="BW258" s="11">
        <f t="shared" si="413"/>
        <v>1</v>
      </c>
      <c r="BX258" s="11">
        <f t="shared" si="414"/>
        <v>1</v>
      </c>
      <c r="BY258" s="11">
        <f t="shared" si="415"/>
        <v>0</v>
      </c>
      <c r="BZ258" s="10">
        <f t="shared" si="416"/>
        <v>5</v>
      </c>
      <c r="CA258" s="11">
        <f t="shared" si="417"/>
        <v>0.625</v>
      </c>
      <c r="CB258" s="11">
        <f t="shared" si="418"/>
        <v>0.625</v>
      </c>
      <c r="CC258" s="11">
        <f t="shared" si="419"/>
        <v>0.625</v>
      </c>
      <c r="CD258" s="11">
        <f t="shared" si="420"/>
        <v>0.625</v>
      </c>
      <c r="CE258" s="11">
        <f t="shared" si="421"/>
        <v>0.625</v>
      </c>
      <c r="CF258" s="11">
        <f t="shared" si="422"/>
        <v>0.625</v>
      </c>
      <c r="CG258" s="11">
        <f t="shared" si="423"/>
        <v>0.625</v>
      </c>
      <c r="CH258" s="11">
        <f t="shared" si="424"/>
        <v>0.625</v>
      </c>
      <c r="CI258" s="11">
        <f t="shared" si="425"/>
        <v>0</v>
      </c>
      <c r="CJ258" s="10">
        <f t="shared" si="426"/>
        <v>5</v>
      </c>
      <c r="CK258" s="11">
        <f t="shared" si="427"/>
        <v>0</v>
      </c>
      <c r="CL258" s="11">
        <f t="shared" si="428"/>
        <v>2</v>
      </c>
      <c r="CM258" s="11">
        <f t="shared" si="429"/>
        <v>0</v>
      </c>
      <c r="CN258" s="11">
        <f t="shared" si="430"/>
        <v>2</v>
      </c>
      <c r="CO258" s="11">
        <f t="shared" si="431"/>
        <v>1</v>
      </c>
      <c r="CP258" s="11">
        <f t="shared" si="432"/>
        <v>0</v>
      </c>
      <c r="CQ258" s="10">
        <f t="shared" si="433"/>
        <v>5</v>
      </c>
      <c r="CR258" s="11">
        <f t="shared" si="434"/>
        <v>1</v>
      </c>
      <c r="CS258" s="11">
        <f t="shared" si="435"/>
        <v>1</v>
      </c>
      <c r="CT258" s="11">
        <f t="shared" si="436"/>
        <v>1</v>
      </c>
      <c r="CU258" s="11">
        <f t="shared" si="437"/>
        <v>1</v>
      </c>
      <c r="CV258" s="11">
        <f t="shared" si="438"/>
        <v>0</v>
      </c>
      <c r="CW258" s="11">
        <f t="shared" si="439"/>
        <v>0</v>
      </c>
      <c r="CX258" s="10">
        <f t="shared" si="440"/>
        <v>4</v>
      </c>
      <c r="CY258" s="11">
        <f t="shared" si="441"/>
        <v>1</v>
      </c>
      <c r="CZ258" s="11">
        <f t="shared" si="442"/>
        <v>1</v>
      </c>
      <c r="DA258" s="11">
        <f t="shared" si="443"/>
        <v>1</v>
      </c>
      <c r="DB258" s="11">
        <f t="shared" si="444"/>
        <v>1</v>
      </c>
      <c r="DC258" s="11">
        <f t="shared" si="445"/>
        <v>1</v>
      </c>
      <c r="DD258" s="11">
        <f t="shared" si="446"/>
        <v>0</v>
      </c>
      <c r="DE258" s="10">
        <f t="shared" si="447"/>
        <v>5</v>
      </c>
      <c r="DF258" s="12" t="s">
        <v>1701</v>
      </c>
      <c r="DG258" s="12" t="s">
        <v>1702</v>
      </c>
      <c r="DH258" s="13">
        <v>3065</v>
      </c>
      <c r="DI258" s="10">
        <f t="shared" si="356"/>
        <v>4</v>
      </c>
      <c r="DJ258" s="17">
        <f t="shared" si="448"/>
        <v>4.4000000000000004</v>
      </c>
    </row>
    <row r="259" spans="1:114" ht="14.25" x14ac:dyDescent="0.2">
      <c r="A259" s="6" t="s">
        <v>521</v>
      </c>
      <c r="B259" s="7">
        <v>561</v>
      </c>
      <c r="C259" s="7"/>
      <c r="D259" s="7">
        <v>252</v>
      </c>
      <c r="E259" s="6" t="s">
        <v>1116</v>
      </c>
      <c r="F259" s="9" t="str">
        <f t="shared" si="305"/>
        <v>Liselotte Palmborg</v>
      </c>
      <c r="G259" s="10" t="str">
        <f t="shared" si="306"/>
        <v>liselotte.palmborg@nykvarn.se</v>
      </c>
      <c r="H259" s="10" t="str">
        <f t="shared" si="307"/>
        <v>Kultur och fritidstrateg</v>
      </c>
      <c r="I259" s="11">
        <f t="shared" si="358"/>
        <v>0</v>
      </c>
      <c r="J259" s="11">
        <f t="shared" si="359"/>
        <v>0</v>
      </c>
      <c r="K259" s="11">
        <f t="shared" si="360"/>
        <v>0</v>
      </c>
      <c r="L259" s="11">
        <f t="shared" si="361"/>
        <v>0</v>
      </c>
      <c r="M259" s="11">
        <f t="shared" si="362"/>
        <v>0</v>
      </c>
      <c r="N259" s="10">
        <f t="shared" si="363"/>
        <v>0</v>
      </c>
      <c r="O259" s="11">
        <f t="shared" si="364"/>
        <v>0</v>
      </c>
      <c r="P259" s="11">
        <f t="shared" si="365"/>
        <v>1</v>
      </c>
      <c r="Q259" s="11">
        <f t="shared" si="366"/>
        <v>0</v>
      </c>
      <c r="R259" s="11">
        <f t="shared" si="367"/>
        <v>1</v>
      </c>
      <c r="S259" s="11">
        <f t="shared" si="368"/>
        <v>0</v>
      </c>
      <c r="T259" s="11">
        <f t="shared" si="369"/>
        <v>0</v>
      </c>
      <c r="U259" s="10">
        <f t="shared" si="370"/>
        <v>2</v>
      </c>
      <c r="V259" s="11">
        <f t="shared" si="371"/>
        <v>0</v>
      </c>
      <c r="W259" s="11">
        <f t="shared" si="372"/>
        <v>0</v>
      </c>
      <c r="X259" s="11">
        <f t="shared" si="373"/>
        <v>0.625</v>
      </c>
      <c r="Y259" s="11">
        <f t="shared" si="374"/>
        <v>0</v>
      </c>
      <c r="Z259" s="11">
        <f t="shared" si="375"/>
        <v>0</v>
      </c>
      <c r="AA259" s="11">
        <f t="shared" si="376"/>
        <v>0.625</v>
      </c>
      <c r="AB259" s="11">
        <f t="shared" si="377"/>
        <v>0</v>
      </c>
      <c r="AC259" s="11">
        <f t="shared" si="378"/>
        <v>0</v>
      </c>
      <c r="AD259" s="11">
        <f t="shared" si="379"/>
        <v>0</v>
      </c>
      <c r="AE259" s="10">
        <f t="shared" si="380"/>
        <v>1.25</v>
      </c>
      <c r="AF259" s="11">
        <f t="shared" si="381"/>
        <v>0</v>
      </c>
      <c r="AG259" s="11">
        <f t="shared" si="382"/>
        <v>2</v>
      </c>
      <c r="AH259" s="11">
        <f t="shared" si="383"/>
        <v>0</v>
      </c>
      <c r="AI259" s="11">
        <f t="shared" si="384"/>
        <v>0</v>
      </c>
      <c r="AJ259" s="11">
        <f t="shared" si="385"/>
        <v>0</v>
      </c>
      <c r="AK259" s="11">
        <f t="shared" si="386"/>
        <v>0</v>
      </c>
      <c r="AL259" s="10">
        <f t="shared" si="387"/>
        <v>2</v>
      </c>
      <c r="AM259" s="11">
        <f t="shared" si="388"/>
        <v>1</v>
      </c>
      <c r="AN259" s="11">
        <f t="shared" si="389"/>
        <v>1</v>
      </c>
      <c r="AO259" s="11">
        <f t="shared" si="390"/>
        <v>0</v>
      </c>
      <c r="AP259" s="11">
        <f t="shared" si="391"/>
        <v>0</v>
      </c>
      <c r="AQ259" s="11">
        <f t="shared" si="392"/>
        <v>0</v>
      </c>
      <c r="AR259" s="11">
        <f t="shared" si="393"/>
        <v>0</v>
      </c>
      <c r="AS259" s="10">
        <f t="shared" si="394"/>
        <v>2</v>
      </c>
      <c r="AT259" s="11">
        <f t="shared" si="395"/>
        <v>0</v>
      </c>
      <c r="AU259" s="11">
        <f t="shared" si="396"/>
        <v>0</v>
      </c>
      <c r="AV259" s="11">
        <f t="shared" si="397"/>
        <v>0</v>
      </c>
      <c r="AW259" s="11">
        <f t="shared" si="398"/>
        <v>0</v>
      </c>
      <c r="AX259" s="11">
        <f t="shared" si="399"/>
        <v>0</v>
      </c>
      <c r="AY259" s="11">
        <f t="shared" si="400"/>
        <v>0</v>
      </c>
      <c r="AZ259" s="10">
        <f t="shared" si="401"/>
        <v>0</v>
      </c>
      <c r="BA259" s="12">
        <v>794</v>
      </c>
      <c r="BB259" s="12" t="s">
        <v>1504</v>
      </c>
      <c r="BC259" s="13">
        <v>2146</v>
      </c>
      <c r="BD259" s="10">
        <f t="shared" si="308"/>
        <v>1</v>
      </c>
      <c r="BE259" s="17">
        <f t="shared" si="402"/>
        <v>1.2</v>
      </c>
      <c r="BF259" s="10" t="str">
        <f t="shared" si="403"/>
        <v>Varken eller</v>
      </c>
      <c r="BI259" s="7">
        <v>5</v>
      </c>
      <c r="BJ259" s="6" t="s">
        <v>105</v>
      </c>
      <c r="BK259" s="9" t="str">
        <f t="shared" si="309"/>
        <v>Lisa Haglund</v>
      </c>
      <c r="BL259" s="10" t="str">
        <f t="shared" si="310"/>
        <v>lisa.haglund@ludvika.se</v>
      </c>
      <c r="BM259" s="10" t="str">
        <f t="shared" si="311"/>
        <v>Ungdomskonsulent</v>
      </c>
      <c r="BN259" s="11">
        <f t="shared" si="404"/>
        <v>1.25</v>
      </c>
      <c r="BO259" s="11">
        <f t="shared" si="405"/>
        <v>0</v>
      </c>
      <c r="BP259" s="11">
        <f t="shared" si="406"/>
        <v>1.25</v>
      </c>
      <c r="BQ259" s="11">
        <f t="shared" si="407"/>
        <v>1.25</v>
      </c>
      <c r="BR259" s="11">
        <f t="shared" si="408"/>
        <v>0</v>
      </c>
      <c r="BS259" s="10">
        <f t="shared" si="409"/>
        <v>3.75</v>
      </c>
      <c r="BT259" s="11">
        <f t="shared" si="410"/>
        <v>1</v>
      </c>
      <c r="BU259" s="11">
        <f t="shared" si="411"/>
        <v>1</v>
      </c>
      <c r="BV259" s="11">
        <f t="shared" si="412"/>
        <v>1</v>
      </c>
      <c r="BW259" s="11">
        <f t="shared" si="413"/>
        <v>1</v>
      </c>
      <c r="BX259" s="11">
        <f t="shared" si="414"/>
        <v>1</v>
      </c>
      <c r="BY259" s="11">
        <f t="shared" si="415"/>
        <v>0</v>
      </c>
      <c r="BZ259" s="10">
        <f t="shared" si="416"/>
        <v>5</v>
      </c>
      <c r="CA259" s="11">
        <f t="shared" si="417"/>
        <v>0.625</v>
      </c>
      <c r="CB259" s="11">
        <f t="shared" si="418"/>
        <v>0.625</v>
      </c>
      <c r="CC259" s="11">
        <f t="shared" si="419"/>
        <v>0.625</v>
      </c>
      <c r="CD259" s="11">
        <f t="shared" si="420"/>
        <v>0.625</v>
      </c>
      <c r="CE259" s="11">
        <f t="shared" si="421"/>
        <v>0.625</v>
      </c>
      <c r="CF259" s="11">
        <f t="shared" si="422"/>
        <v>0.625</v>
      </c>
      <c r="CG259" s="11">
        <f t="shared" si="423"/>
        <v>0.625</v>
      </c>
      <c r="CH259" s="11">
        <f t="shared" si="424"/>
        <v>0.625</v>
      </c>
      <c r="CI259" s="11">
        <f t="shared" si="425"/>
        <v>0</v>
      </c>
      <c r="CJ259" s="10">
        <f t="shared" si="426"/>
        <v>5</v>
      </c>
      <c r="CK259" s="11">
        <f t="shared" si="427"/>
        <v>0</v>
      </c>
      <c r="CL259" s="11">
        <f t="shared" si="428"/>
        <v>2</v>
      </c>
      <c r="CM259" s="11">
        <f t="shared" si="429"/>
        <v>0</v>
      </c>
      <c r="CN259" s="11">
        <f t="shared" si="430"/>
        <v>2</v>
      </c>
      <c r="CO259" s="11">
        <f t="shared" si="431"/>
        <v>0</v>
      </c>
      <c r="CP259" s="11">
        <f t="shared" si="432"/>
        <v>0</v>
      </c>
      <c r="CQ259" s="10">
        <f t="shared" si="433"/>
        <v>4</v>
      </c>
      <c r="CR259" s="11">
        <f t="shared" si="434"/>
        <v>1</v>
      </c>
      <c r="CS259" s="11">
        <f t="shared" si="435"/>
        <v>1</v>
      </c>
      <c r="CT259" s="11">
        <f t="shared" si="436"/>
        <v>1</v>
      </c>
      <c r="CU259" s="11">
        <f t="shared" si="437"/>
        <v>1</v>
      </c>
      <c r="CV259" s="11">
        <f t="shared" si="438"/>
        <v>1</v>
      </c>
      <c r="CW259" s="11">
        <f t="shared" si="439"/>
        <v>0</v>
      </c>
      <c r="CX259" s="10">
        <f t="shared" si="440"/>
        <v>5</v>
      </c>
      <c r="CY259" s="11">
        <f t="shared" si="441"/>
        <v>1</v>
      </c>
      <c r="CZ259" s="11">
        <f t="shared" si="442"/>
        <v>1</v>
      </c>
      <c r="DA259" s="11">
        <f t="shared" si="443"/>
        <v>1</v>
      </c>
      <c r="DB259" s="11">
        <f t="shared" si="444"/>
        <v>1</v>
      </c>
      <c r="DC259" s="11">
        <f t="shared" si="445"/>
        <v>1</v>
      </c>
      <c r="DD259" s="11">
        <f t="shared" si="446"/>
        <v>0</v>
      </c>
      <c r="DE259" s="10">
        <f t="shared" si="447"/>
        <v>5</v>
      </c>
      <c r="DF259" s="12" t="s">
        <v>1345</v>
      </c>
      <c r="DG259" s="12" t="s">
        <v>1346</v>
      </c>
      <c r="DH259" s="13">
        <v>3096</v>
      </c>
      <c r="DI259" s="10">
        <f t="shared" si="356"/>
        <v>4</v>
      </c>
      <c r="DJ259" s="17">
        <f t="shared" si="448"/>
        <v>4.5</v>
      </c>
    </row>
    <row r="260" spans="1:114" ht="14.25" x14ac:dyDescent="0.2">
      <c r="A260" s="6" t="s">
        <v>521</v>
      </c>
      <c r="B260" s="7">
        <v>583</v>
      </c>
      <c r="C260" s="7"/>
      <c r="D260" s="7">
        <v>253</v>
      </c>
      <c r="E260" s="6" t="s">
        <v>333</v>
      </c>
      <c r="F260" s="9" t="str">
        <f t="shared" si="305"/>
        <v>Bengt-Inge Sparring</v>
      </c>
      <c r="G260" s="10" t="str">
        <f t="shared" si="306"/>
        <v>bengt-inge.sparring@mariestad.se</v>
      </c>
      <c r="H260" s="10" t="str">
        <f t="shared" si="307"/>
        <v>Fältassistent</v>
      </c>
      <c r="I260" s="11">
        <f t="shared" si="358"/>
        <v>0</v>
      </c>
      <c r="J260" s="11">
        <f t="shared" si="359"/>
        <v>0</v>
      </c>
      <c r="K260" s="11">
        <f t="shared" si="360"/>
        <v>0</v>
      </c>
      <c r="L260" s="11">
        <f t="shared" si="361"/>
        <v>0</v>
      </c>
      <c r="M260" s="11">
        <f t="shared" si="362"/>
        <v>0</v>
      </c>
      <c r="N260" s="10">
        <f t="shared" si="363"/>
        <v>0</v>
      </c>
      <c r="O260" s="11">
        <f t="shared" si="364"/>
        <v>1</v>
      </c>
      <c r="P260" s="11">
        <f t="shared" si="365"/>
        <v>0</v>
      </c>
      <c r="Q260" s="11">
        <f t="shared" si="366"/>
        <v>0</v>
      </c>
      <c r="R260" s="11">
        <f t="shared" si="367"/>
        <v>1</v>
      </c>
      <c r="S260" s="11">
        <f t="shared" si="368"/>
        <v>0</v>
      </c>
      <c r="T260" s="11">
        <f t="shared" si="369"/>
        <v>0</v>
      </c>
      <c r="U260" s="10">
        <f t="shared" si="370"/>
        <v>2</v>
      </c>
      <c r="V260" s="11">
        <f t="shared" si="371"/>
        <v>0</v>
      </c>
      <c r="W260" s="11">
        <f t="shared" si="372"/>
        <v>0</v>
      </c>
      <c r="X260" s="11">
        <f t="shared" si="373"/>
        <v>0</v>
      </c>
      <c r="Y260" s="11">
        <f t="shared" si="374"/>
        <v>0</v>
      </c>
      <c r="Z260" s="11">
        <f t="shared" si="375"/>
        <v>0</v>
      </c>
      <c r="AA260" s="11">
        <f t="shared" si="376"/>
        <v>0.625</v>
      </c>
      <c r="AB260" s="11">
        <f t="shared" si="377"/>
        <v>0</v>
      </c>
      <c r="AC260" s="11">
        <f t="shared" si="378"/>
        <v>0</v>
      </c>
      <c r="AD260" s="11">
        <f t="shared" si="379"/>
        <v>0</v>
      </c>
      <c r="AE260" s="10">
        <f t="shared" si="380"/>
        <v>0.625</v>
      </c>
      <c r="AF260" s="11">
        <f t="shared" si="381"/>
        <v>0</v>
      </c>
      <c r="AG260" s="11">
        <f t="shared" si="382"/>
        <v>2</v>
      </c>
      <c r="AH260" s="11">
        <f t="shared" si="383"/>
        <v>0</v>
      </c>
      <c r="AI260" s="11">
        <f t="shared" si="384"/>
        <v>0</v>
      </c>
      <c r="AJ260" s="11">
        <f t="shared" si="385"/>
        <v>0</v>
      </c>
      <c r="AK260" s="11">
        <f t="shared" si="386"/>
        <v>0</v>
      </c>
      <c r="AL260" s="10">
        <f t="shared" si="387"/>
        <v>2</v>
      </c>
      <c r="AM260" s="11">
        <f t="shared" si="388"/>
        <v>1</v>
      </c>
      <c r="AN260" s="11">
        <f t="shared" si="389"/>
        <v>0</v>
      </c>
      <c r="AO260" s="11">
        <f t="shared" si="390"/>
        <v>1</v>
      </c>
      <c r="AP260" s="11">
        <f t="shared" si="391"/>
        <v>0</v>
      </c>
      <c r="AQ260" s="11">
        <f t="shared" si="392"/>
        <v>0</v>
      </c>
      <c r="AR260" s="11">
        <f t="shared" si="393"/>
        <v>0</v>
      </c>
      <c r="AS260" s="10">
        <f t="shared" si="394"/>
        <v>2</v>
      </c>
      <c r="AT260" s="11">
        <f t="shared" si="395"/>
        <v>1</v>
      </c>
      <c r="AU260" s="11">
        <f t="shared" si="396"/>
        <v>0</v>
      </c>
      <c r="AV260" s="11">
        <f t="shared" si="397"/>
        <v>0</v>
      </c>
      <c r="AW260" s="11">
        <f t="shared" si="398"/>
        <v>0</v>
      </c>
      <c r="AX260" s="11">
        <f t="shared" si="399"/>
        <v>0</v>
      </c>
      <c r="AY260" s="11">
        <f t="shared" si="400"/>
        <v>0</v>
      </c>
      <c r="AZ260" s="10">
        <f t="shared" si="401"/>
        <v>1</v>
      </c>
      <c r="BA260" s="12" t="s">
        <v>1393</v>
      </c>
      <c r="BB260" s="12">
        <v>780</v>
      </c>
      <c r="BC260" s="13">
        <v>2146</v>
      </c>
      <c r="BD260" s="10">
        <f t="shared" si="308"/>
        <v>1</v>
      </c>
      <c r="BE260" s="17">
        <f t="shared" si="402"/>
        <v>1.2</v>
      </c>
      <c r="BF260" s="10" t="str">
        <f t="shared" si="403"/>
        <v>Varken eller</v>
      </c>
      <c r="BI260" s="7">
        <v>6</v>
      </c>
      <c r="BJ260" s="6" t="s">
        <v>872</v>
      </c>
      <c r="BK260" s="9" t="str">
        <f t="shared" si="309"/>
        <v>Karin Karlsson</v>
      </c>
      <c r="BL260" s="10" t="str">
        <f t="shared" si="310"/>
        <v>karin.karlsson@karlstad.se</v>
      </c>
      <c r="BM260" s="10" t="str">
        <f t="shared" si="311"/>
        <v>verksamhetschef</v>
      </c>
      <c r="BN260" s="11">
        <f t="shared" si="404"/>
        <v>1.25</v>
      </c>
      <c r="BO260" s="11">
        <f t="shared" si="405"/>
        <v>1.25</v>
      </c>
      <c r="BP260" s="11">
        <f t="shared" si="406"/>
        <v>1.25</v>
      </c>
      <c r="BQ260" s="11">
        <f t="shared" si="407"/>
        <v>1.25</v>
      </c>
      <c r="BR260" s="11">
        <f t="shared" si="408"/>
        <v>0</v>
      </c>
      <c r="BS260" s="10">
        <f t="shared" si="409"/>
        <v>5</v>
      </c>
      <c r="BT260" s="11">
        <f t="shared" si="410"/>
        <v>1</v>
      </c>
      <c r="BU260" s="11">
        <f t="shared" si="411"/>
        <v>1</v>
      </c>
      <c r="BV260" s="11">
        <f t="shared" si="412"/>
        <v>1</v>
      </c>
      <c r="BW260" s="11">
        <f t="shared" si="413"/>
        <v>1</v>
      </c>
      <c r="BX260" s="11">
        <f t="shared" si="414"/>
        <v>1</v>
      </c>
      <c r="BY260" s="11">
        <f t="shared" si="415"/>
        <v>0</v>
      </c>
      <c r="BZ260" s="10">
        <f t="shared" si="416"/>
        <v>5</v>
      </c>
      <c r="CA260" s="11">
        <f t="shared" si="417"/>
        <v>0.625</v>
      </c>
      <c r="CB260" s="11">
        <f t="shared" si="418"/>
        <v>0.625</v>
      </c>
      <c r="CC260" s="11">
        <f t="shared" si="419"/>
        <v>0.625</v>
      </c>
      <c r="CD260" s="11">
        <f t="shared" si="420"/>
        <v>0</v>
      </c>
      <c r="CE260" s="11">
        <f t="shared" si="421"/>
        <v>0.625</v>
      </c>
      <c r="CF260" s="11">
        <f t="shared" si="422"/>
        <v>0.625</v>
      </c>
      <c r="CG260" s="11">
        <f t="shared" si="423"/>
        <v>0.625</v>
      </c>
      <c r="CH260" s="11">
        <f t="shared" si="424"/>
        <v>0.625</v>
      </c>
      <c r="CI260" s="11">
        <f t="shared" si="425"/>
        <v>0</v>
      </c>
      <c r="CJ260" s="10">
        <f t="shared" si="426"/>
        <v>4.375</v>
      </c>
      <c r="CK260" s="11">
        <f t="shared" si="427"/>
        <v>0</v>
      </c>
      <c r="CL260" s="11">
        <f t="shared" si="428"/>
        <v>2</v>
      </c>
      <c r="CM260" s="11">
        <f t="shared" si="429"/>
        <v>0</v>
      </c>
      <c r="CN260" s="11">
        <f t="shared" si="430"/>
        <v>2</v>
      </c>
      <c r="CO260" s="11">
        <f t="shared" si="431"/>
        <v>1</v>
      </c>
      <c r="CP260" s="11">
        <f t="shared" si="432"/>
        <v>0</v>
      </c>
      <c r="CQ260" s="10">
        <f t="shared" si="433"/>
        <v>5</v>
      </c>
      <c r="CR260" s="11">
        <f t="shared" si="434"/>
        <v>1</v>
      </c>
      <c r="CS260" s="11">
        <f t="shared" si="435"/>
        <v>1</v>
      </c>
      <c r="CT260" s="11">
        <f t="shared" si="436"/>
        <v>1</v>
      </c>
      <c r="CU260" s="11">
        <f t="shared" si="437"/>
        <v>1</v>
      </c>
      <c r="CV260" s="11">
        <f t="shared" si="438"/>
        <v>1</v>
      </c>
      <c r="CW260" s="11">
        <f t="shared" si="439"/>
        <v>0</v>
      </c>
      <c r="CX260" s="10">
        <f t="shared" si="440"/>
        <v>5</v>
      </c>
      <c r="CY260" s="11">
        <f t="shared" si="441"/>
        <v>0</v>
      </c>
      <c r="CZ260" s="11">
        <f t="shared" si="442"/>
        <v>1</v>
      </c>
      <c r="DA260" s="11">
        <f t="shared" si="443"/>
        <v>1</v>
      </c>
      <c r="DB260" s="11">
        <f t="shared" si="444"/>
        <v>0</v>
      </c>
      <c r="DC260" s="11">
        <f t="shared" si="445"/>
        <v>0</v>
      </c>
      <c r="DD260" s="11">
        <f t="shared" si="446"/>
        <v>0</v>
      </c>
      <c r="DE260" s="10">
        <f t="shared" si="447"/>
        <v>2</v>
      </c>
      <c r="DF260" s="12" t="s">
        <v>1591</v>
      </c>
      <c r="DG260" s="12" t="s">
        <v>1592</v>
      </c>
      <c r="DH260" s="13">
        <v>3178</v>
      </c>
      <c r="DI260" s="10">
        <f t="shared" si="356"/>
        <v>5</v>
      </c>
      <c r="DJ260" s="17">
        <f t="shared" si="448"/>
        <v>4.5</v>
      </c>
    </row>
    <row r="261" spans="1:114" ht="14.25" x14ac:dyDescent="0.2">
      <c r="A261" s="6" t="s">
        <v>521</v>
      </c>
      <c r="B261" s="7">
        <v>581</v>
      </c>
      <c r="C261" s="7"/>
      <c r="D261" s="7">
        <v>254</v>
      </c>
      <c r="E261" s="6" t="s">
        <v>279</v>
      </c>
      <c r="F261" s="9" t="str">
        <f t="shared" si="305"/>
        <v>Elin Dahlin</v>
      </c>
      <c r="G261" s="10" t="str">
        <f t="shared" si="306"/>
        <v>elin.dahlin@ragunda.se</v>
      </c>
      <c r="H261" s="10" t="str">
        <f t="shared" si="307"/>
        <v>folkhälsoutvecklare/KAA-handläggare</v>
      </c>
      <c r="I261" s="11">
        <f t="shared" si="358"/>
        <v>0</v>
      </c>
      <c r="J261" s="11">
        <f t="shared" si="359"/>
        <v>0</v>
      </c>
      <c r="K261" s="11">
        <f t="shared" si="360"/>
        <v>0</v>
      </c>
      <c r="L261" s="11">
        <f t="shared" si="361"/>
        <v>0</v>
      </c>
      <c r="M261" s="11">
        <f t="shared" si="362"/>
        <v>0</v>
      </c>
      <c r="N261" s="10">
        <f t="shared" si="363"/>
        <v>0</v>
      </c>
      <c r="O261" s="11">
        <f t="shared" si="364"/>
        <v>1</v>
      </c>
      <c r="P261" s="11">
        <f t="shared" si="365"/>
        <v>0</v>
      </c>
      <c r="Q261" s="11">
        <f t="shared" si="366"/>
        <v>0</v>
      </c>
      <c r="R261" s="11">
        <f t="shared" si="367"/>
        <v>1</v>
      </c>
      <c r="S261" s="11">
        <f t="shared" si="368"/>
        <v>0</v>
      </c>
      <c r="T261" s="11">
        <f t="shared" si="369"/>
        <v>0</v>
      </c>
      <c r="U261" s="10">
        <f t="shared" si="370"/>
        <v>2</v>
      </c>
      <c r="V261" s="11">
        <f t="shared" si="371"/>
        <v>0</v>
      </c>
      <c r="W261" s="11">
        <f t="shared" si="372"/>
        <v>0</v>
      </c>
      <c r="X261" s="11">
        <f t="shared" si="373"/>
        <v>0</v>
      </c>
      <c r="Y261" s="11">
        <f t="shared" si="374"/>
        <v>0</v>
      </c>
      <c r="Z261" s="11">
        <f t="shared" si="375"/>
        <v>0</v>
      </c>
      <c r="AA261" s="11">
        <f t="shared" si="376"/>
        <v>0.625</v>
      </c>
      <c r="AB261" s="11">
        <f t="shared" si="377"/>
        <v>0</v>
      </c>
      <c r="AC261" s="11">
        <f t="shared" si="378"/>
        <v>0</v>
      </c>
      <c r="AD261" s="11">
        <f t="shared" si="379"/>
        <v>0</v>
      </c>
      <c r="AE261" s="10">
        <f t="shared" si="380"/>
        <v>0.625</v>
      </c>
      <c r="AF261" s="11">
        <f t="shared" si="381"/>
        <v>1</v>
      </c>
      <c r="AG261" s="11">
        <f t="shared" si="382"/>
        <v>0</v>
      </c>
      <c r="AH261" s="11">
        <f t="shared" si="383"/>
        <v>0</v>
      </c>
      <c r="AI261" s="11">
        <f t="shared" si="384"/>
        <v>2</v>
      </c>
      <c r="AJ261" s="11">
        <f t="shared" si="385"/>
        <v>0</v>
      </c>
      <c r="AK261" s="11">
        <f t="shared" si="386"/>
        <v>0</v>
      </c>
      <c r="AL261" s="10">
        <f t="shared" si="387"/>
        <v>3</v>
      </c>
      <c r="AM261" s="11">
        <f t="shared" si="388"/>
        <v>0</v>
      </c>
      <c r="AN261" s="11">
        <f t="shared" si="389"/>
        <v>1</v>
      </c>
      <c r="AO261" s="11">
        <f t="shared" si="390"/>
        <v>1</v>
      </c>
      <c r="AP261" s="11">
        <f t="shared" si="391"/>
        <v>0</v>
      </c>
      <c r="AQ261" s="11">
        <f t="shared" si="392"/>
        <v>0</v>
      </c>
      <c r="AR261" s="11">
        <f t="shared" si="393"/>
        <v>0</v>
      </c>
      <c r="AS261" s="10">
        <f t="shared" si="394"/>
        <v>2</v>
      </c>
      <c r="AT261" s="11">
        <f t="shared" si="395"/>
        <v>0</v>
      </c>
      <c r="AU261" s="11">
        <f t="shared" si="396"/>
        <v>0</v>
      </c>
      <c r="AV261" s="11">
        <f t="shared" si="397"/>
        <v>0</v>
      </c>
      <c r="AW261" s="11">
        <f t="shared" si="398"/>
        <v>0</v>
      </c>
      <c r="AX261" s="11">
        <f t="shared" si="399"/>
        <v>0</v>
      </c>
      <c r="AY261" s="11">
        <f t="shared" si="400"/>
        <v>0</v>
      </c>
      <c r="AZ261" s="10">
        <f t="shared" si="401"/>
        <v>0</v>
      </c>
      <c r="BA261" s="12">
        <v>494</v>
      </c>
      <c r="BB261" s="12" t="s">
        <v>1363</v>
      </c>
      <c r="BC261" s="13">
        <v>1670</v>
      </c>
      <c r="BD261" s="10">
        <f t="shared" si="308"/>
        <v>0</v>
      </c>
      <c r="BE261" s="17">
        <f t="shared" si="402"/>
        <v>1.1000000000000001</v>
      </c>
      <c r="BF261" s="10" t="str">
        <f t="shared" si="403"/>
        <v>Dålig</v>
      </c>
      <c r="BI261" s="7">
        <v>3</v>
      </c>
      <c r="BJ261" s="6" t="s">
        <v>255</v>
      </c>
      <c r="BK261" s="9" t="str">
        <f t="shared" si="309"/>
        <v>Stig Berggren</v>
      </c>
      <c r="BL261" s="10" t="str">
        <f t="shared" si="310"/>
        <v>stig.berggren@skelleftea.se</v>
      </c>
      <c r="BM261" s="10" t="str">
        <f t="shared" si="311"/>
        <v>Samordnare</v>
      </c>
      <c r="BN261" s="11">
        <f t="shared" si="404"/>
        <v>1.25</v>
      </c>
      <c r="BO261" s="11">
        <f t="shared" si="405"/>
        <v>1.25</v>
      </c>
      <c r="BP261" s="11">
        <f t="shared" si="406"/>
        <v>1.25</v>
      </c>
      <c r="BQ261" s="11">
        <f t="shared" si="407"/>
        <v>1.25</v>
      </c>
      <c r="BR261" s="11">
        <f t="shared" si="408"/>
        <v>0</v>
      </c>
      <c r="BS261" s="10">
        <f t="shared" si="409"/>
        <v>5</v>
      </c>
      <c r="BT261" s="11">
        <f t="shared" si="410"/>
        <v>1</v>
      </c>
      <c r="BU261" s="11">
        <f t="shared" si="411"/>
        <v>1</v>
      </c>
      <c r="BV261" s="11">
        <f t="shared" si="412"/>
        <v>1</v>
      </c>
      <c r="BW261" s="11">
        <f t="shared" si="413"/>
        <v>1</v>
      </c>
      <c r="BX261" s="11">
        <f t="shared" si="414"/>
        <v>1</v>
      </c>
      <c r="BY261" s="11">
        <f t="shared" si="415"/>
        <v>0</v>
      </c>
      <c r="BZ261" s="10">
        <f t="shared" si="416"/>
        <v>5</v>
      </c>
      <c r="CA261" s="11">
        <f t="shared" si="417"/>
        <v>0.625</v>
      </c>
      <c r="CB261" s="11">
        <f t="shared" si="418"/>
        <v>0.625</v>
      </c>
      <c r="CC261" s="11">
        <f t="shared" si="419"/>
        <v>0.625</v>
      </c>
      <c r="CD261" s="11">
        <f t="shared" si="420"/>
        <v>0.625</v>
      </c>
      <c r="CE261" s="11">
        <f t="shared" si="421"/>
        <v>0.625</v>
      </c>
      <c r="CF261" s="11">
        <f t="shared" si="422"/>
        <v>0.625</v>
      </c>
      <c r="CG261" s="11">
        <f t="shared" si="423"/>
        <v>0.625</v>
      </c>
      <c r="CH261" s="11">
        <f t="shared" si="424"/>
        <v>0.625</v>
      </c>
      <c r="CI261" s="11">
        <f t="shared" si="425"/>
        <v>0</v>
      </c>
      <c r="CJ261" s="10">
        <f t="shared" si="426"/>
        <v>5</v>
      </c>
      <c r="CK261" s="11">
        <f t="shared" si="427"/>
        <v>0</v>
      </c>
      <c r="CL261" s="11">
        <f t="shared" si="428"/>
        <v>2</v>
      </c>
      <c r="CM261" s="11">
        <f t="shared" si="429"/>
        <v>0</v>
      </c>
      <c r="CN261" s="11">
        <f t="shared" si="430"/>
        <v>2</v>
      </c>
      <c r="CO261" s="11">
        <f t="shared" si="431"/>
        <v>1</v>
      </c>
      <c r="CP261" s="11">
        <f t="shared" si="432"/>
        <v>0</v>
      </c>
      <c r="CQ261" s="10">
        <f t="shared" si="433"/>
        <v>5</v>
      </c>
      <c r="CR261" s="11">
        <f t="shared" si="434"/>
        <v>1</v>
      </c>
      <c r="CS261" s="11">
        <f t="shared" si="435"/>
        <v>1</v>
      </c>
      <c r="CT261" s="11">
        <f t="shared" si="436"/>
        <v>1</v>
      </c>
      <c r="CU261" s="11">
        <f t="shared" si="437"/>
        <v>1</v>
      </c>
      <c r="CV261" s="11">
        <f t="shared" si="438"/>
        <v>0</v>
      </c>
      <c r="CW261" s="11">
        <f t="shared" si="439"/>
        <v>0</v>
      </c>
      <c r="CX261" s="10">
        <f t="shared" si="440"/>
        <v>4</v>
      </c>
      <c r="CY261" s="11">
        <f t="shared" si="441"/>
        <v>0</v>
      </c>
      <c r="CZ261" s="11">
        <f t="shared" si="442"/>
        <v>1</v>
      </c>
      <c r="DA261" s="11">
        <f t="shared" si="443"/>
        <v>1</v>
      </c>
      <c r="DB261" s="11">
        <f t="shared" si="444"/>
        <v>1</v>
      </c>
      <c r="DC261" s="11">
        <f t="shared" si="445"/>
        <v>1</v>
      </c>
      <c r="DD261" s="11">
        <f t="shared" si="446"/>
        <v>0</v>
      </c>
      <c r="DE261" s="10">
        <f t="shared" si="447"/>
        <v>4</v>
      </c>
      <c r="DF261" s="12" t="s">
        <v>1610</v>
      </c>
      <c r="DG261" s="12" t="s">
        <v>1373</v>
      </c>
      <c r="DH261" s="13">
        <v>4586</v>
      </c>
      <c r="DI261" s="10">
        <f t="shared" si="356"/>
        <v>5</v>
      </c>
      <c r="DJ261" s="17">
        <f t="shared" si="448"/>
        <v>4.7</v>
      </c>
    </row>
    <row r="262" spans="1:114" ht="14.25" x14ac:dyDescent="0.2">
      <c r="A262" s="6" t="s">
        <v>521</v>
      </c>
      <c r="B262" s="7">
        <v>582</v>
      </c>
      <c r="C262" s="7"/>
      <c r="D262" s="7">
        <v>255</v>
      </c>
      <c r="E262" s="6" t="s">
        <v>394</v>
      </c>
      <c r="F262" s="9" t="str">
        <f t="shared" si="305"/>
        <v>Gunilla Aronsson</v>
      </c>
      <c r="G262" s="10" t="str">
        <f t="shared" si="306"/>
        <v>gunilla.aronsson@lessebo.se</v>
      </c>
      <c r="H262" s="10" t="str">
        <f t="shared" si="307"/>
        <v>Kultur- och fritidsassistent</v>
      </c>
      <c r="I262" s="11">
        <f t="shared" si="358"/>
        <v>0</v>
      </c>
      <c r="J262" s="11">
        <f t="shared" si="359"/>
        <v>0</v>
      </c>
      <c r="K262" s="11">
        <f t="shared" si="360"/>
        <v>0</v>
      </c>
      <c r="L262" s="11">
        <f t="shared" si="361"/>
        <v>0</v>
      </c>
      <c r="M262" s="11">
        <f t="shared" si="362"/>
        <v>0</v>
      </c>
      <c r="N262" s="10">
        <f t="shared" si="363"/>
        <v>0</v>
      </c>
      <c r="O262" s="11">
        <f t="shared" si="364"/>
        <v>0</v>
      </c>
      <c r="P262" s="11">
        <f t="shared" si="365"/>
        <v>0</v>
      </c>
      <c r="Q262" s="11">
        <f t="shared" si="366"/>
        <v>1</v>
      </c>
      <c r="R262" s="11">
        <f t="shared" si="367"/>
        <v>1</v>
      </c>
      <c r="S262" s="11">
        <f t="shared" si="368"/>
        <v>0</v>
      </c>
      <c r="T262" s="11">
        <f t="shared" si="369"/>
        <v>0</v>
      </c>
      <c r="U262" s="10">
        <f t="shared" si="370"/>
        <v>2</v>
      </c>
      <c r="V262" s="11">
        <f t="shared" si="371"/>
        <v>0</v>
      </c>
      <c r="W262" s="11">
        <f t="shared" si="372"/>
        <v>0.625</v>
      </c>
      <c r="X262" s="11">
        <f t="shared" si="373"/>
        <v>0.625</v>
      </c>
      <c r="Y262" s="11">
        <f t="shared" si="374"/>
        <v>0</v>
      </c>
      <c r="Z262" s="11">
        <f t="shared" si="375"/>
        <v>0</v>
      </c>
      <c r="AA262" s="11">
        <f t="shared" si="376"/>
        <v>0.625</v>
      </c>
      <c r="AB262" s="11">
        <f t="shared" si="377"/>
        <v>0</v>
      </c>
      <c r="AC262" s="11">
        <f t="shared" si="378"/>
        <v>0</v>
      </c>
      <c r="AD262" s="11">
        <f t="shared" si="379"/>
        <v>0</v>
      </c>
      <c r="AE262" s="10">
        <f t="shared" si="380"/>
        <v>1.875</v>
      </c>
      <c r="AF262" s="11">
        <f t="shared" si="381"/>
        <v>0</v>
      </c>
      <c r="AG262" s="11">
        <f t="shared" si="382"/>
        <v>0</v>
      </c>
      <c r="AH262" s="11">
        <f t="shared" si="383"/>
        <v>1</v>
      </c>
      <c r="AI262" s="11">
        <f t="shared" si="384"/>
        <v>0</v>
      </c>
      <c r="AJ262" s="11">
        <f t="shared" si="385"/>
        <v>0</v>
      </c>
      <c r="AK262" s="11">
        <f t="shared" si="386"/>
        <v>0</v>
      </c>
      <c r="AL262" s="10">
        <f t="shared" si="387"/>
        <v>1</v>
      </c>
      <c r="AM262" s="11">
        <f t="shared" si="388"/>
        <v>1</v>
      </c>
      <c r="AN262" s="11">
        <f t="shared" si="389"/>
        <v>0</v>
      </c>
      <c r="AO262" s="11">
        <f t="shared" si="390"/>
        <v>1</v>
      </c>
      <c r="AP262" s="11">
        <f t="shared" si="391"/>
        <v>0</v>
      </c>
      <c r="AQ262" s="11">
        <f t="shared" si="392"/>
        <v>0</v>
      </c>
      <c r="AR262" s="11">
        <f t="shared" si="393"/>
        <v>0</v>
      </c>
      <c r="AS262" s="10">
        <f t="shared" si="394"/>
        <v>2</v>
      </c>
      <c r="AT262" s="11">
        <f t="shared" si="395"/>
        <v>0</v>
      </c>
      <c r="AU262" s="11">
        <f t="shared" si="396"/>
        <v>0</v>
      </c>
      <c r="AV262" s="11">
        <f t="shared" si="397"/>
        <v>0</v>
      </c>
      <c r="AW262" s="11">
        <f t="shared" si="398"/>
        <v>0</v>
      </c>
      <c r="AX262" s="11">
        <f t="shared" si="399"/>
        <v>0</v>
      </c>
      <c r="AY262" s="11">
        <f t="shared" si="400"/>
        <v>0</v>
      </c>
      <c r="AZ262" s="10">
        <f t="shared" si="401"/>
        <v>0</v>
      </c>
      <c r="BA262" s="12">
        <v>953</v>
      </c>
      <c r="BB262" s="12" t="s">
        <v>1424</v>
      </c>
      <c r="BC262" s="13">
        <v>2285</v>
      </c>
      <c r="BD262" s="10">
        <f t="shared" si="308"/>
        <v>1</v>
      </c>
      <c r="BE262" s="17">
        <f t="shared" si="402"/>
        <v>1.1000000000000001</v>
      </c>
      <c r="BF262" s="10" t="str">
        <f t="shared" si="403"/>
        <v>Varken eller</v>
      </c>
      <c r="BI262" s="7">
        <v>4</v>
      </c>
      <c r="BJ262" s="6" t="s">
        <v>946</v>
      </c>
      <c r="BK262" s="9" t="str">
        <f t="shared" si="309"/>
        <v>Per-Inge Hellman</v>
      </c>
      <c r="BL262" s="10" t="str">
        <f t="shared" si="310"/>
        <v>per-inge.hellman@vasteras.se</v>
      </c>
      <c r="BM262" s="10" t="str">
        <f t="shared" si="311"/>
        <v>Strateg</v>
      </c>
      <c r="BN262" s="11">
        <f t="shared" si="404"/>
        <v>1.25</v>
      </c>
      <c r="BO262" s="11">
        <f t="shared" si="405"/>
        <v>0</v>
      </c>
      <c r="BP262" s="11">
        <f t="shared" si="406"/>
        <v>1.25</v>
      </c>
      <c r="BQ262" s="11">
        <f t="shared" si="407"/>
        <v>1.25</v>
      </c>
      <c r="BR262" s="11">
        <f t="shared" si="408"/>
        <v>0</v>
      </c>
      <c r="BS262" s="10">
        <f t="shared" si="409"/>
        <v>3.75</v>
      </c>
      <c r="BT262" s="11">
        <f t="shared" si="410"/>
        <v>1</v>
      </c>
      <c r="BU262" s="11">
        <f t="shared" si="411"/>
        <v>1</v>
      </c>
      <c r="BV262" s="11">
        <f t="shared" si="412"/>
        <v>1</v>
      </c>
      <c r="BW262" s="11">
        <f t="shared" si="413"/>
        <v>1</v>
      </c>
      <c r="BX262" s="11">
        <f t="shared" si="414"/>
        <v>1</v>
      </c>
      <c r="BY262" s="11">
        <f t="shared" si="415"/>
        <v>0</v>
      </c>
      <c r="BZ262" s="10">
        <f t="shared" si="416"/>
        <v>5</v>
      </c>
      <c r="CA262" s="11">
        <f t="shared" si="417"/>
        <v>0.625</v>
      </c>
      <c r="CB262" s="11">
        <f t="shared" si="418"/>
        <v>0.625</v>
      </c>
      <c r="CC262" s="11">
        <f t="shared" si="419"/>
        <v>0.625</v>
      </c>
      <c r="CD262" s="11">
        <f t="shared" si="420"/>
        <v>0.625</v>
      </c>
      <c r="CE262" s="11">
        <f t="shared" si="421"/>
        <v>0.625</v>
      </c>
      <c r="CF262" s="11">
        <f t="shared" si="422"/>
        <v>0.625</v>
      </c>
      <c r="CG262" s="11">
        <f t="shared" si="423"/>
        <v>0.625</v>
      </c>
      <c r="CH262" s="11">
        <f t="shared" si="424"/>
        <v>0.625</v>
      </c>
      <c r="CI262" s="11">
        <f t="shared" si="425"/>
        <v>0</v>
      </c>
      <c r="CJ262" s="10">
        <f t="shared" si="426"/>
        <v>5</v>
      </c>
      <c r="CK262" s="11">
        <f t="shared" si="427"/>
        <v>0</v>
      </c>
      <c r="CL262" s="11">
        <f t="shared" si="428"/>
        <v>2</v>
      </c>
      <c r="CM262" s="11">
        <f t="shared" si="429"/>
        <v>0</v>
      </c>
      <c r="CN262" s="11">
        <f t="shared" si="430"/>
        <v>2</v>
      </c>
      <c r="CO262" s="11">
        <f t="shared" si="431"/>
        <v>0</v>
      </c>
      <c r="CP262" s="11">
        <f t="shared" si="432"/>
        <v>0</v>
      </c>
      <c r="CQ262" s="10">
        <f t="shared" si="433"/>
        <v>4</v>
      </c>
      <c r="CR262" s="11">
        <f t="shared" si="434"/>
        <v>1</v>
      </c>
      <c r="CS262" s="11">
        <f t="shared" si="435"/>
        <v>1</v>
      </c>
      <c r="CT262" s="11">
        <f t="shared" si="436"/>
        <v>1</v>
      </c>
      <c r="CU262" s="11">
        <f t="shared" si="437"/>
        <v>1</v>
      </c>
      <c r="CV262" s="11">
        <f t="shared" si="438"/>
        <v>1</v>
      </c>
      <c r="CW262" s="11">
        <f t="shared" si="439"/>
        <v>0</v>
      </c>
      <c r="CX262" s="10">
        <f t="shared" si="440"/>
        <v>5</v>
      </c>
      <c r="CY262" s="11">
        <f t="shared" si="441"/>
        <v>1</v>
      </c>
      <c r="CZ262" s="11">
        <f t="shared" si="442"/>
        <v>1</v>
      </c>
      <c r="DA262" s="11">
        <f t="shared" si="443"/>
        <v>1</v>
      </c>
      <c r="DB262" s="11">
        <f t="shared" si="444"/>
        <v>1</v>
      </c>
      <c r="DC262" s="11">
        <f t="shared" si="445"/>
        <v>1</v>
      </c>
      <c r="DD262" s="11">
        <f t="shared" si="446"/>
        <v>0</v>
      </c>
      <c r="DE262" s="10">
        <f t="shared" si="447"/>
        <v>5</v>
      </c>
      <c r="DF262" s="12" t="s">
        <v>1383</v>
      </c>
      <c r="DG262" s="12" t="s">
        <v>1636</v>
      </c>
      <c r="DH262" s="13">
        <v>3240</v>
      </c>
      <c r="DI262" s="10">
        <f t="shared" si="356"/>
        <v>5</v>
      </c>
      <c r="DJ262" s="17">
        <f t="shared" si="448"/>
        <v>4.7</v>
      </c>
    </row>
    <row r="263" spans="1:114" ht="14.25" x14ac:dyDescent="0.2">
      <c r="A263" s="6" t="s">
        <v>521</v>
      </c>
      <c r="B263" s="7">
        <v>580</v>
      </c>
      <c r="C263" s="7"/>
      <c r="D263" s="7">
        <v>256</v>
      </c>
      <c r="E263" s="6" t="s">
        <v>647</v>
      </c>
      <c r="F263" s="9" t="str">
        <f t="shared" si="305"/>
        <v>Annica Merchant</v>
      </c>
      <c r="G263" s="10" t="str">
        <f t="shared" si="306"/>
        <v>annica.merchant@kil.se</v>
      </c>
      <c r="H263" s="10" t="str">
        <f t="shared" si="307"/>
        <v>ANDT-samordnare samt chef för ungdomsgården</v>
      </c>
      <c r="I263" s="11">
        <f t="shared" si="358"/>
        <v>0</v>
      </c>
      <c r="J263" s="11">
        <f t="shared" si="359"/>
        <v>0</v>
      </c>
      <c r="K263" s="11">
        <f t="shared" si="360"/>
        <v>0</v>
      </c>
      <c r="L263" s="11">
        <f t="shared" si="361"/>
        <v>0</v>
      </c>
      <c r="M263" s="11">
        <f t="shared" si="362"/>
        <v>0</v>
      </c>
      <c r="N263" s="10">
        <f t="shared" si="363"/>
        <v>0</v>
      </c>
      <c r="O263" s="11">
        <f t="shared" si="364"/>
        <v>0</v>
      </c>
      <c r="P263" s="11">
        <f t="shared" si="365"/>
        <v>0</v>
      </c>
      <c r="Q263" s="11">
        <f t="shared" si="366"/>
        <v>1</v>
      </c>
      <c r="R263" s="11">
        <f t="shared" si="367"/>
        <v>1</v>
      </c>
      <c r="S263" s="11">
        <f t="shared" si="368"/>
        <v>0</v>
      </c>
      <c r="T263" s="11">
        <f t="shared" si="369"/>
        <v>0</v>
      </c>
      <c r="U263" s="10">
        <f t="shared" si="370"/>
        <v>2</v>
      </c>
      <c r="V263" s="11">
        <f t="shared" si="371"/>
        <v>0</v>
      </c>
      <c r="W263" s="11">
        <f t="shared" si="372"/>
        <v>0</v>
      </c>
      <c r="X263" s="11">
        <f t="shared" si="373"/>
        <v>0.625</v>
      </c>
      <c r="Y263" s="11">
        <f t="shared" si="374"/>
        <v>0</v>
      </c>
      <c r="Z263" s="11">
        <f t="shared" si="375"/>
        <v>0</v>
      </c>
      <c r="AA263" s="11">
        <f t="shared" si="376"/>
        <v>0.625</v>
      </c>
      <c r="AB263" s="11">
        <f t="shared" si="377"/>
        <v>0</v>
      </c>
      <c r="AC263" s="11">
        <f t="shared" si="378"/>
        <v>0</v>
      </c>
      <c r="AD263" s="11">
        <f t="shared" si="379"/>
        <v>0</v>
      </c>
      <c r="AE263" s="10">
        <f t="shared" si="380"/>
        <v>1.25</v>
      </c>
      <c r="AF263" s="11">
        <f t="shared" si="381"/>
        <v>1</v>
      </c>
      <c r="AG263" s="11">
        <f t="shared" si="382"/>
        <v>0</v>
      </c>
      <c r="AH263" s="11">
        <f t="shared" si="383"/>
        <v>0</v>
      </c>
      <c r="AI263" s="11">
        <f t="shared" si="384"/>
        <v>0</v>
      </c>
      <c r="AJ263" s="11">
        <f t="shared" si="385"/>
        <v>0</v>
      </c>
      <c r="AK263" s="11">
        <f t="shared" si="386"/>
        <v>0</v>
      </c>
      <c r="AL263" s="10">
        <f t="shared" si="387"/>
        <v>1</v>
      </c>
      <c r="AM263" s="11">
        <f t="shared" si="388"/>
        <v>1</v>
      </c>
      <c r="AN263" s="11">
        <f t="shared" si="389"/>
        <v>0</v>
      </c>
      <c r="AO263" s="11">
        <f t="shared" si="390"/>
        <v>1</v>
      </c>
      <c r="AP263" s="11">
        <f t="shared" si="391"/>
        <v>0</v>
      </c>
      <c r="AQ263" s="11">
        <f t="shared" si="392"/>
        <v>0</v>
      </c>
      <c r="AR263" s="11">
        <f t="shared" si="393"/>
        <v>0</v>
      </c>
      <c r="AS263" s="10">
        <f t="shared" si="394"/>
        <v>2</v>
      </c>
      <c r="AT263" s="11">
        <f t="shared" si="395"/>
        <v>0</v>
      </c>
      <c r="AU263" s="11">
        <f t="shared" si="396"/>
        <v>0</v>
      </c>
      <c r="AV263" s="11">
        <f t="shared" si="397"/>
        <v>0</v>
      </c>
      <c r="AW263" s="11">
        <f t="shared" si="398"/>
        <v>0</v>
      </c>
      <c r="AX263" s="11">
        <f t="shared" si="399"/>
        <v>0</v>
      </c>
      <c r="AY263" s="11">
        <f t="shared" si="400"/>
        <v>0</v>
      </c>
      <c r="AZ263" s="10">
        <f t="shared" si="401"/>
        <v>0</v>
      </c>
      <c r="BA263" s="12" t="s">
        <v>1491</v>
      </c>
      <c r="BB263" s="12">
        <v>900</v>
      </c>
      <c r="BC263" s="13">
        <v>1915</v>
      </c>
      <c r="BD263" s="10">
        <f t="shared" si="308"/>
        <v>0</v>
      </c>
      <c r="BE263" s="17">
        <f t="shared" si="402"/>
        <v>0.9</v>
      </c>
      <c r="BF263" s="10" t="str">
        <f t="shared" si="403"/>
        <v>Bra</v>
      </c>
      <c r="BI263" s="7">
        <v>2</v>
      </c>
      <c r="BJ263" s="61" t="s">
        <v>1835</v>
      </c>
      <c r="BK263" s="9" t="str">
        <f t="shared" si="309"/>
        <v/>
      </c>
      <c r="BL263" s="10" t="str">
        <f t="shared" si="310"/>
        <v/>
      </c>
      <c r="BM263" s="10" t="str">
        <f t="shared" si="311"/>
        <v/>
      </c>
      <c r="BN263" s="11">
        <v>1.25</v>
      </c>
      <c r="BO263" s="11">
        <v>1.25</v>
      </c>
      <c r="BP263" s="11">
        <v>1.25</v>
      </c>
      <c r="BQ263" s="11">
        <v>1.25</v>
      </c>
      <c r="BR263" s="11">
        <v>0</v>
      </c>
      <c r="BS263" s="10">
        <v>5</v>
      </c>
      <c r="BT263" s="11">
        <v>1</v>
      </c>
      <c r="BU263" s="11">
        <v>1</v>
      </c>
      <c r="BV263" s="11">
        <v>1</v>
      </c>
      <c r="BW263" s="11">
        <v>1</v>
      </c>
      <c r="BX263" s="11">
        <v>1</v>
      </c>
      <c r="BY263" s="11">
        <v>0</v>
      </c>
      <c r="BZ263" s="10">
        <v>5</v>
      </c>
      <c r="CA263" s="11">
        <v>0.625</v>
      </c>
      <c r="CB263" s="11">
        <v>0.625</v>
      </c>
      <c r="CC263" s="11">
        <v>0.625</v>
      </c>
      <c r="CD263" s="11">
        <v>0.625</v>
      </c>
      <c r="CE263" s="11">
        <v>0.625</v>
      </c>
      <c r="CF263" s="11">
        <v>0.625</v>
      </c>
      <c r="CG263" s="11">
        <v>0.625</v>
      </c>
      <c r="CH263" s="11">
        <v>0.625</v>
      </c>
      <c r="CI263" s="11">
        <v>0</v>
      </c>
      <c r="CJ263" s="10">
        <v>5</v>
      </c>
      <c r="CK263" s="11">
        <v>0</v>
      </c>
      <c r="CL263" s="11">
        <v>2</v>
      </c>
      <c r="CM263" s="11">
        <v>0</v>
      </c>
      <c r="CN263" s="11">
        <v>2</v>
      </c>
      <c r="CO263" s="11">
        <v>1</v>
      </c>
      <c r="CP263" s="11" t="str">
        <f t="shared" si="432"/>
        <v/>
      </c>
      <c r="CQ263" s="10">
        <v>5</v>
      </c>
      <c r="CR263" s="11">
        <v>1</v>
      </c>
      <c r="CS263" s="11">
        <v>1</v>
      </c>
      <c r="CT263" s="11">
        <v>1</v>
      </c>
      <c r="CU263" s="11">
        <v>1</v>
      </c>
      <c r="CV263" s="11">
        <v>1</v>
      </c>
      <c r="CW263" s="11">
        <v>0</v>
      </c>
      <c r="CX263" s="10">
        <v>5</v>
      </c>
      <c r="CY263" s="11">
        <v>1</v>
      </c>
      <c r="CZ263" s="11">
        <v>1</v>
      </c>
      <c r="DA263" s="11">
        <v>1</v>
      </c>
      <c r="DB263" s="11">
        <v>1</v>
      </c>
      <c r="DC263" s="11">
        <v>0</v>
      </c>
      <c r="DD263" s="11">
        <v>0</v>
      </c>
      <c r="DE263" s="10">
        <v>4</v>
      </c>
      <c r="DF263" s="12" t="s">
        <v>1505</v>
      </c>
      <c r="DG263" s="12" t="s">
        <v>1506</v>
      </c>
      <c r="DH263" s="13">
        <v>7351</v>
      </c>
      <c r="DI263" s="10">
        <f t="shared" si="356"/>
        <v>5</v>
      </c>
      <c r="DJ263" s="54">
        <v>4.8570000000000002</v>
      </c>
    </row>
    <row r="264" spans="1:114" ht="14.25" x14ac:dyDescent="0.2">
      <c r="D264" s="7">
        <v>257</v>
      </c>
      <c r="E264" s="6" t="s">
        <v>301</v>
      </c>
      <c r="F264" s="9" t="str">
        <f t="shared" ref="F264" si="449">IFERROR(VLOOKUP(E264,Svar, 2, FALSE), "")</f>
        <v>Ola Gustafsson</v>
      </c>
      <c r="G264" s="10" t="str">
        <f t="shared" si="306"/>
        <v>ola.gustafsson@aneby.se</v>
      </c>
      <c r="H264" s="10" t="str">
        <f t="shared" si="307"/>
        <v>Fritidsansvarig</v>
      </c>
      <c r="I264" s="11">
        <f t="shared" si="358"/>
        <v>0</v>
      </c>
      <c r="J264" s="11">
        <f t="shared" si="359"/>
        <v>0</v>
      </c>
      <c r="K264" s="11">
        <f t="shared" si="360"/>
        <v>0</v>
      </c>
      <c r="L264" s="11">
        <f t="shared" si="361"/>
        <v>1.25</v>
      </c>
      <c r="M264" s="11">
        <f t="shared" si="362"/>
        <v>0</v>
      </c>
      <c r="N264" s="10">
        <f t="shared" si="363"/>
        <v>1.25</v>
      </c>
      <c r="O264" s="11">
        <f t="shared" si="364"/>
        <v>0</v>
      </c>
      <c r="P264" s="11">
        <f t="shared" si="365"/>
        <v>0</v>
      </c>
      <c r="Q264" s="11">
        <f t="shared" si="366"/>
        <v>1</v>
      </c>
      <c r="R264" s="11">
        <f t="shared" si="367"/>
        <v>0</v>
      </c>
      <c r="S264" s="11">
        <f t="shared" si="368"/>
        <v>0</v>
      </c>
      <c r="T264" s="11">
        <f t="shared" si="369"/>
        <v>0</v>
      </c>
      <c r="U264" s="10">
        <f t="shared" si="370"/>
        <v>1</v>
      </c>
      <c r="V264" s="11">
        <f t="shared" si="371"/>
        <v>0</v>
      </c>
      <c r="W264" s="11">
        <f t="shared" si="372"/>
        <v>0</v>
      </c>
      <c r="X264" s="11">
        <f t="shared" si="373"/>
        <v>0</v>
      </c>
      <c r="Y264" s="11">
        <f t="shared" si="374"/>
        <v>0</v>
      </c>
      <c r="Z264" s="11">
        <f t="shared" si="375"/>
        <v>0</v>
      </c>
      <c r="AA264" s="11">
        <f t="shared" si="376"/>
        <v>0</v>
      </c>
      <c r="AB264" s="11">
        <f t="shared" si="377"/>
        <v>0.625</v>
      </c>
      <c r="AC264" s="11">
        <f t="shared" si="378"/>
        <v>0</v>
      </c>
      <c r="AD264" s="11">
        <f t="shared" si="379"/>
        <v>0</v>
      </c>
      <c r="AE264" s="10">
        <f t="shared" si="380"/>
        <v>0.625</v>
      </c>
      <c r="AF264" s="11">
        <f t="shared" si="381"/>
        <v>0</v>
      </c>
      <c r="AG264" s="11">
        <f t="shared" si="382"/>
        <v>0</v>
      </c>
      <c r="AH264" s="11">
        <f t="shared" si="383"/>
        <v>0</v>
      </c>
      <c r="AI264" s="11">
        <f t="shared" si="384"/>
        <v>0</v>
      </c>
      <c r="AJ264" s="11">
        <f t="shared" si="385"/>
        <v>0</v>
      </c>
      <c r="AK264" s="11">
        <f t="shared" si="386"/>
        <v>0</v>
      </c>
      <c r="AL264" s="10">
        <f t="shared" si="387"/>
        <v>0</v>
      </c>
      <c r="AM264" s="11">
        <f t="shared" si="388"/>
        <v>0</v>
      </c>
      <c r="AN264" s="11">
        <f t="shared" si="389"/>
        <v>0</v>
      </c>
      <c r="AO264" s="11">
        <f t="shared" si="390"/>
        <v>0</v>
      </c>
      <c r="AP264" s="11">
        <f t="shared" si="391"/>
        <v>1</v>
      </c>
      <c r="AQ264" s="11">
        <f t="shared" si="392"/>
        <v>0</v>
      </c>
      <c r="AR264" s="11">
        <f t="shared" si="393"/>
        <v>0</v>
      </c>
      <c r="AS264" s="10">
        <f t="shared" si="394"/>
        <v>1</v>
      </c>
      <c r="AT264" s="11">
        <f t="shared" si="395"/>
        <v>1</v>
      </c>
      <c r="AU264" s="11">
        <f t="shared" si="396"/>
        <v>0</v>
      </c>
      <c r="AV264" s="11">
        <f t="shared" si="397"/>
        <v>0</v>
      </c>
      <c r="AW264" s="11">
        <f t="shared" si="398"/>
        <v>0</v>
      </c>
      <c r="AX264" s="11">
        <f t="shared" si="399"/>
        <v>0</v>
      </c>
      <c r="AY264" s="11">
        <f t="shared" si="400"/>
        <v>0</v>
      </c>
      <c r="AZ264" s="10">
        <f t="shared" si="401"/>
        <v>1</v>
      </c>
      <c r="BA264" s="12">
        <v>744</v>
      </c>
      <c r="BB264" s="12" t="s">
        <v>1389</v>
      </c>
      <c r="BC264" s="13">
        <v>1834</v>
      </c>
      <c r="BD264" s="10">
        <f t="shared" ref="BD264" si="450">IF(BC264 &gt; 3099, 5, IF(BC264 &gt; 2799, 4, IF(BC264&gt; 2499, 3, IF(BC264&gt; 2299, 2, IF(BC264 &gt; 1999, 1, IF(BC264&gt;0, 0))))))</f>
        <v>0</v>
      </c>
      <c r="BE264" s="17">
        <f t="shared" si="402"/>
        <v>0.7</v>
      </c>
      <c r="BI264" s="7">
        <v>1</v>
      </c>
      <c r="BJ264" s="61" t="s">
        <v>1836</v>
      </c>
      <c r="BK264" s="9" t="str">
        <f t="shared" ref="BK264" si="451">IFERROR(VLOOKUP(BJ264,Svar, 2, FALSE), "")</f>
        <v/>
      </c>
      <c r="BL264" s="10" t="str">
        <f t="shared" si="310"/>
        <v/>
      </c>
      <c r="BM264" s="10" t="str">
        <f t="shared" si="311"/>
        <v/>
      </c>
      <c r="BN264" s="11">
        <v>1.25</v>
      </c>
      <c r="BO264" s="11">
        <v>1.25</v>
      </c>
      <c r="BP264" s="11">
        <v>1.25</v>
      </c>
      <c r="BQ264" s="11">
        <v>1.25</v>
      </c>
      <c r="BR264" s="11">
        <v>0</v>
      </c>
      <c r="BS264" s="10">
        <v>5</v>
      </c>
      <c r="BT264" s="11">
        <v>1</v>
      </c>
      <c r="BU264" s="11">
        <v>1</v>
      </c>
      <c r="BV264" s="11">
        <v>1</v>
      </c>
      <c r="BW264" s="11">
        <v>1</v>
      </c>
      <c r="BX264" s="11">
        <v>1</v>
      </c>
      <c r="BY264" s="11">
        <v>0</v>
      </c>
      <c r="BZ264" s="10">
        <v>5</v>
      </c>
      <c r="CA264" s="11">
        <v>0.625</v>
      </c>
      <c r="CB264" s="11">
        <v>0.625</v>
      </c>
      <c r="CC264" s="11">
        <v>0.625</v>
      </c>
      <c r="CD264" s="11">
        <v>0.625</v>
      </c>
      <c r="CE264" s="11">
        <v>0.625</v>
      </c>
      <c r="CF264" s="11">
        <v>0.625</v>
      </c>
      <c r="CG264" s="11">
        <v>0.625</v>
      </c>
      <c r="CH264" s="11">
        <v>0.625</v>
      </c>
      <c r="CI264" s="11">
        <v>0</v>
      </c>
      <c r="CJ264" s="10">
        <v>5</v>
      </c>
      <c r="CK264" s="11">
        <v>0</v>
      </c>
      <c r="CL264" s="11">
        <v>2</v>
      </c>
      <c r="CM264" s="11">
        <v>0</v>
      </c>
      <c r="CN264" s="11">
        <v>2</v>
      </c>
      <c r="CO264" s="11">
        <v>1</v>
      </c>
      <c r="CP264" s="11">
        <v>0</v>
      </c>
      <c r="CQ264" s="10">
        <v>5</v>
      </c>
      <c r="CR264" s="11">
        <v>1</v>
      </c>
      <c r="CS264" s="11">
        <v>1</v>
      </c>
      <c r="CT264" s="11">
        <v>1</v>
      </c>
      <c r="CU264" s="11">
        <v>1</v>
      </c>
      <c r="CV264" s="11">
        <v>1</v>
      </c>
      <c r="CW264" s="11">
        <v>0</v>
      </c>
      <c r="CX264" s="10">
        <v>5</v>
      </c>
      <c r="CY264" s="11">
        <v>1</v>
      </c>
      <c r="CZ264" s="11">
        <v>1</v>
      </c>
      <c r="DA264" s="11">
        <v>1</v>
      </c>
      <c r="DB264" s="11">
        <v>1</v>
      </c>
      <c r="DC264" s="11">
        <v>1</v>
      </c>
      <c r="DD264" s="11">
        <v>0</v>
      </c>
      <c r="DE264" s="10">
        <v>5</v>
      </c>
      <c r="DF264" s="12" t="s">
        <v>1638</v>
      </c>
      <c r="DG264" s="12" t="s">
        <v>1639</v>
      </c>
      <c r="DH264" s="13">
        <v>4516</v>
      </c>
      <c r="DI264" s="10">
        <f t="shared" ref="DI264" si="452">IF(DH264 &gt; 3099, 5, IF(DH264 &gt; 2799, 4, IF(DH264&gt; 2499, 3, IF(DH264&gt; 2299, 2, IF(DH264 &gt; 1999, 1, IF(DH264&gt;0, 0))))))</f>
        <v>5</v>
      </c>
      <c r="DJ264" s="17">
        <v>5</v>
      </c>
    </row>
  </sheetData>
  <conditionalFormatting sqref="BF7:BF263">
    <cfRule type="cellIs" dxfId="691" priority="19" operator="equal">
      <formula>"Mycket bra"</formula>
    </cfRule>
  </conditionalFormatting>
  <conditionalFormatting sqref="BF7:BF263">
    <cfRule type="cellIs" dxfId="690" priority="20" operator="equal">
      <formula>"Bra"</formula>
    </cfRule>
  </conditionalFormatting>
  <conditionalFormatting sqref="BF7:BF263">
    <cfRule type="cellIs" dxfId="689" priority="21" operator="equal">
      <formula>"Varken eller"</formula>
    </cfRule>
  </conditionalFormatting>
  <conditionalFormatting sqref="BF7:BF263">
    <cfRule type="cellIs" dxfId="688" priority="22" operator="equal">
      <formula>"Dålig"</formula>
    </cfRule>
  </conditionalFormatting>
  <conditionalFormatting sqref="BF7:BF263">
    <cfRule type="cellIs" dxfId="687" priority="23" operator="equal">
      <formula>"Mycket dålig"</formula>
    </cfRule>
  </conditionalFormatting>
  <conditionalFormatting sqref="N8:N264 U8:U264 AE8:AE264 AL8:AL264 AS8:AS264 AZ8:AZ264 BD8:BE264">
    <cfRule type="cellIs" dxfId="686" priority="24" operator="lessThan">
      <formula>1</formula>
    </cfRule>
  </conditionalFormatting>
  <conditionalFormatting sqref="N8:N264 U8:U264 AE8:AE264 AL8:AL264 AS8:AS264 AZ8:AZ264 BD8:BE264">
    <cfRule type="cellIs" dxfId="685" priority="25" operator="lessThan">
      <formula>2</formula>
    </cfRule>
  </conditionalFormatting>
  <conditionalFormatting sqref="N8:N264 U8:U264 AE8:AE264 AL8:AL264 AS8:AS264 AZ8:AZ264 BD8:BE264">
    <cfRule type="cellIs" dxfId="684" priority="26" operator="lessThan">
      <formula>3</formula>
    </cfRule>
  </conditionalFormatting>
  <conditionalFormatting sqref="N8:N264 U8:U264 AE8:AE264 AL8:AL264 AS8:AS264 AZ8:AZ264 BD8:BE264">
    <cfRule type="cellIs" dxfId="683" priority="27" operator="lessThan">
      <formula>4</formula>
    </cfRule>
  </conditionalFormatting>
  <conditionalFormatting sqref="N8:N264 U8:U264 AE8:AE264 AL8:AL264 AS8:AS264 AZ8:AZ264 BD8:BE264">
    <cfRule type="cellIs" dxfId="682" priority="28" operator="lessThan">
      <formula>5</formula>
    </cfRule>
  </conditionalFormatting>
  <conditionalFormatting sqref="N8:N264 U8:U264 AE8:AE264 AL8:AL264 AS8:AS264 AZ8:AZ264 BD8:BE264">
    <cfRule type="cellIs" dxfId="681" priority="29" operator="lessThan">
      <formula>6</formula>
    </cfRule>
  </conditionalFormatting>
  <conditionalFormatting sqref="N7 U7 AE7 AL7 AS7 AZ7 BD7:BE7">
    <cfRule type="cellIs" dxfId="680" priority="13" operator="lessThan">
      <formula>1</formula>
    </cfRule>
  </conditionalFormatting>
  <conditionalFormatting sqref="N7 U7 AE7 AL7 AS7 AZ7 BD7:BE7">
    <cfRule type="cellIs" dxfId="679" priority="14" operator="lessThan">
      <formula>2</formula>
    </cfRule>
  </conditionalFormatting>
  <conditionalFormatting sqref="N7 U7 AE7 AL7 AS7 AZ7 BD7:BE7">
    <cfRule type="cellIs" dxfId="678" priority="15" operator="lessThan">
      <formula>3</formula>
    </cfRule>
  </conditionalFormatting>
  <conditionalFormatting sqref="N7 U7 AE7 AL7 AS7 AZ7 BD7:BE7">
    <cfRule type="cellIs" dxfId="677" priority="16" operator="lessThan">
      <formula>4</formula>
    </cfRule>
  </conditionalFormatting>
  <conditionalFormatting sqref="N7 U7 AE7 AL7 AS7 AZ7 BD7:BE7">
    <cfRule type="cellIs" dxfId="676" priority="17" operator="lessThan">
      <formula>5</formula>
    </cfRule>
  </conditionalFormatting>
  <conditionalFormatting sqref="N7 U7 AE7 AL7 AS7 AZ7 BD7:BE7">
    <cfRule type="cellIs" dxfId="675" priority="18" operator="lessThan">
      <formula>6</formula>
    </cfRule>
  </conditionalFormatting>
  <conditionalFormatting sqref="BS8:BS264 BZ8:BZ264 CJ8:CJ264 CQ8:CQ264 CX8:CX264 DE8:DE264 DI8:DJ264">
    <cfRule type="cellIs" dxfId="674" priority="7" operator="lessThan">
      <formula>1</formula>
    </cfRule>
  </conditionalFormatting>
  <conditionalFormatting sqref="BS8:BS264 BZ8:BZ264 CJ8:CJ264 CQ8:CQ264 CX8:CX264 DE8:DE264 DI8:DJ264">
    <cfRule type="cellIs" dxfId="673" priority="8" operator="lessThan">
      <formula>2</formula>
    </cfRule>
  </conditionalFormatting>
  <conditionalFormatting sqref="BS8:BS264 BZ8:BZ264 CJ8:CJ264 CQ8:CQ264 CX8:CX264 DE8:DE264 DI8:DJ264">
    <cfRule type="cellIs" dxfId="672" priority="9" operator="lessThan">
      <formula>3</formula>
    </cfRule>
  </conditionalFormatting>
  <conditionalFormatting sqref="BS8:BS264 BZ8:BZ264 CJ8:CJ264 CQ8:CQ264 CX8:CX264 DE8:DE264 DI8:DJ264">
    <cfRule type="cellIs" dxfId="671" priority="10" operator="lessThan">
      <formula>4</formula>
    </cfRule>
  </conditionalFormatting>
  <conditionalFormatting sqref="BS8:BS264 BZ8:BZ264 CJ8:CJ264 CQ8:CQ264 CX8:CX264 DE8:DE264 DI8:DJ264">
    <cfRule type="cellIs" dxfId="670" priority="11" operator="lessThan">
      <formula>5</formula>
    </cfRule>
  </conditionalFormatting>
  <conditionalFormatting sqref="BS8:BS264 BZ8:BZ264 CJ8:CJ264 CQ8:CQ264 CX8:CX264 DE8:DE264 DI8:DJ264">
    <cfRule type="cellIs" dxfId="669" priority="12" operator="lessThan">
      <formula>6</formula>
    </cfRule>
  </conditionalFormatting>
  <conditionalFormatting sqref="BS7 BZ7 CJ7 CQ7 CX7 DE7 DI7:DJ7">
    <cfRule type="cellIs" dxfId="668" priority="1" operator="lessThan">
      <formula>1</formula>
    </cfRule>
  </conditionalFormatting>
  <conditionalFormatting sqref="BS7 BZ7 CJ7 CQ7 CX7 DE7 DI7:DJ7">
    <cfRule type="cellIs" dxfId="667" priority="2" operator="lessThan">
      <formula>2</formula>
    </cfRule>
  </conditionalFormatting>
  <conditionalFormatting sqref="BS7 BZ7 CJ7 CQ7 CX7 DE7 DI7:DJ7">
    <cfRule type="cellIs" dxfId="666" priority="3" operator="lessThan">
      <formula>3</formula>
    </cfRule>
  </conditionalFormatting>
  <conditionalFormatting sqref="BS7 BZ7 CJ7 CQ7 CX7 DE7 DI7:DJ7">
    <cfRule type="cellIs" dxfId="665" priority="4" operator="lessThan">
      <formula>4</formula>
    </cfRule>
  </conditionalFormatting>
  <conditionalFormatting sqref="BS7 BZ7 CJ7 CQ7 CX7 DE7 DI7:DJ7">
    <cfRule type="cellIs" dxfId="664" priority="5" operator="lessThan">
      <formula>5</formula>
    </cfRule>
  </conditionalFormatting>
  <conditionalFormatting sqref="BS7 BZ7 CJ7 CQ7 CX7 DE7 DI7:DJ7">
    <cfRule type="cellIs" dxfId="663" priority="6" operator="lessThan">
      <formula>6</formula>
    </cfRule>
  </conditionalFormatting>
  <pageMargins left="0.7" right="0.7" top="0.75" bottom="0.75" header="0.3" footer="0.3"/>
  <tableParts count="2">
    <tablePart r:id="rId1"/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15"/>
  <sheetViews>
    <sheetView topLeftCell="C1" workbookViewId="0">
      <selection activeCell="C2" sqref="C2"/>
    </sheetView>
  </sheetViews>
  <sheetFormatPr defaultRowHeight="12.75" x14ac:dyDescent="0.2"/>
  <cols>
    <col min="1" max="2" width="0" hidden="1" customWidth="1"/>
    <col min="3" max="3" width="20.5703125" bestFit="1" customWidth="1"/>
    <col min="4" max="53" width="0" hidden="1" customWidth="1"/>
    <col min="54" max="54" width="2" hidden="1" customWidth="1"/>
    <col min="57" max="57" width="10.85546875" bestFit="1" customWidth="1"/>
    <col min="58" max="63" width="0" hidden="1" customWidth="1"/>
    <col min="70" max="70" width="9.140625" style="18"/>
    <col min="77" max="77" width="9.140625" style="18"/>
    <col min="87" max="87" width="9.140625" style="18"/>
    <col min="94" max="94" width="9.140625" style="18"/>
    <col min="101" max="101" width="9.140625" style="18"/>
    <col min="108" max="108" width="9.140625" style="18"/>
    <col min="112" max="112" width="9.140625" style="18"/>
  </cols>
  <sheetData>
    <row r="1" spans="1:114" ht="37.5" x14ac:dyDescent="0.6">
      <c r="C1" s="21" t="s">
        <v>1808</v>
      </c>
    </row>
    <row r="2" spans="1:114" x14ac:dyDescent="0.2">
      <c r="C2" s="40" t="s">
        <v>1914</v>
      </c>
    </row>
    <row r="4" spans="1:114" ht="165.75" x14ac:dyDescent="0.2">
      <c r="C4" s="41" t="s">
        <v>3</v>
      </c>
      <c r="D4" s="41" t="s">
        <v>1735</v>
      </c>
      <c r="E4" s="53"/>
      <c r="F4" s="53"/>
      <c r="G4" s="42" t="s">
        <v>1744</v>
      </c>
      <c r="H4" s="42" t="s">
        <v>1745</v>
      </c>
      <c r="I4" s="42" t="s">
        <v>1746</v>
      </c>
      <c r="J4" s="42" t="s">
        <v>1748</v>
      </c>
      <c r="K4" s="42" t="s">
        <v>1749</v>
      </c>
      <c r="L4" s="49" t="s">
        <v>1747</v>
      </c>
      <c r="M4" s="43" t="s">
        <v>1775</v>
      </c>
      <c r="N4" s="43" t="s">
        <v>1776</v>
      </c>
      <c r="O4" s="43" t="s">
        <v>1777</v>
      </c>
      <c r="P4" s="43" t="s">
        <v>1778</v>
      </c>
      <c r="Q4" s="43" t="s">
        <v>1779</v>
      </c>
      <c r="R4" s="43" t="s">
        <v>1780</v>
      </c>
      <c r="S4" s="50" t="s">
        <v>1781</v>
      </c>
      <c r="T4" s="44" t="s">
        <v>1751</v>
      </c>
      <c r="U4" s="44" t="s">
        <v>1752</v>
      </c>
      <c r="V4" s="44" t="s">
        <v>1753</v>
      </c>
      <c r="W4" s="44" t="s">
        <v>1754</v>
      </c>
      <c r="X4" s="44" t="s">
        <v>1755</v>
      </c>
      <c r="Y4" s="44" t="s">
        <v>1756</v>
      </c>
      <c r="Z4" s="44" t="s">
        <v>1757</v>
      </c>
      <c r="AA4" s="44" t="s">
        <v>1758</v>
      </c>
      <c r="AB4" s="44" t="s">
        <v>1750</v>
      </c>
      <c r="AC4" s="50" t="s">
        <v>1782</v>
      </c>
      <c r="AD4" s="44" t="s">
        <v>1759</v>
      </c>
      <c r="AE4" s="44" t="s">
        <v>1760</v>
      </c>
      <c r="AF4" s="44" t="s">
        <v>1761</v>
      </c>
      <c r="AG4" s="44" t="s">
        <v>1762</v>
      </c>
      <c r="AH4" s="44" t="s">
        <v>1763</v>
      </c>
      <c r="AI4" s="44" t="s">
        <v>1750</v>
      </c>
      <c r="AJ4" s="50" t="s">
        <v>1783</v>
      </c>
      <c r="AK4" s="44" t="s">
        <v>1764</v>
      </c>
      <c r="AL4" s="44" t="s">
        <v>1765</v>
      </c>
      <c r="AM4" s="44" t="s">
        <v>1766</v>
      </c>
      <c r="AN4" s="44" t="s">
        <v>1767</v>
      </c>
      <c r="AO4" s="44" t="s">
        <v>1768</v>
      </c>
      <c r="AP4" s="44" t="s">
        <v>1769</v>
      </c>
      <c r="AQ4" s="51" t="s">
        <v>1721</v>
      </c>
      <c r="AR4" s="44" t="s">
        <v>1770</v>
      </c>
      <c r="AS4" s="44" t="s">
        <v>1771</v>
      </c>
      <c r="AT4" s="44" t="s">
        <v>1772</v>
      </c>
      <c r="AU4" s="44" t="s">
        <v>1773</v>
      </c>
      <c r="AV4" s="44" t="s">
        <v>1774</v>
      </c>
      <c r="AW4" s="44" t="s">
        <v>1750</v>
      </c>
      <c r="AX4" s="52" t="s">
        <v>1722</v>
      </c>
      <c r="AY4" s="47" t="s">
        <v>8</v>
      </c>
      <c r="AZ4" s="47" t="s">
        <v>22</v>
      </c>
      <c r="BA4" s="47" t="s">
        <v>23</v>
      </c>
      <c r="BB4" s="52" t="s">
        <v>1723</v>
      </c>
      <c r="BC4" s="55" t="s">
        <v>1725</v>
      </c>
      <c r="BD4" s="55" t="s">
        <v>1735</v>
      </c>
      <c r="BE4" s="57" t="s">
        <v>1724</v>
      </c>
      <c r="BF4" s="44" t="s">
        <v>1724</v>
      </c>
      <c r="BG4" s="48" t="s">
        <v>3</v>
      </c>
      <c r="BH4" s="41" t="s">
        <v>6</v>
      </c>
      <c r="BI4" s="41" t="s">
        <v>1735</v>
      </c>
      <c r="BJ4" s="42" t="s">
        <v>1744</v>
      </c>
      <c r="BK4" s="57" t="s">
        <v>1794</v>
      </c>
      <c r="BM4" s="42" t="s">
        <v>1744</v>
      </c>
      <c r="BN4" s="42" t="s">
        <v>1745</v>
      </c>
      <c r="BO4" s="42" t="s">
        <v>1746</v>
      </c>
      <c r="BP4" s="42" t="s">
        <v>1748</v>
      </c>
      <c r="BQ4" s="42" t="s">
        <v>1749</v>
      </c>
      <c r="BR4" s="67" t="s">
        <v>1747</v>
      </c>
      <c r="BS4" s="43" t="s">
        <v>1775</v>
      </c>
      <c r="BT4" s="43" t="s">
        <v>1776</v>
      </c>
      <c r="BU4" s="43" t="s">
        <v>1777</v>
      </c>
      <c r="BV4" s="43" t="s">
        <v>1778</v>
      </c>
      <c r="BW4" s="43" t="s">
        <v>1779</v>
      </c>
      <c r="BX4" s="43" t="s">
        <v>1780</v>
      </c>
      <c r="BY4" s="50" t="s">
        <v>1781</v>
      </c>
      <c r="BZ4" s="43" t="s">
        <v>1751</v>
      </c>
      <c r="CA4" s="43" t="s">
        <v>1752</v>
      </c>
      <c r="CB4" s="43" t="s">
        <v>1753</v>
      </c>
      <c r="CC4" s="43" t="s">
        <v>1754</v>
      </c>
      <c r="CD4" s="43" t="s">
        <v>1755</v>
      </c>
      <c r="CE4" s="43" t="s">
        <v>1756</v>
      </c>
      <c r="CF4" s="43" t="s">
        <v>1757</v>
      </c>
      <c r="CG4" s="43" t="s">
        <v>1758</v>
      </c>
      <c r="CH4" s="43" t="s">
        <v>1750</v>
      </c>
      <c r="CI4" s="50" t="s">
        <v>1782</v>
      </c>
      <c r="CJ4" s="43" t="s">
        <v>1759</v>
      </c>
      <c r="CK4" s="43" t="s">
        <v>1760</v>
      </c>
      <c r="CL4" s="43" t="s">
        <v>1761</v>
      </c>
      <c r="CM4" s="43" t="s">
        <v>1762</v>
      </c>
      <c r="CN4" s="43" t="s">
        <v>1763</v>
      </c>
      <c r="CO4" s="43" t="s">
        <v>1750</v>
      </c>
      <c r="CP4" s="50" t="s">
        <v>1783</v>
      </c>
      <c r="CQ4" s="43" t="s">
        <v>1764</v>
      </c>
      <c r="CR4" s="43" t="s">
        <v>1765</v>
      </c>
      <c r="CS4" s="43" t="s">
        <v>1766</v>
      </c>
      <c r="CT4" s="43" t="s">
        <v>1767</v>
      </c>
      <c r="CU4" s="43" t="s">
        <v>1768</v>
      </c>
      <c r="CV4" s="43" t="s">
        <v>1769</v>
      </c>
      <c r="CW4" s="50" t="s">
        <v>1721</v>
      </c>
      <c r="CX4" s="43" t="s">
        <v>1770</v>
      </c>
      <c r="CY4" s="43" t="s">
        <v>1771</v>
      </c>
      <c r="CZ4" s="43" t="s">
        <v>1772</v>
      </c>
      <c r="DA4" s="43" t="s">
        <v>1773</v>
      </c>
      <c r="DB4" s="43" t="s">
        <v>1774</v>
      </c>
      <c r="DC4" s="43" t="s">
        <v>1750</v>
      </c>
      <c r="DD4" s="50" t="s">
        <v>1722</v>
      </c>
      <c r="DE4" s="132" t="s">
        <v>8</v>
      </c>
      <c r="DF4" s="132" t="s">
        <v>22</v>
      </c>
      <c r="DG4" s="132" t="s">
        <v>23</v>
      </c>
      <c r="DH4" s="50" t="s">
        <v>1723</v>
      </c>
      <c r="DI4" s="133" t="s">
        <v>1725</v>
      </c>
      <c r="DJ4" s="134" t="s">
        <v>1724</v>
      </c>
    </row>
    <row r="5" spans="1:114" ht="15" x14ac:dyDescent="0.25">
      <c r="A5" s="19" t="s">
        <v>915</v>
      </c>
      <c r="B5" s="7">
        <v>2260</v>
      </c>
      <c r="C5" s="6" t="s">
        <v>699</v>
      </c>
      <c r="D5" s="9" t="str">
        <f t="shared" ref="D5:D15" si="0">IFERROR(VLOOKUP(C5,Svar, 2, FALSE), "")</f>
        <v>Lotta Backlund</v>
      </c>
      <c r="E5" s="10" t="str">
        <f t="shared" ref="E5:E15" si="1">IFERROR(VLOOKUP(C5,Svar, 3, FALSE), "")</f>
        <v>lotta.backlund@ange.se</v>
      </c>
      <c r="F5" s="10" t="str">
        <f t="shared" ref="F5:F15" si="2">IFERROR(VLOOKUP(C5,Svar, 4, FALSE), "")</f>
        <v>samordnare ungdomsgårdar</v>
      </c>
      <c r="G5" s="11">
        <f t="shared" ref="G5:G15" si="3">IF(LEN(D5) &gt; 0, IF(IFERROR(FIND("a.", VLOOKUP(C5,Svar, 5, FALSE)), 0), 1.25, 0), "")</f>
        <v>0</v>
      </c>
      <c r="H5" s="11">
        <f t="shared" ref="H5:H15" si="4">IF(LEN(D5) &gt; 0, IF(IFERROR(FIND("b.", VLOOKUP(C5,Svar, 5, FALSE)), 0), 1.25, 0), "")</f>
        <v>0</v>
      </c>
      <c r="I5" s="11">
        <f t="shared" ref="I5:I15" si="5">IF(LEN(D5) &gt; 0, IF(IFERROR(FIND("c.", VLOOKUP(C5,Svar, 5, FALSE)), 0), 1.25, 0), "")</f>
        <v>1.25</v>
      </c>
      <c r="J5" s="11">
        <f t="shared" ref="J5:J15" si="6">IF(LEN(D5) &gt; 0, IF(IFERROR(FIND("d.", VLOOKUP(C5,Svar, 5, FALSE)), 0), 1.25, 0), "")</f>
        <v>0</v>
      </c>
      <c r="K5" s="11">
        <f t="shared" ref="K5:K15" si="7">IF(LEN(D5) &gt; 0, 0, "")</f>
        <v>0</v>
      </c>
      <c r="L5" s="10">
        <f t="shared" ref="L5:L15" si="8">IF(LEN(D5) &gt; 0, SUM(G5:K5), "")</f>
        <v>1.25</v>
      </c>
      <c r="M5" s="11">
        <f t="shared" ref="M5:M15" si="9">IF(LEN(D5) &gt; 0, IF(IFERROR(FIND("a.", VLOOKUP(C5,Svar, 7, FALSE)), 0), 1, 0), "")</f>
        <v>1</v>
      </c>
      <c r="N5" s="11">
        <f t="shared" ref="N5:N15" si="10">IF(LEN(D5) &gt; 0, IF(IFERROR(FIND("b.", VLOOKUP(C5,Svar, 7, FALSE)), 0), 1, 0), "")</f>
        <v>0</v>
      </c>
      <c r="O5" s="11">
        <f t="shared" ref="O5:O15" si="11">IF(LEN(D5) &gt; 0, IF(IFERROR(FIND("c.", VLOOKUP(C5,Svar, 7, FALSE)), 0), 1, 0), "")</f>
        <v>1</v>
      </c>
      <c r="P5" s="11">
        <f t="shared" ref="P5:P15" si="12">IF(LEN(D5) &gt; 0, IF(IFERROR(FIND("d.", VLOOKUP(C5,Svar, 7, FALSE)), 0), 1, 0), "")</f>
        <v>1</v>
      </c>
      <c r="Q5" s="11">
        <f t="shared" ref="Q5:Q15" si="13">IF(LEN(D5) &gt; 0, IF(IFERROR(FIND("e.", VLOOKUP(C5,Svar, 7, FALSE)), 0), 1, 0), "")</f>
        <v>0</v>
      </c>
      <c r="R5" s="11">
        <f t="shared" ref="R5:R15" si="14">IF(LEN(D5) &gt; 0, 0, "")</f>
        <v>0</v>
      </c>
      <c r="S5" s="10">
        <f t="shared" ref="S5:S15" si="15">IF(LEN(D5) &gt; 0, SUM(M5:R5), "")</f>
        <v>3</v>
      </c>
      <c r="T5" s="11">
        <f t="shared" ref="T5:T15" si="16">IF(LEN(D5) &gt; 0, IF(IFERROR(FIND("a.", VLOOKUP(C5,Svar, 8, FALSE)), 0), 0.625, 0), "")</f>
        <v>0</v>
      </c>
      <c r="U5" s="11">
        <f t="shared" ref="U5:U15" si="17">IF(LEN(D5) &gt; 0, IF(IFERROR(FIND("b.", VLOOKUP(C5,Svar, 8, FALSE)), 0), 0.625, 0), "")</f>
        <v>0.625</v>
      </c>
      <c r="V5" s="11">
        <f t="shared" ref="V5:V15" si="18">IF(LEN(D5) &gt; 0, IF(IFERROR(FIND("c.", VLOOKUP(C5,Svar, 8, FALSE)), 0), 0.625, 0), "")</f>
        <v>0</v>
      </c>
      <c r="W5" s="11">
        <f t="shared" ref="W5:W15" si="19">IF(LEN(D5) &gt; 0, IF(IFERROR(FIND("d.", VLOOKUP(C5,Svar, 8, FALSE)), 0), 0.625, 0), "")</f>
        <v>0</v>
      </c>
      <c r="X5" s="11">
        <f t="shared" ref="X5:X15" si="20">IF(LEN(D5) &gt; 0, IF(IFERROR(FIND("e.", VLOOKUP(C5,Svar, 8, FALSE)), 0), 0.625, 0), "")</f>
        <v>0</v>
      </c>
      <c r="Y5" s="11">
        <f t="shared" ref="Y5:Y15" si="21">IF(LEN(D5) &gt; 0, IF(IFERROR(FIND("f.", VLOOKUP(C5,Svar, 8, FALSE)), 0), 0.625, 0), "")</f>
        <v>0.625</v>
      </c>
      <c r="Z5" s="11">
        <f t="shared" ref="Z5:Z15" si="22">IF(LEN(D5) &gt; 0, IF(IFERROR(FIND("g.", VLOOKUP(C5,Svar, 8, FALSE)), 0), 0.625, 0), "")</f>
        <v>0</v>
      </c>
      <c r="AA5" s="11">
        <f t="shared" ref="AA5:AA15" si="23">IF(LEN(D5) &gt; 0, IF(IFERROR(FIND("h.", VLOOKUP(C5,Svar, 8, FALSE)), 0), 0.625, 0), "")</f>
        <v>0</v>
      </c>
      <c r="AB5" s="11">
        <f t="shared" ref="AB5:AB15" si="24">IF(LEN(D5) &gt; 0, 0, "")</f>
        <v>0</v>
      </c>
      <c r="AC5" s="10">
        <f t="shared" ref="AC5:AC15" si="25">IF(LEN(D5) &gt; 0, SUM(T5:AB5), "")</f>
        <v>1.25</v>
      </c>
      <c r="AD5" s="11">
        <f t="shared" ref="AD5:AD15" si="26">IF(LEN(D5) &gt; 0, IF(IFERROR(FIND("a.", VLOOKUP(C5,Svar, 9, FALSE)), 0), 1, 0), "")</f>
        <v>1</v>
      </c>
      <c r="AE5" s="11">
        <f t="shared" ref="AE5:AE15" si="27">IF(LEN(D5) &gt; 0, IF(IFERROR(FIND("b.", VLOOKUP(C5,Svar, 9, FALSE)), 0), 2, 0), "")</f>
        <v>0</v>
      </c>
      <c r="AF5" s="11">
        <f t="shared" ref="AF5:AF15" si="28">IF(LEN(D5) &gt; 0, IF(IFERROR(FIND("c.", VLOOKUP(C5,Svar, 9, FALSE)), 0), 1, 0), "")</f>
        <v>0</v>
      </c>
      <c r="AG5" s="11">
        <f t="shared" ref="AG5:AG15" si="29">IF(LEN(D5) &gt; 0, IF(IFERROR(FIND("d.", VLOOKUP(C5,Svar, 9, FALSE)), 0), 2, 0), "")</f>
        <v>2</v>
      </c>
      <c r="AH5" s="11">
        <f t="shared" ref="AH5:AH15" si="30">IF(LEN(D5) &gt; 0, IF(IFERROR(FIND("e.", VLOOKUP(C5,Svar, 9, FALSE)), 0), 1, 0), "")</f>
        <v>0</v>
      </c>
      <c r="AI5" s="11">
        <f t="shared" ref="AI5:AI15" si="31">IF(LEN(D5) &gt; 0, 0, "")</f>
        <v>0</v>
      </c>
      <c r="AJ5" s="10">
        <f t="shared" ref="AJ5:AJ15" si="32">IF(LEN(D5) &gt; 0, IF(SUM(AD5:AI5) &gt; 5, 5, SUM(AD5:AI5)), "")</f>
        <v>3</v>
      </c>
      <c r="AK5" s="11">
        <f t="shared" ref="AK5:AK15" si="33">IF(LEN(D5) &gt; 0, IF(IFERROR(FIND("a.", VLOOKUP(C5,Svar, 10, FALSE)), 0), 1, 0), "")</f>
        <v>1</v>
      </c>
      <c r="AL5" s="11">
        <f t="shared" ref="AL5:AL15" si="34">IF(LEN(D5) &gt; 0, IF(IFERROR(FIND("b.", VLOOKUP(C5,Svar, 10, FALSE)), 0), 1, 0), "")</f>
        <v>1</v>
      </c>
      <c r="AM5" s="11">
        <f t="shared" ref="AM5:AM15" si="35">IF(LEN(D5) &gt; 0, IF(IFERROR(FIND("c.", VLOOKUP(C5,Svar, 10, FALSE)), 0), 1, 0), "")</f>
        <v>0</v>
      </c>
      <c r="AN5" s="11">
        <f t="shared" ref="AN5:AN15" si="36">IF(LEN(D5) &gt; 0, IF(IFERROR(FIND("d.", VLOOKUP(C5,Svar, 10, FALSE)), 0), 1, 0), "")</f>
        <v>1</v>
      </c>
      <c r="AO5" s="11">
        <f t="shared" ref="AO5:AO15" si="37">IF(LEN(D5) &gt; 0, IF(IFERROR(FIND("e.", VLOOKUP(C5,Svar, 10, FALSE)), 0), 1, 0), "")</f>
        <v>0</v>
      </c>
      <c r="AP5" s="11">
        <f t="shared" ref="AP5:AP15" si="38">IF(LEN(D5) &gt; 0, 0, "")</f>
        <v>0</v>
      </c>
      <c r="AQ5" s="10">
        <f t="shared" ref="AQ5:AQ15" si="39">IF(LEN(D5) &gt; 0, SUM(AK5:AP5), "")</f>
        <v>3</v>
      </c>
      <c r="AR5" s="11">
        <f t="shared" ref="AR5:AR15" si="40">IF(LEN(D5) &gt; 0, IF(IFERROR(FIND("a.", VLOOKUP(C5,Svar, 11, FALSE)), 0), 1, 0), "")</f>
        <v>0</v>
      </c>
      <c r="AS5" s="11">
        <f t="shared" ref="AS5:AS15" si="41">IF(LEN(D5) &gt; 0, IF(IFERROR(FIND("b.", VLOOKUP(C5,Svar, 11, FALSE)), 0), 1, 0), "")</f>
        <v>0</v>
      </c>
      <c r="AT5" s="11">
        <f t="shared" ref="AT5:AT15" si="42">IF(LEN(D5) &gt; 0, IF(IFERROR(FIND("c.", VLOOKUP(C5,Svar, 11, FALSE)), 0), 1, 0), "")</f>
        <v>0</v>
      </c>
      <c r="AU5" s="11">
        <f t="shared" ref="AU5:AU15" si="43">IF(LEN(D5) &gt; 0, IF(IFERROR(FIND("d.", VLOOKUP(C5,Svar, 11, FALSE)), 0), 1, 0), "")</f>
        <v>0</v>
      </c>
      <c r="AV5" s="11">
        <f t="shared" ref="AV5:AV15" si="44">IF(LEN(D5) &gt; 0, IF(IFERROR(FIND("e.", VLOOKUP(C5,Svar, 11, FALSE)), 0), 1, 0), "")</f>
        <v>0</v>
      </c>
      <c r="AW5" s="11">
        <f t="shared" ref="AW5:AW15" si="45">IF(LEN(D5) &gt; 0, 0, "")</f>
        <v>0</v>
      </c>
      <c r="AX5" s="10">
        <f t="shared" ref="AX5:AX15" si="46">IF(LEN(D5) &gt; 0, SUM(AR5:AW5), "")</f>
        <v>0</v>
      </c>
      <c r="AY5" s="12" t="s">
        <v>1616</v>
      </c>
      <c r="AZ5" s="12" t="s">
        <v>1617</v>
      </c>
      <c r="BA5" s="13">
        <v>3071</v>
      </c>
      <c r="BB5" s="10">
        <f t="shared" ref="BB5:BB15" si="47">IF(BA5 &gt; 3099, 5, IF(BA5 &gt; 2799, 4, IF(BA5&gt; 2499, 3, IF(BA5&gt; 2299, 2, IF(BA5 &gt; 1999, 1, IF(BA5&gt;0, 0))))))</f>
        <v>4</v>
      </c>
      <c r="BC5" s="17">
        <f t="shared" ref="BC5:BC15" si="48">IF(LEN(D5) &gt; 0, ROUND((L5+S5+AC5+AJ5+AQ5+AX5+BB5)/7, 1), "")</f>
        <v>2.2000000000000002</v>
      </c>
      <c r="BD5" s="35" t="s">
        <v>1785</v>
      </c>
      <c r="BE5" s="10" t="str">
        <f t="shared" ref="BE5:BE15" si="49">IF(LEN(D5) &gt; 0, VLOOKUP(C5,Svar, 12, FALSE), "")</f>
        <v>Varken eller</v>
      </c>
      <c r="BF5" s="19" t="s">
        <v>915</v>
      </c>
      <c r="BG5" s="7">
        <v>2260</v>
      </c>
      <c r="BH5" s="6" t="s">
        <v>699</v>
      </c>
      <c r="BI5" s="9" t="str">
        <f t="shared" ref="BI5:BI15" si="50">IFERROR(VLOOKUP(BH5,Svar, 2, FALSE), "")</f>
        <v>Lotta Backlund</v>
      </c>
      <c r="BJ5" s="10" t="str">
        <f t="shared" ref="BJ5:BJ15" si="51">IFERROR(VLOOKUP(BH5,Svar, 3, FALSE), "")</f>
        <v>lotta.backlund@ange.se</v>
      </c>
      <c r="BK5" s="10" t="str">
        <f t="shared" ref="BK5:BK15" si="52">IFERROR(VLOOKUP(BH5,Svar, 4, FALSE), "")</f>
        <v>samordnare ungdomsgårdar</v>
      </c>
      <c r="BL5" s="10"/>
      <c r="BM5" s="11">
        <f t="shared" ref="BM5:BM15" si="53">IF(LEN(BI5) &gt; 0, IF(IFERROR(FIND("a.", VLOOKUP(BH5,Svar, 5, FALSE)), 0), 1.25, 0), "")</f>
        <v>0</v>
      </c>
      <c r="BN5" s="11">
        <f t="shared" ref="BN5:BN15" si="54">IF(LEN(BI5) &gt; 0, IF(IFERROR(FIND("b.", VLOOKUP(BH5,Svar, 5, FALSE)), 0), 1.25, 0), "")</f>
        <v>0</v>
      </c>
      <c r="BO5" s="11">
        <f t="shared" ref="BO5:BO15" si="55">IF(LEN(BI5) &gt; 0, IF(IFERROR(FIND("c.", VLOOKUP(BH5,Svar, 5, FALSE)), 0), 1.25, 0), "")</f>
        <v>1.25</v>
      </c>
      <c r="BP5" s="11">
        <f t="shared" ref="BP5:BP15" si="56">IF(LEN(BI5) &gt; 0, IF(IFERROR(FIND("d.", VLOOKUP(BH5,Svar, 5, FALSE)), 0), 1.25, 0), "")</f>
        <v>0</v>
      </c>
      <c r="BQ5" s="11">
        <f t="shared" ref="BQ5:BQ15" si="57">IF(LEN(BI5) &gt; 0, 0, "")</f>
        <v>0</v>
      </c>
      <c r="BR5" s="17">
        <f t="shared" ref="BR5:BR15" si="58">IF(LEN(BI5) &gt; 0, SUM(BM5:BQ5), "")</f>
        <v>1.25</v>
      </c>
      <c r="BS5" s="11">
        <f t="shared" ref="BS5:BS15" si="59">IF(LEN(BI5) &gt; 0, IF(IFERROR(FIND("a.", VLOOKUP(BH5,Svar, 7, FALSE)), 0), 1, 0), "")</f>
        <v>1</v>
      </c>
      <c r="BT5" s="11">
        <f t="shared" ref="BT5:BT15" si="60">IF(LEN(BI5) &gt; 0, IF(IFERROR(FIND("b.", VLOOKUP(BH5,Svar, 7, FALSE)), 0), 1, 0), "")</f>
        <v>0</v>
      </c>
      <c r="BU5" s="11">
        <f t="shared" ref="BU5:BU15" si="61">IF(LEN(BI5) &gt; 0, IF(IFERROR(FIND("c.", VLOOKUP(BH5,Svar, 7, FALSE)), 0), 1, 0), "")</f>
        <v>1</v>
      </c>
      <c r="BV5" s="11">
        <f t="shared" ref="BV5:BV15" si="62">IF(LEN(BI5) &gt; 0, IF(IFERROR(FIND("d.", VLOOKUP(BH5,Svar, 7, FALSE)), 0), 1, 0), "")</f>
        <v>1</v>
      </c>
      <c r="BW5" s="11">
        <f t="shared" ref="BW5:BW15" si="63">IF(LEN(BI5) &gt; 0, IF(IFERROR(FIND("e.", VLOOKUP(BH5,Svar, 7, FALSE)), 0), 1, 0), "")</f>
        <v>0</v>
      </c>
      <c r="BX5" s="11">
        <f t="shared" ref="BX5:BX15" si="64">IF(LEN(BI5) &gt; 0, 0, "")</f>
        <v>0</v>
      </c>
      <c r="BY5" s="17">
        <f t="shared" ref="BY5:BY15" si="65">IF(LEN(BI5) &gt; 0, SUM(BS5:BX5), "")</f>
        <v>3</v>
      </c>
      <c r="BZ5" s="11">
        <f t="shared" ref="BZ5:BZ15" si="66">IF(LEN(BI5) &gt; 0, IF(IFERROR(FIND("a.", VLOOKUP(BH5,Svar, 8, FALSE)), 0), 0.625, 0), "")</f>
        <v>0</v>
      </c>
      <c r="CA5" s="11">
        <f t="shared" ref="CA5:CA15" si="67">IF(LEN(BI5) &gt; 0, IF(IFERROR(FIND("b.", VLOOKUP(BH5,Svar, 8, FALSE)), 0), 0.625, 0), "")</f>
        <v>0.625</v>
      </c>
      <c r="CB5" s="11">
        <f t="shared" ref="CB5:CB15" si="68">IF(LEN(BI5) &gt; 0, IF(IFERROR(FIND("c.", VLOOKUP(BH5,Svar, 8, FALSE)), 0), 0.625, 0), "")</f>
        <v>0</v>
      </c>
      <c r="CC5" s="11">
        <f t="shared" ref="CC5:CC15" si="69">IF(LEN(BI5) &gt; 0, IF(IFERROR(FIND("d.", VLOOKUP(BH5,Svar, 8, FALSE)), 0), 0.625, 0), "")</f>
        <v>0</v>
      </c>
      <c r="CD5" s="11">
        <f t="shared" ref="CD5:CD15" si="70">IF(LEN(BI5) &gt; 0, IF(IFERROR(FIND("e.", VLOOKUP(BH5,Svar, 8, FALSE)), 0), 0.625, 0), "")</f>
        <v>0</v>
      </c>
      <c r="CE5" s="11">
        <f t="shared" ref="CE5:CE15" si="71">IF(LEN(BI5) &gt; 0, IF(IFERROR(FIND("f.", VLOOKUP(BH5,Svar, 8, FALSE)), 0), 0.625, 0), "")</f>
        <v>0.625</v>
      </c>
      <c r="CF5" s="11">
        <f t="shared" ref="CF5:CF15" si="72">IF(LEN(BI5) &gt; 0, IF(IFERROR(FIND("g.", VLOOKUP(BH5,Svar, 8, FALSE)), 0), 0.625, 0), "")</f>
        <v>0</v>
      </c>
      <c r="CG5" s="11">
        <f t="shared" ref="CG5:CG15" si="73">IF(LEN(BI5) &gt; 0, IF(IFERROR(FIND("h.", VLOOKUP(BH5,Svar, 8, FALSE)), 0), 0.625, 0), "")</f>
        <v>0</v>
      </c>
      <c r="CH5" s="11">
        <f t="shared" ref="CH5:CH15" si="74">IF(LEN(BI5) &gt; 0, 0, "")</f>
        <v>0</v>
      </c>
      <c r="CI5" s="17">
        <f t="shared" ref="CI5:CI15" si="75">IF(LEN(BI5) &gt; 0, SUM(BZ5:CH5), "")</f>
        <v>1.25</v>
      </c>
      <c r="CJ5" s="11">
        <f t="shared" ref="CJ5:CJ15" si="76">IF(LEN(BI5) &gt; 0, IF(IFERROR(FIND("a.", VLOOKUP(BH5,Svar, 9, FALSE)), 0), 1, 0), "")</f>
        <v>1</v>
      </c>
      <c r="CK5" s="11">
        <f t="shared" ref="CK5:CK15" si="77">IF(LEN(BI5) &gt; 0, IF(IFERROR(FIND("b.", VLOOKUP(BH5,Svar, 9, FALSE)), 0), 2, 0), "")</f>
        <v>0</v>
      </c>
      <c r="CL5" s="11">
        <f t="shared" ref="CL5:CL15" si="78">IF(LEN(BI5) &gt; 0, IF(IFERROR(FIND("c.", VLOOKUP(BH5,Svar, 9, FALSE)), 0), 1, 0), "")</f>
        <v>0</v>
      </c>
      <c r="CM5" s="11">
        <f t="shared" ref="CM5:CM15" si="79">IF(LEN(BI5) &gt; 0, IF(IFERROR(FIND("d.", VLOOKUP(BH5,Svar, 9, FALSE)), 0), 2, 0), "")</f>
        <v>2</v>
      </c>
      <c r="CN5" s="11">
        <f t="shared" ref="CN5:CN15" si="80">IF(LEN(BI5) &gt; 0, IF(IFERROR(FIND("e.", VLOOKUP(BH5,Svar, 9, FALSE)), 0), 1, 0), "")</f>
        <v>0</v>
      </c>
      <c r="CO5" s="11">
        <f t="shared" ref="CO5:CO15" si="81">IF(LEN(BI5) &gt; 0, 0, "")</f>
        <v>0</v>
      </c>
      <c r="CP5" s="17">
        <f t="shared" ref="CP5:CP15" si="82">IF(LEN(BI5) &gt; 0, IF(SUM(CJ5:CO5) &gt; 5, 5, SUM(CJ5:CO5)), "")</f>
        <v>3</v>
      </c>
      <c r="CQ5" s="11">
        <f t="shared" ref="CQ5:CQ15" si="83">IF(LEN(BI5) &gt; 0, IF(IFERROR(FIND("a.", VLOOKUP(BH5,Svar, 10, FALSE)), 0), 1, 0), "")</f>
        <v>1</v>
      </c>
      <c r="CR5" s="11">
        <f t="shared" ref="CR5:CR15" si="84">IF(LEN(BI5) &gt; 0, IF(IFERROR(FIND("b.", VLOOKUP(BH5,Svar, 10, FALSE)), 0), 1, 0), "")</f>
        <v>1</v>
      </c>
      <c r="CS5" s="11">
        <f t="shared" ref="CS5:CS15" si="85">IF(LEN(BI5) &gt; 0, IF(IFERROR(FIND("c.", VLOOKUP(BH5,Svar, 10, FALSE)), 0), 1, 0), "")</f>
        <v>0</v>
      </c>
      <c r="CT5" s="11">
        <f t="shared" ref="CT5:CT15" si="86">IF(LEN(BI5) &gt; 0, IF(IFERROR(FIND("d.", VLOOKUP(BH5,Svar, 10, FALSE)), 0), 1, 0), "")</f>
        <v>1</v>
      </c>
      <c r="CU5" s="11">
        <f t="shared" ref="CU5:CU15" si="87">IF(LEN(BI5) &gt; 0, IF(IFERROR(FIND("e.", VLOOKUP(BH5,Svar, 10, FALSE)), 0), 1, 0), "")</f>
        <v>0</v>
      </c>
      <c r="CV5" s="11">
        <f t="shared" ref="CV5:CV15" si="88">IF(LEN(BI5) &gt; 0, 0, "")</f>
        <v>0</v>
      </c>
      <c r="CW5" s="17">
        <f t="shared" ref="CW5:CW15" si="89">IF(LEN(BI5) &gt; 0, SUM(CQ5:CV5), "")</f>
        <v>3</v>
      </c>
      <c r="CX5" s="11">
        <f t="shared" ref="CX5:CX15" si="90">IF(LEN(BI5) &gt; 0, IF(IFERROR(FIND("a.", VLOOKUP(BH5,Svar, 11, FALSE)), 0), 1, 0), "")</f>
        <v>0</v>
      </c>
      <c r="CY5" s="11">
        <f t="shared" ref="CY5:CY15" si="91">IF(LEN(BI5) &gt; 0, IF(IFERROR(FIND("b.", VLOOKUP(BH5,Svar, 11, FALSE)), 0), 1, 0), "")</f>
        <v>0</v>
      </c>
      <c r="CZ5" s="11">
        <f t="shared" ref="CZ5:CZ15" si="92">IF(LEN(BI5) &gt; 0, IF(IFERROR(FIND("c.", VLOOKUP(BH5,Svar, 11, FALSE)), 0), 1, 0), "")</f>
        <v>0</v>
      </c>
      <c r="DA5" s="11">
        <f t="shared" ref="DA5:DA15" si="93">IF(LEN(BI5) &gt; 0, IF(IFERROR(FIND("d.", VLOOKUP(BH5,Svar, 11, FALSE)), 0), 1, 0), "")</f>
        <v>0</v>
      </c>
      <c r="DB5" s="11">
        <f t="shared" ref="DB5:DB15" si="94">IF(LEN(BI5) &gt; 0, IF(IFERROR(FIND("e.", VLOOKUP(BH5,Svar, 11, FALSE)), 0), 1, 0), "")</f>
        <v>0</v>
      </c>
      <c r="DC5" s="11">
        <f t="shared" ref="DC5:DC15" si="95">IF(LEN(BI5) &gt; 0, 0, "")</f>
        <v>0</v>
      </c>
      <c r="DD5" s="17">
        <f t="shared" ref="DD5:DD15" si="96">IF(LEN(BI5) &gt; 0, SUM(CX5:DC5), "")</f>
        <v>0</v>
      </c>
      <c r="DE5" s="12" t="s">
        <v>1616</v>
      </c>
      <c r="DF5" s="12" t="s">
        <v>1617</v>
      </c>
      <c r="DG5" s="13">
        <v>3071</v>
      </c>
      <c r="DH5" s="17">
        <f t="shared" ref="DH5:DH15" si="97">IF(DG5 &gt; 3099, 5, IF(DG5 &gt; 2799, 4, IF(DG5&gt; 2499, 3, IF(DG5&gt; 2299, 2, IF(DG5 &gt; 1999, 1, IF(DG5&gt;0, 0))))))</f>
        <v>4</v>
      </c>
      <c r="DI5" s="17">
        <f t="shared" ref="DI5:DI15" si="98">IF(LEN(BI5) &gt; 0, ROUND((BR5+BY5+CI5+CP5+CW5+DD5+DH5)/7, 1), "")</f>
        <v>2.2000000000000002</v>
      </c>
      <c r="DJ5" s="10" t="str">
        <f t="shared" ref="DJ5:DJ15" si="99">IF(LEN(BI5) &gt; 0, VLOOKUP(BH5,Svar, 12, FALSE), "")</f>
        <v>Varken eller</v>
      </c>
    </row>
    <row r="6" spans="1:114" ht="15" x14ac:dyDescent="0.25">
      <c r="A6" s="6" t="s">
        <v>915</v>
      </c>
      <c r="B6" s="7">
        <v>2262</v>
      </c>
      <c r="C6" s="6" t="s">
        <v>846</v>
      </c>
      <c r="D6" s="9" t="str">
        <f t="shared" si="0"/>
        <v>Bo Markusson</v>
      </c>
      <c r="E6" s="10" t="str">
        <f t="shared" si="1"/>
        <v>bo.markusson@timra.se</v>
      </c>
      <c r="F6" s="10" t="str">
        <f t="shared" si="2"/>
        <v>Kulturchef</v>
      </c>
      <c r="G6" s="11">
        <f t="shared" si="3"/>
        <v>1.25</v>
      </c>
      <c r="H6" s="11">
        <f t="shared" si="4"/>
        <v>0</v>
      </c>
      <c r="I6" s="11">
        <f t="shared" si="5"/>
        <v>0</v>
      </c>
      <c r="J6" s="11">
        <f t="shared" si="6"/>
        <v>0</v>
      </c>
      <c r="K6" s="11">
        <f t="shared" si="7"/>
        <v>0</v>
      </c>
      <c r="L6" s="10">
        <f t="shared" si="8"/>
        <v>1.25</v>
      </c>
      <c r="M6" s="11">
        <f t="shared" si="9"/>
        <v>1</v>
      </c>
      <c r="N6" s="11">
        <f t="shared" si="10"/>
        <v>1</v>
      </c>
      <c r="O6" s="11">
        <f t="shared" si="11"/>
        <v>1</v>
      </c>
      <c r="P6" s="11">
        <f t="shared" si="12"/>
        <v>1</v>
      </c>
      <c r="Q6" s="11">
        <f t="shared" si="13"/>
        <v>0</v>
      </c>
      <c r="R6" s="11">
        <f t="shared" si="14"/>
        <v>0</v>
      </c>
      <c r="S6" s="10">
        <f t="shared" si="15"/>
        <v>4</v>
      </c>
      <c r="T6" s="11">
        <f t="shared" si="16"/>
        <v>0</v>
      </c>
      <c r="U6" s="11">
        <f t="shared" si="17"/>
        <v>0</v>
      </c>
      <c r="V6" s="11">
        <f t="shared" si="18"/>
        <v>0.625</v>
      </c>
      <c r="W6" s="11">
        <f t="shared" si="19"/>
        <v>0</v>
      </c>
      <c r="X6" s="11">
        <f t="shared" si="20"/>
        <v>0</v>
      </c>
      <c r="Y6" s="11">
        <f t="shared" si="21"/>
        <v>0.625</v>
      </c>
      <c r="Z6" s="11">
        <f t="shared" si="22"/>
        <v>0.625</v>
      </c>
      <c r="AA6" s="11">
        <f t="shared" si="23"/>
        <v>0.625</v>
      </c>
      <c r="AB6" s="11">
        <f t="shared" si="24"/>
        <v>0</v>
      </c>
      <c r="AC6" s="10">
        <f t="shared" si="25"/>
        <v>2.5</v>
      </c>
      <c r="AD6" s="11">
        <f t="shared" si="26"/>
        <v>0</v>
      </c>
      <c r="AE6" s="11">
        <f t="shared" si="27"/>
        <v>2</v>
      </c>
      <c r="AF6" s="11">
        <f t="shared" si="28"/>
        <v>0</v>
      </c>
      <c r="AG6" s="11">
        <f t="shared" si="29"/>
        <v>0</v>
      </c>
      <c r="AH6" s="11">
        <f t="shared" si="30"/>
        <v>0</v>
      </c>
      <c r="AI6" s="11">
        <f t="shared" si="31"/>
        <v>0</v>
      </c>
      <c r="AJ6" s="10">
        <f t="shared" si="32"/>
        <v>2</v>
      </c>
      <c r="AK6" s="11">
        <f t="shared" si="33"/>
        <v>0</v>
      </c>
      <c r="AL6" s="11">
        <f t="shared" si="34"/>
        <v>1</v>
      </c>
      <c r="AM6" s="11">
        <f t="shared" si="35"/>
        <v>0</v>
      </c>
      <c r="AN6" s="11">
        <f t="shared" si="36"/>
        <v>0</v>
      </c>
      <c r="AO6" s="11">
        <f t="shared" si="37"/>
        <v>0</v>
      </c>
      <c r="AP6" s="11">
        <f t="shared" si="38"/>
        <v>0</v>
      </c>
      <c r="AQ6" s="10">
        <f t="shared" si="39"/>
        <v>1</v>
      </c>
      <c r="AR6" s="11">
        <f t="shared" si="40"/>
        <v>1</v>
      </c>
      <c r="AS6" s="11">
        <f t="shared" si="41"/>
        <v>0</v>
      </c>
      <c r="AT6" s="11">
        <f t="shared" si="42"/>
        <v>0</v>
      </c>
      <c r="AU6" s="11">
        <f t="shared" si="43"/>
        <v>0</v>
      </c>
      <c r="AV6" s="11">
        <f t="shared" si="44"/>
        <v>0</v>
      </c>
      <c r="AW6" s="11">
        <f t="shared" si="45"/>
        <v>0</v>
      </c>
      <c r="AX6" s="10">
        <f t="shared" si="46"/>
        <v>1</v>
      </c>
      <c r="AY6" s="12" t="s">
        <v>1618</v>
      </c>
      <c r="AZ6" s="12">
        <v>674</v>
      </c>
      <c r="BA6" s="13">
        <v>2481</v>
      </c>
      <c r="BB6" s="10">
        <f t="shared" si="47"/>
        <v>2</v>
      </c>
      <c r="BC6" s="17">
        <f t="shared" si="48"/>
        <v>2</v>
      </c>
      <c r="BD6" s="35" t="s">
        <v>1785</v>
      </c>
      <c r="BE6" s="10" t="str">
        <f t="shared" si="49"/>
        <v>Varken eller</v>
      </c>
      <c r="BF6" s="6" t="s">
        <v>915</v>
      </c>
      <c r="BG6" s="7">
        <v>2262</v>
      </c>
      <c r="BH6" s="6" t="s">
        <v>846</v>
      </c>
      <c r="BI6" s="9" t="str">
        <f t="shared" si="50"/>
        <v>Bo Markusson</v>
      </c>
      <c r="BJ6" s="10" t="str">
        <f t="shared" si="51"/>
        <v>bo.markusson@timra.se</v>
      </c>
      <c r="BK6" s="10" t="str">
        <f t="shared" si="52"/>
        <v>Kulturchef</v>
      </c>
      <c r="BL6" s="10"/>
      <c r="BM6" s="11">
        <f t="shared" si="53"/>
        <v>1.25</v>
      </c>
      <c r="BN6" s="11">
        <f t="shared" si="54"/>
        <v>0</v>
      </c>
      <c r="BO6" s="11">
        <f t="shared" si="55"/>
        <v>0</v>
      </c>
      <c r="BP6" s="11">
        <f t="shared" si="56"/>
        <v>0</v>
      </c>
      <c r="BQ6" s="11">
        <f t="shared" si="57"/>
        <v>0</v>
      </c>
      <c r="BR6" s="17">
        <f t="shared" si="58"/>
        <v>1.25</v>
      </c>
      <c r="BS6" s="11">
        <f t="shared" si="59"/>
        <v>1</v>
      </c>
      <c r="BT6" s="11">
        <f t="shared" si="60"/>
        <v>1</v>
      </c>
      <c r="BU6" s="11">
        <f t="shared" si="61"/>
        <v>1</v>
      </c>
      <c r="BV6" s="11">
        <f t="shared" si="62"/>
        <v>1</v>
      </c>
      <c r="BW6" s="11">
        <f t="shared" si="63"/>
        <v>0</v>
      </c>
      <c r="BX6" s="11">
        <f t="shared" si="64"/>
        <v>0</v>
      </c>
      <c r="BY6" s="17">
        <f t="shared" si="65"/>
        <v>4</v>
      </c>
      <c r="BZ6" s="11">
        <f t="shared" si="66"/>
        <v>0</v>
      </c>
      <c r="CA6" s="11">
        <f t="shared" si="67"/>
        <v>0</v>
      </c>
      <c r="CB6" s="11">
        <f t="shared" si="68"/>
        <v>0.625</v>
      </c>
      <c r="CC6" s="11">
        <f t="shared" si="69"/>
        <v>0</v>
      </c>
      <c r="CD6" s="11">
        <f t="shared" si="70"/>
        <v>0</v>
      </c>
      <c r="CE6" s="11">
        <f t="shared" si="71"/>
        <v>0.625</v>
      </c>
      <c r="CF6" s="11">
        <f t="shared" si="72"/>
        <v>0.625</v>
      </c>
      <c r="CG6" s="11">
        <f t="shared" si="73"/>
        <v>0.625</v>
      </c>
      <c r="CH6" s="11">
        <f t="shared" si="74"/>
        <v>0</v>
      </c>
      <c r="CI6" s="17">
        <f t="shared" si="75"/>
        <v>2.5</v>
      </c>
      <c r="CJ6" s="11">
        <f t="shared" si="76"/>
        <v>0</v>
      </c>
      <c r="CK6" s="11">
        <f t="shared" si="77"/>
        <v>2</v>
      </c>
      <c r="CL6" s="11">
        <f t="shared" si="78"/>
        <v>0</v>
      </c>
      <c r="CM6" s="11">
        <f t="shared" si="79"/>
        <v>0</v>
      </c>
      <c r="CN6" s="11">
        <f t="shared" si="80"/>
        <v>0</v>
      </c>
      <c r="CO6" s="11">
        <f t="shared" si="81"/>
        <v>0</v>
      </c>
      <c r="CP6" s="17">
        <f t="shared" si="82"/>
        <v>2</v>
      </c>
      <c r="CQ6" s="11">
        <f t="shared" si="83"/>
        <v>0</v>
      </c>
      <c r="CR6" s="11">
        <f t="shared" si="84"/>
        <v>1</v>
      </c>
      <c r="CS6" s="11">
        <f t="shared" si="85"/>
        <v>0</v>
      </c>
      <c r="CT6" s="11">
        <f t="shared" si="86"/>
        <v>0</v>
      </c>
      <c r="CU6" s="11">
        <f t="shared" si="87"/>
        <v>0</v>
      </c>
      <c r="CV6" s="11">
        <f t="shared" si="88"/>
        <v>0</v>
      </c>
      <c r="CW6" s="17">
        <f t="shared" si="89"/>
        <v>1</v>
      </c>
      <c r="CX6" s="11">
        <f t="shared" si="90"/>
        <v>1</v>
      </c>
      <c r="CY6" s="11">
        <f t="shared" si="91"/>
        <v>0</v>
      </c>
      <c r="CZ6" s="11">
        <f t="shared" si="92"/>
        <v>0</v>
      </c>
      <c r="DA6" s="11">
        <f t="shared" si="93"/>
        <v>0</v>
      </c>
      <c r="DB6" s="11">
        <f t="shared" si="94"/>
        <v>0</v>
      </c>
      <c r="DC6" s="11">
        <f t="shared" si="95"/>
        <v>0</v>
      </c>
      <c r="DD6" s="17">
        <f t="shared" si="96"/>
        <v>1</v>
      </c>
      <c r="DE6" s="12" t="s">
        <v>1618</v>
      </c>
      <c r="DF6" s="12">
        <v>674</v>
      </c>
      <c r="DG6" s="13">
        <v>2481</v>
      </c>
      <c r="DH6" s="17">
        <f t="shared" si="97"/>
        <v>2</v>
      </c>
      <c r="DI6" s="17">
        <f t="shared" si="98"/>
        <v>2</v>
      </c>
      <c r="DJ6" s="10" t="str">
        <f t="shared" si="99"/>
        <v>Varken eller</v>
      </c>
    </row>
    <row r="7" spans="1:114" ht="15" x14ac:dyDescent="0.25">
      <c r="A7" s="6" t="s">
        <v>915</v>
      </c>
      <c r="B7" s="7">
        <v>2282</v>
      </c>
      <c r="C7" s="6" t="s">
        <v>832</v>
      </c>
      <c r="D7" s="9" t="str">
        <f t="shared" si="0"/>
        <v>Hans Bylund</v>
      </c>
      <c r="E7" s="10" t="str">
        <f t="shared" si="1"/>
        <v>hans.bylund@kramfors.se</v>
      </c>
      <c r="F7" s="10" t="str">
        <f t="shared" si="2"/>
        <v>Folkhälsosamordnare</v>
      </c>
      <c r="G7" s="11">
        <f t="shared" si="3"/>
        <v>0</v>
      </c>
      <c r="H7" s="11">
        <f t="shared" si="4"/>
        <v>0</v>
      </c>
      <c r="I7" s="11">
        <f t="shared" si="5"/>
        <v>0</v>
      </c>
      <c r="J7" s="11">
        <f t="shared" si="6"/>
        <v>1.25</v>
      </c>
      <c r="K7" s="11">
        <f t="shared" si="7"/>
        <v>0</v>
      </c>
      <c r="L7" s="10">
        <f t="shared" si="8"/>
        <v>1.25</v>
      </c>
      <c r="M7" s="11">
        <f t="shared" si="9"/>
        <v>1</v>
      </c>
      <c r="N7" s="11">
        <f t="shared" si="10"/>
        <v>1</v>
      </c>
      <c r="O7" s="11">
        <f t="shared" si="11"/>
        <v>1</v>
      </c>
      <c r="P7" s="11">
        <f t="shared" si="12"/>
        <v>0</v>
      </c>
      <c r="Q7" s="11">
        <f t="shared" si="13"/>
        <v>1</v>
      </c>
      <c r="R7" s="11">
        <f t="shared" si="14"/>
        <v>0</v>
      </c>
      <c r="S7" s="10">
        <f t="shared" si="15"/>
        <v>4</v>
      </c>
      <c r="T7" s="11">
        <f t="shared" si="16"/>
        <v>0</v>
      </c>
      <c r="U7" s="11">
        <f t="shared" si="17"/>
        <v>0</v>
      </c>
      <c r="V7" s="11">
        <f t="shared" si="18"/>
        <v>0</v>
      </c>
      <c r="W7" s="11">
        <f t="shared" si="19"/>
        <v>0</v>
      </c>
      <c r="X7" s="11">
        <f t="shared" si="20"/>
        <v>0</v>
      </c>
      <c r="Y7" s="11">
        <f t="shared" si="21"/>
        <v>0.625</v>
      </c>
      <c r="Z7" s="11">
        <f t="shared" si="22"/>
        <v>0</v>
      </c>
      <c r="AA7" s="11">
        <f t="shared" si="23"/>
        <v>0</v>
      </c>
      <c r="AB7" s="11">
        <f t="shared" si="24"/>
        <v>0</v>
      </c>
      <c r="AC7" s="10">
        <f t="shared" si="25"/>
        <v>0.625</v>
      </c>
      <c r="AD7" s="11">
        <f t="shared" si="26"/>
        <v>0</v>
      </c>
      <c r="AE7" s="11">
        <f t="shared" si="27"/>
        <v>2</v>
      </c>
      <c r="AF7" s="11">
        <f t="shared" si="28"/>
        <v>1</v>
      </c>
      <c r="AG7" s="11">
        <f t="shared" si="29"/>
        <v>0</v>
      </c>
      <c r="AH7" s="11">
        <f t="shared" si="30"/>
        <v>1</v>
      </c>
      <c r="AI7" s="11">
        <f t="shared" si="31"/>
        <v>0</v>
      </c>
      <c r="AJ7" s="10">
        <f t="shared" si="32"/>
        <v>4</v>
      </c>
      <c r="AK7" s="11">
        <f t="shared" si="33"/>
        <v>0</v>
      </c>
      <c r="AL7" s="11">
        <f t="shared" si="34"/>
        <v>1</v>
      </c>
      <c r="AM7" s="11">
        <f t="shared" si="35"/>
        <v>1</v>
      </c>
      <c r="AN7" s="11">
        <f t="shared" si="36"/>
        <v>1</v>
      </c>
      <c r="AO7" s="11">
        <f t="shared" si="37"/>
        <v>0</v>
      </c>
      <c r="AP7" s="11">
        <f t="shared" si="38"/>
        <v>0</v>
      </c>
      <c r="AQ7" s="10">
        <f t="shared" si="39"/>
        <v>3</v>
      </c>
      <c r="AR7" s="11">
        <f t="shared" si="40"/>
        <v>1</v>
      </c>
      <c r="AS7" s="11">
        <f t="shared" si="41"/>
        <v>0</v>
      </c>
      <c r="AT7" s="11">
        <f t="shared" si="42"/>
        <v>1</v>
      </c>
      <c r="AU7" s="11">
        <f t="shared" si="43"/>
        <v>0</v>
      </c>
      <c r="AV7" s="11">
        <f t="shared" si="44"/>
        <v>0</v>
      </c>
      <c r="AW7" s="11">
        <f t="shared" si="45"/>
        <v>0</v>
      </c>
      <c r="AX7" s="10">
        <f t="shared" si="46"/>
        <v>2</v>
      </c>
      <c r="AY7" s="12" t="s">
        <v>1619</v>
      </c>
      <c r="AZ7" s="12" t="s">
        <v>1566</v>
      </c>
      <c r="BA7" s="13">
        <v>2956</v>
      </c>
      <c r="BB7" s="10">
        <f t="shared" si="47"/>
        <v>4</v>
      </c>
      <c r="BC7" s="17">
        <f t="shared" si="48"/>
        <v>2.7</v>
      </c>
      <c r="BD7" s="35" t="s">
        <v>1785</v>
      </c>
      <c r="BE7" s="10" t="str">
        <f t="shared" si="49"/>
        <v>Bra</v>
      </c>
      <c r="BF7" s="6" t="s">
        <v>915</v>
      </c>
      <c r="BG7" s="7">
        <v>2282</v>
      </c>
      <c r="BH7" s="6" t="s">
        <v>832</v>
      </c>
      <c r="BI7" s="9" t="str">
        <f t="shared" si="50"/>
        <v>Hans Bylund</v>
      </c>
      <c r="BJ7" s="10" t="str">
        <f t="shared" si="51"/>
        <v>hans.bylund@kramfors.se</v>
      </c>
      <c r="BK7" s="10" t="str">
        <f t="shared" si="52"/>
        <v>Folkhälsosamordnare</v>
      </c>
      <c r="BL7" s="10"/>
      <c r="BM7" s="11">
        <f t="shared" si="53"/>
        <v>0</v>
      </c>
      <c r="BN7" s="11">
        <f t="shared" si="54"/>
        <v>0</v>
      </c>
      <c r="BO7" s="11">
        <f t="shared" si="55"/>
        <v>0</v>
      </c>
      <c r="BP7" s="11">
        <f t="shared" si="56"/>
        <v>1.25</v>
      </c>
      <c r="BQ7" s="11">
        <f t="shared" si="57"/>
        <v>0</v>
      </c>
      <c r="BR7" s="17">
        <f t="shared" si="58"/>
        <v>1.25</v>
      </c>
      <c r="BS7" s="11">
        <f t="shared" si="59"/>
        <v>1</v>
      </c>
      <c r="BT7" s="11">
        <f t="shared" si="60"/>
        <v>1</v>
      </c>
      <c r="BU7" s="11">
        <f t="shared" si="61"/>
        <v>1</v>
      </c>
      <c r="BV7" s="11">
        <f t="shared" si="62"/>
        <v>0</v>
      </c>
      <c r="BW7" s="11">
        <f t="shared" si="63"/>
        <v>1</v>
      </c>
      <c r="BX7" s="11">
        <f t="shared" si="64"/>
        <v>0</v>
      </c>
      <c r="BY7" s="17">
        <f t="shared" si="65"/>
        <v>4</v>
      </c>
      <c r="BZ7" s="11">
        <f t="shared" si="66"/>
        <v>0</v>
      </c>
      <c r="CA7" s="11">
        <f t="shared" si="67"/>
        <v>0</v>
      </c>
      <c r="CB7" s="11">
        <f t="shared" si="68"/>
        <v>0</v>
      </c>
      <c r="CC7" s="11">
        <f t="shared" si="69"/>
        <v>0</v>
      </c>
      <c r="CD7" s="11">
        <f t="shared" si="70"/>
        <v>0</v>
      </c>
      <c r="CE7" s="11">
        <f t="shared" si="71"/>
        <v>0.625</v>
      </c>
      <c r="CF7" s="11">
        <f t="shared" si="72"/>
        <v>0</v>
      </c>
      <c r="CG7" s="11">
        <f t="shared" si="73"/>
        <v>0</v>
      </c>
      <c r="CH7" s="11">
        <f t="shared" si="74"/>
        <v>0</v>
      </c>
      <c r="CI7" s="17">
        <f t="shared" si="75"/>
        <v>0.625</v>
      </c>
      <c r="CJ7" s="11">
        <f t="shared" si="76"/>
        <v>0</v>
      </c>
      <c r="CK7" s="11">
        <f t="shared" si="77"/>
        <v>2</v>
      </c>
      <c r="CL7" s="11">
        <f t="shared" si="78"/>
        <v>1</v>
      </c>
      <c r="CM7" s="11">
        <f t="shared" si="79"/>
        <v>0</v>
      </c>
      <c r="CN7" s="11">
        <f t="shared" si="80"/>
        <v>1</v>
      </c>
      <c r="CO7" s="11">
        <f t="shared" si="81"/>
        <v>0</v>
      </c>
      <c r="CP7" s="17">
        <f t="shared" si="82"/>
        <v>4</v>
      </c>
      <c r="CQ7" s="11">
        <f t="shared" si="83"/>
        <v>0</v>
      </c>
      <c r="CR7" s="11">
        <f t="shared" si="84"/>
        <v>1</v>
      </c>
      <c r="CS7" s="11">
        <f t="shared" si="85"/>
        <v>1</v>
      </c>
      <c r="CT7" s="11">
        <f t="shared" si="86"/>
        <v>1</v>
      </c>
      <c r="CU7" s="11">
        <f t="shared" si="87"/>
        <v>0</v>
      </c>
      <c r="CV7" s="11">
        <f t="shared" si="88"/>
        <v>0</v>
      </c>
      <c r="CW7" s="17">
        <f t="shared" si="89"/>
        <v>3</v>
      </c>
      <c r="CX7" s="11">
        <f t="shared" si="90"/>
        <v>1</v>
      </c>
      <c r="CY7" s="11">
        <f t="shared" si="91"/>
        <v>0</v>
      </c>
      <c r="CZ7" s="11">
        <f t="shared" si="92"/>
        <v>1</v>
      </c>
      <c r="DA7" s="11">
        <f t="shared" si="93"/>
        <v>0</v>
      </c>
      <c r="DB7" s="11">
        <f t="shared" si="94"/>
        <v>0</v>
      </c>
      <c r="DC7" s="11">
        <f t="shared" si="95"/>
        <v>0</v>
      </c>
      <c r="DD7" s="17">
        <f t="shared" si="96"/>
        <v>2</v>
      </c>
      <c r="DE7" s="12" t="s">
        <v>1619</v>
      </c>
      <c r="DF7" s="12" t="s">
        <v>1566</v>
      </c>
      <c r="DG7" s="13">
        <v>2956</v>
      </c>
      <c r="DH7" s="17">
        <f t="shared" si="97"/>
        <v>4</v>
      </c>
      <c r="DI7" s="17">
        <f t="shared" si="98"/>
        <v>2.7</v>
      </c>
      <c r="DJ7" s="10" t="str">
        <f t="shared" si="99"/>
        <v>Bra</v>
      </c>
    </row>
    <row r="8" spans="1:114" ht="15" x14ac:dyDescent="0.25">
      <c r="A8" s="6" t="s">
        <v>915</v>
      </c>
      <c r="B8" s="7">
        <v>2281</v>
      </c>
      <c r="C8" s="6" t="s">
        <v>340</v>
      </c>
      <c r="D8" s="9" t="str">
        <f t="shared" si="0"/>
        <v>Lars-Ove Johansson</v>
      </c>
      <c r="E8" s="10" t="str">
        <f t="shared" si="1"/>
        <v>lars-ove.johansson@sundsvall.se</v>
      </c>
      <c r="F8" s="10" t="str">
        <f t="shared" si="2"/>
        <v>Ungdoms- och fritidschef</v>
      </c>
      <c r="G8" s="11">
        <f t="shared" si="3"/>
        <v>1.25</v>
      </c>
      <c r="H8" s="11">
        <f t="shared" si="4"/>
        <v>0</v>
      </c>
      <c r="I8" s="11">
        <f t="shared" si="5"/>
        <v>1.25</v>
      </c>
      <c r="J8" s="11">
        <f t="shared" si="6"/>
        <v>1.25</v>
      </c>
      <c r="K8" s="11">
        <f t="shared" si="7"/>
        <v>0</v>
      </c>
      <c r="L8" s="10">
        <f t="shared" si="8"/>
        <v>3.75</v>
      </c>
      <c r="M8" s="11">
        <f t="shared" si="9"/>
        <v>1</v>
      </c>
      <c r="N8" s="11">
        <f t="shared" si="10"/>
        <v>1</v>
      </c>
      <c r="O8" s="11">
        <f t="shared" si="11"/>
        <v>1</v>
      </c>
      <c r="P8" s="11">
        <f t="shared" si="12"/>
        <v>1</v>
      </c>
      <c r="Q8" s="11">
        <f t="shared" si="13"/>
        <v>0</v>
      </c>
      <c r="R8" s="11">
        <f t="shared" si="14"/>
        <v>0</v>
      </c>
      <c r="S8" s="10">
        <f t="shared" si="15"/>
        <v>4</v>
      </c>
      <c r="T8" s="11">
        <f t="shared" si="16"/>
        <v>0.625</v>
      </c>
      <c r="U8" s="11">
        <f t="shared" si="17"/>
        <v>0.625</v>
      </c>
      <c r="V8" s="11">
        <f t="shared" si="18"/>
        <v>0.625</v>
      </c>
      <c r="W8" s="11">
        <f t="shared" si="19"/>
        <v>0</v>
      </c>
      <c r="X8" s="11">
        <f t="shared" si="20"/>
        <v>0</v>
      </c>
      <c r="Y8" s="11">
        <f t="shared" si="21"/>
        <v>0.625</v>
      </c>
      <c r="Z8" s="11">
        <f t="shared" si="22"/>
        <v>0.625</v>
      </c>
      <c r="AA8" s="11">
        <f t="shared" si="23"/>
        <v>0.625</v>
      </c>
      <c r="AB8" s="11">
        <f t="shared" si="24"/>
        <v>0</v>
      </c>
      <c r="AC8" s="10">
        <f t="shared" si="25"/>
        <v>3.75</v>
      </c>
      <c r="AD8" s="11">
        <f t="shared" si="26"/>
        <v>0</v>
      </c>
      <c r="AE8" s="11">
        <f t="shared" si="27"/>
        <v>2</v>
      </c>
      <c r="AF8" s="11">
        <f t="shared" si="28"/>
        <v>1</v>
      </c>
      <c r="AG8" s="11">
        <f t="shared" si="29"/>
        <v>0</v>
      </c>
      <c r="AH8" s="11">
        <f t="shared" si="30"/>
        <v>0</v>
      </c>
      <c r="AI8" s="11">
        <f t="shared" si="31"/>
        <v>0</v>
      </c>
      <c r="AJ8" s="10">
        <f t="shared" si="32"/>
        <v>3</v>
      </c>
      <c r="AK8" s="11">
        <f t="shared" si="33"/>
        <v>1</v>
      </c>
      <c r="AL8" s="11">
        <f t="shared" si="34"/>
        <v>1</v>
      </c>
      <c r="AM8" s="11">
        <f t="shared" si="35"/>
        <v>0</v>
      </c>
      <c r="AN8" s="11">
        <f t="shared" si="36"/>
        <v>1</v>
      </c>
      <c r="AO8" s="11">
        <f t="shared" si="37"/>
        <v>0</v>
      </c>
      <c r="AP8" s="11">
        <f t="shared" si="38"/>
        <v>0</v>
      </c>
      <c r="AQ8" s="10">
        <f t="shared" si="39"/>
        <v>3</v>
      </c>
      <c r="AR8" s="11">
        <f t="shared" si="40"/>
        <v>0</v>
      </c>
      <c r="AS8" s="11">
        <f t="shared" si="41"/>
        <v>0</v>
      </c>
      <c r="AT8" s="11">
        <f t="shared" si="42"/>
        <v>0</v>
      </c>
      <c r="AU8" s="11">
        <f t="shared" si="43"/>
        <v>0</v>
      </c>
      <c r="AV8" s="11">
        <f t="shared" si="44"/>
        <v>0</v>
      </c>
      <c r="AW8" s="11">
        <f t="shared" si="45"/>
        <v>0</v>
      </c>
      <c r="AX8" s="10">
        <f t="shared" si="46"/>
        <v>0</v>
      </c>
      <c r="AY8" s="12" t="s">
        <v>1620</v>
      </c>
      <c r="AZ8" s="12" t="s">
        <v>1621</v>
      </c>
      <c r="BA8" s="13">
        <v>4263</v>
      </c>
      <c r="BB8" s="10">
        <f t="shared" si="47"/>
        <v>5</v>
      </c>
      <c r="BC8" s="17">
        <f t="shared" si="48"/>
        <v>3.2</v>
      </c>
      <c r="BD8" s="36" t="s">
        <v>1786</v>
      </c>
      <c r="BE8" s="10" t="str">
        <f t="shared" si="49"/>
        <v>Bra</v>
      </c>
      <c r="BF8" s="6" t="s">
        <v>915</v>
      </c>
      <c r="BG8" s="7">
        <v>2281</v>
      </c>
      <c r="BH8" s="6" t="s">
        <v>340</v>
      </c>
      <c r="BI8" s="9" t="str">
        <f t="shared" si="50"/>
        <v>Lars-Ove Johansson</v>
      </c>
      <c r="BJ8" s="10" t="str">
        <f t="shared" si="51"/>
        <v>lars-ove.johansson@sundsvall.se</v>
      </c>
      <c r="BK8" s="10" t="str">
        <f t="shared" si="52"/>
        <v>Ungdoms- och fritidschef</v>
      </c>
      <c r="BL8" s="10"/>
      <c r="BM8" s="11">
        <f t="shared" si="53"/>
        <v>1.25</v>
      </c>
      <c r="BN8" s="11">
        <f t="shared" si="54"/>
        <v>0</v>
      </c>
      <c r="BO8" s="11">
        <f t="shared" si="55"/>
        <v>1.25</v>
      </c>
      <c r="BP8" s="11">
        <f t="shared" si="56"/>
        <v>1.25</v>
      </c>
      <c r="BQ8" s="11">
        <f t="shared" si="57"/>
        <v>0</v>
      </c>
      <c r="BR8" s="17">
        <f t="shared" si="58"/>
        <v>3.75</v>
      </c>
      <c r="BS8" s="11">
        <f t="shared" si="59"/>
        <v>1</v>
      </c>
      <c r="BT8" s="11">
        <f t="shared" si="60"/>
        <v>1</v>
      </c>
      <c r="BU8" s="11">
        <f t="shared" si="61"/>
        <v>1</v>
      </c>
      <c r="BV8" s="11">
        <f t="shared" si="62"/>
        <v>1</v>
      </c>
      <c r="BW8" s="11">
        <f t="shared" si="63"/>
        <v>0</v>
      </c>
      <c r="BX8" s="11">
        <f t="shared" si="64"/>
        <v>0</v>
      </c>
      <c r="BY8" s="17">
        <f t="shared" si="65"/>
        <v>4</v>
      </c>
      <c r="BZ8" s="11">
        <f t="shared" si="66"/>
        <v>0.625</v>
      </c>
      <c r="CA8" s="11">
        <f t="shared" si="67"/>
        <v>0.625</v>
      </c>
      <c r="CB8" s="11">
        <f t="shared" si="68"/>
        <v>0.625</v>
      </c>
      <c r="CC8" s="11">
        <f t="shared" si="69"/>
        <v>0</v>
      </c>
      <c r="CD8" s="11">
        <f t="shared" si="70"/>
        <v>0</v>
      </c>
      <c r="CE8" s="11">
        <f t="shared" si="71"/>
        <v>0.625</v>
      </c>
      <c r="CF8" s="11">
        <f t="shared" si="72"/>
        <v>0.625</v>
      </c>
      <c r="CG8" s="11">
        <f t="shared" si="73"/>
        <v>0.625</v>
      </c>
      <c r="CH8" s="11">
        <f t="shared" si="74"/>
        <v>0</v>
      </c>
      <c r="CI8" s="17">
        <f t="shared" si="75"/>
        <v>3.75</v>
      </c>
      <c r="CJ8" s="11">
        <f t="shared" si="76"/>
        <v>0</v>
      </c>
      <c r="CK8" s="11">
        <f t="shared" si="77"/>
        <v>2</v>
      </c>
      <c r="CL8" s="11">
        <f t="shared" si="78"/>
        <v>1</v>
      </c>
      <c r="CM8" s="11">
        <f t="shared" si="79"/>
        <v>0</v>
      </c>
      <c r="CN8" s="11">
        <f t="shared" si="80"/>
        <v>0</v>
      </c>
      <c r="CO8" s="11">
        <f t="shared" si="81"/>
        <v>0</v>
      </c>
      <c r="CP8" s="17">
        <f t="shared" si="82"/>
        <v>3</v>
      </c>
      <c r="CQ8" s="11">
        <f t="shared" si="83"/>
        <v>1</v>
      </c>
      <c r="CR8" s="11">
        <f t="shared" si="84"/>
        <v>1</v>
      </c>
      <c r="CS8" s="11">
        <f t="shared" si="85"/>
        <v>0</v>
      </c>
      <c r="CT8" s="11">
        <f t="shared" si="86"/>
        <v>1</v>
      </c>
      <c r="CU8" s="11">
        <f t="shared" si="87"/>
        <v>0</v>
      </c>
      <c r="CV8" s="11">
        <f t="shared" si="88"/>
        <v>0</v>
      </c>
      <c r="CW8" s="17">
        <f t="shared" si="89"/>
        <v>3</v>
      </c>
      <c r="CX8" s="11">
        <f t="shared" si="90"/>
        <v>0</v>
      </c>
      <c r="CY8" s="11">
        <f t="shared" si="91"/>
        <v>0</v>
      </c>
      <c r="CZ8" s="11">
        <f t="shared" si="92"/>
        <v>0</v>
      </c>
      <c r="DA8" s="11">
        <f t="shared" si="93"/>
        <v>0</v>
      </c>
      <c r="DB8" s="11">
        <f t="shared" si="94"/>
        <v>0</v>
      </c>
      <c r="DC8" s="11">
        <f t="shared" si="95"/>
        <v>0</v>
      </c>
      <c r="DD8" s="17">
        <f t="shared" si="96"/>
        <v>0</v>
      </c>
      <c r="DE8" s="12" t="s">
        <v>1620</v>
      </c>
      <c r="DF8" s="12" t="s">
        <v>1621</v>
      </c>
      <c r="DG8" s="13">
        <v>4263</v>
      </c>
      <c r="DH8" s="17">
        <f t="shared" si="97"/>
        <v>5</v>
      </c>
      <c r="DI8" s="17">
        <f t="shared" si="98"/>
        <v>3.2</v>
      </c>
      <c r="DJ8" s="10" t="str">
        <f t="shared" si="99"/>
        <v>Bra</v>
      </c>
    </row>
    <row r="9" spans="1:114" ht="15" x14ac:dyDescent="0.25">
      <c r="A9" s="6" t="s">
        <v>915</v>
      </c>
      <c r="B9" s="7">
        <v>2280</v>
      </c>
      <c r="C9" s="6" t="s">
        <v>318</v>
      </c>
      <c r="D9" s="9" t="str">
        <f t="shared" si="0"/>
        <v>Lars Johansson</v>
      </c>
      <c r="E9" s="10" t="str">
        <f t="shared" si="1"/>
        <v>lars.johansson@harnosand.se</v>
      </c>
      <c r="F9" s="10" t="str">
        <f t="shared" si="2"/>
        <v>Ungdomssamordnare</v>
      </c>
      <c r="G9" s="11">
        <f t="shared" si="3"/>
        <v>0</v>
      </c>
      <c r="H9" s="11">
        <f t="shared" si="4"/>
        <v>0</v>
      </c>
      <c r="I9" s="11">
        <f t="shared" si="5"/>
        <v>1.25</v>
      </c>
      <c r="J9" s="11">
        <f t="shared" si="6"/>
        <v>0</v>
      </c>
      <c r="K9" s="11">
        <f t="shared" si="7"/>
        <v>0</v>
      </c>
      <c r="L9" s="10">
        <f t="shared" si="8"/>
        <v>1.25</v>
      </c>
      <c r="M9" s="11">
        <f t="shared" si="9"/>
        <v>1</v>
      </c>
      <c r="N9" s="11">
        <f t="shared" si="10"/>
        <v>1</v>
      </c>
      <c r="O9" s="11">
        <f t="shared" si="11"/>
        <v>1</v>
      </c>
      <c r="P9" s="11">
        <f t="shared" si="12"/>
        <v>1</v>
      </c>
      <c r="Q9" s="11">
        <f t="shared" si="13"/>
        <v>1</v>
      </c>
      <c r="R9" s="11">
        <f t="shared" si="14"/>
        <v>0</v>
      </c>
      <c r="S9" s="10">
        <f t="shared" si="15"/>
        <v>5</v>
      </c>
      <c r="T9" s="11">
        <f t="shared" si="16"/>
        <v>0.625</v>
      </c>
      <c r="U9" s="11">
        <f t="shared" si="17"/>
        <v>0.625</v>
      </c>
      <c r="V9" s="11">
        <f t="shared" si="18"/>
        <v>0.625</v>
      </c>
      <c r="W9" s="11">
        <f t="shared" si="19"/>
        <v>0.625</v>
      </c>
      <c r="X9" s="11">
        <f t="shared" si="20"/>
        <v>0.625</v>
      </c>
      <c r="Y9" s="11">
        <f t="shared" si="21"/>
        <v>0.625</v>
      </c>
      <c r="Z9" s="11">
        <f t="shared" si="22"/>
        <v>0.625</v>
      </c>
      <c r="AA9" s="11">
        <f t="shared" si="23"/>
        <v>0.625</v>
      </c>
      <c r="AB9" s="11">
        <f t="shared" si="24"/>
        <v>0</v>
      </c>
      <c r="AC9" s="10">
        <f t="shared" si="25"/>
        <v>5</v>
      </c>
      <c r="AD9" s="11">
        <f t="shared" si="26"/>
        <v>1</v>
      </c>
      <c r="AE9" s="11">
        <f t="shared" si="27"/>
        <v>0</v>
      </c>
      <c r="AF9" s="11">
        <f t="shared" si="28"/>
        <v>0</v>
      </c>
      <c r="AG9" s="11">
        <f t="shared" si="29"/>
        <v>2</v>
      </c>
      <c r="AH9" s="11">
        <f t="shared" si="30"/>
        <v>0</v>
      </c>
      <c r="AI9" s="11">
        <f t="shared" si="31"/>
        <v>0</v>
      </c>
      <c r="AJ9" s="10">
        <f t="shared" si="32"/>
        <v>3</v>
      </c>
      <c r="AK9" s="11">
        <f t="shared" si="33"/>
        <v>1</v>
      </c>
      <c r="AL9" s="11">
        <f t="shared" si="34"/>
        <v>1</v>
      </c>
      <c r="AM9" s="11">
        <f t="shared" si="35"/>
        <v>1</v>
      </c>
      <c r="AN9" s="11">
        <f t="shared" si="36"/>
        <v>1</v>
      </c>
      <c r="AO9" s="11">
        <f t="shared" si="37"/>
        <v>0</v>
      </c>
      <c r="AP9" s="11">
        <f t="shared" si="38"/>
        <v>0</v>
      </c>
      <c r="AQ9" s="10">
        <f t="shared" si="39"/>
        <v>4</v>
      </c>
      <c r="AR9" s="11">
        <f t="shared" si="40"/>
        <v>1</v>
      </c>
      <c r="AS9" s="11">
        <f t="shared" si="41"/>
        <v>1</v>
      </c>
      <c r="AT9" s="11">
        <f t="shared" si="42"/>
        <v>0</v>
      </c>
      <c r="AU9" s="11">
        <f t="shared" si="43"/>
        <v>0</v>
      </c>
      <c r="AV9" s="11">
        <f t="shared" si="44"/>
        <v>0</v>
      </c>
      <c r="AW9" s="11">
        <f t="shared" si="45"/>
        <v>0</v>
      </c>
      <c r="AX9" s="10">
        <f t="shared" si="46"/>
        <v>2</v>
      </c>
      <c r="AY9" s="12" t="s">
        <v>1364</v>
      </c>
      <c r="AZ9" s="12" t="s">
        <v>1622</v>
      </c>
      <c r="BA9" s="13">
        <v>2232</v>
      </c>
      <c r="BB9" s="10">
        <f t="shared" si="47"/>
        <v>1</v>
      </c>
      <c r="BC9" s="17">
        <f t="shared" si="48"/>
        <v>3</v>
      </c>
      <c r="BD9" s="36" t="s">
        <v>1786</v>
      </c>
      <c r="BE9" s="10" t="str">
        <f t="shared" si="49"/>
        <v>Varken eller</v>
      </c>
      <c r="BF9" s="6" t="s">
        <v>915</v>
      </c>
      <c r="BG9" s="7">
        <v>2280</v>
      </c>
      <c r="BH9" s="6" t="s">
        <v>318</v>
      </c>
      <c r="BI9" s="9" t="str">
        <f t="shared" si="50"/>
        <v>Lars Johansson</v>
      </c>
      <c r="BJ9" s="10" t="str">
        <f t="shared" si="51"/>
        <v>lars.johansson@harnosand.se</v>
      </c>
      <c r="BK9" s="10" t="str">
        <f t="shared" si="52"/>
        <v>Ungdomssamordnare</v>
      </c>
      <c r="BL9" s="10"/>
      <c r="BM9" s="11">
        <f t="shared" si="53"/>
        <v>0</v>
      </c>
      <c r="BN9" s="11">
        <f t="shared" si="54"/>
        <v>0</v>
      </c>
      <c r="BO9" s="11">
        <f t="shared" si="55"/>
        <v>1.25</v>
      </c>
      <c r="BP9" s="11">
        <f t="shared" si="56"/>
        <v>0</v>
      </c>
      <c r="BQ9" s="11">
        <f t="shared" si="57"/>
        <v>0</v>
      </c>
      <c r="BR9" s="17">
        <f t="shared" si="58"/>
        <v>1.25</v>
      </c>
      <c r="BS9" s="11">
        <f t="shared" si="59"/>
        <v>1</v>
      </c>
      <c r="BT9" s="11">
        <f t="shared" si="60"/>
        <v>1</v>
      </c>
      <c r="BU9" s="11">
        <f t="shared" si="61"/>
        <v>1</v>
      </c>
      <c r="BV9" s="11">
        <f t="shared" si="62"/>
        <v>1</v>
      </c>
      <c r="BW9" s="11">
        <f t="shared" si="63"/>
        <v>1</v>
      </c>
      <c r="BX9" s="11">
        <f t="shared" si="64"/>
        <v>0</v>
      </c>
      <c r="BY9" s="17">
        <f t="shared" si="65"/>
        <v>5</v>
      </c>
      <c r="BZ9" s="11">
        <f t="shared" si="66"/>
        <v>0.625</v>
      </c>
      <c r="CA9" s="11">
        <f t="shared" si="67"/>
        <v>0.625</v>
      </c>
      <c r="CB9" s="11">
        <f t="shared" si="68"/>
        <v>0.625</v>
      </c>
      <c r="CC9" s="11">
        <f t="shared" si="69"/>
        <v>0.625</v>
      </c>
      <c r="CD9" s="11">
        <f t="shared" si="70"/>
        <v>0.625</v>
      </c>
      <c r="CE9" s="11">
        <f t="shared" si="71"/>
        <v>0.625</v>
      </c>
      <c r="CF9" s="11">
        <f t="shared" si="72"/>
        <v>0.625</v>
      </c>
      <c r="CG9" s="11">
        <f t="shared" si="73"/>
        <v>0.625</v>
      </c>
      <c r="CH9" s="11">
        <f t="shared" si="74"/>
        <v>0</v>
      </c>
      <c r="CI9" s="17">
        <f t="shared" si="75"/>
        <v>5</v>
      </c>
      <c r="CJ9" s="11">
        <f t="shared" si="76"/>
        <v>1</v>
      </c>
      <c r="CK9" s="11">
        <f t="shared" si="77"/>
        <v>0</v>
      </c>
      <c r="CL9" s="11">
        <f t="shared" si="78"/>
        <v>0</v>
      </c>
      <c r="CM9" s="11">
        <f t="shared" si="79"/>
        <v>2</v>
      </c>
      <c r="CN9" s="11">
        <f t="shared" si="80"/>
        <v>0</v>
      </c>
      <c r="CO9" s="11">
        <f t="shared" si="81"/>
        <v>0</v>
      </c>
      <c r="CP9" s="17">
        <f t="shared" si="82"/>
        <v>3</v>
      </c>
      <c r="CQ9" s="11">
        <f t="shared" si="83"/>
        <v>1</v>
      </c>
      <c r="CR9" s="11">
        <f t="shared" si="84"/>
        <v>1</v>
      </c>
      <c r="CS9" s="11">
        <f t="shared" si="85"/>
        <v>1</v>
      </c>
      <c r="CT9" s="11">
        <f t="shared" si="86"/>
        <v>1</v>
      </c>
      <c r="CU9" s="11">
        <f t="shared" si="87"/>
        <v>0</v>
      </c>
      <c r="CV9" s="11">
        <f t="shared" si="88"/>
        <v>0</v>
      </c>
      <c r="CW9" s="17">
        <f t="shared" si="89"/>
        <v>4</v>
      </c>
      <c r="CX9" s="11">
        <f t="shared" si="90"/>
        <v>1</v>
      </c>
      <c r="CY9" s="11">
        <f t="shared" si="91"/>
        <v>1</v>
      </c>
      <c r="CZ9" s="11">
        <f t="shared" si="92"/>
        <v>0</v>
      </c>
      <c r="DA9" s="11">
        <f t="shared" si="93"/>
        <v>0</v>
      </c>
      <c r="DB9" s="11">
        <f t="shared" si="94"/>
        <v>0</v>
      </c>
      <c r="DC9" s="11">
        <f t="shared" si="95"/>
        <v>0</v>
      </c>
      <c r="DD9" s="17">
        <f t="shared" si="96"/>
        <v>2</v>
      </c>
      <c r="DE9" s="12" t="s">
        <v>1364</v>
      </c>
      <c r="DF9" s="12" t="s">
        <v>1622</v>
      </c>
      <c r="DG9" s="13">
        <v>2232</v>
      </c>
      <c r="DH9" s="17">
        <f t="shared" si="97"/>
        <v>1</v>
      </c>
      <c r="DI9" s="17">
        <f t="shared" si="98"/>
        <v>3</v>
      </c>
      <c r="DJ9" s="10" t="str">
        <f t="shared" si="99"/>
        <v>Varken eller</v>
      </c>
    </row>
    <row r="10" spans="1:114" ht="15" x14ac:dyDescent="0.25">
      <c r="A10" s="6" t="s">
        <v>915</v>
      </c>
      <c r="B10" s="7">
        <v>2284</v>
      </c>
      <c r="C10" s="6" t="s">
        <v>717</v>
      </c>
      <c r="D10" s="9" t="str">
        <f t="shared" si="0"/>
        <v>Sune Westberg</v>
      </c>
      <c r="E10" s="10" t="str">
        <f t="shared" si="1"/>
        <v>sune.westberg@ornskoldsvik.se</v>
      </c>
      <c r="F10" s="10" t="str">
        <f t="shared" si="2"/>
        <v>Kultur- och fritidschef</v>
      </c>
      <c r="G10" s="11">
        <f t="shared" si="3"/>
        <v>1.25</v>
      </c>
      <c r="H10" s="11">
        <f t="shared" si="4"/>
        <v>0</v>
      </c>
      <c r="I10" s="11">
        <f t="shared" si="5"/>
        <v>1.25</v>
      </c>
      <c r="J10" s="11">
        <f t="shared" si="6"/>
        <v>1.25</v>
      </c>
      <c r="K10" s="11">
        <f t="shared" si="7"/>
        <v>0</v>
      </c>
      <c r="L10" s="10">
        <f t="shared" si="8"/>
        <v>3.75</v>
      </c>
      <c r="M10" s="11">
        <f t="shared" si="9"/>
        <v>1</v>
      </c>
      <c r="N10" s="11">
        <f t="shared" si="10"/>
        <v>1</v>
      </c>
      <c r="O10" s="11">
        <f t="shared" si="11"/>
        <v>1</v>
      </c>
      <c r="P10" s="11">
        <f t="shared" si="12"/>
        <v>1</v>
      </c>
      <c r="Q10" s="11">
        <f t="shared" si="13"/>
        <v>1</v>
      </c>
      <c r="R10" s="11">
        <f t="shared" si="14"/>
        <v>0</v>
      </c>
      <c r="S10" s="10">
        <f t="shared" si="15"/>
        <v>5</v>
      </c>
      <c r="T10" s="11">
        <f t="shared" si="16"/>
        <v>0</v>
      </c>
      <c r="U10" s="11">
        <f t="shared" si="17"/>
        <v>0.625</v>
      </c>
      <c r="V10" s="11">
        <f t="shared" si="18"/>
        <v>0.625</v>
      </c>
      <c r="W10" s="11">
        <f t="shared" si="19"/>
        <v>0.625</v>
      </c>
      <c r="X10" s="11">
        <f t="shared" si="20"/>
        <v>0.625</v>
      </c>
      <c r="Y10" s="11">
        <f t="shared" si="21"/>
        <v>0.625</v>
      </c>
      <c r="Z10" s="11">
        <f t="shared" si="22"/>
        <v>0.625</v>
      </c>
      <c r="AA10" s="11">
        <f t="shared" si="23"/>
        <v>0.625</v>
      </c>
      <c r="AB10" s="11">
        <f t="shared" si="24"/>
        <v>0</v>
      </c>
      <c r="AC10" s="10">
        <f t="shared" si="25"/>
        <v>4.375</v>
      </c>
      <c r="AD10" s="11">
        <f t="shared" si="26"/>
        <v>0</v>
      </c>
      <c r="AE10" s="11">
        <f t="shared" si="27"/>
        <v>2</v>
      </c>
      <c r="AF10" s="11">
        <f t="shared" si="28"/>
        <v>1</v>
      </c>
      <c r="AG10" s="11">
        <f t="shared" si="29"/>
        <v>0</v>
      </c>
      <c r="AH10" s="11">
        <f t="shared" si="30"/>
        <v>0</v>
      </c>
      <c r="AI10" s="11">
        <f t="shared" si="31"/>
        <v>0</v>
      </c>
      <c r="AJ10" s="10">
        <f t="shared" si="32"/>
        <v>3</v>
      </c>
      <c r="AK10" s="11">
        <f t="shared" si="33"/>
        <v>1</v>
      </c>
      <c r="AL10" s="11">
        <f t="shared" si="34"/>
        <v>1</v>
      </c>
      <c r="AM10" s="11">
        <f t="shared" si="35"/>
        <v>1</v>
      </c>
      <c r="AN10" s="11">
        <f t="shared" si="36"/>
        <v>0</v>
      </c>
      <c r="AO10" s="11">
        <f t="shared" si="37"/>
        <v>0</v>
      </c>
      <c r="AP10" s="11">
        <f t="shared" si="38"/>
        <v>0</v>
      </c>
      <c r="AQ10" s="10">
        <f t="shared" si="39"/>
        <v>3</v>
      </c>
      <c r="AR10" s="11">
        <f t="shared" si="40"/>
        <v>0</v>
      </c>
      <c r="AS10" s="11">
        <f t="shared" si="41"/>
        <v>0</v>
      </c>
      <c r="AT10" s="11">
        <f t="shared" si="42"/>
        <v>1</v>
      </c>
      <c r="AU10" s="11">
        <f t="shared" si="43"/>
        <v>0</v>
      </c>
      <c r="AV10" s="11">
        <f t="shared" si="44"/>
        <v>0</v>
      </c>
      <c r="AW10" s="11">
        <f t="shared" si="45"/>
        <v>0</v>
      </c>
      <c r="AX10" s="10">
        <f t="shared" si="46"/>
        <v>1</v>
      </c>
      <c r="AY10" s="12" t="s">
        <v>1474</v>
      </c>
      <c r="AZ10" s="12" t="s">
        <v>1623</v>
      </c>
      <c r="BA10" s="13">
        <v>2865</v>
      </c>
      <c r="BB10" s="10">
        <f t="shared" si="47"/>
        <v>4</v>
      </c>
      <c r="BC10" s="17">
        <f t="shared" si="48"/>
        <v>3.4</v>
      </c>
      <c r="BD10" s="36" t="s">
        <v>1786</v>
      </c>
      <c r="BE10" s="10" t="str">
        <f t="shared" si="49"/>
        <v>Bra</v>
      </c>
      <c r="BF10" s="6" t="s">
        <v>915</v>
      </c>
      <c r="BG10" s="7">
        <v>2284</v>
      </c>
      <c r="BH10" s="6" t="s">
        <v>717</v>
      </c>
      <c r="BI10" s="9" t="str">
        <f t="shared" si="50"/>
        <v>Sune Westberg</v>
      </c>
      <c r="BJ10" s="10" t="str">
        <f t="shared" si="51"/>
        <v>sune.westberg@ornskoldsvik.se</v>
      </c>
      <c r="BK10" s="10" t="str">
        <f t="shared" si="52"/>
        <v>Kultur- och fritidschef</v>
      </c>
      <c r="BL10" s="10"/>
      <c r="BM10" s="11">
        <f t="shared" si="53"/>
        <v>1.25</v>
      </c>
      <c r="BN10" s="11">
        <f t="shared" si="54"/>
        <v>0</v>
      </c>
      <c r="BO10" s="11">
        <f t="shared" si="55"/>
        <v>1.25</v>
      </c>
      <c r="BP10" s="11">
        <f t="shared" si="56"/>
        <v>1.25</v>
      </c>
      <c r="BQ10" s="11">
        <f t="shared" si="57"/>
        <v>0</v>
      </c>
      <c r="BR10" s="17">
        <f t="shared" si="58"/>
        <v>3.75</v>
      </c>
      <c r="BS10" s="11">
        <f t="shared" si="59"/>
        <v>1</v>
      </c>
      <c r="BT10" s="11">
        <f t="shared" si="60"/>
        <v>1</v>
      </c>
      <c r="BU10" s="11">
        <f t="shared" si="61"/>
        <v>1</v>
      </c>
      <c r="BV10" s="11">
        <f t="shared" si="62"/>
        <v>1</v>
      </c>
      <c r="BW10" s="11">
        <f t="shared" si="63"/>
        <v>1</v>
      </c>
      <c r="BX10" s="11">
        <f t="shared" si="64"/>
        <v>0</v>
      </c>
      <c r="BY10" s="17">
        <f t="shared" si="65"/>
        <v>5</v>
      </c>
      <c r="BZ10" s="11">
        <f t="shared" si="66"/>
        <v>0</v>
      </c>
      <c r="CA10" s="11">
        <f t="shared" si="67"/>
        <v>0.625</v>
      </c>
      <c r="CB10" s="11">
        <f t="shared" si="68"/>
        <v>0.625</v>
      </c>
      <c r="CC10" s="11">
        <f t="shared" si="69"/>
        <v>0.625</v>
      </c>
      <c r="CD10" s="11">
        <f t="shared" si="70"/>
        <v>0.625</v>
      </c>
      <c r="CE10" s="11">
        <f t="shared" si="71"/>
        <v>0.625</v>
      </c>
      <c r="CF10" s="11">
        <f t="shared" si="72"/>
        <v>0.625</v>
      </c>
      <c r="CG10" s="11">
        <f t="shared" si="73"/>
        <v>0.625</v>
      </c>
      <c r="CH10" s="11">
        <f t="shared" si="74"/>
        <v>0</v>
      </c>
      <c r="CI10" s="17">
        <f t="shared" si="75"/>
        <v>4.375</v>
      </c>
      <c r="CJ10" s="11">
        <f t="shared" si="76"/>
        <v>0</v>
      </c>
      <c r="CK10" s="11">
        <f t="shared" si="77"/>
        <v>2</v>
      </c>
      <c r="CL10" s="11">
        <f t="shared" si="78"/>
        <v>1</v>
      </c>
      <c r="CM10" s="11">
        <f t="shared" si="79"/>
        <v>0</v>
      </c>
      <c r="CN10" s="11">
        <f t="shared" si="80"/>
        <v>0</v>
      </c>
      <c r="CO10" s="11">
        <f t="shared" si="81"/>
        <v>0</v>
      </c>
      <c r="CP10" s="17">
        <f t="shared" si="82"/>
        <v>3</v>
      </c>
      <c r="CQ10" s="11">
        <f t="shared" si="83"/>
        <v>1</v>
      </c>
      <c r="CR10" s="11">
        <f t="shared" si="84"/>
        <v>1</v>
      </c>
      <c r="CS10" s="11">
        <f t="shared" si="85"/>
        <v>1</v>
      </c>
      <c r="CT10" s="11">
        <f t="shared" si="86"/>
        <v>0</v>
      </c>
      <c r="CU10" s="11">
        <f t="shared" si="87"/>
        <v>0</v>
      </c>
      <c r="CV10" s="11">
        <f t="shared" si="88"/>
        <v>0</v>
      </c>
      <c r="CW10" s="17">
        <f t="shared" si="89"/>
        <v>3</v>
      </c>
      <c r="CX10" s="11">
        <f t="shared" si="90"/>
        <v>0</v>
      </c>
      <c r="CY10" s="11">
        <f t="shared" si="91"/>
        <v>0</v>
      </c>
      <c r="CZ10" s="11">
        <f t="shared" si="92"/>
        <v>1</v>
      </c>
      <c r="DA10" s="11">
        <f t="shared" si="93"/>
        <v>0</v>
      </c>
      <c r="DB10" s="11">
        <f t="shared" si="94"/>
        <v>0</v>
      </c>
      <c r="DC10" s="11">
        <f t="shared" si="95"/>
        <v>0</v>
      </c>
      <c r="DD10" s="17">
        <f t="shared" si="96"/>
        <v>1</v>
      </c>
      <c r="DE10" s="12" t="s">
        <v>1474</v>
      </c>
      <c r="DF10" s="12" t="s">
        <v>1623</v>
      </c>
      <c r="DG10" s="13">
        <v>2865</v>
      </c>
      <c r="DH10" s="17">
        <f t="shared" si="97"/>
        <v>4</v>
      </c>
      <c r="DI10" s="17">
        <f t="shared" si="98"/>
        <v>3.4</v>
      </c>
      <c r="DJ10" s="10" t="str">
        <f t="shared" si="99"/>
        <v>Bra</v>
      </c>
    </row>
    <row r="11" spans="1:114" ht="14.25" x14ac:dyDescent="0.2">
      <c r="A11" s="6"/>
      <c r="B11" s="7"/>
      <c r="C11" s="6"/>
      <c r="D11" s="9"/>
      <c r="E11" s="10"/>
      <c r="F11" s="10"/>
      <c r="G11" s="11"/>
      <c r="H11" s="11"/>
      <c r="I11" s="11"/>
      <c r="J11" s="11"/>
      <c r="K11" s="11"/>
      <c r="L11" s="10"/>
      <c r="M11" s="11"/>
      <c r="N11" s="11"/>
      <c r="O11" s="11"/>
      <c r="P11" s="11"/>
      <c r="Q11" s="11"/>
      <c r="R11" s="11"/>
      <c r="S11" s="10"/>
      <c r="T11" s="11"/>
      <c r="U11" s="11"/>
      <c r="V11" s="11"/>
      <c r="W11" s="11"/>
      <c r="X11" s="11"/>
      <c r="Y11" s="11"/>
      <c r="Z11" s="11"/>
      <c r="AA11" s="11"/>
      <c r="AB11" s="11"/>
      <c r="AC11" s="10"/>
      <c r="AD11" s="11"/>
      <c r="AE11" s="11"/>
      <c r="AF11" s="11"/>
      <c r="AG11" s="11"/>
      <c r="AH11" s="11"/>
      <c r="AI11" s="11"/>
      <c r="AJ11" s="10"/>
      <c r="AK11" s="11"/>
      <c r="AL11" s="11"/>
      <c r="AM11" s="11"/>
      <c r="AN11" s="11"/>
      <c r="AO11" s="11"/>
      <c r="AP11" s="11"/>
      <c r="AQ11" s="10"/>
      <c r="AR11" s="11"/>
      <c r="AS11" s="11"/>
      <c r="AT11" s="11"/>
      <c r="AU11" s="11"/>
      <c r="AV11" s="11"/>
      <c r="AW11" s="11"/>
      <c r="AX11" s="10"/>
      <c r="AY11" s="12"/>
      <c r="AZ11" s="12"/>
      <c r="BA11" s="13"/>
      <c r="BB11" s="10"/>
      <c r="BC11" s="17"/>
      <c r="BD11" s="17"/>
      <c r="BE11" s="10"/>
      <c r="BF11" s="6"/>
      <c r="BG11" s="7"/>
      <c r="BH11" s="6"/>
      <c r="BI11" s="9"/>
      <c r="BJ11" s="10"/>
      <c r="BK11" s="10"/>
      <c r="BL11" s="10"/>
      <c r="BM11" s="11"/>
      <c r="BN11" s="11"/>
      <c r="BO11" s="11"/>
      <c r="BP11" s="11"/>
      <c r="BQ11" s="11"/>
      <c r="BR11" s="17"/>
      <c r="BS11" s="11"/>
      <c r="BT11" s="11"/>
      <c r="BU11" s="11"/>
      <c r="BV11" s="11"/>
      <c r="BW11" s="11"/>
      <c r="BX11" s="11"/>
      <c r="BY11" s="17"/>
      <c r="BZ11" s="11"/>
      <c r="CA11" s="11"/>
      <c r="CB11" s="11"/>
      <c r="CC11" s="11"/>
      <c r="CD11" s="11"/>
      <c r="CE11" s="11"/>
      <c r="CF11" s="11"/>
      <c r="CG11" s="11"/>
      <c r="CH11" s="11"/>
      <c r="CI11" s="17"/>
      <c r="CJ11" s="11"/>
      <c r="CK11" s="11"/>
      <c r="CL11" s="11"/>
      <c r="CM11" s="11"/>
      <c r="CN11" s="11"/>
      <c r="CO11" s="11"/>
      <c r="CP11" s="17"/>
      <c r="CQ11" s="11"/>
      <c r="CR11" s="11"/>
      <c r="CS11" s="11"/>
      <c r="CT11" s="11"/>
      <c r="CU11" s="11"/>
      <c r="CV11" s="11"/>
      <c r="CW11" s="17"/>
      <c r="CX11" s="11"/>
      <c r="CY11" s="11"/>
      <c r="CZ11" s="11"/>
      <c r="DA11" s="11"/>
      <c r="DB11" s="11"/>
      <c r="DC11" s="11"/>
      <c r="DD11" s="17"/>
      <c r="DE11" s="12"/>
      <c r="DF11" s="12"/>
      <c r="DG11" s="13"/>
      <c r="DH11" s="17"/>
      <c r="DI11" s="17"/>
      <c r="DJ11" s="10"/>
    </row>
    <row r="12" spans="1:114" ht="15" x14ac:dyDescent="0.25">
      <c r="A12" s="6"/>
      <c r="B12" s="7"/>
      <c r="C12" s="19" t="s">
        <v>1726</v>
      </c>
      <c r="D12" s="9"/>
      <c r="E12" s="10"/>
      <c r="F12" s="10"/>
      <c r="G12" s="11"/>
      <c r="H12" s="11"/>
      <c r="I12" s="11"/>
      <c r="J12" s="11"/>
      <c r="K12" s="11"/>
      <c r="L12" s="10"/>
      <c r="M12" s="11"/>
      <c r="N12" s="11"/>
      <c r="O12" s="11"/>
      <c r="P12" s="11"/>
      <c r="Q12" s="11"/>
      <c r="R12" s="11"/>
      <c r="S12" s="10"/>
      <c r="T12" s="11"/>
      <c r="U12" s="11"/>
      <c r="V12" s="11"/>
      <c r="W12" s="11"/>
      <c r="X12" s="11"/>
      <c r="Y12" s="11"/>
      <c r="Z12" s="11"/>
      <c r="AA12" s="11"/>
      <c r="AB12" s="11"/>
      <c r="AC12" s="10"/>
      <c r="AD12" s="11"/>
      <c r="AE12" s="11"/>
      <c r="AF12" s="11"/>
      <c r="AG12" s="11"/>
      <c r="AH12" s="11"/>
      <c r="AI12" s="11"/>
      <c r="AJ12" s="10"/>
      <c r="AK12" s="11"/>
      <c r="AL12" s="11"/>
      <c r="AM12" s="11"/>
      <c r="AN12" s="11"/>
      <c r="AO12" s="11"/>
      <c r="AP12" s="11"/>
      <c r="AQ12" s="10"/>
      <c r="AR12" s="11"/>
      <c r="AS12" s="11"/>
      <c r="AT12" s="11"/>
      <c r="AU12" s="11"/>
      <c r="AV12" s="11"/>
      <c r="AW12" s="11"/>
      <c r="AX12" s="10"/>
      <c r="AY12" s="12"/>
      <c r="AZ12" s="12"/>
      <c r="BA12" s="13"/>
      <c r="BB12" s="10"/>
      <c r="BC12" s="54">
        <f>SUM(BC5:BC10)/COUNT(BC5:BC10)</f>
        <v>2.75</v>
      </c>
      <c r="BD12" s="35" t="s">
        <v>1785</v>
      </c>
      <c r="BE12" s="10"/>
      <c r="BF12" s="6"/>
      <c r="BG12" s="7"/>
      <c r="BH12" s="6"/>
      <c r="BI12" s="9"/>
      <c r="BJ12" s="10"/>
      <c r="BK12" s="10"/>
      <c r="BL12" s="10"/>
      <c r="BM12" s="11"/>
      <c r="BN12" s="11"/>
      <c r="BO12" s="11"/>
      <c r="BP12" s="11"/>
      <c r="BQ12" s="11"/>
      <c r="BR12" s="17"/>
      <c r="BS12" s="11"/>
      <c r="BT12" s="11"/>
      <c r="BU12" s="11"/>
      <c r="BV12" s="11"/>
      <c r="BW12" s="11"/>
      <c r="BX12" s="11"/>
      <c r="BY12" s="17"/>
      <c r="BZ12" s="11"/>
      <c r="CA12" s="11"/>
      <c r="CB12" s="11"/>
      <c r="CC12" s="11"/>
      <c r="CD12" s="11"/>
      <c r="CE12" s="11"/>
      <c r="CF12" s="11"/>
      <c r="CG12" s="11"/>
      <c r="CH12" s="11"/>
      <c r="CI12" s="17"/>
      <c r="CJ12" s="11"/>
      <c r="CK12" s="11"/>
      <c r="CL12" s="11"/>
      <c r="CM12" s="11"/>
      <c r="CN12" s="11"/>
      <c r="CO12" s="11"/>
      <c r="CP12" s="17"/>
      <c r="CQ12" s="11"/>
      <c r="CR12" s="11"/>
      <c r="CS12" s="11"/>
      <c r="CT12" s="11"/>
      <c r="CU12" s="11"/>
      <c r="CV12" s="11"/>
      <c r="CW12" s="17"/>
      <c r="CX12" s="11"/>
      <c r="CY12" s="11"/>
      <c r="CZ12" s="11"/>
      <c r="DA12" s="11"/>
      <c r="DB12" s="11"/>
      <c r="DC12" s="11"/>
      <c r="DD12" s="17"/>
      <c r="DE12" s="12"/>
      <c r="DF12" s="12"/>
      <c r="DG12" s="13"/>
      <c r="DH12" s="17"/>
      <c r="DI12" s="17"/>
      <c r="DJ12" s="10"/>
    </row>
    <row r="13" spans="1:114" ht="14.25" x14ac:dyDescent="0.2">
      <c r="A13" s="6"/>
      <c r="B13" s="7"/>
      <c r="C13" s="6"/>
      <c r="D13" s="9"/>
      <c r="E13" s="10"/>
      <c r="F13" s="10"/>
      <c r="G13" s="11"/>
      <c r="H13" s="11"/>
      <c r="I13" s="11"/>
      <c r="J13" s="11"/>
      <c r="K13" s="11"/>
      <c r="L13" s="10"/>
      <c r="M13" s="11"/>
      <c r="N13" s="11"/>
      <c r="O13" s="11"/>
      <c r="P13" s="11"/>
      <c r="Q13" s="11"/>
      <c r="R13" s="11"/>
      <c r="S13" s="10"/>
      <c r="T13" s="11"/>
      <c r="U13" s="11"/>
      <c r="V13" s="11"/>
      <c r="W13" s="11"/>
      <c r="X13" s="11"/>
      <c r="Y13" s="11"/>
      <c r="Z13" s="11"/>
      <c r="AA13" s="11"/>
      <c r="AB13" s="11"/>
      <c r="AC13" s="10"/>
      <c r="AD13" s="11"/>
      <c r="AE13" s="11"/>
      <c r="AF13" s="11"/>
      <c r="AG13" s="11"/>
      <c r="AH13" s="11"/>
      <c r="AI13" s="11"/>
      <c r="AJ13" s="10"/>
      <c r="AK13" s="11"/>
      <c r="AL13" s="11"/>
      <c r="AM13" s="11"/>
      <c r="AN13" s="11"/>
      <c r="AO13" s="11"/>
      <c r="AP13" s="11"/>
      <c r="AQ13" s="10"/>
      <c r="AR13" s="11"/>
      <c r="AS13" s="11"/>
      <c r="AT13" s="11"/>
      <c r="AU13" s="11"/>
      <c r="AV13" s="11"/>
      <c r="AW13" s="11"/>
      <c r="AX13" s="10"/>
      <c r="AY13" s="12"/>
      <c r="AZ13" s="12"/>
      <c r="BA13" s="13"/>
      <c r="BB13" s="10"/>
      <c r="BC13" s="17"/>
      <c r="BD13" s="17"/>
      <c r="BE13" s="10"/>
      <c r="BF13" s="6"/>
      <c r="BG13" s="7"/>
      <c r="BH13" s="6"/>
      <c r="BI13" s="9"/>
      <c r="BJ13" s="10"/>
      <c r="BK13" s="10"/>
      <c r="BL13" s="10"/>
      <c r="BM13" s="11"/>
      <c r="BN13" s="11"/>
      <c r="BO13" s="11"/>
      <c r="BP13" s="11"/>
      <c r="BQ13" s="11"/>
      <c r="BR13" s="17"/>
      <c r="BS13" s="11"/>
      <c r="BT13" s="11"/>
      <c r="BU13" s="11"/>
      <c r="BV13" s="11"/>
      <c r="BW13" s="11"/>
      <c r="BX13" s="11"/>
      <c r="BY13" s="17"/>
      <c r="BZ13" s="11"/>
      <c r="CA13" s="11"/>
      <c r="CB13" s="11"/>
      <c r="CC13" s="11"/>
      <c r="CD13" s="11"/>
      <c r="CE13" s="11"/>
      <c r="CF13" s="11"/>
      <c r="CG13" s="11"/>
      <c r="CH13" s="11"/>
      <c r="CI13" s="17"/>
      <c r="CJ13" s="11"/>
      <c r="CK13" s="11"/>
      <c r="CL13" s="11"/>
      <c r="CM13" s="11"/>
      <c r="CN13" s="11"/>
      <c r="CO13" s="11"/>
      <c r="CP13" s="17"/>
      <c r="CQ13" s="11"/>
      <c r="CR13" s="11"/>
      <c r="CS13" s="11"/>
      <c r="CT13" s="11"/>
      <c r="CU13" s="11"/>
      <c r="CV13" s="11"/>
      <c r="CW13" s="17"/>
      <c r="CX13" s="11"/>
      <c r="CY13" s="11"/>
      <c r="CZ13" s="11"/>
      <c r="DA13" s="11"/>
      <c r="DB13" s="11"/>
      <c r="DC13" s="11"/>
      <c r="DD13" s="17"/>
      <c r="DE13" s="12"/>
      <c r="DF13" s="12"/>
      <c r="DG13" s="13"/>
      <c r="DH13" s="17"/>
      <c r="DI13" s="17"/>
      <c r="DJ13" s="10"/>
    </row>
    <row r="14" spans="1:114" ht="14.25" x14ac:dyDescent="0.2">
      <c r="A14" s="6"/>
      <c r="B14" s="7"/>
      <c r="C14" s="19" t="s">
        <v>1789</v>
      </c>
      <c r="D14" s="9"/>
      <c r="E14" s="10"/>
      <c r="F14" s="10"/>
      <c r="G14" s="11"/>
      <c r="H14" s="11"/>
      <c r="I14" s="11"/>
      <c r="J14" s="11"/>
      <c r="K14" s="11"/>
      <c r="L14" s="10"/>
      <c r="M14" s="11"/>
      <c r="N14" s="11"/>
      <c r="O14" s="11"/>
      <c r="P14" s="11"/>
      <c r="Q14" s="11"/>
      <c r="R14" s="11"/>
      <c r="S14" s="10"/>
      <c r="T14" s="11"/>
      <c r="U14" s="11"/>
      <c r="V14" s="11"/>
      <c r="W14" s="11"/>
      <c r="X14" s="11"/>
      <c r="Y14" s="11"/>
      <c r="Z14" s="11"/>
      <c r="AA14" s="11"/>
      <c r="AB14" s="11"/>
      <c r="AC14" s="10"/>
      <c r="AD14" s="11"/>
      <c r="AE14" s="11"/>
      <c r="AF14" s="11"/>
      <c r="AG14" s="11"/>
      <c r="AH14" s="11"/>
      <c r="AI14" s="11"/>
      <c r="AJ14" s="10"/>
      <c r="AK14" s="11"/>
      <c r="AL14" s="11"/>
      <c r="AM14" s="11"/>
      <c r="AN14" s="11"/>
      <c r="AO14" s="11"/>
      <c r="AP14" s="11"/>
      <c r="AQ14" s="10"/>
      <c r="AR14" s="11"/>
      <c r="AS14" s="11"/>
      <c r="AT14" s="11"/>
      <c r="AU14" s="11"/>
      <c r="AV14" s="11"/>
      <c r="AW14" s="11"/>
      <c r="AX14" s="10"/>
      <c r="AY14" s="12"/>
      <c r="AZ14" s="12"/>
      <c r="BA14" s="13"/>
      <c r="BB14" s="10"/>
      <c r="BC14" s="17"/>
      <c r="BD14" s="17"/>
      <c r="BE14" s="10"/>
      <c r="BF14" s="6"/>
      <c r="BG14" s="7"/>
      <c r="BH14" s="6"/>
      <c r="BI14" s="9"/>
      <c r="BJ14" s="10"/>
      <c r="BK14" s="10"/>
      <c r="BL14" s="10"/>
      <c r="BM14" s="11"/>
      <c r="BN14" s="11"/>
      <c r="BO14" s="11"/>
      <c r="BP14" s="11"/>
      <c r="BQ14" s="11"/>
      <c r="BR14" s="17"/>
      <c r="BS14" s="11"/>
      <c r="BT14" s="11"/>
      <c r="BU14" s="11"/>
      <c r="BV14" s="11"/>
      <c r="BW14" s="11"/>
      <c r="BX14" s="11"/>
      <c r="BY14" s="17"/>
      <c r="BZ14" s="11"/>
      <c r="CA14" s="11"/>
      <c r="CB14" s="11"/>
      <c r="CC14" s="11"/>
      <c r="CD14" s="11"/>
      <c r="CE14" s="11"/>
      <c r="CF14" s="11"/>
      <c r="CG14" s="11"/>
      <c r="CH14" s="11"/>
      <c r="CI14" s="17"/>
      <c r="CJ14" s="11"/>
      <c r="CK14" s="11"/>
      <c r="CL14" s="11"/>
      <c r="CM14" s="11"/>
      <c r="CN14" s="11"/>
      <c r="CO14" s="11"/>
      <c r="CP14" s="17"/>
      <c r="CQ14" s="11"/>
      <c r="CR14" s="11"/>
      <c r="CS14" s="11"/>
      <c r="CT14" s="11"/>
      <c r="CU14" s="11"/>
      <c r="CV14" s="11"/>
      <c r="CW14" s="17"/>
      <c r="CX14" s="11"/>
      <c r="CY14" s="11"/>
      <c r="CZ14" s="11"/>
      <c r="DA14" s="11"/>
      <c r="DB14" s="11"/>
      <c r="DC14" s="11"/>
      <c r="DD14" s="17"/>
      <c r="DE14" s="12"/>
      <c r="DF14" s="12"/>
      <c r="DG14" s="13"/>
      <c r="DH14" s="17"/>
      <c r="DI14" s="17"/>
      <c r="DJ14" s="10"/>
    </row>
    <row r="15" spans="1:114" ht="14.25" x14ac:dyDescent="0.2">
      <c r="A15" s="6" t="s">
        <v>915</v>
      </c>
      <c r="B15" s="7">
        <v>2283</v>
      </c>
      <c r="C15" s="6" t="s">
        <v>1152</v>
      </c>
      <c r="D15" s="9" t="str">
        <f t="shared" si="0"/>
        <v/>
      </c>
      <c r="E15" s="10" t="str">
        <f t="shared" si="1"/>
        <v/>
      </c>
      <c r="F15" s="10" t="str">
        <f t="shared" si="2"/>
        <v/>
      </c>
      <c r="G15" s="11" t="str">
        <f t="shared" si="3"/>
        <v/>
      </c>
      <c r="H15" s="11" t="str">
        <f t="shared" si="4"/>
        <v/>
      </c>
      <c r="I15" s="11" t="str">
        <f t="shared" si="5"/>
        <v/>
      </c>
      <c r="J15" s="11" t="str">
        <f t="shared" si="6"/>
        <v/>
      </c>
      <c r="K15" s="11" t="str">
        <f t="shared" si="7"/>
        <v/>
      </c>
      <c r="L15" s="10" t="str">
        <f t="shared" si="8"/>
        <v/>
      </c>
      <c r="M15" s="11" t="str">
        <f t="shared" si="9"/>
        <v/>
      </c>
      <c r="N15" s="11" t="str">
        <f t="shared" si="10"/>
        <v/>
      </c>
      <c r="O15" s="11" t="str">
        <f t="shared" si="11"/>
        <v/>
      </c>
      <c r="P15" s="11" t="str">
        <f t="shared" si="12"/>
        <v/>
      </c>
      <c r="Q15" s="11" t="str">
        <f t="shared" si="13"/>
        <v/>
      </c>
      <c r="R15" s="11" t="str">
        <f t="shared" si="14"/>
        <v/>
      </c>
      <c r="S15" s="10" t="str">
        <f t="shared" si="15"/>
        <v/>
      </c>
      <c r="T15" s="11" t="str">
        <f t="shared" si="16"/>
        <v/>
      </c>
      <c r="U15" s="11" t="str">
        <f t="shared" si="17"/>
        <v/>
      </c>
      <c r="V15" s="11" t="str">
        <f t="shared" si="18"/>
        <v/>
      </c>
      <c r="W15" s="11" t="str">
        <f t="shared" si="19"/>
        <v/>
      </c>
      <c r="X15" s="11" t="str">
        <f t="shared" si="20"/>
        <v/>
      </c>
      <c r="Y15" s="11" t="str">
        <f t="shared" si="21"/>
        <v/>
      </c>
      <c r="Z15" s="11" t="str">
        <f t="shared" si="22"/>
        <v/>
      </c>
      <c r="AA15" s="11" t="str">
        <f t="shared" si="23"/>
        <v/>
      </c>
      <c r="AB15" s="11" t="str">
        <f t="shared" si="24"/>
        <v/>
      </c>
      <c r="AC15" s="10" t="str">
        <f t="shared" si="25"/>
        <v/>
      </c>
      <c r="AD15" s="11" t="str">
        <f t="shared" si="26"/>
        <v/>
      </c>
      <c r="AE15" s="11" t="str">
        <f t="shared" si="27"/>
        <v/>
      </c>
      <c r="AF15" s="11" t="str">
        <f t="shared" si="28"/>
        <v/>
      </c>
      <c r="AG15" s="11" t="str">
        <f t="shared" si="29"/>
        <v/>
      </c>
      <c r="AH15" s="11" t="str">
        <f t="shared" si="30"/>
        <v/>
      </c>
      <c r="AI15" s="11" t="str">
        <f t="shared" si="31"/>
        <v/>
      </c>
      <c r="AJ15" s="10" t="str">
        <f t="shared" si="32"/>
        <v/>
      </c>
      <c r="AK15" s="11" t="str">
        <f t="shared" si="33"/>
        <v/>
      </c>
      <c r="AL15" s="11" t="str">
        <f t="shared" si="34"/>
        <v/>
      </c>
      <c r="AM15" s="11" t="str">
        <f t="shared" si="35"/>
        <v/>
      </c>
      <c r="AN15" s="11" t="str">
        <f t="shared" si="36"/>
        <v/>
      </c>
      <c r="AO15" s="11" t="str">
        <f t="shared" si="37"/>
        <v/>
      </c>
      <c r="AP15" s="11" t="str">
        <f t="shared" si="38"/>
        <v/>
      </c>
      <c r="AQ15" s="10" t="str">
        <f t="shared" si="39"/>
        <v/>
      </c>
      <c r="AR15" s="11" t="str">
        <f t="shared" si="40"/>
        <v/>
      </c>
      <c r="AS15" s="11" t="str">
        <f t="shared" si="41"/>
        <v/>
      </c>
      <c r="AT15" s="11" t="str">
        <f t="shared" si="42"/>
        <v/>
      </c>
      <c r="AU15" s="11" t="str">
        <f t="shared" si="43"/>
        <v/>
      </c>
      <c r="AV15" s="11" t="str">
        <f t="shared" si="44"/>
        <v/>
      </c>
      <c r="AW15" s="11" t="str">
        <f t="shared" si="45"/>
        <v/>
      </c>
      <c r="AX15" s="10" t="str">
        <f t="shared" si="46"/>
        <v/>
      </c>
      <c r="AY15" s="12" t="s">
        <v>1624</v>
      </c>
      <c r="AZ15" s="12" t="s">
        <v>1625</v>
      </c>
      <c r="BA15" s="13">
        <v>3787</v>
      </c>
      <c r="BB15" s="10">
        <f t="shared" si="47"/>
        <v>5</v>
      </c>
      <c r="BC15" s="17" t="str">
        <f t="shared" si="48"/>
        <v/>
      </c>
      <c r="BD15" s="17"/>
      <c r="BE15" s="10" t="str">
        <f t="shared" si="49"/>
        <v/>
      </c>
      <c r="BF15" s="6" t="s">
        <v>915</v>
      </c>
      <c r="BG15" s="7">
        <v>2283</v>
      </c>
      <c r="BH15" s="6" t="s">
        <v>1152</v>
      </c>
      <c r="BI15" s="9" t="str">
        <f t="shared" si="50"/>
        <v/>
      </c>
      <c r="BJ15" s="10" t="str">
        <f t="shared" si="51"/>
        <v/>
      </c>
      <c r="BK15" s="10" t="str">
        <f t="shared" si="52"/>
        <v/>
      </c>
      <c r="BL15" s="10"/>
      <c r="BM15" s="11" t="str">
        <f t="shared" si="53"/>
        <v/>
      </c>
      <c r="BN15" s="11" t="str">
        <f t="shared" si="54"/>
        <v/>
      </c>
      <c r="BO15" s="11" t="str">
        <f t="shared" si="55"/>
        <v/>
      </c>
      <c r="BP15" s="11" t="str">
        <f t="shared" si="56"/>
        <v/>
      </c>
      <c r="BQ15" s="11" t="str">
        <f t="shared" si="57"/>
        <v/>
      </c>
      <c r="BR15" s="17" t="str">
        <f t="shared" si="58"/>
        <v/>
      </c>
      <c r="BS15" s="11" t="str">
        <f t="shared" si="59"/>
        <v/>
      </c>
      <c r="BT15" s="11" t="str">
        <f t="shared" si="60"/>
        <v/>
      </c>
      <c r="BU15" s="11" t="str">
        <f t="shared" si="61"/>
        <v/>
      </c>
      <c r="BV15" s="11" t="str">
        <f t="shared" si="62"/>
        <v/>
      </c>
      <c r="BW15" s="11" t="str">
        <f t="shared" si="63"/>
        <v/>
      </c>
      <c r="BX15" s="11" t="str">
        <f t="shared" si="64"/>
        <v/>
      </c>
      <c r="BY15" s="17" t="str">
        <f t="shared" si="65"/>
        <v/>
      </c>
      <c r="BZ15" s="11" t="str">
        <f t="shared" si="66"/>
        <v/>
      </c>
      <c r="CA15" s="11" t="str">
        <f t="shared" si="67"/>
        <v/>
      </c>
      <c r="CB15" s="11" t="str">
        <f t="shared" si="68"/>
        <v/>
      </c>
      <c r="CC15" s="11" t="str">
        <f t="shared" si="69"/>
        <v/>
      </c>
      <c r="CD15" s="11" t="str">
        <f t="shared" si="70"/>
        <v/>
      </c>
      <c r="CE15" s="11" t="str">
        <f t="shared" si="71"/>
        <v/>
      </c>
      <c r="CF15" s="11" t="str">
        <f t="shared" si="72"/>
        <v/>
      </c>
      <c r="CG15" s="11" t="str">
        <f t="shared" si="73"/>
        <v/>
      </c>
      <c r="CH15" s="11" t="str">
        <f t="shared" si="74"/>
        <v/>
      </c>
      <c r="CI15" s="17" t="str">
        <f t="shared" si="75"/>
        <v/>
      </c>
      <c r="CJ15" s="11" t="str">
        <f t="shared" si="76"/>
        <v/>
      </c>
      <c r="CK15" s="11" t="str">
        <f t="shared" si="77"/>
        <v/>
      </c>
      <c r="CL15" s="11" t="str">
        <f t="shared" si="78"/>
        <v/>
      </c>
      <c r="CM15" s="11" t="str">
        <f t="shared" si="79"/>
        <v/>
      </c>
      <c r="CN15" s="11" t="str">
        <f t="shared" si="80"/>
        <v/>
      </c>
      <c r="CO15" s="11" t="str">
        <f t="shared" si="81"/>
        <v/>
      </c>
      <c r="CP15" s="17" t="str">
        <f t="shared" si="82"/>
        <v/>
      </c>
      <c r="CQ15" s="11" t="str">
        <f t="shared" si="83"/>
        <v/>
      </c>
      <c r="CR15" s="11" t="str">
        <f t="shared" si="84"/>
        <v/>
      </c>
      <c r="CS15" s="11" t="str">
        <f t="shared" si="85"/>
        <v/>
      </c>
      <c r="CT15" s="11" t="str">
        <f t="shared" si="86"/>
        <v/>
      </c>
      <c r="CU15" s="11" t="str">
        <f t="shared" si="87"/>
        <v/>
      </c>
      <c r="CV15" s="11" t="str">
        <f t="shared" si="88"/>
        <v/>
      </c>
      <c r="CW15" s="17" t="str">
        <f t="shared" si="89"/>
        <v/>
      </c>
      <c r="CX15" s="11" t="str">
        <f t="shared" si="90"/>
        <v/>
      </c>
      <c r="CY15" s="11" t="str">
        <f t="shared" si="91"/>
        <v/>
      </c>
      <c r="CZ15" s="11" t="str">
        <f t="shared" si="92"/>
        <v/>
      </c>
      <c r="DA15" s="11" t="str">
        <f t="shared" si="93"/>
        <v/>
      </c>
      <c r="DB15" s="11" t="str">
        <f t="shared" si="94"/>
        <v/>
      </c>
      <c r="DC15" s="11" t="str">
        <f t="shared" si="95"/>
        <v/>
      </c>
      <c r="DD15" s="17" t="str">
        <f t="shared" si="96"/>
        <v/>
      </c>
      <c r="DE15" s="12" t="s">
        <v>1624</v>
      </c>
      <c r="DF15" s="12" t="s">
        <v>1625</v>
      </c>
      <c r="DG15" s="13">
        <v>3787</v>
      </c>
      <c r="DH15" s="17">
        <f t="shared" si="97"/>
        <v>5</v>
      </c>
      <c r="DI15" s="17" t="str">
        <f t="shared" si="98"/>
        <v/>
      </c>
      <c r="DJ15" s="10" t="str">
        <f t="shared" si="99"/>
        <v/>
      </c>
    </row>
  </sheetData>
  <conditionalFormatting sqref="BE5:BE15">
    <cfRule type="cellIs" dxfId="108" priority="12" operator="equal">
      <formula>"Mycket bra"</formula>
    </cfRule>
  </conditionalFormatting>
  <conditionalFormatting sqref="BE5:BE15">
    <cfRule type="cellIs" dxfId="107" priority="13" operator="equal">
      <formula>"Bra"</formula>
    </cfRule>
  </conditionalFormatting>
  <conditionalFormatting sqref="BE5:BE15">
    <cfRule type="cellIs" dxfId="106" priority="14" operator="equal">
      <formula>"Varken eller"</formula>
    </cfRule>
  </conditionalFormatting>
  <conditionalFormatting sqref="BE5:BE15">
    <cfRule type="cellIs" dxfId="105" priority="15" operator="equal">
      <formula>"Dålig"</formula>
    </cfRule>
  </conditionalFormatting>
  <conditionalFormatting sqref="BE5:BE15">
    <cfRule type="cellIs" dxfId="104" priority="16" operator="equal">
      <formula>"Mycket dålig"</formula>
    </cfRule>
  </conditionalFormatting>
  <conditionalFormatting sqref="L5:L15 S5:S15 AC5:AC15 AJ5:AJ15 AQ5:AQ15 AX5:AX15 BB5:BD15">
    <cfRule type="cellIs" dxfId="103" priority="17" operator="lessThan">
      <formula>1</formula>
    </cfRule>
  </conditionalFormatting>
  <conditionalFormatting sqref="L5:L15 S5:S15 AC5:AC15 AJ5:AJ15 AQ5:AQ15 AX5:AX15 BB5:BD15">
    <cfRule type="cellIs" dxfId="102" priority="18" operator="lessThan">
      <formula>2</formula>
    </cfRule>
  </conditionalFormatting>
  <conditionalFormatting sqref="L5:L15 S5:S15 AC5:AC15 AJ5:AJ15 AQ5:AQ15 AX5:AX15 BB5:BD15">
    <cfRule type="cellIs" dxfId="101" priority="19" operator="lessThan">
      <formula>3</formula>
    </cfRule>
  </conditionalFormatting>
  <conditionalFormatting sqref="L5:L15 S5:S15 AC5:AC15 AJ5:AJ15 AQ5:AQ15 AX5:AX15 BB5:BD15">
    <cfRule type="cellIs" dxfId="100" priority="20" operator="lessThan">
      <formula>4</formula>
    </cfRule>
  </conditionalFormatting>
  <conditionalFormatting sqref="L5:L15 S5:S15 AC5:AC15 AJ5:AJ15 AQ5:AQ15 AX5:AX15 BB5:BD15">
    <cfRule type="cellIs" dxfId="99" priority="21" operator="lessThan">
      <formula>5</formula>
    </cfRule>
  </conditionalFormatting>
  <conditionalFormatting sqref="L5:L15 S5:S15 AC5:AC15 AJ5:AJ15 AQ5:AQ15 AX5:AX15 BB5:BD15">
    <cfRule type="cellIs" dxfId="98" priority="22" operator="lessThan">
      <formula>6</formula>
    </cfRule>
  </conditionalFormatting>
  <conditionalFormatting sqref="DJ5:DJ15">
    <cfRule type="cellIs" dxfId="97" priority="1" operator="equal">
      <formula>"Mycket bra"</formula>
    </cfRule>
  </conditionalFormatting>
  <conditionalFormatting sqref="DJ5:DJ15">
    <cfRule type="cellIs" dxfId="96" priority="2" operator="equal">
      <formula>"Bra"</formula>
    </cfRule>
  </conditionalFormatting>
  <conditionalFormatting sqref="DJ5:DJ15">
    <cfRule type="cellIs" dxfId="95" priority="3" operator="equal">
      <formula>"Varken eller"</formula>
    </cfRule>
  </conditionalFormatting>
  <conditionalFormatting sqref="DJ5:DJ15">
    <cfRule type="cellIs" dxfId="94" priority="4" operator="equal">
      <formula>"Dålig"</formula>
    </cfRule>
  </conditionalFormatting>
  <conditionalFormatting sqref="DJ5:DJ15">
    <cfRule type="cellIs" dxfId="93" priority="5" operator="equal">
      <formula>"Mycket dålig"</formula>
    </cfRule>
  </conditionalFormatting>
  <conditionalFormatting sqref="BR5:BR15 BY5:BY15 CI5:CI15 CP5:CP15 CW5:CW15 DD5:DD15 DH5:DI15">
    <cfRule type="cellIs" dxfId="92" priority="6" operator="lessThan">
      <formula>1</formula>
    </cfRule>
  </conditionalFormatting>
  <conditionalFormatting sqref="BR5:BR15 BY5:BY15 CI5:CI15 CP5:CP15 CW5:CW15 DD5:DD15 DH5:DI15">
    <cfRule type="cellIs" dxfId="91" priority="7" operator="lessThan">
      <formula>2</formula>
    </cfRule>
  </conditionalFormatting>
  <conditionalFormatting sqref="BR5:BR15 BY5:BY15 CI5:CI15 CP5:CP15 CW5:CW15 DD5:DD15 DH5:DI15">
    <cfRule type="cellIs" dxfId="90" priority="8" operator="lessThan">
      <formula>3</formula>
    </cfRule>
  </conditionalFormatting>
  <conditionalFormatting sqref="BR5:BR15 BY5:BY15 CI5:CI15 CP5:CP15 CW5:CW15 DD5:DD15 DH5:DI15">
    <cfRule type="cellIs" dxfId="89" priority="9" operator="lessThan">
      <formula>4</formula>
    </cfRule>
  </conditionalFormatting>
  <conditionalFormatting sqref="BR5:BR15 BY5:BY15 CI5:CI15 CP5:CP15 CW5:CW15 DD5:DD15 DH5:DI15">
    <cfRule type="cellIs" dxfId="88" priority="10" operator="lessThan">
      <formula>5</formula>
    </cfRule>
  </conditionalFormatting>
  <conditionalFormatting sqref="BR5:BR15 BY5:BY15 CI5:CI15 CP5:CP15 CW5:CW15 DD5:DD15 DH5:DI15">
    <cfRule type="cellIs" dxfId="87" priority="11" operator="lessThan">
      <formula>6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18"/>
  <sheetViews>
    <sheetView topLeftCell="C1" workbookViewId="0">
      <selection activeCell="C2" sqref="C2"/>
    </sheetView>
  </sheetViews>
  <sheetFormatPr defaultRowHeight="12.75" x14ac:dyDescent="0.2"/>
  <cols>
    <col min="1" max="2" width="0" hidden="1" customWidth="1"/>
    <col min="3" max="3" width="23.5703125" bestFit="1" customWidth="1"/>
    <col min="4" max="54" width="0" hidden="1" customWidth="1"/>
    <col min="57" max="57" width="10.85546875" bestFit="1" customWidth="1"/>
    <col min="58" max="63" width="0" hidden="1" customWidth="1"/>
  </cols>
  <sheetData>
    <row r="1" spans="1:114" ht="37.5" x14ac:dyDescent="0.6">
      <c r="C1" s="21" t="s">
        <v>1808</v>
      </c>
    </row>
    <row r="2" spans="1:114" x14ac:dyDescent="0.2">
      <c r="C2" s="40" t="s">
        <v>1914</v>
      </c>
    </row>
    <row r="4" spans="1:114" ht="165.75" x14ac:dyDescent="0.2">
      <c r="C4" s="41" t="s">
        <v>3</v>
      </c>
      <c r="D4" s="41" t="s">
        <v>1735</v>
      </c>
      <c r="E4" s="53"/>
      <c r="F4" s="53"/>
      <c r="G4" s="42" t="s">
        <v>1744</v>
      </c>
      <c r="H4" s="42" t="s">
        <v>1745</v>
      </c>
      <c r="I4" s="42" t="s">
        <v>1746</v>
      </c>
      <c r="J4" s="42" t="s">
        <v>1748</v>
      </c>
      <c r="K4" s="42" t="s">
        <v>1749</v>
      </c>
      <c r="L4" s="49" t="s">
        <v>1747</v>
      </c>
      <c r="M4" s="43" t="s">
        <v>1775</v>
      </c>
      <c r="N4" s="43" t="s">
        <v>1776</v>
      </c>
      <c r="O4" s="43" t="s">
        <v>1777</v>
      </c>
      <c r="P4" s="43" t="s">
        <v>1778</v>
      </c>
      <c r="Q4" s="43" t="s">
        <v>1779</v>
      </c>
      <c r="R4" s="43" t="s">
        <v>1780</v>
      </c>
      <c r="S4" s="50" t="s">
        <v>1781</v>
      </c>
      <c r="T4" s="44" t="s">
        <v>1751</v>
      </c>
      <c r="U4" s="44" t="s">
        <v>1752</v>
      </c>
      <c r="V4" s="44" t="s">
        <v>1753</v>
      </c>
      <c r="W4" s="44" t="s">
        <v>1754</v>
      </c>
      <c r="X4" s="44" t="s">
        <v>1755</v>
      </c>
      <c r="Y4" s="44" t="s">
        <v>1756</v>
      </c>
      <c r="Z4" s="44" t="s">
        <v>1757</v>
      </c>
      <c r="AA4" s="44" t="s">
        <v>1758</v>
      </c>
      <c r="AB4" s="44" t="s">
        <v>1750</v>
      </c>
      <c r="AC4" s="50" t="s">
        <v>1782</v>
      </c>
      <c r="AD4" s="44" t="s">
        <v>1759</v>
      </c>
      <c r="AE4" s="44" t="s">
        <v>1760</v>
      </c>
      <c r="AF4" s="44" t="s">
        <v>1761</v>
      </c>
      <c r="AG4" s="44" t="s">
        <v>1762</v>
      </c>
      <c r="AH4" s="44" t="s">
        <v>1763</v>
      </c>
      <c r="AI4" s="44" t="s">
        <v>1750</v>
      </c>
      <c r="AJ4" s="50" t="s">
        <v>1783</v>
      </c>
      <c r="AK4" s="44" t="s">
        <v>1764</v>
      </c>
      <c r="AL4" s="44" t="s">
        <v>1765</v>
      </c>
      <c r="AM4" s="44" t="s">
        <v>1766</v>
      </c>
      <c r="AN4" s="44" t="s">
        <v>1767</v>
      </c>
      <c r="AO4" s="44" t="s">
        <v>1768</v>
      </c>
      <c r="AP4" s="44" t="s">
        <v>1769</v>
      </c>
      <c r="AQ4" s="51" t="s">
        <v>1721</v>
      </c>
      <c r="AR4" s="44" t="s">
        <v>1770</v>
      </c>
      <c r="AS4" s="44" t="s">
        <v>1771</v>
      </c>
      <c r="AT4" s="44" t="s">
        <v>1772</v>
      </c>
      <c r="AU4" s="44" t="s">
        <v>1773</v>
      </c>
      <c r="AV4" s="44" t="s">
        <v>1774</v>
      </c>
      <c r="AW4" s="44" t="s">
        <v>1750</v>
      </c>
      <c r="AX4" s="52" t="s">
        <v>1722</v>
      </c>
      <c r="AY4" s="47" t="s">
        <v>8</v>
      </c>
      <c r="AZ4" s="47" t="s">
        <v>22</v>
      </c>
      <c r="BA4" s="47" t="s">
        <v>23</v>
      </c>
      <c r="BB4" s="52" t="s">
        <v>1723</v>
      </c>
      <c r="BC4" s="55" t="s">
        <v>1725</v>
      </c>
      <c r="BD4" s="55" t="s">
        <v>1735</v>
      </c>
      <c r="BE4" s="57" t="s">
        <v>1724</v>
      </c>
      <c r="BF4" s="44" t="s">
        <v>1724</v>
      </c>
      <c r="BG4" s="48" t="s">
        <v>3</v>
      </c>
      <c r="BH4" s="41" t="s">
        <v>6</v>
      </c>
      <c r="BI4" s="41" t="s">
        <v>1735</v>
      </c>
      <c r="BJ4" s="42" t="s">
        <v>1744</v>
      </c>
      <c r="BK4" s="57" t="s">
        <v>1794</v>
      </c>
      <c r="BM4" s="42" t="s">
        <v>1744</v>
      </c>
      <c r="BN4" s="42" t="s">
        <v>1745</v>
      </c>
      <c r="BO4" s="42" t="s">
        <v>1746</v>
      </c>
      <c r="BP4" s="42" t="s">
        <v>1748</v>
      </c>
      <c r="BQ4" s="42" t="s">
        <v>1749</v>
      </c>
      <c r="BR4" s="49" t="s">
        <v>1747</v>
      </c>
      <c r="BS4" s="43" t="s">
        <v>1775</v>
      </c>
      <c r="BT4" s="43" t="s">
        <v>1776</v>
      </c>
      <c r="BU4" s="43" t="s">
        <v>1777</v>
      </c>
      <c r="BV4" s="43" t="s">
        <v>1778</v>
      </c>
      <c r="BW4" s="43" t="s">
        <v>1779</v>
      </c>
      <c r="BX4" s="43" t="s">
        <v>1780</v>
      </c>
      <c r="BY4" s="50" t="s">
        <v>1781</v>
      </c>
      <c r="BZ4" s="43" t="s">
        <v>1751</v>
      </c>
      <c r="CA4" s="43" t="s">
        <v>1752</v>
      </c>
      <c r="CB4" s="43" t="s">
        <v>1753</v>
      </c>
      <c r="CC4" s="43" t="s">
        <v>1754</v>
      </c>
      <c r="CD4" s="43" t="s">
        <v>1755</v>
      </c>
      <c r="CE4" s="43" t="s">
        <v>1756</v>
      </c>
      <c r="CF4" s="43" t="s">
        <v>1757</v>
      </c>
      <c r="CG4" s="43" t="s">
        <v>1758</v>
      </c>
      <c r="CH4" s="43" t="s">
        <v>1750</v>
      </c>
      <c r="CI4" s="50" t="s">
        <v>1782</v>
      </c>
      <c r="CJ4" s="43" t="s">
        <v>1759</v>
      </c>
      <c r="CK4" s="43" t="s">
        <v>1760</v>
      </c>
      <c r="CL4" s="43" t="s">
        <v>1761</v>
      </c>
      <c r="CM4" s="43" t="s">
        <v>1762</v>
      </c>
      <c r="CN4" s="43" t="s">
        <v>1763</v>
      </c>
      <c r="CO4" s="43" t="s">
        <v>1750</v>
      </c>
      <c r="CP4" s="50" t="s">
        <v>1783</v>
      </c>
      <c r="CQ4" s="43" t="s">
        <v>1764</v>
      </c>
      <c r="CR4" s="43" t="s">
        <v>1765</v>
      </c>
      <c r="CS4" s="43" t="s">
        <v>1766</v>
      </c>
      <c r="CT4" s="43" t="s">
        <v>1767</v>
      </c>
      <c r="CU4" s="43" t="s">
        <v>1768</v>
      </c>
      <c r="CV4" s="43" t="s">
        <v>1769</v>
      </c>
      <c r="CW4" s="51" t="s">
        <v>1721</v>
      </c>
      <c r="CX4" s="43" t="s">
        <v>1770</v>
      </c>
      <c r="CY4" s="43" t="s">
        <v>1771</v>
      </c>
      <c r="CZ4" s="43" t="s">
        <v>1772</v>
      </c>
      <c r="DA4" s="43" t="s">
        <v>1773</v>
      </c>
      <c r="DB4" s="43" t="s">
        <v>1774</v>
      </c>
      <c r="DC4" s="43" t="s">
        <v>1750</v>
      </c>
      <c r="DD4" s="51" t="s">
        <v>1722</v>
      </c>
      <c r="DE4" s="132" t="s">
        <v>8</v>
      </c>
      <c r="DF4" s="132" t="s">
        <v>22</v>
      </c>
      <c r="DG4" s="132" t="s">
        <v>23</v>
      </c>
      <c r="DH4" s="51" t="s">
        <v>1723</v>
      </c>
      <c r="DI4" s="133" t="s">
        <v>1725</v>
      </c>
      <c r="DJ4" s="134" t="s">
        <v>1724</v>
      </c>
    </row>
    <row r="5" spans="1:114" ht="15" x14ac:dyDescent="0.25">
      <c r="A5" s="19" t="s">
        <v>925</v>
      </c>
      <c r="B5" s="7">
        <v>1907</v>
      </c>
      <c r="C5" s="6" t="s">
        <v>728</v>
      </c>
      <c r="D5" s="9" t="str">
        <f t="shared" ref="D5:D18" si="0">IFERROR(VLOOKUP(C5,Svar, 2, FALSE), "")</f>
        <v>Urban Dimberg</v>
      </c>
      <c r="E5" s="10" t="str">
        <f t="shared" ref="E5:E18" si="1">IFERROR(VLOOKUP(C5,Svar, 3, FALSE), "")</f>
        <v>urban.dimberg@surahammar.se</v>
      </c>
      <c r="F5" s="10" t="str">
        <f t="shared" ref="F5:F18" si="2">IFERROR(VLOOKUP(C5,Svar, 4, FALSE), "")</f>
        <v>Fritidskonsulent</v>
      </c>
      <c r="G5" s="11">
        <f t="shared" ref="G5:G18" si="3">IF(LEN(D5) &gt; 0, IF(IFERROR(FIND("a.", VLOOKUP(C5,Svar, 5, FALSE)), 0), 1.25, 0), "")</f>
        <v>0</v>
      </c>
      <c r="H5" s="11">
        <f t="shared" ref="H5:H18" si="4">IF(LEN(D5) &gt; 0, IF(IFERROR(FIND("b.", VLOOKUP(C5,Svar, 5, FALSE)), 0), 1.25, 0), "")</f>
        <v>0</v>
      </c>
      <c r="I5" s="11">
        <f t="shared" ref="I5:I18" si="5">IF(LEN(D5) &gt; 0, IF(IFERROR(FIND("c.", VLOOKUP(C5,Svar, 5, FALSE)), 0), 1.25, 0), "")</f>
        <v>0</v>
      </c>
      <c r="J5" s="11">
        <f t="shared" ref="J5:J18" si="6">IF(LEN(D5) &gt; 0, IF(IFERROR(FIND("d.", VLOOKUP(C5,Svar, 5, FALSE)), 0), 1.25, 0), "")</f>
        <v>0</v>
      </c>
      <c r="K5" s="11">
        <f t="shared" ref="K5:K18" si="7">IF(LEN(D5) &gt; 0, 0, "")</f>
        <v>0</v>
      </c>
      <c r="L5" s="10">
        <f t="shared" ref="L5:L18" si="8">IF(LEN(D5) &gt; 0, SUM(G5:K5), "")</f>
        <v>0</v>
      </c>
      <c r="M5" s="11">
        <f t="shared" ref="M5:M18" si="9">IF(LEN(D5) &gt; 0, IF(IFERROR(FIND("a.", VLOOKUP(C5,Svar, 7, FALSE)), 0), 1, 0), "")</f>
        <v>1</v>
      </c>
      <c r="N5" s="11">
        <f t="shared" ref="N5:N18" si="10">IF(LEN(D5) &gt; 0, IF(IFERROR(FIND("b.", VLOOKUP(C5,Svar, 7, FALSE)), 0), 1, 0), "")</f>
        <v>0</v>
      </c>
      <c r="O5" s="11">
        <f t="shared" ref="O5:O18" si="11">IF(LEN(D5) &gt; 0, IF(IFERROR(FIND("c.", VLOOKUP(C5,Svar, 7, FALSE)), 0), 1, 0), "")</f>
        <v>1</v>
      </c>
      <c r="P5" s="11">
        <f t="shared" ref="P5:P18" si="12">IF(LEN(D5) &gt; 0, IF(IFERROR(FIND("d.", VLOOKUP(C5,Svar, 7, FALSE)), 0), 1, 0), "")</f>
        <v>1</v>
      </c>
      <c r="Q5" s="11">
        <f t="shared" ref="Q5:Q18" si="13">IF(LEN(D5) &gt; 0, IF(IFERROR(FIND("e.", VLOOKUP(C5,Svar, 7, FALSE)), 0), 1, 0), "")</f>
        <v>0</v>
      </c>
      <c r="R5" s="11">
        <f t="shared" ref="R5:R18" si="14">IF(LEN(D5) &gt; 0, 0, "")</f>
        <v>0</v>
      </c>
      <c r="S5" s="10">
        <f t="shared" ref="S5:S18" si="15">IF(LEN(D5) &gt; 0, SUM(M5:R5), "")</f>
        <v>3</v>
      </c>
      <c r="T5" s="11">
        <f t="shared" ref="T5:T18" si="16">IF(LEN(D5) &gt; 0, IF(IFERROR(FIND("a.", VLOOKUP(C5,Svar, 8, FALSE)), 0), 0.625, 0), "")</f>
        <v>0</v>
      </c>
      <c r="U5" s="11">
        <f t="shared" ref="U5:U18" si="17">IF(LEN(D5) &gt; 0, IF(IFERROR(FIND("b.", VLOOKUP(C5,Svar, 8, FALSE)), 0), 0.625, 0), "")</f>
        <v>0.625</v>
      </c>
      <c r="V5" s="11">
        <f t="shared" ref="V5:V18" si="18">IF(LEN(D5) &gt; 0, IF(IFERROR(FIND("c.", VLOOKUP(C5,Svar, 8, FALSE)), 0), 0.625, 0), "")</f>
        <v>0</v>
      </c>
      <c r="W5" s="11">
        <f t="shared" ref="W5:W18" si="19">IF(LEN(D5) &gt; 0, IF(IFERROR(FIND("d.", VLOOKUP(C5,Svar, 8, FALSE)), 0), 0.625, 0), "")</f>
        <v>0</v>
      </c>
      <c r="X5" s="11">
        <f t="shared" ref="X5:X18" si="20">IF(LEN(D5) &gt; 0, IF(IFERROR(FIND("e.", VLOOKUP(C5,Svar, 8, FALSE)), 0), 0.625, 0), "")</f>
        <v>0</v>
      </c>
      <c r="Y5" s="11">
        <f t="shared" ref="Y5:Y18" si="21">IF(LEN(D5) &gt; 0, IF(IFERROR(FIND("f.", VLOOKUP(C5,Svar, 8, FALSE)), 0), 0.625, 0), "")</f>
        <v>0.625</v>
      </c>
      <c r="Z5" s="11">
        <f t="shared" ref="Z5:Z18" si="22">IF(LEN(D5) &gt; 0, IF(IFERROR(FIND("g.", VLOOKUP(C5,Svar, 8, FALSE)), 0), 0.625, 0), "")</f>
        <v>0</v>
      </c>
      <c r="AA5" s="11">
        <f t="shared" ref="AA5:AA18" si="23">IF(LEN(D5) &gt; 0, IF(IFERROR(FIND("h.", VLOOKUP(C5,Svar, 8, FALSE)), 0), 0.625, 0), "")</f>
        <v>0</v>
      </c>
      <c r="AB5" s="11">
        <f t="shared" ref="AB5:AB18" si="24">IF(LEN(D5) &gt; 0, 0, "")</f>
        <v>0</v>
      </c>
      <c r="AC5" s="10">
        <f t="shared" ref="AC5:AC18" si="25">IF(LEN(D5) &gt; 0, SUM(T5:AB5), "")</f>
        <v>1.25</v>
      </c>
      <c r="AD5" s="11">
        <f t="shared" ref="AD5:AD18" si="26">IF(LEN(D5) &gt; 0, IF(IFERROR(FIND("a.", VLOOKUP(C5,Svar, 9, FALSE)), 0), 1, 0), "")</f>
        <v>1</v>
      </c>
      <c r="AE5" s="11">
        <f t="shared" ref="AE5:AE18" si="27">IF(LEN(D5) &gt; 0, IF(IFERROR(FIND("b.", VLOOKUP(C5,Svar, 9, FALSE)), 0), 2, 0), "")</f>
        <v>0</v>
      </c>
      <c r="AF5" s="11">
        <f t="shared" ref="AF5:AF18" si="28">IF(LEN(D5) &gt; 0, IF(IFERROR(FIND("c.", VLOOKUP(C5,Svar, 9, FALSE)), 0), 1, 0), "")</f>
        <v>1</v>
      </c>
      <c r="AG5" s="11">
        <f t="shared" ref="AG5:AG18" si="29">IF(LEN(D5) &gt; 0, IF(IFERROR(FIND("d.", VLOOKUP(C5,Svar, 9, FALSE)), 0), 2, 0), "")</f>
        <v>0</v>
      </c>
      <c r="AH5" s="11">
        <f t="shared" ref="AH5:AH18" si="30">IF(LEN(D5) &gt; 0, IF(IFERROR(FIND("e.", VLOOKUP(C5,Svar, 9, FALSE)), 0), 1, 0), "")</f>
        <v>0</v>
      </c>
      <c r="AI5" s="11">
        <f t="shared" ref="AI5:AI18" si="31">IF(LEN(D5) &gt; 0, 0, "")</f>
        <v>0</v>
      </c>
      <c r="AJ5" s="10">
        <f t="shared" ref="AJ5:AJ18" si="32">IF(LEN(D5) &gt; 0, IF(SUM(AD5:AI5) &gt; 5, 5, SUM(AD5:AI5)), "")</f>
        <v>2</v>
      </c>
      <c r="AK5" s="11">
        <f t="shared" ref="AK5:AK18" si="33">IF(LEN(D5) &gt; 0, IF(IFERROR(FIND("a.", VLOOKUP(C5,Svar, 10, FALSE)), 0), 1, 0), "")</f>
        <v>1</v>
      </c>
      <c r="AL5" s="11">
        <f t="shared" ref="AL5:AL18" si="34">IF(LEN(D5) &gt; 0, IF(IFERROR(FIND("b.", VLOOKUP(C5,Svar, 10, FALSE)), 0), 1, 0), "")</f>
        <v>1</v>
      </c>
      <c r="AM5" s="11">
        <f t="shared" ref="AM5:AM18" si="35">IF(LEN(D5) &gt; 0, IF(IFERROR(FIND("c.", VLOOKUP(C5,Svar, 10, FALSE)), 0), 1, 0), "")</f>
        <v>1</v>
      </c>
      <c r="AN5" s="11">
        <f t="shared" ref="AN5:AN18" si="36">IF(LEN(D5) &gt; 0, IF(IFERROR(FIND("d.", VLOOKUP(C5,Svar, 10, FALSE)), 0), 1, 0), "")</f>
        <v>0</v>
      </c>
      <c r="AO5" s="11">
        <f t="shared" ref="AO5:AO18" si="37">IF(LEN(D5) &gt; 0, IF(IFERROR(FIND("e.", VLOOKUP(C5,Svar, 10, FALSE)), 0), 1, 0), "")</f>
        <v>0</v>
      </c>
      <c r="AP5" s="11">
        <f t="shared" ref="AP5:AP18" si="38">IF(LEN(D5) &gt; 0, 0, "")</f>
        <v>0</v>
      </c>
      <c r="AQ5" s="10">
        <f t="shared" ref="AQ5:AQ18" si="39">IF(LEN(D5) &gt; 0, SUM(AK5:AP5), "")</f>
        <v>3</v>
      </c>
      <c r="AR5" s="11">
        <f t="shared" ref="AR5:AR18" si="40">IF(LEN(D5) &gt; 0, IF(IFERROR(FIND("a.", VLOOKUP(C5,Svar, 11, FALSE)), 0), 1, 0), "")</f>
        <v>1</v>
      </c>
      <c r="AS5" s="11">
        <f t="shared" ref="AS5:AS18" si="41">IF(LEN(D5) &gt; 0, IF(IFERROR(FIND("b.", VLOOKUP(C5,Svar, 11, FALSE)), 0), 1, 0), "")</f>
        <v>0</v>
      </c>
      <c r="AT5" s="11">
        <f t="shared" ref="AT5:AT18" si="42">IF(LEN(D5) &gt; 0, IF(IFERROR(FIND("c.", VLOOKUP(C5,Svar, 11, FALSE)), 0), 1, 0), "")</f>
        <v>0</v>
      </c>
      <c r="AU5" s="11">
        <f t="shared" ref="AU5:AU18" si="43">IF(LEN(D5) &gt; 0, IF(IFERROR(FIND("d.", VLOOKUP(C5,Svar, 11, FALSE)), 0), 1, 0), "")</f>
        <v>0</v>
      </c>
      <c r="AV5" s="11">
        <f t="shared" ref="AV5:AV18" si="44">IF(LEN(D5) &gt; 0, IF(IFERROR(FIND("e.", VLOOKUP(C5,Svar, 11, FALSE)), 0), 1, 0), "")</f>
        <v>1</v>
      </c>
      <c r="AW5" s="11">
        <f t="shared" ref="AW5:AW18" si="45">IF(LEN(D5) &gt; 0, 0, "")</f>
        <v>0</v>
      </c>
      <c r="AX5" s="10">
        <f t="shared" ref="AX5:AX18" si="46">IF(LEN(D5) &gt; 0, SUM(AR5:AW5), "")</f>
        <v>2</v>
      </c>
      <c r="AY5" s="12" t="s">
        <v>1626</v>
      </c>
      <c r="AZ5" s="12">
        <v>866</v>
      </c>
      <c r="BA5" s="13">
        <v>2452</v>
      </c>
      <c r="BB5" s="10">
        <f t="shared" ref="BB5:BB18" si="47">IF(BA5 &gt; 3099, 5, IF(BA5 &gt; 2799, 4, IF(BA5&gt; 2499, 3, IF(BA5&gt; 2299, 2, IF(BA5 &gt; 1999, 1, IF(BA5&gt;0, 0))))))</f>
        <v>2</v>
      </c>
      <c r="BC5" s="17">
        <f t="shared" ref="BC5:BC18" si="48">IF(LEN(D5) &gt; 0, ROUND((L5+S5+AC5+AJ5+AQ5+AX5+BB5)/7, 1), "")</f>
        <v>1.9</v>
      </c>
      <c r="BD5" s="35" t="s">
        <v>1785</v>
      </c>
      <c r="BE5" s="10" t="str">
        <f t="shared" ref="BE5:BE18" si="49">IF(LEN(D5) &gt; 0, VLOOKUP(C5,Svar, 12, FALSE), "")</f>
        <v>Varken eller</v>
      </c>
      <c r="BF5" s="19" t="s">
        <v>925</v>
      </c>
      <c r="BG5" s="7">
        <v>1907</v>
      </c>
      <c r="BH5" s="6" t="s">
        <v>728</v>
      </c>
      <c r="BI5" s="9" t="str">
        <f t="shared" ref="BI5:BI18" si="50">IFERROR(VLOOKUP(BH5,Svar, 2, FALSE), "")</f>
        <v>Urban Dimberg</v>
      </c>
      <c r="BJ5" s="10" t="str">
        <f t="shared" ref="BJ5:BJ18" si="51">IFERROR(VLOOKUP(BH5,Svar, 3, FALSE), "")</f>
        <v>urban.dimberg@surahammar.se</v>
      </c>
      <c r="BK5" s="10" t="str">
        <f t="shared" ref="BK5:BK18" si="52">IFERROR(VLOOKUP(BH5,Svar, 4, FALSE), "")</f>
        <v>Fritidskonsulent</v>
      </c>
      <c r="BL5" s="10"/>
      <c r="BM5" s="11">
        <f t="shared" ref="BM5:BM18" si="53">IF(LEN(BI5) &gt; 0, IF(IFERROR(FIND("a.", VLOOKUP(BH5,Svar, 5, FALSE)), 0), 1.25, 0), "")</f>
        <v>0</v>
      </c>
      <c r="BN5" s="11">
        <f t="shared" ref="BN5:BN18" si="54">IF(LEN(BI5) &gt; 0, IF(IFERROR(FIND("b.", VLOOKUP(BH5,Svar, 5, FALSE)), 0), 1.25, 0), "")</f>
        <v>0</v>
      </c>
      <c r="BO5" s="11">
        <f t="shared" ref="BO5:BO18" si="55">IF(LEN(BI5) &gt; 0, IF(IFERROR(FIND("c.", VLOOKUP(BH5,Svar, 5, FALSE)), 0), 1.25, 0), "")</f>
        <v>0</v>
      </c>
      <c r="BP5" s="11">
        <f t="shared" ref="BP5:BP18" si="56">IF(LEN(BI5) &gt; 0, IF(IFERROR(FIND("d.", VLOOKUP(BH5,Svar, 5, FALSE)), 0), 1.25, 0), "")</f>
        <v>0</v>
      </c>
      <c r="BQ5" s="11">
        <f t="shared" ref="BQ5:BQ18" si="57">IF(LEN(BI5) &gt; 0, 0, "")</f>
        <v>0</v>
      </c>
      <c r="BR5" s="17">
        <f t="shared" ref="BR5:BR18" si="58">IF(LEN(BI5) &gt; 0, SUM(BM5:BQ5), "")</f>
        <v>0</v>
      </c>
      <c r="BS5" s="11">
        <f t="shared" ref="BS5:BS18" si="59">IF(LEN(BI5) &gt; 0, IF(IFERROR(FIND("a.", VLOOKUP(BH5,Svar, 7, FALSE)), 0), 1, 0), "")</f>
        <v>1</v>
      </c>
      <c r="BT5" s="11">
        <f t="shared" ref="BT5:BT18" si="60">IF(LEN(BI5) &gt; 0, IF(IFERROR(FIND("b.", VLOOKUP(BH5,Svar, 7, FALSE)), 0), 1, 0), "")</f>
        <v>0</v>
      </c>
      <c r="BU5" s="11">
        <f t="shared" ref="BU5:BU18" si="61">IF(LEN(BI5) &gt; 0, IF(IFERROR(FIND("c.", VLOOKUP(BH5,Svar, 7, FALSE)), 0), 1, 0), "")</f>
        <v>1</v>
      </c>
      <c r="BV5" s="11">
        <f t="shared" ref="BV5:BV18" si="62">IF(LEN(BI5) &gt; 0, IF(IFERROR(FIND("d.", VLOOKUP(BH5,Svar, 7, FALSE)), 0), 1, 0), "")</f>
        <v>1</v>
      </c>
      <c r="BW5" s="11">
        <f t="shared" ref="BW5:BW18" si="63">IF(LEN(BI5) &gt; 0, IF(IFERROR(FIND("e.", VLOOKUP(BH5,Svar, 7, FALSE)), 0), 1, 0), "")</f>
        <v>0</v>
      </c>
      <c r="BX5" s="11">
        <f t="shared" ref="BX5:BX18" si="64">IF(LEN(BI5) &gt; 0, 0, "")</f>
        <v>0</v>
      </c>
      <c r="BY5" s="17">
        <f t="shared" ref="BY5:BY18" si="65">IF(LEN(BI5) &gt; 0, SUM(BS5:BX5), "")</f>
        <v>3</v>
      </c>
      <c r="BZ5" s="11">
        <f t="shared" ref="BZ5:BZ18" si="66">IF(LEN(BI5) &gt; 0, IF(IFERROR(FIND("a.", VLOOKUP(BH5,Svar, 8, FALSE)), 0), 0.625, 0), "")</f>
        <v>0</v>
      </c>
      <c r="CA5" s="11">
        <f t="shared" ref="CA5:CA18" si="67">IF(LEN(BI5) &gt; 0, IF(IFERROR(FIND("b.", VLOOKUP(BH5,Svar, 8, FALSE)), 0), 0.625, 0), "")</f>
        <v>0.625</v>
      </c>
      <c r="CB5" s="11">
        <f t="shared" ref="CB5:CB18" si="68">IF(LEN(BI5) &gt; 0, IF(IFERROR(FIND("c.", VLOOKUP(BH5,Svar, 8, FALSE)), 0), 0.625, 0), "")</f>
        <v>0</v>
      </c>
      <c r="CC5" s="11">
        <f t="shared" ref="CC5:CC18" si="69">IF(LEN(BI5) &gt; 0, IF(IFERROR(FIND("d.", VLOOKUP(BH5,Svar, 8, FALSE)), 0), 0.625, 0), "")</f>
        <v>0</v>
      </c>
      <c r="CD5" s="11">
        <f t="shared" ref="CD5:CD18" si="70">IF(LEN(BI5) &gt; 0, IF(IFERROR(FIND("e.", VLOOKUP(BH5,Svar, 8, FALSE)), 0), 0.625, 0), "")</f>
        <v>0</v>
      </c>
      <c r="CE5" s="11">
        <f t="shared" ref="CE5:CE18" si="71">IF(LEN(BI5) &gt; 0, IF(IFERROR(FIND("f.", VLOOKUP(BH5,Svar, 8, FALSE)), 0), 0.625, 0), "")</f>
        <v>0.625</v>
      </c>
      <c r="CF5" s="11">
        <f t="shared" ref="CF5:CF18" si="72">IF(LEN(BI5) &gt; 0, IF(IFERROR(FIND("g.", VLOOKUP(BH5,Svar, 8, FALSE)), 0), 0.625, 0), "")</f>
        <v>0</v>
      </c>
      <c r="CG5" s="11">
        <f t="shared" ref="CG5:CG18" si="73">IF(LEN(BI5) &gt; 0, IF(IFERROR(FIND("h.", VLOOKUP(BH5,Svar, 8, FALSE)), 0), 0.625, 0), "")</f>
        <v>0</v>
      </c>
      <c r="CH5" s="11">
        <f t="shared" ref="CH5:CH18" si="74">IF(LEN(BI5) &gt; 0, 0, "")</f>
        <v>0</v>
      </c>
      <c r="CI5" s="17">
        <f t="shared" ref="CI5:CI18" si="75">IF(LEN(BI5) &gt; 0, SUM(BZ5:CH5), "")</f>
        <v>1.25</v>
      </c>
      <c r="CJ5" s="11">
        <f t="shared" ref="CJ5:CJ18" si="76">IF(LEN(BI5) &gt; 0, IF(IFERROR(FIND("a.", VLOOKUP(BH5,Svar, 9, FALSE)), 0), 1, 0), "")</f>
        <v>1</v>
      </c>
      <c r="CK5" s="11">
        <f t="shared" ref="CK5:CK18" si="77">IF(LEN(BI5) &gt; 0, IF(IFERROR(FIND("b.", VLOOKUP(BH5,Svar, 9, FALSE)), 0), 2, 0), "")</f>
        <v>0</v>
      </c>
      <c r="CL5" s="11">
        <f t="shared" ref="CL5:CL18" si="78">IF(LEN(BI5) &gt; 0, IF(IFERROR(FIND("c.", VLOOKUP(BH5,Svar, 9, FALSE)), 0), 1, 0), "")</f>
        <v>1</v>
      </c>
      <c r="CM5" s="11">
        <f t="shared" ref="CM5:CM18" si="79">IF(LEN(BI5) &gt; 0, IF(IFERROR(FIND("d.", VLOOKUP(BH5,Svar, 9, FALSE)), 0), 2, 0), "")</f>
        <v>0</v>
      </c>
      <c r="CN5" s="11">
        <f t="shared" ref="CN5:CN18" si="80">IF(LEN(BI5) &gt; 0, IF(IFERROR(FIND("e.", VLOOKUP(BH5,Svar, 9, FALSE)), 0), 1, 0), "")</f>
        <v>0</v>
      </c>
      <c r="CO5" s="11">
        <f t="shared" ref="CO5:CO18" si="81">IF(LEN(BI5) &gt; 0, 0, "")</f>
        <v>0</v>
      </c>
      <c r="CP5" s="17">
        <f t="shared" ref="CP5:CP18" si="82">IF(LEN(BI5) &gt; 0, IF(SUM(CJ5:CO5) &gt; 5, 5, SUM(CJ5:CO5)), "")</f>
        <v>2</v>
      </c>
      <c r="CQ5" s="11">
        <f t="shared" ref="CQ5:CQ18" si="83">IF(LEN(BI5) &gt; 0, IF(IFERROR(FIND("a.", VLOOKUP(BH5,Svar, 10, FALSE)), 0), 1, 0), "")</f>
        <v>1</v>
      </c>
      <c r="CR5" s="11">
        <f t="shared" ref="CR5:CR18" si="84">IF(LEN(BI5) &gt; 0, IF(IFERROR(FIND("b.", VLOOKUP(BH5,Svar, 10, FALSE)), 0), 1, 0), "")</f>
        <v>1</v>
      </c>
      <c r="CS5" s="11">
        <f t="shared" ref="CS5:CS18" si="85">IF(LEN(BI5) &gt; 0, IF(IFERROR(FIND("c.", VLOOKUP(BH5,Svar, 10, FALSE)), 0), 1, 0), "")</f>
        <v>1</v>
      </c>
      <c r="CT5" s="11">
        <f t="shared" ref="CT5:CT18" si="86">IF(LEN(BI5) &gt; 0, IF(IFERROR(FIND("d.", VLOOKUP(BH5,Svar, 10, FALSE)), 0), 1, 0), "")</f>
        <v>0</v>
      </c>
      <c r="CU5" s="11">
        <f t="shared" ref="CU5:CU18" si="87">IF(LEN(BI5) &gt; 0, IF(IFERROR(FIND("e.", VLOOKUP(BH5,Svar, 10, FALSE)), 0), 1, 0), "")</f>
        <v>0</v>
      </c>
      <c r="CV5" s="11">
        <f t="shared" ref="CV5:CV18" si="88">IF(LEN(BI5) &gt; 0, 0, "")</f>
        <v>0</v>
      </c>
      <c r="CW5" s="17">
        <f t="shared" ref="CW5:CW18" si="89">IF(LEN(BI5) &gt; 0, SUM(CQ5:CV5), "")</f>
        <v>3</v>
      </c>
      <c r="CX5" s="11">
        <f t="shared" ref="CX5:CX18" si="90">IF(LEN(BI5) &gt; 0, IF(IFERROR(FIND("a.", VLOOKUP(BH5,Svar, 11, FALSE)), 0), 1, 0), "")</f>
        <v>1</v>
      </c>
      <c r="CY5" s="11">
        <f t="shared" ref="CY5:CY18" si="91">IF(LEN(BI5) &gt; 0, IF(IFERROR(FIND("b.", VLOOKUP(BH5,Svar, 11, FALSE)), 0), 1, 0), "")</f>
        <v>0</v>
      </c>
      <c r="CZ5" s="11">
        <f t="shared" ref="CZ5:CZ18" si="92">IF(LEN(BI5) &gt; 0, IF(IFERROR(FIND("c.", VLOOKUP(BH5,Svar, 11, FALSE)), 0), 1, 0), "")</f>
        <v>0</v>
      </c>
      <c r="DA5" s="11">
        <f t="shared" ref="DA5:DA18" si="93">IF(LEN(BI5) &gt; 0, IF(IFERROR(FIND("d.", VLOOKUP(BH5,Svar, 11, FALSE)), 0), 1, 0), "")</f>
        <v>0</v>
      </c>
      <c r="DB5" s="11">
        <f t="shared" ref="DB5:DB18" si="94">IF(LEN(BI5) &gt; 0, IF(IFERROR(FIND("e.", VLOOKUP(BH5,Svar, 11, FALSE)), 0), 1, 0), "")</f>
        <v>1</v>
      </c>
      <c r="DC5" s="11">
        <f t="shared" ref="DC5:DC18" si="95">IF(LEN(BI5) &gt; 0, 0, "")</f>
        <v>0</v>
      </c>
      <c r="DD5" s="17">
        <f t="shared" ref="DD5:DD18" si="96">IF(LEN(BI5) &gt; 0, SUM(CX5:DC5), "")</f>
        <v>2</v>
      </c>
      <c r="DE5" s="12" t="s">
        <v>1626</v>
      </c>
      <c r="DF5" s="12">
        <v>866</v>
      </c>
      <c r="DG5" s="13">
        <v>2452</v>
      </c>
      <c r="DH5" s="17">
        <f t="shared" ref="DH5:DH18" si="97">IF(DG5 &gt; 3099, 5, IF(DG5 &gt; 2799, 4, IF(DG5&gt; 2499, 3, IF(DG5&gt; 2299, 2, IF(DG5 &gt; 1999, 1, IF(DG5&gt;0, 0))))))</f>
        <v>2</v>
      </c>
      <c r="DI5" s="17">
        <f t="shared" ref="DI5:DI18" si="98">IF(LEN(BI5) &gt; 0, ROUND((BR5+BY5+CI5+CP5+CW5+DD5+DH5)/7, 1), "")</f>
        <v>1.9</v>
      </c>
      <c r="DJ5" s="10" t="str">
        <f t="shared" ref="DJ5:DJ18" si="99">IF(LEN(BI5) &gt; 0, VLOOKUP(BH5,Svar, 12, FALSE), "")</f>
        <v>Varken eller</v>
      </c>
    </row>
    <row r="6" spans="1:114" ht="15" x14ac:dyDescent="0.25">
      <c r="A6" s="6" t="s">
        <v>925</v>
      </c>
      <c r="B6" s="7">
        <v>1960</v>
      </c>
      <c r="C6" s="6" t="s">
        <v>174</v>
      </c>
      <c r="D6" s="9" t="str">
        <f t="shared" si="0"/>
        <v>Lars-Erik Lindvall</v>
      </c>
      <c r="E6" s="10" t="str">
        <f t="shared" si="1"/>
        <v>lars-erik.lindvall@kungsor.se</v>
      </c>
      <c r="F6" s="10" t="str">
        <f t="shared" si="2"/>
        <v>Bitr. barn- och utbildningschef</v>
      </c>
      <c r="G6" s="11">
        <f t="shared" si="3"/>
        <v>0</v>
      </c>
      <c r="H6" s="11">
        <f t="shared" si="4"/>
        <v>0</v>
      </c>
      <c r="I6" s="11">
        <f t="shared" si="5"/>
        <v>1.25</v>
      </c>
      <c r="J6" s="11">
        <f t="shared" si="6"/>
        <v>1.25</v>
      </c>
      <c r="K6" s="11">
        <f t="shared" si="7"/>
        <v>0</v>
      </c>
      <c r="L6" s="10">
        <f t="shared" si="8"/>
        <v>2.5</v>
      </c>
      <c r="M6" s="11">
        <f t="shared" si="9"/>
        <v>1</v>
      </c>
      <c r="N6" s="11">
        <f t="shared" si="10"/>
        <v>1</v>
      </c>
      <c r="O6" s="11">
        <f t="shared" si="11"/>
        <v>1</v>
      </c>
      <c r="P6" s="11">
        <f t="shared" si="12"/>
        <v>1</v>
      </c>
      <c r="Q6" s="11">
        <f t="shared" si="13"/>
        <v>0</v>
      </c>
      <c r="R6" s="11">
        <f t="shared" si="14"/>
        <v>0</v>
      </c>
      <c r="S6" s="10">
        <f t="shared" si="15"/>
        <v>4</v>
      </c>
      <c r="T6" s="11">
        <f t="shared" si="16"/>
        <v>0</v>
      </c>
      <c r="U6" s="11">
        <f t="shared" si="17"/>
        <v>0.625</v>
      </c>
      <c r="V6" s="11">
        <f t="shared" si="18"/>
        <v>0.625</v>
      </c>
      <c r="W6" s="11">
        <f t="shared" si="19"/>
        <v>0.625</v>
      </c>
      <c r="X6" s="11">
        <f t="shared" si="20"/>
        <v>0</v>
      </c>
      <c r="Y6" s="11">
        <f t="shared" si="21"/>
        <v>0.625</v>
      </c>
      <c r="Z6" s="11">
        <f t="shared" si="22"/>
        <v>0.625</v>
      </c>
      <c r="AA6" s="11">
        <f t="shared" si="23"/>
        <v>0</v>
      </c>
      <c r="AB6" s="11">
        <f t="shared" si="24"/>
        <v>0</v>
      </c>
      <c r="AC6" s="10">
        <f t="shared" si="25"/>
        <v>3.125</v>
      </c>
      <c r="AD6" s="11">
        <f t="shared" si="26"/>
        <v>1</v>
      </c>
      <c r="AE6" s="11">
        <f t="shared" si="27"/>
        <v>0</v>
      </c>
      <c r="AF6" s="11">
        <f t="shared" si="28"/>
        <v>0</v>
      </c>
      <c r="AG6" s="11">
        <f t="shared" si="29"/>
        <v>0</v>
      </c>
      <c r="AH6" s="11">
        <f t="shared" si="30"/>
        <v>0</v>
      </c>
      <c r="AI6" s="11">
        <f t="shared" si="31"/>
        <v>0</v>
      </c>
      <c r="AJ6" s="10">
        <f t="shared" si="32"/>
        <v>1</v>
      </c>
      <c r="AK6" s="11">
        <f t="shared" si="33"/>
        <v>1</v>
      </c>
      <c r="AL6" s="11">
        <f t="shared" si="34"/>
        <v>0</v>
      </c>
      <c r="AM6" s="11">
        <f t="shared" si="35"/>
        <v>1</v>
      </c>
      <c r="AN6" s="11">
        <f t="shared" si="36"/>
        <v>1</v>
      </c>
      <c r="AO6" s="11">
        <f t="shared" si="37"/>
        <v>0</v>
      </c>
      <c r="AP6" s="11">
        <f t="shared" si="38"/>
        <v>0</v>
      </c>
      <c r="AQ6" s="10">
        <f t="shared" si="39"/>
        <v>3</v>
      </c>
      <c r="AR6" s="11">
        <f t="shared" si="40"/>
        <v>0</v>
      </c>
      <c r="AS6" s="11">
        <f t="shared" si="41"/>
        <v>0</v>
      </c>
      <c r="AT6" s="11">
        <f t="shared" si="42"/>
        <v>1</v>
      </c>
      <c r="AU6" s="11">
        <f t="shared" si="43"/>
        <v>0</v>
      </c>
      <c r="AV6" s="11">
        <f t="shared" si="44"/>
        <v>0</v>
      </c>
      <c r="AW6" s="11">
        <f t="shared" si="45"/>
        <v>0</v>
      </c>
      <c r="AX6" s="10">
        <f t="shared" si="46"/>
        <v>1</v>
      </c>
      <c r="AY6" s="12" t="s">
        <v>1627</v>
      </c>
      <c r="AZ6" s="12">
        <v>775</v>
      </c>
      <c r="BA6" s="13">
        <v>2587</v>
      </c>
      <c r="BB6" s="10">
        <f t="shared" si="47"/>
        <v>3</v>
      </c>
      <c r="BC6" s="17">
        <f t="shared" si="48"/>
        <v>2.5</v>
      </c>
      <c r="BD6" s="35" t="s">
        <v>1785</v>
      </c>
      <c r="BE6" s="10" t="str">
        <f t="shared" si="49"/>
        <v>Varken eller</v>
      </c>
      <c r="BF6" s="6" t="s">
        <v>925</v>
      </c>
      <c r="BG6" s="7">
        <v>1960</v>
      </c>
      <c r="BH6" s="6" t="s">
        <v>174</v>
      </c>
      <c r="BI6" s="9" t="str">
        <f t="shared" si="50"/>
        <v>Lars-Erik Lindvall</v>
      </c>
      <c r="BJ6" s="10" t="str">
        <f t="shared" si="51"/>
        <v>lars-erik.lindvall@kungsor.se</v>
      </c>
      <c r="BK6" s="10" t="str">
        <f t="shared" si="52"/>
        <v>Bitr. barn- och utbildningschef</v>
      </c>
      <c r="BL6" s="10"/>
      <c r="BM6" s="11">
        <f t="shared" si="53"/>
        <v>0</v>
      </c>
      <c r="BN6" s="11">
        <f t="shared" si="54"/>
        <v>0</v>
      </c>
      <c r="BO6" s="11">
        <f t="shared" si="55"/>
        <v>1.25</v>
      </c>
      <c r="BP6" s="11">
        <f t="shared" si="56"/>
        <v>1.25</v>
      </c>
      <c r="BQ6" s="11">
        <f t="shared" si="57"/>
        <v>0</v>
      </c>
      <c r="BR6" s="17">
        <f t="shared" si="58"/>
        <v>2.5</v>
      </c>
      <c r="BS6" s="11">
        <f t="shared" si="59"/>
        <v>1</v>
      </c>
      <c r="BT6" s="11">
        <f t="shared" si="60"/>
        <v>1</v>
      </c>
      <c r="BU6" s="11">
        <f t="shared" si="61"/>
        <v>1</v>
      </c>
      <c r="BV6" s="11">
        <f t="shared" si="62"/>
        <v>1</v>
      </c>
      <c r="BW6" s="11">
        <f t="shared" si="63"/>
        <v>0</v>
      </c>
      <c r="BX6" s="11">
        <f t="shared" si="64"/>
        <v>0</v>
      </c>
      <c r="BY6" s="17">
        <f t="shared" si="65"/>
        <v>4</v>
      </c>
      <c r="BZ6" s="11">
        <f t="shared" si="66"/>
        <v>0</v>
      </c>
      <c r="CA6" s="11">
        <f t="shared" si="67"/>
        <v>0.625</v>
      </c>
      <c r="CB6" s="11">
        <f t="shared" si="68"/>
        <v>0.625</v>
      </c>
      <c r="CC6" s="11">
        <f t="shared" si="69"/>
        <v>0.625</v>
      </c>
      <c r="CD6" s="11">
        <f t="shared" si="70"/>
        <v>0</v>
      </c>
      <c r="CE6" s="11">
        <f t="shared" si="71"/>
        <v>0.625</v>
      </c>
      <c r="CF6" s="11">
        <f t="shared" si="72"/>
        <v>0.625</v>
      </c>
      <c r="CG6" s="11">
        <f t="shared" si="73"/>
        <v>0</v>
      </c>
      <c r="CH6" s="11">
        <f t="shared" si="74"/>
        <v>0</v>
      </c>
      <c r="CI6" s="17">
        <f t="shared" si="75"/>
        <v>3.125</v>
      </c>
      <c r="CJ6" s="11">
        <f t="shared" si="76"/>
        <v>1</v>
      </c>
      <c r="CK6" s="11">
        <f t="shared" si="77"/>
        <v>0</v>
      </c>
      <c r="CL6" s="11">
        <f t="shared" si="78"/>
        <v>0</v>
      </c>
      <c r="CM6" s="11">
        <f t="shared" si="79"/>
        <v>0</v>
      </c>
      <c r="CN6" s="11">
        <f t="shared" si="80"/>
        <v>0</v>
      </c>
      <c r="CO6" s="11">
        <f t="shared" si="81"/>
        <v>0</v>
      </c>
      <c r="CP6" s="17">
        <f t="shared" si="82"/>
        <v>1</v>
      </c>
      <c r="CQ6" s="11">
        <f t="shared" si="83"/>
        <v>1</v>
      </c>
      <c r="CR6" s="11">
        <f t="shared" si="84"/>
        <v>0</v>
      </c>
      <c r="CS6" s="11">
        <f t="shared" si="85"/>
        <v>1</v>
      </c>
      <c r="CT6" s="11">
        <f t="shared" si="86"/>
        <v>1</v>
      </c>
      <c r="CU6" s="11">
        <f t="shared" si="87"/>
        <v>0</v>
      </c>
      <c r="CV6" s="11">
        <f t="shared" si="88"/>
        <v>0</v>
      </c>
      <c r="CW6" s="17">
        <f t="shared" si="89"/>
        <v>3</v>
      </c>
      <c r="CX6" s="11">
        <f t="shared" si="90"/>
        <v>0</v>
      </c>
      <c r="CY6" s="11">
        <f t="shared" si="91"/>
        <v>0</v>
      </c>
      <c r="CZ6" s="11">
        <f t="shared" si="92"/>
        <v>1</v>
      </c>
      <c r="DA6" s="11">
        <f t="shared" si="93"/>
        <v>0</v>
      </c>
      <c r="DB6" s="11">
        <f t="shared" si="94"/>
        <v>0</v>
      </c>
      <c r="DC6" s="11">
        <f t="shared" si="95"/>
        <v>0</v>
      </c>
      <c r="DD6" s="17">
        <f t="shared" si="96"/>
        <v>1</v>
      </c>
      <c r="DE6" s="12" t="s">
        <v>1627</v>
      </c>
      <c r="DF6" s="12">
        <v>775</v>
      </c>
      <c r="DG6" s="13">
        <v>2587</v>
      </c>
      <c r="DH6" s="17">
        <f t="shared" si="97"/>
        <v>3</v>
      </c>
      <c r="DI6" s="17">
        <f t="shared" si="98"/>
        <v>2.5</v>
      </c>
      <c r="DJ6" s="10" t="str">
        <f t="shared" si="99"/>
        <v>Varken eller</v>
      </c>
    </row>
    <row r="7" spans="1:114" ht="15" x14ac:dyDescent="0.25">
      <c r="A7" s="6" t="s">
        <v>925</v>
      </c>
      <c r="B7" s="7">
        <v>1961</v>
      </c>
      <c r="C7" s="6" t="s">
        <v>933</v>
      </c>
      <c r="D7" s="9" t="str">
        <f t="shared" si="0"/>
        <v>Tomas Andersson</v>
      </c>
      <c r="E7" s="10" t="str">
        <f t="shared" si="1"/>
        <v>tomas.andersson@hallstahammar.se</v>
      </c>
      <c r="F7" s="10" t="str">
        <f t="shared" si="2"/>
        <v>Fritidskonsulent</v>
      </c>
      <c r="G7" s="11">
        <f t="shared" si="3"/>
        <v>0</v>
      </c>
      <c r="H7" s="11">
        <f t="shared" si="4"/>
        <v>0</v>
      </c>
      <c r="I7" s="11">
        <f t="shared" si="5"/>
        <v>1.25</v>
      </c>
      <c r="J7" s="11">
        <f t="shared" si="6"/>
        <v>1.25</v>
      </c>
      <c r="K7" s="11">
        <f t="shared" si="7"/>
        <v>0</v>
      </c>
      <c r="L7" s="10">
        <f t="shared" si="8"/>
        <v>2.5</v>
      </c>
      <c r="M7" s="11">
        <f t="shared" si="9"/>
        <v>0</v>
      </c>
      <c r="N7" s="11">
        <f t="shared" si="10"/>
        <v>0</v>
      </c>
      <c r="O7" s="11">
        <f t="shared" si="11"/>
        <v>1</v>
      </c>
      <c r="P7" s="11">
        <f t="shared" si="12"/>
        <v>1</v>
      </c>
      <c r="Q7" s="11">
        <f t="shared" si="13"/>
        <v>0</v>
      </c>
      <c r="R7" s="11">
        <f t="shared" si="14"/>
        <v>0</v>
      </c>
      <c r="S7" s="10">
        <f t="shared" si="15"/>
        <v>2</v>
      </c>
      <c r="T7" s="11">
        <f t="shared" si="16"/>
        <v>0</v>
      </c>
      <c r="U7" s="11">
        <f t="shared" si="17"/>
        <v>0.625</v>
      </c>
      <c r="V7" s="11">
        <f t="shared" si="18"/>
        <v>0</v>
      </c>
      <c r="W7" s="11">
        <f t="shared" si="19"/>
        <v>0.625</v>
      </c>
      <c r="X7" s="11">
        <f t="shared" si="20"/>
        <v>0</v>
      </c>
      <c r="Y7" s="11">
        <f t="shared" si="21"/>
        <v>0.625</v>
      </c>
      <c r="Z7" s="11">
        <f t="shared" si="22"/>
        <v>0</v>
      </c>
      <c r="AA7" s="11">
        <f t="shared" si="23"/>
        <v>0.625</v>
      </c>
      <c r="AB7" s="11">
        <f t="shared" si="24"/>
        <v>0</v>
      </c>
      <c r="AC7" s="10">
        <f t="shared" si="25"/>
        <v>2.5</v>
      </c>
      <c r="AD7" s="11">
        <f t="shared" si="26"/>
        <v>0</v>
      </c>
      <c r="AE7" s="11">
        <f t="shared" si="27"/>
        <v>2</v>
      </c>
      <c r="AF7" s="11">
        <f t="shared" si="28"/>
        <v>0</v>
      </c>
      <c r="AG7" s="11">
        <f t="shared" si="29"/>
        <v>2</v>
      </c>
      <c r="AH7" s="11">
        <f t="shared" si="30"/>
        <v>0</v>
      </c>
      <c r="AI7" s="11">
        <f t="shared" si="31"/>
        <v>0</v>
      </c>
      <c r="AJ7" s="10">
        <f t="shared" si="32"/>
        <v>4</v>
      </c>
      <c r="AK7" s="11">
        <f t="shared" si="33"/>
        <v>1</v>
      </c>
      <c r="AL7" s="11">
        <f t="shared" si="34"/>
        <v>1</v>
      </c>
      <c r="AM7" s="11">
        <f t="shared" si="35"/>
        <v>1</v>
      </c>
      <c r="AN7" s="11">
        <f t="shared" si="36"/>
        <v>1</v>
      </c>
      <c r="AO7" s="11">
        <f t="shared" si="37"/>
        <v>0</v>
      </c>
      <c r="AP7" s="11">
        <f t="shared" si="38"/>
        <v>0</v>
      </c>
      <c r="AQ7" s="10">
        <f t="shared" si="39"/>
        <v>4</v>
      </c>
      <c r="AR7" s="11">
        <f t="shared" si="40"/>
        <v>1</v>
      </c>
      <c r="AS7" s="11">
        <f t="shared" si="41"/>
        <v>0</v>
      </c>
      <c r="AT7" s="11">
        <f t="shared" si="42"/>
        <v>0</v>
      </c>
      <c r="AU7" s="11">
        <f t="shared" si="43"/>
        <v>0</v>
      </c>
      <c r="AV7" s="11">
        <f t="shared" si="44"/>
        <v>0</v>
      </c>
      <c r="AW7" s="11">
        <f t="shared" si="45"/>
        <v>0</v>
      </c>
      <c r="AX7" s="10">
        <f t="shared" si="46"/>
        <v>1</v>
      </c>
      <c r="AY7" s="12" t="s">
        <v>1628</v>
      </c>
      <c r="AZ7" s="12">
        <v>909</v>
      </c>
      <c r="BA7" s="13">
        <v>2394</v>
      </c>
      <c r="BB7" s="10">
        <f t="shared" si="47"/>
        <v>2</v>
      </c>
      <c r="BC7" s="17">
        <f t="shared" si="48"/>
        <v>2.6</v>
      </c>
      <c r="BD7" s="35" t="s">
        <v>1785</v>
      </c>
      <c r="BE7" s="10" t="str">
        <f t="shared" si="49"/>
        <v>Bra</v>
      </c>
      <c r="BF7" s="6" t="s">
        <v>925</v>
      </c>
      <c r="BG7" s="7">
        <v>1961</v>
      </c>
      <c r="BH7" s="6" t="s">
        <v>933</v>
      </c>
      <c r="BI7" s="9" t="str">
        <f t="shared" si="50"/>
        <v>Tomas Andersson</v>
      </c>
      <c r="BJ7" s="10" t="str">
        <f t="shared" si="51"/>
        <v>tomas.andersson@hallstahammar.se</v>
      </c>
      <c r="BK7" s="10" t="str">
        <f t="shared" si="52"/>
        <v>Fritidskonsulent</v>
      </c>
      <c r="BL7" s="10"/>
      <c r="BM7" s="11">
        <f t="shared" si="53"/>
        <v>0</v>
      </c>
      <c r="BN7" s="11">
        <f t="shared" si="54"/>
        <v>0</v>
      </c>
      <c r="BO7" s="11">
        <f t="shared" si="55"/>
        <v>1.25</v>
      </c>
      <c r="BP7" s="11">
        <f t="shared" si="56"/>
        <v>1.25</v>
      </c>
      <c r="BQ7" s="11">
        <f t="shared" si="57"/>
        <v>0</v>
      </c>
      <c r="BR7" s="17">
        <f t="shared" si="58"/>
        <v>2.5</v>
      </c>
      <c r="BS7" s="11">
        <f t="shared" si="59"/>
        <v>0</v>
      </c>
      <c r="BT7" s="11">
        <f t="shared" si="60"/>
        <v>0</v>
      </c>
      <c r="BU7" s="11">
        <f t="shared" si="61"/>
        <v>1</v>
      </c>
      <c r="BV7" s="11">
        <f t="shared" si="62"/>
        <v>1</v>
      </c>
      <c r="BW7" s="11">
        <f t="shared" si="63"/>
        <v>0</v>
      </c>
      <c r="BX7" s="11">
        <f t="shared" si="64"/>
        <v>0</v>
      </c>
      <c r="BY7" s="17">
        <f t="shared" si="65"/>
        <v>2</v>
      </c>
      <c r="BZ7" s="11">
        <f t="shared" si="66"/>
        <v>0</v>
      </c>
      <c r="CA7" s="11">
        <f t="shared" si="67"/>
        <v>0.625</v>
      </c>
      <c r="CB7" s="11">
        <f t="shared" si="68"/>
        <v>0</v>
      </c>
      <c r="CC7" s="11">
        <f t="shared" si="69"/>
        <v>0.625</v>
      </c>
      <c r="CD7" s="11">
        <f t="shared" si="70"/>
        <v>0</v>
      </c>
      <c r="CE7" s="11">
        <f t="shared" si="71"/>
        <v>0.625</v>
      </c>
      <c r="CF7" s="11">
        <f t="shared" si="72"/>
        <v>0</v>
      </c>
      <c r="CG7" s="11">
        <f t="shared" si="73"/>
        <v>0.625</v>
      </c>
      <c r="CH7" s="11">
        <f t="shared" si="74"/>
        <v>0</v>
      </c>
      <c r="CI7" s="17">
        <f t="shared" si="75"/>
        <v>2.5</v>
      </c>
      <c r="CJ7" s="11">
        <f t="shared" si="76"/>
        <v>0</v>
      </c>
      <c r="CK7" s="11">
        <f t="shared" si="77"/>
        <v>2</v>
      </c>
      <c r="CL7" s="11">
        <f t="shared" si="78"/>
        <v>0</v>
      </c>
      <c r="CM7" s="11">
        <f t="shared" si="79"/>
        <v>2</v>
      </c>
      <c r="CN7" s="11">
        <f t="shared" si="80"/>
        <v>0</v>
      </c>
      <c r="CO7" s="11">
        <f t="shared" si="81"/>
        <v>0</v>
      </c>
      <c r="CP7" s="17">
        <f t="shared" si="82"/>
        <v>4</v>
      </c>
      <c r="CQ7" s="11">
        <f t="shared" si="83"/>
        <v>1</v>
      </c>
      <c r="CR7" s="11">
        <f t="shared" si="84"/>
        <v>1</v>
      </c>
      <c r="CS7" s="11">
        <f t="shared" si="85"/>
        <v>1</v>
      </c>
      <c r="CT7" s="11">
        <f t="shared" si="86"/>
        <v>1</v>
      </c>
      <c r="CU7" s="11">
        <f t="shared" si="87"/>
        <v>0</v>
      </c>
      <c r="CV7" s="11">
        <f t="shared" si="88"/>
        <v>0</v>
      </c>
      <c r="CW7" s="17">
        <f t="shared" si="89"/>
        <v>4</v>
      </c>
      <c r="CX7" s="11">
        <f t="shared" si="90"/>
        <v>1</v>
      </c>
      <c r="CY7" s="11">
        <f t="shared" si="91"/>
        <v>0</v>
      </c>
      <c r="CZ7" s="11">
        <f t="shared" si="92"/>
        <v>0</v>
      </c>
      <c r="DA7" s="11">
        <f t="shared" si="93"/>
        <v>0</v>
      </c>
      <c r="DB7" s="11">
        <f t="shared" si="94"/>
        <v>0</v>
      </c>
      <c r="DC7" s="11">
        <f t="shared" si="95"/>
        <v>0</v>
      </c>
      <c r="DD7" s="17">
        <f t="shared" si="96"/>
        <v>1</v>
      </c>
      <c r="DE7" s="12" t="s">
        <v>1628</v>
      </c>
      <c r="DF7" s="12">
        <v>909</v>
      </c>
      <c r="DG7" s="13">
        <v>2394</v>
      </c>
      <c r="DH7" s="17">
        <f t="shared" si="97"/>
        <v>2</v>
      </c>
      <c r="DI7" s="17">
        <f t="shared" si="98"/>
        <v>2.6</v>
      </c>
      <c r="DJ7" s="10" t="str">
        <f t="shared" si="99"/>
        <v>Bra</v>
      </c>
    </row>
    <row r="8" spans="1:114" ht="15" x14ac:dyDescent="0.25">
      <c r="A8" s="6" t="s">
        <v>925</v>
      </c>
      <c r="B8" s="7">
        <v>1962</v>
      </c>
      <c r="C8" s="6" t="s">
        <v>1153</v>
      </c>
      <c r="D8" s="9" t="str">
        <f t="shared" si="0"/>
        <v>Carina Sörhammar</v>
      </c>
      <c r="E8" s="10" t="str">
        <f t="shared" si="1"/>
        <v>carina.sorhammar@norberg.se</v>
      </c>
      <c r="F8" s="10" t="str">
        <f t="shared" si="2"/>
        <v>Föreståndare Fritidsgården</v>
      </c>
      <c r="G8" s="11">
        <f t="shared" si="3"/>
        <v>0</v>
      </c>
      <c r="H8" s="11">
        <f t="shared" si="4"/>
        <v>0</v>
      </c>
      <c r="I8" s="11">
        <f t="shared" si="5"/>
        <v>1.25</v>
      </c>
      <c r="J8" s="11">
        <f t="shared" si="6"/>
        <v>0</v>
      </c>
      <c r="K8" s="11">
        <f t="shared" si="7"/>
        <v>0</v>
      </c>
      <c r="L8" s="10">
        <f t="shared" si="8"/>
        <v>1.25</v>
      </c>
      <c r="M8" s="11">
        <f t="shared" si="9"/>
        <v>0</v>
      </c>
      <c r="N8" s="11">
        <f t="shared" si="10"/>
        <v>1</v>
      </c>
      <c r="O8" s="11">
        <f t="shared" si="11"/>
        <v>1</v>
      </c>
      <c r="P8" s="11">
        <f t="shared" si="12"/>
        <v>1</v>
      </c>
      <c r="Q8" s="11">
        <f t="shared" si="13"/>
        <v>0</v>
      </c>
      <c r="R8" s="11">
        <f t="shared" si="14"/>
        <v>0</v>
      </c>
      <c r="S8" s="10">
        <f t="shared" si="15"/>
        <v>3</v>
      </c>
      <c r="T8" s="11">
        <f t="shared" si="16"/>
        <v>0</v>
      </c>
      <c r="U8" s="11">
        <f t="shared" si="17"/>
        <v>0.625</v>
      </c>
      <c r="V8" s="11">
        <f t="shared" si="18"/>
        <v>0.625</v>
      </c>
      <c r="W8" s="11">
        <f t="shared" si="19"/>
        <v>0</v>
      </c>
      <c r="X8" s="11">
        <f t="shared" si="20"/>
        <v>0</v>
      </c>
      <c r="Y8" s="11">
        <f t="shared" si="21"/>
        <v>0.625</v>
      </c>
      <c r="Z8" s="11">
        <f t="shared" si="22"/>
        <v>0.625</v>
      </c>
      <c r="AA8" s="11">
        <f t="shared" si="23"/>
        <v>0.625</v>
      </c>
      <c r="AB8" s="11">
        <f t="shared" si="24"/>
        <v>0</v>
      </c>
      <c r="AC8" s="10">
        <f t="shared" si="25"/>
        <v>3.125</v>
      </c>
      <c r="AD8" s="11">
        <f t="shared" si="26"/>
        <v>1</v>
      </c>
      <c r="AE8" s="11">
        <f t="shared" si="27"/>
        <v>0</v>
      </c>
      <c r="AF8" s="11">
        <f t="shared" si="28"/>
        <v>1</v>
      </c>
      <c r="AG8" s="11">
        <f t="shared" si="29"/>
        <v>0</v>
      </c>
      <c r="AH8" s="11">
        <f t="shared" si="30"/>
        <v>0</v>
      </c>
      <c r="AI8" s="11">
        <f t="shared" si="31"/>
        <v>0</v>
      </c>
      <c r="AJ8" s="10">
        <f t="shared" si="32"/>
        <v>2</v>
      </c>
      <c r="AK8" s="11">
        <f t="shared" si="33"/>
        <v>1</v>
      </c>
      <c r="AL8" s="11">
        <f t="shared" si="34"/>
        <v>1</v>
      </c>
      <c r="AM8" s="11">
        <f t="shared" si="35"/>
        <v>1</v>
      </c>
      <c r="AN8" s="11">
        <f t="shared" si="36"/>
        <v>1</v>
      </c>
      <c r="AO8" s="11">
        <f t="shared" si="37"/>
        <v>0</v>
      </c>
      <c r="AP8" s="11">
        <f t="shared" si="38"/>
        <v>0</v>
      </c>
      <c r="AQ8" s="10">
        <f t="shared" si="39"/>
        <v>4</v>
      </c>
      <c r="AR8" s="11">
        <f t="shared" si="40"/>
        <v>1</v>
      </c>
      <c r="AS8" s="11">
        <f t="shared" si="41"/>
        <v>0</v>
      </c>
      <c r="AT8" s="11">
        <f t="shared" si="42"/>
        <v>0</v>
      </c>
      <c r="AU8" s="11">
        <f t="shared" si="43"/>
        <v>0</v>
      </c>
      <c r="AV8" s="11">
        <f t="shared" si="44"/>
        <v>0</v>
      </c>
      <c r="AW8" s="11">
        <f t="shared" si="45"/>
        <v>0</v>
      </c>
      <c r="AX8" s="10">
        <f t="shared" si="46"/>
        <v>1</v>
      </c>
      <c r="AY8" s="12">
        <v>535</v>
      </c>
      <c r="AZ8" s="12" t="s">
        <v>1629</v>
      </c>
      <c r="BA8" s="13">
        <v>2205</v>
      </c>
      <c r="BB8" s="10">
        <f t="shared" si="47"/>
        <v>1</v>
      </c>
      <c r="BC8" s="17">
        <f t="shared" si="48"/>
        <v>2.2000000000000002</v>
      </c>
      <c r="BD8" s="35" t="s">
        <v>1785</v>
      </c>
      <c r="BE8" s="10" t="str">
        <f t="shared" si="49"/>
        <v>Varken eller</v>
      </c>
      <c r="BF8" s="6" t="s">
        <v>925</v>
      </c>
      <c r="BG8" s="7">
        <v>1962</v>
      </c>
      <c r="BH8" s="6" t="s">
        <v>1153</v>
      </c>
      <c r="BI8" s="9" t="str">
        <f t="shared" si="50"/>
        <v>Carina Sörhammar</v>
      </c>
      <c r="BJ8" s="10" t="str">
        <f t="shared" si="51"/>
        <v>carina.sorhammar@norberg.se</v>
      </c>
      <c r="BK8" s="10" t="str">
        <f t="shared" si="52"/>
        <v>Föreståndare Fritidsgården</v>
      </c>
      <c r="BL8" s="10"/>
      <c r="BM8" s="11">
        <f t="shared" si="53"/>
        <v>0</v>
      </c>
      <c r="BN8" s="11">
        <f t="shared" si="54"/>
        <v>0</v>
      </c>
      <c r="BO8" s="11">
        <f t="shared" si="55"/>
        <v>1.25</v>
      </c>
      <c r="BP8" s="11">
        <f t="shared" si="56"/>
        <v>0</v>
      </c>
      <c r="BQ8" s="11">
        <f t="shared" si="57"/>
        <v>0</v>
      </c>
      <c r="BR8" s="17">
        <f t="shared" si="58"/>
        <v>1.25</v>
      </c>
      <c r="BS8" s="11">
        <f t="shared" si="59"/>
        <v>0</v>
      </c>
      <c r="BT8" s="11">
        <f t="shared" si="60"/>
        <v>1</v>
      </c>
      <c r="BU8" s="11">
        <f t="shared" si="61"/>
        <v>1</v>
      </c>
      <c r="BV8" s="11">
        <f t="shared" si="62"/>
        <v>1</v>
      </c>
      <c r="BW8" s="11">
        <f t="shared" si="63"/>
        <v>0</v>
      </c>
      <c r="BX8" s="11">
        <f t="shared" si="64"/>
        <v>0</v>
      </c>
      <c r="BY8" s="17">
        <f t="shared" si="65"/>
        <v>3</v>
      </c>
      <c r="BZ8" s="11">
        <f t="shared" si="66"/>
        <v>0</v>
      </c>
      <c r="CA8" s="11">
        <f t="shared" si="67"/>
        <v>0.625</v>
      </c>
      <c r="CB8" s="11">
        <f t="shared" si="68"/>
        <v>0.625</v>
      </c>
      <c r="CC8" s="11">
        <f t="shared" si="69"/>
        <v>0</v>
      </c>
      <c r="CD8" s="11">
        <f t="shared" si="70"/>
        <v>0</v>
      </c>
      <c r="CE8" s="11">
        <f t="shared" si="71"/>
        <v>0.625</v>
      </c>
      <c r="CF8" s="11">
        <f t="shared" si="72"/>
        <v>0.625</v>
      </c>
      <c r="CG8" s="11">
        <f t="shared" si="73"/>
        <v>0.625</v>
      </c>
      <c r="CH8" s="11">
        <f t="shared" si="74"/>
        <v>0</v>
      </c>
      <c r="CI8" s="17">
        <f t="shared" si="75"/>
        <v>3.125</v>
      </c>
      <c r="CJ8" s="11">
        <f t="shared" si="76"/>
        <v>1</v>
      </c>
      <c r="CK8" s="11">
        <f t="shared" si="77"/>
        <v>0</v>
      </c>
      <c r="CL8" s="11">
        <f t="shared" si="78"/>
        <v>1</v>
      </c>
      <c r="CM8" s="11">
        <f t="shared" si="79"/>
        <v>0</v>
      </c>
      <c r="CN8" s="11">
        <f t="shared" si="80"/>
        <v>0</v>
      </c>
      <c r="CO8" s="11">
        <f t="shared" si="81"/>
        <v>0</v>
      </c>
      <c r="CP8" s="17">
        <f t="shared" si="82"/>
        <v>2</v>
      </c>
      <c r="CQ8" s="11">
        <f t="shared" si="83"/>
        <v>1</v>
      </c>
      <c r="CR8" s="11">
        <f t="shared" si="84"/>
        <v>1</v>
      </c>
      <c r="CS8" s="11">
        <f t="shared" si="85"/>
        <v>1</v>
      </c>
      <c r="CT8" s="11">
        <f t="shared" si="86"/>
        <v>1</v>
      </c>
      <c r="CU8" s="11">
        <f t="shared" si="87"/>
        <v>0</v>
      </c>
      <c r="CV8" s="11">
        <f t="shared" si="88"/>
        <v>0</v>
      </c>
      <c r="CW8" s="17">
        <f t="shared" si="89"/>
        <v>4</v>
      </c>
      <c r="CX8" s="11">
        <f t="shared" si="90"/>
        <v>1</v>
      </c>
      <c r="CY8" s="11">
        <f t="shared" si="91"/>
        <v>0</v>
      </c>
      <c r="CZ8" s="11">
        <f t="shared" si="92"/>
        <v>0</v>
      </c>
      <c r="DA8" s="11">
        <f t="shared" si="93"/>
        <v>0</v>
      </c>
      <c r="DB8" s="11">
        <f t="shared" si="94"/>
        <v>0</v>
      </c>
      <c r="DC8" s="11">
        <f t="shared" si="95"/>
        <v>0</v>
      </c>
      <c r="DD8" s="17">
        <f t="shared" si="96"/>
        <v>1</v>
      </c>
      <c r="DE8" s="12">
        <v>535</v>
      </c>
      <c r="DF8" s="12" t="s">
        <v>1629</v>
      </c>
      <c r="DG8" s="13">
        <v>2205</v>
      </c>
      <c r="DH8" s="17">
        <f t="shared" si="97"/>
        <v>1</v>
      </c>
      <c r="DI8" s="17">
        <f t="shared" si="98"/>
        <v>2.2000000000000002</v>
      </c>
      <c r="DJ8" s="10" t="str">
        <f t="shared" si="99"/>
        <v>Varken eller</v>
      </c>
    </row>
    <row r="9" spans="1:114" ht="15" x14ac:dyDescent="0.25">
      <c r="A9" s="6" t="s">
        <v>925</v>
      </c>
      <c r="B9" s="7">
        <v>1982</v>
      </c>
      <c r="C9" s="6" t="s">
        <v>509</v>
      </c>
      <c r="D9" s="9" t="str">
        <f t="shared" si="0"/>
        <v>Lena Sundholm</v>
      </c>
      <c r="E9" s="10" t="str">
        <f t="shared" si="1"/>
        <v>lena.sundholm@fagersta.se</v>
      </c>
      <c r="F9" s="10" t="str">
        <f t="shared" si="2"/>
        <v>Kultur- o Fritidschef</v>
      </c>
      <c r="G9" s="11">
        <f t="shared" si="3"/>
        <v>1.25</v>
      </c>
      <c r="H9" s="11">
        <f t="shared" si="4"/>
        <v>0</v>
      </c>
      <c r="I9" s="11">
        <f t="shared" si="5"/>
        <v>1.25</v>
      </c>
      <c r="J9" s="11">
        <f t="shared" si="6"/>
        <v>1.25</v>
      </c>
      <c r="K9" s="11">
        <f t="shared" si="7"/>
        <v>0</v>
      </c>
      <c r="L9" s="10">
        <f t="shared" si="8"/>
        <v>3.75</v>
      </c>
      <c r="M9" s="11">
        <f t="shared" si="9"/>
        <v>0</v>
      </c>
      <c r="N9" s="11">
        <f t="shared" si="10"/>
        <v>1</v>
      </c>
      <c r="O9" s="11">
        <f t="shared" si="11"/>
        <v>0</v>
      </c>
      <c r="P9" s="11">
        <f t="shared" si="12"/>
        <v>1</v>
      </c>
      <c r="Q9" s="11">
        <f t="shared" si="13"/>
        <v>0</v>
      </c>
      <c r="R9" s="11">
        <f t="shared" si="14"/>
        <v>0</v>
      </c>
      <c r="S9" s="10">
        <f t="shared" si="15"/>
        <v>2</v>
      </c>
      <c r="T9" s="11">
        <f t="shared" si="16"/>
        <v>0</v>
      </c>
      <c r="U9" s="11">
        <f t="shared" si="17"/>
        <v>0</v>
      </c>
      <c r="V9" s="11">
        <f t="shared" si="18"/>
        <v>0</v>
      </c>
      <c r="W9" s="11">
        <f t="shared" si="19"/>
        <v>0</v>
      </c>
      <c r="X9" s="11">
        <f t="shared" si="20"/>
        <v>0</v>
      </c>
      <c r="Y9" s="11">
        <f t="shared" si="21"/>
        <v>0.625</v>
      </c>
      <c r="Z9" s="11">
        <f t="shared" si="22"/>
        <v>0.625</v>
      </c>
      <c r="AA9" s="11">
        <f t="shared" si="23"/>
        <v>0</v>
      </c>
      <c r="AB9" s="11">
        <f t="shared" si="24"/>
        <v>0</v>
      </c>
      <c r="AC9" s="10">
        <f t="shared" si="25"/>
        <v>1.25</v>
      </c>
      <c r="AD9" s="11">
        <f t="shared" si="26"/>
        <v>1</v>
      </c>
      <c r="AE9" s="11">
        <f t="shared" si="27"/>
        <v>0</v>
      </c>
      <c r="AF9" s="11">
        <f t="shared" si="28"/>
        <v>0</v>
      </c>
      <c r="AG9" s="11">
        <f t="shared" si="29"/>
        <v>2</v>
      </c>
      <c r="AH9" s="11">
        <f t="shared" si="30"/>
        <v>1</v>
      </c>
      <c r="AI9" s="11">
        <f t="shared" si="31"/>
        <v>0</v>
      </c>
      <c r="AJ9" s="10">
        <f t="shared" si="32"/>
        <v>4</v>
      </c>
      <c r="AK9" s="11">
        <f t="shared" si="33"/>
        <v>1</v>
      </c>
      <c r="AL9" s="11">
        <f t="shared" si="34"/>
        <v>1</v>
      </c>
      <c r="AM9" s="11">
        <f t="shared" si="35"/>
        <v>1</v>
      </c>
      <c r="AN9" s="11">
        <f t="shared" si="36"/>
        <v>1</v>
      </c>
      <c r="AO9" s="11">
        <f t="shared" si="37"/>
        <v>0</v>
      </c>
      <c r="AP9" s="11">
        <f t="shared" si="38"/>
        <v>0</v>
      </c>
      <c r="AQ9" s="10">
        <f t="shared" si="39"/>
        <v>4</v>
      </c>
      <c r="AR9" s="11">
        <f t="shared" si="40"/>
        <v>0</v>
      </c>
      <c r="AS9" s="11">
        <f t="shared" si="41"/>
        <v>0</v>
      </c>
      <c r="AT9" s="11">
        <f t="shared" si="42"/>
        <v>0</v>
      </c>
      <c r="AU9" s="11">
        <f t="shared" si="43"/>
        <v>0</v>
      </c>
      <c r="AV9" s="11">
        <f t="shared" si="44"/>
        <v>0</v>
      </c>
      <c r="AW9" s="11">
        <f t="shared" si="45"/>
        <v>0</v>
      </c>
      <c r="AX9" s="10">
        <f t="shared" si="46"/>
        <v>0</v>
      </c>
      <c r="AY9" s="12" t="s">
        <v>1630</v>
      </c>
      <c r="AZ9" s="12" t="s">
        <v>1555</v>
      </c>
      <c r="BA9" s="13">
        <v>3512</v>
      </c>
      <c r="BB9" s="10">
        <f t="shared" si="47"/>
        <v>5</v>
      </c>
      <c r="BC9" s="17">
        <f t="shared" si="48"/>
        <v>2.9</v>
      </c>
      <c r="BD9" s="35" t="s">
        <v>1785</v>
      </c>
      <c r="BE9" s="10" t="str">
        <f t="shared" si="49"/>
        <v>Bra</v>
      </c>
      <c r="BF9" s="6" t="s">
        <v>925</v>
      </c>
      <c r="BG9" s="7">
        <v>1982</v>
      </c>
      <c r="BH9" s="6" t="s">
        <v>509</v>
      </c>
      <c r="BI9" s="9" t="str">
        <f t="shared" si="50"/>
        <v>Lena Sundholm</v>
      </c>
      <c r="BJ9" s="10" t="str">
        <f t="shared" si="51"/>
        <v>lena.sundholm@fagersta.se</v>
      </c>
      <c r="BK9" s="10" t="str">
        <f t="shared" si="52"/>
        <v>Kultur- o Fritidschef</v>
      </c>
      <c r="BL9" s="10"/>
      <c r="BM9" s="11">
        <f t="shared" si="53"/>
        <v>1.25</v>
      </c>
      <c r="BN9" s="11">
        <f t="shared" si="54"/>
        <v>0</v>
      </c>
      <c r="BO9" s="11">
        <f t="shared" si="55"/>
        <v>1.25</v>
      </c>
      <c r="BP9" s="11">
        <f t="shared" si="56"/>
        <v>1.25</v>
      </c>
      <c r="BQ9" s="11">
        <f t="shared" si="57"/>
        <v>0</v>
      </c>
      <c r="BR9" s="17">
        <f t="shared" si="58"/>
        <v>3.75</v>
      </c>
      <c r="BS9" s="11">
        <f t="shared" si="59"/>
        <v>0</v>
      </c>
      <c r="BT9" s="11">
        <f t="shared" si="60"/>
        <v>1</v>
      </c>
      <c r="BU9" s="11">
        <f t="shared" si="61"/>
        <v>0</v>
      </c>
      <c r="BV9" s="11">
        <f t="shared" si="62"/>
        <v>1</v>
      </c>
      <c r="BW9" s="11">
        <f t="shared" si="63"/>
        <v>0</v>
      </c>
      <c r="BX9" s="11">
        <f t="shared" si="64"/>
        <v>0</v>
      </c>
      <c r="BY9" s="17">
        <f t="shared" si="65"/>
        <v>2</v>
      </c>
      <c r="BZ9" s="11">
        <f t="shared" si="66"/>
        <v>0</v>
      </c>
      <c r="CA9" s="11">
        <f t="shared" si="67"/>
        <v>0</v>
      </c>
      <c r="CB9" s="11">
        <f t="shared" si="68"/>
        <v>0</v>
      </c>
      <c r="CC9" s="11">
        <f t="shared" si="69"/>
        <v>0</v>
      </c>
      <c r="CD9" s="11">
        <f t="shared" si="70"/>
        <v>0</v>
      </c>
      <c r="CE9" s="11">
        <f t="shared" si="71"/>
        <v>0.625</v>
      </c>
      <c r="CF9" s="11">
        <f t="shared" si="72"/>
        <v>0.625</v>
      </c>
      <c r="CG9" s="11">
        <f t="shared" si="73"/>
        <v>0</v>
      </c>
      <c r="CH9" s="11">
        <f t="shared" si="74"/>
        <v>0</v>
      </c>
      <c r="CI9" s="17">
        <f t="shared" si="75"/>
        <v>1.25</v>
      </c>
      <c r="CJ9" s="11">
        <f t="shared" si="76"/>
        <v>1</v>
      </c>
      <c r="CK9" s="11">
        <f t="shared" si="77"/>
        <v>0</v>
      </c>
      <c r="CL9" s="11">
        <f t="shared" si="78"/>
        <v>0</v>
      </c>
      <c r="CM9" s="11">
        <f t="shared" si="79"/>
        <v>2</v>
      </c>
      <c r="CN9" s="11">
        <f t="shared" si="80"/>
        <v>1</v>
      </c>
      <c r="CO9" s="11">
        <f t="shared" si="81"/>
        <v>0</v>
      </c>
      <c r="CP9" s="17">
        <f t="shared" si="82"/>
        <v>4</v>
      </c>
      <c r="CQ9" s="11">
        <f t="shared" si="83"/>
        <v>1</v>
      </c>
      <c r="CR9" s="11">
        <f t="shared" si="84"/>
        <v>1</v>
      </c>
      <c r="CS9" s="11">
        <f t="shared" si="85"/>
        <v>1</v>
      </c>
      <c r="CT9" s="11">
        <f t="shared" si="86"/>
        <v>1</v>
      </c>
      <c r="CU9" s="11">
        <f t="shared" si="87"/>
        <v>0</v>
      </c>
      <c r="CV9" s="11">
        <f t="shared" si="88"/>
        <v>0</v>
      </c>
      <c r="CW9" s="17">
        <f t="shared" si="89"/>
        <v>4</v>
      </c>
      <c r="CX9" s="11">
        <f t="shared" si="90"/>
        <v>0</v>
      </c>
      <c r="CY9" s="11">
        <f t="shared" si="91"/>
        <v>0</v>
      </c>
      <c r="CZ9" s="11">
        <f t="shared" si="92"/>
        <v>0</v>
      </c>
      <c r="DA9" s="11">
        <f t="shared" si="93"/>
        <v>0</v>
      </c>
      <c r="DB9" s="11">
        <f t="shared" si="94"/>
        <v>0</v>
      </c>
      <c r="DC9" s="11">
        <f t="shared" si="95"/>
        <v>0</v>
      </c>
      <c r="DD9" s="17">
        <f t="shared" si="96"/>
        <v>0</v>
      </c>
      <c r="DE9" s="12" t="s">
        <v>1630</v>
      </c>
      <c r="DF9" s="12" t="s">
        <v>1555</v>
      </c>
      <c r="DG9" s="13">
        <v>3512</v>
      </c>
      <c r="DH9" s="17">
        <f t="shared" si="97"/>
        <v>5</v>
      </c>
      <c r="DI9" s="17">
        <f t="shared" si="98"/>
        <v>2.9</v>
      </c>
      <c r="DJ9" s="10" t="str">
        <f t="shared" si="99"/>
        <v>Bra</v>
      </c>
    </row>
    <row r="10" spans="1:114" ht="15" x14ac:dyDescent="0.25">
      <c r="A10" s="6" t="s">
        <v>925</v>
      </c>
      <c r="B10" s="7">
        <v>1904</v>
      </c>
      <c r="C10" s="6" t="s">
        <v>926</v>
      </c>
      <c r="D10" s="9" t="str">
        <f t="shared" si="0"/>
        <v>Anna-Lena Pligg</v>
      </c>
      <c r="E10" s="10" t="str">
        <f t="shared" si="1"/>
        <v>anna-lena.pligg@skinnskatteberg.se</v>
      </c>
      <c r="F10" s="10" t="str">
        <f t="shared" si="2"/>
        <v>kultur o fritidsassistent/föreningsansvarig</v>
      </c>
      <c r="G10" s="11">
        <f t="shared" si="3"/>
        <v>0</v>
      </c>
      <c r="H10" s="11">
        <f t="shared" si="4"/>
        <v>0</v>
      </c>
      <c r="I10" s="11">
        <f t="shared" si="5"/>
        <v>0</v>
      </c>
      <c r="J10" s="11">
        <f t="shared" si="6"/>
        <v>0</v>
      </c>
      <c r="K10" s="11">
        <f t="shared" si="7"/>
        <v>0</v>
      </c>
      <c r="L10" s="10">
        <f t="shared" si="8"/>
        <v>0</v>
      </c>
      <c r="M10" s="11">
        <f t="shared" si="9"/>
        <v>1</v>
      </c>
      <c r="N10" s="11">
        <f t="shared" si="10"/>
        <v>1</v>
      </c>
      <c r="O10" s="11">
        <f t="shared" si="11"/>
        <v>1</v>
      </c>
      <c r="P10" s="11">
        <f t="shared" si="12"/>
        <v>1</v>
      </c>
      <c r="Q10" s="11">
        <f t="shared" si="13"/>
        <v>0</v>
      </c>
      <c r="R10" s="11">
        <f t="shared" si="14"/>
        <v>0</v>
      </c>
      <c r="S10" s="10">
        <f t="shared" si="15"/>
        <v>4</v>
      </c>
      <c r="T10" s="11">
        <f t="shared" si="16"/>
        <v>0.625</v>
      </c>
      <c r="U10" s="11">
        <f t="shared" si="17"/>
        <v>0</v>
      </c>
      <c r="V10" s="11">
        <f t="shared" si="18"/>
        <v>0.625</v>
      </c>
      <c r="W10" s="11">
        <f t="shared" si="19"/>
        <v>0</v>
      </c>
      <c r="X10" s="11">
        <f t="shared" si="20"/>
        <v>0</v>
      </c>
      <c r="Y10" s="11">
        <f t="shared" si="21"/>
        <v>0.625</v>
      </c>
      <c r="Z10" s="11">
        <f t="shared" si="22"/>
        <v>0.625</v>
      </c>
      <c r="AA10" s="11">
        <f t="shared" si="23"/>
        <v>0</v>
      </c>
      <c r="AB10" s="11">
        <f t="shared" si="24"/>
        <v>0</v>
      </c>
      <c r="AC10" s="10">
        <f t="shared" si="25"/>
        <v>2.5</v>
      </c>
      <c r="AD10" s="11">
        <f t="shared" si="26"/>
        <v>0</v>
      </c>
      <c r="AE10" s="11">
        <f t="shared" si="27"/>
        <v>2</v>
      </c>
      <c r="AF10" s="11">
        <f t="shared" si="28"/>
        <v>1</v>
      </c>
      <c r="AG10" s="11">
        <f t="shared" si="29"/>
        <v>0</v>
      </c>
      <c r="AH10" s="11">
        <f t="shared" si="30"/>
        <v>1</v>
      </c>
      <c r="AI10" s="11">
        <f t="shared" si="31"/>
        <v>0</v>
      </c>
      <c r="AJ10" s="10">
        <f t="shared" si="32"/>
        <v>4</v>
      </c>
      <c r="AK10" s="11">
        <f t="shared" si="33"/>
        <v>1</v>
      </c>
      <c r="AL10" s="11">
        <f t="shared" si="34"/>
        <v>1</v>
      </c>
      <c r="AM10" s="11">
        <f t="shared" si="35"/>
        <v>1</v>
      </c>
      <c r="AN10" s="11">
        <f t="shared" si="36"/>
        <v>0</v>
      </c>
      <c r="AO10" s="11">
        <f t="shared" si="37"/>
        <v>0</v>
      </c>
      <c r="AP10" s="11">
        <f t="shared" si="38"/>
        <v>0</v>
      </c>
      <c r="AQ10" s="10">
        <f t="shared" si="39"/>
        <v>3</v>
      </c>
      <c r="AR10" s="11">
        <f t="shared" si="40"/>
        <v>1</v>
      </c>
      <c r="AS10" s="11">
        <f t="shared" si="41"/>
        <v>1</v>
      </c>
      <c r="AT10" s="11">
        <f t="shared" si="42"/>
        <v>1</v>
      </c>
      <c r="AU10" s="11">
        <f t="shared" si="43"/>
        <v>0</v>
      </c>
      <c r="AV10" s="11">
        <f t="shared" si="44"/>
        <v>1</v>
      </c>
      <c r="AW10" s="11">
        <f t="shared" si="45"/>
        <v>0</v>
      </c>
      <c r="AX10" s="10">
        <f t="shared" si="46"/>
        <v>4</v>
      </c>
      <c r="AY10" s="12" t="s">
        <v>1405</v>
      </c>
      <c r="AZ10" s="12" t="s">
        <v>1631</v>
      </c>
      <c r="BA10" s="13">
        <v>2699</v>
      </c>
      <c r="BB10" s="10">
        <f t="shared" si="47"/>
        <v>3</v>
      </c>
      <c r="BC10" s="17">
        <f t="shared" si="48"/>
        <v>2.9</v>
      </c>
      <c r="BD10" s="35" t="s">
        <v>1785</v>
      </c>
      <c r="BE10" s="10" t="str">
        <f t="shared" si="49"/>
        <v>Varken eller</v>
      </c>
      <c r="BF10" s="6" t="s">
        <v>925</v>
      </c>
      <c r="BG10" s="7">
        <v>1904</v>
      </c>
      <c r="BH10" s="6" t="s">
        <v>926</v>
      </c>
      <c r="BI10" s="9" t="str">
        <f t="shared" si="50"/>
        <v>Anna-Lena Pligg</v>
      </c>
      <c r="BJ10" s="10" t="str">
        <f t="shared" si="51"/>
        <v>anna-lena.pligg@skinnskatteberg.se</v>
      </c>
      <c r="BK10" s="10" t="str">
        <f t="shared" si="52"/>
        <v>kultur o fritidsassistent/föreningsansvarig</v>
      </c>
      <c r="BL10" s="10"/>
      <c r="BM10" s="11">
        <f t="shared" si="53"/>
        <v>0</v>
      </c>
      <c r="BN10" s="11">
        <f t="shared" si="54"/>
        <v>0</v>
      </c>
      <c r="BO10" s="11">
        <f t="shared" si="55"/>
        <v>0</v>
      </c>
      <c r="BP10" s="11">
        <f t="shared" si="56"/>
        <v>0</v>
      </c>
      <c r="BQ10" s="11">
        <f t="shared" si="57"/>
        <v>0</v>
      </c>
      <c r="BR10" s="17">
        <f t="shared" si="58"/>
        <v>0</v>
      </c>
      <c r="BS10" s="11">
        <f t="shared" si="59"/>
        <v>1</v>
      </c>
      <c r="BT10" s="11">
        <f t="shared" si="60"/>
        <v>1</v>
      </c>
      <c r="BU10" s="11">
        <f t="shared" si="61"/>
        <v>1</v>
      </c>
      <c r="BV10" s="11">
        <f t="shared" si="62"/>
        <v>1</v>
      </c>
      <c r="BW10" s="11">
        <f t="shared" si="63"/>
        <v>0</v>
      </c>
      <c r="BX10" s="11">
        <f t="shared" si="64"/>
        <v>0</v>
      </c>
      <c r="BY10" s="17">
        <f t="shared" si="65"/>
        <v>4</v>
      </c>
      <c r="BZ10" s="11">
        <f t="shared" si="66"/>
        <v>0.625</v>
      </c>
      <c r="CA10" s="11">
        <f t="shared" si="67"/>
        <v>0</v>
      </c>
      <c r="CB10" s="11">
        <f t="shared" si="68"/>
        <v>0.625</v>
      </c>
      <c r="CC10" s="11">
        <f t="shared" si="69"/>
        <v>0</v>
      </c>
      <c r="CD10" s="11">
        <f t="shared" si="70"/>
        <v>0</v>
      </c>
      <c r="CE10" s="11">
        <f t="shared" si="71"/>
        <v>0.625</v>
      </c>
      <c r="CF10" s="11">
        <f t="shared" si="72"/>
        <v>0.625</v>
      </c>
      <c r="CG10" s="11">
        <f t="shared" si="73"/>
        <v>0</v>
      </c>
      <c r="CH10" s="11">
        <f t="shared" si="74"/>
        <v>0</v>
      </c>
      <c r="CI10" s="17">
        <f t="shared" si="75"/>
        <v>2.5</v>
      </c>
      <c r="CJ10" s="11">
        <f t="shared" si="76"/>
        <v>0</v>
      </c>
      <c r="CK10" s="11">
        <f t="shared" si="77"/>
        <v>2</v>
      </c>
      <c r="CL10" s="11">
        <f t="shared" si="78"/>
        <v>1</v>
      </c>
      <c r="CM10" s="11">
        <f t="shared" si="79"/>
        <v>0</v>
      </c>
      <c r="CN10" s="11">
        <f t="shared" si="80"/>
        <v>1</v>
      </c>
      <c r="CO10" s="11">
        <f t="shared" si="81"/>
        <v>0</v>
      </c>
      <c r="CP10" s="17">
        <f t="shared" si="82"/>
        <v>4</v>
      </c>
      <c r="CQ10" s="11">
        <f t="shared" si="83"/>
        <v>1</v>
      </c>
      <c r="CR10" s="11">
        <f t="shared" si="84"/>
        <v>1</v>
      </c>
      <c r="CS10" s="11">
        <f t="shared" si="85"/>
        <v>1</v>
      </c>
      <c r="CT10" s="11">
        <f t="shared" si="86"/>
        <v>0</v>
      </c>
      <c r="CU10" s="11">
        <f t="shared" si="87"/>
        <v>0</v>
      </c>
      <c r="CV10" s="11">
        <f t="shared" si="88"/>
        <v>0</v>
      </c>
      <c r="CW10" s="17">
        <f t="shared" si="89"/>
        <v>3</v>
      </c>
      <c r="CX10" s="11">
        <f t="shared" si="90"/>
        <v>1</v>
      </c>
      <c r="CY10" s="11">
        <f t="shared" si="91"/>
        <v>1</v>
      </c>
      <c r="CZ10" s="11">
        <f t="shared" si="92"/>
        <v>1</v>
      </c>
      <c r="DA10" s="11">
        <f t="shared" si="93"/>
        <v>0</v>
      </c>
      <c r="DB10" s="11">
        <f t="shared" si="94"/>
        <v>1</v>
      </c>
      <c r="DC10" s="11">
        <f t="shared" si="95"/>
        <v>0</v>
      </c>
      <c r="DD10" s="17">
        <f t="shared" si="96"/>
        <v>4</v>
      </c>
      <c r="DE10" s="12" t="s">
        <v>1405</v>
      </c>
      <c r="DF10" s="12" t="s">
        <v>1631</v>
      </c>
      <c r="DG10" s="13">
        <v>2699</v>
      </c>
      <c r="DH10" s="17">
        <f t="shared" si="97"/>
        <v>3</v>
      </c>
      <c r="DI10" s="17">
        <f t="shared" si="98"/>
        <v>2.9</v>
      </c>
      <c r="DJ10" s="10" t="str">
        <f t="shared" si="99"/>
        <v>Varken eller</v>
      </c>
    </row>
    <row r="11" spans="1:114" ht="15" x14ac:dyDescent="0.25">
      <c r="A11" s="6" t="s">
        <v>925</v>
      </c>
      <c r="B11" s="7">
        <v>1984</v>
      </c>
      <c r="C11" s="6" t="s">
        <v>271</v>
      </c>
      <c r="D11" s="9" t="str">
        <f t="shared" si="0"/>
        <v>Agnetha Larssohn</v>
      </c>
      <c r="E11" s="10" t="str">
        <f t="shared" si="1"/>
        <v>agnetha.larssohn@arboga.se</v>
      </c>
      <c r="F11" s="10" t="str">
        <f t="shared" si="2"/>
        <v>Behandlare</v>
      </c>
      <c r="G11" s="11">
        <f t="shared" si="3"/>
        <v>0</v>
      </c>
      <c r="H11" s="11">
        <f t="shared" si="4"/>
        <v>0</v>
      </c>
      <c r="I11" s="11">
        <f t="shared" si="5"/>
        <v>1.25</v>
      </c>
      <c r="J11" s="11">
        <f t="shared" si="6"/>
        <v>1.25</v>
      </c>
      <c r="K11" s="11">
        <f t="shared" si="7"/>
        <v>0</v>
      </c>
      <c r="L11" s="10">
        <f t="shared" si="8"/>
        <v>2.5</v>
      </c>
      <c r="M11" s="11">
        <f t="shared" si="9"/>
        <v>1</v>
      </c>
      <c r="N11" s="11">
        <f t="shared" si="10"/>
        <v>1</v>
      </c>
      <c r="O11" s="11">
        <f t="shared" si="11"/>
        <v>1</v>
      </c>
      <c r="P11" s="11">
        <f t="shared" si="12"/>
        <v>1</v>
      </c>
      <c r="Q11" s="11">
        <f t="shared" si="13"/>
        <v>0</v>
      </c>
      <c r="R11" s="11">
        <f t="shared" si="14"/>
        <v>0</v>
      </c>
      <c r="S11" s="10">
        <f t="shared" si="15"/>
        <v>4</v>
      </c>
      <c r="T11" s="11">
        <f t="shared" si="16"/>
        <v>0</v>
      </c>
      <c r="U11" s="11">
        <f t="shared" si="17"/>
        <v>0</v>
      </c>
      <c r="V11" s="11">
        <f t="shared" si="18"/>
        <v>0</v>
      </c>
      <c r="W11" s="11">
        <f t="shared" si="19"/>
        <v>0.625</v>
      </c>
      <c r="X11" s="11">
        <f t="shared" si="20"/>
        <v>0</v>
      </c>
      <c r="Y11" s="11">
        <f t="shared" si="21"/>
        <v>0.625</v>
      </c>
      <c r="Z11" s="11">
        <f t="shared" si="22"/>
        <v>0.625</v>
      </c>
      <c r="AA11" s="11">
        <f t="shared" si="23"/>
        <v>0</v>
      </c>
      <c r="AB11" s="11">
        <f t="shared" si="24"/>
        <v>0</v>
      </c>
      <c r="AC11" s="10">
        <f t="shared" si="25"/>
        <v>1.875</v>
      </c>
      <c r="AD11" s="11">
        <f t="shared" si="26"/>
        <v>0</v>
      </c>
      <c r="AE11" s="11">
        <f t="shared" si="27"/>
        <v>2</v>
      </c>
      <c r="AF11" s="11">
        <f t="shared" si="28"/>
        <v>0</v>
      </c>
      <c r="AG11" s="11">
        <f t="shared" si="29"/>
        <v>0</v>
      </c>
      <c r="AH11" s="11">
        <f t="shared" si="30"/>
        <v>0</v>
      </c>
      <c r="AI11" s="11">
        <f t="shared" si="31"/>
        <v>0</v>
      </c>
      <c r="AJ11" s="10">
        <f t="shared" si="32"/>
        <v>2</v>
      </c>
      <c r="AK11" s="11">
        <f t="shared" si="33"/>
        <v>1</v>
      </c>
      <c r="AL11" s="11">
        <f t="shared" si="34"/>
        <v>1</v>
      </c>
      <c r="AM11" s="11">
        <f t="shared" si="35"/>
        <v>1</v>
      </c>
      <c r="AN11" s="11">
        <f t="shared" si="36"/>
        <v>1</v>
      </c>
      <c r="AO11" s="11">
        <f t="shared" si="37"/>
        <v>1</v>
      </c>
      <c r="AP11" s="11">
        <f t="shared" si="38"/>
        <v>0</v>
      </c>
      <c r="AQ11" s="10">
        <f t="shared" si="39"/>
        <v>5</v>
      </c>
      <c r="AR11" s="11">
        <f t="shared" si="40"/>
        <v>1</v>
      </c>
      <c r="AS11" s="11">
        <f t="shared" si="41"/>
        <v>1</v>
      </c>
      <c r="AT11" s="11">
        <f t="shared" si="42"/>
        <v>0</v>
      </c>
      <c r="AU11" s="11">
        <f t="shared" si="43"/>
        <v>1</v>
      </c>
      <c r="AV11" s="11">
        <f t="shared" si="44"/>
        <v>0</v>
      </c>
      <c r="AW11" s="11">
        <f t="shared" si="45"/>
        <v>0</v>
      </c>
      <c r="AX11" s="10">
        <f t="shared" si="46"/>
        <v>3</v>
      </c>
      <c r="AY11" s="12" t="s">
        <v>1632</v>
      </c>
      <c r="AZ11" s="12" t="s">
        <v>1633</v>
      </c>
      <c r="BA11" s="13">
        <v>3435</v>
      </c>
      <c r="BB11" s="10">
        <f t="shared" si="47"/>
        <v>5</v>
      </c>
      <c r="BC11" s="17">
        <f t="shared" si="48"/>
        <v>3.3</v>
      </c>
      <c r="BD11" s="36" t="s">
        <v>1786</v>
      </c>
      <c r="BE11" s="10" t="str">
        <f t="shared" si="49"/>
        <v>Varken eller</v>
      </c>
      <c r="BF11" s="6" t="s">
        <v>925</v>
      </c>
      <c r="BG11" s="7">
        <v>1984</v>
      </c>
      <c r="BH11" s="6" t="s">
        <v>271</v>
      </c>
      <c r="BI11" s="9" t="str">
        <f t="shared" si="50"/>
        <v>Agnetha Larssohn</v>
      </c>
      <c r="BJ11" s="10" t="str">
        <f t="shared" si="51"/>
        <v>agnetha.larssohn@arboga.se</v>
      </c>
      <c r="BK11" s="10" t="str">
        <f t="shared" si="52"/>
        <v>Behandlare</v>
      </c>
      <c r="BL11" s="10"/>
      <c r="BM11" s="11">
        <f t="shared" si="53"/>
        <v>0</v>
      </c>
      <c r="BN11" s="11">
        <f t="shared" si="54"/>
        <v>0</v>
      </c>
      <c r="BO11" s="11">
        <f t="shared" si="55"/>
        <v>1.25</v>
      </c>
      <c r="BP11" s="11">
        <f t="shared" si="56"/>
        <v>1.25</v>
      </c>
      <c r="BQ11" s="11">
        <f t="shared" si="57"/>
        <v>0</v>
      </c>
      <c r="BR11" s="17">
        <f t="shared" si="58"/>
        <v>2.5</v>
      </c>
      <c r="BS11" s="11">
        <f t="shared" si="59"/>
        <v>1</v>
      </c>
      <c r="BT11" s="11">
        <f t="shared" si="60"/>
        <v>1</v>
      </c>
      <c r="BU11" s="11">
        <f t="shared" si="61"/>
        <v>1</v>
      </c>
      <c r="BV11" s="11">
        <f t="shared" si="62"/>
        <v>1</v>
      </c>
      <c r="BW11" s="11">
        <f t="shared" si="63"/>
        <v>0</v>
      </c>
      <c r="BX11" s="11">
        <f t="shared" si="64"/>
        <v>0</v>
      </c>
      <c r="BY11" s="17">
        <f t="shared" si="65"/>
        <v>4</v>
      </c>
      <c r="BZ11" s="11">
        <f t="shared" si="66"/>
        <v>0</v>
      </c>
      <c r="CA11" s="11">
        <f t="shared" si="67"/>
        <v>0</v>
      </c>
      <c r="CB11" s="11">
        <f t="shared" si="68"/>
        <v>0</v>
      </c>
      <c r="CC11" s="11">
        <f t="shared" si="69"/>
        <v>0.625</v>
      </c>
      <c r="CD11" s="11">
        <f t="shared" si="70"/>
        <v>0</v>
      </c>
      <c r="CE11" s="11">
        <f t="shared" si="71"/>
        <v>0.625</v>
      </c>
      <c r="CF11" s="11">
        <f t="shared" si="72"/>
        <v>0.625</v>
      </c>
      <c r="CG11" s="11">
        <f t="shared" si="73"/>
        <v>0</v>
      </c>
      <c r="CH11" s="11">
        <f t="shared" si="74"/>
        <v>0</v>
      </c>
      <c r="CI11" s="17">
        <f t="shared" si="75"/>
        <v>1.875</v>
      </c>
      <c r="CJ11" s="11">
        <f t="shared" si="76"/>
        <v>0</v>
      </c>
      <c r="CK11" s="11">
        <f t="shared" si="77"/>
        <v>2</v>
      </c>
      <c r="CL11" s="11">
        <f t="shared" si="78"/>
        <v>0</v>
      </c>
      <c r="CM11" s="11">
        <f t="shared" si="79"/>
        <v>0</v>
      </c>
      <c r="CN11" s="11">
        <f t="shared" si="80"/>
        <v>0</v>
      </c>
      <c r="CO11" s="11">
        <f t="shared" si="81"/>
        <v>0</v>
      </c>
      <c r="CP11" s="17">
        <f t="shared" si="82"/>
        <v>2</v>
      </c>
      <c r="CQ11" s="11">
        <f t="shared" si="83"/>
        <v>1</v>
      </c>
      <c r="CR11" s="11">
        <f t="shared" si="84"/>
        <v>1</v>
      </c>
      <c r="CS11" s="11">
        <f t="shared" si="85"/>
        <v>1</v>
      </c>
      <c r="CT11" s="11">
        <f t="shared" si="86"/>
        <v>1</v>
      </c>
      <c r="CU11" s="11">
        <f t="shared" si="87"/>
        <v>1</v>
      </c>
      <c r="CV11" s="11">
        <f t="shared" si="88"/>
        <v>0</v>
      </c>
      <c r="CW11" s="17">
        <f t="shared" si="89"/>
        <v>5</v>
      </c>
      <c r="CX11" s="11">
        <f t="shared" si="90"/>
        <v>1</v>
      </c>
      <c r="CY11" s="11">
        <f t="shared" si="91"/>
        <v>1</v>
      </c>
      <c r="CZ11" s="11">
        <f t="shared" si="92"/>
        <v>0</v>
      </c>
      <c r="DA11" s="11">
        <f t="shared" si="93"/>
        <v>1</v>
      </c>
      <c r="DB11" s="11">
        <f t="shared" si="94"/>
        <v>0</v>
      </c>
      <c r="DC11" s="11">
        <f t="shared" si="95"/>
        <v>0</v>
      </c>
      <c r="DD11" s="17">
        <f t="shared" si="96"/>
        <v>3</v>
      </c>
      <c r="DE11" s="12" t="s">
        <v>1632</v>
      </c>
      <c r="DF11" s="12" t="s">
        <v>1633</v>
      </c>
      <c r="DG11" s="13">
        <v>3435</v>
      </c>
      <c r="DH11" s="17">
        <f t="shared" si="97"/>
        <v>5</v>
      </c>
      <c r="DI11" s="17">
        <f t="shared" si="98"/>
        <v>3.3</v>
      </c>
      <c r="DJ11" s="10" t="str">
        <f t="shared" si="99"/>
        <v>Varken eller</v>
      </c>
    </row>
    <row r="12" spans="1:114" ht="15" x14ac:dyDescent="0.25">
      <c r="A12" s="6" t="s">
        <v>925</v>
      </c>
      <c r="B12" s="7">
        <v>1983</v>
      </c>
      <c r="C12" s="6" t="s">
        <v>757</v>
      </c>
      <c r="D12" s="9" t="str">
        <f t="shared" si="0"/>
        <v>Pernilla Einans</v>
      </c>
      <c r="E12" s="10" t="str">
        <f t="shared" si="1"/>
        <v>pernilla.einan@koping.se</v>
      </c>
      <c r="F12" s="10" t="str">
        <f t="shared" si="2"/>
        <v>Enhetschef kultur &amp; Fritid</v>
      </c>
      <c r="G12" s="11">
        <f t="shared" si="3"/>
        <v>1.25</v>
      </c>
      <c r="H12" s="11">
        <f t="shared" si="4"/>
        <v>0</v>
      </c>
      <c r="I12" s="11">
        <f t="shared" si="5"/>
        <v>1.25</v>
      </c>
      <c r="J12" s="11">
        <f t="shared" si="6"/>
        <v>0</v>
      </c>
      <c r="K12" s="11">
        <f t="shared" si="7"/>
        <v>0</v>
      </c>
      <c r="L12" s="10">
        <f t="shared" si="8"/>
        <v>2.5</v>
      </c>
      <c r="M12" s="11">
        <f t="shared" si="9"/>
        <v>0</v>
      </c>
      <c r="N12" s="11">
        <f t="shared" si="10"/>
        <v>0</v>
      </c>
      <c r="O12" s="11">
        <f t="shared" si="11"/>
        <v>1</v>
      </c>
      <c r="P12" s="11">
        <f t="shared" si="12"/>
        <v>1</v>
      </c>
      <c r="Q12" s="11">
        <f t="shared" si="13"/>
        <v>0</v>
      </c>
      <c r="R12" s="11">
        <f t="shared" si="14"/>
        <v>0</v>
      </c>
      <c r="S12" s="10">
        <f t="shared" si="15"/>
        <v>2</v>
      </c>
      <c r="T12" s="11">
        <f t="shared" si="16"/>
        <v>0.625</v>
      </c>
      <c r="U12" s="11">
        <f t="shared" si="17"/>
        <v>0.625</v>
      </c>
      <c r="V12" s="11">
        <f t="shared" si="18"/>
        <v>0.625</v>
      </c>
      <c r="W12" s="11">
        <f t="shared" si="19"/>
        <v>0.625</v>
      </c>
      <c r="X12" s="11">
        <f t="shared" si="20"/>
        <v>0</v>
      </c>
      <c r="Y12" s="11">
        <f t="shared" si="21"/>
        <v>0.625</v>
      </c>
      <c r="Z12" s="11">
        <f t="shared" si="22"/>
        <v>0.625</v>
      </c>
      <c r="AA12" s="11">
        <f t="shared" si="23"/>
        <v>0.625</v>
      </c>
      <c r="AB12" s="11">
        <f t="shared" si="24"/>
        <v>0</v>
      </c>
      <c r="AC12" s="10">
        <f t="shared" si="25"/>
        <v>4.375</v>
      </c>
      <c r="AD12" s="11">
        <f t="shared" si="26"/>
        <v>0</v>
      </c>
      <c r="AE12" s="11">
        <f t="shared" si="27"/>
        <v>2</v>
      </c>
      <c r="AF12" s="11">
        <f t="shared" si="28"/>
        <v>0</v>
      </c>
      <c r="AG12" s="11">
        <f t="shared" si="29"/>
        <v>2</v>
      </c>
      <c r="AH12" s="11">
        <f t="shared" si="30"/>
        <v>0</v>
      </c>
      <c r="AI12" s="11">
        <f t="shared" si="31"/>
        <v>0</v>
      </c>
      <c r="AJ12" s="10">
        <f t="shared" si="32"/>
        <v>4</v>
      </c>
      <c r="AK12" s="11">
        <f t="shared" si="33"/>
        <v>1</v>
      </c>
      <c r="AL12" s="11">
        <f t="shared" si="34"/>
        <v>1</v>
      </c>
      <c r="AM12" s="11">
        <f t="shared" si="35"/>
        <v>1</v>
      </c>
      <c r="AN12" s="11">
        <f t="shared" si="36"/>
        <v>1</v>
      </c>
      <c r="AO12" s="11">
        <f t="shared" si="37"/>
        <v>1</v>
      </c>
      <c r="AP12" s="11">
        <f t="shared" si="38"/>
        <v>0</v>
      </c>
      <c r="AQ12" s="10">
        <f t="shared" si="39"/>
        <v>5</v>
      </c>
      <c r="AR12" s="11">
        <f t="shared" si="40"/>
        <v>1</v>
      </c>
      <c r="AS12" s="11">
        <f t="shared" si="41"/>
        <v>0</v>
      </c>
      <c r="AT12" s="11">
        <f t="shared" si="42"/>
        <v>1</v>
      </c>
      <c r="AU12" s="11">
        <f t="shared" si="43"/>
        <v>1</v>
      </c>
      <c r="AV12" s="11">
        <f t="shared" si="44"/>
        <v>0</v>
      </c>
      <c r="AW12" s="11">
        <f t="shared" si="45"/>
        <v>0</v>
      </c>
      <c r="AX12" s="10">
        <f t="shared" si="46"/>
        <v>3</v>
      </c>
      <c r="AY12" s="12" t="s">
        <v>1634</v>
      </c>
      <c r="AZ12" s="12" t="s">
        <v>1635</v>
      </c>
      <c r="BA12" s="13">
        <v>2744</v>
      </c>
      <c r="BB12" s="10">
        <f t="shared" si="47"/>
        <v>3</v>
      </c>
      <c r="BC12" s="17">
        <f t="shared" si="48"/>
        <v>3.4</v>
      </c>
      <c r="BD12" s="36" t="s">
        <v>1786</v>
      </c>
      <c r="BE12" s="10" t="str">
        <f t="shared" si="49"/>
        <v>Bra</v>
      </c>
      <c r="BF12" s="6" t="s">
        <v>925</v>
      </c>
      <c r="BG12" s="7">
        <v>1983</v>
      </c>
      <c r="BH12" s="6" t="s">
        <v>757</v>
      </c>
      <c r="BI12" s="9" t="str">
        <f t="shared" si="50"/>
        <v>Pernilla Einans</v>
      </c>
      <c r="BJ12" s="10" t="str">
        <f t="shared" si="51"/>
        <v>pernilla.einan@koping.se</v>
      </c>
      <c r="BK12" s="10" t="str">
        <f t="shared" si="52"/>
        <v>Enhetschef kultur &amp; Fritid</v>
      </c>
      <c r="BL12" s="10"/>
      <c r="BM12" s="11">
        <f t="shared" si="53"/>
        <v>1.25</v>
      </c>
      <c r="BN12" s="11">
        <f t="shared" si="54"/>
        <v>0</v>
      </c>
      <c r="BO12" s="11">
        <f t="shared" si="55"/>
        <v>1.25</v>
      </c>
      <c r="BP12" s="11">
        <f t="shared" si="56"/>
        <v>0</v>
      </c>
      <c r="BQ12" s="11">
        <f t="shared" si="57"/>
        <v>0</v>
      </c>
      <c r="BR12" s="17">
        <f t="shared" si="58"/>
        <v>2.5</v>
      </c>
      <c r="BS12" s="11">
        <f t="shared" si="59"/>
        <v>0</v>
      </c>
      <c r="BT12" s="11">
        <f t="shared" si="60"/>
        <v>0</v>
      </c>
      <c r="BU12" s="11">
        <f t="shared" si="61"/>
        <v>1</v>
      </c>
      <c r="BV12" s="11">
        <f t="shared" si="62"/>
        <v>1</v>
      </c>
      <c r="BW12" s="11">
        <f t="shared" si="63"/>
        <v>0</v>
      </c>
      <c r="BX12" s="11">
        <f t="shared" si="64"/>
        <v>0</v>
      </c>
      <c r="BY12" s="17">
        <f t="shared" si="65"/>
        <v>2</v>
      </c>
      <c r="BZ12" s="11">
        <f t="shared" si="66"/>
        <v>0.625</v>
      </c>
      <c r="CA12" s="11">
        <f t="shared" si="67"/>
        <v>0.625</v>
      </c>
      <c r="CB12" s="11">
        <f t="shared" si="68"/>
        <v>0.625</v>
      </c>
      <c r="CC12" s="11">
        <f t="shared" si="69"/>
        <v>0.625</v>
      </c>
      <c r="CD12" s="11">
        <f t="shared" si="70"/>
        <v>0</v>
      </c>
      <c r="CE12" s="11">
        <f t="shared" si="71"/>
        <v>0.625</v>
      </c>
      <c r="CF12" s="11">
        <f t="shared" si="72"/>
        <v>0.625</v>
      </c>
      <c r="CG12" s="11">
        <f t="shared" si="73"/>
        <v>0.625</v>
      </c>
      <c r="CH12" s="11">
        <f t="shared" si="74"/>
        <v>0</v>
      </c>
      <c r="CI12" s="17">
        <f t="shared" si="75"/>
        <v>4.375</v>
      </c>
      <c r="CJ12" s="11">
        <f t="shared" si="76"/>
        <v>0</v>
      </c>
      <c r="CK12" s="11">
        <f t="shared" si="77"/>
        <v>2</v>
      </c>
      <c r="CL12" s="11">
        <f t="shared" si="78"/>
        <v>0</v>
      </c>
      <c r="CM12" s="11">
        <f t="shared" si="79"/>
        <v>2</v>
      </c>
      <c r="CN12" s="11">
        <f t="shared" si="80"/>
        <v>0</v>
      </c>
      <c r="CO12" s="11">
        <f t="shared" si="81"/>
        <v>0</v>
      </c>
      <c r="CP12" s="17">
        <f t="shared" si="82"/>
        <v>4</v>
      </c>
      <c r="CQ12" s="11">
        <f t="shared" si="83"/>
        <v>1</v>
      </c>
      <c r="CR12" s="11">
        <f t="shared" si="84"/>
        <v>1</v>
      </c>
      <c r="CS12" s="11">
        <f t="shared" si="85"/>
        <v>1</v>
      </c>
      <c r="CT12" s="11">
        <f t="shared" si="86"/>
        <v>1</v>
      </c>
      <c r="CU12" s="11">
        <f t="shared" si="87"/>
        <v>1</v>
      </c>
      <c r="CV12" s="11">
        <f t="shared" si="88"/>
        <v>0</v>
      </c>
      <c r="CW12" s="17">
        <f t="shared" si="89"/>
        <v>5</v>
      </c>
      <c r="CX12" s="11">
        <f t="shared" si="90"/>
        <v>1</v>
      </c>
      <c r="CY12" s="11">
        <f t="shared" si="91"/>
        <v>0</v>
      </c>
      <c r="CZ12" s="11">
        <f t="shared" si="92"/>
        <v>1</v>
      </c>
      <c r="DA12" s="11">
        <f t="shared" si="93"/>
        <v>1</v>
      </c>
      <c r="DB12" s="11">
        <f t="shared" si="94"/>
        <v>0</v>
      </c>
      <c r="DC12" s="11">
        <f t="shared" si="95"/>
        <v>0</v>
      </c>
      <c r="DD12" s="17">
        <f t="shared" si="96"/>
        <v>3</v>
      </c>
      <c r="DE12" s="12" t="s">
        <v>1634</v>
      </c>
      <c r="DF12" s="12" t="s">
        <v>1635</v>
      </c>
      <c r="DG12" s="13">
        <v>2744</v>
      </c>
      <c r="DH12" s="17">
        <f t="shared" si="97"/>
        <v>3</v>
      </c>
      <c r="DI12" s="17">
        <f t="shared" si="98"/>
        <v>3.4</v>
      </c>
      <c r="DJ12" s="10" t="str">
        <f t="shared" si="99"/>
        <v>Bra</v>
      </c>
    </row>
    <row r="13" spans="1:114" ht="15" x14ac:dyDescent="0.25">
      <c r="A13" s="6" t="s">
        <v>925</v>
      </c>
      <c r="B13" s="7">
        <v>1980</v>
      </c>
      <c r="C13" s="6" t="s">
        <v>946</v>
      </c>
      <c r="D13" s="9" t="str">
        <f t="shared" si="0"/>
        <v>Per-Inge Hellman</v>
      </c>
      <c r="E13" s="10" t="str">
        <f t="shared" si="1"/>
        <v>per-inge.hellman@vasteras.se</v>
      </c>
      <c r="F13" s="10" t="str">
        <f t="shared" si="2"/>
        <v>Strateg</v>
      </c>
      <c r="G13" s="11">
        <f t="shared" si="3"/>
        <v>1.25</v>
      </c>
      <c r="H13" s="11">
        <f t="shared" si="4"/>
        <v>0</v>
      </c>
      <c r="I13" s="11">
        <f t="shared" si="5"/>
        <v>1.25</v>
      </c>
      <c r="J13" s="11">
        <f t="shared" si="6"/>
        <v>1.25</v>
      </c>
      <c r="K13" s="11">
        <f t="shared" si="7"/>
        <v>0</v>
      </c>
      <c r="L13" s="10">
        <f t="shared" si="8"/>
        <v>3.75</v>
      </c>
      <c r="M13" s="11">
        <f t="shared" si="9"/>
        <v>1</v>
      </c>
      <c r="N13" s="11">
        <f t="shared" si="10"/>
        <v>1</v>
      </c>
      <c r="O13" s="11">
        <f t="shared" si="11"/>
        <v>1</v>
      </c>
      <c r="P13" s="11">
        <f t="shared" si="12"/>
        <v>1</v>
      </c>
      <c r="Q13" s="11">
        <f t="shared" si="13"/>
        <v>1</v>
      </c>
      <c r="R13" s="11">
        <f t="shared" si="14"/>
        <v>0</v>
      </c>
      <c r="S13" s="10">
        <f t="shared" si="15"/>
        <v>5</v>
      </c>
      <c r="T13" s="11">
        <f t="shared" si="16"/>
        <v>0.625</v>
      </c>
      <c r="U13" s="11">
        <f t="shared" si="17"/>
        <v>0.625</v>
      </c>
      <c r="V13" s="11">
        <f t="shared" si="18"/>
        <v>0.625</v>
      </c>
      <c r="W13" s="11">
        <f t="shared" si="19"/>
        <v>0.625</v>
      </c>
      <c r="X13" s="11">
        <f t="shared" si="20"/>
        <v>0.625</v>
      </c>
      <c r="Y13" s="11">
        <f t="shared" si="21"/>
        <v>0.625</v>
      </c>
      <c r="Z13" s="11">
        <f t="shared" si="22"/>
        <v>0.625</v>
      </c>
      <c r="AA13" s="11">
        <f t="shared" si="23"/>
        <v>0.625</v>
      </c>
      <c r="AB13" s="11">
        <f t="shared" si="24"/>
        <v>0</v>
      </c>
      <c r="AC13" s="10">
        <f t="shared" si="25"/>
        <v>5</v>
      </c>
      <c r="AD13" s="11">
        <f t="shared" si="26"/>
        <v>0</v>
      </c>
      <c r="AE13" s="11">
        <f t="shared" si="27"/>
        <v>2</v>
      </c>
      <c r="AF13" s="11">
        <f t="shared" si="28"/>
        <v>0</v>
      </c>
      <c r="AG13" s="11">
        <f t="shared" si="29"/>
        <v>2</v>
      </c>
      <c r="AH13" s="11">
        <f t="shared" si="30"/>
        <v>0</v>
      </c>
      <c r="AI13" s="11">
        <f t="shared" si="31"/>
        <v>0</v>
      </c>
      <c r="AJ13" s="10">
        <f t="shared" si="32"/>
        <v>4</v>
      </c>
      <c r="AK13" s="11">
        <f t="shared" si="33"/>
        <v>1</v>
      </c>
      <c r="AL13" s="11">
        <f t="shared" si="34"/>
        <v>1</v>
      </c>
      <c r="AM13" s="11">
        <f t="shared" si="35"/>
        <v>1</v>
      </c>
      <c r="AN13" s="11">
        <f t="shared" si="36"/>
        <v>1</v>
      </c>
      <c r="AO13" s="11">
        <f t="shared" si="37"/>
        <v>1</v>
      </c>
      <c r="AP13" s="11">
        <f t="shared" si="38"/>
        <v>0</v>
      </c>
      <c r="AQ13" s="10">
        <f t="shared" si="39"/>
        <v>5</v>
      </c>
      <c r="AR13" s="11">
        <f t="shared" si="40"/>
        <v>1</v>
      </c>
      <c r="AS13" s="11">
        <f t="shared" si="41"/>
        <v>1</v>
      </c>
      <c r="AT13" s="11">
        <f t="shared" si="42"/>
        <v>1</v>
      </c>
      <c r="AU13" s="11">
        <f t="shared" si="43"/>
        <v>1</v>
      </c>
      <c r="AV13" s="11">
        <f t="shared" si="44"/>
        <v>1</v>
      </c>
      <c r="AW13" s="11">
        <f t="shared" si="45"/>
        <v>0</v>
      </c>
      <c r="AX13" s="10">
        <f t="shared" si="46"/>
        <v>5</v>
      </c>
      <c r="AY13" s="12" t="s">
        <v>1383</v>
      </c>
      <c r="AZ13" s="12" t="s">
        <v>1636</v>
      </c>
      <c r="BA13" s="13">
        <v>3240</v>
      </c>
      <c r="BB13" s="10">
        <f t="shared" si="47"/>
        <v>5</v>
      </c>
      <c r="BC13" s="17">
        <f t="shared" si="48"/>
        <v>4.7</v>
      </c>
      <c r="BD13" s="37" t="s">
        <v>1787</v>
      </c>
      <c r="BE13" s="10" t="str">
        <f t="shared" si="49"/>
        <v>Bra</v>
      </c>
      <c r="BF13" s="6" t="s">
        <v>925</v>
      </c>
      <c r="BG13" s="7">
        <v>1980</v>
      </c>
      <c r="BH13" s="6" t="s">
        <v>946</v>
      </c>
      <c r="BI13" s="9" t="str">
        <f t="shared" si="50"/>
        <v>Per-Inge Hellman</v>
      </c>
      <c r="BJ13" s="10" t="str">
        <f t="shared" si="51"/>
        <v>per-inge.hellman@vasteras.se</v>
      </c>
      <c r="BK13" s="10" t="str">
        <f t="shared" si="52"/>
        <v>Strateg</v>
      </c>
      <c r="BL13" s="10"/>
      <c r="BM13" s="11">
        <f t="shared" si="53"/>
        <v>1.25</v>
      </c>
      <c r="BN13" s="11">
        <f t="shared" si="54"/>
        <v>0</v>
      </c>
      <c r="BO13" s="11">
        <f t="shared" si="55"/>
        <v>1.25</v>
      </c>
      <c r="BP13" s="11">
        <f t="shared" si="56"/>
        <v>1.25</v>
      </c>
      <c r="BQ13" s="11">
        <f t="shared" si="57"/>
        <v>0</v>
      </c>
      <c r="BR13" s="17">
        <f t="shared" si="58"/>
        <v>3.75</v>
      </c>
      <c r="BS13" s="11">
        <f t="shared" si="59"/>
        <v>1</v>
      </c>
      <c r="BT13" s="11">
        <f t="shared" si="60"/>
        <v>1</v>
      </c>
      <c r="BU13" s="11">
        <f t="shared" si="61"/>
        <v>1</v>
      </c>
      <c r="BV13" s="11">
        <f t="shared" si="62"/>
        <v>1</v>
      </c>
      <c r="BW13" s="11">
        <f t="shared" si="63"/>
        <v>1</v>
      </c>
      <c r="BX13" s="11">
        <f t="shared" si="64"/>
        <v>0</v>
      </c>
      <c r="BY13" s="17">
        <f t="shared" si="65"/>
        <v>5</v>
      </c>
      <c r="BZ13" s="11">
        <f t="shared" si="66"/>
        <v>0.625</v>
      </c>
      <c r="CA13" s="11">
        <f t="shared" si="67"/>
        <v>0.625</v>
      </c>
      <c r="CB13" s="11">
        <f t="shared" si="68"/>
        <v>0.625</v>
      </c>
      <c r="CC13" s="11">
        <f t="shared" si="69"/>
        <v>0.625</v>
      </c>
      <c r="CD13" s="11">
        <f t="shared" si="70"/>
        <v>0.625</v>
      </c>
      <c r="CE13" s="11">
        <f t="shared" si="71"/>
        <v>0.625</v>
      </c>
      <c r="CF13" s="11">
        <f t="shared" si="72"/>
        <v>0.625</v>
      </c>
      <c r="CG13" s="11">
        <f t="shared" si="73"/>
        <v>0.625</v>
      </c>
      <c r="CH13" s="11">
        <f t="shared" si="74"/>
        <v>0</v>
      </c>
      <c r="CI13" s="17">
        <f t="shared" si="75"/>
        <v>5</v>
      </c>
      <c r="CJ13" s="11">
        <f t="shared" si="76"/>
        <v>0</v>
      </c>
      <c r="CK13" s="11">
        <f t="shared" si="77"/>
        <v>2</v>
      </c>
      <c r="CL13" s="11">
        <f t="shared" si="78"/>
        <v>0</v>
      </c>
      <c r="CM13" s="11">
        <f t="shared" si="79"/>
        <v>2</v>
      </c>
      <c r="CN13" s="11">
        <f t="shared" si="80"/>
        <v>0</v>
      </c>
      <c r="CO13" s="11">
        <f t="shared" si="81"/>
        <v>0</v>
      </c>
      <c r="CP13" s="17">
        <f t="shared" si="82"/>
        <v>4</v>
      </c>
      <c r="CQ13" s="11">
        <f t="shared" si="83"/>
        <v>1</v>
      </c>
      <c r="CR13" s="11">
        <f t="shared" si="84"/>
        <v>1</v>
      </c>
      <c r="CS13" s="11">
        <f t="shared" si="85"/>
        <v>1</v>
      </c>
      <c r="CT13" s="11">
        <f t="shared" si="86"/>
        <v>1</v>
      </c>
      <c r="CU13" s="11">
        <f t="shared" si="87"/>
        <v>1</v>
      </c>
      <c r="CV13" s="11">
        <f t="shared" si="88"/>
        <v>0</v>
      </c>
      <c r="CW13" s="17">
        <f t="shared" si="89"/>
        <v>5</v>
      </c>
      <c r="CX13" s="11">
        <f t="shared" si="90"/>
        <v>1</v>
      </c>
      <c r="CY13" s="11">
        <f t="shared" si="91"/>
        <v>1</v>
      </c>
      <c r="CZ13" s="11">
        <f t="shared" si="92"/>
        <v>1</v>
      </c>
      <c r="DA13" s="11">
        <f t="shared" si="93"/>
        <v>1</v>
      </c>
      <c r="DB13" s="11">
        <f t="shared" si="94"/>
        <v>1</v>
      </c>
      <c r="DC13" s="11">
        <f t="shared" si="95"/>
        <v>0</v>
      </c>
      <c r="DD13" s="17">
        <f t="shared" si="96"/>
        <v>5</v>
      </c>
      <c r="DE13" s="12" t="s">
        <v>1383</v>
      </c>
      <c r="DF13" s="12" t="s">
        <v>1636</v>
      </c>
      <c r="DG13" s="13">
        <v>3240</v>
      </c>
      <c r="DH13" s="17">
        <f t="shared" si="97"/>
        <v>5</v>
      </c>
      <c r="DI13" s="17">
        <f t="shared" si="98"/>
        <v>4.7</v>
      </c>
      <c r="DJ13" s="10" t="str">
        <f t="shared" si="99"/>
        <v>Bra</v>
      </c>
    </row>
    <row r="14" spans="1:114" ht="14.25" x14ac:dyDescent="0.2">
      <c r="A14" s="6"/>
      <c r="B14" s="7"/>
      <c r="C14" s="6"/>
      <c r="D14" s="9"/>
      <c r="E14" s="10"/>
      <c r="F14" s="10"/>
      <c r="G14" s="11"/>
      <c r="H14" s="11"/>
      <c r="I14" s="11"/>
      <c r="J14" s="11"/>
      <c r="K14" s="11"/>
      <c r="L14" s="10"/>
      <c r="M14" s="11"/>
      <c r="N14" s="11"/>
      <c r="O14" s="11"/>
      <c r="P14" s="11"/>
      <c r="Q14" s="11"/>
      <c r="R14" s="11"/>
      <c r="S14" s="10"/>
      <c r="T14" s="11"/>
      <c r="U14" s="11"/>
      <c r="V14" s="11"/>
      <c r="W14" s="11"/>
      <c r="X14" s="11"/>
      <c r="Y14" s="11"/>
      <c r="Z14" s="11"/>
      <c r="AA14" s="11"/>
      <c r="AB14" s="11"/>
      <c r="AC14" s="10"/>
      <c r="AD14" s="11"/>
      <c r="AE14" s="11"/>
      <c r="AF14" s="11"/>
      <c r="AG14" s="11"/>
      <c r="AH14" s="11"/>
      <c r="AI14" s="11"/>
      <c r="AJ14" s="10"/>
      <c r="AK14" s="11"/>
      <c r="AL14" s="11"/>
      <c r="AM14" s="11"/>
      <c r="AN14" s="11"/>
      <c r="AO14" s="11"/>
      <c r="AP14" s="11"/>
      <c r="AQ14" s="10"/>
      <c r="AR14" s="11"/>
      <c r="AS14" s="11"/>
      <c r="AT14" s="11"/>
      <c r="AU14" s="11"/>
      <c r="AV14" s="11"/>
      <c r="AW14" s="11"/>
      <c r="AX14" s="10"/>
      <c r="AY14" s="12"/>
      <c r="AZ14" s="12"/>
      <c r="BA14" s="13"/>
      <c r="BB14" s="10"/>
      <c r="BC14" s="17"/>
      <c r="BD14" s="17"/>
      <c r="BE14" s="10"/>
      <c r="BF14" s="6"/>
      <c r="BG14" s="7"/>
      <c r="BH14" s="6"/>
      <c r="BI14" s="9"/>
      <c r="BJ14" s="10"/>
      <c r="BK14" s="10"/>
      <c r="BL14" s="10"/>
      <c r="BM14" s="11"/>
      <c r="BN14" s="11"/>
      <c r="BO14" s="11"/>
      <c r="BP14" s="11"/>
      <c r="BQ14" s="11"/>
      <c r="BR14" s="17"/>
      <c r="BS14" s="11"/>
      <c r="BT14" s="11"/>
      <c r="BU14" s="11"/>
      <c r="BV14" s="11"/>
      <c r="BW14" s="11"/>
      <c r="BX14" s="11"/>
      <c r="BY14" s="17"/>
      <c r="BZ14" s="11"/>
      <c r="CA14" s="11"/>
      <c r="CB14" s="11"/>
      <c r="CC14" s="11"/>
      <c r="CD14" s="11"/>
      <c r="CE14" s="11"/>
      <c r="CF14" s="11"/>
      <c r="CG14" s="11"/>
      <c r="CH14" s="11"/>
      <c r="CI14" s="17"/>
      <c r="CJ14" s="11"/>
      <c r="CK14" s="11"/>
      <c r="CL14" s="11"/>
      <c r="CM14" s="11"/>
      <c r="CN14" s="11"/>
      <c r="CO14" s="11"/>
      <c r="CP14" s="17"/>
      <c r="CQ14" s="11"/>
      <c r="CR14" s="11"/>
      <c r="CS14" s="11"/>
      <c r="CT14" s="11"/>
      <c r="CU14" s="11"/>
      <c r="CV14" s="11"/>
      <c r="CW14" s="17"/>
      <c r="CX14" s="11"/>
      <c r="CY14" s="11"/>
      <c r="CZ14" s="11"/>
      <c r="DA14" s="11"/>
      <c r="DB14" s="11"/>
      <c r="DC14" s="11"/>
      <c r="DD14" s="17"/>
      <c r="DE14" s="12"/>
      <c r="DF14" s="12"/>
      <c r="DG14" s="13"/>
      <c r="DH14" s="17"/>
      <c r="DI14" s="17"/>
      <c r="DJ14" s="10"/>
    </row>
    <row r="15" spans="1:114" ht="15" x14ac:dyDescent="0.25">
      <c r="A15" s="6"/>
      <c r="B15" s="7"/>
      <c r="C15" s="19" t="s">
        <v>1726</v>
      </c>
      <c r="D15" s="9"/>
      <c r="E15" s="10"/>
      <c r="F15" s="10"/>
      <c r="G15" s="11"/>
      <c r="H15" s="11"/>
      <c r="I15" s="11"/>
      <c r="J15" s="11"/>
      <c r="K15" s="11"/>
      <c r="L15" s="10"/>
      <c r="M15" s="11"/>
      <c r="N15" s="11"/>
      <c r="O15" s="11"/>
      <c r="P15" s="11"/>
      <c r="Q15" s="11"/>
      <c r="R15" s="11"/>
      <c r="S15" s="10"/>
      <c r="T15" s="11"/>
      <c r="U15" s="11"/>
      <c r="V15" s="11"/>
      <c r="W15" s="11"/>
      <c r="X15" s="11"/>
      <c r="Y15" s="11"/>
      <c r="Z15" s="11"/>
      <c r="AA15" s="11"/>
      <c r="AB15" s="11"/>
      <c r="AC15" s="10"/>
      <c r="AD15" s="11"/>
      <c r="AE15" s="11"/>
      <c r="AF15" s="11"/>
      <c r="AG15" s="11"/>
      <c r="AH15" s="11"/>
      <c r="AI15" s="11"/>
      <c r="AJ15" s="10"/>
      <c r="AK15" s="11"/>
      <c r="AL15" s="11"/>
      <c r="AM15" s="11"/>
      <c r="AN15" s="11"/>
      <c r="AO15" s="11"/>
      <c r="AP15" s="11"/>
      <c r="AQ15" s="10"/>
      <c r="AR15" s="11"/>
      <c r="AS15" s="11"/>
      <c r="AT15" s="11"/>
      <c r="AU15" s="11"/>
      <c r="AV15" s="11"/>
      <c r="AW15" s="11"/>
      <c r="AX15" s="10"/>
      <c r="AY15" s="12"/>
      <c r="AZ15" s="12"/>
      <c r="BA15" s="13"/>
      <c r="BB15" s="10"/>
      <c r="BC15" s="54">
        <f>SUM(BC5:BC13)/COUNT(BC5:BC13)</f>
        <v>2.9333333333333331</v>
      </c>
      <c r="BD15" s="35" t="s">
        <v>1785</v>
      </c>
      <c r="BE15" s="10"/>
      <c r="BF15" s="6"/>
      <c r="BG15" s="7"/>
      <c r="BH15" s="6"/>
      <c r="BI15" s="9"/>
      <c r="BJ15" s="10"/>
      <c r="BK15" s="10"/>
      <c r="BL15" s="10"/>
      <c r="BM15" s="11"/>
      <c r="BN15" s="11"/>
      <c r="BO15" s="11"/>
      <c r="BP15" s="11"/>
      <c r="BQ15" s="11"/>
      <c r="BR15" s="17"/>
      <c r="BS15" s="11"/>
      <c r="BT15" s="11"/>
      <c r="BU15" s="11"/>
      <c r="BV15" s="11"/>
      <c r="BW15" s="11"/>
      <c r="BX15" s="11"/>
      <c r="BY15" s="17"/>
      <c r="BZ15" s="11"/>
      <c r="CA15" s="11"/>
      <c r="CB15" s="11"/>
      <c r="CC15" s="11"/>
      <c r="CD15" s="11"/>
      <c r="CE15" s="11"/>
      <c r="CF15" s="11"/>
      <c r="CG15" s="11"/>
      <c r="CH15" s="11"/>
      <c r="CI15" s="17"/>
      <c r="CJ15" s="11"/>
      <c r="CK15" s="11"/>
      <c r="CL15" s="11"/>
      <c r="CM15" s="11"/>
      <c r="CN15" s="11"/>
      <c r="CO15" s="11"/>
      <c r="CP15" s="10"/>
      <c r="CQ15" s="11"/>
      <c r="CR15" s="11"/>
      <c r="CS15" s="11"/>
      <c r="CT15" s="11"/>
      <c r="CU15" s="11"/>
      <c r="CV15" s="11"/>
      <c r="CW15" s="17"/>
      <c r="CX15" s="11"/>
      <c r="CY15" s="11"/>
      <c r="CZ15" s="11"/>
      <c r="DA15" s="11"/>
      <c r="DB15" s="11"/>
      <c r="DC15" s="11"/>
      <c r="DD15" s="17"/>
      <c r="DE15" s="12"/>
      <c r="DF15" s="12"/>
      <c r="DG15" s="13"/>
      <c r="DH15" s="17"/>
      <c r="DI15" s="17"/>
      <c r="DJ15" s="10"/>
    </row>
    <row r="16" spans="1:114" ht="14.25" x14ac:dyDescent="0.2">
      <c r="A16" s="6"/>
      <c r="B16" s="7"/>
      <c r="C16" s="61"/>
      <c r="D16" s="9"/>
      <c r="E16" s="10"/>
      <c r="F16" s="10"/>
      <c r="G16" s="11"/>
      <c r="H16" s="11"/>
      <c r="I16" s="11"/>
      <c r="J16" s="11"/>
      <c r="K16" s="11"/>
      <c r="L16" s="10"/>
      <c r="M16" s="11"/>
      <c r="N16" s="11"/>
      <c r="O16" s="11"/>
      <c r="P16" s="11"/>
      <c r="Q16" s="11"/>
      <c r="R16" s="11"/>
      <c r="S16" s="10"/>
      <c r="T16" s="11"/>
      <c r="U16" s="11"/>
      <c r="V16" s="11"/>
      <c r="W16" s="11"/>
      <c r="X16" s="11"/>
      <c r="Y16" s="11"/>
      <c r="Z16" s="11"/>
      <c r="AA16" s="11"/>
      <c r="AB16" s="11"/>
      <c r="AC16" s="10"/>
      <c r="AD16" s="11"/>
      <c r="AE16" s="11"/>
      <c r="AF16" s="11"/>
      <c r="AG16" s="11"/>
      <c r="AH16" s="11"/>
      <c r="AI16" s="11"/>
      <c r="AJ16" s="10"/>
      <c r="AK16" s="11"/>
      <c r="AL16" s="11"/>
      <c r="AM16" s="11"/>
      <c r="AN16" s="11"/>
      <c r="AO16" s="11"/>
      <c r="AP16" s="11"/>
      <c r="AQ16" s="10"/>
      <c r="AR16" s="11"/>
      <c r="AS16" s="11"/>
      <c r="AT16" s="11"/>
      <c r="AU16" s="11"/>
      <c r="AV16" s="11"/>
      <c r="AW16" s="11"/>
      <c r="AX16" s="10"/>
      <c r="AY16" s="12"/>
      <c r="AZ16" s="12"/>
      <c r="BA16" s="13"/>
      <c r="BB16" s="10"/>
      <c r="BC16" s="17"/>
      <c r="BD16" s="17"/>
      <c r="BE16" s="10"/>
      <c r="BF16" s="6"/>
      <c r="BG16" s="7"/>
      <c r="BH16" s="6"/>
      <c r="BI16" s="9"/>
      <c r="BJ16" s="10"/>
      <c r="BK16" s="10"/>
      <c r="BL16" s="10"/>
      <c r="BM16" s="11"/>
      <c r="BN16" s="11"/>
      <c r="BO16" s="11"/>
      <c r="BP16" s="11"/>
      <c r="BQ16" s="11"/>
      <c r="BR16" s="17"/>
      <c r="BS16" s="11"/>
      <c r="BT16" s="11"/>
      <c r="BU16" s="11"/>
      <c r="BV16" s="11"/>
      <c r="BW16" s="11"/>
      <c r="BX16" s="11"/>
      <c r="BY16" s="17"/>
      <c r="BZ16" s="11"/>
      <c r="CA16" s="11"/>
      <c r="CB16" s="11"/>
      <c r="CC16" s="11"/>
      <c r="CD16" s="11"/>
      <c r="CE16" s="11"/>
      <c r="CF16" s="11"/>
      <c r="CG16" s="11"/>
      <c r="CH16" s="11"/>
      <c r="CI16" s="10"/>
      <c r="CJ16" s="11"/>
      <c r="CK16" s="11"/>
      <c r="CL16" s="11"/>
      <c r="CM16" s="11"/>
      <c r="CN16" s="11"/>
      <c r="CO16" s="11"/>
      <c r="CP16" s="10"/>
      <c r="CQ16" s="11"/>
      <c r="CR16" s="11"/>
      <c r="CS16" s="11"/>
      <c r="CT16" s="11"/>
      <c r="CU16" s="11"/>
      <c r="CV16" s="11"/>
      <c r="CW16" s="17"/>
      <c r="CX16" s="11"/>
      <c r="CY16" s="11"/>
      <c r="CZ16" s="11"/>
      <c r="DA16" s="11"/>
      <c r="DB16" s="11"/>
      <c r="DC16" s="11"/>
      <c r="DD16" s="17"/>
      <c r="DE16" s="12"/>
      <c r="DF16" s="12"/>
      <c r="DG16" s="13"/>
      <c r="DH16" s="10"/>
      <c r="DI16" s="17"/>
      <c r="DJ16" s="10"/>
    </row>
    <row r="17" spans="1:114" ht="14.25" x14ac:dyDescent="0.2">
      <c r="A17" s="6"/>
      <c r="B17" s="7"/>
      <c r="C17" s="19" t="s">
        <v>1789</v>
      </c>
      <c r="D17" s="9"/>
      <c r="E17" s="10"/>
      <c r="F17" s="10"/>
      <c r="G17" s="11"/>
      <c r="H17" s="11"/>
      <c r="I17" s="11"/>
      <c r="J17" s="11"/>
      <c r="K17" s="11"/>
      <c r="L17" s="10"/>
      <c r="M17" s="11"/>
      <c r="N17" s="11"/>
      <c r="O17" s="11"/>
      <c r="P17" s="11"/>
      <c r="Q17" s="11"/>
      <c r="R17" s="11"/>
      <c r="S17" s="10"/>
      <c r="T17" s="11"/>
      <c r="U17" s="11"/>
      <c r="V17" s="11"/>
      <c r="W17" s="11"/>
      <c r="X17" s="11"/>
      <c r="Y17" s="11"/>
      <c r="Z17" s="11"/>
      <c r="AA17" s="11"/>
      <c r="AB17" s="11"/>
      <c r="AC17" s="10"/>
      <c r="AD17" s="11"/>
      <c r="AE17" s="11"/>
      <c r="AF17" s="11"/>
      <c r="AG17" s="11"/>
      <c r="AH17" s="11"/>
      <c r="AI17" s="11"/>
      <c r="AJ17" s="10"/>
      <c r="AK17" s="11"/>
      <c r="AL17" s="11"/>
      <c r="AM17" s="11"/>
      <c r="AN17" s="11"/>
      <c r="AO17" s="11"/>
      <c r="AP17" s="11"/>
      <c r="AQ17" s="10"/>
      <c r="AR17" s="11"/>
      <c r="AS17" s="11"/>
      <c r="AT17" s="11"/>
      <c r="AU17" s="11"/>
      <c r="AV17" s="11"/>
      <c r="AW17" s="11"/>
      <c r="AX17" s="10"/>
      <c r="AY17" s="12"/>
      <c r="AZ17" s="12"/>
      <c r="BA17" s="13"/>
      <c r="BB17" s="10"/>
      <c r="BC17" s="17"/>
      <c r="BD17" s="17"/>
      <c r="BE17" s="10"/>
      <c r="BF17" s="6"/>
      <c r="BG17" s="7"/>
      <c r="BH17" s="6"/>
      <c r="BI17" s="9"/>
      <c r="BJ17" s="10"/>
      <c r="BK17" s="10"/>
      <c r="BL17" s="10"/>
      <c r="BM17" s="11"/>
      <c r="BN17" s="11"/>
      <c r="BO17" s="11"/>
      <c r="BP17" s="11"/>
      <c r="BQ17" s="11"/>
      <c r="BR17" s="17"/>
      <c r="BS17" s="11"/>
      <c r="BT17" s="11"/>
      <c r="BU17" s="11"/>
      <c r="BV17" s="11"/>
      <c r="BW17" s="11"/>
      <c r="BX17" s="11"/>
      <c r="BY17" s="17"/>
      <c r="BZ17" s="11"/>
      <c r="CA17" s="11"/>
      <c r="CB17" s="11"/>
      <c r="CC17" s="11"/>
      <c r="CD17" s="11"/>
      <c r="CE17" s="11"/>
      <c r="CF17" s="11"/>
      <c r="CG17" s="11"/>
      <c r="CH17" s="11"/>
      <c r="CI17" s="10"/>
      <c r="CJ17" s="11"/>
      <c r="CK17" s="11"/>
      <c r="CL17" s="11"/>
      <c r="CM17" s="11"/>
      <c r="CN17" s="11"/>
      <c r="CO17" s="11"/>
      <c r="CP17" s="10"/>
      <c r="CQ17" s="11"/>
      <c r="CR17" s="11"/>
      <c r="CS17" s="11"/>
      <c r="CT17" s="11"/>
      <c r="CU17" s="11"/>
      <c r="CV17" s="11"/>
      <c r="CW17" s="10"/>
      <c r="CX17" s="11"/>
      <c r="CY17" s="11"/>
      <c r="CZ17" s="11"/>
      <c r="DA17" s="11"/>
      <c r="DB17" s="11"/>
      <c r="DC17" s="11"/>
      <c r="DD17" s="10"/>
      <c r="DE17" s="12"/>
      <c r="DF17" s="12"/>
      <c r="DG17" s="13"/>
      <c r="DH17" s="10"/>
      <c r="DI17" s="17"/>
      <c r="DJ17" s="10"/>
    </row>
    <row r="18" spans="1:114" ht="14.25" x14ac:dyDescent="0.2">
      <c r="A18" s="6" t="s">
        <v>925</v>
      </c>
      <c r="B18" s="7">
        <v>1981</v>
      </c>
      <c r="C18" s="6" t="s">
        <v>1156</v>
      </c>
      <c r="D18" s="9" t="str">
        <f t="shared" si="0"/>
        <v/>
      </c>
      <c r="E18" s="10" t="str">
        <f t="shared" si="1"/>
        <v/>
      </c>
      <c r="F18" s="10" t="str">
        <f t="shared" si="2"/>
        <v/>
      </c>
      <c r="G18" s="11" t="str">
        <f t="shared" si="3"/>
        <v/>
      </c>
      <c r="H18" s="11" t="str">
        <f t="shared" si="4"/>
        <v/>
      </c>
      <c r="I18" s="11" t="str">
        <f t="shared" si="5"/>
        <v/>
      </c>
      <c r="J18" s="11" t="str">
        <f t="shared" si="6"/>
        <v/>
      </c>
      <c r="K18" s="11" t="str">
        <f t="shared" si="7"/>
        <v/>
      </c>
      <c r="L18" s="10" t="str">
        <f t="shared" si="8"/>
        <v/>
      </c>
      <c r="M18" s="11" t="str">
        <f t="shared" si="9"/>
        <v/>
      </c>
      <c r="N18" s="11" t="str">
        <f t="shared" si="10"/>
        <v/>
      </c>
      <c r="O18" s="11" t="str">
        <f t="shared" si="11"/>
        <v/>
      </c>
      <c r="P18" s="11" t="str">
        <f t="shared" si="12"/>
        <v/>
      </c>
      <c r="Q18" s="11" t="str">
        <f t="shared" si="13"/>
        <v/>
      </c>
      <c r="R18" s="11" t="str">
        <f t="shared" si="14"/>
        <v/>
      </c>
      <c r="S18" s="10" t="str">
        <f t="shared" si="15"/>
        <v/>
      </c>
      <c r="T18" s="11" t="str">
        <f t="shared" si="16"/>
        <v/>
      </c>
      <c r="U18" s="11" t="str">
        <f t="shared" si="17"/>
        <v/>
      </c>
      <c r="V18" s="11" t="str">
        <f t="shared" si="18"/>
        <v/>
      </c>
      <c r="W18" s="11" t="str">
        <f t="shared" si="19"/>
        <v/>
      </c>
      <c r="X18" s="11" t="str">
        <f t="shared" si="20"/>
        <v/>
      </c>
      <c r="Y18" s="11" t="str">
        <f t="shared" si="21"/>
        <v/>
      </c>
      <c r="Z18" s="11" t="str">
        <f t="shared" si="22"/>
        <v/>
      </c>
      <c r="AA18" s="11" t="str">
        <f t="shared" si="23"/>
        <v/>
      </c>
      <c r="AB18" s="11" t="str">
        <f t="shared" si="24"/>
        <v/>
      </c>
      <c r="AC18" s="10" t="str">
        <f t="shared" si="25"/>
        <v/>
      </c>
      <c r="AD18" s="11" t="str">
        <f t="shared" si="26"/>
        <v/>
      </c>
      <c r="AE18" s="11" t="str">
        <f t="shared" si="27"/>
        <v/>
      </c>
      <c r="AF18" s="11" t="str">
        <f t="shared" si="28"/>
        <v/>
      </c>
      <c r="AG18" s="11" t="str">
        <f t="shared" si="29"/>
        <v/>
      </c>
      <c r="AH18" s="11" t="str">
        <f t="shared" si="30"/>
        <v/>
      </c>
      <c r="AI18" s="11" t="str">
        <f t="shared" si="31"/>
        <v/>
      </c>
      <c r="AJ18" s="10" t="str">
        <f t="shared" si="32"/>
        <v/>
      </c>
      <c r="AK18" s="11" t="str">
        <f t="shared" si="33"/>
        <v/>
      </c>
      <c r="AL18" s="11" t="str">
        <f t="shared" si="34"/>
        <v/>
      </c>
      <c r="AM18" s="11" t="str">
        <f t="shared" si="35"/>
        <v/>
      </c>
      <c r="AN18" s="11" t="str">
        <f t="shared" si="36"/>
        <v/>
      </c>
      <c r="AO18" s="11" t="str">
        <f t="shared" si="37"/>
        <v/>
      </c>
      <c r="AP18" s="11" t="str">
        <f t="shared" si="38"/>
        <v/>
      </c>
      <c r="AQ18" s="10" t="str">
        <f t="shared" si="39"/>
        <v/>
      </c>
      <c r="AR18" s="11" t="str">
        <f t="shared" si="40"/>
        <v/>
      </c>
      <c r="AS18" s="11" t="str">
        <f t="shared" si="41"/>
        <v/>
      </c>
      <c r="AT18" s="11" t="str">
        <f t="shared" si="42"/>
        <v/>
      </c>
      <c r="AU18" s="11" t="str">
        <f t="shared" si="43"/>
        <v/>
      </c>
      <c r="AV18" s="11" t="str">
        <f t="shared" si="44"/>
        <v/>
      </c>
      <c r="AW18" s="11" t="str">
        <f t="shared" si="45"/>
        <v/>
      </c>
      <c r="AX18" s="10" t="str">
        <f t="shared" si="46"/>
        <v/>
      </c>
      <c r="AY18" s="12" t="s">
        <v>1637</v>
      </c>
      <c r="AZ18" s="12">
        <v>913</v>
      </c>
      <c r="BA18" s="13">
        <v>2179</v>
      </c>
      <c r="BB18" s="10">
        <f t="shared" si="47"/>
        <v>1</v>
      </c>
      <c r="BC18" s="17" t="str">
        <f t="shared" si="48"/>
        <v/>
      </c>
      <c r="BD18" s="17"/>
      <c r="BE18" s="10" t="str">
        <f t="shared" si="49"/>
        <v/>
      </c>
      <c r="BF18" s="6" t="s">
        <v>925</v>
      </c>
      <c r="BG18" s="7">
        <v>1981</v>
      </c>
      <c r="BH18" s="6" t="s">
        <v>1156</v>
      </c>
      <c r="BI18" s="9" t="str">
        <f t="shared" si="50"/>
        <v/>
      </c>
      <c r="BJ18" s="10" t="str">
        <f t="shared" si="51"/>
        <v/>
      </c>
      <c r="BK18" s="10" t="str">
        <f t="shared" si="52"/>
        <v/>
      </c>
      <c r="BL18" s="10"/>
      <c r="BM18" s="11" t="str">
        <f t="shared" si="53"/>
        <v/>
      </c>
      <c r="BN18" s="11" t="str">
        <f t="shared" si="54"/>
        <v/>
      </c>
      <c r="BO18" s="11" t="str">
        <f t="shared" si="55"/>
        <v/>
      </c>
      <c r="BP18" s="11" t="str">
        <f t="shared" si="56"/>
        <v/>
      </c>
      <c r="BQ18" s="11" t="str">
        <f t="shared" si="57"/>
        <v/>
      </c>
      <c r="BR18" s="17" t="str">
        <f t="shared" si="58"/>
        <v/>
      </c>
      <c r="BS18" s="11" t="str">
        <f t="shared" si="59"/>
        <v/>
      </c>
      <c r="BT18" s="11" t="str">
        <f t="shared" si="60"/>
        <v/>
      </c>
      <c r="BU18" s="11" t="str">
        <f t="shared" si="61"/>
        <v/>
      </c>
      <c r="BV18" s="11" t="str">
        <f t="shared" si="62"/>
        <v/>
      </c>
      <c r="BW18" s="11" t="str">
        <f t="shared" si="63"/>
        <v/>
      </c>
      <c r="BX18" s="11" t="str">
        <f t="shared" si="64"/>
        <v/>
      </c>
      <c r="BY18" s="17" t="str">
        <f t="shared" si="65"/>
        <v/>
      </c>
      <c r="BZ18" s="11" t="str">
        <f t="shared" si="66"/>
        <v/>
      </c>
      <c r="CA18" s="11" t="str">
        <f t="shared" si="67"/>
        <v/>
      </c>
      <c r="CB18" s="11" t="str">
        <f t="shared" si="68"/>
        <v/>
      </c>
      <c r="CC18" s="11" t="str">
        <f t="shared" si="69"/>
        <v/>
      </c>
      <c r="CD18" s="11" t="str">
        <f t="shared" si="70"/>
        <v/>
      </c>
      <c r="CE18" s="11" t="str">
        <f t="shared" si="71"/>
        <v/>
      </c>
      <c r="CF18" s="11" t="str">
        <f t="shared" si="72"/>
        <v/>
      </c>
      <c r="CG18" s="11" t="str">
        <f t="shared" si="73"/>
        <v/>
      </c>
      <c r="CH18" s="11" t="str">
        <f t="shared" si="74"/>
        <v/>
      </c>
      <c r="CI18" s="10" t="str">
        <f t="shared" si="75"/>
        <v/>
      </c>
      <c r="CJ18" s="11" t="str">
        <f t="shared" si="76"/>
        <v/>
      </c>
      <c r="CK18" s="11" t="str">
        <f t="shared" si="77"/>
        <v/>
      </c>
      <c r="CL18" s="11" t="str">
        <f t="shared" si="78"/>
        <v/>
      </c>
      <c r="CM18" s="11" t="str">
        <f t="shared" si="79"/>
        <v/>
      </c>
      <c r="CN18" s="11" t="str">
        <f t="shared" si="80"/>
        <v/>
      </c>
      <c r="CO18" s="11" t="str">
        <f t="shared" si="81"/>
        <v/>
      </c>
      <c r="CP18" s="10" t="str">
        <f t="shared" si="82"/>
        <v/>
      </c>
      <c r="CQ18" s="11" t="str">
        <f t="shared" si="83"/>
        <v/>
      </c>
      <c r="CR18" s="11" t="str">
        <f t="shared" si="84"/>
        <v/>
      </c>
      <c r="CS18" s="11" t="str">
        <f t="shared" si="85"/>
        <v/>
      </c>
      <c r="CT18" s="11" t="str">
        <f t="shared" si="86"/>
        <v/>
      </c>
      <c r="CU18" s="11" t="str">
        <f t="shared" si="87"/>
        <v/>
      </c>
      <c r="CV18" s="11" t="str">
        <f t="shared" si="88"/>
        <v/>
      </c>
      <c r="CW18" s="10" t="str">
        <f t="shared" si="89"/>
        <v/>
      </c>
      <c r="CX18" s="11" t="str">
        <f t="shared" si="90"/>
        <v/>
      </c>
      <c r="CY18" s="11" t="str">
        <f t="shared" si="91"/>
        <v/>
      </c>
      <c r="CZ18" s="11" t="str">
        <f t="shared" si="92"/>
        <v/>
      </c>
      <c r="DA18" s="11" t="str">
        <f t="shared" si="93"/>
        <v/>
      </c>
      <c r="DB18" s="11" t="str">
        <f t="shared" si="94"/>
        <v/>
      </c>
      <c r="DC18" s="11" t="str">
        <f t="shared" si="95"/>
        <v/>
      </c>
      <c r="DD18" s="10" t="str">
        <f t="shared" si="96"/>
        <v/>
      </c>
      <c r="DE18" s="12" t="s">
        <v>1637</v>
      </c>
      <c r="DF18" s="12">
        <v>913</v>
      </c>
      <c r="DG18" s="13">
        <v>2179</v>
      </c>
      <c r="DH18" s="10">
        <f t="shared" si="97"/>
        <v>1</v>
      </c>
      <c r="DI18" s="17" t="str">
        <f t="shared" si="98"/>
        <v/>
      </c>
      <c r="DJ18" s="10" t="str">
        <f t="shared" si="99"/>
        <v/>
      </c>
    </row>
  </sheetData>
  <conditionalFormatting sqref="BE5:BE18">
    <cfRule type="cellIs" dxfId="86" priority="12" operator="equal">
      <formula>"Mycket bra"</formula>
    </cfRule>
  </conditionalFormatting>
  <conditionalFormatting sqref="BE5:BE18">
    <cfRule type="cellIs" dxfId="85" priority="13" operator="equal">
      <formula>"Bra"</formula>
    </cfRule>
  </conditionalFormatting>
  <conditionalFormatting sqref="BE5:BE18">
    <cfRule type="cellIs" dxfId="84" priority="14" operator="equal">
      <formula>"Varken eller"</formula>
    </cfRule>
  </conditionalFormatting>
  <conditionalFormatting sqref="BE5:BE18">
    <cfRule type="cellIs" dxfId="83" priority="15" operator="equal">
      <formula>"Dålig"</formula>
    </cfRule>
  </conditionalFormatting>
  <conditionalFormatting sqref="BE5:BE18">
    <cfRule type="cellIs" dxfId="82" priority="16" operator="equal">
      <formula>"Mycket dålig"</formula>
    </cfRule>
  </conditionalFormatting>
  <conditionalFormatting sqref="L5:L18 S5:S18 AC5:AC18 AJ5:AJ18 AQ5:AQ18 AX5:AX18 BB5:BD18">
    <cfRule type="cellIs" dxfId="81" priority="17" operator="lessThan">
      <formula>1</formula>
    </cfRule>
  </conditionalFormatting>
  <conditionalFormatting sqref="L5:L18 S5:S18 AC5:AC18 AJ5:AJ18 AQ5:AQ18 AX5:AX18 BB5:BD18">
    <cfRule type="cellIs" dxfId="80" priority="18" operator="lessThan">
      <formula>2</formula>
    </cfRule>
  </conditionalFormatting>
  <conditionalFormatting sqref="L5:L18 S5:S18 AC5:AC18 AJ5:AJ18 AQ5:AQ18 AX5:AX18 BB5:BD18">
    <cfRule type="cellIs" dxfId="79" priority="19" operator="lessThan">
      <formula>3</formula>
    </cfRule>
  </conditionalFormatting>
  <conditionalFormatting sqref="L5:L18 S5:S18 AC5:AC18 AJ5:AJ18 AQ5:AQ18 AX5:AX18 BB5:BD18">
    <cfRule type="cellIs" dxfId="78" priority="20" operator="lessThan">
      <formula>4</formula>
    </cfRule>
  </conditionalFormatting>
  <conditionalFormatting sqref="L5:L18 S5:S18 AC5:AC18 AJ5:AJ18 AQ5:AQ18 AX5:AX18 BB5:BD18">
    <cfRule type="cellIs" dxfId="77" priority="21" operator="lessThan">
      <formula>5</formula>
    </cfRule>
  </conditionalFormatting>
  <conditionalFormatting sqref="L5:L18 S5:S18 AC5:AC18 AJ5:AJ18 AQ5:AQ18 AX5:AX18 BB5:BD18">
    <cfRule type="cellIs" dxfId="76" priority="22" operator="lessThan">
      <formula>6</formula>
    </cfRule>
  </conditionalFormatting>
  <conditionalFormatting sqref="DJ5:DJ18">
    <cfRule type="cellIs" dxfId="75" priority="1" operator="equal">
      <formula>"Mycket bra"</formula>
    </cfRule>
  </conditionalFormatting>
  <conditionalFormatting sqref="DJ5:DJ18">
    <cfRule type="cellIs" dxfId="74" priority="2" operator="equal">
      <formula>"Bra"</formula>
    </cfRule>
  </conditionalFormatting>
  <conditionalFormatting sqref="DJ5:DJ18">
    <cfRule type="cellIs" dxfId="73" priority="3" operator="equal">
      <formula>"Varken eller"</formula>
    </cfRule>
  </conditionalFormatting>
  <conditionalFormatting sqref="DJ5:DJ18">
    <cfRule type="cellIs" dxfId="72" priority="4" operator="equal">
      <formula>"Dålig"</formula>
    </cfRule>
  </conditionalFormatting>
  <conditionalFormatting sqref="DJ5:DJ18">
    <cfRule type="cellIs" dxfId="71" priority="5" operator="equal">
      <formula>"Mycket dålig"</formula>
    </cfRule>
  </conditionalFormatting>
  <conditionalFormatting sqref="BR5:BR18 BY5:BY18 CI5:CI18 CP5:CP18 CW5:CW18 DD5:DD18 DH5:DI18">
    <cfRule type="cellIs" dxfId="70" priority="6" operator="lessThan">
      <formula>1</formula>
    </cfRule>
  </conditionalFormatting>
  <conditionalFormatting sqref="BR5:BR18 BY5:BY18 CI5:CI18 CP5:CP18 CW5:CW18 DD5:DD18 DH5:DI18">
    <cfRule type="cellIs" dxfId="69" priority="7" operator="lessThan">
      <formula>2</formula>
    </cfRule>
  </conditionalFormatting>
  <conditionalFormatting sqref="BR5:BR18 BY5:BY18 CI5:CI18 CP5:CP18 CW5:CW18 DD5:DD18 DH5:DI18">
    <cfRule type="cellIs" dxfId="68" priority="8" operator="lessThan">
      <formula>3</formula>
    </cfRule>
  </conditionalFormatting>
  <conditionalFormatting sqref="BR5:BR18 BY5:BY18 CI5:CI18 CP5:CP18 CW5:CW18 DD5:DD18 DH5:DI18">
    <cfRule type="cellIs" dxfId="67" priority="9" operator="lessThan">
      <formula>4</formula>
    </cfRule>
  </conditionalFormatting>
  <conditionalFormatting sqref="BR5:BR18 BY5:BY18 CI5:CI18 CP5:CP18 CW5:CW18 DD5:DD18 DH5:DI18">
    <cfRule type="cellIs" dxfId="66" priority="10" operator="lessThan">
      <formula>5</formula>
    </cfRule>
  </conditionalFormatting>
  <conditionalFormatting sqref="BR5:BR18 BY5:BY18 CI5:CI18 CP5:CP18 CW5:CW18 DD5:DD18 DH5:DI18">
    <cfRule type="cellIs" dxfId="65" priority="11" operator="lessThan">
      <formula>6</formula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72"/>
  <sheetViews>
    <sheetView topLeftCell="C1" zoomScale="85" zoomScaleNormal="85" workbookViewId="0">
      <selection activeCell="C2" sqref="C2"/>
    </sheetView>
  </sheetViews>
  <sheetFormatPr defaultRowHeight="12.75" x14ac:dyDescent="0.2"/>
  <cols>
    <col min="1" max="2" width="0" hidden="1" customWidth="1"/>
    <col min="3" max="3" width="53.42578125" bestFit="1" customWidth="1"/>
    <col min="4" max="54" width="0" hidden="1" customWidth="1"/>
    <col min="56" max="56" width="11.42578125" bestFit="1" customWidth="1"/>
    <col min="58" max="63" width="0" hidden="1" customWidth="1"/>
    <col min="70" max="70" width="9.140625" style="18"/>
    <col min="77" max="77" width="9.140625" style="18"/>
    <col min="87" max="87" width="9.140625" style="18" customWidth="1"/>
    <col min="94" max="94" width="9.140625" style="18"/>
    <col min="101" max="101" width="9.140625" style="18"/>
    <col min="108" max="108" width="9.140625" style="18"/>
    <col min="112" max="112" width="9.140625" style="18"/>
  </cols>
  <sheetData>
    <row r="1" spans="1:114" ht="37.5" x14ac:dyDescent="0.6">
      <c r="C1" s="21" t="s">
        <v>1809</v>
      </c>
    </row>
    <row r="2" spans="1:114" x14ac:dyDescent="0.2">
      <c r="C2" s="40" t="s">
        <v>1914</v>
      </c>
    </row>
    <row r="4" spans="1:114" ht="165.75" x14ac:dyDescent="0.2">
      <c r="C4" s="41" t="s">
        <v>3</v>
      </c>
      <c r="D4" s="41" t="s">
        <v>1735</v>
      </c>
      <c r="E4" s="53"/>
      <c r="F4" s="53"/>
      <c r="G4" s="42" t="s">
        <v>1744</v>
      </c>
      <c r="H4" s="42" t="s">
        <v>1745</v>
      </c>
      <c r="I4" s="42" t="s">
        <v>1746</v>
      </c>
      <c r="J4" s="42" t="s">
        <v>1748</v>
      </c>
      <c r="K4" s="42" t="s">
        <v>1749</v>
      </c>
      <c r="L4" s="49" t="s">
        <v>1747</v>
      </c>
      <c r="M4" s="43" t="s">
        <v>1775</v>
      </c>
      <c r="N4" s="43" t="s">
        <v>1776</v>
      </c>
      <c r="O4" s="43" t="s">
        <v>1777</v>
      </c>
      <c r="P4" s="43" t="s">
        <v>1778</v>
      </c>
      <c r="Q4" s="43" t="s">
        <v>1779</v>
      </c>
      <c r="R4" s="43" t="s">
        <v>1780</v>
      </c>
      <c r="S4" s="50" t="s">
        <v>1781</v>
      </c>
      <c r="T4" s="44" t="s">
        <v>1751</v>
      </c>
      <c r="U4" s="44" t="s">
        <v>1752</v>
      </c>
      <c r="V4" s="44" t="s">
        <v>1753</v>
      </c>
      <c r="W4" s="44" t="s">
        <v>1754</v>
      </c>
      <c r="X4" s="44" t="s">
        <v>1755</v>
      </c>
      <c r="Y4" s="44" t="s">
        <v>1756</v>
      </c>
      <c r="Z4" s="44" t="s">
        <v>1757</v>
      </c>
      <c r="AA4" s="44" t="s">
        <v>1758</v>
      </c>
      <c r="AB4" s="44" t="s">
        <v>1750</v>
      </c>
      <c r="AC4" s="50" t="s">
        <v>1782</v>
      </c>
      <c r="AD4" s="44" t="s">
        <v>1759</v>
      </c>
      <c r="AE4" s="44" t="s">
        <v>1760</v>
      </c>
      <c r="AF4" s="44" t="s">
        <v>1761</v>
      </c>
      <c r="AG4" s="44" t="s">
        <v>1762</v>
      </c>
      <c r="AH4" s="44" t="s">
        <v>1763</v>
      </c>
      <c r="AI4" s="44" t="s">
        <v>1750</v>
      </c>
      <c r="AJ4" s="50" t="s">
        <v>1783</v>
      </c>
      <c r="AK4" s="44" t="s">
        <v>1764</v>
      </c>
      <c r="AL4" s="44" t="s">
        <v>1765</v>
      </c>
      <c r="AM4" s="44" t="s">
        <v>1766</v>
      </c>
      <c r="AN4" s="44" t="s">
        <v>1767</v>
      </c>
      <c r="AO4" s="44" t="s">
        <v>1768</v>
      </c>
      <c r="AP4" s="44" t="s">
        <v>1769</v>
      </c>
      <c r="AQ4" s="51" t="s">
        <v>1721</v>
      </c>
      <c r="AR4" s="44" t="s">
        <v>1770</v>
      </c>
      <c r="AS4" s="44" t="s">
        <v>1771</v>
      </c>
      <c r="AT4" s="44" t="s">
        <v>1772</v>
      </c>
      <c r="AU4" s="44" t="s">
        <v>1773</v>
      </c>
      <c r="AV4" s="44" t="s">
        <v>1774</v>
      </c>
      <c r="AW4" s="44" t="s">
        <v>1750</v>
      </c>
      <c r="AX4" s="52" t="s">
        <v>1722</v>
      </c>
      <c r="AY4" s="47" t="s">
        <v>8</v>
      </c>
      <c r="AZ4" s="47" t="s">
        <v>22</v>
      </c>
      <c r="BA4" s="47" t="s">
        <v>23</v>
      </c>
      <c r="BB4" s="52" t="s">
        <v>1723</v>
      </c>
      <c r="BC4" s="55" t="s">
        <v>1725</v>
      </c>
      <c r="BD4" s="55" t="s">
        <v>1735</v>
      </c>
      <c r="BE4" s="57" t="s">
        <v>1724</v>
      </c>
      <c r="BF4" s="44" t="s">
        <v>1724</v>
      </c>
      <c r="BG4" s="48" t="s">
        <v>3</v>
      </c>
      <c r="BH4" s="41" t="s">
        <v>6</v>
      </c>
      <c r="BI4" s="41" t="s">
        <v>1735</v>
      </c>
      <c r="BJ4" s="42" t="s">
        <v>1744</v>
      </c>
      <c r="BK4" s="57" t="s">
        <v>1794</v>
      </c>
      <c r="BM4" s="42" t="s">
        <v>1744</v>
      </c>
      <c r="BN4" s="42" t="s">
        <v>1745</v>
      </c>
      <c r="BO4" s="42" t="s">
        <v>1746</v>
      </c>
      <c r="BP4" s="42" t="s">
        <v>1748</v>
      </c>
      <c r="BQ4" s="42" t="s">
        <v>1749</v>
      </c>
      <c r="BR4" s="67" t="s">
        <v>1747</v>
      </c>
      <c r="BS4" s="43" t="s">
        <v>1775</v>
      </c>
      <c r="BT4" s="43" t="s">
        <v>1776</v>
      </c>
      <c r="BU4" s="43" t="s">
        <v>1777</v>
      </c>
      <c r="BV4" s="43" t="s">
        <v>1778</v>
      </c>
      <c r="BW4" s="43" t="s">
        <v>1779</v>
      </c>
      <c r="BX4" s="43" t="s">
        <v>1780</v>
      </c>
      <c r="BY4" s="50" t="s">
        <v>1781</v>
      </c>
      <c r="BZ4" s="43" t="s">
        <v>1751</v>
      </c>
      <c r="CA4" s="43" t="s">
        <v>1752</v>
      </c>
      <c r="CB4" s="43" t="s">
        <v>1753</v>
      </c>
      <c r="CC4" s="43" t="s">
        <v>1754</v>
      </c>
      <c r="CD4" s="43" t="s">
        <v>1755</v>
      </c>
      <c r="CE4" s="43" t="s">
        <v>1756</v>
      </c>
      <c r="CF4" s="43" t="s">
        <v>1757</v>
      </c>
      <c r="CG4" s="43" t="s">
        <v>1758</v>
      </c>
      <c r="CH4" s="43" t="s">
        <v>1750</v>
      </c>
      <c r="CI4" s="50" t="s">
        <v>1782</v>
      </c>
      <c r="CJ4" s="43" t="s">
        <v>1759</v>
      </c>
      <c r="CK4" s="43" t="s">
        <v>1760</v>
      </c>
      <c r="CL4" s="43" t="s">
        <v>1761</v>
      </c>
      <c r="CM4" s="43" t="s">
        <v>1762</v>
      </c>
      <c r="CN4" s="43" t="s">
        <v>1763</v>
      </c>
      <c r="CO4" s="43" t="s">
        <v>1750</v>
      </c>
      <c r="CP4" s="50" t="s">
        <v>1783</v>
      </c>
      <c r="CQ4" s="43" t="s">
        <v>1764</v>
      </c>
      <c r="CR4" s="43" t="s">
        <v>1765</v>
      </c>
      <c r="CS4" s="43" t="s">
        <v>1766</v>
      </c>
      <c r="CT4" s="43" t="s">
        <v>1767</v>
      </c>
      <c r="CU4" s="43" t="s">
        <v>1768</v>
      </c>
      <c r="CV4" s="43" t="s">
        <v>1769</v>
      </c>
      <c r="CW4" s="50" t="s">
        <v>1721</v>
      </c>
      <c r="CX4" s="43" t="s">
        <v>1770</v>
      </c>
      <c r="CY4" s="43" t="s">
        <v>1771</v>
      </c>
      <c r="CZ4" s="43" t="s">
        <v>1772</v>
      </c>
      <c r="DA4" s="43" t="s">
        <v>1773</v>
      </c>
      <c r="DB4" s="43" t="s">
        <v>1774</v>
      </c>
      <c r="DC4" s="43" t="s">
        <v>1750</v>
      </c>
      <c r="DD4" s="50" t="s">
        <v>1722</v>
      </c>
      <c r="DE4" s="132" t="s">
        <v>8</v>
      </c>
      <c r="DF4" s="132" t="s">
        <v>22</v>
      </c>
      <c r="DG4" s="132" t="s">
        <v>23</v>
      </c>
      <c r="DH4" s="50" t="s">
        <v>1723</v>
      </c>
      <c r="DI4" s="133" t="s">
        <v>1725</v>
      </c>
      <c r="DJ4" s="134" t="s">
        <v>1724</v>
      </c>
    </row>
    <row r="5" spans="1:114" ht="15" x14ac:dyDescent="0.25">
      <c r="A5" s="6" t="s">
        <v>947</v>
      </c>
      <c r="B5" s="7">
        <v>1447</v>
      </c>
      <c r="C5" s="6" t="s">
        <v>1173</v>
      </c>
      <c r="D5" s="9" t="str">
        <f t="shared" ref="D5:D61" si="0">IFERROR(VLOOKUP(C5,Svar, 2, FALSE), "")</f>
        <v>Joakim Wassén</v>
      </c>
      <c r="E5" s="10" t="str">
        <f t="shared" ref="E5:E61" si="1">IFERROR(VLOOKUP(C5,Svar, 3, FALSE), "")</f>
        <v>joakim.wassen@gullspang.se</v>
      </c>
      <c r="F5" s="10" t="str">
        <f t="shared" ref="F5:F61" si="2">IFERROR(VLOOKUP(C5,Svar, 4, FALSE), "")</f>
        <v>Folkhälsoplanerare</v>
      </c>
      <c r="G5" s="11">
        <f t="shared" ref="G5:G61" si="3">IF(LEN(D5) &gt; 0, IF(IFERROR(FIND("a.", VLOOKUP(C5,Svar, 5, FALSE)), 0), 1.25, 0), "")</f>
        <v>0</v>
      </c>
      <c r="H5" s="11">
        <f t="shared" ref="H5:H61" si="4">IF(LEN(D5) &gt; 0, IF(IFERROR(FIND("b.", VLOOKUP(C5,Svar, 5, FALSE)), 0), 1.25, 0), "")</f>
        <v>0</v>
      </c>
      <c r="I5" s="11">
        <f t="shared" ref="I5:I61" si="5">IF(LEN(D5) &gt; 0, IF(IFERROR(FIND("c.", VLOOKUP(C5,Svar, 5, FALSE)), 0), 1.25, 0), "")</f>
        <v>1.25</v>
      </c>
      <c r="J5" s="11">
        <f t="shared" ref="J5:J61" si="6">IF(LEN(D5) &gt; 0, IF(IFERROR(FIND("d.", VLOOKUP(C5,Svar, 5, FALSE)), 0), 1.25, 0), "")</f>
        <v>0</v>
      </c>
      <c r="K5" s="11">
        <f t="shared" ref="K5:K61" si="7">IF(LEN(D5) &gt; 0, 0, "")</f>
        <v>0</v>
      </c>
      <c r="L5" s="10">
        <f t="shared" ref="L5:L61" si="8">IF(LEN(D5) &gt; 0, SUM(G5:K5), "")</f>
        <v>1.25</v>
      </c>
      <c r="M5" s="11">
        <f t="shared" ref="M5:M61" si="9">IF(LEN(D5) &gt; 0, IF(IFERROR(FIND("a.", VLOOKUP(C5,Svar, 7, FALSE)), 0), 1, 0), "")</f>
        <v>1</v>
      </c>
      <c r="N5" s="11">
        <f t="shared" ref="N5:N61" si="10">IF(LEN(D5) &gt; 0, IF(IFERROR(FIND("b.", VLOOKUP(C5,Svar, 7, FALSE)), 0), 1, 0), "")</f>
        <v>1</v>
      </c>
      <c r="O5" s="11">
        <f t="shared" ref="O5:O61" si="11">IF(LEN(D5) &gt; 0, IF(IFERROR(FIND("c.", VLOOKUP(C5,Svar, 7, FALSE)), 0), 1, 0), "")</f>
        <v>1</v>
      </c>
      <c r="P5" s="11">
        <f t="shared" ref="P5:P61" si="12">IF(LEN(D5) &gt; 0, IF(IFERROR(FIND("d.", VLOOKUP(C5,Svar, 7, FALSE)), 0), 1, 0), "")</f>
        <v>1</v>
      </c>
      <c r="Q5" s="11">
        <f t="shared" ref="Q5:Q61" si="13">IF(LEN(D5) &gt; 0, IF(IFERROR(FIND("e.", VLOOKUP(C5,Svar, 7, FALSE)), 0), 1, 0), "")</f>
        <v>0</v>
      </c>
      <c r="R5" s="11">
        <f t="shared" ref="R5:R61" si="14">IF(LEN(D5) &gt; 0, 0, "")</f>
        <v>0</v>
      </c>
      <c r="S5" s="10">
        <f t="shared" ref="S5:S61" si="15">IF(LEN(D5) &gt; 0, SUM(M5:R5), "")</f>
        <v>4</v>
      </c>
      <c r="T5" s="11">
        <f t="shared" ref="T5:T61" si="16">IF(LEN(D5) &gt; 0, IF(IFERROR(FIND("a.", VLOOKUP(C5,Svar, 8, FALSE)), 0), 0.625, 0), "")</f>
        <v>0</v>
      </c>
      <c r="U5" s="11">
        <f t="shared" ref="U5:U61" si="17">IF(LEN(D5) &gt; 0, IF(IFERROR(FIND("b.", VLOOKUP(C5,Svar, 8, FALSE)), 0), 0.625, 0), "")</f>
        <v>0</v>
      </c>
      <c r="V5" s="11">
        <f t="shared" ref="V5:V61" si="18">IF(LEN(D5) &gt; 0, IF(IFERROR(FIND("c.", VLOOKUP(C5,Svar, 8, FALSE)), 0), 0.625, 0), "")</f>
        <v>0</v>
      </c>
      <c r="W5" s="11">
        <f t="shared" ref="W5:W61" si="19">IF(LEN(D5) &gt; 0, IF(IFERROR(FIND("d.", VLOOKUP(C5,Svar, 8, FALSE)), 0), 0.625, 0), "")</f>
        <v>0</v>
      </c>
      <c r="X5" s="11">
        <f t="shared" ref="X5:X61" si="20">IF(LEN(D5) &gt; 0, IF(IFERROR(FIND("e.", VLOOKUP(C5,Svar, 8, FALSE)), 0), 0.625, 0), "")</f>
        <v>0</v>
      </c>
      <c r="Y5" s="11">
        <f t="shared" ref="Y5:Y61" si="21">IF(LEN(D5) &gt; 0, IF(IFERROR(FIND("f.", VLOOKUP(C5,Svar, 8, FALSE)), 0), 0.625, 0), "")</f>
        <v>0.625</v>
      </c>
      <c r="Z5" s="11">
        <f t="shared" ref="Z5:Z61" si="22">IF(LEN(D5) &gt; 0, IF(IFERROR(FIND("g.", VLOOKUP(C5,Svar, 8, FALSE)), 0), 0.625, 0), "")</f>
        <v>0.625</v>
      </c>
      <c r="AA5" s="11">
        <f t="shared" ref="AA5:AA61" si="23">IF(LEN(D5) &gt; 0, IF(IFERROR(FIND("h.", VLOOKUP(C5,Svar, 8, FALSE)), 0), 0.625, 0), "")</f>
        <v>0.625</v>
      </c>
      <c r="AB5" s="11">
        <f t="shared" ref="AB5:AB61" si="24">IF(LEN(D5) &gt; 0, 0, "")</f>
        <v>0</v>
      </c>
      <c r="AC5" s="10">
        <f t="shared" ref="AC5:AC61" si="25">IF(LEN(D5) &gt; 0, SUM(T5:AB5), "")</f>
        <v>1.875</v>
      </c>
      <c r="AD5" s="11">
        <f t="shared" ref="AD5:AD61" si="26">IF(LEN(D5) &gt; 0, IF(IFERROR(FIND("a.", VLOOKUP(C5,Svar, 9, FALSE)), 0), 1, 0), "")</f>
        <v>1</v>
      </c>
      <c r="AE5" s="11">
        <f t="shared" ref="AE5:AE61" si="27">IF(LEN(D5) &gt; 0, IF(IFERROR(FIND("b.", VLOOKUP(C5,Svar, 9, FALSE)), 0), 2, 0), "")</f>
        <v>0</v>
      </c>
      <c r="AF5" s="11">
        <f t="shared" ref="AF5:AF61" si="28">IF(LEN(D5) &gt; 0, IF(IFERROR(FIND("c.", VLOOKUP(C5,Svar, 9, FALSE)), 0), 1, 0), "")</f>
        <v>0</v>
      </c>
      <c r="AG5" s="11">
        <f t="shared" ref="AG5:AG61" si="29">IF(LEN(D5) &gt; 0, IF(IFERROR(FIND("d.", VLOOKUP(C5,Svar, 9, FALSE)), 0), 2, 0), "")</f>
        <v>0</v>
      </c>
      <c r="AH5" s="11">
        <f t="shared" ref="AH5:AH61" si="30">IF(LEN(D5) &gt; 0, IF(IFERROR(FIND("e.", VLOOKUP(C5,Svar, 9, FALSE)), 0), 1, 0), "")</f>
        <v>0</v>
      </c>
      <c r="AI5" s="11">
        <f t="shared" ref="AI5:AI61" si="31">IF(LEN(D5) &gt; 0, 0, "")</f>
        <v>0</v>
      </c>
      <c r="AJ5" s="10">
        <f t="shared" ref="AJ5:AJ61" si="32">IF(LEN(D5) &gt; 0, IF(SUM(AD5:AI5) &gt; 5, 5, SUM(AD5:AI5)), "")</f>
        <v>1</v>
      </c>
      <c r="AK5" s="11">
        <f t="shared" ref="AK5:AK61" si="33">IF(LEN(D5) &gt; 0, IF(IFERROR(FIND("a.", VLOOKUP(C5,Svar, 10, FALSE)), 0), 1, 0), "")</f>
        <v>1</v>
      </c>
      <c r="AL5" s="11">
        <f t="shared" ref="AL5:AL61" si="34">IF(LEN(D5) &gt; 0, IF(IFERROR(FIND("b.", VLOOKUP(C5,Svar, 10, FALSE)), 0), 1, 0), "")</f>
        <v>0</v>
      </c>
      <c r="AM5" s="11">
        <f t="shared" ref="AM5:AM61" si="35">IF(LEN(D5) &gt; 0, IF(IFERROR(FIND("c.", VLOOKUP(C5,Svar, 10, FALSE)), 0), 1, 0), "")</f>
        <v>1</v>
      </c>
      <c r="AN5" s="11">
        <f t="shared" ref="AN5:AN61" si="36">IF(LEN(D5) &gt; 0, IF(IFERROR(FIND("d.", VLOOKUP(C5,Svar, 10, FALSE)), 0), 1, 0), "")</f>
        <v>0</v>
      </c>
      <c r="AO5" s="11">
        <f t="shared" ref="AO5:AO61" si="37">IF(LEN(D5) &gt; 0, IF(IFERROR(FIND("e.", VLOOKUP(C5,Svar, 10, FALSE)), 0), 1, 0), "")</f>
        <v>0</v>
      </c>
      <c r="AP5" s="11">
        <f t="shared" ref="AP5:AP61" si="38">IF(LEN(D5) &gt; 0, 0, "")</f>
        <v>0</v>
      </c>
      <c r="AQ5" s="10">
        <f t="shared" ref="AQ5:AQ61" si="39">IF(LEN(D5) &gt; 0, SUM(AK5:AP5), "")</f>
        <v>2</v>
      </c>
      <c r="AR5" s="11">
        <f t="shared" ref="AR5:AR61" si="40">IF(LEN(D5) &gt; 0, IF(IFERROR(FIND("a.", VLOOKUP(C5,Svar, 11, FALSE)), 0), 1, 0), "")</f>
        <v>0</v>
      </c>
      <c r="AS5" s="11">
        <f t="shared" ref="AS5:AS61" si="41">IF(LEN(D5) &gt; 0, IF(IFERROR(FIND("b.", VLOOKUP(C5,Svar, 11, FALSE)), 0), 1, 0), "")</f>
        <v>0</v>
      </c>
      <c r="AT5" s="11">
        <f t="shared" ref="AT5:AT61" si="42">IF(LEN(D5) &gt; 0, IF(IFERROR(FIND("c.", VLOOKUP(C5,Svar, 11, FALSE)), 0), 1, 0), "")</f>
        <v>0</v>
      </c>
      <c r="AU5" s="11">
        <f t="shared" ref="AU5:AU61" si="43">IF(LEN(D5) &gt; 0, IF(IFERROR(FIND("d.", VLOOKUP(C5,Svar, 11, FALSE)), 0), 1, 0), "")</f>
        <v>0</v>
      </c>
      <c r="AV5" s="11">
        <f t="shared" ref="AV5:AV61" si="44">IF(LEN(D5) &gt; 0, IF(IFERROR(FIND("e.", VLOOKUP(C5,Svar, 11, FALSE)), 0), 1, 0), "")</f>
        <v>0</v>
      </c>
      <c r="AW5" s="11">
        <f t="shared" ref="AW5:AW61" si="45">IF(LEN(D5) &gt; 0, 0, "")</f>
        <v>0</v>
      </c>
      <c r="AX5" s="10">
        <f t="shared" ref="AX5:AX61" si="46">IF(LEN(D5) &gt; 0, SUM(AR5:AW5), "")</f>
        <v>0</v>
      </c>
      <c r="AY5" s="12">
        <v>632</v>
      </c>
      <c r="AZ5" s="12">
        <v>747</v>
      </c>
      <c r="BA5" s="13">
        <v>1379</v>
      </c>
      <c r="BB5" s="10">
        <f t="shared" ref="BB5:BB61" si="47">IF(BA5 &gt; 3099, 5, IF(BA5 &gt; 2799, 4, IF(BA5&gt; 2499, 3, IF(BA5&gt; 2299, 2, IF(BA5 &gt; 1999, 1, IF(BA5&gt;0, 0))))))</f>
        <v>0</v>
      </c>
      <c r="BC5" s="17">
        <f t="shared" ref="BC5:BC61" si="48">IF(LEN(D5) &gt; 0, ROUND((L5+S5+AC5+AJ5+AQ5+AX5+BB5)/7, 1), "")</f>
        <v>1.4</v>
      </c>
      <c r="BD5" s="35" t="s">
        <v>1785</v>
      </c>
      <c r="BE5" s="10" t="str">
        <f t="shared" ref="BE5:BE61" si="49">IF(LEN(D5) &gt; 0, VLOOKUP(C5,Svar, 12, FALSE), "")</f>
        <v>Varken eller</v>
      </c>
      <c r="BF5" s="6" t="s">
        <v>947</v>
      </c>
      <c r="BG5" s="7">
        <v>1447</v>
      </c>
      <c r="BH5" s="6" t="s">
        <v>1173</v>
      </c>
      <c r="BI5" s="9" t="str">
        <f t="shared" ref="BI5:BI61" si="50">IFERROR(VLOOKUP(BH5,Svar, 2, FALSE), "")</f>
        <v>Joakim Wassén</v>
      </c>
      <c r="BJ5" s="10" t="str">
        <f t="shared" ref="BJ5:BJ61" si="51">IFERROR(VLOOKUP(BH5,Svar, 3, FALSE), "")</f>
        <v>joakim.wassen@gullspang.se</v>
      </c>
      <c r="BK5" s="10" t="str">
        <f t="shared" ref="BK5:BK61" si="52">IFERROR(VLOOKUP(BH5,Svar, 4, FALSE), "")</f>
        <v>Folkhälsoplanerare</v>
      </c>
      <c r="BL5" s="10"/>
      <c r="BM5" s="11">
        <f t="shared" ref="BM5:BM61" si="53">IF(LEN(BI5) &gt; 0, IF(IFERROR(FIND("a.", VLOOKUP(BH5,Svar, 5, FALSE)), 0), 1.25, 0), "")</f>
        <v>0</v>
      </c>
      <c r="BN5" s="11">
        <f t="shared" ref="BN5:BN61" si="54">IF(LEN(BI5) &gt; 0, IF(IFERROR(FIND("b.", VLOOKUP(BH5,Svar, 5, FALSE)), 0), 1.25, 0), "")</f>
        <v>0</v>
      </c>
      <c r="BO5" s="11">
        <f t="shared" ref="BO5:BO61" si="55">IF(LEN(BI5) &gt; 0, IF(IFERROR(FIND("c.", VLOOKUP(BH5,Svar, 5, FALSE)), 0), 1.25, 0), "")</f>
        <v>1.25</v>
      </c>
      <c r="BP5" s="11">
        <f t="shared" ref="BP5:BP61" si="56">IF(LEN(BI5) &gt; 0, IF(IFERROR(FIND("d.", VLOOKUP(BH5,Svar, 5, FALSE)), 0), 1.25, 0), "")</f>
        <v>0</v>
      </c>
      <c r="BQ5" s="11">
        <f t="shared" ref="BQ5:BQ61" si="57">IF(LEN(BI5) &gt; 0, 0, "")</f>
        <v>0</v>
      </c>
      <c r="BR5" s="17">
        <f t="shared" ref="BR5:BR61" si="58">IF(LEN(BI5) &gt; 0, SUM(BM5:BQ5), "")</f>
        <v>1.25</v>
      </c>
      <c r="BS5" s="11">
        <f t="shared" ref="BS5:BS61" si="59">IF(LEN(BI5) &gt; 0, IF(IFERROR(FIND("a.", VLOOKUP(BH5,Svar, 7, FALSE)), 0), 1, 0), "")</f>
        <v>1</v>
      </c>
      <c r="BT5" s="11">
        <f t="shared" ref="BT5:BT61" si="60">IF(LEN(BI5) &gt; 0, IF(IFERROR(FIND("b.", VLOOKUP(BH5,Svar, 7, FALSE)), 0), 1, 0), "")</f>
        <v>1</v>
      </c>
      <c r="BU5" s="11">
        <f t="shared" ref="BU5:BU61" si="61">IF(LEN(BI5) &gt; 0, IF(IFERROR(FIND("c.", VLOOKUP(BH5,Svar, 7, FALSE)), 0), 1, 0), "")</f>
        <v>1</v>
      </c>
      <c r="BV5" s="11">
        <f t="shared" ref="BV5:BV61" si="62">IF(LEN(BI5) &gt; 0, IF(IFERROR(FIND("d.", VLOOKUP(BH5,Svar, 7, FALSE)), 0), 1, 0), "")</f>
        <v>1</v>
      </c>
      <c r="BW5" s="11">
        <f t="shared" ref="BW5:BW61" si="63">IF(LEN(BI5) &gt; 0, IF(IFERROR(FIND("e.", VLOOKUP(BH5,Svar, 7, FALSE)), 0), 1, 0), "")</f>
        <v>0</v>
      </c>
      <c r="BX5" s="11">
        <f t="shared" ref="BX5:BX61" si="64">IF(LEN(BI5) &gt; 0, 0, "")</f>
        <v>0</v>
      </c>
      <c r="BY5" s="17">
        <f t="shared" ref="BY5:BY61" si="65">IF(LEN(BI5) &gt; 0, SUM(BS5:BX5), "")</f>
        <v>4</v>
      </c>
      <c r="BZ5" s="11">
        <f t="shared" ref="BZ5:BZ61" si="66">IF(LEN(BI5) &gt; 0, IF(IFERROR(FIND("a.", VLOOKUP(BH5,Svar, 8, FALSE)), 0), 0.625, 0), "")</f>
        <v>0</v>
      </c>
      <c r="CA5" s="11">
        <f t="shared" ref="CA5:CA61" si="67">IF(LEN(BI5) &gt; 0, IF(IFERROR(FIND("b.", VLOOKUP(BH5,Svar, 8, FALSE)), 0), 0.625, 0), "")</f>
        <v>0</v>
      </c>
      <c r="CB5" s="11">
        <f t="shared" ref="CB5:CB61" si="68">IF(LEN(BI5) &gt; 0, IF(IFERROR(FIND("c.", VLOOKUP(BH5,Svar, 8, FALSE)), 0), 0.625, 0), "")</f>
        <v>0</v>
      </c>
      <c r="CC5" s="11">
        <f t="shared" ref="CC5:CC61" si="69">IF(LEN(BI5) &gt; 0, IF(IFERROR(FIND("d.", VLOOKUP(BH5,Svar, 8, FALSE)), 0), 0.625, 0), "")</f>
        <v>0</v>
      </c>
      <c r="CD5" s="11">
        <f t="shared" ref="CD5:CD61" si="70">IF(LEN(BI5) &gt; 0, IF(IFERROR(FIND("e.", VLOOKUP(BH5,Svar, 8, FALSE)), 0), 0.625, 0), "")</f>
        <v>0</v>
      </c>
      <c r="CE5" s="11">
        <f t="shared" ref="CE5:CE61" si="71">IF(LEN(BI5) &gt; 0, IF(IFERROR(FIND("f.", VLOOKUP(BH5,Svar, 8, FALSE)), 0), 0.625, 0), "")</f>
        <v>0.625</v>
      </c>
      <c r="CF5" s="11">
        <f t="shared" ref="CF5:CF61" si="72">IF(LEN(BI5) &gt; 0, IF(IFERROR(FIND("g.", VLOOKUP(BH5,Svar, 8, FALSE)), 0), 0.625, 0), "")</f>
        <v>0.625</v>
      </c>
      <c r="CG5" s="11">
        <f t="shared" ref="CG5:CG61" si="73">IF(LEN(BI5) &gt; 0, IF(IFERROR(FIND("h.", VLOOKUP(BH5,Svar, 8, FALSE)), 0), 0.625, 0), "")</f>
        <v>0.625</v>
      </c>
      <c r="CH5" s="11">
        <f t="shared" ref="CH5:CH61" si="74">IF(LEN(BI5) &gt; 0, 0, "")</f>
        <v>0</v>
      </c>
      <c r="CI5" s="17">
        <f t="shared" ref="CI5:CI61" si="75">IF(LEN(BI5) &gt; 0, SUM(BZ5:CH5), "")</f>
        <v>1.875</v>
      </c>
      <c r="CJ5" s="11">
        <f t="shared" ref="CJ5:CJ61" si="76">IF(LEN(BI5) &gt; 0, IF(IFERROR(FIND("a.", VLOOKUP(BH5,Svar, 9, FALSE)), 0), 1, 0), "")</f>
        <v>1</v>
      </c>
      <c r="CK5" s="11">
        <f t="shared" ref="CK5:CK61" si="77">IF(LEN(BI5) &gt; 0, IF(IFERROR(FIND("b.", VLOOKUP(BH5,Svar, 9, FALSE)), 0), 2, 0), "")</f>
        <v>0</v>
      </c>
      <c r="CL5" s="11">
        <f t="shared" ref="CL5:CL61" si="78">IF(LEN(BI5) &gt; 0, IF(IFERROR(FIND("c.", VLOOKUP(BH5,Svar, 9, FALSE)), 0), 1, 0), "")</f>
        <v>0</v>
      </c>
      <c r="CM5" s="11">
        <f t="shared" ref="CM5:CM61" si="79">IF(LEN(BI5) &gt; 0, IF(IFERROR(FIND("d.", VLOOKUP(BH5,Svar, 9, FALSE)), 0), 2, 0), "")</f>
        <v>0</v>
      </c>
      <c r="CN5" s="11">
        <f t="shared" ref="CN5:CN61" si="80">IF(LEN(BI5) &gt; 0, IF(IFERROR(FIND("e.", VLOOKUP(BH5,Svar, 9, FALSE)), 0), 1, 0), "")</f>
        <v>0</v>
      </c>
      <c r="CO5" s="11">
        <f t="shared" ref="CO5:CO61" si="81">IF(LEN(BI5) &gt; 0, 0, "")</f>
        <v>0</v>
      </c>
      <c r="CP5" s="17">
        <f t="shared" ref="CP5:CP61" si="82">IF(LEN(BI5) &gt; 0, IF(SUM(CJ5:CO5) &gt; 5, 5, SUM(CJ5:CO5)), "")</f>
        <v>1</v>
      </c>
      <c r="CQ5" s="11">
        <f t="shared" ref="CQ5:CQ61" si="83">IF(LEN(BI5) &gt; 0, IF(IFERROR(FIND("a.", VLOOKUP(BH5,Svar, 10, FALSE)), 0), 1, 0), "")</f>
        <v>1</v>
      </c>
      <c r="CR5" s="11">
        <f t="shared" ref="CR5:CR61" si="84">IF(LEN(BI5) &gt; 0, IF(IFERROR(FIND("b.", VLOOKUP(BH5,Svar, 10, FALSE)), 0), 1, 0), "")</f>
        <v>0</v>
      </c>
      <c r="CS5" s="11">
        <f t="shared" ref="CS5:CS61" si="85">IF(LEN(BI5) &gt; 0, IF(IFERROR(FIND("c.", VLOOKUP(BH5,Svar, 10, FALSE)), 0), 1, 0), "")</f>
        <v>1</v>
      </c>
      <c r="CT5" s="11">
        <f t="shared" ref="CT5:CT61" si="86">IF(LEN(BI5) &gt; 0, IF(IFERROR(FIND("d.", VLOOKUP(BH5,Svar, 10, FALSE)), 0), 1, 0), "")</f>
        <v>0</v>
      </c>
      <c r="CU5" s="11">
        <f t="shared" ref="CU5:CU61" si="87">IF(LEN(BI5) &gt; 0, IF(IFERROR(FIND("e.", VLOOKUP(BH5,Svar, 10, FALSE)), 0), 1, 0), "")</f>
        <v>0</v>
      </c>
      <c r="CV5" s="11">
        <f t="shared" ref="CV5:CV61" si="88">IF(LEN(BI5) &gt; 0, 0, "")</f>
        <v>0</v>
      </c>
      <c r="CW5" s="17">
        <f t="shared" ref="CW5:CW61" si="89">IF(LEN(BI5) &gt; 0, SUM(CQ5:CV5), "")</f>
        <v>2</v>
      </c>
      <c r="CX5" s="11">
        <f t="shared" ref="CX5:CX61" si="90">IF(LEN(BI5) &gt; 0, IF(IFERROR(FIND("a.", VLOOKUP(BH5,Svar, 11, FALSE)), 0), 1, 0), "")</f>
        <v>0</v>
      </c>
      <c r="CY5" s="11">
        <f t="shared" ref="CY5:CY61" si="91">IF(LEN(BI5) &gt; 0, IF(IFERROR(FIND("b.", VLOOKUP(BH5,Svar, 11, FALSE)), 0), 1, 0), "")</f>
        <v>0</v>
      </c>
      <c r="CZ5" s="11">
        <f t="shared" ref="CZ5:CZ61" si="92">IF(LEN(BI5) &gt; 0, IF(IFERROR(FIND("c.", VLOOKUP(BH5,Svar, 11, FALSE)), 0), 1, 0), "")</f>
        <v>0</v>
      </c>
      <c r="DA5" s="11">
        <f t="shared" ref="DA5:DA61" si="93">IF(LEN(BI5) &gt; 0, IF(IFERROR(FIND("d.", VLOOKUP(BH5,Svar, 11, FALSE)), 0), 1, 0), "")</f>
        <v>0</v>
      </c>
      <c r="DB5" s="11">
        <f t="shared" ref="DB5:DB61" si="94">IF(LEN(BI5) &gt; 0, IF(IFERROR(FIND("e.", VLOOKUP(BH5,Svar, 11, FALSE)), 0), 1, 0), "")</f>
        <v>0</v>
      </c>
      <c r="DC5" s="11">
        <f t="shared" ref="DC5:DC61" si="95">IF(LEN(BI5) &gt; 0, 0, "")</f>
        <v>0</v>
      </c>
      <c r="DD5" s="17">
        <f t="shared" ref="DD5:DD61" si="96">IF(LEN(BI5) &gt; 0, SUM(CX5:DC5), "")</f>
        <v>0</v>
      </c>
      <c r="DE5" s="12">
        <v>632</v>
      </c>
      <c r="DF5" s="12">
        <v>747</v>
      </c>
      <c r="DG5" s="13">
        <v>1379</v>
      </c>
      <c r="DH5" s="17">
        <f t="shared" ref="DH5:DH61" si="97">IF(DG5 &gt; 3099, 5, IF(DG5 &gt; 2799, 4, IF(DG5&gt; 2499, 3, IF(DG5&gt; 2299, 2, IF(DG5 &gt; 1999, 1, IF(DG5&gt;0, 0))))))</f>
        <v>0</v>
      </c>
      <c r="DI5" s="17">
        <f t="shared" ref="DI5:DI61" si="98">IF(LEN(BI5) &gt; 0, ROUND((BR5+BY5+CI5+CP5+CW5+DD5+DH5)/7, 1), "")</f>
        <v>1.4</v>
      </c>
      <c r="DJ5" s="10" t="str">
        <f t="shared" ref="DJ5:DJ61" si="99">IF(LEN(BI5) &gt; 0, VLOOKUP(BH5,Svar, 12, FALSE), "")</f>
        <v>Varken eller</v>
      </c>
    </row>
    <row r="6" spans="1:114" ht="15" x14ac:dyDescent="0.25">
      <c r="A6" s="6" t="s">
        <v>947</v>
      </c>
      <c r="B6" s="7">
        <v>1460</v>
      </c>
      <c r="C6" s="6" t="s">
        <v>911</v>
      </c>
      <c r="D6" s="9" t="str">
        <f t="shared" si="0"/>
        <v>Sara</v>
      </c>
      <c r="E6" s="10" t="str">
        <f t="shared" si="1"/>
        <v>sara.gyllenberg@bengtsfors.se</v>
      </c>
      <c r="F6" s="10" t="str">
        <f t="shared" si="2"/>
        <v>Folkhälsosamordnare</v>
      </c>
      <c r="G6" s="11">
        <f t="shared" si="3"/>
        <v>0</v>
      </c>
      <c r="H6" s="11">
        <f t="shared" si="4"/>
        <v>0</v>
      </c>
      <c r="I6" s="11">
        <f t="shared" si="5"/>
        <v>1.25</v>
      </c>
      <c r="J6" s="11">
        <f t="shared" si="6"/>
        <v>0</v>
      </c>
      <c r="K6" s="11">
        <f t="shared" si="7"/>
        <v>0</v>
      </c>
      <c r="L6" s="10">
        <f t="shared" si="8"/>
        <v>1.25</v>
      </c>
      <c r="M6" s="11">
        <f t="shared" si="9"/>
        <v>1</v>
      </c>
      <c r="N6" s="11">
        <f t="shared" si="10"/>
        <v>1</v>
      </c>
      <c r="O6" s="11">
        <f t="shared" si="11"/>
        <v>1</v>
      </c>
      <c r="P6" s="11">
        <f t="shared" si="12"/>
        <v>0</v>
      </c>
      <c r="Q6" s="11">
        <f t="shared" si="13"/>
        <v>0</v>
      </c>
      <c r="R6" s="11">
        <f t="shared" si="14"/>
        <v>0</v>
      </c>
      <c r="S6" s="10">
        <f t="shared" si="15"/>
        <v>3</v>
      </c>
      <c r="T6" s="11">
        <f t="shared" si="16"/>
        <v>0</v>
      </c>
      <c r="U6" s="11">
        <f t="shared" si="17"/>
        <v>0</v>
      </c>
      <c r="V6" s="11">
        <f t="shared" si="18"/>
        <v>0.625</v>
      </c>
      <c r="W6" s="11">
        <f t="shared" si="19"/>
        <v>0</v>
      </c>
      <c r="X6" s="11">
        <f t="shared" si="20"/>
        <v>0</v>
      </c>
      <c r="Y6" s="11">
        <f t="shared" si="21"/>
        <v>0.625</v>
      </c>
      <c r="Z6" s="11">
        <f t="shared" si="22"/>
        <v>0</v>
      </c>
      <c r="AA6" s="11">
        <f t="shared" si="23"/>
        <v>0</v>
      </c>
      <c r="AB6" s="11">
        <f t="shared" si="24"/>
        <v>0</v>
      </c>
      <c r="AC6" s="10">
        <f t="shared" si="25"/>
        <v>1.25</v>
      </c>
      <c r="AD6" s="11">
        <f t="shared" si="26"/>
        <v>1</v>
      </c>
      <c r="AE6" s="11">
        <f t="shared" si="27"/>
        <v>0</v>
      </c>
      <c r="AF6" s="11">
        <f t="shared" si="28"/>
        <v>1</v>
      </c>
      <c r="AG6" s="11">
        <f t="shared" si="29"/>
        <v>0</v>
      </c>
      <c r="AH6" s="11">
        <f t="shared" si="30"/>
        <v>0</v>
      </c>
      <c r="AI6" s="11">
        <f t="shared" si="31"/>
        <v>0</v>
      </c>
      <c r="AJ6" s="10">
        <f t="shared" si="32"/>
        <v>2</v>
      </c>
      <c r="AK6" s="11">
        <f t="shared" si="33"/>
        <v>1</v>
      </c>
      <c r="AL6" s="11">
        <f t="shared" si="34"/>
        <v>1</v>
      </c>
      <c r="AM6" s="11">
        <f t="shared" si="35"/>
        <v>0</v>
      </c>
      <c r="AN6" s="11">
        <f t="shared" si="36"/>
        <v>1</v>
      </c>
      <c r="AO6" s="11">
        <f t="shared" si="37"/>
        <v>0</v>
      </c>
      <c r="AP6" s="11">
        <f t="shared" si="38"/>
        <v>0</v>
      </c>
      <c r="AQ6" s="10">
        <f t="shared" si="39"/>
        <v>3</v>
      </c>
      <c r="AR6" s="11">
        <f t="shared" si="40"/>
        <v>0</v>
      </c>
      <c r="AS6" s="11">
        <f t="shared" si="41"/>
        <v>0</v>
      </c>
      <c r="AT6" s="11">
        <f t="shared" si="42"/>
        <v>1</v>
      </c>
      <c r="AU6" s="11">
        <f t="shared" si="43"/>
        <v>0</v>
      </c>
      <c r="AV6" s="11">
        <f t="shared" si="44"/>
        <v>0</v>
      </c>
      <c r="AW6" s="11">
        <f t="shared" si="45"/>
        <v>0</v>
      </c>
      <c r="AX6" s="10">
        <f t="shared" si="46"/>
        <v>1</v>
      </c>
      <c r="AY6" s="12">
        <v>696</v>
      </c>
      <c r="AZ6" s="12">
        <v>990</v>
      </c>
      <c r="BA6" s="13">
        <v>1686</v>
      </c>
      <c r="BB6" s="10">
        <f t="shared" si="47"/>
        <v>0</v>
      </c>
      <c r="BC6" s="17">
        <f t="shared" si="48"/>
        <v>1.6</v>
      </c>
      <c r="BD6" s="35" t="s">
        <v>1785</v>
      </c>
      <c r="BE6" s="10" t="str">
        <f t="shared" si="49"/>
        <v>Bra</v>
      </c>
      <c r="BF6" s="6" t="s">
        <v>947</v>
      </c>
      <c r="BG6" s="7">
        <v>1460</v>
      </c>
      <c r="BH6" s="6" t="s">
        <v>911</v>
      </c>
      <c r="BI6" s="9" t="str">
        <f t="shared" si="50"/>
        <v>Sara</v>
      </c>
      <c r="BJ6" s="10" t="str">
        <f t="shared" si="51"/>
        <v>sara.gyllenberg@bengtsfors.se</v>
      </c>
      <c r="BK6" s="10" t="str">
        <f t="shared" si="52"/>
        <v>Folkhälsosamordnare</v>
      </c>
      <c r="BL6" s="10"/>
      <c r="BM6" s="11">
        <f t="shared" si="53"/>
        <v>0</v>
      </c>
      <c r="BN6" s="11">
        <f t="shared" si="54"/>
        <v>0</v>
      </c>
      <c r="BO6" s="11">
        <f t="shared" si="55"/>
        <v>1.25</v>
      </c>
      <c r="BP6" s="11">
        <f t="shared" si="56"/>
        <v>0</v>
      </c>
      <c r="BQ6" s="11">
        <f t="shared" si="57"/>
        <v>0</v>
      </c>
      <c r="BR6" s="17">
        <f t="shared" si="58"/>
        <v>1.25</v>
      </c>
      <c r="BS6" s="11">
        <f t="shared" si="59"/>
        <v>1</v>
      </c>
      <c r="BT6" s="11">
        <f t="shared" si="60"/>
        <v>1</v>
      </c>
      <c r="BU6" s="11">
        <f t="shared" si="61"/>
        <v>1</v>
      </c>
      <c r="BV6" s="11">
        <f t="shared" si="62"/>
        <v>0</v>
      </c>
      <c r="BW6" s="11">
        <f t="shared" si="63"/>
        <v>0</v>
      </c>
      <c r="BX6" s="11">
        <f t="shared" si="64"/>
        <v>0</v>
      </c>
      <c r="BY6" s="17">
        <f t="shared" si="65"/>
        <v>3</v>
      </c>
      <c r="BZ6" s="11">
        <f t="shared" si="66"/>
        <v>0</v>
      </c>
      <c r="CA6" s="11">
        <f t="shared" si="67"/>
        <v>0</v>
      </c>
      <c r="CB6" s="11">
        <f t="shared" si="68"/>
        <v>0.625</v>
      </c>
      <c r="CC6" s="11">
        <f t="shared" si="69"/>
        <v>0</v>
      </c>
      <c r="CD6" s="11">
        <f t="shared" si="70"/>
        <v>0</v>
      </c>
      <c r="CE6" s="11">
        <f t="shared" si="71"/>
        <v>0.625</v>
      </c>
      <c r="CF6" s="11">
        <f t="shared" si="72"/>
        <v>0</v>
      </c>
      <c r="CG6" s="11">
        <f t="shared" si="73"/>
        <v>0</v>
      </c>
      <c r="CH6" s="11">
        <f t="shared" si="74"/>
        <v>0</v>
      </c>
      <c r="CI6" s="17">
        <f t="shared" si="75"/>
        <v>1.25</v>
      </c>
      <c r="CJ6" s="11">
        <f t="shared" si="76"/>
        <v>1</v>
      </c>
      <c r="CK6" s="11">
        <f t="shared" si="77"/>
        <v>0</v>
      </c>
      <c r="CL6" s="11">
        <f t="shared" si="78"/>
        <v>1</v>
      </c>
      <c r="CM6" s="11">
        <f t="shared" si="79"/>
        <v>0</v>
      </c>
      <c r="CN6" s="11">
        <f t="shared" si="80"/>
        <v>0</v>
      </c>
      <c r="CO6" s="11">
        <f t="shared" si="81"/>
        <v>0</v>
      </c>
      <c r="CP6" s="17">
        <f t="shared" si="82"/>
        <v>2</v>
      </c>
      <c r="CQ6" s="11">
        <f t="shared" si="83"/>
        <v>1</v>
      </c>
      <c r="CR6" s="11">
        <f t="shared" si="84"/>
        <v>1</v>
      </c>
      <c r="CS6" s="11">
        <f t="shared" si="85"/>
        <v>0</v>
      </c>
      <c r="CT6" s="11">
        <f t="shared" si="86"/>
        <v>1</v>
      </c>
      <c r="CU6" s="11">
        <f t="shared" si="87"/>
        <v>0</v>
      </c>
      <c r="CV6" s="11">
        <f t="shared" si="88"/>
        <v>0</v>
      </c>
      <c r="CW6" s="17">
        <f t="shared" si="89"/>
        <v>3</v>
      </c>
      <c r="CX6" s="11">
        <f t="shared" si="90"/>
        <v>0</v>
      </c>
      <c r="CY6" s="11">
        <f t="shared" si="91"/>
        <v>0</v>
      </c>
      <c r="CZ6" s="11">
        <f t="shared" si="92"/>
        <v>1</v>
      </c>
      <c r="DA6" s="11">
        <f t="shared" si="93"/>
        <v>0</v>
      </c>
      <c r="DB6" s="11">
        <f t="shared" si="94"/>
        <v>0</v>
      </c>
      <c r="DC6" s="11">
        <f t="shared" si="95"/>
        <v>0</v>
      </c>
      <c r="DD6" s="17">
        <f t="shared" si="96"/>
        <v>1</v>
      </c>
      <c r="DE6" s="12">
        <v>696</v>
      </c>
      <c r="DF6" s="12">
        <v>990</v>
      </c>
      <c r="DG6" s="13">
        <v>1686</v>
      </c>
      <c r="DH6" s="17">
        <f t="shared" si="97"/>
        <v>0</v>
      </c>
      <c r="DI6" s="17">
        <f t="shared" si="98"/>
        <v>1.6</v>
      </c>
      <c r="DJ6" s="10" t="str">
        <f t="shared" si="99"/>
        <v>Bra</v>
      </c>
    </row>
    <row r="7" spans="1:114" ht="15" x14ac:dyDescent="0.25">
      <c r="A7" s="6" t="s">
        <v>947</v>
      </c>
      <c r="B7" s="7">
        <v>1445</v>
      </c>
      <c r="C7" s="6" t="s">
        <v>1033</v>
      </c>
      <c r="D7" s="9" t="str">
        <f t="shared" si="0"/>
        <v>Madelene Engvall</v>
      </c>
      <c r="E7" s="10" t="str">
        <f t="shared" si="1"/>
        <v>madelene.engvall@essunga.se</v>
      </c>
      <c r="F7" s="10" t="str">
        <f t="shared" si="2"/>
        <v>Folkhälsoplanerare</v>
      </c>
      <c r="G7" s="11">
        <f t="shared" si="3"/>
        <v>0</v>
      </c>
      <c r="H7" s="11">
        <f t="shared" si="4"/>
        <v>0</v>
      </c>
      <c r="I7" s="11">
        <f t="shared" si="5"/>
        <v>1.25</v>
      </c>
      <c r="J7" s="11">
        <f t="shared" si="6"/>
        <v>0</v>
      </c>
      <c r="K7" s="11">
        <f t="shared" si="7"/>
        <v>0</v>
      </c>
      <c r="L7" s="10">
        <f t="shared" si="8"/>
        <v>1.25</v>
      </c>
      <c r="M7" s="11">
        <f t="shared" si="9"/>
        <v>1</v>
      </c>
      <c r="N7" s="11">
        <f t="shared" si="10"/>
        <v>0</v>
      </c>
      <c r="O7" s="11">
        <f t="shared" si="11"/>
        <v>1</v>
      </c>
      <c r="P7" s="11">
        <f t="shared" si="12"/>
        <v>1</v>
      </c>
      <c r="Q7" s="11">
        <f t="shared" si="13"/>
        <v>1</v>
      </c>
      <c r="R7" s="11">
        <f t="shared" si="14"/>
        <v>0</v>
      </c>
      <c r="S7" s="10">
        <f t="shared" si="15"/>
        <v>4</v>
      </c>
      <c r="T7" s="11">
        <f t="shared" si="16"/>
        <v>0</v>
      </c>
      <c r="U7" s="11">
        <f t="shared" si="17"/>
        <v>0</v>
      </c>
      <c r="V7" s="11">
        <f t="shared" si="18"/>
        <v>0</v>
      </c>
      <c r="W7" s="11">
        <f t="shared" si="19"/>
        <v>0</v>
      </c>
      <c r="X7" s="11">
        <f t="shared" si="20"/>
        <v>0</v>
      </c>
      <c r="Y7" s="11">
        <f t="shared" si="21"/>
        <v>0.625</v>
      </c>
      <c r="Z7" s="11">
        <f t="shared" si="22"/>
        <v>0.625</v>
      </c>
      <c r="AA7" s="11">
        <f t="shared" si="23"/>
        <v>0.625</v>
      </c>
      <c r="AB7" s="11">
        <f t="shared" si="24"/>
        <v>0</v>
      </c>
      <c r="AC7" s="10">
        <f t="shared" si="25"/>
        <v>1.875</v>
      </c>
      <c r="AD7" s="11">
        <f t="shared" si="26"/>
        <v>1</v>
      </c>
      <c r="AE7" s="11">
        <f t="shared" si="27"/>
        <v>0</v>
      </c>
      <c r="AF7" s="11">
        <f t="shared" si="28"/>
        <v>1</v>
      </c>
      <c r="AG7" s="11">
        <f t="shared" si="29"/>
        <v>0</v>
      </c>
      <c r="AH7" s="11">
        <f t="shared" si="30"/>
        <v>1</v>
      </c>
      <c r="AI7" s="11">
        <f t="shared" si="31"/>
        <v>0</v>
      </c>
      <c r="AJ7" s="10">
        <f t="shared" si="32"/>
        <v>3</v>
      </c>
      <c r="AK7" s="11">
        <f t="shared" si="33"/>
        <v>0</v>
      </c>
      <c r="AL7" s="11">
        <f t="shared" si="34"/>
        <v>0</v>
      </c>
      <c r="AM7" s="11">
        <f t="shared" si="35"/>
        <v>0</v>
      </c>
      <c r="AN7" s="11">
        <f t="shared" si="36"/>
        <v>1</v>
      </c>
      <c r="AO7" s="11">
        <f t="shared" si="37"/>
        <v>0</v>
      </c>
      <c r="AP7" s="11">
        <f t="shared" si="38"/>
        <v>0</v>
      </c>
      <c r="AQ7" s="10">
        <f t="shared" si="39"/>
        <v>1</v>
      </c>
      <c r="AR7" s="11">
        <f t="shared" si="40"/>
        <v>0</v>
      </c>
      <c r="AS7" s="11">
        <f t="shared" si="41"/>
        <v>1</v>
      </c>
      <c r="AT7" s="11">
        <f t="shared" si="42"/>
        <v>0</v>
      </c>
      <c r="AU7" s="11">
        <f t="shared" si="43"/>
        <v>0</v>
      </c>
      <c r="AV7" s="11">
        <f t="shared" si="44"/>
        <v>0</v>
      </c>
      <c r="AW7" s="11">
        <f t="shared" si="45"/>
        <v>0</v>
      </c>
      <c r="AX7" s="10">
        <f t="shared" si="46"/>
        <v>1</v>
      </c>
      <c r="AY7" s="12">
        <v>787</v>
      </c>
      <c r="AZ7" s="12">
        <v>871</v>
      </c>
      <c r="BA7" s="13">
        <v>1658</v>
      </c>
      <c r="BB7" s="10">
        <f t="shared" si="47"/>
        <v>0</v>
      </c>
      <c r="BC7" s="17">
        <f t="shared" si="48"/>
        <v>1.7</v>
      </c>
      <c r="BD7" s="35" t="s">
        <v>1785</v>
      </c>
      <c r="BE7" s="10" t="str">
        <f t="shared" si="49"/>
        <v>Varken eller</v>
      </c>
      <c r="BF7" s="6" t="s">
        <v>947</v>
      </c>
      <c r="BG7" s="7">
        <v>1445</v>
      </c>
      <c r="BH7" s="6" t="s">
        <v>1033</v>
      </c>
      <c r="BI7" s="9" t="str">
        <f t="shared" si="50"/>
        <v>Madelene Engvall</v>
      </c>
      <c r="BJ7" s="10" t="str">
        <f t="shared" si="51"/>
        <v>madelene.engvall@essunga.se</v>
      </c>
      <c r="BK7" s="10" t="str">
        <f t="shared" si="52"/>
        <v>Folkhälsoplanerare</v>
      </c>
      <c r="BL7" s="10"/>
      <c r="BM7" s="11">
        <f t="shared" si="53"/>
        <v>0</v>
      </c>
      <c r="BN7" s="11">
        <f t="shared" si="54"/>
        <v>0</v>
      </c>
      <c r="BO7" s="11">
        <f t="shared" si="55"/>
        <v>1.25</v>
      </c>
      <c r="BP7" s="11">
        <f t="shared" si="56"/>
        <v>0</v>
      </c>
      <c r="BQ7" s="11">
        <f t="shared" si="57"/>
        <v>0</v>
      </c>
      <c r="BR7" s="17">
        <f t="shared" si="58"/>
        <v>1.25</v>
      </c>
      <c r="BS7" s="11">
        <f t="shared" si="59"/>
        <v>1</v>
      </c>
      <c r="BT7" s="11">
        <f t="shared" si="60"/>
        <v>0</v>
      </c>
      <c r="BU7" s="11">
        <f t="shared" si="61"/>
        <v>1</v>
      </c>
      <c r="BV7" s="11">
        <f t="shared" si="62"/>
        <v>1</v>
      </c>
      <c r="BW7" s="11">
        <f t="shared" si="63"/>
        <v>1</v>
      </c>
      <c r="BX7" s="11">
        <f t="shared" si="64"/>
        <v>0</v>
      </c>
      <c r="BY7" s="17">
        <f t="shared" si="65"/>
        <v>4</v>
      </c>
      <c r="BZ7" s="11">
        <f t="shared" si="66"/>
        <v>0</v>
      </c>
      <c r="CA7" s="11">
        <f t="shared" si="67"/>
        <v>0</v>
      </c>
      <c r="CB7" s="11">
        <f t="shared" si="68"/>
        <v>0</v>
      </c>
      <c r="CC7" s="11">
        <f t="shared" si="69"/>
        <v>0</v>
      </c>
      <c r="CD7" s="11">
        <f t="shared" si="70"/>
        <v>0</v>
      </c>
      <c r="CE7" s="11">
        <f t="shared" si="71"/>
        <v>0.625</v>
      </c>
      <c r="CF7" s="11">
        <f t="shared" si="72"/>
        <v>0.625</v>
      </c>
      <c r="CG7" s="11">
        <f t="shared" si="73"/>
        <v>0.625</v>
      </c>
      <c r="CH7" s="11">
        <f t="shared" si="74"/>
        <v>0</v>
      </c>
      <c r="CI7" s="17">
        <f t="shared" si="75"/>
        <v>1.875</v>
      </c>
      <c r="CJ7" s="11">
        <f t="shared" si="76"/>
        <v>1</v>
      </c>
      <c r="CK7" s="11">
        <f t="shared" si="77"/>
        <v>0</v>
      </c>
      <c r="CL7" s="11">
        <f t="shared" si="78"/>
        <v>1</v>
      </c>
      <c r="CM7" s="11">
        <f t="shared" si="79"/>
        <v>0</v>
      </c>
      <c r="CN7" s="11">
        <f t="shared" si="80"/>
        <v>1</v>
      </c>
      <c r="CO7" s="11">
        <f t="shared" si="81"/>
        <v>0</v>
      </c>
      <c r="CP7" s="17">
        <f t="shared" si="82"/>
        <v>3</v>
      </c>
      <c r="CQ7" s="11">
        <f t="shared" si="83"/>
        <v>0</v>
      </c>
      <c r="CR7" s="11">
        <f t="shared" si="84"/>
        <v>0</v>
      </c>
      <c r="CS7" s="11">
        <f t="shared" si="85"/>
        <v>0</v>
      </c>
      <c r="CT7" s="11">
        <f t="shared" si="86"/>
        <v>1</v>
      </c>
      <c r="CU7" s="11">
        <f t="shared" si="87"/>
        <v>0</v>
      </c>
      <c r="CV7" s="11">
        <f t="shared" si="88"/>
        <v>0</v>
      </c>
      <c r="CW7" s="17">
        <f t="shared" si="89"/>
        <v>1</v>
      </c>
      <c r="CX7" s="11">
        <f t="shared" si="90"/>
        <v>0</v>
      </c>
      <c r="CY7" s="11">
        <f t="shared" si="91"/>
        <v>1</v>
      </c>
      <c r="CZ7" s="11">
        <f t="shared" si="92"/>
        <v>0</v>
      </c>
      <c r="DA7" s="11">
        <f t="shared" si="93"/>
        <v>0</v>
      </c>
      <c r="DB7" s="11">
        <f t="shared" si="94"/>
        <v>0</v>
      </c>
      <c r="DC7" s="11">
        <f t="shared" si="95"/>
        <v>0</v>
      </c>
      <c r="DD7" s="17">
        <f t="shared" si="96"/>
        <v>1</v>
      </c>
      <c r="DE7" s="12">
        <v>787</v>
      </c>
      <c r="DF7" s="12">
        <v>871</v>
      </c>
      <c r="DG7" s="13">
        <v>1658</v>
      </c>
      <c r="DH7" s="17">
        <f t="shared" si="97"/>
        <v>0</v>
      </c>
      <c r="DI7" s="17">
        <f t="shared" si="98"/>
        <v>1.7</v>
      </c>
      <c r="DJ7" s="10" t="str">
        <f t="shared" si="99"/>
        <v>Varken eller</v>
      </c>
    </row>
    <row r="8" spans="1:114" ht="15" x14ac:dyDescent="0.25">
      <c r="A8" s="6" t="s">
        <v>947</v>
      </c>
      <c r="B8" s="7">
        <v>1439</v>
      </c>
      <c r="C8" s="6" t="s">
        <v>956</v>
      </c>
      <c r="D8" s="9" t="str">
        <f t="shared" si="0"/>
        <v>Thomas Lassehag</v>
      </c>
      <c r="E8" s="10" t="str">
        <f t="shared" si="1"/>
        <v>thomas.lassehag@fargelanda.se</v>
      </c>
      <c r="F8" s="10" t="str">
        <f t="shared" si="2"/>
        <v>tf sektorschef kultur och fritid</v>
      </c>
      <c r="G8" s="11">
        <f t="shared" si="3"/>
        <v>0</v>
      </c>
      <c r="H8" s="11">
        <f t="shared" si="4"/>
        <v>0</v>
      </c>
      <c r="I8" s="11">
        <f t="shared" si="5"/>
        <v>1.25</v>
      </c>
      <c r="J8" s="11">
        <f t="shared" si="6"/>
        <v>1.25</v>
      </c>
      <c r="K8" s="11">
        <f t="shared" si="7"/>
        <v>0</v>
      </c>
      <c r="L8" s="10">
        <f t="shared" si="8"/>
        <v>2.5</v>
      </c>
      <c r="M8" s="11">
        <f t="shared" si="9"/>
        <v>0</v>
      </c>
      <c r="N8" s="11">
        <f t="shared" si="10"/>
        <v>0</v>
      </c>
      <c r="O8" s="11">
        <f t="shared" si="11"/>
        <v>1</v>
      </c>
      <c r="P8" s="11">
        <f t="shared" si="12"/>
        <v>1</v>
      </c>
      <c r="Q8" s="11">
        <f t="shared" si="13"/>
        <v>0</v>
      </c>
      <c r="R8" s="11">
        <f t="shared" si="14"/>
        <v>0</v>
      </c>
      <c r="S8" s="10">
        <f t="shared" si="15"/>
        <v>2</v>
      </c>
      <c r="T8" s="11">
        <f t="shared" si="16"/>
        <v>0</v>
      </c>
      <c r="U8" s="11">
        <f t="shared" si="17"/>
        <v>0.625</v>
      </c>
      <c r="V8" s="11">
        <f t="shared" si="18"/>
        <v>0.625</v>
      </c>
      <c r="W8" s="11">
        <f t="shared" si="19"/>
        <v>0</v>
      </c>
      <c r="X8" s="11">
        <f t="shared" si="20"/>
        <v>0.625</v>
      </c>
      <c r="Y8" s="11">
        <f t="shared" si="21"/>
        <v>0.625</v>
      </c>
      <c r="Z8" s="11">
        <f t="shared" si="22"/>
        <v>0</v>
      </c>
      <c r="AA8" s="11">
        <f t="shared" si="23"/>
        <v>0</v>
      </c>
      <c r="AB8" s="11">
        <f t="shared" si="24"/>
        <v>0</v>
      </c>
      <c r="AC8" s="10">
        <f t="shared" si="25"/>
        <v>2.5</v>
      </c>
      <c r="AD8" s="11">
        <f t="shared" si="26"/>
        <v>1</v>
      </c>
      <c r="AE8" s="11">
        <f t="shared" si="27"/>
        <v>0</v>
      </c>
      <c r="AF8" s="11">
        <f t="shared" si="28"/>
        <v>0</v>
      </c>
      <c r="AG8" s="11">
        <f t="shared" si="29"/>
        <v>2</v>
      </c>
      <c r="AH8" s="11">
        <f t="shared" si="30"/>
        <v>0</v>
      </c>
      <c r="AI8" s="11">
        <f t="shared" si="31"/>
        <v>0</v>
      </c>
      <c r="AJ8" s="10">
        <f t="shared" si="32"/>
        <v>3</v>
      </c>
      <c r="AK8" s="11">
        <f t="shared" si="33"/>
        <v>1</v>
      </c>
      <c r="AL8" s="11">
        <f t="shared" si="34"/>
        <v>0</v>
      </c>
      <c r="AM8" s="11">
        <f t="shared" si="35"/>
        <v>0</v>
      </c>
      <c r="AN8" s="11">
        <f t="shared" si="36"/>
        <v>1</v>
      </c>
      <c r="AO8" s="11">
        <f t="shared" si="37"/>
        <v>0</v>
      </c>
      <c r="AP8" s="11">
        <f t="shared" si="38"/>
        <v>0</v>
      </c>
      <c r="AQ8" s="10">
        <f t="shared" si="39"/>
        <v>2</v>
      </c>
      <c r="AR8" s="11">
        <f t="shared" si="40"/>
        <v>0</v>
      </c>
      <c r="AS8" s="11">
        <f t="shared" si="41"/>
        <v>0</v>
      </c>
      <c r="AT8" s="11">
        <f t="shared" si="42"/>
        <v>0</v>
      </c>
      <c r="AU8" s="11">
        <f t="shared" si="43"/>
        <v>0</v>
      </c>
      <c r="AV8" s="11">
        <f t="shared" si="44"/>
        <v>0</v>
      </c>
      <c r="AW8" s="11">
        <f t="shared" si="45"/>
        <v>0</v>
      </c>
      <c r="AX8" s="10">
        <f t="shared" si="46"/>
        <v>0</v>
      </c>
      <c r="AY8" s="12">
        <v>794</v>
      </c>
      <c r="AZ8" s="12" t="s">
        <v>1642</v>
      </c>
      <c r="BA8" s="13">
        <v>1993</v>
      </c>
      <c r="BB8" s="10">
        <f t="shared" si="47"/>
        <v>0</v>
      </c>
      <c r="BC8" s="17">
        <f t="shared" si="48"/>
        <v>1.7</v>
      </c>
      <c r="BD8" s="35" t="s">
        <v>1785</v>
      </c>
      <c r="BE8" s="10" t="str">
        <f t="shared" si="49"/>
        <v>Bra</v>
      </c>
      <c r="BF8" s="6" t="s">
        <v>947</v>
      </c>
      <c r="BG8" s="7">
        <v>1439</v>
      </c>
      <c r="BH8" s="6" t="s">
        <v>956</v>
      </c>
      <c r="BI8" s="9" t="str">
        <f t="shared" si="50"/>
        <v>Thomas Lassehag</v>
      </c>
      <c r="BJ8" s="10" t="str">
        <f t="shared" si="51"/>
        <v>thomas.lassehag@fargelanda.se</v>
      </c>
      <c r="BK8" s="10" t="str">
        <f t="shared" si="52"/>
        <v>tf sektorschef kultur och fritid</v>
      </c>
      <c r="BL8" s="10"/>
      <c r="BM8" s="11">
        <f t="shared" si="53"/>
        <v>0</v>
      </c>
      <c r="BN8" s="11">
        <f t="shared" si="54"/>
        <v>0</v>
      </c>
      <c r="BO8" s="11">
        <f t="shared" si="55"/>
        <v>1.25</v>
      </c>
      <c r="BP8" s="11">
        <f t="shared" si="56"/>
        <v>1.25</v>
      </c>
      <c r="BQ8" s="11">
        <f t="shared" si="57"/>
        <v>0</v>
      </c>
      <c r="BR8" s="17">
        <f t="shared" si="58"/>
        <v>2.5</v>
      </c>
      <c r="BS8" s="11">
        <f t="shared" si="59"/>
        <v>0</v>
      </c>
      <c r="BT8" s="11">
        <f t="shared" si="60"/>
        <v>0</v>
      </c>
      <c r="BU8" s="11">
        <f t="shared" si="61"/>
        <v>1</v>
      </c>
      <c r="BV8" s="11">
        <f t="shared" si="62"/>
        <v>1</v>
      </c>
      <c r="BW8" s="11">
        <f t="shared" si="63"/>
        <v>0</v>
      </c>
      <c r="BX8" s="11">
        <f t="shared" si="64"/>
        <v>0</v>
      </c>
      <c r="BY8" s="17">
        <f t="shared" si="65"/>
        <v>2</v>
      </c>
      <c r="BZ8" s="11">
        <f t="shared" si="66"/>
        <v>0</v>
      </c>
      <c r="CA8" s="11">
        <f t="shared" si="67"/>
        <v>0.625</v>
      </c>
      <c r="CB8" s="11">
        <f t="shared" si="68"/>
        <v>0.625</v>
      </c>
      <c r="CC8" s="11">
        <f t="shared" si="69"/>
        <v>0</v>
      </c>
      <c r="CD8" s="11">
        <f t="shared" si="70"/>
        <v>0.625</v>
      </c>
      <c r="CE8" s="11">
        <f t="shared" si="71"/>
        <v>0.625</v>
      </c>
      <c r="CF8" s="11">
        <f t="shared" si="72"/>
        <v>0</v>
      </c>
      <c r="CG8" s="11">
        <f t="shared" si="73"/>
        <v>0</v>
      </c>
      <c r="CH8" s="11">
        <f t="shared" si="74"/>
        <v>0</v>
      </c>
      <c r="CI8" s="17">
        <f t="shared" si="75"/>
        <v>2.5</v>
      </c>
      <c r="CJ8" s="11">
        <f t="shared" si="76"/>
        <v>1</v>
      </c>
      <c r="CK8" s="11">
        <f t="shared" si="77"/>
        <v>0</v>
      </c>
      <c r="CL8" s="11">
        <f t="shared" si="78"/>
        <v>0</v>
      </c>
      <c r="CM8" s="11">
        <f t="shared" si="79"/>
        <v>2</v>
      </c>
      <c r="CN8" s="11">
        <f t="shared" si="80"/>
        <v>0</v>
      </c>
      <c r="CO8" s="11">
        <f t="shared" si="81"/>
        <v>0</v>
      </c>
      <c r="CP8" s="17">
        <f t="shared" si="82"/>
        <v>3</v>
      </c>
      <c r="CQ8" s="11">
        <f t="shared" si="83"/>
        <v>1</v>
      </c>
      <c r="CR8" s="11">
        <f t="shared" si="84"/>
        <v>0</v>
      </c>
      <c r="CS8" s="11">
        <f t="shared" si="85"/>
        <v>0</v>
      </c>
      <c r="CT8" s="11">
        <f t="shared" si="86"/>
        <v>1</v>
      </c>
      <c r="CU8" s="11">
        <f t="shared" si="87"/>
        <v>0</v>
      </c>
      <c r="CV8" s="11">
        <f t="shared" si="88"/>
        <v>0</v>
      </c>
      <c r="CW8" s="17">
        <f t="shared" si="89"/>
        <v>2</v>
      </c>
      <c r="CX8" s="11">
        <f t="shared" si="90"/>
        <v>0</v>
      </c>
      <c r="CY8" s="11">
        <f t="shared" si="91"/>
        <v>0</v>
      </c>
      <c r="CZ8" s="11">
        <f t="shared" si="92"/>
        <v>0</v>
      </c>
      <c r="DA8" s="11">
        <f t="shared" si="93"/>
        <v>0</v>
      </c>
      <c r="DB8" s="11">
        <f t="shared" si="94"/>
        <v>0</v>
      </c>
      <c r="DC8" s="11">
        <f t="shared" si="95"/>
        <v>0</v>
      </c>
      <c r="DD8" s="17">
        <f t="shared" si="96"/>
        <v>0</v>
      </c>
      <c r="DE8" s="12">
        <v>794</v>
      </c>
      <c r="DF8" s="12" t="s">
        <v>1642</v>
      </c>
      <c r="DG8" s="13">
        <v>1993</v>
      </c>
      <c r="DH8" s="17">
        <f t="shared" si="97"/>
        <v>0</v>
      </c>
      <c r="DI8" s="17">
        <f t="shared" si="98"/>
        <v>1.7</v>
      </c>
      <c r="DJ8" s="10" t="str">
        <f t="shared" si="99"/>
        <v>Bra</v>
      </c>
    </row>
    <row r="9" spans="1:114" ht="15" x14ac:dyDescent="0.25">
      <c r="A9" s="6" t="s">
        <v>947</v>
      </c>
      <c r="B9" s="7">
        <v>1441</v>
      </c>
      <c r="C9" s="6" t="s">
        <v>984</v>
      </c>
      <c r="D9" s="9" t="str">
        <f t="shared" si="0"/>
        <v>Karin Gertzén</v>
      </c>
      <c r="E9" s="10" t="str">
        <f t="shared" si="1"/>
        <v>karin.gertzen@lerum.se</v>
      </c>
      <c r="F9" s="10" t="str">
        <f t="shared" si="2"/>
        <v>Controller folkhälsa</v>
      </c>
      <c r="G9" s="11">
        <f t="shared" si="3"/>
        <v>0</v>
      </c>
      <c r="H9" s="11">
        <f t="shared" si="4"/>
        <v>0</v>
      </c>
      <c r="I9" s="11">
        <f t="shared" si="5"/>
        <v>0</v>
      </c>
      <c r="J9" s="11">
        <f t="shared" si="6"/>
        <v>1.25</v>
      </c>
      <c r="K9" s="11">
        <f t="shared" si="7"/>
        <v>0</v>
      </c>
      <c r="L9" s="10">
        <f t="shared" si="8"/>
        <v>1.25</v>
      </c>
      <c r="M9" s="11">
        <f t="shared" si="9"/>
        <v>1</v>
      </c>
      <c r="N9" s="11">
        <f t="shared" si="10"/>
        <v>0</v>
      </c>
      <c r="O9" s="11">
        <f t="shared" si="11"/>
        <v>1</v>
      </c>
      <c r="P9" s="11">
        <f t="shared" si="12"/>
        <v>1</v>
      </c>
      <c r="Q9" s="11">
        <f t="shared" si="13"/>
        <v>0</v>
      </c>
      <c r="R9" s="11">
        <f t="shared" si="14"/>
        <v>0</v>
      </c>
      <c r="S9" s="10">
        <f t="shared" si="15"/>
        <v>3</v>
      </c>
      <c r="T9" s="11">
        <f t="shared" si="16"/>
        <v>0</v>
      </c>
      <c r="U9" s="11">
        <f t="shared" si="17"/>
        <v>0</v>
      </c>
      <c r="V9" s="11">
        <f t="shared" si="18"/>
        <v>0.625</v>
      </c>
      <c r="W9" s="11">
        <f t="shared" si="19"/>
        <v>0</v>
      </c>
      <c r="X9" s="11">
        <f t="shared" si="20"/>
        <v>0.625</v>
      </c>
      <c r="Y9" s="11">
        <f t="shared" si="21"/>
        <v>0.625</v>
      </c>
      <c r="Z9" s="11">
        <f t="shared" si="22"/>
        <v>0</v>
      </c>
      <c r="AA9" s="11">
        <f t="shared" si="23"/>
        <v>0</v>
      </c>
      <c r="AB9" s="11">
        <f t="shared" si="24"/>
        <v>0</v>
      </c>
      <c r="AC9" s="10">
        <f t="shared" si="25"/>
        <v>1.875</v>
      </c>
      <c r="AD9" s="11">
        <f t="shared" si="26"/>
        <v>1</v>
      </c>
      <c r="AE9" s="11">
        <f t="shared" si="27"/>
        <v>0</v>
      </c>
      <c r="AF9" s="11">
        <f t="shared" si="28"/>
        <v>0</v>
      </c>
      <c r="AG9" s="11">
        <f t="shared" si="29"/>
        <v>2</v>
      </c>
      <c r="AH9" s="11">
        <f t="shared" si="30"/>
        <v>0</v>
      </c>
      <c r="AI9" s="11">
        <f t="shared" si="31"/>
        <v>0</v>
      </c>
      <c r="AJ9" s="10">
        <f t="shared" si="32"/>
        <v>3</v>
      </c>
      <c r="AK9" s="11">
        <f t="shared" si="33"/>
        <v>0</v>
      </c>
      <c r="AL9" s="11">
        <f t="shared" si="34"/>
        <v>0</v>
      </c>
      <c r="AM9" s="11">
        <f t="shared" si="35"/>
        <v>1</v>
      </c>
      <c r="AN9" s="11">
        <f t="shared" si="36"/>
        <v>0</v>
      </c>
      <c r="AO9" s="11">
        <f t="shared" si="37"/>
        <v>0</v>
      </c>
      <c r="AP9" s="11">
        <f t="shared" si="38"/>
        <v>0</v>
      </c>
      <c r="AQ9" s="10">
        <f t="shared" si="39"/>
        <v>1</v>
      </c>
      <c r="AR9" s="11">
        <f t="shared" si="40"/>
        <v>1</v>
      </c>
      <c r="AS9" s="11">
        <f t="shared" si="41"/>
        <v>0</v>
      </c>
      <c r="AT9" s="11">
        <f t="shared" si="42"/>
        <v>0</v>
      </c>
      <c r="AU9" s="11">
        <f t="shared" si="43"/>
        <v>0</v>
      </c>
      <c r="AV9" s="11">
        <f t="shared" si="44"/>
        <v>1</v>
      </c>
      <c r="AW9" s="11">
        <f t="shared" si="45"/>
        <v>0</v>
      </c>
      <c r="AX9" s="10">
        <f t="shared" si="46"/>
        <v>2</v>
      </c>
      <c r="AY9" s="12">
        <v>859</v>
      </c>
      <c r="AZ9" s="12">
        <v>802</v>
      </c>
      <c r="BA9" s="13">
        <v>1661</v>
      </c>
      <c r="BB9" s="10">
        <f t="shared" si="47"/>
        <v>0</v>
      </c>
      <c r="BC9" s="17">
        <f t="shared" si="48"/>
        <v>1.7</v>
      </c>
      <c r="BD9" s="35" t="s">
        <v>1785</v>
      </c>
      <c r="BE9" s="10" t="str">
        <f t="shared" si="49"/>
        <v>Varken eller</v>
      </c>
      <c r="BF9" s="6" t="s">
        <v>947</v>
      </c>
      <c r="BG9" s="7">
        <v>1441</v>
      </c>
      <c r="BH9" s="6" t="s">
        <v>984</v>
      </c>
      <c r="BI9" s="9" t="str">
        <f t="shared" si="50"/>
        <v>Karin Gertzén</v>
      </c>
      <c r="BJ9" s="10" t="str">
        <f t="shared" si="51"/>
        <v>karin.gertzen@lerum.se</v>
      </c>
      <c r="BK9" s="10" t="str">
        <f t="shared" si="52"/>
        <v>Controller folkhälsa</v>
      </c>
      <c r="BL9" s="10"/>
      <c r="BM9" s="11">
        <f t="shared" si="53"/>
        <v>0</v>
      </c>
      <c r="BN9" s="11">
        <f t="shared" si="54"/>
        <v>0</v>
      </c>
      <c r="BO9" s="11">
        <f t="shared" si="55"/>
        <v>0</v>
      </c>
      <c r="BP9" s="11">
        <f t="shared" si="56"/>
        <v>1.25</v>
      </c>
      <c r="BQ9" s="11">
        <f t="shared" si="57"/>
        <v>0</v>
      </c>
      <c r="BR9" s="17">
        <f t="shared" si="58"/>
        <v>1.25</v>
      </c>
      <c r="BS9" s="11">
        <f t="shared" si="59"/>
        <v>1</v>
      </c>
      <c r="BT9" s="11">
        <f t="shared" si="60"/>
        <v>0</v>
      </c>
      <c r="BU9" s="11">
        <f t="shared" si="61"/>
        <v>1</v>
      </c>
      <c r="BV9" s="11">
        <f t="shared" si="62"/>
        <v>1</v>
      </c>
      <c r="BW9" s="11">
        <f t="shared" si="63"/>
        <v>0</v>
      </c>
      <c r="BX9" s="11">
        <f t="shared" si="64"/>
        <v>0</v>
      </c>
      <c r="BY9" s="17">
        <f t="shared" si="65"/>
        <v>3</v>
      </c>
      <c r="BZ9" s="11">
        <f t="shared" si="66"/>
        <v>0</v>
      </c>
      <c r="CA9" s="11">
        <f t="shared" si="67"/>
        <v>0</v>
      </c>
      <c r="CB9" s="11">
        <f t="shared" si="68"/>
        <v>0.625</v>
      </c>
      <c r="CC9" s="11">
        <f t="shared" si="69"/>
        <v>0</v>
      </c>
      <c r="CD9" s="11">
        <f t="shared" si="70"/>
        <v>0.625</v>
      </c>
      <c r="CE9" s="11">
        <f t="shared" si="71"/>
        <v>0.625</v>
      </c>
      <c r="CF9" s="11">
        <f t="shared" si="72"/>
        <v>0</v>
      </c>
      <c r="CG9" s="11">
        <f t="shared" si="73"/>
        <v>0</v>
      </c>
      <c r="CH9" s="11">
        <f t="shared" si="74"/>
        <v>0</v>
      </c>
      <c r="CI9" s="17">
        <f t="shared" si="75"/>
        <v>1.875</v>
      </c>
      <c r="CJ9" s="11">
        <f t="shared" si="76"/>
        <v>1</v>
      </c>
      <c r="CK9" s="11">
        <f t="shared" si="77"/>
        <v>0</v>
      </c>
      <c r="CL9" s="11">
        <f t="shared" si="78"/>
        <v>0</v>
      </c>
      <c r="CM9" s="11">
        <f t="shared" si="79"/>
        <v>2</v>
      </c>
      <c r="CN9" s="11">
        <f t="shared" si="80"/>
        <v>0</v>
      </c>
      <c r="CO9" s="11">
        <f t="shared" si="81"/>
        <v>0</v>
      </c>
      <c r="CP9" s="17">
        <f t="shared" si="82"/>
        <v>3</v>
      </c>
      <c r="CQ9" s="11">
        <f t="shared" si="83"/>
        <v>0</v>
      </c>
      <c r="CR9" s="11">
        <f t="shared" si="84"/>
        <v>0</v>
      </c>
      <c r="CS9" s="11">
        <f t="shared" si="85"/>
        <v>1</v>
      </c>
      <c r="CT9" s="11">
        <f t="shared" si="86"/>
        <v>0</v>
      </c>
      <c r="CU9" s="11">
        <f t="shared" si="87"/>
        <v>0</v>
      </c>
      <c r="CV9" s="11">
        <f t="shared" si="88"/>
        <v>0</v>
      </c>
      <c r="CW9" s="17">
        <f t="shared" si="89"/>
        <v>1</v>
      </c>
      <c r="CX9" s="11">
        <f t="shared" si="90"/>
        <v>1</v>
      </c>
      <c r="CY9" s="11">
        <f t="shared" si="91"/>
        <v>0</v>
      </c>
      <c r="CZ9" s="11">
        <f t="shared" si="92"/>
        <v>0</v>
      </c>
      <c r="DA9" s="11">
        <f t="shared" si="93"/>
        <v>0</v>
      </c>
      <c r="DB9" s="11">
        <f t="shared" si="94"/>
        <v>1</v>
      </c>
      <c r="DC9" s="11">
        <f t="shared" si="95"/>
        <v>0</v>
      </c>
      <c r="DD9" s="17">
        <f t="shared" si="96"/>
        <v>2</v>
      </c>
      <c r="DE9" s="12">
        <v>859</v>
      </c>
      <c r="DF9" s="12">
        <v>802</v>
      </c>
      <c r="DG9" s="13">
        <v>1661</v>
      </c>
      <c r="DH9" s="17">
        <f t="shared" si="97"/>
        <v>0</v>
      </c>
      <c r="DI9" s="17">
        <f t="shared" si="98"/>
        <v>1.7</v>
      </c>
      <c r="DJ9" s="10" t="str">
        <f t="shared" si="99"/>
        <v>Varken eller</v>
      </c>
    </row>
    <row r="10" spans="1:114" ht="15" x14ac:dyDescent="0.25">
      <c r="A10" s="6" t="s">
        <v>947</v>
      </c>
      <c r="B10" s="7">
        <v>1493</v>
      </c>
      <c r="C10" s="6" t="s">
        <v>333</v>
      </c>
      <c r="D10" s="9" t="str">
        <f t="shared" si="0"/>
        <v>Bengt-Inge Sparring</v>
      </c>
      <c r="E10" s="10" t="str">
        <f t="shared" si="1"/>
        <v>bengt-inge.sparring@mariestad.se</v>
      </c>
      <c r="F10" s="10" t="str">
        <f t="shared" si="2"/>
        <v>Fältassistent</v>
      </c>
      <c r="G10" s="11">
        <f t="shared" si="3"/>
        <v>0</v>
      </c>
      <c r="H10" s="11">
        <f t="shared" si="4"/>
        <v>0</v>
      </c>
      <c r="I10" s="11">
        <f t="shared" si="5"/>
        <v>0</v>
      </c>
      <c r="J10" s="11">
        <f t="shared" si="6"/>
        <v>0</v>
      </c>
      <c r="K10" s="11">
        <f t="shared" si="7"/>
        <v>0</v>
      </c>
      <c r="L10" s="10">
        <f t="shared" si="8"/>
        <v>0</v>
      </c>
      <c r="M10" s="11">
        <f t="shared" si="9"/>
        <v>1</v>
      </c>
      <c r="N10" s="11">
        <f t="shared" si="10"/>
        <v>0</v>
      </c>
      <c r="O10" s="11">
        <f t="shared" si="11"/>
        <v>0</v>
      </c>
      <c r="P10" s="11">
        <f t="shared" si="12"/>
        <v>1</v>
      </c>
      <c r="Q10" s="11">
        <f t="shared" si="13"/>
        <v>0</v>
      </c>
      <c r="R10" s="11">
        <f t="shared" si="14"/>
        <v>0</v>
      </c>
      <c r="S10" s="10">
        <f t="shared" si="15"/>
        <v>2</v>
      </c>
      <c r="T10" s="11">
        <f t="shared" si="16"/>
        <v>0</v>
      </c>
      <c r="U10" s="11">
        <f t="shared" si="17"/>
        <v>0</v>
      </c>
      <c r="V10" s="11">
        <f t="shared" si="18"/>
        <v>0</v>
      </c>
      <c r="W10" s="11">
        <f t="shared" si="19"/>
        <v>0</v>
      </c>
      <c r="X10" s="11">
        <f t="shared" si="20"/>
        <v>0</v>
      </c>
      <c r="Y10" s="11">
        <f t="shared" si="21"/>
        <v>0.625</v>
      </c>
      <c r="Z10" s="11">
        <f t="shared" si="22"/>
        <v>0</v>
      </c>
      <c r="AA10" s="11">
        <f t="shared" si="23"/>
        <v>0</v>
      </c>
      <c r="AB10" s="11">
        <f t="shared" si="24"/>
        <v>0</v>
      </c>
      <c r="AC10" s="10">
        <f t="shared" si="25"/>
        <v>0.625</v>
      </c>
      <c r="AD10" s="11">
        <f t="shared" si="26"/>
        <v>0</v>
      </c>
      <c r="AE10" s="11">
        <f t="shared" si="27"/>
        <v>2</v>
      </c>
      <c r="AF10" s="11">
        <f t="shared" si="28"/>
        <v>0</v>
      </c>
      <c r="AG10" s="11">
        <f t="shared" si="29"/>
        <v>0</v>
      </c>
      <c r="AH10" s="11">
        <f t="shared" si="30"/>
        <v>0</v>
      </c>
      <c r="AI10" s="11">
        <f t="shared" si="31"/>
        <v>0</v>
      </c>
      <c r="AJ10" s="10">
        <f t="shared" si="32"/>
        <v>2</v>
      </c>
      <c r="AK10" s="11">
        <f t="shared" si="33"/>
        <v>1</v>
      </c>
      <c r="AL10" s="11">
        <f t="shared" si="34"/>
        <v>0</v>
      </c>
      <c r="AM10" s="11">
        <f t="shared" si="35"/>
        <v>1</v>
      </c>
      <c r="AN10" s="11">
        <f t="shared" si="36"/>
        <v>0</v>
      </c>
      <c r="AO10" s="11">
        <f t="shared" si="37"/>
        <v>0</v>
      </c>
      <c r="AP10" s="11">
        <f t="shared" si="38"/>
        <v>0</v>
      </c>
      <c r="AQ10" s="10">
        <f t="shared" si="39"/>
        <v>2</v>
      </c>
      <c r="AR10" s="11">
        <f t="shared" si="40"/>
        <v>1</v>
      </c>
      <c r="AS10" s="11">
        <f t="shared" si="41"/>
        <v>0</v>
      </c>
      <c r="AT10" s="11">
        <f t="shared" si="42"/>
        <v>0</v>
      </c>
      <c r="AU10" s="11">
        <f t="shared" si="43"/>
        <v>0</v>
      </c>
      <c r="AV10" s="11">
        <f t="shared" si="44"/>
        <v>0</v>
      </c>
      <c r="AW10" s="11">
        <f t="shared" si="45"/>
        <v>0</v>
      </c>
      <c r="AX10" s="10">
        <f t="shared" si="46"/>
        <v>1</v>
      </c>
      <c r="AY10" s="12" t="s">
        <v>1393</v>
      </c>
      <c r="AZ10" s="12">
        <v>780</v>
      </c>
      <c r="BA10" s="13">
        <v>2146</v>
      </c>
      <c r="BB10" s="10">
        <f t="shared" si="47"/>
        <v>1</v>
      </c>
      <c r="BC10" s="17">
        <f t="shared" si="48"/>
        <v>1.2</v>
      </c>
      <c r="BD10" s="35" t="s">
        <v>1785</v>
      </c>
      <c r="BE10" s="10" t="str">
        <f t="shared" si="49"/>
        <v>Varken eller</v>
      </c>
      <c r="BF10" s="6" t="s">
        <v>947</v>
      </c>
      <c r="BG10" s="7">
        <v>1493</v>
      </c>
      <c r="BH10" s="6" t="s">
        <v>333</v>
      </c>
      <c r="BI10" s="9" t="str">
        <f t="shared" si="50"/>
        <v>Bengt-Inge Sparring</v>
      </c>
      <c r="BJ10" s="10" t="str">
        <f t="shared" si="51"/>
        <v>bengt-inge.sparring@mariestad.se</v>
      </c>
      <c r="BK10" s="10" t="str">
        <f t="shared" si="52"/>
        <v>Fältassistent</v>
      </c>
      <c r="BL10" s="10"/>
      <c r="BM10" s="11">
        <f t="shared" si="53"/>
        <v>0</v>
      </c>
      <c r="BN10" s="11">
        <f t="shared" si="54"/>
        <v>0</v>
      </c>
      <c r="BO10" s="11">
        <f t="shared" si="55"/>
        <v>0</v>
      </c>
      <c r="BP10" s="11">
        <f t="shared" si="56"/>
        <v>0</v>
      </c>
      <c r="BQ10" s="11">
        <f t="shared" si="57"/>
        <v>0</v>
      </c>
      <c r="BR10" s="17">
        <f t="shared" si="58"/>
        <v>0</v>
      </c>
      <c r="BS10" s="11">
        <f t="shared" si="59"/>
        <v>1</v>
      </c>
      <c r="BT10" s="11">
        <f t="shared" si="60"/>
        <v>0</v>
      </c>
      <c r="BU10" s="11">
        <f t="shared" si="61"/>
        <v>0</v>
      </c>
      <c r="BV10" s="11">
        <f t="shared" si="62"/>
        <v>1</v>
      </c>
      <c r="BW10" s="11">
        <f t="shared" si="63"/>
        <v>0</v>
      </c>
      <c r="BX10" s="11">
        <f t="shared" si="64"/>
        <v>0</v>
      </c>
      <c r="BY10" s="17">
        <f t="shared" si="65"/>
        <v>2</v>
      </c>
      <c r="BZ10" s="11">
        <f t="shared" si="66"/>
        <v>0</v>
      </c>
      <c r="CA10" s="11">
        <f t="shared" si="67"/>
        <v>0</v>
      </c>
      <c r="CB10" s="11">
        <f t="shared" si="68"/>
        <v>0</v>
      </c>
      <c r="CC10" s="11">
        <f t="shared" si="69"/>
        <v>0</v>
      </c>
      <c r="CD10" s="11">
        <f t="shared" si="70"/>
        <v>0</v>
      </c>
      <c r="CE10" s="11">
        <f t="shared" si="71"/>
        <v>0.625</v>
      </c>
      <c r="CF10" s="11">
        <f t="shared" si="72"/>
        <v>0</v>
      </c>
      <c r="CG10" s="11">
        <f t="shared" si="73"/>
        <v>0</v>
      </c>
      <c r="CH10" s="11">
        <f t="shared" si="74"/>
        <v>0</v>
      </c>
      <c r="CI10" s="17">
        <f t="shared" si="75"/>
        <v>0.625</v>
      </c>
      <c r="CJ10" s="11">
        <f t="shared" si="76"/>
        <v>0</v>
      </c>
      <c r="CK10" s="11">
        <f t="shared" si="77"/>
        <v>2</v>
      </c>
      <c r="CL10" s="11">
        <f t="shared" si="78"/>
        <v>0</v>
      </c>
      <c r="CM10" s="11">
        <f t="shared" si="79"/>
        <v>0</v>
      </c>
      <c r="CN10" s="11">
        <f t="shared" si="80"/>
        <v>0</v>
      </c>
      <c r="CO10" s="11">
        <f t="shared" si="81"/>
        <v>0</v>
      </c>
      <c r="CP10" s="17">
        <f t="shared" si="82"/>
        <v>2</v>
      </c>
      <c r="CQ10" s="11">
        <f t="shared" si="83"/>
        <v>1</v>
      </c>
      <c r="CR10" s="11">
        <f t="shared" si="84"/>
        <v>0</v>
      </c>
      <c r="CS10" s="11">
        <f t="shared" si="85"/>
        <v>1</v>
      </c>
      <c r="CT10" s="11">
        <f t="shared" si="86"/>
        <v>0</v>
      </c>
      <c r="CU10" s="11">
        <f t="shared" si="87"/>
        <v>0</v>
      </c>
      <c r="CV10" s="11">
        <f t="shared" si="88"/>
        <v>0</v>
      </c>
      <c r="CW10" s="17">
        <f t="shared" si="89"/>
        <v>2</v>
      </c>
      <c r="CX10" s="11">
        <f t="shared" si="90"/>
        <v>1</v>
      </c>
      <c r="CY10" s="11">
        <f t="shared" si="91"/>
        <v>0</v>
      </c>
      <c r="CZ10" s="11">
        <f t="shared" si="92"/>
        <v>0</v>
      </c>
      <c r="DA10" s="11">
        <f t="shared" si="93"/>
        <v>0</v>
      </c>
      <c r="DB10" s="11">
        <f t="shared" si="94"/>
        <v>0</v>
      </c>
      <c r="DC10" s="11">
        <f t="shared" si="95"/>
        <v>0</v>
      </c>
      <c r="DD10" s="17">
        <f t="shared" si="96"/>
        <v>1</v>
      </c>
      <c r="DE10" s="12" t="s">
        <v>1393</v>
      </c>
      <c r="DF10" s="12">
        <v>780</v>
      </c>
      <c r="DG10" s="13">
        <v>2146</v>
      </c>
      <c r="DH10" s="17">
        <f t="shared" si="97"/>
        <v>1</v>
      </c>
      <c r="DI10" s="17">
        <f t="shared" si="98"/>
        <v>1.2</v>
      </c>
      <c r="DJ10" s="10" t="str">
        <f t="shared" si="99"/>
        <v>Varken eller</v>
      </c>
    </row>
    <row r="11" spans="1:114" ht="15" x14ac:dyDescent="0.25">
      <c r="A11" s="6" t="s">
        <v>947</v>
      </c>
      <c r="B11" s="7">
        <v>1486</v>
      </c>
      <c r="C11" s="6" t="s">
        <v>899</v>
      </c>
      <c r="D11" s="9" t="str">
        <f t="shared" si="0"/>
        <v>Johanna Jonsson</v>
      </c>
      <c r="E11" s="10" t="str">
        <f t="shared" si="1"/>
        <v>johanna.jonsson@hotmail.com</v>
      </c>
      <c r="F11" s="10" t="str">
        <f t="shared" si="2"/>
        <v>Folkhälsosamordnare</v>
      </c>
      <c r="G11" s="11">
        <f t="shared" si="3"/>
        <v>0</v>
      </c>
      <c r="H11" s="11">
        <f t="shared" si="4"/>
        <v>0</v>
      </c>
      <c r="I11" s="11">
        <f t="shared" si="5"/>
        <v>0</v>
      </c>
      <c r="J11" s="11">
        <f t="shared" si="6"/>
        <v>1.25</v>
      </c>
      <c r="K11" s="11">
        <f t="shared" si="7"/>
        <v>0</v>
      </c>
      <c r="L11" s="10">
        <f t="shared" si="8"/>
        <v>1.25</v>
      </c>
      <c r="M11" s="11">
        <f t="shared" si="9"/>
        <v>1</v>
      </c>
      <c r="N11" s="11">
        <f t="shared" si="10"/>
        <v>0</v>
      </c>
      <c r="O11" s="11">
        <f t="shared" si="11"/>
        <v>1</v>
      </c>
      <c r="P11" s="11">
        <f t="shared" si="12"/>
        <v>1</v>
      </c>
      <c r="Q11" s="11">
        <f t="shared" si="13"/>
        <v>0</v>
      </c>
      <c r="R11" s="11">
        <f t="shared" si="14"/>
        <v>0</v>
      </c>
      <c r="S11" s="10">
        <f t="shared" si="15"/>
        <v>3</v>
      </c>
      <c r="T11" s="11">
        <f t="shared" si="16"/>
        <v>0</v>
      </c>
      <c r="U11" s="11">
        <f t="shared" si="17"/>
        <v>0</v>
      </c>
      <c r="V11" s="11">
        <f t="shared" si="18"/>
        <v>0</v>
      </c>
      <c r="W11" s="11">
        <f t="shared" si="19"/>
        <v>0</v>
      </c>
      <c r="X11" s="11">
        <f t="shared" si="20"/>
        <v>0.625</v>
      </c>
      <c r="Y11" s="11">
        <f t="shared" si="21"/>
        <v>0.625</v>
      </c>
      <c r="Z11" s="11">
        <f t="shared" si="22"/>
        <v>0.625</v>
      </c>
      <c r="AA11" s="11">
        <f t="shared" si="23"/>
        <v>0.625</v>
      </c>
      <c r="AB11" s="11">
        <f t="shared" si="24"/>
        <v>0</v>
      </c>
      <c r="AC11" s="10">
        <f t="shared" si="25"/>
        <v>2.5</v>
      </c>
      <c r="AD11" s="11">
        <f t="shared" si="26"/>
        <v>1</v>
      </c>
      <c r="AE11" s="11">
        <f t="shared" si="27"/>
        <v>0</v>
      </c>
      <c r="AF11" s="11">
        <f t="shared" si="28"/>
        <v>0</v>
      </c>
      <c r="AG11" s="11">
        <f t="shared" si="29"/>
        <v>0</v>
      </c>
      <c r="AH11" s="11">
        <f t="shared" si="30"/>
        <v>0</v>
      </c>
      <c r="AI11" s="11">
        <f t="shared" si="31"/>
        <v>0</v>
      </c>
      <c r="AJ11" s="10">
        <f t="shared" si="32"/>
        <v>1</v>
      </c>
      <c r="AK11" s="11">
        <f t="shared" si="33"/>
        <v>1</v>
      </c>
      <c r="AL11" s="11">
        <f t="shared" si="34"/>
        <v>0</v>
      </c>
      <c r="AM11" s="11">
        <f t="shared" si="35"/>
        <v>0</v>
      </c>
      <c r="AN11" s="11">
        <f t="shared" si="36"/>
        <v>1</v>
      </c>
      <c r="AO11" s="11">
        <f t="shared" si="37"/>
        <v>0</v>
      </c>
      <c r="AP11" s="11">
        <f t="shared" si="38"/>
        <v>0</v>
      </c>
      <c r="AQ11" s="10">
        <f t="shared" si="39"/>
        <v>2</v>
      </c>
      <c r="AR11" s="11">
        <f t="shared" si="40"/>
        <v>1</v>
      </c>
      <c r="AS11" s="11">
        <f t="shared" si="41"/>
        <v>0</v>
      </c>
      <c r="AT11" s="11">
        <f t="shared" si="42"/>
        <v>0</v>
      </c>
      <c r="AU11" s="11">
        <f t="shared" si="43"/>
        <v>0</v>
      </c>
      <c r="AV11" s="11">
        <f t="shared" si="44"/>
        <v>0</v>
      </c>
      <c r="AW11" s="11">
        <f t="shared" si="45"/>
        <v>0</v>
      </c>
      <c r="AX11" s="10">
        <f t="shared" si="46"/>
        <v>1</v>
      </c>
      <c r="AY11" s="12">
        <v>433</v>
      </c>
      <c r="AZ11" s="12">
        <v>970</v>
      </c>
      <c r="BA11" s="13">
        <v>1403</v>
      </c>
      <c r="BB11" s="10">
        <f t="shared" si="47"/>
        <v>0</v>
      </c>
      <c r="BC11" s="17">
        <f t="shared" si="48"/>
        <v>1.5</v>
      </c>
      <c r="BD11" s="35" t="s">
        <v>1785</v>
      </c>
      <c r="BE11" s="10" t="str">
        <f t="shared" si="49"/>
        <v>Dålig</v>
      </c>
      <c r="BF11" s="6" t="s">
        <v>947</v>
      </c>
      <c r="BG11" s="7">
        <v>1486</v>
      </c>
      <c r="BH11" s="6" t="s">
        <v>899</v>
      </c>
      <c r="BI11" s="9" t="str">
        <f t="shared" si="50"/>
        <v>Johanna Jonsson</v>
      </c>
      <c r="BJ11" s="10" t="str">
        <f t="shared" si="51"/>
        <v>johanna.jonsson@hotmail.com</v>
      </c>
      <c r="BK11" s="10" t="str">
        <f t="shared" si="52"/>
        <v>Folkhälsosamordnare</v>
      </c>
      <c r="BL11" s="10"/>
      <c r="BM11" s="11">
        <f t="shared" si="53"/>
        <v>0</v>
      </c>
      <c r="BN11" s="11">
        <f t="shared" si="54"/>
        <v>0</v>
      </c>
      <c r="BO11" s="11">
        <f t="shared" si="55"/>
        <v>0</v>
      </c>
      <c r="BP11" s="11">
        <f t="shared" si="56"/>
        <v>1.25</v>
      </c>
      <c r="BQ11" s="11">
        <f t="shared" si="57"/>
        <v>0</v>
      </c>
      <c r="BR11" s="17">
        <f t="shared" si="58"/>
        <v>1.25</v>
      </c>
      <c r="BS11" s="11">
        <f t="shared" si="59"/>
        <v>1</v>
      </c>
      <c r="BT11" s="11">
        <f t="shared" si="60"/>
        <v>0</v>
      </c>
      <c r="BU11" s="11">
        <f t="shared" si="61"/>
        <v>1</v>
      </c>
      <c r="BV11" s="11">
        <f t="shared" si="62"/>
        <v>1</v>
      </c>
      <c r="BW11" s="11">
        <f t="shared" si="63"/>
        <v>0</v>
      </c>
      <c r="BX11" s="11">
        <f t="shared" si="64"/>
        <v>0</v>
      </c>
      <c r="BY11" s="17">
        <f t="shared" si="65"/>
        <v>3</v>
      </c>
      <c r="BZ11" s="11">
        <f t="shared" si="66"/>
        <v>0</v>
      </c>
      <c r="CA11" s="11">
        <f t="shared" si="67"/>
        <v>0</v>
      </c>
      <c r="CB11" s="11">
        <f t="shared" si="68"/>
        <v>0</v>
      </c>
      <c r="CC11" s="11">
        <f t="shared" si="69"/>
        <v>0</v>
      </c>
      <c r="CD11" s="11">
        <f t="shared" si="70"/>
        <v>0.625</v>
      </c>
      <c r="CE11" s="11">
        <f t="shared" si="71"/>
        <v>0.625</v>
      </c>
      <c r="CF11" s="11">
        <f t="shared" si="72"/>
        <v>0.625</v>
      </c>
      <c r="CG11" s="11">
        <f t="shared" si="73"/>
        <v>0.625</v>
      </c>
      <c r="CH11" s="11">
        <f t="shared" si="74"/>
        <v>0</v>
      </c>
      <c r="CI11" s="17">
        <f t="shared" si="75"/>
        <v>2.5</v>
      </c>
      <c r="CJ11" s="11">
        <f t="shared" si="76"/>
        <v>1</v>
      </c>
      <c r="CK11" s="11">
        <f t="shared" si="77"/>
        <v>0</v>
      </c>
      <c r="CL11" s="11">
        <f t="shared" si="78"/>
        <v>0</v>
      </c>
      <c r="CM11" s="11">
        <f t="shared" si="79"/>
        <v>0</v>
      </c>
      <c r="CN11" s="11">
        <f t="shared" si="80"/>
        <v>0</v>
      </c>
      <c r="CO11" s="11">
        <f t="shared" si="81"/>
        <v>0</v>
      </c>
      <c r="CP11" s="17">
        <f t="shared" si="82"/>
        <v>1</v>
      </c>
      <c r="CQ11" s="11">
        <f t="shared" si="83"/>
        <v>1</v>
      </c>
      <c r="CR11" s="11">
        <f t="shared" si="84"/>
        <v>0</v>
      </c>
      <c r="CS11" s="11">
        <f t="shared" si="85"/>
        <v>0</v>
      </c>
      <c r="CT11" s="11">
        <f t="shared" si="86"/>
        <v>1</v>
      </c>
      <c r="CU11" s="11">
        <f t="shared" si="87"/>
        <v>0</v>
      </c>
      <c r="CV11" s="11">
        <f t="shared" si="88"/>
        <v>0</v>
      </c>
      <c r="CW11" s="17">
        <f t="shared" si="89"/>
        <v>2</v>
      </c>
      <c r="CX11" s="11">
        <f t="shared" si="90"/>
        <v>1</v>
      </c>
      <c r="CY11" s="11">
        <f t="shared" si="91"/>
        <v>0</v>
      </c>
      <c r="CZ11" s="11">
        <f t="shared" si="92"/>
        <v>0</v>
      </c>
      <c r="DA11" s="11">
        <f t="shared" si="93"/>
        <v>0</v>
      </c>
      <c r="DB11" s="11">
        <f t="shared" si="94"/>
        <v>0</v>
      </c>
      <c r="DC11" s="11">
        <f t="shared" si="95"/>
        <v>0</v>
      </c>
      <c r="DD11" s="17">
        <f t="shared" si="96"/>
        <v>1</v>
      </c>
      <c r="DE11" s="12">
        <v>433</v>
      </c>
      <c r="DF11" s="12">
        <v>970</v>
      </c>
      <c r="DG11" s="13">
        <v>1403</v>
      </c>
      <c r="DH11" s="17">
        <f t="shared" si="97"/>
        <v>0</v>
      </c>
      <c r="DI11" s="17">
        <f t="shared" si="98"/>
        <v>1.5</v>
      </c>
      <c r="DJ11" s="10" t="str">
        <f t="shared" si="99"/>
        <v>Dålig</v>
      </c>
    </row>
    <row r="12" spans="1:114" ht="15" x14ac:dyDescent="0.25">
      <c r="A12" s="6" t="s">
        <v>947</v>
      </c>
      <c r="B12" s="7">
        <v>1465</v>
      </c>
      <c r="C12" s="6" t="s">
        <v>1023</v>
      </c>
      <c r="D12" s="9" t="str">
        <f t="shared" si="0"/>
        <v>Kristina Sunebrand</v>
      </c>
      <c r="E12" s="10" t="str">
        <f t="shared" si="1"/>
        <v>kristina.sunebrand@svenljunga.se</v>
      </c>
      <c r="F12" s="10" t="str">
        <f t="shared" si="2"/>
        <v>Utvecklingsledare folkhälsa</v>
      </c>
      <c r="G12" s="11">
        <f t="shared" si="3"/>
        <v>0</v>
      </c>
      <c r="H12" s="11">
        <f t="shared" si="4"/>
        <v>0</v>
      </c>
      <c r="I12" s="11">
        <f t="shared" si="5"/>
        <v>0</v>
      </c>
      <c r="J12" s="11">
        <f t="shared" si="6"/>
        <v>1.25</v>
      </c>
      <c r="K12" s="11">
        <f t="shared" si="7"/>
        <v>0</v>
      </c>
      <c r="L12" s="10">
        <f t="shared" si="8"/>
        <v>1.25</v>
      </c>
      <c r="M12" s="11">
        <f t="shared" si="9"/>
        <v>1</v>
      </c>
      <c r="N12" s="11">
        <f t="shared" si="10"/>
        <v>0</v>
      </c>
      <c r="O12" s="11">
        <f t="shared" si="11"/>
        <v>1</v>
      </c>
      <c r="P12" s="11">
        <f t="shared" si="12"/>
        <v>0</v>
      </c>
      <c r="Q12" s="11">
        <f t="shared" si="13"/>
        <v>0</v>
      </c>
      <c r="R12" s="11">
        <f t="shared" si="14"/>
        <v>0</v>
      </c>
      <c r="S12" s="10">
        <f t="shared" si="15"/>
        <v>2</v>
      </c>
      <c r="T12" s="11">
        <f t="shared" si="16"/>
        <v>0</v>
      </c>
      <c r="U12" s="11">
        <f t="shared" si="17"/>
        <v>0</v>
      </c>
      <c r="V12" s="11">
        <f t="shared" si="18"/>
        <v>0</v>
      </c>
      <c r="W12" s="11">
        <f t="shared" si="19"/>
        <v>0</v>
      </c>
      <c r="X12" s="11">
        <f t="shared" si="20"/>
        <v>0</v>
      </c>
      <c r="Y12" s="11">
        <f t="shared" si="21"/>
        <v>0.625</v>
      </c>
      <c r="Z12" s="11">
        <f t="shared" si="22"/>
        <v>0.625</v>
      </c>
      <c r="AA12" s="11">
        <f t="shared" si="23"/>
        <v>0</v>
      </c>
      <c r="AB12" s="11">
        <f t="shared" si="24"/>
        <v>0</v>
      </c>
      <c r="AC12" s="10">
        <f t="shared" si="25"/>
        <v>1.25</v>
      </c>
      <c r="AD12" s="11">
        <f t="shared" si="26"/>
        <v>1</v>
      </c>
      <c r="AE12" s="11">
        <f t="shared" si="27"/>
        <v>0</v>
      </c>
      <c r="AF12" s="11">
        <f t="shared" si="28"/>
        <v>0</v>
      </c>
      <c r="AG12" s="11">
        <f t="shared" si="29"/>
        <v>0</v>
      </c>
      <c r="AH12" s="11">
        <f t="shared" si="30"/>
        <v>0</v>
      </c>
      <c r="AI12" s="11">
        <f t="shared" si="31"/>
        <v>0</v>
      </c>
      <c r="AJ12" s="10">
        <f t="shared" si="32"/>
        <v>1</v>
      </c>
      <c r="AK12" s="11">
        <f t="shared" si="33"/>
        <v>1</v>
      </c>
      <c r="AL12" s="11">
        <f t="shared" si="34"/>
        <v>1</v>
      </c>
      <c r="AM12" s="11">
        <f t="shared" si="35"/>
        <v>1</v>
      </c>
      <c r="AN12" s="11">
        <f t="shared" si="36"/>
        <v>0</v>
      </c>
      <c r="AO12" s="11">
        <f t="shared" si="37"/>
        <v>0</v>
      </c>
      <c r="AP12" s="11">
        <f t="shared" si="38"/>
        <v>0</v>
      </c>
      <c r="AQ12" s="10">
        <f t="shared" si="39"/>
        <v>3</v>
      </c>
      <c r="AR12" s="11">
        <f t="shared" si="40"/>
        <v>0</v>
      </c>
      <c r="AS12" s="11">
        <f t="shared" si="41"/>
        <v>0</v>
      </c>
      <c r="AT12" s="11">
        <f t="shared" si="42"/>
        <v>0</v>
      </c>
      <c r="AU12" s="11">
        <f t="shared" si="43"/>
        <v>0</v>
      </c>
      <c r="AV12" s="11">
        <f t="shared" si="44"/>
        <v>0</v>
      </c>
      <c r="AW12" s="11">
        <f t="shared" si="45"/>
        <v>0</v>
      </c>
      <c r="AX12" s="10">
        <f t="shared" si="46"/>
        <v>0</v>
      </c>
      <c r="AY12" s="12" t="s">
        <v>1643</v>
      </c>
      <c r="AZ12" s="12" t="s">
        <v>1644</v>
      </c>
      <c r="BA12" s="13">
        <v>2230</v>
      </c>
      <c r="BB12" s="10">
        <f t="shared" si="47"/>
        <v>1</v>
      </c>
      <c r="BC12" s="17">
        <f t="shared" si="48"/>
        <v>1.4</v>
      </c>
      <c r="BD12" s="35" t="s">
        <v>1785</v>
      </c>
      <c r="BE12" s="10" t="str">
        <f t="shared" si="49"/>
        <v>Dålig</v>
      </c>
      <c r="BF12" s="6" t="s">
        <v>947</v>
      </c>
      <c r="BG12" s="7">
        <v>1465</v>
      </c>
      <c r="BH12" s="6" t="s">
        <v>1023</v>
      </c>
      <c r="BI12" s="9" t="str">
        <f t="shared" si="50"/>
        <v>Kristina Sunebrand</v>
      </c>
      <c r="BJ12" s="10" t="str">
        <f t="shared" si="51"/>
        <v>kristina.sunebrand@svenljunga.se</v>
      </c>
      <c r="BK12" s="10" t="str">
        <f t="shared" si="52"/>
        <v>Utvecklingsledare folkhälsa</v>
      </c>
      <c r="BL12" s="10"/>
      <c r="BM12" s="11">
        <f t="shared" si="53"/>
        <v>0</v>
      </c>
      <c r="BN12" s="11">
        <f t="shared" si="54"/>
        <v>0</v>
      </c>
      <c r="BO12" s="11">
        <f t="shared" si="55"/>
        <v>0</v>
      </c>
      <c r="BP12" s="11">
        <f t="shared" si="56"/>
        <v>1.25</v>
      </c>
      <c r="BQ12" s="11">
        <f t="shared" si="57"/>
        <v>0</v>
      </c>
      <c r="BR12" s="17">
        <f t="shared" si="58"/>
        <v>1.25</v>
      </c>
      <c r="BS12" s="11">
        <f t="shared" si="59"/>
        <v>1</v>
      </c>
      <c r="BT12" s="11">
        <f t="shared" si="60"/>
        <v>0</v>
      </c>
      <c r="BU12" s="11">
        <f t="shared" si="61"/>
        <v>1</v>
      </c>
      <c r="BV12" s="11">
        <f t="shared" si="62"/>
        <v>0</v>
      </c>
      <c r="BW12" s="11">
        <f t="shared" si="63"/>
        <v>0</v>
      </c>
      <c r="BX12" s="11">
        <f t="shared" si="64"/>
        <v>0</v>
      </c>
      <c r="BY12" s="17">
        <f t="shared" si="65"/>
        <v>2</v>
      </c>
      <c r="BZ12" s="11">
        <f t="shared" si="66"/>
        <v>0</v>
      </c>
      <c r="CA12" s="11">
        <f t="shared" si="67"/>
        <v>0</v>
      </c>
      <c r="CB12" s="11">
        <f t="shared" si="68"/>
        <v>0</v>
      </c>
      <c r="CC12" s="11">
        <f t="shared" si="69"/>
        <v>0</v>
      </c>
      <c r="CD12" s="11">
        <f t="shared" si="70"/>
        <v>0</v>
      </c>
      <c r="CE12" s="11">
        <f t="shared" si="71"/>
        <v>0.625</v>
      </c>
      <c r="CF12" s="11">
        <f t="shared" si="72"/>
        <v>0.625</v>
      </c>
      <c r="CG12" s="11">
        <f t="shared" si="73"/>
        <v>0</v>
      </c>
      <c r="CH12" s="11">
        <f t="shared" si="74"/>
        <v>0</v>
      </c>
      <c r="CI12" s="17">
        <f t="shared" si="75"/>
        <v>1.25</v>
      </c>
      <c r="CJ12" s="11">
        <f t="shared" si="76"/>
        <v>1</v>
      </c>
      <c r="CK12" s="11">
        <f t="shared" si="77"/>
        <v>0</v>
      </c>
      <c r="CL12" s="11">
        <f t="shared" si="78"/>
        <v>0</v>
      </c>
      <c r="CM12" s="11">
        <f t="shared" si="79"/>
        <v>0</v>
      </c>
      <c r="CN12" s="11">
        <f t="shared" si="80"/>
        <v>0</v>
      </c>
      <c r="CO12" s="11">
        <f t="shared" si="81"/>
        <v>0</v>
      </c>
      <c r="CP12" s="17">
        <f t="shared" si="82"/>
        <v>1</v>
      </c>
      <c r="CQ12" s="11">
        <f t="shared" si="83"/>
        <v>1</v>
      </c>
      <c r="CR12" s="11">
        <f t="shared" si="84"/>
        <v>1</v>
      </c>
      <c r="CS12" s="11">
        <f t="shared" si="85"/>
        <v>1</v>
      </c>
      <c r="CT12" s="11">
        <f t="shared" si="86"/>
        <v>0</v>
      </c>
      <c r="CU12" s="11">
        <f t="shared" si="87"/>
        <v>0</v>
      </c>
      <c r="CV12" s="11">
        <f t="shared" si="88"/>
        <v>0</v>
      </c>
      <c r="CW12" s="17">
        <f t="shared" si="89"/>
        <v>3</v>
      </c>
      <c r="CX12" s="11">
        <f t="shared" si="90"/>
        <v>0</v>
      </c>
      <c r="CY12" s="11">
        <f t="shared" si="91"/>
        <v>0</v>
      </c>
      <c r="CZ12" s="11">
        <f t="shared" si="92"/>
        <v>0</v>
      </c>
      <c r="DA12" s="11">
        <f t="shared" si="93"/>
        <v>0</v>
      </c>
      <c r="DB12" s="11">
        <f t="shared" si="94"/>
        <v>0</v>
      </c>
      <c r="DC12" s="11">
        <f t="shared" si="95"/>
        <v>0</v>
      </c>
      <c r="DD12" s="17">
        <f t="shared" si="96"/>
        <v>0</v>
      </c>
      <c r="DE12" s="12" t="s">
        <v>1643</v>
      </c>
      <c r="DF12" s="12" t="s">
        <v>1644</v>
      </c>
      <c r="DG12" s="13">
        <v>2230</v>
      </c>
      <c r="DH12" s="17">
        <f t="shared" si="97"/>
        <v>1</v>
      </c>
      <c r="DI12" s="17">
        <f t="shared" si="98"/>
        <v>1.4</v>
      </c>
      <c r="DJ12" s="10" t="str">
        <f t="shared" si="99"/>
        <v>Dålig</v>
      </c>
    </row>
    <row r="13" spans="1:114" ht="15" x14ac:dyDescent="0.25">
      <c r="A13" s="6" t="s">
        <v>947</v>
      </c>
      <c r="B13" s="7">
        <v>1430</v>
      </c>
      <c r="C13" s="6" t="s">
        <v>917</v>
      </c>
      <c r="D13" s="9" t="str">
        <f t="shared" si="0"/>
        <v>Margareta Svensson-Hjorth</v>
      </c>
      <c r="E13" s="10" t="str">
        <f t="shared" si="1"/>
        <v>margareta.svenssonhjorth@munkedal.se</v>
      </c>
      <c r="F13" s="10" t="str">
        <f t="shared" si="2"/>
        <v>Ungdomsutvecklare</v>
      </c>
      <c r="G13" s="11">
        <f t="shared" si="3"/>
        <v>0</v>
      </c>
      <c r="H13" s="11">
        <f t="shared" si="4"/>
        <v>0</v>
      </c>
      <c r="I13" s="11">
        <f t="shared" si="5"/>
        <v>0</v>
      </c>
      <c r="J13" s="11">
        <f t="shared" si="6"/>
        <v>0</v>
      </c>
      <c r="K13" s="11">
        <f t="shared" si="7"/>
        <v>0</v>
      </c>
      <c r="L13" s="10">
        <f t="shared" si="8"/>
        <v>0</v>
      </c>
      <c r="M13" s="11">
        <f t="shared" si="9"/>
        <v>0</v>
      </c>
      <c r="N13" s="11">
        <f t="shared" si="10"/>
        <v>0</v>
      </c>
      <c r="O13" s="11">
        <f t="shared" si="11"/>
        <v>1</v>
      </c>
      <c r="P13" s="11">
        <f t="shared" si="12"/>
        <v>0</v>
      </c>
      <c r="Q13" s="11">
        <f t="shared" si="13"/>
        <v>0</v>
      </c>
      <c r="R13" s="11">
        <f t="shared" si="14"/>
        <v>0</v>
      </c>
      <c r="S13" s="10">
        <f t="shared" si="15"/>
        <v>1</v>
      </c>
      <c r="T13" s="11">
        <f t="shared" si="16"/>
        <v>0</v>
      </c>
      <c r="U13" s="11">
        <f t="shared" si="17"/>
        <v>0.625</v>
      </c>
      <c r="V13" s="11">
        <f t="shared" si="18"/>
        <v>0.625</v>
      </c>
      <c r="W13" s="11">
        <f t="shared" si="19"/>
        <v>0</v>
      </c>
      <c r="X13" s="11">
        <f t="shared" si="20"/>
        <v>0</v>
      </c>
      <c r="Y13" s="11">
        <f t="shared" si="21"/>
        <v>0.625</v>
      </c>
      <c r="Z13" s="11">
        <f t="shared" si="22"/>
        <v>0.625</v>
      </c>
      <c r="AA13" s="11">
        <f t="shared" si="23"/>
        <v>0</v>
      </c>
      <c r="AB13" s="11">
        <f t="shared" si="24"/>
        <v>0</v>
      </c>
      <c r="AC13" s="10">
        <f t="shared" si="25"/>
        <v>2.5</v>
      </c>
      <c r="AD13" s="11">
        <f t="shared" si="26"/>
        <v>1</v>
      </c>
      <c r="AE13" s="11">
        <f t="shared" si="27"/>
        <v>0</v>
      </c>
      <c r="AF13" s="11">
        <f t="shared" si="28"/>
        <v>0</v>
      </c>
      <c r="AG13" s="11">
        <f t="shared" si="29"/>
        <v>0</v>
      </c>
      <c r="AH13" s="11">
        <f t="shared" si="30"/>
        <v>0</v>
      </c>
      <c r="AI13" s="11">
        <f t="shared" si="31"/>
        <v>0</v>
      </c>
      <c r="AJ13" s="10">
        <f t="shared" si="32"/>
        <v>1</v>
      </c>
      <c r="AK13" s="11">
        <f t="shared" si="33"/>
        <v>1</v>
      </c>
      <c r="AL13" s="11">
        <f t="shared" si="34"/>
        <v>1</v>
      </c>
      <c r="AM13" s="11">
        <f t="shared" si="35"/>
        <v>1</v>
      </c>
      <c r="AN13" s="11">
        <f t="shared" si="36"/>
        <v>1</v>
      </c>
      <c r="AO13" s="11">
        <f t="shared" si="37"/>
        <v>0</v>
      </c>
      <c r="AP13" s="11">
        <f t="shared" si="38"/>
        <v>0</v>
      </c>
      <c r="AQ13" s="10">
        <f t="shared" si="39"/>
        <v>4</v>
      </c>
      <c r="AR13" s="11">
        <f t="shared" si="40"/>
        <v>0</v>
      </c>
      <c r="AS13" s="11">
        <f t="shared" si="41"/>
        <v>0</v>
      </c>
      <c r="AT13" s="11">
        <f t="shared" si="42"/>
        <v>0</v>
      </c>
      <c r="AU13" s="11">
        <f t="shared" si="43"/>
        <v>1</v>
      </c>
      <c r="AV13" s="11">
        <f t="shared" si="44"/>
        <v>0</v>
      </c>
      <c r="AW13" s="11">
        <f t="shared" si="45"/>
        <v>0</v>
      </c>
      <c r="AX13" s="10">
        <f t="shared" si="46"/>
        <v>1</v>
      </c>
      <c r="AY13" s="12">
        <v>734</v>
      </c>
      <c r="AZ13" s="12">
        <v>838</v>
      </c>
      <c r="BA13" s="13">
        <v>1572</v>
      </c>
      <c r="BB13" s="10">
        <f t="shared" si="47"/>
        <v>0</v>
      </c>
      <c r="BC13" s="17">
        <f t="shared" si="48"/>
        <v>1.4</v>
      </c>
      <c r="BD13" s="35" t="s">
        <v>1785</v>
      </c>
      <c r="BE13" s="10" t="str">
        <f t="shared" si="49"/>
        <v>Dålig</v>
      </c>
      <c r="BF13" s="6" t="s">
        <v>947</v>
      </c>
      <c r="BG13" s="7">
        <v>1430</v>
      </c>
      <c r="BH13" s="6" t="s">
        <v>917</v>
      </c>
      <c r="BI13" s="9" t="str">
        <f t="shared" si="50"/>
        <v>Margareta Svensson-Hjorth</v>
      </c>
      <c r="BJ13" s="10" t="str">
        <f t="shared" si="51"/>
        <v>margareta.svenssonhjorth@munkedal.se</v>
      </c>
      <c r="BK13" s="10" t="str">
        <f t="shared" si="52"/>
        <v>Ungdomsutvecklare</v>
      </c>
      <c r="BL13" s="10"/>
      <c r="BM13" s="11">
        <f t="shared" si="53"/>
        <v>0</v>
      </c>
      <c r="BN13" s="11">
        <f t="shared" si="54"/>
        <v>0</v>
      </c>
      <c r="BO13" s="11">
        <f t="shared" si="55"/>
        <v>0</v>
      </c>
      <c r="BP13" s="11">
        <f t="shared" si="56"/>
        <v>0</v>
      </c>
      <c r="BQ13" s="11">
        <f t="shared" si="57"/>
        <v>0</v>
      </c>
      <c r="BR13" s="17">
        <f t="shared" si="58"/>
        <v>0</v>
      </c>
      <c r="BS13" s="11">
        <f t="shared" si="59"/>
        <v>0</v>
      </c>
      <c r="BT13" s="11">
        <f t="shared" si="60"/>
        <v>0</v>
      </c>
      <c r="BU13" s="11">
        <f t="shared" si="61"/>
        <v>1</v>
      </c>
      <c r="BV13" s="11">
        <f t="shared" si="62"/>
        <v>0</v>
      </c>
      <c r="BW13" s="11">
        <f t="shared" si="63"/>
        <v>0</v>
      </c>
      <c r="BX13" s="11">
        <f t="shared" si="64"/>
        <v>0</v>
      </c>
      <c r="BY13" s="17">
        <f t="shared" si="65"/>
        <v>1</v>
      </c>
      <c r="BZ13" s="11">
        <f t="shared" si="66"/>
        <v>0</v>
      </c>
      <c r="CA13" s="11">
        <f t="shared" si="67"/>
        <v>0.625</v>
      </c>
      <c r="CB13" s="11">
        <f t="shared" si="68"/>
        <v>0.625</v>
      </c>
      <c r="CC13" s="11">
        <f t="shared" si="69"/>
        <v>0</v>
      </c>
      <c r="CD13" s="11">
        <f t="shared" si="70"/>
        <v>0</v>
      </c>
      <c r="CE13" s="11">
        <f t="shared" si="71"/>
        <v>0.625</v>
      </c>
      <c r="CF13" s="11">
        <f t="shared" si="72"/>
        <v>0.625</v>
      </c>
      <c r="CG13" s="11">
        <f t="shared" si="73"/>
        <v>0</v>
      </c>
      <c r="CH13" s="11">
        <f t="shared" si="74"/>
        <v>0</v>
      </c>
      <c r="CI13" s="17">
        <f t="shared" si="75"/>
        <v>2.5</v>
      </c>
      <c r="CJ13" s="11">
        <f t="shared" si="76"/>
        <v>1</v>
      </c>
      <c r="CK13" s="11">
        <f t="shared" si="77"/>
        <v>0</v>
      </c>
      <c r="CL13" s="11">
        <f t="shared" si="78"/>
        <v>0</v>
      </c>
      <c r="CM13" s="11">
        <f t="shared" si="79"/>
        <v>0</v>
      </c>
      <c r="CN13" s="11">
        <f t="shared" si="80"/>
        <v>0</v>
      </c>
      <c r="CO13" s="11">
        <f t="shared" si="81"/>
        <v>0</v>
      </c>
      <c r="CP13" s="17">
        <f t="shared" si="82"/>
        <v>1</v>
      </c>
      <c r="CQ13" s="11">
        <f t="shared" si="83"/>
        <v>1</v>
      </c>
      <c r="CR13" s="11">
        <f t="shared" si="84"/>
        <v>1</v>
      </c>
      <c r="CS13" s="11">
        <f t="shared" si="85"/>
        <v>1</v>
      </c>
      <c r="CT13" s="11">
        <f t="shared" si="86"/>
        <v>1</v>
      </c>
      <c r="CU13" s="11">
        <f t="shared" si="87"/>
        <v>0</v>
      </c>
      <c r="CV13" s="11">
        <f t="shared" si="88"/>
        <v>0</v>
      </c>
      <c r="CW13" s="17">
        <f t="shared" si="89"/>
        <v>4</v>
      </c>
      <c r="CX13" s="11">
        <f t="shared" si="90"/>
        <v>0</v>
      </c>
      <c r="CY13" s="11">
        <f t="shared" si="91"/>
        <v>0</v>
      </c>
      <c r="CZ13" s="11">
        <f t="shared" si="92"/>
        <v>0</v>
      </c>
      <c r="DA13" s="11">
        <f t="shared" si="93"/>
        <v>1</v>
      </c>
      <c r="DB13" s="11">
        <f t="shared" si="94"/>
        <v>0</v>
      </c>
      <c r="DC13" s="11">
        <f t="shared" si="95"/>
        <v>0</v>
      </c>
      <c r="DD13" s="17">
        <f t="shared" si="96"/>
        <v>1</v>
      </c>
      <c r="DE13" s="12">
        <v>734</v>
      </c>
      <c r="DF13" s="12">
        <v>838</v>
      </c>
      <c r="DG13" s="13">
        <v>1572</v>
      </c>
      <c r="DH13" s="17">
        <f t="shared" si="97"/>
        <v>0</v>
      </c>
      <c r="DI13" s="17">
        <f t="shared" si="98"/>
        <v>1.4</v>
      </c>
      <c r="DJ13" s="10" t="str">
        <f t="shared" si="99"/>
        <v>Dålig</v>
      </c>
    </row>
    <row r="14" spans="1:114" ht="15" x14ac:dyDescent="0.25">
      <c r="A14" s="6" t="s">
        <v>947</v>
      </c>
      <c r="B14" s="7">
        <v>1443</v>
      </c>
      <c r="C14" s="6" t="s">
        <v>559</v>
      </c>
      <c r="D14" s="9" t="str">
        <f t="shared" si="0"/>
        <v>Camilla Falk</v>
      </c>
      <c r="E14" s="10" t="str">
        <f t="shared" si="1"/>
        <v>camilla.falk@bollebygd.se</v>
      </c>
      <c r="F14" s="10" t="str">
        <f t="shared" si="2"/>
        <v>Folkhälsosamordnare</v>
      </c>
      <c r="G14" s="11">
        <f t="shared" si="3"/>
        <v>1.25</v>
      </c>
      <c r="H14" s="11">
        <f t="shared" si="4"/>
        <v>0</v>
      </c>
      <c r="I14" s="11">
        <f t="shared" si="5"/>
        <v>1.25</v>
      </c>
      <c r="J14" s="11">
        <f t="shared" si="6"/>
        <v>0</v>
      </c>
      <c r="K14" s="11">
        <f t="shared" si="7"/>
        <v>0</v>
      </c>
      <c r="L14" s="10">
        <f t="shared" si="8"/>
        <v>2.5</v>
      </c>
      <c r="M14" s="11">
        <f t="shared" si="9"/>
        <v>1</v>
      </c>
      <c r="N14" s="11">
        <f t="shared" si="10"/>
        <v>0</v>
      </c>
      <c r="O14" s="11">
        <f t="shared" si="11"/>
        <v>1</v>
      </c>
      <c r="P14" s="11">
        <f t="shared" si="12"/>
        <v>1</v>
      </c>
      <c r="Q14" s="11">
        <f t="shared" si="13"/>
        <v>0</v>
      </c>
      <c r="R14" s="11">
        <f t="shared" si="14"/>
        <v>0</v>
      </c>
      <c r="S14" s="10">
        <f t="shared" si="15"/>
        <v>3</v>
      </c>
      <c r="T14" s="11">
        <f t="shared" si="16"/>
        <v>0.625</v>
      </c>
      <c r="U14" s="11">
        <f t="shared" si="17"/>
        <v>0</v>
      </c>
      <c r="V14" s="11">
        <f t="shared" si="18"/>
        <v>0</v>
      </c>
      <c r="W14" s="11">
        <f t="shared" si="19"/>
        <v>0</v>
      </c>
      <c r="X14" s="11">
        <f t="shared" si="20"/>
        <v>0</v>
      </c>
      <c r="Y14" s="11">
        <f t="shared" si="21"/>
        <v>0.625</v>
      </c>
      <c r="Z14" s="11">
        <f t="shared" si="22"/>
        <v>0</v>
      </c>
      <c r="AA14" s="11">
        <f t="shared" si="23"/>
        <v>0</v>
      </c>
      <c r="AB14" s="11">
        <f t="shared" si="24"/>
        <v>0</v>
      </c>
      <c r="AC14" s="10">
        <f t="shared" si="25"/>
        <v>1.25</v>
      </c>
      <c r="AD14" s="11">
        <f t="shared" si="26"/>
        <v>0</v>
      </c>
      <c r="AE14" s="11">
        <f t="shared" si="27"/>
        <v>2</v>
      </c>
      <c r="AF14" s="11">
        <f t="shared" si="28"/>
        <v>0</v>
      </c>
      <c r="AG14" s="11">
        <f t="shared" si="29"/>
        <v>0</v>
      </c>
      <c r="AH14" s="11">
        <f t="shared" si="30"/>
        <v>0</v>
      </c>
      <c r="AI14" s="11">
        <f t="shared" si="31"/>
        <v>0</v>
      </c>
      <c r="AJ14" s="10">
        <f t="shared" si="32"/>
        <v>2</v>
      </c>
      <c r="AK14" s="11">
        <f t="shared" si="33"/>
        <v>1</v>
      </c>
      <c r="AL14" s="11">
        <f t="shared" si="34"/>
        <v>1</v>
      </c>
      <c r="AM14" s="11">
        <f t="shared" si="35"/>
        <v>1</v>
      </c>
      <c r="AN14" s="11">
        <f t="shared" si="36"/>
        <v>1</v>
      </c>
      <c r="AO14" s="11">
        <f t="shared" si="37"/>
        <v>0</v>
      </c>
      <c r="AP14" s="11">
        <f t="shared" si="38"/>
        <v>0</v>
      </c>
      <c r="AQ14" s="10">
        <f t="shared" si="39"/>
        <v>4</v>
      </c>
      <c r="AR14" s="11">
        <f t="shared" si="40"/>
        <v>1</v>
      </c>
      <c r="AS14" s="11">
        <f t="shared" si="41"/>
        <v>0</v>
      </c>
      <c r="AT14" s="11">
        <f t="shared" si="42"/>
        <v>0</v>
      </c>
      <c r="AU14" s="11">
        <f t="shared" si="43"/>
        <v>0</v>
      </c>
      <c r="AV14" s="11">
        <f t="shared" si="44"/>
        <v>0</v>
      </c>
      <c r="AW14" s="11">
        <f t="shared" si="45"/>
        <v>0</v>
      </c>
      <c r="AX14" s="10">
        <f t="shared" si="46"/>
        <v>1</v>
      </c>
      <c r="AY14" s="12">
        <v>560</v>
      </c>
      <c r="AZ14" s="12">
        <v>700</v>
      </c>
      <c r="BA14" s="13">
        <v>1260</v>
      </c>
      <c r="BB14" s="10">
        <f t="shared" si="47"/>
        <v>0</v>
      </c>
      <c r="BC14" s="17">
        <f t="shared" si="48"/>
        <v>2</v>
      </c>
      <c r="BD14" s="35" t="s">
        <v>1785</v>
      </c>
      <c r="BE14" s="10" t="str">
        <f t="shared" si="49"/>
        <v>Bra</v>
      </c>
      <c r="BF14" s="6" t="s">
        <v>947</v>
      </c>
      <c r="BG14" s="7">
        <v>1443</v>
      </c>
      <c r="BH14" s="6" t="s">
        <v>559</v>
      </c>
      <c r="BI14" s="9" t="str">
        <f t="shared" si="50"/>
        <v>Camilla Falk</v>
      </c>
      <c r="BJ14" s="10" t="str">
        <f t="shared" si="51"/>
        <v>camilla.falk@bollebygd.se</v>
      </c>
      <c r="BK14" s="10" t="str">
        <f t="shared" si="52"/>
        <v>Folkhälsosamordnare</v>
      </c>
      <c r="BL14" s="10"/>
      <c r="BM14" s="11">
        <f t="shared" si="53"/>
        <v>1.25</v>
      </c>
      <c r="BN14" s="11">
        <f t="shared" si="54"/>
        <v>0</v>
      </c>
      <c r="BO14" s="11">
        <f t="shared" si="55"/>
        <v>1.25</v>
      </c>
      <c r="BP14" s="11">
        <f t="shared" si="56"/>
        <v>0</v>
      </c>
      <c r="BQ14" s="11">
        <f t="shared" si="57"/>
        <v>0</v>
      </c>
      <c r="BR14" s="17">
        <f t="shared" si="58"/>
        <v>2.5</v>
      </c>
      <c r="BS14" s="11">
        <f t="shared" si="59"/>
        <v>1</v>
      </c>
      <c r="BT14" s="11">
        <f t="shared" si="60"/>
        <v>0</v>
      </c>
      <c r="BU14" s="11">
        <f t="shared" si="61"/>
        <v>1</v>
      </c>
      <c r="BV14" s="11">
        <f t="shared" si="62"/>
        <v>1</v>
      </c>
      <c r="BW14" s="11">
        <f t="shared" si="63"/>
        <v>0</v>
      </c>
      <c r="BX14" s="11">
        <f t="shared" si="64"/>
        <v>0</v>
      </c>
      <c r="BY14" s="17">
        <f t="shared" si="65"/>
        <v>3</v>
      </c>
      <c r="BZ14" s="11">
        <f t="shared" si="66"/>
        <v>0.625</v>
      </c>
      <c r="CA14" s="11">
        <f t="shared" si="67"/>
        <v>0</v>
      </c>
      <c r="CB14" s="11">
        <f t="shared" si="68"/>
        <v>0</v>
      </c>
      <c r="CC14" s="11">
        <f t="shared" si="69"/>
        <v>0</v>
      </c>
      <c r="CD14" s="11">
        <f t="shared" si="70"/>
        <v>0</v>
      </c>
      <c r="CE14" s="11">
        <f t="shared" si="71"/>
        <v>0.625</v>
      </c>
      <c r="CF14" s="11">
        <f t="shared" si="72"/>
        <v>0</v>
      </c>
      <c r="CG14" s="11">
        <f t="shared" si="73"/>
        <v>0</v>
      </c>
      <c r="CH14" s="11">
        <f t="shared" si="74"/>
        <v>0</v>
      </c>
      <c r="CI14" s="17">
        <f t="shared" si="75"/>
        <v>1.25</v>
      </c>
      <c r="CJ14" s="11">
        <f t="shared" si="76"/>
        <v>0</v>
      </c>
      <c r="CK14" s="11">
        <f t="shared" si="77"/>
        <v>2</v>
      </c>
      <c r="CL14" s="11">
        <f t="shared" si="78"/>
        <v>0</v>
      </c>
      <c r="CM14" s="11">
        <f t="shared" si="79"/>
        <v>0</v>
      </c>
      <c r="CN14" s="11">
        <f t="shared" si="80"/>
        <v>0</v>
      </c>
      <c r="CO14" s="11">
        <f t="shared" si="81"/>
        <v>0</v>
      </c>
      <c r="CP14" s="17">
        <f t="shared" si="82"/>
        <v>2</v>
      </c>
      <c r="CQ14" s="11">
        <f t="shared" si="83"/>
        <v>1</v>
      </c>
      <c r="CR14" s="11">
        <f t="shared" si="84"/>
        <v>1</v>
      </c>
      <c r="CS14" s="11">
        <f t="shared" si="85"/>
        <v>1</v>
      </c>
      <c r="CT14" s="11">
        <f t="shared" si="86"/>
        <v>1</v>
      </c>
      <c r="CU14" s="11">
        <f t="shared" si="87"/>
        <v>0</v>
      </c>
      <c r="CV14" s="11">
        <f t="shared" si="88"/>
        <v>0</v>
      </c>
      <c r="CW14" s="17">
        <f t="shared" si="89"/>
        <v>4</v>
      </c>
      <c r="CX14" s="11">
        <f t="shared" si="90"/>
        <v>1</v>
      </c>
      <c r="CY14" s="11">
        <f t="shared" si="91"/>
        <v>0</v>
      </c>
      <c r="CZ14" s="11">
        <f t="shared" si="92"/>
        <v>0</v>
      </c>
      <c r="DA14" s="11">
        <f t="shared" si="93"/>
        <v>0</v>
      </c>
      <c r="DB14" s="11">
        <f t="shared" si="94"/>
        <v>0</v>
      </c>
      <c r="DC14" s="11">
        <f t="shared" si="95"/>
        <v>0</v>
      </c>
      <c r="DD14" s="17">
        <f t="shared" si="96"/>
        <v>1</v>
      </c>
      <c r="DE14" s="12">
        <v>560</v>
      </c>
      <c r="DF14" s="12">
        <v>700</v>
      </c>
      <c r="DG14" s="13">
        <v>1260</v>
      </c>
      <c r="DH14" s="17">
        <f t="shared" si="97"/>
        <v>0</v>
      </c>
      <c r="DI14" s="17">
        <f t="shared" si="98"/>
        <v>2</v>
      </c>
      <c r="DJ14" s="10" t="str">
        <f t="shared" si="99"/>
        <v>Bra</v>
      </c>
    </row>
    <row r="15" spans="1:114" ht="15" x14ac:dyDescent="0.25">
      <c r="A15" s="6" t="s">
        <v>947</v>
      </c>
      <c r="B15" s="7">
        <v>1438</v>
      </c>
      <c r="C15" s="6" t="s">
        <v>95</v>
      </c>
      <c r="D15" s="9" t="str">
        <f t="shared" si="0"/>
        <v>Linda Andersson</v>
      </c>
      <c r="E15" s="10" t="str">
        <f t="shared" si="1"/>
        <v>linda.andersson@dalsed.se</v>
      </c>
      <c r="F15" s="10" t="str">
        <f t="shared" si="2"/>
        <v>folkhälsosamordnare</v>
      </c>
      <c r="G15" s="11">
        <f t="shared" si="3"/>
        <v>0</v>
      </c>
      <c r="H15" s="11">
        <f t="shared" si="4"/>
        <v>0</v>
      </c>
      <c r="I15" s="11">
        <f t="shared" si="5"/>
        <v>0</v>
      </c>
      <c r="J15" s="11">
        <f t="shared" si="6"/>
        <v>1.25</v>
      </c>
      <c r="K15" s="11">
        <f t="shared" si="7"/>
        <v>0</v>
      </c>
      <c r="L15" s="10">
        <f t="shared" si="8"/>
        <v>1.25</v>
      </c>
      <c r="M15" s="11">
        <f t="shared" si="9"/>
        <v>0</v>
      </c>
      <c r="N15" s="11">
        <f t="shared" si="10"/>
        <v>1</v>
      </c>
      <c r="O15" s="11">
        <f t="shared" si="11"/>
        <v>1</v>
      </c>
      <c r="P15" s="11">
        <f t="shared" si="12"/>
        <v>1</v>
      </c>
      <c r="Q15" s="11">
        <f t="shared" si="13"/>
        <v>0</v>
      </c>
      <c r="R15" s="11">
        <f t="shared" si="14"/>
        <v>0</v>
      </c>
      <c r="S15" s="10">
        <f t="shared" si="15"/>
        <v>3</v>
      </c>
      <c r="T15" s="11">
        <f t="shared" si="16"/>
        <v>0</v>
      </c>
      <c r="U15" s="11">
        <f t="shared" si="17"/>
        <v>0</v>
      </c>
      <c r="V15" s="11">
        <f t="shared" si="18"/>
        <v>0.625</v>
      </c>
      <c r="W15" s="11">
        <f t="shared" si="19"/>
        <v>0</v>
      </c>
      <c r="X15" s="11">
        <f t="shared" si="20"/>
        <v>0</v>
      </c>
      <c r="Y15" s="11">
        <f t="shared" si="21"/>
        <v>0.625</v>
      </c>
      <c r="Z15" s="11">
        <f t="shared" si="22"/>
        <v>0.625</v>
      </c>
      <c r="AA15" s="11">
        <f t="shared" si="23"/>
        <v>0.625</v>
      </c>
      <c r="AB15" s="11">
        <f t="shared" si="24"/>
        <v>0</v>
      </c>
      <c r="AC15" s="10">
        <f t="shared" si="25"/>
        <v>2.5</v>
      </c>
      <c r="AD15" s="11">
        <f t="shared" si="26"/>
        <v>1</v>
      </c>
      <c r="AE15" s="11">
        <f t="shared" si="27"/>
        <v>0</v>
      </c>
      <c r="AF15" s="11">
        <f t="shared" si="28"/>
        <v>0</v>
      </c>
      <c r="AG15" s="11">
        <f t="shared" si="29"/>
        <v>2</v>
      </c>
      <c r="AH15" s="11">
        <f t="shared" si="30"/>
        <v>0</v>
      </c>
      <c r="AI15" s="11">
        <f t="shared" si="31"/>
        <v>0</v>
      </c>
      <c r="AJ15" s="10">
        <f t="shared" si="32"/>
        <v>3</v>
      </c>
      <c r="AK15" s="11">
        <f t="shared" si="33"/>
        <v>1</v>
      </c>
      <c r="AL15" s="11">
        <f t="shared" si="34"/>
        <v>1</v>
      </c>
      <c r="AM15" s="11">
        <f t="shared" si="35"/>
        <v>1</v>
      </c>
      <c r="AN15" s="11">
        <f t="shared" si="36"/>
        <v>0</v>
      </c>
      <c r="AO15" s="11">
        <f t="shared" si="37"/>
        <v>0</v>
      </c>
      <c r="AP15" s="11">
        <f t="shared" si="38"/>
        <v>0</v>
      </c>
      <c r="AQ15" s="10">
        <f t="shared" si="39"/>
        <v>3</v>
      </c>
      <c r="AR15" s="11">
        <f t="shared" si="40"/>
        <v>0</v>
      </c>
      <c r="AS15" s="11">
        <f t="shared" si="41"/>
        <v>0</v>
      </c>
      <c r="AT15" s="11">
        <f t="shared" si="42"/>
        <v>0</v>
      </c>
      <c r="AU15" s="11">
        <f t="shared" si="43"/>
        <v>0</v>
      </c>
      <c r="AV15" s="11">
        <f t="shared" si="44"/>
        <v>0</v>
      </c>
      <c r="AW15" s="11">
        <f t="shared" si="45"/>
        <v>0</v>
      </c>
      <c r="AX15" s="10">
        <f t="shared" si="46"/>
        <v>0</v>
      </c>
      <c r="AY15" s="12">
        <v>957</v>
      </c>
      <c r="AZ15" s="12" t="s">
        <v>1645</v>
      </c>
      <c r="BA15" s="13">
        <v>2247</v>
      </c>
      <c r="BB15" s="10">
        <f t="shared" si="47"/>
        <v>1</v>
      </c>
      <c r="BC15" s="17">
        <f t="shared" si="48"/>
        <v>2</v>
      </c>
      <c r="BD15" s="35" t="s">
        <v>1785</v>
      </c>
      <c r="BE15" s="10" t="str">
        <f t="shared" si="49"/>
        <v>Varken eller</v>
      </c>
      <c r="BF15" s="6" t="s">
        <v>947</v>
      </c>
      <c r="BG15" s="7">
        <v>1438</v>
      </c>
      <c r="BH15" s="6" t="s">
        <v>95</v>
      </c>
      <c r="BI15" s="9" t="str">
        <f t="shared" si="50"/>
        <v>Linda Andersson</v>
      </c>
      <c r="BJ15" s="10" t="str">
        <f t="shared" si="51"/>
        <v>linda.andersson@dalsed.se</v>
      </c>
      <c r="BK15" s="10" t="str">
        <f t="shared" si="52"/>
        <v>folkhälsosamordnare</v>
      </c>
      <c r="BL15" s="10"/>
      <c r="BM15" s="11">
        <f t="shared" si="53"/>
        <v>0</v>
      </c>
      <c r="BN15" s="11">
        <f t="shared" si="54"/>
        <v>0</v>
      </c>
      <c r="BO15" s="11">
        <f t="shared" si="55"/>
        <v>0</v>
      </c>
      <c r="BP15" s="11">
        <f t="shared" si="56"/>
        <v>1.25</v>
      </c>
      <c r="BQ15" s="11">
        <f t="shared" si="57"/>
        <v>0</v>
      </c>
      <c r="BR15" s="17">
        <f t="shared" si="58"/>
        <v>1.25</v>
      </c>
      <c r="BS15" s="11">
        <f t="shared" si="59"/>
        <v>0</v>
      </c>
      <c r="BT15" s="11">
        <f t="shared" si="60"/>
        <v>1</v>
      </c>
      <c r="BU15" s="11">
        <f t="shared" si="61"/>
        <v>1</v>
      </c>
      <c r="BV15" s="11">
        <f t="shared" si="62"/>
        <v>1</v>
      </c>
      <c r="BW15" s="11">
        <f t="shared" si="63"/>
        <v>0</v>
      </c>
      <c r="BX15" s="11">
        <f t="shared" si="64"/>
        <v>0</v>
      </c>
      <c r="BY15" s="17">
        <f t="shared" si="65"/>
        <v>3</v>
      </c>
      <c r="BZ15" s="11">
        <f t="shared" si="66"/>
        <v>0</v>
      </c>
      <c r="CA15" s="11">
        <f t="shared" si="67"/>
        <v>0</v>
      </c>
      <c r="CB15" s="11">
        <f t="shared" si="68"/>
        <v>0.625</v>
      </c>
      <c r="CC15" s="11">
        <f t="shared" si="69"/>
        <v>0</v>
      </c>
      <c r="CD15" s="11">
        <f t="shared" si="70"/>
        <v>0</v>
      </c>
      <c r="CE15" s="11">
        <f t="shared" si="71"/>
        <v>0.625</v>
      </c>
      <c r="CF15" s="11">
        <f t="shared" si="72"/>
        <v>0.625</v>
      </c>
      <c r="CG15" s="11">
        <f t="shared" si="73"/>
        <v>0.625</v>
      </c>
      <c r="CH15" s="11">
        <f t="shared" si="74"/>
        <v>0</v>
      </c>
      <c r="CI15" s="17">
        <f t="shared" si="75"/>
        <v>2.5</v>
      </c>
      <c r="CJ15" s="11">
        <f t="shared" si="76"/>
        <v>1</v>
      </c>
      <c r="CK15" s="11">
        <f t="shared" si="77"/>
        <v>0</v>
      </c>
      <c r="CL15" s="11">
        <f t="shared" si="78"/>
        <v>0</v>
      </c>
      <c r="CM15" s="11">
        <f t="shared" si="79"/>
        <v>2</v>
      </c>
      <c r="CN15" s="11">
        <f t="shared" si="80"/>
        <v>0</v>
      </c>
      <c r="CO15" s="11">
        <f t="shared" si="81"/>
        <v>0</v>
      </c>
      <c r="CP15" s="17">
        <f t="shared" si="82"/>
        <v>3</v>
      </c>
      <c r="CQ15" s="11">
        <f t="shared" si="83"/>
        <v>1</v>
      </c>
      <c r="CR15" s="11">
        <f t="shared" si="84"/>
        <v>1</v>
      </c>
      <c r="CS15" s="11">
        <f t="shared" si="85"/>
        <v>1</v>
      </c>
      <c r="CT15" s="11">
        <f t="shared" si="86"/>
        <v>0</v>
      </c>
      <c r="CU15" s="11">
        <f t="shared" si="87"/>
        <v>0</v>
      </c>
      <c r="CV15" s="11">
        <f t="shared" si="88"/>
        <v>0</v>
      </c>
      <c r="CW15" s="17">
        <f t="shared" si="89"/>
        <v>3</v>
      </c>
      <c r="CX15" s="11">
        <f t="shared" si="90"/>
        <v>0</v>
      </c>
      <c r="CY15" s="11">
        <f t="shared" si="91"/>
        <v>0</v>
      </c>
      <c r="CZ15" s="11">
        <f t="shared" si="92"/>
        <v>0</v>
      </c>
      <c r="DA15" s="11">
        <f t="shared" si="93"/>
        <v>0</v>
      </c>
      <c r="DB15" s="11">
        <f t="shared" si="94"/>
        <v>0</v>
      </c>
      <c r="DC15" s="11">
        <f t="shared" si="95"/>
        <v>0</v>
      </c>
      <c r="DD15" s="17">
        <f t="shared" si="96"/>
        <v>0</v>
      </c>
      <c r="DE15" s="12">
        <v>957</v>
      </c>
      <c r="DF15" s="12" t="s">
        <v>1645</v>
      </c>
      <c r="DG15" s="13">
        <v>2247</v>
      </c>
      <c r="DH15" s="17">
        <f t="shared" si="97"/>
        <v>1</v>
      </c>
      <c r="DI15" s="17">
        <f t="shared" si="98"/>
        <v>2</v>
      </c>
      <c r="DJ15" s="10" t="str">
        <f t="shared" si="99"/>
        <v>Varken eller</v>
      </c>
    </row>
    <row r="16" spans="1:114" ht="15" x14ac:dyDescent="0.25">
      <c r="A16" s="6" t="s">
        <v>947</v>
      </c>
      <c r="B16" s="7">
        <v>1427</v>
      </c>
      <c r="C16" s="6" t="s">
        <v>678</v>
      </c>
      <c r="D16" s="9" t="str">
        <f t="shared" si="0"/>
        <v>sara fjällman</v>
      </c>
      <c r="E16" s="10" t="str">
        <f t="shared" si="1"/>
        <v>sara.fjallman@sotenas.se</v>
      </c>
      <c r="F16" s="10" t="str">
        <f t="shared" si="2"/>
        <v>ungdomsutvecklare</v>
      </c>
      <c r="G16" s="11">
        <f t="shared" si="3"/>
        <v>0</v>
      </c>
      <c r="H16" s="11">
        <f t="shared" si="4"/>
        <v>0</v>
      </c>
      <c r="I16" s="11">
        <f t="shared" si="5"/>
        <v>0</v>
      </c>
      <c r="J16" s="11">
        <f t="shared" si="6"/>
        <v>1.25</v>
      </c>
      <c r="K16" s="11">
        <f t="shared" si="7"/>
        <v>0</v>
      </c>
      <c r="L16" s="10">
        <f t="shared" si="8"/>
        <v>1.25</v>
      </c>
      <c r="M16" s="11">
        <f t="shared" si="9"/>
        <v>1</v>
      </c>
      <c r="N16" s="11">
        <f t="shared" si="10"/>
        <v>0</v>
      </c>
      <c r="O16" s="11">
        <f t="shared" si="11"/>
        <v>1</v>
      </c>
      <c r="P16" s="11">
        <f t="shared" si="12"/>
        <v>1</v>
      </c>
      <c r="Q16" s="11">
        <f t="shared" si="13"/>
        <v>1</v>
      </c>
      <c r="R16" s="11">
        <f t="shared" si="14"/>
        <v>0</v>
      </c>
      <c r="S16" s="10">
        <f t="shared" si="15"/>
        <v>4</v>
      </c>
      <c r="T16" s="11">
        <f t="shared" si="16"/>
        <v>0</v>
      </c>
      <c r="U16" s="11">
        <f t="shared" si="17"/>
        <v>0</v>
      </c>
      <c r="V16" s="11">
        <f t="shared" si="18"/>
        <v>0</v>
      </c>
      <c r="W16" s="11">
        <f t="shared" si="19"/>
        <v>0</v>
      </c>
      <c r="X16" s="11">
        <f t="shared" si="20"/>
        <v>0</v>
      </c>
      <c r="Y16" s="11">
        <f t="shared" si="21"/>
        <v>0.625</v>
      </c>
      <c r="Z16" s="11">
        <f t="shared" si="22"/>
        <v>0.625</v>
      </c>
      <c r="AA16" s="11">
        <f t="shared" si="23"/>
        <v>0.625</v>
      </c>
      <c r="AB16" s="11">
        <f t="shared" si="24"/>
        <v>0</v>
      </c>
      <c r="AC16" s="10">
        <f t="shared" si="25"/>
        <v>1.875</v>
      </c>
      <c r="AD16" s="11">
        <f t="shared" si="26"/>
        <v>0</v>
      </c>
      <c r="AE16" s="11">
        <f t="shared" si="27"/>
        <v>2</v>
      </c>
      <c r="AF16" s="11">
        <f t="shared" si="28"/>
        <v>0</v>
      </c>
      <c r="AG16" s="11">
        <f t="shared" si="29"/>
        <v>0</v>
      </c>
      <c r="AH16" s="11">
        <f t="shared" si="30"/>
        <v>0</v>
      </c>
      <c r="AI16" s="11">
        <f t="shared" si="31"/>
        <v>0</v>
      </c>
      <c r="AJ16" s="10">
        <f t="shared" si="32"/>
        <v>2</v>
      </c>
      <c r="AK16" s="11">
        <f t="shared" si="33"/>
        <v>1</v>
      </c>
      <c r="AL16" s="11">
        <f t="shared" si="34"/>
        <v>1</v>
      </c>
      <c r="AM16" s="11">
        <f t="shared" si="35"/>
        <v>1</v>
      </c>
      <c r="AN16" s="11">
        <f t="shared" si="36"/>
        <v>1</v>
      </c>
      <c r="AO16" s="11">
        <f t="shared" si="37"/>
        <v>0</v>
      </c>
      <c r="AP16" s="11">
        <f t="shared" si="38"/>
        <v>0</v>
      </c>
      <c r="AQ16" s="10">
        <f t="shared" si="39"/>
        <v>4</v>
      </c>
      <c r="AR16" s="11">
        <f t="shared" si="40"/>
        <v>0</v>
      </c>
      <c r="AS16" s="11">
        <f t="shared" si="41"/>
        <v>1</v>
      </c>
      <c r="AT16" s="11">
        <f t="shared" si="42"/>
        <v>0</v>
      </c>
      <c r="AU16" s="11">
        <f t="shared" si="43"/>
        <v>0</v>
      </c>
      <c r="AV16" s="11">
        <f t="shared" si="44"/>
        <v>0</v>
      </c>
      <c r="AW16" s="11">
        <f t="shared" si="45"/>
        <v>0</v>
      </c>
      <c r="AX16" s="10">
        <f t="shared" si="46"/>
        <v>1</v>
      </c>
      <c r="AY16" s="12" t="s">
        <v>1646</v>
      </c>
      <c r="AZ16" s="12">
        <v>655</v>
      </c>
      <c r="BA16" s="13">
        <v>3314</v>
      </c>
      <c r="BB16" s="10">
        <f t="shared" si="47"/>
        <v>5</v>
      </c>
      <c r="BC16" s="17">
        <f t="shared" si="48"/>
        <v>2.7</v>
      </c>
      <c r="BD16" s="35" t="s">
        <v>1785</v>
      </c>
      <c r="BE16" s="10" t="str">
        <f t="shared" si="49"/>
        <v>Bra</v>
      </c>
      <c r="BF16" s="6" t="s">
        <v>947</v>
      </c>
      <c r="BG16" s="7">
        <v>1427</v>
      </c>
      <c r="BH16" s="6" t="s">
        <v>678</v>
      </c>
      <c r="BI16" s="9" t="str">
        <f t="shared" si="50"/>
        <v>sara fjällman</v>
      </c>
      <c r="BJ16" s="10" t="str">
        <f t="shared" si="51"/>
        <v>sara.fjallman@sotenas.se</v>
      </c>
      <c r="BK16" s="10" t="str">
        <f t="shared" si="52"/>
        <v>ungdomsutvecklare</v>
      </c>
      <c r="BL16" s="10"/>
      <c r="BM16" s="11">
        <f t="shared" si="53"/>
        <v>0</v>
      </c>
      <c r="BN16" s="11">
        <f t="shared" si="54"/>
        <v>0</v>
      </c>
      <c r="BO16" s="11">
        <f t="shared" si="55"/>
        <v>0</v>
      </c>
      <c r="BP16" s="11">
        <f t="shared" si="56"/>
        <v>1.25</v>
      </c>
      <c r="BQ16" s="11">
        <f t="shared" si="57"/>
        <v>0</v>
      </c>
      <c r="BR16" s="17">
        <f t="shared" si="58"/>
        <v>1.25</v>
      </c>
      <c r="BS16" s="11">
        <f t="shared" si="59"/>
        <v>1</v>
      </c>
      <c r="BT16" s="11">
        <f t="shared" si="60"/>
        <v>0</v>
      </c>
      <c r="BU16" s="11">
        <f t="shared" si="61"/>
        <v>1</v>
      </c>
      <c r="BV16" s="11">
        <f t="shared" si="62"/>
        <v>1</v>
      </c>
      <c r="BW16" s="11">
        <f t="shared" si="63"/>
        <v>1</v>
      </c>
      <c r="BX16" s="11">
        <f t="shared" si="64"/>
        <v>0</v>
      </c>
      <c r="BY16" s="17">
        <f t="shared" si="65"/>
        <v>4</v>
      </c>
      <c r="BZ16" s="11">
        <f t="shared" si="66"/>
        <v>0</v>
      </c>
      <c r="CA16" s="11">
        <f t="shared" si="67"/>
        <v>0</v>
      </c>
      <c r="CB16" s="11">
        <f t="shared" si="68"/>
        <v>0</v>
      </c>
      <c r="CC16" s="11">
        <f t="shared" si="69"/>
        <v>0</v>
      </c>
      <c r="CD16" s="11">
        <f t="shared" si="70"/>
        <v>0</v>
      </c>
      <c r="CE16" s="11">
        <f t="shared" si="71"/>
        <v>0.625</v>
      </c>
      <c r="CF16" s="11">
        <f t="shared" si="72"/>
        <v>0.625</v>
      </c>
      <c r="CG16" s="11">
        <f t="shared" si="73"/>
        <v>0.625</v>
      </c>
      <c r="CH16" s="11">
        <f t="shared" si="74"/>
        <v>0</v>
      </c>
      <c r="CI16" s="17">
        <f t="shared" si="75"/>
        <v>1.875</v>
      </c>
      <c r="CJ16" s="11">
        <f t="shared" si="76"/>
        <v>0</v>
      </c>
      <c r="CK16" s="11">
        <f t="shared" si="77"/>
        <v>2</v>
      </c>
      <c r="CL16" s="11">
        <f t="shared" si="78"/>
        <v>0</v>
      </c>
      <c r="CM16" s="11">
        <f t="shared" si="79"/>
        <v>0</v>
      </c>
      <c r="CN16" s="11">
        <f t="shared" si="80"/>
        <v>0</v>
      </c>
      <c r="CO16" s="11">
        <f t="shared" si="81"/>
        <v>0</v>
      </c>
      <c r="CP16" s="17">
        <f t="shared" si="82"/>
        <v>2</v>
      </c>
      <c r="CQ16" s="11">
        <f t="shared" si="83"/>
        <v>1</v>
      </c>
      <c r="CR16" s="11">
        <f t="shared" si="84"/>
        <v>1</v>
      </c>
      <c r="CS16" s="11">
        <f t="shared" si="85"/>
        <v>1</v>
      </c>
      <c r="CT16" s="11">
        <f t="shared" si="86"/>
        <v>1</v>
      </c>
      <c r="CU16" s="11">
        <f t="shared" si="87"/>
        <v>0</v>
      </c>
      <c r="CV16" s="11">
        <f t="shared" si="88"/>
        <v>0</v>
      </c>
      <c r="CW16" s="17">
        <f t="shared" si="89"/>
        <v>4</v>
      </c>
      <c r="CX16" s="11">
        <f t="shared" si="90"/>
        <v>0</v>
      </c>
      <c r="CY16" s="11">
        <f t="shared" si="91"/>
        <v>1</v>
      </c>
      <c r="CZ16" s="11">
        <f t="shared" si="92"/>
        <v>0</v>
      </c>
      <c r="DA16" s="11">
        <f t="shared" si="93"/>
        <v>0</v>
      </c>
      <c r="DB16" s="11">
        <f t="shared" si="94"/>
        <v>0</v>
      </c>
      <c r="DC16" s="11">
        <f t="shared" si="95"/>
        <v>0</v>
      </c>
      <c r="DD16" s="17">
        <f t="shared" si="96"/>
        <v>1</v>
      </c>
      <c r="DE16" s="12" t="s">
        <v>1646</v>
      </c>
      <c r="DF16" s="12">
        <v>655</v>
      </c>
      <c r="DG16" s="13">
        <v>3314</v>
      </c>
      <c r="DH16" s="17">
        <f t="shared" si="97"/>
        <v>5</v>
      </c>
      <c r="DI16" s="17">
        <f t="shared" si="98"/>
        <v>2.7</v>
      </c>
      <c r="DJ16" s="10" t="str">
        <f t="shared" si="99"/>
        <v>Bra</v>
      </c>
    </row>
    <row r="17" spans="1:114" ht="15" x14ac:dyDescent="0.25">
      <c r="A17" s="6" t="s">
        <v>947</v>
      </c>
      <c r="B17" s="7">
        <v>1461</v>
      </c>
      <c r="C17" s="6" t="s">
        <v>379</v>
      </c>
      <c r="D17" s="9" t="str">
        <f t="shared" si="0"/>
        <v>Glenn Nordling</v>
      </c>
      <c r="E17" s="10" t="str">
        <f t="shared" si="1"/>
        <v>glenn.nordling@mellerud.se</v>
      </c>
      <c r="F17" s="10" t="str">
        <f t="shared" si="2"/>
        <v>Folkhälsosamordnare</v>
      </c>
      <c r="G17" s="11">
        <f t="shared" si="3"/>
        <v>0</v>
      </c>
      <c r="H17" s="11">
        <f t="shared" si="4"/>
        <v>0</v>
      </c>
      <c r="I17" s="11">
        <f t="shared" si="5"/>
        <v>1.25</v>
      </c>
      <c r="J17" s="11">
        <f t="shared" si="6"/>
        <v>0</v>
      </c>
      <c r="K17" s="11">
        <f t="shared" si="7"/>
        <v>0</v>
      </c>
      <c r="L17" s="10">
        <f t="shared" si="8"/>
        <v>1.25</v>
      </c>
      <c r="M17" s="11">
        <f t="shared" si="9"/>
        <v>0</v>
      </c>
      <c r="N17" s="11">
        <f t="shared" si="10"/>
        <v>0</v>
      </c>
      <c r="O17" s="11">
        <f t="shared" si="11"/>
        <v>1</v>
      </c>
      <c r="P17" s="11">
        <f t="shared" si="12"/>
        <v>1</v>
      </c>
      <c r="Q17" s="11">
        <f t="shared" si="13"/>
        <v>0</v>
      </c>
      <c r="R17" s="11">
        <f t="shared" si="14"/>
        <v>0</v>
      </c>
      <c r="S17" s="10">
        <f t="shared" si="15"/>
        <v>2</v>
      </c>
      <c r="T17" s="11">
        <f t="shared" si="16"/>
        <v>0.625</v>
      </c>
      <c r="U17" s="11">
        <f t="shared" si="17"/>
        <v>0</v>
      </c>
      <c r="V17" s="11">
        <f t="shared" si="18"/>
        <v>0.625</v>
      </c>
      <c r="W17" s="11">
        <f t="shared" si="19"/>
        <v>0.625</v>
      </c>
      <c r="X17" s="11">
        <f t="shared" si="20"/>
        <v>0</v>
      </c>
      <c r="Y17" s="11">
        <f t="shared" si="21"/>
        <v>0.625</v>
      </c>
      <c r="Z17" s="11">
        <f t="shared" si="22"/>
        <v>0</v>
      </c>
      <c r="AA17" s="11">
        <f t="shared" si="23"/>
        <v>0.625</v>
      </c>
      <c r="AB17" s="11">
        <f t="shared" si="24"/>
        <v>0</v>
      </c>
      <c r="AC17" s="10">
        <f t="shared" si="25"/>
        <v>3.125</v>
      </c>
      <c r="AD17" s="11">
        <f t="shared" si="26"/>
        <v>1</v>
      </c>
      <c r="AE17" s="11">
        <f t="shared" si="27"/>
        <v>0</v>
      </c>
      <c r="AF17" s="11">
        <f t="shared" si="28"/>
        <v>1</v>
      </c>
      <c r="AG17" s="11">
        <f t="shared" si="29"/>
        <v>0</v>
      </c>
      <c r="AH17" s="11">
        <f t="shared" si="30"/>
        <v>0</v>
      </c>
      <c r="AI17" s="11">
        <f t="shared" si="31"/>
        <v>0</v>
      </c>
      <c r="AJ17" s="10">
        <f t="shared" si="32"/>
        <v>2</v>
      </c>
      <c r="AK17" s="11">
        <f t="shared" si="33"/>
        <v>1</v>
      </c>
      <c r="AL17" s="11">
        <f t="shared" si="34"/>
        <v>1</v>
      </c>
      <c r="AM17" s="11">
        <f t="shared" si="35"/>
        <v>1</v>
      </c>
      <c r="AN17" s="11">
        <f t="shared" si="36"/>
        <v>1</v>
      </c>
      <c r="AO17" s="11">
        <f t="shared" si="37"/>
        <v>1</v>
      </c>
      <c r="AP17" s="11">
        <f t="shared" si="38"/>
        <v>0</v>
      </c>
      <c r="AQ17" s="10">
        <f t="shared" si="39"/>
        <v>5</v>
      </c>
      <c r="AR17" s="11">
        <f t="shared" si="40"/>
        <v>1</v>
      </c>
      <c r="AS17" s="11">
        <f t="shared" si="41"/>
        <v>1</v>
      </c>
      <c r="AT17" s="11">
        <f t="shared" si="42"/>
        <v>0</v>
      </c>
      <c r="AU17" s="11">
        <f t="shared" si="43"/>
        <v>0</v>
      </c>
      <c r="AV17" s="11">
        <f t="shared" si="44"/>
        <v>0</v>
      </c>
      <c r="AW17" s="11">
        <f t="shared" si="45"/>
        <v>0</v>
      </c>
      <c r="AX17" s="10">
        <f t="shared" si="46"/>
        <v>2</v>
      </c>
      <c r="AY17" s="12" t="s">
        <v>1068</v>
      </c>
      <c r="AZ17" s="12" t="s">
        <v>1466</v>
      </c>
      <c r="BA17" s="13">
        <v>2964</v>
      </c>
      <c r="BB17" s="10">
        <f t="shared" si="47"/>
        <v>4</v>
      </c>
      <c r="BC17" s="17">
        <f t="shared" si="48"/>
        <v>2.8</v>
      </c>
      <c r="BD17" s="35" t="s">
        <v>1785</v>
      </c>
      <c r="BE17" s="10" t="str">
        <f t="shared" si="49"/>
        <v>Bra</v>
      </c>
      <c r="BF17" s="6" t="s">
        <v>947</v>
      </c>
      <c r="BG17" s="7">
        <v>1461</v>
      </c>
      <c r="BH17" s="6" t="s">
        <v>379</v>
      </c>
      <c r="BI17" s="9" t="str">
        <f t="shared" si="50"/>
        <v>Glenn Nordling</v>
      </c>
      <c r="BJ17" s="10" t="str">
        <f t="shared" si="51"/>
        <v>glenn.nordling@mellerud.se</v>
      </c>
      <c r="BK17" s="10" t="str">
        <f t="shared" si="52"/>
        <v>Folkhälsosamordnare</v>
      </c>
      <c r="BL17" s="10"/>
      <c r="BM17" s="11">
        <f t="shared" si="53"/>
        <v>0</v>
      </c>
      <c r="BN17" s="11">
        <f t="shared" si="54"/>
        <v>0</v>
      </c>
      <c r="BO17" s="11">
        <f t="shared" si="55"/>
        <v>1.25</v>
      </c>
      <c r="BP17" s="11">
        <f t="shared" si="56"/>
        <v>0</v>
      </c>
      <c r="BQ17" s="11">
        <f t="shared" si="57"/>
        <v>0</v>
      </c>
      <c r="BR17" s="17">
        <f t="shared" si="58"/>
        <v>1.25</v>
      </c>
      <c r="BS17" s="11">
        <f t="shared" si="59"/>
        <v>0</v>
      </c>
      <c r="BT17" s="11">
        <f t="shared" si="60"/>
        <v>0</v>
      </c>
      <c r="BU17" s="11">
        <f t="shared" si="61"/>
        <v>1</v>
      </c>
      <c r="BV17" s="11">
        <f t="shared" si="62"/>
        <v>1</v>
      </c>
      <c r="BW17" s="11">
        <f t="shared" si="63"/>
        <v>0</v>
      </c>
      <c r="BX17" s="11">
        <f t="shared" si="64"/>
        <v>0</v>
      </c>
      <c r="BY17" s="17">
        <f t="shared" si="65"/>
        <v>2</v>
      </c>
      <c r="BZ17" s="11">
        <f t="shared" si="66"/>
        <v>0.625</v>
      </c>
      <c r="CA17" s="11">
        <f t="shared" si="67"/>
        <v>0</v>
      </c>
      <c r="CB17" s="11">
        <f t="shared" si="68"/>
        <v>0.625</v>
      </c>
      <c r="CC17" s="11">
        <f t="shared" si="69"/>
        <v>0.625</v>
      </c>
      <c r="CD17" s="11">
        <f t="shared" si="70"/>
        <v>0</v>
      </c>
      <c r="CE17" s="11">
        <f t="shared" si="71"/>
        <v>0.625</v>
      </c>
      <c r="CF17" s="11">
        <f t="shared" si="72"/>
        <v>0</v>
      </c>
      <c r="CG17" s="11">
        <f t="shared" si="73"/>
        <v>0.625</v>
      </c>
      <c r="CH17" s="11">
        <f t="shared" si="74"/>
        <v>0</v>
      </c>
      <c r="CI17" s="17">
        <f t="shared" si="75"/>
        <v>3.125</v>
      </c>
      <c r="CJ17" s="11">
        <f t="shared" si="76"/>
        <v>1</v>
      </c>
      <c r="CK17" s="11">
        <f t="shared" si="77"/>
        <v>0</v>
      </c>
      <c r="CL17" s="11">
        <f t="shared" si="78"/>
        <v>1</v>
      </c>
      <c r="CM17" s="11">
        <f t="shared" si="79"/>
        <v>0</v>
      </c>
      <c r="CN17" s="11">
        <f t="shared" si="80"/>
        <v>0</v>
      </c>
      <c r="CO17" s="11">
        <f t="shared" si="81"/>
        <v>0</v>
      </c>
      <c r="CP17" s="17">
        <f t="shared" si="82"/>
        <v>2</v>
      </c>
      <c r="CQ17" s="11">
        <f t="shared" si="83"/>
        <v>1</v>
      </c>
      <c r="CR17" s="11">
        <f t="shared" si="84"/>
        <v>1</v>
      </c>
      <c r="CS17" s="11">
        <f t="shared" si="85"/>
        <v>1</v>
      </c>
      <c r="CT17" s="11">
        <f t="shared" si="86"/>
        <v>1</v>
      </c>
      <c r="CU17" s="11">
        <f t="shared" si="87"/>
        <v>1</v>
      </c>
      <c r="CV17" s="11">
        <f t="shared" si="88"/>
        <v>0</v>
      </c>
      <c r="CW17" s="17">
        <f t="shared" si="89"/>
        <v>5</v>
      </c>
      <c r="CX17" s="11">
        <f t="shared" si="90"/>
        <v>1</v>
      </c>
      <c r="CY17" s="11">
        <f t="shared" si="91"/>
        <v>1</v>
      </c>
      <c r="CZ17" s="11">
        <f t="shared" si="92"/>
        <v>0</v>
      </c>
      <c r="DA17" s="11">
        <f t="shared" si="93"/>
        <v>0</v>
      </c>
      <c r="DB17" s="11">
        <f t="shared" si="94"/>
        <v>0</v>
      </c>
      <c r="DC17" s="11">
        <f t="shared" si="95"/>
        <v>0</v>
      </c>
      <c r="DD17" s="17">
        <f t="shared" si="96"/>
        <v>2</v>
      </c>
      <c r="DE17" s="12" t="s">
        <v>1068</v>
      </c>
      <c r="DF17" s="12" t="s">
        <v>1466</v>
      </c>
      <c r="DG17" s="13">
        <v>2964</v>
      </c>
      <c r="DH17" s="17">
        <f t="shared" si="97"/>
        <v>4</v>
      </c>
      <c r="DI17" s="17">
        <f t="shared" si="98"/>
        <v>2.8</v>
      </c>
      <c r="DJ17" s="10" t="str">
        <f t="shared" si="99"/>
        <v>Bra</v>
      </c>
    </row>
    <row r="18" spans="1:114" ht="15" x14ac:dyDescent="0.25">
      <c r="A18" s="6" t="s">
        <v>947</v>
      </c>
      <c r="B18" s="7">
        <v>1470</v>
      </c>
      <c r="C18" s="6" t="s">
        <v>1026</v>
      </c>
      <c r="D18" s="9" t="str">
        <f t="shared" si="0"/>
        <v>Karin Beckman</v>
      </c>
      <c r="E18" s="10" t="str">
        <f t="shared" si="1"/>
        <v>karin.beckman@vara.se</v>
      </c>
      <c r="F18" s="10" t="str">
        <f t="shared" si="2"/>
        <v>Kulturchef</v>
      </c>
      <c r="G18" s="11">
        <f t="shared" si="3"/>
        <v>0</v>
      </c>
      <c r="H18" s="11">
        <f t="shared" si="4"/>
        <v>1.25</v>
      </c>
      <c r="I18" s="11">
        <f t="shared" si="5"/>
        <v>0</v>
      </c>
      <c r="J18" s="11">
        <f t="shared" si="6"/>
        <v>1.25</v>
      </c>
      <c r="K18" s="11">
        <f t="shared" si="7"/>
        <v>0</v>
      </c>
      <c r="L18" s="10">
        <f t="shared" si="8"/>
        <v>2.5</v>
      </c>
      <c r="M18" s="11">
        <f t="shared" si="9"/>
        <v>0</v>
      </c>
      <c r="N18" s="11">
        <f t="shared" si="10"/>
        <v>1</v>
      </c>
      <c r="O18" s="11">
        <f t="shared" si="11"/>
        <v>1</v>
      </c>
      <c r="P18" s="11">
        <f t="shared" si="12"/>
        <v>1</v>
      </c>
      <c r="Q18" s="11">
        <f t="shared" si="13"/>
        <v>0</v>
      </c>
      <c r="R18" s="11">
        <f t="shared" si="14"/>
        <v>0</v>
      </c>
      <c r="S18" s="10">
        <f t="shared" si="15"/>
        <v>3</v>
      </c>
      <c r="T18" s="11">
        <f t="shared" si="16"/>
        <v>0</v>
      </c>
      <c r="U18" s="11">
        <f t="shared" si="17"/>
        <v>0</v>
      </c>
      <c r="V18" s="11">
        <f t="shared" si="18"/>
        <v>0.625</v>
      </c>
      <c r="W18" s="11">
        <f t="shared" si="19"/>
        <v>0.625</v>
      </c>
      <c r="X18" s="11">
        <f t="shared" si="20"/>
        <v>0</v>
      </c>
      <c r="Y18" s="11">
        <f t="shared" si="21"/>
        <v>0.625</v>
      </c>
      <c r="Z18" s="11">
        <f t="shared" si="22"/>
        <v>0.625</v>
      </c>
      <c r="AA18" s="11">
        <f t="shared" si="23"/>
        <v>0.625</v>
      </c>
      <c r="AB18" s="11">
        <f t="shared" si="24"/>
        <v>0</v>
      </c>
      <c r="AC18" s="10">
        <f t="shared" si="25"/>
        <v>3.125</v>
      </c>
      <c r="AD18" s="11">
        <f t="shared" si="26"/>
        <v>0</v>
      </c>
      <c r="AE18" s="11">
        <f t="shared" si="27"/>
        <v>2</v>
      </c>
      <c r="AF18" s="11">
        <f t="shared" si="28"/>
        <v>1</v>
      </c>
      <c r="AG18" s="11">
        <f t="shared" si="29"/>
        <v>0</v>
      </c>
      <c r="AH18" s="11">
        <f t="shared" si="30"/>
        <v>0</v>
      </c>
      <c r="AI18" s="11">
        <f t="shared" si="31"/>
        <v>0</v>
      </c>
      <c r="AJ18" s="10">
        <f t="shared" si="32"/>
        <v>3</v>
      </c>
      <c r="AK18" s="11">
        <f t="shared" si="33"/>
        <v>0</v>
      </c>
      <c r="AL18" s="11">
        <f t="shared" si="34"/>
        <v>0</v>
      </c>
      <c r="AM18" s="11">
        <f t="shared" si="35"/>
        <v>1</v>
      </c>
      <c r="AN18" s="11">
        <f t="shared" si="36"/>
        <v>1</v>
      </c>
      <c r="AO18" s="11">
        <f t="shared" si="37"/>
        <v>0</v>
      </c>
      <c r="AP18" s="11">
        <f t="shared" si="38"/>
        <v>0</v>
      </c>
      <c r="AQ18" s="10">
        <f t="shared" si="39"/>
        <v>2</v>
      </c>
      <c r="AR18" s="11">
        <f t="shared" si="40"/>
        <v>0</v>
      </c>
      <c r="AS18" s="11">
        <f t="shared" si="41"/>
        <v>0</v>
      </c>
      <c r="AT18" s="11">
        <f t="shared" si="42"/>
        <v>0</v>
      </c>
      <c r="AU18" s="11">
        <f t="shared" si="43"/>
        <v>0</v>
      </c>
      <c r="AV18" s="11">
        <f t="shared" si="44"/>
        <v>0</v>
      </c>
      <c r="AW18" s="11">
        <f t="shared" si="45"/>
        <v>0</v>
      </c>
      <c r="AX18" s="10">
        <f t="shared" si="46"/>
        <v>0</v>
      </c>
      <c r="AY18" s="12">
        <v>700</v>
      </c>
      <c r="AZ18" s="12" t="s">
        <v>1647</v>
      </c>
      <c r="BA18" s="13">
        <v>2676</v>
      </c>
      <c r="BB18" s="10">
        <f t="shared" si="47"/>
        <v>3</v>
      </c>
      <c r="BC18" s="17">
        <f t="shared" si="48"/>
        <v>2.4</v>
      </c>
      <c r="BD18" s="35" t="s">
        <v>1785</v>
      </c>
      <c r="BE18" s="10" t="str">
        <f t="shared" si="49"/>
        <v>Bra</v>
      </c>
      <c r="BF18" s="6" t="s">
        <v>947</v>
      </c>
      <c r="BG18" s="7">
        <v>1470</v>
      </c>
      <c r="BH18" s="6" t="s">
        <v>1026</v>
      </c>
      <c r="BI18" s="9" t="str">
        <f t="shared" si="50"/>
        <v>Karin Beckman</v>
      </c>
      <c r="BJ18" s="10" t="str">
        <f t="shared" si="51"/>
        <v>karin.beckman@vara.se</v>
      </c>
      <c r="BK18" s="10" t="str">
        <f t="shared" si="52"/>
        <v>Kulturchef</v>
      </c>
      <c r="BL18" s="10"/>
      <c r="BM18" s="11">
        <f t="shared" si="53"/>
        <v>0</v>
      </c>
      <c r="BN18" s="11">
        <f t="shared" si="54"/>
        <v>1.25</v>
      </c>
      <c r="BO18" s="11">
        <f t="shared" si="55"/>
        <v>0</v>
      </c>
      <c r="BP18" s="11">
        <f t="shared" si="56"/>
        <v>1.25</v>
      </c>
      <c r="BQ18" s="11">
        <f t="shared" si="57"/>
        <v>0</v>
      </c>
      <c r="BR18" s="17">
        <f t="shared" si="58"/>
        <v>2.5</v>
      </c>
      <c r="BS18" s="11">
        <f t="shared" si="59"/>
        <v>0</v>
      </c>
      <c r="BT18" s="11">
        <f t="shared" si="60"/>
        <v>1</v>
      </c>
      <c r="BU18" s="11">
        <f t="shared" si="61"/>
        <v>1</v>
      </c>
      <c r="BV18" s="11">
        <f t="shared" si="62"/>
        <v>1</v>
      </c>
      <c r="BW18" s="11">
        <f t="shared" si="63"/>
        <v>0</v>
      </c>
      <c r="BX18" s="11">
        <f t="shared" si="64"/>
        <v>0</v>
      </c>
      <c r="BY18" s="17">
        <f t="shared" si="65"/>
        <v>3</v>
      </c>
      <c r="BZ18" s="11">
        <f t="shared" si="66"/>
        <v>0</v>
      </c>
      <c r="CA18" s="11">
        <f t="shared" si="67"/>
        <v>0</v>
      </c>
      <c r="CB18" s="11">
        <f t="shared" si="68"/>
        <v>0.625</v>
      </c>
      <c r="CC18" s="11">
        <f t="shared" si="69"/>
        <v>0.625</v>
      </c>
      <c r="CD18" s="11">
        <f t="shared" si="70"/>
        <v>0</v>
      </c>
      <c r="CE18" s="11">
        <f t="shared" si="71"/>
        <v>0.625</v>
      </c>
      <c r="CF18" s="11">
        <f t="shared" si="72"/>
        <v>0.625</v>
      </c>
      <c r="CG18" s="11">
        <f t="shared" si="73"/>
        <v>0.625</v>
      </c>
      <c r="CH18" s="11">
        <f t="shared" si="74"/>
        <v>0</v>
      </c>
      <c r="CI18" s="17">
        <f t="shared" si="75"/>
        <v>3.125</v>
      </c>
      <c r="CJ18" s="11">
        <f t="shared" si="76"/>
        <v>0</v>
      </c>
      <c r="CK18" s="11">
        <f t="shared" si="77"/>
        <v>2</v>
      </c>
      <c r="CL18" s="11">
        <f t="shared" si="78"/>
        <v>1</v>
      </c>
      <c r="CM18" s="11">
        <f t="shared" si="79"/>
        <v>0</v>
      </c>
      <c r="CN18" s="11">
        <f t="shared" si="80"/>
        <v>0</v>
      </c>
      <c r="CO18" s="11">
        <f t="shared" si="81"/>
        <v>0</v>
      </c>
      <c r="CP18" s="17">
        <f t="shared" si="82"/>
        <v>3</v>
      </c>
      <c r="CQ18" s="11">
        <f t="shared" si="83"/>
        <v>0</v>
      </c>
      <c r="CR18" s="11">
        <f t="shared" si="84"/>
        <v>0</v>
      </c>
      <c r="CS18" s="11">
        <f t="shared" si="85"/>
        <v>1</v>
      </c>
      <c r="CT18" s="11">
        <f t="shared" si="86"/>
        <v>1</v>
      </c>
      <c r="CU18" s="11">
        <f t="shared" si="87"/>
        <v>0</v>
      </c>
      <c r="CV18" s="11">
        <f t="shared" si="88"/>
        <v>0</v>
      </c>
      <c r="CW18" s="17">
        <f t="shared" si="89"/>
        <v>2</v>
      </c>
      <c r="CX18" s="11">
        <f t="shared" si="90"/>
        <v>0</v>
      </c>
      <c r="CY18" s="11">
        <f t="shared" si="91"/>
        <v>0</v>
      </c>
      <c r="CZ18" s="11">
        <f t="shared" si="92"/>
        <v>0</v>
      </c>
      <c r="DA18" s="11">
        <f t="shared" si="93"/>
        <v>0</v>
      </c>
      <c r="DB18" s="11">
        <f t="shared" si="94"/>
        <v>0</v>
      </c>
      <c r="DC18" s="11">
        <f t="shared" si="95"/>
        <v>0</v>
      </c>
      <c r="DD18" s="17">
        <f t="shared" si="96"/>
        <v>0</v>
      </c>
      <c r="DE18" s="12">
        <v>700</v>
      </c>
      <c r="DF18" s="12" t="s">
        <v>1647</v>
      </c>
      <c r="DG18" s="13">
        <v>2676</v>
      </c>
      <c r="DH18" s="17">
        <f t="shared" si="97"/>
        <v>3</v>
      </c>
      <c r="DI18" s="17">
        <f t="shared" si="98"/>
        <v>2.4</v>
      </c>
      <c r="DJ18" s="10" t="str">
        <f t="shared" si="99"/>
        <v>Bra</v>
      </c>
    </row>
    <row r="19" spans="1:114" ht="15" x14ac:dyDescent="0.25">
      <c r="A19" s="6" t="s">
        <v>947</v>
      </c>
      <c r="B19" s="7">
        <v>1446</v>
      </c>
      <c r="C19" s="6" t="s">
        <v>1015</v>
      </c>
      <c r="D19" s="9" t="str">
        <f t="shared" si="0"/>
        <v>Thorbjörn Ingvarsson</v>
      </c>
      <c r="E19" s="10" t="str">
        <f t="shared" si="1"/>
        <v>thorbjorn.ingvarsson@karlsborg.se</v>
      </c>
      <c r="F19" s="10" t="str">
        <f t="shared" si="2"/>
        <v>Föreningskonsulent</v>
      </c>
      <c r="G19" s="11">
        <f t="shared" si="3"/>
        <v>1.25</v>
      </c>
      <c r="H19" s="11">
        <f t="shared" si="4"/>
        <v>0</v>
      </c>
      <c r="I19" s="11">
        <f t="shared" si="5"/>
        <v>0</v>
      </c>
      <c r="J19" s="11">
        <f t="shared" si="6"/>
        <v>1.25</v>
      </c>
      <c r="K19" s="11">
        <f t="shared" si="7"/>
        <v>0</v>
      </c>
      <c r="L19" s="10">
        <f t="shared" si="8"/>
        <v>2.5</v>
      </c>
      <c r="M19" s="11">
        <f t="shared" si="9"/>
        <v>1</v>
      </c>
      <c r="N19" s="11">
        <f t="shared" si="10"/>
        <v>0</v>
      </c>
      <c r="O19" s="11">
        <f t="shared" si="11"/>
        <v>1</v>
      </c>
      <c r="P19" s="11">
        <f t="shared" si="12"/>
        <v>0</v>
      </c>
      <c r="Q19" s="11">
        <f t="shared" si="13"/>
        <v>0</v>
      </c>
      <c r="R19" s="11">
        <f t="shared" si="14"/>
        <v>0</v>
      </c>
      <c r="S19" s="10">
        <f t="shared" si="15"/>
        <v>2</v>
      </c>
      <c r="T19" s="11">
        <f t="shared" si="16"/>
        <v>0</v>
      </c>
      <c r="U19" s="11">
        <f t="shared" si="17"/>
        <v>0</v>
      </c>
      <c r="V19" s="11">
        <f t="shared" si="18"/>
        <v>0</v>
      </c>
      <c r="W19" s="11">
        <f t="shared" si="19"/>
        <v>0</v>
      </c>
      <c r="X19" s="11">
        <f t="shared" si="20"/>
        <v>0.625</v>
      </c>
      <c r="Y19" s="11">
        <f t="shared" si="21"/>
        <v>0.625</v>
      </c>
      <c r="Z19" s="11">
        <f t="shared" si="22"/>
        <v>0.625</v>
      </c>
      <c r="AA19" s="11">
        <f t="shared" si="23"/>
        <v>0.625</v>
      </c>
      <c r="AB19" s="11">
        <f t="shared" si="24"/>
        <v>0</v>
      </c>
      <c r="AC19" s="10">
        <f t="shared" si="25"/>
        <v>2.5</v>
      </c>
      <c r="AD19" s="11">
        <f t="shared" si="26"/>
        <v>1</v>
      </c>
      <c r="AE19" s="11">
        <f t="shared" si="27"/>
        <v>0</v>
      </c>
      <c r="AF19" s="11">
        <f t="shared" si="28"/>
        <v>1</v>
      </c>
      <c r="AG19" s="11">
        <f t="shared" si="29"/>
        <v>0</v>
      </c>
      <c r="AH19" s="11">
        <f t="shared" si="30"/>
        <v>1</v>
      </c>
      <c r="AI19" s="11">
        <f t="shared" si="31"/>
        <v>0</v>
      </c>
      <c r="AJ19" s="10">
        <f t="shared" si="32"/>
        <v>3</v>
      </c>
      <c r="AK19" s="11">
        <f t="shared" si="33"/>
        <v>1</v>
      </c>
      <c r="AL19" s="11">
        <f t="shared" si="34"/>
        <v>1</v>
      </c>
      <c r="AM19" s="11">
        <f t="shared" si="35"/>
        <v>1</v>
      </c>
      <c r="AN19" s="11">
        <f t="shared" si="36"/>
        <v>0</v>
      </c>
      <c r="AO19" s="11">
        <f t="shared" si="37"/>
        <v>0</v>
      </c>
      <c r="AP19" s="11">
        <f t="shared" si="38"/>
        <v>0</v>
      </c>
      <c r="AQ19" s="10">
        <f t="shared" si="39"/>
        <v>3</v>
      </c>
      <c r="AR19" s="11">
        <f t="shared" si="40"/>
        <v>0</v>
      </c>
      <c r="AS19" s="11">
        <f t="shared" si="41"/>
        <v>0</v>
      </c>
      <c r="AT19" s="11">
        <f t="shared" si="42"/>
        <v>1</v>
      </c>
      <c r="AU19" s="11">
        <f t="shared" si="43"/>
        <v>0</v>
      </c>
      <c r="AV19" s="11">
        <f t="shared" si="44"/>
        <v>0</v>
      </c>
      <c r="AW19" s="11">
        <f t="shared" si="45"/>
        <v>0</v>
      </c>
      <c r="AX19" s="10">
        <f t="shared" si="46"/>
        <v>1</v>
      </c>
      <c r="AY19" s="12" t="s">
        <v>1619</v>
      </c>
      <c r="AZ19" s="12" t="s">
        <v>1459</v>
      </c>
      <c r="BA19" s="13">
        <v>2671</v>
      </c>
      <c r="BB19" s="10">
        <f t="shared" si="47"/>
        <v>3</v>
      </c>
      <c r="BC19" s="17">
        <f t="shared" si="48"/>
        <v>2.4</v>
      </c>
      <c r="BD19" s="35" t="s">
        <v>1785</v>
      </c>
      <c r="BE19" s="10" t="str">
        <f t="shared" si="49"/>
        <v>Bra</v>
      </c>
      <c r="BF19" s="6" t="s">
        <v>947</v>
      </c>
      <c r="BG19" s="7">
        <v>1446</v>
      </c>
      <c r="BH19" s="6" t="s">
        <v>1015</v>
      </c>
      <c r="BI19" s="9" t="str">
        <f t="shared" si="50"/>
        <v>Thorbjörn Ingvarsson</v>
      </c>
      <c r="BJ19" s="10" t="str">
        <f t="shared" si="51"/>
        <v>thorbjorn.ingvarsson@karlsborg.se</v>
      </c>
      <c r="BK19" s="10" t="str">
        <f t="shared" si="52"/>
        <v>Föreningskonsulent</v>
      </c>
      <c r="BL19" s="10"/>
      <c r="BM19" s="11">
        <f t="shared" si="53"/>
        <v>1.25</v>
      </c>
      <c r="BN19" s="11">
        <f t="shared" si="54"/>
        <v>0</v>
      </c>
      <c r="BO19" s="11">
        <f t="shared" si="55"/>
        <v>0</v>
      </c>
      <c r="BP19" s="11">
        <f t="shared" si="56"/>
        <v>1.25</v>
      </c>
      <c r="BQ19" s="11">
        <f t="shared" si="57"/>
        <v>0</v>
      </c>
      <c r="BR19" s="17">
        <f t="shared" si="58"/>
        <v>2.5</v>
      </c>
      <c r="BS19" s="11">
        <f t="shared" si="59"/>
        <v>1</v>
      </c>
      <c r="BT19" s="11">
        <f t="shared" si="60"/>
        <v>0</v>
      </c>
      <c r="BU19" s="11">
        <f t="shared" si="61"/>
        <v>1</v>
      </c>
      <c r="BV19" s="11">
        <f t="shared" si="62"/>
        <v>0</v>
      </c>
      <c r="BW19" s="11">
        <f t="shared" si="63"/>
        <v>0</v>
      </c>
      <c r="BX19" s="11">
        <f t="shared" si="64"/>
        <v>0</v>
      </c>
      <c r="BY19" s="17">
        <f t="shared" si="65"/>
        <v>2</v>
      </c>
      <c r="BZ19" s="11">
        <f t="shared" si="66"/>
        <v>0</v>
      </c>
      <c r="CA19" s="11">
        <f t="shared" si="67"/>
        <v>0</v>
      </c>
      <c r="CB19" s="11">
        <f t="shared" si="68"/>
        <v>0</v>
      </c>
      <c r="CC19" s="11">
        <f t="shared" si="69"/>
        <v>0</v>
      </c>
      <c r="CD19" s="11">
        <f t="shared" si="70"/>
        <v>0.625</v>
      </c>
      <c r="CE19" s="11">
        <f t="shared" si="71"/>
        <v>0.625</v>
      </c>
      <c r="CF19" s="11">
        <f t="shared" si="72"/>
        <v>0.625</v>
      </c>
      <c r="CG19" s="11">
        <f t="shared" si="73"/>
        <v>0.625</v>
      </c>
      <c r="CH19" s="11">
        <f t="shared" si="74"/>
        <v>0</v>
      </c>
      <c r="CI19" s="17">
        <f t="shared" si="75"/>
        <v>2.5</v>
      </c>
      <c r="CJ19" s="11">
        <f t="shared" si="76"/>
        <v>1</v>
      </c>
      <c r="CK19" s="11">
        <f t="shared" si="77"/>
        <v>0</v>
      </c>
      <c r="CL19" s="11">
        <f t="shared" si="78"/>
        <v>1</v>
      </c>
      <c r="CM19" s="11">
        <f t="shared" si="79"/>
        <v>0</v>
      </c>
      <c r="CN19" s="11">
        <f t="shared" si="80"/>
        <v>1</v>
      </c>
      <c r="CO19" s="11">
        <f t="shared" si="81"/>
        <v>0</v>
      </c>
      <c r="CP19" s="17">
        <f t="shared" si="82"/>
        <v>3</v>
      </c>
      <c r="CQ19" s="11">
        <f t="shared" si="83"/>
        <v>1</v>
      </c>
      <c r="CR19" s="11">
        <f t="shared" si="84"/>
        <v>1</v>
      </c>
      <c r="CS19" s="11">
        <f t="shared" si="85"/>
        <v>1</v>
      </c>
      <c r="CT19" s="11">
        <f t="shared" si="86"/>
        <v>0</v>
      </c>
      <c r="CU19" s="11">
        <f t="shared" si="87"/>
        <v>0</v>
      </c>
      <c r="CV19" s="11">
        <f t="shared" si="88"/>
        <v>0</v>
      </c>
      <c r="CW19" s="17">
        <f t="shared" si="89"/>
        <v>3</v>
      </c>
      <c r="CX19" s="11">
        <f t="shared" si="90"/>
        <v>0</v>
      </c>
      <c r="CY19" s="11">
        <f t="shared" si="91"/>
        <v>0</v>
      </c>
      <c r="CZ19" s="11">
        <f t="shared" si="92"/>
        <v>1</v>
      </c>
      <c r="DA19" s="11">
        <f t="shared" si="93"/>
        <v>0</v>
      </c>
      <c r="DB19" s="11">
        <f t="shared" si="94"/>
        <v>0</v>
      </c>
      <c r="DC19" s="11">
        <f t="shared" si="95"/>
        <v>0</v>
      </c>
      <c r="DD19" s="17">
        <f t="shared" si="96"/>
        <v>1</v>
      </c>
      <c r="DE19" s="12" t="s">
        <v>1619</v>
      </c>
      <c r="DF19" s="12" t="s">
        <v>1459</v>
      </c>
      <c r="DG19" s="13">
        <v>2671</v>
      </c>
      <c r="DH19" s="17">
        <f t="shared" si="97"/>
        <v>3</v>
      </c>
      <c r="DI19" s="17">
        <f t="shared" si="98"/>
        <v>2.4</v>
      </c>
      <c r="DJ19" s="10" t="str">
        <f t="shared" si="99"/>
        <v>Bra</v>
      </c>
    </row>
    <row r="20" spans="1:114" ht="15" x14ac:dyDescent="0.25">
      <c r="A20" s="6" t="s">
        <v>947</v>
      </c>
      <c r="B20" s="7">
        <v>1496</v>
      </c>
      <c r="C20" s="6" t="s">
        <v>659</v>
      </c>
      <c r="D20" s="9" t="str">
        <f t="shared" si="0"/>
        <v>Christina Nettelbladh Malm</v>
      </c>
      <c r="E20" s="10" t="str">
        <f t="shared" si="1"/>
        <v>christina.nettelbladh.malm@skovde.se</v>
      </c>
      <c r="F20" s="10" t="str">
        <f t="shared" si="2"/>
        <v>Ungdomsstrateg</v>
      </c>
      <c r="G20" s="11">
        <f t="shared" si="3"/>
        <v>1.25</v>
      </c>
      <c r="H20" s="11">
        <f t="shared" si="4"/>
        <v>0</v>
      </c>
      <c r="I20" s="11">
        <f t="shared" si="5"/>
        <v>1.25</v>
      </c>
      <c r="J20" s="11">
        <f t="shared" si="6"/>
        <v>1.25</v>
      </c>
      <c r="K20" s="11">
        <f t="shared" si="7"/>
        <v>0</v>
      </c>
      <c r="L20" s="10">
        <f t="shared" si="8"/>
        <v>3.75</v>
      </c>
      <c r="M20" s="11">
        <f t="shared" si="9"/>
        <v>1</v>
      </c>
      <c r="N20" s="11">
        <f t="shared" si="10"/>
        <v>0</v>
      </c>
      <c r="O20" s="11">
        <f t="shared" si="11"/>
        <v>1</v>
      </c>
      <c r="P20" s="11">
        <f t="shared" si="12"/>
        <v>0</v>
      </c>
      <c r="Q20" s="11">
        <f t="shared" si="13"/>
        <v>0</v>
      </c>
      <c r="R20" s="11">
        <f t="shared" si="14"/>
        <v>0</v>
      </c>
      <c r="S20" s="10">
        <f t="shared" si="15"/>
        <v>2</v>
      </c>
      <c r="T20" s="11">
        <f t="shared" si="16"/>
        <v>0</v>
      </c>
      <c r="U20" s="11">
        <f t="shared" si="17"/>
        <v>0</v>
      </c>
      <c r="V20" s="11">
        <f t="shared" si="18"/>
        <v>0</v>
      </c>
      <c r="W20" s="11">
        <f t="shared" si="19"/>
        <v>0</v>
      </c>
      <c r="X20" s="11">
        <f t="shared" si="20"/>
        <v>0</v>
      </c>
      <c r="Y20" s="11">
        <f t="shared" si="21"/>
        <v>0.625</v>
      </c>
      <c r="Z20" s="11">
        <f t="shared" si="22"/>
        <v>0</v>
      </c>
      <c r="AA20" s="11">
        <f t="shared" si="23"/>
        <v>0.625</v>
      </c>
      <c r="AB20" s="11">
        <f t="shared" si="24"/>
        <v>0</v>
      </c>
      <c r="AC20" s="10">
        <f t="shared" si="25"/>
        <v>1.25</v>
      </c>
      <c r="AD20" s="11">
        <f t="shared" si="26"/>
        <v>0</v>
      </c>
      <c r="AE20" s="11">
        <f t="shared" si="27"/>
        <v>2</v>
      </c>
      <c r="AF20" s="11">
        <f t="shared" si="28"/>
        <v>0</v>
      </c>
      <c r="AG20" s="11">
        <f t="shared" si="29"/>
        <v>2</v>
      </c>
      <c r="AH20" s="11">
        <f t="shared" si="30"/>
        <v>0</v>
      </c>
      <c r="AI20" s="11">
        <f t="shared" si="31"/>
        <v>0</v>
      </c>
      <c r="AJ20" s="10">
        <f t="shared" si="32"/>
        <v>4</v>
      </c>
      <c r="AK20" s="11">
        <f t="shared" si="33"/>
        <v>1</v>
      </c>
      <c r="AL20" s="11">
        <f t="shared" si="34"/>
        <v>1</v>
      </c>
      <c r="AM20" s="11">
        <f t="shared" si="35"/>
        <v>1</v>
      </c>
      <c r="AN20" s="11">
        <f t="shared" si="36"/>
        <v>1</v>
      </c>
      <c r="AO20" s="11">
        <f t="shared" si="37"/>
        <v>0</v>
      </c>
      <c r="AP20" s="11">
        <f t="shared" si="38"/>
        <v>0</v>
      </c>
      <c r="AQ20" s="10">
        <f t="shared" si="39"/>
        <v>4</v>
      </c>
      <c r="AR20" s="11">
        <f t="shared" si="40"/>
        <v>0</v>
      </c>
      <c r="AS20" s="11">
        <f t="shared" si="41"/>
        <v>0</v>
      </c>
      <c r="AT20" s="11">
        <f t="shared" si="42"/>
        <v>0</v>
      </c>
      <c r="AU20" s="11">
        <f t="shared" si="43"/>
        <v>1</v>
      </c>
      <c r="AV20" s="11">
        <f t="shared" si="44"/>
        <v>0</v>
      </c>
      <c r="AW20" s="11">
        <f t="shared" si="45"/>
        <v>0</v>
      </c>
      <c r="AX20" s="10">
        <f t="shared" si="46"/>
        <v>1</v>
      </c>
      <c r="AY20" s="12" t="s">
        <v>1648</v>
      </c>
      <c r="AZ20" s="12" t="s">
        <v>1649</v>
      </c>
      <c r="BA20" s="13">
        <v>3780</v>
      </c>
      <c r="BB20" s="10">
        <f t="shared" si="47"/>
        <v>5</v>
      </c>
      <c r="BC20" s="17">
        <f t="shared" si="48"/>
        <v>3</v>
      </c>
      <c r="BD20" s="36" t="s">
        <v>1786</v>
      </c>
      <c r="BE20" s="10" t="str">
        <f t="shared" si="49"/>
        <v>Bra</v>
      </c>
      <c r="BF20" s="6" t="s">
        <v>947</v>
      </c>
      <c r="BG20" s="7">
        <v>1496</v>
      </c>
      <c r="BH20" s="6" t="s">
        <v>659</v>
      </c>
      <c r="BI20" s="9" t="str">
        <f t="shared" si="50"/>
        <v>Christina Nettelbladh Malm</v>
      </c>
      <c r="BJ20" s="10" t="str">
        <f t="shared" si="51"/>
        <v>christina.nettelbladh.malm@skovde.se</v>
      </c>
      <c r="BK20" s="10" t="str">
        <f t="shared" si="52"/>
        <v>Ungdomsstrateg</v>
      </c>
      <c r="BL20" s="10"/>
      <c r="BM20" s="11">
        <f t="shared" si="53"/>
        <v>1.25</v>
      </c>
      <c r="BN20" s="11">
        <f t="shared" si="54"/>
        <v>0</v>
      </c>
      <c r="BO20" s="11">
        <f t="shared" si="55"/>
        <v>1.25</v>
      </c>
      <c r="BP20" s="11">
        <f t="shared" si="56"/>
        <v>1.25</v>
      </c>
      <c r="BQ20" s="11">
        <f t="shared" si="57"/>
        <v>0</v>
      </c>
      <c r="BR20" s="17">
        <f t="shared" si="58"/>
        <v>3.75</v>
      </c>
      <c r="BS20" s="11">
        <f t="shared" si="59"/>
        <v>1</v>
      </c>
      <c r="BT20" s="11">
        <f t="shared" si="60"/>
        <v>0</v>
      </c>
      <c r="BU20" s="11">
        <f t="shared" si="61"/>
        <v>1</v>
      </c>
      <c r="BV20" s="11">
        <f t="shared" si="62"/>
        <v>0</v>
      </c>
      <c r="BW20" s="11">
        <f t="shared" si="63"/>
        <v>0</v>
      </c>
      <c r="BX20" s="11">
        <f t="shared" si="64"/>
        <v>0</v>
      </c>
      <c r="BY20" s="17">
        <f t="shared" si="65"/>
        <v>2</v>
      </c>
      <c r="BZ20" s="11">
        <f t="shared" si="66"/>
        <v>0</v>
      </c>
      <c r="CA20" s="11">
        <f t="shared" si="67"/>
        <v>0</v>
      </c>
      <c r="CB20" s="11">
        <f t="shared" si="68"/>
        <v>0</v>
      </c>
      <c r="CC20" s="11">
        <f t="shared" si="69"/>
        <v>0</v>
      </c>
      <c r="CD20" s="11">
        <f t="shared" si="70"/>
        <v>0</v>
      </c>
      <c r="CE20" s="11">
        <f t="shared" si="71"/>
        <v>0.625</v>
      </c>
      <c r="CF20" s="11">
        <f t="shared" si="72"/>
        <v>0</v>
      </c>
      <c r="CG20" s="11">
        <f t="shared" si="73"/>
        <v>0.625</v>
      </c>
      <c r="CH20" s="11">
        <f t="shared" si="74"/>
        <v>0</v>
      </c>
      <c r="CI20" s="17">
        <f t="shared" si="75"/>
        <v>1.25</v>
      </c>
      <c r="CJ20" s="11">
        <f t="shared" si="76"/>
        <v>0</v>
      </c>
      <c r="CK20" s="11">
        <f t="shared" si="77"/>
        <v>2</v>
      </c>
      <c r="CL20" s="11">
        <f t="shared" si="78"/>
        <v>0</v>
      </c>
      <c r="CM20" s="11">
        <f t="shared" si="79"/>
        <v>2</v>
      </c>
      <c r="CN20" s="11">
        <f t="shared" si="80"/>
        <v>0</v>
      </c>
      <c r="CO20" s="11">
        <f t="shared" si="81"/>
        <v>0</v>
      </c>
      <c r="CP20" s="17">
        <f t="shared" si="82"/>
        <v>4</v>
      </c>
      <c r="CQ20" s="11">
        <f t="shared" si="83"/>
        <v>1</v>
      </c>
      <c r="CR20" s="11">
        <f t="shared" si="84"/>
        <v>1</v>
      </c>
      <c r="CS20" s="11">
        <f t="shared" si="85"/>
        <v>1</v>
      </c>
      <c r="CT20" s="11">
        <f t="shared" si="86"/>
        <v>1</v>
      </c>
      <c r="CU20" s="11">
        <f t="shared" si="87"/>
        <v>0</v>
      </c>
      <c r="CV20" s="11">
        <f t="shared" si="88"/>
        <v>0</v>
      </c>
      <c r="CW20" s="17">
        <f t="shared" si="89"/>
        <v>4</v>
      </c>
      <c r="CX20" s="11">
        <f t="shared" si="90"/>
        <v>0</v>
      </c>
      <c r="CY20" s="11">
        <f t="shared" si="91"/>
        <v>0</v>
      </c>
      <c r="CZ20" s="11">
        <f t="shared" si="92"/>
        <v>0</v>
      </c>
      <c r="DA20" s="11">
        <f t="shared" si="93"/>
        <v>1</v>
      </c>
      <c r="DB20" s="11">
        <f t="shared" si="94"/>
        <v>0</v>
      </c>
      <c r="DC20" s="11">
        <f t="shared" si="95"/>
        <v>0</v>
      </c>
      <c r="DD20" s="17">
        <f t="shared" si="96"/>
        <v>1</v>
      </c>
      <c r="DE20" s="12" t="s">
        <v>1648</v>
      </c>
      <c r="DF20" s="12" t="s">
        <v>1649</v>
      </c>
      <c r="DG20" s="13">
        <v>3780</v>
      </c>
      <c r="DH20" s="17">
        <f t="shared" si="97"/>
        <v>5</v>
      </c>
      <c r="DI20" s="17">
        <f t="shared" si="98"/>
        <v>3</v>
      </c>
      <c r="DJ20" s="10" t="str">
        <f t="shared" si="99"/>
        <v>Bra</v>
      </c>
    </row>
    <row r="21" spans="1:114" ht="15" x14ac:dyDescent="0.25">
      <c r="A21" s="6" t="s">
        <v>947</v>
      </c>
      <c r="B21" s="7">
        <v>1444</v>
      </c>
      <c r="C21" s="6" t="s">
        <v>1011</v>
      </c>
      <c r="D21" s="9" t="str">
        <f t="shared" si="0"/>
        <v>Maria Elg</v>
      </c>
      <c r="E21" s="10" t="str">
        <f t="shared" si="1"/>
        <v>maria.elg@grastorp.se</v>
      </c>
      <c r="F21" s="10" t="str">
        <f t="shared" si="2"/>
        <v>skolkurator</v>
      </c>
      <c r="G21" s="11">
        <f t="shared" si="3"/>
        <v>0</v>
      </c>
      <c r="H21" s="11">
        <f t="shared" si="4"/>
        <v>0</v>
      </c>
      <c r="I21" s="11">
        <f t="shared" si="5"/>
        <v>1.25</v>
      </c>
      <c r="J21" s="11">
        <f t="shared" si="6"/>
        <v>1.25</v>
      </c>
      <c r="K21" s="11">
        <f t="shared" si="7"/>
        <v>0</v>
      </c>
      <c r="L21" s="10">
        <f t="shared" si="8"/>
        <v>2.5</v>
      </c>
      <c r="M21" s="11">
        <f t="shared" si="9"/>
        <v>0</v>
      </c>
      <c r="N21" s="11">
        <f t="shared" si="10"/>
        <v>1</v>
      </c>
      <c r="O21" s="11">
        <f t="shared" si="11"/>
        <v>1</v>
      </c>
      <c r="P21" s="11">
        <f t="shared" si="12"/>
        <v>0</v>
      </c>
      <c r="Q21" s="11">
        <f t="shared" si="13"/>
        <v>0</v>
      </c>
      <c r="R21" s="11">
        <f t="shared" si="14"/>
        <v>0</v>
      </c>
      <c r="S21" s="10">
        <f t="shared" si="15"/>
        <v>2</v>
      </c>
      <c r="T21" s="11">
        <f t="shared" si="16"/>
        <v>0</v>
      </c>
      <c r="U21" s="11">
        <f t="shared" si="17"/>
        <v>0.625</v>
      </c>
      <c r="V21" s="11">
        <f t="shared" si="18"/>
        <v>0.625</v>
      </c>
      <c r="W21" s="11">
        <f t="shared" si="19"/>
        <v>0</v>
      </c>
      <c r="X21" s="11">
        <f t="shared" si="20"/>
        <v>0</v>
      </c>
      <c r="Y21" s="11">
        <f t="shared" si="21"/>
        <v>0.625</v>
      </c>
      <c r="Z21" s="11">
        <f t="shared" si="22"/>
        <v>0</v>
      </c>
      <c r="AA21" s="11">
        <f t="shared" si="23"/>
        <v>0.625</v>
      </c>
      <c r="AB21" s="11">
        <f t="shared" si="24"/>
        <v>0</v>
      </c>
      <c r="AC21" s="10">
        <f t="shared" si="25"/>
        <v>2.5</v>
      </c>
      <c r="AD21" s="11">
        <f t="shared" si="26"/>
        <v>0</v>
      </c>
      <c r="AE21" s="11">
        <f t="shared" si="27"/>
        <v>2</v>
      </c>
      <c r="AF21" s="11">
        <f t="shared" si="28"/>
        <v>0</v>
      </c>
      <c r="AG21" s="11">
        <f t="shared" si="29"/>
        <v>0</v>
      </c>
      <c r="AH21" s="11">
        <f t="shared" si="30"/>
        <v>0</v>
      </c>
      <c r="AI21" s="11">
        <f t="shared" si="31"/>
        <v>0</v>
      </c>
      <c r="AJ21" s="10">
        <f t="shared" si="32"/>
        <v>2</v>
      </c>
      <c r="AK21" s="11">
        <f t="shared" si="33"/>
        <v>1</v>
      </c>
      <c r="AL21" s="11">
        <f t="shared" si="34"/>
        <v>1</v>
      </c>
      <c r="AM21" s="11">
        <f t="shared" si="35"/>
        <v>1</v>
      </c>
      <c r="AN21" s="11">
        <f t="shared" si="36"/>
        <v>0</v>
      </c>
      <c r="AO21" s="11">
        <f t="shared" si="37"/>
        <v>1</v>
      </c>
      <c r="AP21" s="11">
        <f t="shared" si="38"/>
        <v>0</v>
      </c>
      <c r="AQ21" s="10">
        <f t="shared" si="39"/>
        <v>4</v>
      </c>
      <c r="AR21" s="11">
        <f t="shared" si="40"/>
        <v>0</v>
      </c>
      <c r="AS21" s="11">
        <f t="shared" si="41"/>
        <v>0</v>
      </c>
      <c r="AT21" s="11">
        <f t="shared" si="42"/>
        <v>0</v>
      </c>
      <c r="AU21" s="11">
        <f t="shared" si="43"/>
        <v>1</v>
      </c>
      <c r="AV21" s="11">
        <f t="shared" si="44"/>
        <v>0</v>
      </c>
      <c r="AW21" s="11">
        <f t="shared" si="45"/>
        <v>0</v>
      </c>
      <c r="AX21" s="10">
        <f t="shared" si="46"/>
        <v>1</v>
      </c>
      <c r="AY21" s="12" t="s">
        <v>1370</v>
      </c>
      <c r="AZ21" s="12" t="s">
        <v>1650</v>
      </c>
      <c r="BA21" s="13">
        <v>2533</v>
      </c>
      <c r="BB21" s="10">
        <f t="shared" si="47"/>
        <v>3</v>
      </c>
      <c r="BC21" s="17">
        <f t="shared" si="48"/>
        <v>2.4</v>
      </c>
      <c r="BD21" s="35" t="s">
        <v>1785</v>
      </c>
      <c r="BE21" s="10" t="str">
        <f t="shared" si="49"/>
        <v>Varken eller</v>
      </c>
      <c r="BF21" s="6" t="s">
        <v>947</v>
      </c>
      <c r="BG21" s="7">
        <v>1444</v>
      </c>
      <c r="BH21" s="6" t="s">
        <v>1011</v>
      </c>
      <c r="BI21" s="9" t="str">
        <f t="shared" si="50"/>
        <v>Maria Elg</v>
      </c>
      <c r="BJ21" s="10" t="str">
        <f t="shared" si="51"/>
        <v>maria.elg@grastorp.se</v>
      </c>
      <c r="BK21" s="10" t="str">
        <f t="shared" si="52"/>
        <v>skolkurator</v>
      </c>
      <c r="BL21" s="10"/>
      <c r="BM21" s="11">
        <f t="shared" si="53"/>
        <v>0</v>
      </c>
      <c r="BN21" s="11">
        <f t="shared" si="54"/>
        <v>0</v>
      </c>
      <c r="BO21" s="11">
        <f t="shared" si="55"/>
        <v>1.25</v>
      </c>
      <c r="BP21" s="11">
        <f t="shared" si="56"/>
        <v>1.25</v>
      </c>
      <c r="BQ21" s="11">
        <f t="shared" si="57"/>
        <v>0</v>
      </c>
      <c r="BR21" s="17">
        <f t="shared" si="58"/>
        <v>2.5</v>
      </c>
      <c r="BS21" s="11">
        <f t="shared" si="59"/>
        <v>0</v>
      </c>
      <c r="BT21" s="11">
        <f t="shared" si="60"/>
        <v>1</v>
      </c>
      <c r="BU21" s="11">
        <f t="shared" si="61"/>
        <v>1</v>
      </c>
      <c r="BV21" s="11">
        <f t="shared" si="62"/>
        <v>0</v>
      </c>
      <c r="BW21" s="11">
        <f t="shared" si="63"/>
        <v>0</v>
      </c>
      <c r="BX21" s="11">
        <f t="shared" si="64"/>
        <v>0</v>
      </c>
      <c r="BY21" s="17">
        <f t="shared" si="65"/>
        <v>2</v>
      </c>
      <c r="BZ21" s="11">
        <f t="shared" si="66"/>
        <v>0</v>
      </c>
      <c r="CA21" s="11">
        <f t="shared" si="67"/>
        <v>0.625</v>
      </c>
      <c r="CB21" s="11">
        <f t="shared" si="68"/>
        <v>0.625</v>
      </c>
      <c r="CC21" s="11">
        <f t="shared" si="69"/>
        <v>0</v>
      </c>
      <c r="CD21" s="11">
        <f t="shared" si="70"/>
        <v>0</v>
      </c>
      <c r="CE21" s="11">
        <f t="shared" si="71"/>
        <v>0.625</v>
      </c>
      <c r="CF21" s="11">
        <f t="shared" si="72"/>
        <v>0</v>
      </c>
      <c r="CG21" s="11">
        <f t="shared" si="73"/>
        <v>0.625</v>
      </c>
      <c r="CH21" s="11">
        <f t="shared" si="74"/>
        <v>0</v>
      </c>
      <c r="CI21" s="17">
        <f t="shared" si="75"/>
        <v>2.5</v>
      </c>
      <c r="CJ21" s="11">
        <f t="shared" si="76"/>
        <v>0</v>
      </c>
      <c r="CK21" s="11">
        <f t="shared" si="77"/>
        <v>2</v>
      </c>
      <c r="CL21" s="11">
        <f t="shared" si="78"/>
        <v>0</v>
      </c>
      <c r="CM21" s="11">
        <f t="shared" si="79"/>
        <v>0</v>
      </c>
      <c r="CN21" s="11">
        <f t="shared" si="80"/>
        <v>0</v>
      </c>
      <c r="CO21" s="11">
        <f t="shared" si="81"/>
        <v>0</v>
      </c>
      <c r="CP21" s="17">
        <f t="shared" si="82"/>
        <v>2</v>
      </c>
      <c r="CQ21" s="11">
        <f t="shared" si="83"/>
        <v>1</v>
      </c>
      <c r="CR21" s="11">
        <f t="shared" si="84"/>
        <v>1</v>
      </c>
      <c r="CS21" s="11">
        <f t="shared" si="85"/>
        <v>1</v>
      </c>
      <c r="CT21" s="11">
        <f t="shared" si="86"/>
        <v>0</v>
      </c>
      <c r="CU21" s="11">
        <f t="shared" si="87"/>
        <v>1</v>
      </c>
      <c r="CV21" s="11">
        <f t="shared" si="88"/>
        <v>0</v>
      </c>
      <c r="CW21" s="17">
        <f t="shared" si="89"/>
        <v>4</v>
      </c>
      <c r="CX21" s="11">
        <f t="shared" si="90"/>
        <v>0</v>
      </c>
      <c r="CY21" s="11">
        <f t="shared" si="91"/>
        <v>0</v>
      </c>
      <c r="CZ21" s="11">
        <f t="shared" si="92"/>
        <v>0</v>
      </c>
      <c r="DA21" s="11">
        <f t="shared" si="93"/>
        <v>1</v>
      </c>
      <c r="DB21" s="11">
        <f t="shared" si="94"/>
        <v>0</v>
      </c>
      <c r="DC21" s="11">
        <f t="shared" si="95"/>
        <v>0</v>
      </c>
      <c r="DD21" s="17">
        <f t="shared" si="96"/>
        <v>1</v>
      </c>
      <c r="DE21" s="12" t="s">
        <v>1370</v>
      </c>
      <c r="DF21" s="12" t="s">
        <v>1650</v>
      </c>
      <c r="DG21" s="13">
        <v>2533</v>
      </c>
      <c r="DH21" s="17">
        <f t="shared" si="97"/>
        <v>3</v>
      </c>
      <c r="DI21" s="17">
        <f t="shared" si="98"/>
        <v>2.4</v>
      </c>
      <c r="DJ21" s="10" t="str">
        <f t="shared" si="99"/>
        <v>Varken eller</v>
      </c>
    </row>
    <row r="22" spans="1:114" ht="15" x14ac:dyDescent="0.25">
      <c r="A22" s="6" t="s">
        <v>947</v>
      </c>
      <c r="B22" s="7">
        <v>1497</v>
      </c>
      <c r="C22" s="6" t="s">
        <v>1176</v>
      </c>
      <c r="D22" s="9" t="str">
        <f t="shared" si="0"/>
        <v>Christer Svensson</v>
      </c>
      <c r="E22" s="10" t="str">
        <f t="shared" si="1"/>
        <v>christer.svensson@hjo.se</v>
      </c>
      <c r="F22" s="10" t="str">
        <f t="shared" si="2"/>
        <v>Fritidsansvarig</v>
      </c>
      <c r="G22" s="11">
        <f t="shared" si="3"/>
        <v>1.25</v>
      </c>
      <c r="H22" s="11">
        <f t="shared" si="4"/>
        <v>0</v>
      </c>
      <c r="I22" s="11">
        <f t="shared" si="5"/>
        <v>0</v>
      </c>
      <c r="J22" s="11">
        <f t="shared" si="6"/>
        <v>1.25</v>
      </c>
      <c r="K22" s="11">
        <f t="shared" si="7"/>
        <v>0</v>
      </c>
      <c r="L22" s="10">
        <f t="shared" si="8"/>
        <v>2.5</v>
      </c>
      <c r="M22" s="11">
        <f t="shared" si="9"/>
        <v>0</v>
      </c>
      <c r="N22" s="11">
        <f t="shared" si="10"/>
        <v>1</v>
      </c>
      <c r="O22" s="11">
        <f t="shared" si="11"/>
        <v>1</v>
      </c>
      <c r="P22" s="11">
        <f t="shared" si="12"/>
        <v>0</v>
      </c>
      <c r="Q22" s="11">
        <f t="shared" si="13"/>
        <v>0</v>
      </c>
      <c r="R22" s="11">
        <f t="shared" si="14"/>
        <v>0</v>
      </c>
      <c r="S22" s="10">
        <f t="shared" si="15"/>
        <v>2</v>
      </c>
      <c r="T22" s="11">
        <f t="shared" si="16"/>
        <v>0</v>
      </c>
      <c r="U22" s="11">
        <f t="shared" si="17"/>
        <v>0.625</v>
      </c>
      <c r="V22" s="11">
        <f t="shared" si="18"/>
        <v>0.625</v>
      </c>
      <c r="W22" s="11">
        <f t="shared" si="19"/>
        <v>0</v>
      </c>
      <c r="X22" s="11">
        <f t="shared" si="20"/>
        <v>0</v>
      </c>
      <c r="Y22" s="11">
        <f t="shared" si="21"/>
        <v>0.625</v>
      </c>
      <c r="Z22" s="11">
        <f t="shared" si="22"/>
        <v>0.625</v>
      </c>
      <c r="AA22" s="11">
        <f t="shared" si="23"/>
        <v>0</v>
      </c>
      <c r="AB22" s="11">
        <f t="shared" si="24"/>
        <v>0</v>
      </c>
      <c r="AC22" s="10">
        <f t="shared" si="25"/>
        <v>2.5</v>
      </c>
      <c r="AD22" s="11">
        <f t="shared" si="26"/>
        <v>0</v>
      </c>
      <c r="AE22" s="11">
        <f t="shared" si="27"/>
        <v>2</v>
      </c>
      <c r="AF22" s="11">
        <f t="shared" si="28"/>
        <v>0</v>
      </c>
      <c r="AG22" s="11">
        <f t="shared" si="29"/>
        <v>2</v>
      </c>
      <c r="AH22" s="11">
        <f t="shared" si="30"/>
        <v>0</v>
      </c>
      <c r="AI22" s="11">
        <f t="shared" si="31"/>
        <v>0</v>
      </c>
      <c r="AJ22" s="10">
        <f t="shared" si="32"/>
        <v>4</v>
      </c>
      <c r="AK22" s="11">
        <f t="shared" si="33"/>
        <v>1</v>
      </c>
      <c r="AL22" s="11">
        <f t="shared" si="34"/>
        <v>1</v>
      </c>
      <c r="AM22" s="11">
        <f t="shared" si="35"/>
        <v>1</v>
      </c>
      <c r="AN22" s="11">
        <f t="shared" si="36"/>
        <v>1</v>
      </c>
      <c r="AO22" s="11">
        <f t="shared" si="37"/>
        <v>0</v>
      </c>
      <c r="AP22" s="11">
        <f t="shared" si="38"/>
        <v>0</v>
      </c>
      <c r="AQ22" s="10">
        <f t="shared" si="39"/>
        <v>4</v>
      </c>
      <c r="AR22" s="11">
        <f t="shared" si="40"/>
        <v>1</v>
      </c>
      <c r="AS22" s="11">
        <f t="shared" si="41"/>
        <v>0</v>
      </c>
      <c r="AT22" s="11">
        <f t="shared" si="42"/>
        <v>0</v>
      </c>
      <c r="AU22" s="11">
        <f t="shared" si="43"/>
        <v>0</v>
      </c>
      <c r="AV22" s="11">
        <f t="shared" si="44"/>
        <v>0</v>
      </c>
      <c r="AW22" s="11">
        <f t="shared" si="45"/>
        <v>0</v>
      </c>
      <c r="AX22" s="10">
        <f t="shared" si="46"/>
        <v>1</v>
      </c>
      <c r="AY22" s="12" t="s">
        <v>1651</v>
      </c>
      <c r="AZ22" s="12" t="s">
        <v>1652</v>
      </c>
      <c r="BA22" s="13">
        <v>2442</v>
      </c>
      <c r="BB22" s="10">
        <f t="shared" si="47"/>
        <v>2</v>
      </c>
      <c r="BC22" s="17">
        <f t="shared" si="48"/>
        <v>2.6</v>
      </c>
      <c r="BD22" s="35" t="s">
        <v>1785</v>
      </c>
      <c r="BE22" s="10" t="str">
        <f t="shared" si="49"/>
        <v>Bra</v>
      </c>
      <c r="BF22" s="6" t="s">
        <v>947</v>
      </c>
      <c r="BG22" s="7">
        <v>1497</v>
      </c>
      <c r="BH22" s="6" t="s">
        <v>1176</v>
      </c>
      <c r="BI22" s="9" t="str">
        <f t="shared" si="50"/>
        <v>Christer Svensson</v>
      </c>
      <c r="BJ22" s="10" t="str">
        <f t="shared" si="51"/>
        <v>christer.svensson@hjo.se</v>
      </c>
      <c r="BK22" s="10" t="str">
        <f t="shared" si="52"/>
        <v>Fritidsansvarig</v>
      </c>
      <c r="BL22" s="10"/>
      <c r="BM22" s="11">
        <f t="shared" si="53"/>
        <v>1.25</v>
      </c>
      <c r="BN22" s="11">
        <f t="shared" si="54"/>
        <v>0</v>
      </c>
      <c r="BO22" s="11">
        <f t="shared" si="55"/>
        <v>0</v>
      </c>
      <c r="BP22" s="11">
        <f t="shared" si="56"/>
        <v>1.25</v>
      </c>
      <c r="BQ22" s="11">
        <f t="shared" si="57"/>
        <v>0</v>
      </c>
      <c r="BR22" s="17">
        <f t="shared" si="58"/>
        <v>2.5</v>
      </c>
      <c r="BS22" s="11">
        <f t="shared" si="59"/>
        <v>0</v>
      </c>
      <c r="BT22" s="11">
        <f t="shared" si="60"/>
        <v>1</v>
      </c>
      <c r="BU22" s="11">
        <f t="shared" si="61"/>
        <v>1</v>
      </c>
      <c r="BV22" s="11">
        <f t="shared" si="62"/>
        <v>0</v>
      </c>
      <c r="BW22" s="11">
        <f t="shared" si="63"/>
        <v>0</v>
      </c>
      <c r="BX22" s="11">
        <f t="shared" si="64"/>
        <v>0</v>
      </c>
      <c r="BY22" s="17">
        <f t="shared" si="65"/>
        <v>2</v>
      </c>
      <c r="BZ22" s="11">
        <f t="shared" si="66"/>
        <v>0</v>
      </c>
      <c r="CA22" s="11">
        <f t="shared" si="67"/>
        <v>0.625</v>
      </c>
      <c r="CB22" s="11">
        <f t="shared" si="68"/>
        <v>0.625</v>
      </c>
      <c r="CC22" s="11">
        <f t="shared" si="69"/>
        <v>0</v>
      </c>
      <c r="CD22" s="11">
        <f t="shared" si="70"/>
        <v>0</v>
      </c>
      <c r="CE22" s="11">
        <f t="shared" si="71"/>
        <v>0.625</v>
      </c>
      <c r="CF22" s="11">
        <f t="shared" si="72"/>
        <v>0.625</v>
      </c>
      <c r="CG22" s="11">
        <f t="shared" si="73"/>
        <v>0</v>
      </c>
      <c r="CH22" s="11">
        <f t="shared" si="74"/>
        <v>0</v>
      </c>
      <c r="CI22" s="17">
        <f t="shared" si="75"/>
        <v>2.5</v>
      </c>
      <c r="CJ22" s="11">
        <f t="shared" si="76"/>
        <v>0</v>
      </c>
      <c r="CK22" s="11">
        <f t="shared" si="77"/>
        <v>2</v>
      </c>
      <c r="CL22" s="11">
        <f t="shared" si="78"/>
        <v>0</v>
      </c>
      <c r="CM22" s="11">
        <f t="shared" si="79"/>
        <v>2</v>
      </c>
      <c r="CN22" s="11">
        <f t="shared" si="80"/>
        <v>0</v>
      </c>
      <c r="CO22" s="11">
        <f t="shared" si="81"/>
        <v>0</v>
      </c>
      <c r="CP22" s="17">
        <f t="shared" si="82"/>
        <v>4</v>
      </c>
      <c r="CQ22" s="11">
        <f t="shared" si="83"/>
        <v>1</v>
      </c>
      <c r="CR22" s="11">
        <f t="shared" si="84"/>
        <v>1</v>
      </c>
      <c r="CS22" s="11">
        <f t="shared" si="85"/>
        <v>1</v>
      </c>
      <c r="CT22" s="11">
        <f t="shared" si="86"/>
        <v>1</v>
      </c>
      <c r="CU22" s="11">
        <f t="shared" si="87"/>
        <v>0</v>
      </c>
      <c r="CV22" s="11">
        <f t="shared" si="88"/>
        <v>0</v>
      </c>
      <c r="CW22" s="17">
        <f t="shared" si="89"/>
        <v>4</v>
      </c>
      <c r="CX22" s="11">
        <f t="shared" si="90"/>
        <v>1</v>
      </c>
      <c r="CY22" s="11">
        <f t="shared" si="91"/>
        <v>0</v>
      </c>
      <c r="CZ22" s="11">
        <f t="shared" si="92"/>
        <v>0</v>
      </c>
      <c r="DA22" s="11">
        <f t="shared" si="93"/>
        <v>0</v>
      </c>
      <c r="DB22" s="11">
        <f t="shared" si="94"/>
        <v>0</v>
      </c>
      <c r="DC22" s="11">
        <f t="shared" si="95"/>
        <v>0</v>
      </c>
      <c r="DD22" s="17">
        <f t="shared" si="96"/>
        <v>1</v>
      </c>
      <c r="DE22" s="12" t="s">
        <v>1651</v>
      </c>
      <c r="DF22" s="12" t="s">
        <v>1652</v>
      </c>
      <c r="DG22" s="13">
        <v>2442</v>
      </c>
      <c r="DH22" s="17">
        <f t="shared" si="97"/>
        <v>2</v>
      </c>
      <c r="DI22" s="17">
        <f t="shared" si="98"/>
        <v>2.6</v>
      </c>
      <c r="DJ22" s="10" t="str">
        <f t="shared" si="99"/>
        <v>Bra</v>
      </c>
    </row>
    <row r="23" spans="1:114" ht="15" x14ac:dyDescent="0.25">
      <c r="A23" s="6" t="s">
        <v>947</v>
      </c>
      <c r="B23" s="7">
        <v>1498</v>
      </c>
      <c r="C23" s="6" t="s">
        <v>1006</v>
      </c>
      <c r="D23" s="9" t="str">
        <f t="shared" si="0"/>
        <v>Lena Andersson</v>
      </c>
      <c r="E23" s="10" t="str">
        <f t="shared" si="1"/>
        <v>lena.andersson@tidaholm.se</v>
      </c>
      <c r="F23" s="10" t="str">
        <f t="shared" si="2"/>
        <v>Ungdomslots</v>
      </c>
      <c r="G23" s="11">
        <f t="shared" si="3"/>
        <v>0</v>
      </c>
      <c r="H23" s="11">
        <f t="shared" si="4"/>
        <v>1.25</v>
      </c>
      <c r="I23" s="11">
        <f t="shared" si="5"/>
        <v>0</v>
      </c>
      <c r="J23" s="11">
        <f t="shared" si="6"/>
        <v>0</v>
      </c>
      <c r="K23" s="11">
        <f t="shared" si="7"/>
        <v>0</v>
      </c>
      <c r="L23" s="10">
        <f t="shared" si="8"/>
        <v>1.25</v>
      </c>
      <c r="M23" s="11">
        <f t="shared" si="9"/>
        <v>1</v>
      </c>
      <c r="N23" s="11">
        <f t="shared" si="10"/>
        <v>1</v>
      </c>
      <c r="O23" s="11">
        <f t="shared" si="11"/>
        <v>0</v>
      </c>
      <c r="P23" s="11">
        <f t="shared" si="12"/>
        <v>1</v>
      </c>
      <c r="Q23" s="11">
        <f t="shared" si="13"/>
        <v>0</v>
      </c>
      <c r="R23" s="11">
        <f t="shared" si="14"/>
        <v>0</v>
      </c>
      <c r="S23" s="10">
        <f t="shared" si="15"/>
        <v>3</v>
      </c>
      <c r="T23" s="11">
        <f t="shared" si="16"/>
        <v>0</v>
      </c>
      <c r="U23" s="11">
        <f t="shared" si="17"/>
        <v>0</v>
      </c>
      <c r="V23" s="11">
        <f t="shared" si="18"/>
        <v>0.625</v>
      </c>
      <c r="W23" s="11">
        <f t="shared" si="19"/>
        <v>0</v>
      </c>
      <c r="X23" s="11">
        <f t="shared" si="20"/>
        <v>0</v>
      </c>
      <c r="Y23" s="11">
        <f t="shared" si="21"/>
        <v>0.625</v>
      </c>
      <c r="Z23" s="11">
        <f t="shared" si="22"/>
        <v>0</v>
      </c>
      <c r="AA23" s="11">
        <f t="shared" si="23"/>
        <v>0</v>
      </c>
      <c r="AB23" s="11">
        <f t="shared" si="24"/>
        <v>0</v>
      </c>
      <c r="AC23" s="10">
        <f t="shared" si="25"/>
        <v>1.25</v>
      </c>
      <c r="AD23" s="11">
        <f t="shared" si="26"/>
        <v>0</v>
      </c>
      <c r="AE23" s="11">
        <f t="shared" si="27"/>
        <v>2</v>
      </c>
      <c r="AF23" s="11">
        <f t="shared" si="28"/>
        <v>0</v>
      </c>
      <c r="AG23" s="11">
        <f t="shared" si="29"/>
        <v>2</v>
      </c>
      <c r="AH23" s="11">
        <f t="shared" si="30"/>
        <v>0</v>
      </c>
      <c r="AI23" s="11">
        <f t="shared" si="31"/>
        <v>0</v>
      </c>
      <c r="AJ23" s="10">
        <f t="shared" si="32"/>
        <v>4</v>
      </c>
      <c r="AK23" s="11">
        <f t="shared" si="33"/>
        <v>1</v>
      </c>
      <c r="AL23" s="11">
        <f t="shared" si="34"/>
        <v>1</v>
      </c>
      <c r="AM23" s="11">
        <f t="shared" si="35"/>
        <v>0</v>
      </c>
      <c r="AN23" s="11">
        <f t="shared" si="36"/>
        <v>1</v>
      </c>
      <c r="AO23" s="11">
        <f t="shared" si="37"/>
        <v>0</v>
      </c>
      <c r="AP23" s="11">
        <f t="shared" si="38"/>
        <v>0</v>
      </c>
      <c r="AQ23" s="10">
        <f t="shared" si="39"/>
        <v>3</v>
      </c>
      <c r="AR23" s="11">
        <f t="shared" si="40"/>
        <v>0</v>
      </c>
      <c r="AS23" s="11">
        <f t="shared" si="41"/>
        <v>0</v>
      </c>
      <c r="AT23" s="11">
        <f t="shared" si="42"/>
        <v>1</v>
      </c>
      <c r="AU23" s="11">
        <f t="shared" si="43"/>
        <v>0</v>
      </c>
      <c r="AV23" s="11">
        <f t="shared" si="44"/>
        <v>0</v>
      </c>
      <c r="AW23" s="11">
        <f t="shared" si="45"/>
        <v>0</v>
      </c>
      <c r="AX23" s="10">
        <f t="shared" si="46"/>
        <v>1</v>
      </c>
      <c r="AY23" s="12" t="s">
        <v>1653</v>
      </c>
      <c r="AZ23" s="12" t="s">
        <v>1654</v>
      </c>
      <c r="BA23" s="13">
        <v>2909</v>
      </c>
      <c r="BB23" s="10">
        <f t="shared" si="47"/>
        <v>4</v>
      </c>
      <c r="BC23" s="17">
        <f t="shared" si="48"/>
        <v>2.5</v>
      </c>
      <c r="BD23" s="35" t="s">
        <v>1785</v>
      </c>
      <c r="BE23" s="10" t="str">
        <f t="shared" si="49"/>
        <v>Varken eller</v>
      </c>
      <c r="BF23" s="6" t="s">
        <v>947</v>
      </c>
      <c r="BG23" s="7">
        <v>1498</v>
      </c>
      <c r="BH23" s="6" t="s">
        <v>1006</v>
      </c>
      <c r="BI23" s="9" t="str">
        <f t="shared" si="50"/>
        <v>Lena Andersson</v>
      </c>
      <c r="BJ23" s="10" t="str">
        <f t="shared" si="51"/>
        <v>lena.andersson@tidaholm.se</v>
      </c>
      <c r="BK23" s="10" t="str">
        <f t="shared" si="52"/>
        <v>Ungdomslots</v>
      </c>
      <c r="BL23" s="10"/>
      <c r="BM23" s="11">
        <f t="shared" si="53"/>
        <v>0</v>
      </c>
      <c r="BN23" s="11">
        <f t="shared" si="54"/>
        <v>1.25</v>
      </c>
      <c r="BO23" s="11">
        <f t="shared" si="55"/>
        <v>0</v>
      </c>
      <c r="BP23" s="11">
        <f t="shared" si="56"/>
        <v>0</v>
      </c>
      <c r="BQ23" s="11">
        <f t="shared" si="57"/>
        <v>0</v>
      </c>
      <c r="BR23" s="17">
        <f t="shared" si="58"/>
        <v>1.25</v>
      </c>
      <c r="BS23" s="11">
        <f t="shared" si="59"/>
        <v>1</v>
      </c>
      <c r="BT23" s="11">
        <f t="shared" si="60"/>
        <v>1</v>
      </c>
      <c r="BU23" s="11">
        <f t="shared" si="61"/>
        <v>0</v>
      </c>
      <c r="BV23" s="11">
        <f t="shared" si="62"/>
        <v>1</v>
      </c>
      <c r="BW23" s="11">
        <f t="shared" si="63"/>
        <v>0</v>
      </c>
      <c r="BX23" s="11">
        <f t="shared" si="64"/>
        <v>0</v>
      </c>
      <c r="BY23" s="17">
        <f t="shared" si="65"/>
        <v>3</v>
      </c>
      <c r="BZ23" s="11">
        <f t="shared" si="66"/>
        <v>0</v>
      </c>
      <c r="CA23" s="11">
        <f t="shared" si="67"/>
        <v>0</v>
      </c>
      <c r="CB23" s="11">
        <f t="shared" si="68"/>
        <v>0.625</v>
      </c>
      <c r="CC23" s="11">
        <f t="shared" si="69"/>
        <v>0</v>
      </c>
      <c r="CD23" s="11">
        <f t="shared" si="70"/>
        <v>0</v>
      </c>
      <c r="CE23" s="11">
        <f t="shared" si="71"/>
        <v>0.625</v>
      </c>
      <c r="CF23" s="11">
        <f t="shared" si="72"/>
        <v>0</v>
      </c>
      <c r="CG23" s="11">
        <f t="shared" si="73"/>
        <v>0</v>
      </c>
      <c r="CH23" s="11">
        <f t="shared" si="74"/>
        <v>0</v>
      </c>
      <c r="CI23" s="17">
        <f t="shared" si="75"/>
        <v>1.25</v>
      </c>
      <c r="CJ23" s="11">
        <f t="shared" si="76"/>
        <v>0</v>
      </c>
      <c r="CK23" s="11">
        <f t="shared" si="77"/>
        <v>2</v>
      </c>
      <c r="CL23" s="11">
        <f t="shared" si="78"/>
        <v>0</v>
      </c>
      <c r="CM23" s="11">
        <f t="shared" si="79"/>
        <v>2</v>
      </c>
      <c r="CN23" s="11">
        <f t="shared" si="80"/>
        <v>0</v>
      </c>
      <c r="CO23" s="11">
        <f t="shared" si="81"/>
        <v>0</v>
      </c>
      <c r="CP23" s="17">
        <f t="shared" si="82"/>
        <v>4</v>
      </c>
      <c r="CQ23" s="11">
        <f t="shared" si="83"/>
        <v>1</v>
      </c>
      <c r="CR23" s="11">
        <f t="shared" si="84"/>
        <v>1</v>
      </c>
      <c r="CS23" s="11">
        <f t="shared" si="85"/>
        <v>0</v>
      </c>
      <c r="CT23" s="11">
        <f t="shared" si="86"/>
        <v>1</v>
      </c>
      <c r="CU23" s="11">
        <f t="shared" si="87"/>
        <v>0</v>
      </c>
      <c r="CV23" s="11">
        <f t="shared" si="88"/>
        <v>0</v>
      </c>
      <c r="CW23" s="17">
        <f t="shared" si="89"/>
        <v>3</v>
      </c>
      <c r="CX23" s="11">
        <f t="shared" si="90"/>
        <v>0</v>
      </c>
      <c r="CY23" s="11">
        <f t="shared" si="91"/>
        <v>0</v>
      </c>
      <c r="CZ23" s="11">
        <f t="shared" si="92"/>
        <v>1</v>
      </c>
      <c r="DA23" s="11">
        <f t="shared" si="93"/>
        <v>0</v>
      </c>
      <c r="DB23" s="11">
        <f t="shared" si="94"/>
        <v>0</v>
      </c>
      <c r="DC23" s="11">
        <f t="shared" si="95"/>
        <v>0</v>
      </c>
      <c r="DD23" s="17">
        <f t="shared" si="96"/>
        <v>1</v>
      </c>
      <c r="DE23" s="12" t="s">
        <v>1653</v>
      </c>
      <c r="DF23" s="12" t="s">
        <v>1654</v>
      </c>
      <c r="DG23" s="13">
        <v>2909</v>
      </c>
      <c r="DH23" s="17">
        <f t="shared" si="97"/>
        <v>4</v>
      </c>
      <c r="DI23" s="17">
        <f t="shared" si="98"/>
        <v>2.5</v>
      </c>
      <c r="DJ23" s="10" t="str">
        <f t="shared" si="99"/>
        <v>Varken eller</v>
      </c>
    </row>
    <row r="24" spans="1:114" ht="15" x14ac:dyDescent="0.25">
      <c r="A24" s="6" t="s">
        <v>947</v>
      </c>
      <c r="B24" s="7">
        <v>1491</v>
      </c>
      <c r="C24" s="6" t="s">
        <v>763</v>
      </c>
      <c r="D24" s="9" t="str">
        <f t="shared" si="0"/>
        <v>Tomas Dahl</v>
      </c>
      <c r="E24" s="10" t="str">
        <f t="shared" si="1"/>
        <v>tomas.dahl@ulricehamn.se</v>
      </c>
      <c r="F24" s="10" t="str">
        <f t="shared" si="2"/>
        <v>Fritidsintendent</v>
      </c>
      <c r="G24" s="11">
        <f t="shared" si="3"/>
        <v>0</v>
      </c>
      <c r="H24" s="11">
        <f t="shared" si="4"/>
        <v>0</v>
      </c>
      <c r="I24" s="11">
        <f t="shared" si="5"/>
        <v>0</v>
      </c>
      <c r="J24" s="11">
        <f t="shared" si="6"/>
        <v>1.25</v>
      </c>
      <c r="K24" s="11">
        <f t="shared" si="7"/>
        <v>0</v>
      </c>
      <c r="L24" s="10">
        <f t="shared" si="8"/>
        <v>1.25</v>
      </c>
      <c r="M24" s="11">
        <f t="shared" si="9"/>
        <v>1</v>
      </c>
      <c r="N24" s="11">
        <f t="shared" si="10"/>
        <v>0</v>
      </c>
      <c r="O24" s="11">
        <f t="shared" si="11"/>
        <v>0</v>
      </c>
      <c r="P24" s="11">
        <f t="shared" si="12"/>
        <v>0</v>
      </c>
      <c r="Q24" s="11">
        <f t="shared" si="13"/>
        <v>0</v>
      </c>
      <c r="R24" s="11">
        <f t="shared" si="14"/>
        <v>0</v>
      </c>
      <c r="S24" s="10">
        <f t="shared" si="15"/>
        <v>1</v>
      </c>
      <c r="T24" s="11">
        <f t="shared" si="16"/>
        <v>0</v>
      </c>
      <c r="U24" s="11">
        <f t="shared" si="17"/>
        <v>0.625</v>
      </c>
      <c r="V24" s="11">
        <f t="shared" si="18"/>
        <v>0.625</v>
      </c>
      <c r="W24" s="11">
        <f t="shared" si="19"/>
        <v>0</v>
      </c>
      <c r="X24" s="11">
        <f t="shared" si="20"/>
        <v>0</v>
      </c>
      <c r="Y24" s="11">
        <f t="shared" si="21"/>
        <v>0.625</v>
      </c>
      <c r="Z24" s="11">
        <f t="shared" si="22"/>
        <v>0</v>
      </c>
      <c r="AA24" s="11">
        <f t="shared" si="23"/>
        <v>0.625</v>
      </c>
      <c r="AB24" s="11">
        <f t="shared" si="24"/>
        <v>0</v>
      </c>
      <c r="AC24" s="10">
        <f t="shared" si="25"/>
        <v>2.5</v>
      </c>
      <c r="AD24" s="11">
        <f t="shared" si="26"/>
        <v>0</v>
      </c>
      <c r="AE24" s="11">
        <f t="shared" si="27"/>
        <v>2</v>
      </c>
      <c r="AF24" s="11">
        <f t="shared" si="28"/>
        <v>1</v>
      </c>
      <c r="AG24" s="11">
        <f t="shared" si="29"/>
        <v>0</v>
      </c>
      <c r="AH24" s="11">
        <f t="shared" si="30"/>
        <v>0</v>
      </c>
      <c r="AI24" s="11">
        <f t="shared" si="31"/>
        <v>0</v>
      </c>
      <c r="AJ24" s="10">
        <f t="shared" si="32"/>
        <v>3</v>
      </c>
      <c r="AK24" s="11">
        <f t="shared" si="33"/>
        <v>1</v>
      </c>
      <c r="AL24" s="11">
        <f t="shared" si="34"/>
        <v>1</v>
      </c>
      <c r="AM24" s="11">
        <f t="shared" si="35"/>
        <v>1</v>
      </c>
      <c r="AN24" s="11">
        <f t="shared" si="36"/>
        <v>1</v>
      </c>
      <c r="AO24" s="11">
        <f t="shared" si="37"/>
        <v>0</v>
      </c>
      <c r="AP24" s="11">
        <f t="shared" si="38"/>
        <v>0</v>
      </c>
      <c r="AQ24" s="10">
        <f t="shared" si="39"/>
        <v>4</v>
      </c>
      <c r="AR24" s="11">
        <f t="shared" si="40"/>
        <v>1</v>
      </c>
      <c r="AS24" s="11">
        <f t="shared" si="41"/>
        <v>0</v>
      </c>
      <c r="AT24" s="11">
        <f t="shared" si="42"/>
        <v>0</v>
      </c>
      <c r="AU24" s="11">
        <f t="shared" si="43"/>
        <v>0</v>
      </c>
      <c r="AV24" s="11">
        <f t="shared" si="44"/>
        <v>0</v>
      </c>
      <c r="AW24" s="11">
        <f t="shared" si="45"/>
        <v>0</v>
      </c>
      <c r="AX24" s="10">
        <f t="shared" si="46"/>
        <v>1</v>
      </c>
      <c r="AY24" s="12" t="s">
        <v>1530</v>
      </c>
      <c r="AZ24" s="12">
        <v>842</v>
      </c>
      <c r="BA24" s="13">
        <v>2418</v>
      </c>
      <c r="BB24" s="10">
        <f t="shared" si="47"/>
        <v>2</v>
      </c>
      <c r="BC24" s="17">
        <f t="shared" si="48"/>
        <v>2.1</v>
      </c>
      <c r="BD24" s="35" t="s">
        <v>1785</v>
      </c>
      <c r="BE24" s="10" t="str">
        <f t="shared" si="49"/>
        <v>Dålig</v>
      </c>
      <c r="BF24" s="6" t="s">
        <v>947</v>
      </c>
      <c r="BG24" s="7">
        <v>1491</v>
      </c>
      <c r="BH24" s="6" t="s">
        <v>763</v>
      </c>
      <c r="BI24" s="9" t="str">
        <f t="shared" si="50"/>
        <v>Tomas Dahl</v>
      </c>
      <c r="BJ24" s="10" t="str">
        <f t="shared" si="51"/>
        <v>tomas.dahl@ulricehamn.se</v>
      </c>
      <c r="BK24" s="10" t="str">
        <f t="shared" si="52"/>
        <v>Fritidsintendent</v>
      </c>
      <c r="BL24" s="10"/>
      <c r="BM24" s="11">
        <f t="shared" si="53"/>
        <v>0</v>
      </c>
      <c r="BN24" s="11">
        <f t="shared" si="54"/>
        <v>0</v>
      </c>
      <c r="BO24" s="11">
        <f t="shared" si="55"/>
        <v>0</v>
      </c>
      <c r="BP24" s="11">
        <f t="shared" si="56"/>
        <v>1.25</v>
      </c>
      <c r="BQ24" s="11">
        <f t="shared" si="57"/>
        <v>0</v>
      </c>
      <c r="BR24" s="17">
        <f t="shared" si="58"/>
        <v>1.25</v>
      </c>
      <c r="BS24" s="11">
        <f t="shared" si="59"/>
        <v>1</v>
      </c>
      <c r="BT24" s="11">
        <f t="shared" si="60"/>
        <v>0</v>
      </c>
      <c r="BU24" s="11">
        <f t="shared" si="61"/>
        <v>0</v>
      </c>
      <c r="BV24" s="11">
        <f t="shared" si="62"/>
        <v>0</v>
      </c>
      <c r="BW24" s="11">
        <f t="shared" si="63"/>
        <v>0</v>
      </c>
      <c r="BX24" s="11">
        <f t="shared" si="64"/>
        <v>0</v>
      </c>
      <c r="BY24" s="17">
        <f t="shared" si="65"/>
        <v>1</v>
      </c>
      <c r="BZ24" s="11">
        <f t="shared" si="66"/>
        <v>0</v>
      </c>
      <c r="CA24" s="11">
        <f t="shared" si="67"/>
        <v>0.625</v>
      </c>
      <c r="CB24" s="11">
        <f t="shared" si="68"/>
        <v>0.625</v>
      </c>
      <c r="CC24" s="11">
        <f t="shared" si="69"/>
        <v>0</v>
      </c>
      <c r="CD24" s="11">
        <f t="shared" si="70"/>
        <v>0</v>
      </c>
      <c r="CE24" s="11">
        <f t="shared" si="71"/>
        <v>0.625</v>
      </c>
      <c r="CF24" s="11">
        <f t="shared" si="72"/>
        <v>0</v>
      </c>
      <c r="CG24" s="11">
        <f t="shared" si="73"/>
        <v>0.625</v>
      </c>
      <c r="CH24" s="11">
        <f t="shared" si="74"/>
        <v>0</v>
      </c>
      <c r="CI24" s="17">
        <f t="shared" si="75"/>
        <v>2.5</v>
      </c>
      <c r="CJ24" s="11">
        <f t="shared" si="76"/>
        <v>0</v>
      </c>
      <c r="CK24" s="11">
        <f t="shared" si="77"/>
        <v>2</v>
      </c>
      <c r="CL24" s="11">
        <f t="shared" si="78"/>
        <v>1</v>
      </c>
      <c r="CM24" s="11">
        <f t="shared" si="79"/>
        <v>0</v>
      </c>
      <c r="CN24" s="11">
        <f t="shared" si="80"/>
        <v>0</v>
      </c>
      <c r="CO24" s="11">
        <f t="shared" si="81"/>
        <v>0</v>
      </c>
      <c r="CP24" s="17">
        <f t="shared" si="82"/>
        <v>3</v>
      </c>
      <c r="CQ24" s="11">
        <f t="shared" si="83"/>
        <v>1</v>
      </c>
      <c r="CR24" s="11">
        <f t="shared" si="84"/>
        <v>1</v>
      </c>
      <c r="CS24" s="11">
        <f t="shared" si="85"/>
        <v>1</v>
      </c>
      <c r="CT24" s="11">
        <f t="shared" si="86"/>
        <v>1</v>
      </c>
      <c r="CU24" s="11">
        <f t="shared" si="87"/>
        <v>0</v>
      </c>
      <c r="CV24" s="11">
        <f t="shared" si="88"/>
        <v>0</v>
      </c>
      <c r="CW24" s="17">
        <f t="shared" si="89"/>
        <v>4</v>
      </c>
      <c r="CX24" s="11">
        <f t="shared" si="90"/>
        <v>1</v>
      </c>
      <c r="CY24" s="11">
        <f t="shared" si="91"/>
        <v>0</v>
      </c>
      <c r="CZ24" s="11">
        <f t="shared" si="92"/>
        <v>0</v>
      </c>
      <c r="DA24" s="11">
        <f t="shared" si="93"/>
        <v>0</v>
      </c>
      <c r="DB24" s="11">
        <f t="shared" si="94"/>
        <v>0</v>
      </c>
      <c r="DC24" s="11">
        <f t="shared" si="95"/>
        <v>0</v>
      </c>
      <c r="DD24" s="17">
        <f t="shared" si="96"/>
        <v>1</v>
      </c>
      <c r="DE24" s="12" t="s">
        <v>1530</v>
      </c>
      <c r="DF24" s="12">
        <v>842</v>
      </c>
      <c r="DG24" s="13">
        <v>2418</v>
      </c>
      <c r="DH24" s="17">
        <f t="shared" si="97"/>
        <v>2</v>
      </c>
      <c r="DI24" s="17">
        <f t="shared" si="98"/>
        <v>2.1</v>
      </c>
      <c r="DJ24" s="10" t="str">
        <f t="shared" si="99"/>
        <v>Dålig</v>
      </c>
    </row>
    <row r="25" spans="1:114" ht="15" x14ac:dyDescent="0.25">
      <c r="A25" s="6" t="s">
        <v>947</v>
      </c>
      <c r="B25" s="7">
        <v>1415</v>
      </c>
      <c r="C25" s="6" t="s">
        <v>1020</v>
      </c>
      <c r="D25" s="9" t="str">
        <f t="shared" si="0"/>
        <v>Stefan Persson</v>
      </c>
      <c r="E25" s="10" t="str">
        <f t="shared" si="1"/>
        <v>stefan.persson@stenungsund.se</v>
      </c>
      <c r="F25" s="10" t="str">
        <f t="shared" si="2"/>
        <v>Brott och drogförebyggande samordnare</v>
      </c>
      <c r="G25" s="11">
        <f t="shared" si="3"/>
        <v>1.25</v>
      </c>
      <c r="H25" s="11">
        <f t="shared" si="4"/>
        <v>0</v>
      </c>
      <c r="I25" s="11">
        <f t="shared" si="5"/>
        <v>0</v>
      </c>
      <c r="J25" s="11">
        <f t="shared" si="6"/>
        <v>0</v>
      </c>
      <c r="K25" s="11">
        <f t="shared" si="7"/>
        <v>0</v>
      </c>
      <c r="L25" s="10">
        <f t="shared" si="8"/>
        <v>1.25</v>
      </c>
      <c r="M25" s="11">
        <f t="shared" si="9"/>
        <v>1</v>
      </c>
      <c r="N25" s="11">
        <f t="shared" si="10"/>
        <v>1</v>
      </c>
      <c r="O25" s="11">
        <f t="shared" si="11"/>
        <v>1</v>
      </c>
      <c r="P25" s="11">
        <f t="shared" si="12"/>
        <v>1</v>
      </c>
      <c r="Q25" s="11">
        <f t="shared" si="13"/>
        <v>0</v>
      </c>
      <c r="R25" s="11">
        <f t="shared" si="14"/>
        <v>0</v>
      </c>
      <c r="S25" s="10">
        <f t="shared" si="15"/>
        <v>4</v>
      </c>
      <c r="T25" s="11">
        <f t="shared" si="16"/>
        <v>0</v>
      </c>
      <c r="U25" s="11">
        <f t="shared" si="17"/>
        <v>0.625</v>
      </c>
      <c r="V25" s="11">
        <f t="shared" si="18"/>
        <v>0.625</v>
      </c>
      <c r="W25" s="11">
        <f t="shared" si="19"/>
        <v>0</v>
      </c>
      <c r="X25" s="11">
        <f t="shared" si="20"/>
        <v>0</v>
      </c>
      <c r="Y25" s="11">
        <f t="shared" si="21"/>
        <v>0.625</v>
      </c>
      <c r="Z25" s="11">
        <f t="shared" si="22"/>
        <v>0.625</v>
      </c>
      <c r="AA25" s="11">
        <f t="shared" si="23"/>
        <v>0.625</v>
      </c>
      <c r="AB25" s="11">
        <f t="shared" si="24"/>
        <v>0</v>
      </c>
      <c r="AC25" s="10">
        <f t="shared" si="25"/>
        <v>3.125</v>
      </c>
      <c r="AD25" s="11">
        <f t="shared" si="26"/>
        <v>0</v>
      </c>
      <c r="AE25" s="11">
        <f t="shared" si="27"/>
        <v>2</v>
      </c>
      <c r="AF25" s="11">
        <f t="shared" si="28"/>
        <v>0</v>
      </c>
      <c r="AG25" s="11">
        <f t="shared" si="29"/>
        <v>2</v>
      </c>
      <c r="AH25" s="11">
        <f t="shared" si="30"/>
        <v>1</v>
      </c>
      <c r="AI25" s="11">
        <f t="shared" si="31"/>
        <v>0</v>
      </c>
      <c r="AJ25" s="10">
        <f t="shared" si="32"/>
        <v>5</v>
      </c>
      <c r="AK25" s="11">
        <f t="shared" si="33"/>
        <v>1</v>
      </c>
      <c r="AL25" s="11">
        <f t="shared" si="34"/>
        <v>1</v>
      </c>
      <c r="AM25" s="11">
        <f t="shared" si="35"/>
        <v>1</v>
      </c>
      <c r="AN25" s="11">
        <f t="shared" si="36"/>
        <v>1</v>
      </c>
      <c r="AO25" s="11">
        <f t="shared" si="37"/>
        <v>0</v>
      </c>
      <c r="AP25" s="11">
        <f t="shared" si="38"/>
        <v>0</v>
      </c>
      <c r="AQ25" s="10">
        <f t="shared" si="39"/>
        <v>4</v>
      </c>
      <c r="AR25" s="11">
        <f t="shared" si="40"/>
        <v>0</v>
      </c>
      <c r="AS25" s="11">
        <f t="shared" si="41"/>
        <v>0</v>
      </c>
      <c r="AT25" s="11">
        <f t="shared" si="42"/>
        <v>0</v>
      </c>
      <c r="AU25" s="11">
        <f t="shared" si="43"/>
        <v>0</v>
      </c>
      <c r="AV25" s="11">
        <f t="shared" si="44"/>
        <v>0</v>
      </c>
      <c r="AW25" s="11">
        <f t="shared" si="45"/>
        <v>0</v>
      </c>
      <c r="AX25" s="10">
        <f t="shared" si="46"/>
        <v>0</v>
      </c>
      <c r="AY25" s="12" t="s">
        <v>1600</v>
      </c>
      <c r="AZ25" s="12" t="s">
        <v>1655</v>
      </c>
      <c r="BA25" s="13">
        <v>2506</v>
      </c>
      <c r="BB25" s="10">
        <f t="shared" si="47"/>
        <v>3</v>
      </c>
      <c r="BC25" s="17">
        <f t="shared" si="48"/>
        <v>2.9</v>
      </c>
      <c r="BD25" s="35" t="s">
        <v>1785</v>
      </c>
      <c r="BE25" s="10" t="str">
        <f t="shared" si="49"/>
        <v>Bra</v>
      </c>
      <c r="BF25" s="6" t="s">
        <v>947</v>
      </c>
      <c r="BG25" s="7">
        <v>1415</v>
      </c>
      <c r="BH25" s="6" t="s">
        <v>1020</v>
      </c>
      <c r="BI25" s="9" t="str">
        <f t="shared" si="50"/>
        <v>Stefan Persson</v>
      </c>
      <c r="BJ25" s="10" t="str">
        <f t="shared" si="51"/>
        <v>stefan.persson@stenungsund.se</v>
      </c>
      <c r="BK25" s="10" t="str">
        <f t="shared" si="52"/>
        <v>Brott och drogförebyggande samordnare</v>
      </c>
      <c r="BL25" s="10"/>
      <c r="BM25" s="11">
        <f t="shared" si="53"/>
        <v>1.25</v>
      </c>
      <c r="BN25" s="11">
        <f t="shared" si="54"/>
        <v>0</v>
      </c>
      <c r="BO25" s="11">
        <f t="shared" si="55"/>
        <v>0</v>
      </c>
      <c r="BP25" s="11">
        <f t="shared" si="56"/>
        <v>0</v>
      </c>
      <c r="BQ25" s="11">
        <f t="shared" si="57"/>
        <v>0</v>
      </c>
      <c r="BR25" s="17">
        <f t="shared" si="58"/>
        <v>1.25</v>
      </c>
      <c r="BS25" s="11">
        <f t="shared" si="59"/>
        <v>1</v>
      </c>
      <c r="BT25" s="11">
        <f t="shared" si="60"/>
        <v>1</v>
      </c>
      <c r="BU25" s="11">
        <f t="shared" si="61"/>
        <v>1</v>
      </c>
      <c r="BV25" s="11">
        <f t="shared" si="62"/>
        <v>1</v>
      </c>
      <c r="BW25" s="11">
        <f t="shared" si="63"/>
        <v>0</v>
      </c>
      <c r="BX25" s="11">
        <f t="shared" si="64"/>
        <v>0</v>
      </c>
      <c r="BY25" s="17">
        <f t="shared" si="65"/>
        <v>4</v>
      </c>
      <c r="BZ25" s="11">
        <f t="shared" si="66"/>
        <v>0</v>
      </c>
      <c r="CA25" s="11">
        <f t="shared" si="67"/>
        <v>0.625</v>
      </c>
      <c r="CB25" s="11">
        <f t="shared" si="68"/>
        <v>0.625</v>
      </c>
      <c r="CC25" s="11">
        <f t="shared" si="69"/>
        <v>0</v>
      </c>
      <c r="CD25" s="11">
        <f t="shared" si="70"/>
        <v>0</v>
      </c>
      <c r="CE25" s="11">
        <f t="shared" si="71"/>
        <v>0.625</v>
      </c>
      <c r="CF25" s="11">
        <f t="shared" si="72"/>
        <v>0.625</v>
      </c>
      <c r="CG25" s="11">
        <f t="shared" si="73"/>
        <v>0.625</v>
      </c>
      <c r="CH25" s="11">
        <f t="shared" si="74"/>
        <v>0</v>
      </c>
      <c r="CI25" s="17">
        <f t="shared" si="75"/>
        <v>3.125</v>
      </c>
      <c r="CJ25" s="11">
        <f t="shared" si="76"/>
        <v>0</v>
      </c>
      <c r="CK25" s="11">
        <f t="shared" si="77"/>
        <v>2</v>
      </c>
      <c r="CL25" s="11">
        <f t="shared" si="78"/>
        <v>0</v>
      </c>
      <c r="CM25" s="11">
        <f t="shared" si="79"/>
        <v>2</v>
      </c>
      <c r="CN25" s="11">
        <f t="shared" si="80"/>
        <v>1</v>
      </c>
      <c r="CO25" s="11">
        <f t="shared" si="81"/>
        <v>0</v>
      </c>
      <c r="CP25" s="17">
        <f t="shared" si="82"/>
        <v>5</v>
      </c>
      <c r="CQ25" s="11">
        <f t="shared" si="83"/>
        <v>1</v>
      </c>
      <c r="CR25" s="11">
        <f t="shared" si="84"/>
        <v>1</v>
      </c>
      <c r="CS25" s="11">
        <f t="shared" si="85"/>
        <v>1</v>
      </c>
      <c r="CT25" s="11">
        <f t="shared" si="86"/>
        <v>1</v>
      </c>
      <c r="CU25" s="11">
        <f t="shared" si="87"/>
        <v>0</v>
      </c>
      <c r="CV25" s="11">
        <f t="shared" si="88"/>
        <v>0</v>
      </c>
      <c r="CW25" s="17">
        <f t="shared" si="89"/>
        <v>4</v>
      </c>
      <c r="CX25" s="11">
        <f t="shared" si="90"/>
        <v>0</v>
      </c>
      <c r="CY25" s="11">
        <f t="shared" si="91"/>
        <v>0</v>
      </c>
      <c r="CZ25" s="11">
        <f t="shared" si="92"/>
        <v>0</v>
      </c>
      <c r="DA25" s="11">
        <f t="shared" si="93"/>
        <v>0</v>
      </c>
      <c r="DB25" s="11">
        <f t="shared" si="94"/>
        <v>0</v>
      </c>
      <c r="DC25" s="11">
        <f t="shared" si="95"/>
        <v>0</v>
      </c>
      <c r="DD25" s="17">
        <f t="shared" si="96"/>
        <v>0</v>
      </c>
      <c r="DE25" s="12" t="s">
        <v>1600</v>
      </c>
      <c r="DF25" s="12" t="s">
        <v>1655</v>
      </c>
      <c r="DG25" s="13">
        <v>2506</v>
      </c>
      <c r="DH25" s="17">
        <f t="shared" si="97"/>
        <v>3</v>
      </c>
      <c r="DI25" s="17">
        <f t="shared" si="98"/>
        <v>2.9</v>
      </c>
      <c r="DJ25" s="10" t="str">
        <f t="shared" si="99"/>
        <v>Bra</v>
      </c>
    </row>
    <row r="26" spans="1:114" ht="15" x14ac:dyDescent="0.25">
      <c r="A26" s="6" t="s">
        <v>947</v>
      </c>
      <c r="B26" s="7">
        <v>1472</v>
      </c>
      <c r="C26" s="6" t="s">
        <v>959</v>
      </c>
      <c r="D26" s="9" t="str">
        <f t="shared" si="0"/>
        <v>Marcus Blåder</v>
      </c>
      <c r="E26" s="10" t="str">
        <f t="shared" si="1"/>
        <v>marcus.blader@tibro.se</v>
      </c>
      <c r="F26" s="10" t="str">
        <f t="shared" si="2"/>
        <v>Enhetschef Förebyggande Kultur&amp;Fritid</v>
      </c>
      <c r="G26" s="11">
        <f t="shared" si="3"/>
        <v>1.25</v>
      </c>
      <c r="H26" s="11">
        <f t="shared" si="4"/>
        <v>0</v>
      </c>
      <c r="I26" s="11">
        <f t="shared" si="5"/>
        <v>0</v>
      </c>
      <c r="J26" s="11">
        <f t="shared" si="6"/>
        <v>1.25</v>
      </c>
      <c r="K26" s="11">
        <f t="shared" si="7"/>
        <v>0</v>
      </c>
      <c r="L26" s="10">
        <f t="shared" si="8"/>
        <v>2.5</v>
      </c>
      <c r="M26" s="11">
        <f t="shared" si="9"/>
        <v>1</v>
      </c>
      <c r="N26" s="11">
        <f t="shared" si="10"/>
        <v>1</v>
      </c>
      <c r="O26" s="11">
        <f t="shared" si="11"/>
        <v>1</v>
      </c>
      <c r="P26" s="11">
        <f t="shared" si="12"/>
        <v>1</v>
      </c>
      <c r="Q26" s="11">
        <f t="shared" si="13"/>
        <v>1</v>
      </c>
      <c r="R26" s="11">
        <f t="shared" si="14"/>
        <v>0</v>
      </c>
      <c r="S26" s="10">
        <f t="shared" si="15"/>
        <v>5</v>
      </c>
      <c r="T26" s="11">
        <f t="shared" si="16"/>
        <v>0.625</v>
      </c>
      <c r="U26" s="11">
        <f t="shared" si="17"/>
        <v>0</v>
      </c>
      <c r="V26" s="11">
        <f t="shared" si="18"/>
        <v>0.625</v>
      </c>
      <c r="W26" s="11">
        <f t="shared" si="19"/>
        <v>0</v>
      </c>
      <c r="X26" s="11">
        <f t="shared" si="20"/>
        <v>0</v>
      </c>
      <c r="Y26" s="11">
        <f t="shared" si="21"/>
        <v>0.625</v>
      </c>
      <c r="Z26" s="11">
        <f t="shared" si="22"/>
        <v>0.625</v>
      </c>
      <c r="AA26" s="11">
        <f t="shared" si="23"/>
        <v>0</v>
      </c>
      <c r="AB26" s="11">
        <f t="shared" si="24"/>
        <v>0</v>
      </c>
      <c r="AC26" s="10">
        <f t="shared" si="25"/>
        <v>2.5</v>
      </c>
      <c r="AD26" s="11">
        <f t="shared" si="26"/>
        <v>1</v>
      </c>
      <c r="AE26" s="11">
        <f t="shared" si="27"/>
        <v>0</v>
      </c>
      <c r="AF26" s="11">
        <f t="shared" si="28"/>
        <v>1</v>
      </c>
      <c r="AG26" s="11">
        <f t="shared" si="29"/>
        <v>0</v>
      </c>
      <c r="AH26" s="11">
        <f t="shared" si="30"/>
        <v>0</v>
      </c>
      <c r="AI26" s="11">
        <f t="shared" si="31"/>
        <v>0</v>
      </c>
      <c r="AJ26" s="10">
        <f t="shared" si="32"/>
        <v>2</v>
      </c>
      <c r="AK26" s="11">
        <f t="shared" si="33"/>
        <v>1</v>
      </c>
      <c r="AL26" s="11">
        <f t="shared" si="34"/>
        <v>1</v>
      </c>
      <c r="AM26" s="11">
        <f t="shared" si="35"/>
        <v>1</v>
      </c>
      <c r="AN26" s="11">
        <f t="shared" si="36"/>
        <v>1</v>
      </c>
      <c r="AO26" s="11">
        <f t="shared" si="37"/>
        <v>0</v>
      </c>
      <c r="AP26" s="11">
        <f t="shared" si="38"/>
        <v>0</v>
      </c>
      <c r="AQ26" s="10">
        <f t="shared" si="39"/>
        <v>4</v>
      </c>
      <c r="AR26" s="11">
        <f t="shared" si="40"/>
        <v>0</v>
      </c>
      <c r="AS26" s="11">
        <f t="shared" si="41"/>
        <v>0</v>
      </c>
      <c r="AT26" s="11">
        <f t="shared" si="42"/>
        <v>1</v>
      </c>
      <c r="AU26" s="11">
        <f t="shared" si="43"/>
        <v>0</v>
      </c>
      <c r="AV26" s="11">
        <f t="shared" si="44"/>
        <v>0</v>
      </c>
      <c r="AW26" s="11">
        <f t="shared" si="45"/>
        <v>0</v>
      </c>
      <c r="AX26" s="10">
        <f t="shared" si="46"/>
        <v>1</v>
      </c>
      <c r="AY26" s="12" t="s">
        <v>1656</v>
      </c>
      <c r="AZ26" s="12">
        <v>760</v>
      </c>
      <c r="BA26" s="13">
        <v>2485</v>
      </c>
      <c r="BB26" s="10">
        <f t="shared" si="47"/>
        <v>2</v>
      </c>
      <c r="BC26" s="17">
        <f t="shared" si="48"/>
        <v>2.7</v>
      </c>
      <c r="BD26" s="35" t="s">
        <v>1785</v>
      </c>
      <c r="BE26" s="10" t="str">
        <f t="shared" si="49"/>
        <v>Bra</v>
      </c>
      <c r="BF26" s="6" t="s">
        <v>947</v>
      </c>
      <c r="BG26" s="7">
        <v>1472</v>
      </c>
      <c r="BH26" s="6" t="s">
        <v>959</v>
      </c>
      <c r="BI26" s="9" t="str">
        <f t="shared" si="50"/>
        <v>Marcus Blåder</v>
      </c>
      <c r="BJ26" s="10" t="str">
        <f t="shared" si="51"/>
        <v>marcus.blader@tibro.se</v>
      </c>
      <c r="BK26" s="10" t="str">
        <f t="shared" si="52"/>
        <v>Enhetschef Förebyggande Kultur&amp;Fritid</v>
      </c>
      <c r="BL26" s="10"/>
      <c r="BM26" s="11">
        <f t="shared" si="53"/>
        <v>1.25</v>
      </c>
      <c r="BN26" s="11">
        <f t="shared" si="54"/>
        <v>0</v>
      </c>
      <c r="BO26" s="11">
        <f t="shared" si="55"/>
        <v>0</v>
      </c>
      <c r="BP26" s="11">
        <f t="shared" si="56"/>
        <v>1.25</v>
      </c>
      <c r="BQ26" s="11">
        <f t="shared" si="57"/>
        <v>0</v>
      </c>
      <c r="BR26" s="17">
        <f t="shared" si="58"/>
        <v>2.5</v>
      </c>
      <c r="BS26" s="11">
        <f t="shared" si="59"/>
        <v>1</v>
      </c>
      <c r="BT26" s="11">
        <f t="shared" si="60"/>
        <v>1</v>
      </c>
      <c r="BU26" s="11">
        <f t="shared" si="61"/>
        <v>1</v>
      </c>
      <c r="BV26" s="11">
        <f t="shared" si="62"/>
        <v>1</v>
      </c>
      <c r="BW26" s="11">
        <f t="shared" si="63"/>
        <v>1</v>
      </c>
      <c r="BX26" s="11">
        <f t="shared" si="64"/>
        <v>0</v>
      </c>
      <c r="BY26" s="17">
        <f t="shared" si="65"/>
        <v>5</v>
      </c>
      <c r="BZ26" s="11">
        <f t="shared" si="66"/>
        <v>0.625</v>
      </c>
      <c r="CA26" s="11">
        <f t="shared" si="67"/>
        <v>0</v>
      </c>
      <c r="CB26" s="11">
        <f t="shared" si="68"/>
        <v>0.625</v>
      </c>
      <c r="CC26" s="11">
        <f t="shared" si="69"/>
        <v>0</v>
      </c>
      <c r="CD26" s="11">
        <f t="shared" si="70"/>
        <v>0</v>
      </c>
      <c r="CE26" s="11">
        <f t="shared" si="71"/>
        <v>0.625</v>
      </c>
      <c r="CF26" s="11">
        <f t="shared" si="72"/>
        <v>0.625</v>
      </c>
      <c r="CG26" s="11">
        <f t="shared" si="73"/>
        <v>0</v>
      </c>
      <c r="CH26" s="11">
        <f t="shared" si="74"/>
        <v>0</v>
      </c>
      <c r="CI26" s="17">
        <f t="shared" si="75"/>
        <v>2.5</v>
      </c>
      <c r="CJ26" s="11">
        <f t="shared" si="76"/>
        <v>1</v>
      </c>
      <c r="CK26" s="11">
        <f t="shared" si="77"/>
        <v>0</v>
      </c>
      <c r="CL26" s="11">
        <f t="shared" si="78"/>
        <v>1</v>
      </c>
      <c r="CM26" s="11">
        <f t="shared" si="79"/>
        <v>0</v>
      </c>
      <c r="CN26" s="11">
        <f t="shared" si="80"/>
        <v>0</v>
      </c>
      <c r="CO26" s="11">
        <f t="shared" si="81"/>
        <v>0</v>
      </c>
      <c r="CP26" s="17">
        <f t="shared" si="82"/>
        <v>2</v>
      </c>
      <c r="CQ26" s="11">
        <f t="shared" si="83"/>
        <v>1</v>
      </c>
      <c r="CR26" s="11">
        <f t="shared" si="84"/>
        <v>1</v>
      </c>
      <c r="CS26" s="11">
        <f t="shared" si="85"/>
        <v>1</v>
      </c>
      <c r="CT26" s="11">
        <f t="shared" si="86"/>
        <v>1</v>
      </c>
      <c r="CU26" s="11">
        <f t="shared" si="87"/>
        <v>0</v>
      </c>
      <c r="CV26" s="11">
        <f t="shared" si="88"/>
        <v>0</v>
      </c>
      <c r="CW26" s="17">
        <f t="shared" si="89"/>
        <v>4</v>
      </c>
      <c r="CX26" s="11">
        <f t="shared" si="90"/>
        <v>0</v>
      </c>
      <c r="CY26" s="11">
        <f t="shared" si="91"/>
        <v>0</v>
      </c>
      <c r="CZ26" s="11">
        <f t="shared" si="92"/>
        <v>1</v>
      </c>
      <c r="DA26" s="11">
        <f t="shared" si="93"/>
        <v>0</v>
      </c>
      <c r="DB26" s="11">
        <f t="shared" si="94"/>
        <v>0</v>
      </c>
      <c r="DC26" s="11">
        <f t="shared" si="95"/>
        <v>0</v>
      </c>
      <c r="DD26" s="17">
        <f t="shared" si="96"/>
        <v>1</v>
      </c>
      <c r="DE26" s="12" t="s">
        <v>1656</v>
      </c>
      <c r="DF26" s="12">
        <v>760</v>
      </c>
      <c r="DG26" s="13">
        <v>2485</v>
      </c>
      <c r="DH26" s="17">
        <f t="shared" si="97"/>
        <v>2</v>
      </c>
      <c r="DI26" s="17">
        <f t="shared" si="98"/>
        <v>2.7</v>
      </c>
      <c r="DJ26" s="10" t="str">
        <f t="shared" si="99"/>
        <v>Bra</v>
      </c>
    </row>
    <row r="27" spans="1:114" ht="15" x14ac:dyDescent="0.25">
      <c r="A27" s="6" t="s">
        <v>947</v>
      </c>
      <c r="B27" s="7">
        <v>1407</v>
      </c>
      <c r="C27" s="6" t="s">
        <v>867</v>
      </c>
      <c r="D27" s="9" t="str">
        <f t="shared" si="0"/>
        <v>Eivor Johnsson</v>
      </c>
      <c r="E27" s="10" t="str">
        <f t="shared" si="1"/>
        <v>eivor.johnsson@ockero.se</v>
      </c>
      <c r="F27" s="10" t="str">
        <f t="shared" si="2"/>
        <v>enhetschef ungdom och förening</v>
      </c>
      <c r="G27" s="11">
        <f t="shared" si="3"/>
        <v>1.25</v>
      </c>
      <c r="H27" s="11">
        <f t="shared" si="4"/>
        <v>0</v>
      </c>
      <c r="I27" s="11">
        <f t="shared" si="5"/>
        <v>0</v>
      </c>
      <c r="J27" s="11">
        <f t="shared" si="6"/>
        <v>1.25</v>
      </c>
      <c r="K27" s="11">
        <f t="shared" si="7"/>
        <v>0</v>
      </c>
      <c r="L27" s="10">
        <f t="shared" si="8"/>
        <v>2.5</v>
      </c>
      <c r="M27" s="11">
        <f t="shared" si="9"/>
        <v>0</v>
      </c>
      <c r="N27" s="11">
        <f t="shared" si="10"/>
        <v>1</v>
      </c>
      <c r="O27" s="11">
        <f t="shared" si="11"/>
        <v>1</v>
      </c>
      <c r="P27" s="11">
        <f t="shared" si="12"/>
        <v>1</v>
      </c>
      <c r="Q27" s="11">
        <f t="shared" si="13"/>
        <v>0</v>
      </c>
      <c r="R27" s="11">
        <f t="shared" si="14"/>
        <v>0</v>
      </c>
      <c r="S27" s="10">
        <f t="shared" si="15"/>
        <v>3</v>
      </c>
      <c r="T27" s="11">
        <f t="shared" si="16"/>
        <v>0</v>
      </c>
      <c r="U27" s="11">
        <f t="shared" si="17"/>
        <v>0</v>
      </c>
      <c r="V27" s="11">
        <f t="shared" si="18"/>
        <v>0.625</v>
      </c>
      <c r="W27" s="11">
        <f t="shared" si="19"/>
        <v>0</v>
      </c>
      <c r="X27" s="11">
        <f t="shared" si="20"/>
        <v>0</v>
      </c>
      <c r="Y27" s="11">
        <f t="shared" si="21"/>
        <v>0.625</v>
      </c>
      <c r="Z27" s="11">
        <f t="shared" si="22"/>
        <v>0.625</v>
      </c>
      <c r="AA27" s="11">
        <f t="shared" si="23"/>
        <v>0.625</v>
      </c>
      <c r="AB27" s="11">
        <f t="shared" si="24"/>
        <v>0</v>
      </c>
      <c r="AC27" s="10">
        <f t="shared" si="25"/>
        <v>2.5</v>
      </c>
      <c r="AD27" s="11">
        <f t="shared" si="26"/>
        <v>0</v>
      </c>
      <c r="AE27" s="11">
        <f t="shared" si="27"/>
        <v>2</v>
      </c>
      <c r="AF27" s="11">
        <f t="shared" si="28"/>
        <v>0</v>
      </c>
      <c r="AG27" s="11">
        <f t="shared" si="29"/>
        <v>2</v>
      </c>
      <c r="AH27" s="11">
        <f t="shared" si="30"/>
        <v>1</v>
      </c>
      <c r="AI27" s="11">
        <f t="shared" si="31"/>
        <v>0</v>
      </c>
      <c r="AJ27" s="10">
        <f t="shared" si="32"/>
        <v>5</v>
      </c>
      <c r="AK27" s="11">
        <f t="shared" si="33"/>
        <v>1</v>
      </c>
      <c r="AL27" s="11">
        <f t="shared" si="34"/>
        <v>1</v>
      </c>
      <c r="AM27" s="11">
        <f t="shared" si="35"/>
        <v>1</v>
      </c>
      <c r="AN27" s="11">
        <f t="shared" si="36"/>
        <v>1</v>
      </c>
      <c r="AO27" s="11">
        <f t="shared" si="37"/>
        <v>0</v>
      </c>
      <c r="AP27" s="11">
        <f t="shared" si="38"/>
        <v>0</v>
      </c>
      <c r="AQ27" s="10">
        <f t="shared" si="39"/>
        <v>4</v>
      </c>
      <c r="AR27" s="11">
        <f t="shared" si="40"/>
        <v>1</v>
      </c>
      <c r="AS27" s="11">
        <f t="shared" si="41"/>
        <v>0</v>
      </c>
      <c r="AT27" s="11">
        <f t="shared" si="42"/>
        <v>0</v>
      </c>
      <c r="AU27" s="11">
        <f t="shared" si="43"/>
        <v>0</v>
      </c>
      <c r="AV27" s="11">
        <f t="shared" si="44"/>
        <v>0</v>
      </c>
      <c r="AW27" s="11">
        <f t="shared" si="45"/>
        <v>0</v>
      </c>
      <c r="AX27" s="10">
        <f t="shared" si="46"/>
        <v>1</v>
      </c>
      <c r="AY27" s="12" t="s">
        <v>1336</v>
      </c>
      <c r="AZ27" s="12">
        <v>791</v>
      </c>
      <c r="BA27" s="13">
        <v>1989</v>
      </c>
      <c r="BB27" s="10">
        <f t="shared" si="47"/>
        <v>0</v>
      </c>
      <c r="BC27" s="17">
        <f t="shared" si="48"/>
        <v>2.6</v>
      </c>
      <c r="BD27" s="35" t="s">
        <v>1785</v>
      </c>
      <c r="BE27" s="10" t="str">
        <f t="shared" si="49"/>
        <v>Varken eller</v>
      </c>
      <c r="BF27" s="6" t="s">
        <v>947</v>
      </c>
      <c r="BG27" s="7">
        <v>1407</v>
      </c>
      <c r="BH27" s="6" t="s">
        <v>867</v>
      </c>
      <c r="BI27" s="9" t="str">
        <f t="shared" si="50"/>
        <v>Eivor Johnsson</v>
      </c>
      <c r="BJ27" s="10" t="str">
        <f t="shared" si="51"/>
        <v>eivor.johnsson@ockero.se</v>
      </c>
      <c r="BK27" s="10" t="str">
        <f t="shared" si="52"/>
        <v>enhetschef ungdom och förening</v>
      </c>
      <c r="BL27" s="10"/>
      <c r="BM27" s="11">
        <f t="shared" si="53"/>
        <v>1.25</v>
      </c>
      <c r="BN27" s="11">
        <f t="shared" si="54"/>
        <v>0</v>
      </c>
      <c r="BO27" s="11">
        <f t="shared" si="55"/>
        <v>0</v>
      </c>
      <c r="BP27" s="11">
        <f t="shared" si="56"/>
        <v>1.25</v>
      </c>
      <c r="BQ27" s="11">
        <f t="shared" si="57"/>
        <v>0</v>
      </c>
      <c r="BR27" s="17">
        <f t="shared" si="58"/>
        <v>2.5</v>
      </c>
      <c r="BS27" s="11">
        <f t="shared" si="59"/>
        <v>0</v>
      </c>
      <c r="BT27" s="11">
        <f t="shared" si="60"/>
        <v>1</v>
      </c>
      <c r="BU27" s="11">
        <f t="shared" si="61"/>
        <v>1</v>
      </c>
      <c r="BV27" s="11">
        <f t="shared" si="62"/>
        <v>1</v>
      </c>
      <c r="BW27" s="11">
        <f t="shared" si="63"/>
        <v>0</v>
      </c>
      <c r="BX27" s="11">
        <f t="shared" si="64"/>
        <v>0</v>
      </c>
      <c r="BY27" s="17">
        <f t="shared" si="65"/>
        <v>3</v>
      </c>
      <c r="BZ27" s="11">
        <f t="shared" si="66"/>
        <v>0</v>
      </c>
      <c r="CA27" s="11">
        <f t="shared" si="67"/>
        <v>0</v>
      </c>
      <c r="CB27" s="11">
        <f t="shared" si="68"/>
        <v>0.625</v>
      </c>
      <c r="CC27" s="11">
        <f t="shared" si="69"/>
        <v>0</v>
      </c>
      <c r="CD27" s="11">
        <f t="shared" si="70"/>
        <v>0</v>
      </c>
      <c r="CE27" s="11">
        <f t="shared" si="71"/>
        <v>0.625</v>
      </c>
      <c r="CF27" s="11">
        <f t="shared" si="72"/>
        <v>0.625</v>
      </c>
      <c r="CG27" s="11">
        <f t="shared" si="73"/>
        <v>0.625</v>
      </c>
      <c r="CH27" s="11">
        <f t="shared" si="74"/>
        <v>0</v>
      </c>
      <c r="CI27" s="17">
        <f t="shared" si="75"/>
        <v>2.5</v>
      </c>
      <c r="CJ27" s="11">
        <f t="shared" si="76"/>
        <v>0</v>
      </c>
      <c r="CK27" s="11">
        <f t="shared" si="77"/>
        <v>2</v>
      </c>
      <c r="CL27" s="11">
        <f t="shared" si="78"/>
        <v>0</v>
      </c>
      <c r="CM27" s="11">
        <f t="shared" si="79"/>
        <v>2</v>
      </c>
      <c r="CN27" s="11">
        <f t="shared" si="80"/>
        <v>1</v>
      </c>
      <c r="CO27" s="11">
        <f t="shared" si="81"/>
        <v>0</v>
      </c>
      <c r="CP27" s="17">
        <f t="shared" si="82"/>
        <v>5</v>
      </c>
      <c r="CQ27" s="11">
        <f t="shared" si="83"/>
        <v>1</v>
      </c>
      <c r="CR27" s="11">
        <f t="shared" si="84"/>
        <v>1</v>
      </c>
      <c r="CS27" s="11">
        <f t="shared" si="85"/>
        <v>1</v>
      </c>
      <c r="CT27" s="11">
        <f t="shared" si="86"/>
        <v>1</v>
      </c>
      <c r="CU27" s="11">
        <f t="shared" si="87"/>
        <v>0</v>
      </c>
      <c r="CV27" s="11">
        <f t="shared" si="88"/>
        <v>0</v>
      </c>
      <c r="CW27" s="17">
        <f t="shared" si="89"/>
        <v>4</v>
      </c>
      <c r="CX27" s="11">
        <f t="shared" si="90"/>
        <v>1</v>
      </c>
      <c r="CY27" s="11">
        <f t="shared" si="91"/>
        <v>0</v>
      </c>
      <c r="CZ27" s="11">
        <f t="shared" si="92"/>
        <v>0</v>
      </c>
      <c r="DA27" s="11">
        <f t="shared" si="93"/>
        <v>0</v>
      </c>
      <c r="DB27" s="11">
        <f t="shared" si="94"/>
        <v>0</v>
      </c>
      <c r="DC27" s="11">
        <f t="shared" si="95"/>
        <v>0</v>
      </c>
      <c r="DD27" s="17">
        <f t="shared" si="96"/>
        <v>1</v>
      </c>
      <c r="DE27" s="12" t="s">
        <v>1336</v>
      </c>
      <c r="DF27" s="12">
        <v>791</v>
      </c>
      <c r="DG27" s="13">
        <v>1989</v>
      </c>
      <c r="DH27" s="17">
        <f t="shared" si="97"/>
        <v>0</v>
      </c>
      <c r="DI27" s="17">
        <f t="shared" si="98"/>
        <v>2.6</v>
      </c>
      <c r="DJ27" s="10" t="str">
        <f t="shared" si="99"/>
        <v>Varken eller</v>
      </c>
    </row>
    <row r="28" spans="1:114" ht="15" x14ac:dyDescent="0.25">
      <c r="A28" s="6" t="s">
        <v>947</v>
      </c>
      <c r="B28" s="7">
        <v>1466</v>
      </c>
      <c r="C28" s="6" t="s">
        <v>978</v>
      </c>
      <c r="D28" s="9" t="str">
        <f t="shared" si="0"/>
        <v>Birgitta Saunders</v>
      </c>
      <c r="E28" s="10" t="str">
        <f t="shared" si="1"/>
        <v>birgitta.saunders@admin.herrljunga.se</v>
      </c>
      <c r="F28" s="10" t="str">
        <f t="shared" si="2"/>
        <v>utvecklare föreningar och ungdom</v>
      </c>
      <c r="G28" s="11">
        <f t="shared" si="3"/>
        <v>0</v>
      </c>
      <c r="H28" s="11">
        <f t="shared" si="4"/>
        <v>0</v>
      </c>
      <c r="I28" s="11">
        <f t="shared" si="5"/>
        <v>1.25</v>
      </c>
      <c r="J28" s="11">
        <f t="shared" si="6"/>
        <v>0</v>
      </c>
      <c r="K28" s="11">
        <f t="shared" si="7"/>
        <v>0</v>
      </c>
      <c r="L28" s="10">
        <f t="shared" si="8"/>
        <v>1.25</v>
      </c>
      <c r="M28" s="11">
        <f t="shared" si="9"/>
        <v>1</v>
      </c>
      <c r="N28" s="11">
        <f t="shared" si="10"/>
        <v>1</v>
      </c>
      <c r="O28" s="11">
        <f t="shared" si="11"/>
        <v>0</v>
      </c>
      <c r="P28" s="11">
        <f t="shared" si="12"/>
        <v>1</v>
      </c>
      <c r="Q28" s="11">
        <f t="shared" si="13"/>
        <v>0</v>
      </c>
      <c r="R28" s="11">
        <f t="shared" si="14"/>
        <v>0</v>
      </c>
      <c r="S28" s="10">
        <f t="shared" si="15"/>
        <v>3</v>
      </c>
      <c r="T28" s="11">
        <f t="shared" si="16"/>
        <v>0</v>
      </c>
      <c r="U28" s="11">
        <f t="shared" si="17"/>
        <v>0</v>
      </c>
      <c r="V28" s="11">
        <f t="shared" si="18"/>
        <v>0.625</v>
      </c>
      <c r="W28" s="11">
        <f t="shared" si="19"/>
        <v>0</v>
      </c>
      <c r="X28" s="11">
        <f t="shared" si="20"/>
        <v>0.625</v>
      </c>
      <c r="Y28" s="11">
        <f t="shared" si="21"/>
        <v>0.625</v>
      </c>
      <c r="Z28" s="11">
        <f t="shared" si="22"/>
        <v>0</v>
      </c>
      <c r="AA28" s="11">
        <f t="shared" si="23"/>
        <v>0.625</v>
      </c>
      <c r="AB28" s="11">
        <f t="shared" si="24"/>
        <v>0</v>
      </c>
      <c r="AC28" s="10">
        <f t="shared" si="25"/>
        <v>2.5</v>
      </c>
      <c r="AD28" s="11">
        <f t="shared" si="26"/>
        <v>0</v>
      </c>
      <c r="AE28" s="11">
        <f t="shared" si="27"/>
        <v>2</v>
      </c>
      <c r="AF28" s="11">
        <f t="shared" si="28"/>
        <v>0</v>
      </c>
      <c r="AG28" s="11">
        <f t="shared" si="29"/>
        <v>0</v>
      </c>
      <c r="AH28" s="11">
        <f t="shared" si="30"/>
        <v>0</v>
      </c>
      <c r="AI28" s="11">
        <f t="shared" si="31"/>
        <v>0</v>
      </c>
      <c r="AJ28" s="10">
        <f t="shared" si="32"/>
        <v>2</v>
      </c>
      <c r="AK28" s="11">
        <f t="shared" si="33"/>
        <v>1</v>
      </c>
      <c r="AL28" s="11">
        <f t="shared" si="34"/>
        <v>1</v>
      </c>
      <c r="AM28" s="11">
        <f t="shared" si="35"/>
        <v>0</v>
      </c>
      <c r="AN28" s="11">
        <f t="shared" si="36"/>
        <v>0</v>
      </c>
      <c r="AO28" s="11">
        <f t="shared" si="37"/>
        <v>1</v>
      </c>
      <c r="AP28" s="11">
        <f t="shared" si="38"/>
        <v>0</v>
      </c>
      <c r="AQ28" s="10">
        <f t="shared" si="39"/>
        <v>3</v>
      </c>
      <c r="AR28" s="11">
        <f t="shared" si="40"/>
        <v>1</v>
      </c>
      <c r="AS28" s="11">
        <f t="shared" si="41"/>
        <v>1</v>
      </c>
      <c r="AT28" s="11">
        <f t="shared" si="42"/>
        <v>0</v>
      </c>
      <c r="AU28" s="11">
        <f t="shared" si="43"/>
        <v>0</v>
      </c>
      <c r="AV28" s="11">
        <f t="shared" si="44"/>
        <v>0</v>
      </c>
      <c r="AW28" s="11">
        <f t="shared" si="45"/>
        <v>0</v>
      </c>
      <c r="AX28" s="10">
        <f t="shared" si="46"/>
        <v>2</v>
      </c>
      <c r="AY28" s="12" t="s">
        <v>1420</v>
      </c>
      <c r="AZ28" s="12">
        <v>777</v>
      </c>
      <c r="BA28" s="13">
        <v>1874</v>
      </c>
      <c r="BB28" s="10">
        <f t="shared" si="47"/>
        <v>0</v>
      </c>
      <c r="BC28" s="17">
        <f t="shared" si="48"/>
        <v>2</v>
      </c>
      <c r="BD28" s="35" t="s">
        <v>1785</v>
      </c>
      <c r="BE28" s="10" t="str">
        <f t="shared" si="49"/>
        <v>Varken eller</v>
      </c>
      <c r="BF28" s="6" t="s">
        <v>947</v>
      </c>
      <c r="BG28" s="7">
        <v>1466</v>
      </c>
      <c r="BH28" s="6" t="s">
        <v>978</v>
      </c>
      <c r="BI28" s="9" t="str">
        <f t="shared" si="50"/>
        <v>Birgitta Saunders</v>
      </c>
      <c r="BJ28" s="10" t="str">
        <f t="shared" si="51"/>
        <v>birgitta.saunders@admin.herrljunga.se</v>
      </c>
      <c r="BK28" s="10" t="str">
        <f t="shared" si="52"/>
        <v>utvecklare föreningar och ungdom</v>
      </c>
      <c r="BL28" s="10"/>
      <c r="BM28" s="11">
        <f t="shared" si="53"/>
        <v>0</v>
      </c>
      <c r="BN28" s="11">
        <f t="shared" si="54"/>
        <v>0</v>
      </c>
      <c r="BO28" s="11">
        <f t="shared" si="55"/>
        <v>1.25</v>
      </c>
      <c r="BP28" s="11">
        <f t="shared" si="56"/>
        <v>0</v>
      </c>
      <c r="BQ28" s="11">
        <f t="shared" si="57"/>
        <v>0</v>
      </c>
      <c r="BR28" s="17">
        <f t="shared" si="58"/>
        <v>1.25</v>
      </c>
      <c r="BS28" s="11">
        <f t="shared" si="59"/>
        <v>1</v>
      </c>
      <c r="BT28" s="11">
        <f t="shared" si="60"/>
        <v>1</v>
      </c>
      <c r="BU28" s="11">
        <f t="shared" si="61"/>
        <v>0</v>
      </c>
      <c r="BV28" s="11">
        <f t="shared" si="62"/>
        <v>1</v>
      </c>
      <c r="BW28" s="11">
        <f t="shared" si="63"/>
        <v>0</v>
      </c>
      <c r="BX28" s="11">
        <f t="shared" si="64"/>
        <v>0</v>
      </c>
      <c r="BY28" s="17">
        <f t="shared" si="65"/>
        <v>3</v>
      </c>
      <c r="BZ28" s="11">
        <f t="shared" si="66"/>
        <v>0</v>
      </c>
      <c r="CA28" s="11">
        <f t="shared" si="67"/>
        <v>0</v>
      </c>
      <c r="CB28" s="11">
        <f t="shared" si="68"/>
        <v>0.625</v>
      </c>
      <c r="CC28" s="11">
        <f t="shared" si="69"/>
        <v>0</v>
      </c>
      <c r="CD28" s="11">
        <f t="shared" si="70"/>
        <v>0.625</v>
      </c>
      <c r="CE28" s="11">
        <f t="shared" si="71"/>
        <v>0.625</v>
      </c>
      <c r="CF28" s="11">
        <f t="shared" si="72"/>
        <v>0</v>
      </c>
      <c r="CG28" s="11">
        <f t="shared" si="73"/>
        <v>0.625</v>
      </c>
      <c r="CH28" s="11">
        <f t="shared" si="74"/>
        <v>0</v>
      </c>
      <c r="CI28" s="17">
        <f t="shared" si="75"/>
        <v>2.5</v>
      </c>
      <c r="CJ28" s="11">
        <f t="shared" si="76"/>
        <v>0</v>
      </c>
      <c r="CK28" s="11">
        <f t="shared" si="77"/>
        <v>2</v>
      </c>
      <c r="CL28" s="11">
        <f t="shared" si="78"/>
        <v>0</v>
      </c>
      <c r="CM28" s="11">
        <f t="shared" si="79"/>
        <v>0</v>
      </c>
      <c r="CN28" s="11">
        <f t="shared" si="80"/>
        <v>0</v>
      </c>
      <c r="CO28" s="11">
        <f t="shared" si="81"/>
        <v>0</v>
      </c>
      <c r="CP28" s="17">
        <f t="shared" si="82"/>
        <v>2</v>
      </c>
      <c r="CQ28" s="11">
        <f t="shared" si="83"/>
        <v>1</v>
      </c>
      <c r="CR28" s="11">
        <f t="shared" si="84"/>
        <v>1</v>
      </c>
      <c r="CS28" s="11">
        <f t="shared" si="85"/>
        <v>0</v>
      </c>
      <c r="CT28" s="11">
        <f t="shared" si="86"/>
        <v>0</v>
      </c>
      <c r="CU28" s="11">
        <f t="shared" si="87"/>
        <v>1</v>
      </c>
      <c r="CV28" s="11">
        <f t="shared" si="88"/>
        <v>0</v>
      </c>
      <c r="CW28" s="17">
        <f t="shared" si="89"/>
        <v>3</v>
      </c>
      <c r="CX28" s="11">
        <f t="shared" si="90"/>
        <v>1</v>
      </c>
      <c r="CY28" s="11">
        <f t="shared" si="91"/>
        <v>1</v>
      </c>
      <c r="CZ28" s="11">
        <f t="shared" si="92"/>
        <v>0</v>
      </c>
      <c r="DA28" s="11">
        <f t="shared" si="93"/>
        <v>0</v>
      </c>
      <c r="DB28" s="11">
        <f t="shared" si="94"/>
        <v>0</v>
      </c>
      <c r="DC28" s="11">
        <f t="shared" si="95"/>
        <v>0</v>
      </c>
      <c r="DD28" s="17">
        <f t="shared" si="96"/>
        <v>2</v>
      </c>
      <c r="DE28" s="12" t="s">
        <v>1420</v>
      </c>
      <c r="DF28" s="12">
        <v>777</v>
      </c>
      <c r="DG28" s="13">
        <v>1874</v>
      </c>
      <c r="DH28" s="17">
        <f t="shared" si="97"/>
        <v>0</v>
      </c>
      <c r="DI28" s="17">
        <f t="shared" si="98"/>
        <v>2</v>
      </c>
      <c r="DJ28" s="10" t="str">
        <f t="shared" si="99"/>
        <v>Varken eller</v>
      </c>
    </row>
    <row r="29" spans="1:114" ht="15" x14ac:dyDescent="0.25">
      <c r="A29" s="6" t="s">
        <v>947</v>
      </c>
      <c r="B29" s="7">
        <v>1435</v>
      </c>
      <c r="C29" s="6" t="s">
        <v>1000</v>
      </c>
      <c r="D29" s="9" t="str">
        <f t="shared" si="0"/>
        <v>Jessica Jonasson</v>
      </c>
      <c r="E29" s="10" t="str">
        <f t="shared" si="1"/>
        <v>jessica.jonasson@tanum.se</v>
      </c>
      <c r="F29" s="10" t="str">
        <f t="shared" si="2"/>
        <v>Fritidsamordnare</v>
      </c>
      <c r="G29" s="11">
        <f t="shared" si="3"/>
        <v>1.25</v>
      </c>
      <c r="H29" s="11">
        <f t="shared" si="4"/>
        <v>0</v>
      </c>
      <c r="I29" s="11">
        <f t="shared" si="5"/>
        <v>0</v>
      </c>
      <c r="J29" s="11">
        <f t="shared" si="6"/>
        <v>1.25</v>
      </c>
      <c r="K29" s="11">
        <f t="shared" si="7"/>
        <v>0</v>
      </c>
      <c r="L29" s="10">
        <f t="shared" si="8"/>
        <v>2.5</v>
      </c>
      <c r="M29" s="11">
        <f t="shared" si="9"/>
        <v>1</v>
      </c>
      <c r="N29" s="11">
        <f t="shared" si="10"/>
        <v>1</v>
      </c>
      <c r="O29" s="11">
        <f t="shared" si="11"/>
        <v>1</v>
      </c>
      <c r="P29" s="11">
        <f t="shared" si="12"/>
        <v>1</v>
      </c>
      <c r="Q29" s="11">
        <f t="shared" si="13"/>
        <v>0</v>
      </c>
      <c r="R29" s="11">
        <f t="shared" si="14"/>
        <v>0</v>
      </c>
      <c r="S29" s="10">
        <f t="shared" si="15"/>
        <v>4</v>
      </c>
      <c r="T29" s="11">
        <f t="shared" si="16"/>
        <v>0</v>
      </c>
      <c r="U29" s="11">
        <f t="shared" si="17"/>
        <v>0</v>
      </c>
      <c r="V29" s="11">
        <f t="shared" si="18"/>
        <v>0</v>
      </c>
      <c r="W29" s="11">
        <f t="shared" si="19"/>
        <v>0</v>
      </c>
      <c r="X29" s="11">
        <f t="shared" si="20"/>
        <v>0</v>
      </c>
      <c r="Y29" s="11">
        <f t="shared" si="21"/>
        <v>0.625</v>
      </c>
      <c r="Z29" s="11">
        <f t="shared" si="22"/>
        <v>0</v>
      </c>
      <c r="AA29" s="11">
        <f t="shared" si="23"/>
        <v>0.625</v>
      </c>
      <c r="AB29" s="11">
        <f t="shared" si="24"/>
        <v>0</v>
      </c>
      <c r="AC29" s="10">
        <f t="shared" si="25"/>
        <v>1.25</v>
      </c>
      <c r="AD29" s="11">
        <f t="shared" si="26"/>
        <v>1</v>
      </c>
      <c r="AE29" s="11">
        <f t="shared" si="27"/>
        <v>0</v>
      </c>
      <c r="AF29" s="11">
        <f t="shared" si="28"/>
        <v>0</v>
      </c>
      <c r="AG29" s="11">
        <f t="shared" si="29"/>
        <v>2</v>
      </c>
      <c r="AH29" s="11">
        <f t="shared" si="30"/>
        <v>0</v>
      </c>
      <c r="AI29" s="11">
        <f t="shared" si="31"/>
        <v>0</v>
      </c>
      <c r="AJ29" s="10">
        <f t="shared" si="32"/>
        <v>3</v>
      </c>
      <c r="AK29" s="11">
        <f t="shared" si="33"/>
        <v>1</v>
      </c>
      <c r="AL29" s="11">
        <f t="shared" si="34"/>
        <v>1</v>
      </c>
      <c r="AM29" s="11">
        <f t="shared" si="35"/>
        <v>1</v>
      </c>
      <c r="AN29" s="11">
        <f t="shared" si="36"/>
        <v>1</v>
      </c>
      <c r="AO29" s="11">
        <f t="shared" si="37"/>
        <v>0</v>
      </c>
      <c r="AP29" s="11">
        <f t="shared" si="38"/>
        <v>0</v>
      </c>
      <c r="AQ29" s="10">
        <f t="shared" si="39"/>
        <v>4</v>
      </c>
      <c r="AR29" s="11">
        <f t="shared" si="40"/>
        <v>1</v>
      </c>
      <c r="AS29" s="11">
        <f t="shared" si="41"/>
        <v>0</v>
      </c>
      <c r="AT29" s="11">
        <f t="shared" si="42"/>
        <v>1</v>
      </c>
      <c r="AU29" s="11">
        <f t="shared" si="43"/>
        <v>0</v>
      </c>
      <c r="AV29" s="11">
        <f t="shared" si="44"/>
        <v>0</v>
      </c>
      <c r="AW29" s="11">
        <f t="shared" si="45"/>
        <v>0</v>
      </c>
      <c r="AX29" s="10">
        <f t="shared" si="46"/>
        <v>2</v>
      </c>
      <c r="AY29" s="12">
        <v>876</v>
      </c>
      <c r="AZ29" s="12" t="s">
        <v>1657</v>
      </c>
      <c r="BA29" s="13">
        <v>2003</v>
      </c>
      <c r="BB29" s="10">
        <f t="shared" si="47"/>
        <v>1</v>
      </c>
      <c r="BC29" s="17">
        <f t="shared" si="48"/>
        <v>2.5</v>
      </c>
      <c r="BD29" s="35" t="s">
        <v>1785</v>
      </c>
      <c r="BE29" s="10" t="str">
        <f t="shared" si="49"/>
        <v>Bra</v>
      </c>
      <c r="BF29" s="6" t="s">
        <v>947</v>
      </c>
      <c r="BG29" s="7">
        <v>1435</v>
      </c>
      <c r="BH29" s="6" t="s">
        <v>1000</v>
      </c>
      <c r="BI29" s="9" t="str">
        <f t="shared" si="50"/>
        <v>Jessica Jonasson</v>
      </c>
      <c r="BJ29" s="10" t="str">
        <f t="shared" si="51"/>
        <v>jessica.jonasson@tanum.se</v>
      </c>
      <c r="BK29" s="10" t="str">
        <f t="shared" si="52"/>
        <v>Fritidsamordnare</v>
      </c>
      <c r="BL29" s="10"/>
      <c r="BM29" s="11">
        <f t="shared" si="53"/>
        <v>1.25</v>
      </c>
      <c r="BN29" s="11">
        <f t="shared" si="54"/>
        <v>0</v>
      </c>
      <c r="BO29" s="11">
        <f t="shared" si="55"/>
        <v>0</v>
      </c>
      <c r="BP29" s="11">
        <f t="shared" si="56"/>
        <v>1.25</v>
      </c>
      <c r="BQ29" s="11">
        <f t="shared" si="57"/>
        <v>0</v>
      </c>
      <c r="BR29" s="17">
        <f t="shared" si="58"/>
        <v>2.5</v>
      </c>
      <c r="BS29" s="11">
        <f t="shared" si="59"/>
        <v>1</v>
      </c>
      <c r="BT29" s="11">
        <f t="shared" si="60"/>
        <v>1</v>
      </c>
      <c r="BU29" s="11">
        <f t="shared" si="61"/>
        <v>1</v>
      </c>
      <c r="BV29" s="11">
        <f t="shared" si="62"/>
        <v>1</v>
      </c>
      <c r="BW29" s="11">
        <f t="shared" si="63"/>
        <v>0</v>
      </c>
      <c r="BX29" s="11">
        <f t="shared" si="64"/>
        <v>0</v>
      </c>
      <c r="BY29" s="17">
        <f t="shared" si="65"/>
        <v>4</v>
      </c>
      <c r="BZ29" s="11">
        <f t="shared" si="66"/>
        <v>0</v>
      </c>
      <c r="CA29" s="11">
        <f t="shared" si="67"/>
        <v>0</v>
      </c>
      <c r="CB29" s="11">
        <f t="shared" si="68"/>
        <v>0</v>
      </c>
      <c r="CC29" s="11">
        <f t="shared" si="69"/>
        <v>0</v>
      </c>
      <c r="CD29" s="11">
        <f t="shared" si="70"/>
        <v>0</v>
      </c>
      <c r="CE29" s="11">
        <f t="shared" si="71"/>
        <v>0.625</v>
      </c>
      <c r="CF29" s="11">
        <f t="shared" si="72"/>
        <v>0</v>
      </c>
      <c r="CG29" s="11">
        <f t="shared" si="73"/>
        <v>0.625</v>
      </c>
      <c r="CH29" s="11">
        <f t="shared" si="74"/>
        <v>0</v>
      </c>
      <c r="CI29" s="17">
        <f t="shared" si="75"/>
        <v>1.25</v>
      </c>
      <c r="CJ29" s="11">
        <f t="shared" si="76"/>
        <v>1</v>
      </c>
      <c r="CK29" s="11">
        <f t="shared" si="77"/>
        <v>0</v>
      </c>
      <c r="CL29" s="11">
        <f t="shared" si="78"/>
        <v>0</v>
      </c>
      <c r="CM29" s="11">
        <f t="shared" si="79"/>
        <v>2</v>
      </c>
      <c r="CN29" s="11">
        <f t="shared" si="80"/>
        <v>0</v>
      </c>
      <c r="CO29" s="11">
        <f t="shared" si="81"/>
        <v>0</v>
      </c>
      <c r="CP29" s="17">
        <f t="shared" si="82"/>
        <v>3</v>
      </c>
      <c r="CQ29" s="11">
        <f t="shared" si="83"/>
        <v>1</v>
      </c>
      <c r="CR29" s="11">
        <f t="shared" si="84"/>
        <v>1</v>
      </c>
      <c r="CS29" s="11">
        <f t="shared" si="85"/>
        <v>1</v>
      </c>
      <c r="CT29" s="11">
        <f t="shared" si="86"/>
        <v>1</v>
      </c>
      <c r="CU29" s="11">
        <f t="shared" si="87"/>
        <v>0</v>
      </c>
      <c r="CV29" s="11">
        <f t="shared" si="88"/>
        <v>0</v>
      </c>
      <c r="CW29" s="17">
        <f t="shared" si="89"/>
        <v>4</v>
      </c>
      <c r="CX29" s="11">
        <f t="shared" si="90"/>
        <v>1</v>
      </c>
      <c r="CY29" s="11">
        <f t="shared" si="91"/>
        <v>0</v>
      </c>
      <c r="CZ29" s="11">
        <f t="shared" si="92"/>
        <v>1</v>
      </c>
      <c r="DA29" s="11">
        <f t="shared" si="93"/>
        <v>0</v>
      </c>
      <c r="DB29" s="11">
        <f t="shared" si="94"/>
        <v>0</v>
      </c>
      <c r="DC29" s="11">
        <f t="shared" si="95"/>
        <v>0</v>
      </c>
      <c r="DD29" s="17">
        <f t="shared" si="96"/>
        <v>2</v>
      </c>
      <c r="DE29" s="12">
        <v>876</v>
      </c>
      <c r="DF29" s="12" t="s">
        <v>1657</v>
      </c>
      <c r="DG29" s="13">
        <v>2003</v>
      </c>
      <c r="DH29" s="17">
        <f t="shared" si="97"/>
        <v>1</v>
      </c>
      <c r="DI29" s="17">
        <f t="shared" si="98"/>
        <v>2.5</v>
      </c>
      <c r="DJ29" s="10" t="str">
        <f t="shared" si="99"/>
        <v>Bra</v>
      </c>
    </row>
    <row r="30" spans="1:114" ht="15" x14ac:dyDescent="0.25">
      <c r="A30" s="6" t="s">
        <v>947</v>
      </c>
      <c r="B30" s="7">
        <v>1484</v>
      </c>
      <c r="C30" s="6" t="s">
        <v>1016</v>
      </c>
      <c r="D30" s="9" t="str">
        <f t="shared" si="0"/>
        <v>Anna Nyman Holgersson</v>
      </c>
      <c r="E30" s="10" t="str">
        <f t="shared" si="1"/>
        <v>anna.nyman-holgersson@lysekil.se</v>
      </c>
      <c r="F30" s="10" t="str">
        <f t="shared" si="2"/>
        <v>Folkhälsosamordnare</v>
      </c>
      <c r="G30" s="11">
        <f t="shared" si="3"/>
        <v>1.25</v>
      </c>
      <c r="H30" s="11">
        <f t="shared" si="4"/>
        <v>0</v>
      </c>
      <c r="I30" s="11">
        <f t="shared" si="5"/>
        <v>0</v>
      </c>
      <c r="J30" s="11">
        <f t="shared" si="6"/>
        <v>1.25</v>
      </c>
      <c r="K30" s="11">
        <f t="shared" si="7"/>
        <v>0</v>
      </c>
      <c r="L30" s="10">
        <f t="shared" si="8"/>
        <v>2.5</v>
      </c>
      <c r="M30" s="11">
        <f t="shared" si="9"/>
        <v>1</v>
      </c>
      <c r="N30" s="11">
        <f t="shared" si="10"/>
        <v>1</v>
      </c>
      <c r="O30" s="11">
        <f t="shared" si="11"/>
        <v>1</v>
      </c>
      <c r="P30" s="11">
        <f t="shared" si="12"/>
        <v>1</v>
      </c>
      <c r="Q30" s="11">
        <f t="shared" si="13"/>
        <v>0</v>
      </c>
      <c r="R30" s="11">
        <f t="shared" si="14"/>
        <v>0</v>
      </c>
      <c r="S30" s="10">
        <f t="shared" si="15"/>
        <v>4</v>
      </c>
      <c r="T30" s="11">
        <f t="shared" si="16"/>
        <v>0</v>
      </c>
      <c r="U30" s="11">
        <f t="shared" si="17"/>
        <v>0</v>
      </c>
      <c r="V30" s="11">
        <f t="shared" si="18"/>
        <v>0.625</v>
      </c>
      <c r="W30" s="11">
        <f t="shared" si="19"/>
        <v>0</v>
      </c>
      <c r="X30" s="11">
        <f t="shared" si="20"/>
        <v>0</v>
      </c>
      <c r="Y30" s="11">
        <f t="shared" si="21"/>
        <v>0.625</v>
      </c>
      <c r="Z30" s="11">
        <f t="shared" si="22"/>
        <v>0.625</v>
      </c>
      <c r="AA30" s="11">
        <f t="shared" si="23"/>
        <v>0</v>
      </c>
      <c r="AB30" s="11">
        <f t="shared" si="24"/>
        <v>0</v>
      </c>
      <c r="AC30" s="10">
        <f t="shared" si="25"/>
        <v>1.875</v>
      </c>
      <c r="AD30" s="11">
        <f t="shared" si="26"/>
        <v>1</v>
      </c>
      <c r="AE30" s="11">
        <f t="shared" si="27"/>
        <v>0</v>
      </c>
      <c r="AF30" s="11">
        <f t="shared" si="28"/>
        <v>1</v>
      </c>
      <c r="AG30" s="11">
        <f t="shared" si="29"/>
        <v>0</v>
      </c>
      <c r="AH30" s="11">
        <f t="shared" si="30"/>
        <v>1</v>
      </c>
      <c r="AI30" s="11">
        <f t="shared" si="31"/>
        <v>0</v>
      </c>
      <c r="AJ30" s="10">
        <f t="shared" si="32"/>
        <v>3</v>
      </c>
      <c r="AK30" s="11">
        <f t="shared" si="33"/>
        <v>1</v>
      </c>
      <c r="AL30" s="11">
        <f t="shared" si="34"/>
        <v>1</v>
      </c>
      <c r="AM30" s="11">
        <f t="shared" si="35"/>
        <v>1</v>
      </c>
      <c r="AN30" s="11">
        <f t="shared" si="36"/>
        <v>1</v>
      </c>
      <c r="AO30" s="11">
        <f t="shared" si="37"/>
        <v>0</v>
      </c>
      <c r="AP30" s="11">
        <f t="shared" si="38"/>
        <v>0</v>
      </c>
      <c r="AQ30" s="10">
        <f t="shared" si="39"/>
        <v>4</v>
      </c>
      <c r="AR30" s="11">
        <f t="shared" si="40"/>
        <v>0</v>
      </c>
      <c r="AS30" s="11">
        <f t="shared" si="41"/>
        <v>0</v>
      </c>
      <c r="AT30" s="11">
        <f t="shared" si="42"/>
        <v>1</v>
      </c>
      <c r="AU30" s="11">
        <f t="shared" si="43"/>
        <v>0</v>
      </c>
      <c r="AV30" s="11">
        <f t="shared" si="44"/>
        <v>0</v>
      </c>
      <c r="AW30" s="11">
        <f t="shared" si="45"/>
        <v>0</v>
      </c>
      <c r="AX30" s="10">
        <f t="shared" si="46"/>
        <v>1</v>
      </c>
      <c r="AY30" s="12" t="s">
        <v>1658</v>
      </c>
      <c r="AZ30" s="12">
        <v>789</v>
      </c>
      <c r="BA30" s="13">
        <v>3498</v>
      </c>
      <c r="BB30" s="10">
        <f t="shared" si="47"/>
        <v>5</v>
      </c>
      <c r="BC30" s="17">
        <f t="shared" si="48"/>
        <v>3.1</v>
      </c>
      <c r="BD30" s="36" t="s">
        <v>1786</v>
      </c>
      <c r="BE30" s="10" t="str">
        <f t="shared" si="49"/>
        <v>Bra</v>
      </c>
      <c r="BF30" s="6" t="s">
        <v>947</v>
      </c>
      <c r="BG30" s="7">
        <v>1484</v>
      </c>
      <c r="BH30" s="6" t="s">
        <v>1016</v>
      </c>
      <c r="BI30" s="9" t="str">
        <f t="shared" si="50"/>
        <v>Anna Nyman Holgersson</v>
      </c>
      <c r="BJ30" s="10" t="str">
        <f t="shared" si="51"/>
        <v>anna.nyman-holgersson@lysekil.se</v>
      </c>
      <c r="BK30" s="10" t="str">
        <f t="shared" si="52"/>
        <v>Folkhälsosamordnare</v>
      </c>
      <c r="BL30" s="10"/>
      <c r="BM30" s="11">
        <f t="shared" si="53"/>
        <v>1.25</v>
      </c>
      <c r="BN30" s="11">
        <f t="shared" si="54"/>
        <v>0</v>
      </c>
      <c r="BO30" s="11">
        <f t="shared" si="55"/>
        <v>0</v>
      </c>
      <c r="BP30" s="11">
        <f t="shared" si="56"/>
        <v>1.25</v>
      </c>
      <c r="BQ30" s="11">
        <f t="shared" si="57"/>
        <v>0</v>
      </c>
      <c r="BR30" s="17">
        <f t="shared" si="58"/>
        <v>2.5</v>
      </c>
      <c r="BS30" s="11">
        <f t="shared" si="59"/>
        <v>1</v>
      </c>
      <c r="BT30" s="11">
        <f t="shared" si="60"/>
        <v>1</v>
      </c>
      <c r="BU30" s="11">
        <f t="shared" si="61"/>
        <v>1</v>
      </c>
      <c r="BV30" s="11">
        <f t="shared" si="62"/>
        <v>1</v>
      </c>
      <c r="BW30" s="11">
        <f t="shared" si="63"/>
        <v>0</v>
      </c>
      <c r="BX30" s="11">
        <f t="shared" si="64"/>
        <v>0</v>
      </c>
      <c r="BY30" s="17">
        <f t="shared" si="65"/>
        <v>4</v>
      </c>
      <c r="BZ30" s="11">
        <f t="shared" si="66"/>
        <v>0</v>
      </c>
      <c r="CA30" s="11">
        <f t="shared" si="67"/>
        <v>0</v>
      </c>
      <c r="CB30" s="11">
        <f t="shared" si="68"/>
        <v>0.625</v>
      </c>
      <c r="CC30" s="11">
        <f t="shared" si="69"/>
        <v>0</v>
      </c>
      <c r="CD30" s="11">
        <f t="shared" si="70"/>
        <v>0</v>
      </c>
      <c r="CE30" s="11">
        <f t="shared" si="71"/>
        <v>0.625</v>
      </c>
      <c r="CF30" s="11">
        <f t="shared" si="72"/>
        <v>0.625</v>
      </c>
      <c r="CG30" s="11">
        <f t="shared" si="73"/>
        <v>0</v>
      </c>
      <c r="CH30" s="11">
        <f t="shared" si="74"/>
        <v>0</v>
      </c>
      <c r="CI30" s="17">
        <f t="shared" si="75"/>
        <v>1.875</v>
      </c>
      <c r="CJ30" s="11">
        <f t="shared" si="76"/>
        <v>1</v>
      </c>
      <c r="CK30" s="11">
        <f t="shared" si="77"/>
        <v>0</v>
      </c>
      <c r="CL30" s="11">
        <f t="shared" si="78"/>
        <v>1</v>
      </c>
      <c r="CM30" s="11">
        <f t="shared" si="79"/>
        <v>0</v>
      </c>
      <c r="CN30" s="11">
        <f t="shared" si="80"/>
        <v>1</v>
      </c>
      <c r="CO30" s="11">
        <f t="shared" si="81"/>
        <v>0</v>
      </c>
      <c r="CP30" s="17">
        <f t="shared" si="82"/>
        <v>3</v>
      </c>
      <c r="CQ30" s="11">
        <f t="shared" si="83"/>
        <v>1</v>
      </c>
      <c r="CR30" s="11">
        <f t="shared" si="84"/>
        <v>1</v>
      </c>
      <c r="CS30" s="11">
        <f t="shared" si="85"/>
        <v>1</v>
      </c>
      <c r="CT30" s="11">
        <f t="shared" si="86"/>
        <v>1</v>
      </c>
      <c r="CU30" s="11">
        <f t="shared" si="87"/>
        <v>0</v>
      </c>
      <c r="CV30" s="11">
        <f t="shared" si="88"/>
        <v>0</v>
      </c>
      <c r="CW30" s="17">
        <f t="shared" si="89"/>
        <v>4</v>
      </c>
      <c r="CX30" s="11">
        <f t="shared" si="90"/>
        <v>0</v>
      </c>
      <c r="CY30" s="11">
        <f t="shared" si="91"/>
        <v>0</v>
      </c>
      <c r="CZ30" s="11">
        <f t="shared" si="92"/>
        <v>1</v>
      </c>
      <c r="DA30" s="11">
        <f t="shared" si="93"/>
        <v>0</v>
      </c>
      <c r="DB30" s="11">
        <f t="shared" si="94"/>
        <v>0</v>
      </c>
      <c r="DC30" s="11">
        <f t="shared" si="95"/>
        <v>0</v>
      </c>
      <c r="DD30" s="17">
        <f t="shared" si="96"/>
        <v>1</v>
      </c>
      <c r="DE30" s="12" t="s">
        <v>1658</v>
      </c>
      <c r="DF30" s="12">
        <v>789</v>
      </c>
      <c r="DG30" s="13">
        <v>3498</v>
      </c>
      <c r="DH30" s="17">
        <f t="shared" si="97"/>
        <v>5</v>
      </c>
      <c r="DI30" s="17">
        <f t="shared" si="98"/>
        <v>3.1</v>
      </c>
      <c r="DJ30" s="10" t="str">
        <f t="shared" si="99"/>
        <v>Bra</v>
      </c>
    </row>
    <row r="31" spans="1:114" ht="15" x14ac:dyDescent="0.25">
      <c r="A31" s="6" t="s">
        <v>947</v>
      </c>
      <c r="B31" s="7">
        <v>1463</v>
      </c>
      <c r="C31" s="6" t="s">
        <v>991</v>
      </c>
      <c r="D31" s="9" t="str">
        <f t="shared" si="0"/>
        <v>Lina Sjöstrand</v>
      </c>
      <c r="E31" s="10" t="str">
        <f t="shared" si="1"/>
        <v>lina.sjostrand@mark.se</v>
      </c>
      <c r="F31" s="10" t="str">
        <f t="shared" si="2"/>
        <v>Folkhälsoutvecklare</v>
      </c>
      <c r="G31" s="11">
        <f t="shared" si="3"/>
        <v>0</v>
      </c>
      <c r="H31" s="11">
        <f t="shared" si="4"/>
        <v>0</v>
      </c>
      <c r="I31" s="11">
        <f t="shared" si="5"/>
        <v>0</v>
      </c>
      <c r="J31" s="11">
        <f t="shared" si="6"/>
        <v>1.25</v>
      </c>
      <c r="K31" s="11">
        <f t="shared" si="7"/>
        <v>0</v>
      </c>
      <c r="L31" s="10">
        <f t="shared" si="8"/>
        <v>1.25</v>
      </c>
      <c r="M31" s="11">
        <f t="shared" si="9"/>
        <v>1</v>
      </c>
      <c r="N31" s="11">
        <f t="shared" si="10"/>
        <v>1</v>
      </c>
      <c r="O31" s="11">
        <f t="shared" si="11"/>
        <v>1</v>
      </c>
      <c r="P31" s="11">
        <f t="shared" si="12"/>
        <v>1</v>
      </c>
      <c r="Q31" s="11">
        <f t="shared" si="13"/>
        <v>0</v>
      </c>
      <c r="R31" s="11">
        <f t="shared" si="14"/>
        <v>0</v>
      </c>
      <c r="S31" s="10">
        <f t="shared" si="15"/>
        <v>4</v>
      </c>
      <c r="T31" s="11">
        <f t="shared" si="16"/>
        <v>0.625</v>
      </c>
      <c r="U31" s="11">
        <f t="shared" si="17"/>
        <v>0.625</v>
      </c>
      <c r="V31" s="11">
        <f t="shared" si="18"/>
        <v>0.625</v>
      </c>
      <c r="W31" s="11">
        <f t="shared" si="19"/>
        <v>0.625</v>
      </c>
      <c r="X31" s="11">
        <f t="shared" si="20"/>
        <v>0.625</v>
      </c>
      <c r="Y31" s="11">
        <f t="shared" si="21"/>
        <v>0.625</v>
      </c>
      <c r="Z31" s="11">
        <f t="shared" si="22"/>
        <v>0.625</v>
      </c>
      <c r="AA31" s="11">
        <f t="shared" si="23"/>
        <v>0.625</v>
      </c>
      <c r="AB31" s="11">
        <f t="shared" si="24"/>
        <v>0</v>
      </c>
      <c r="AC31" s="10">
        <f t="shared" si="25"/>
        <v>5</v>
      </c>
      <c r="AD31" s="11">
        <f t="shared" si="26"/>
        <v>1</v>
      </c>
      <c r="AE31" s="11">
        <f t="shared" si="27"/>
        <v>0</v>
      </c>
      <c r="AF31" s="11">
        <f t="shared" si="28"/>
        <v>1</v>
      </c>
      <c r="AG31" s="11">
        <f t="shared" si="29"/>
        <v>0</v>
      </c>
      <c r="AH31" s="11">
        <f t="shared" si="30"/>
        <v>0</v>
      </c>
      <c r="AI31" s="11">
        <f t="shared" si="31"/>
        <v>0</v>
      </c>
      <c r="AJ31" s="10">
        <f t="shared" si="32"/>
        <v>2</v>
      </c>
      <c r="AK31" s="11">
        <f t="shared" si="33"/>
        <v>1</v>
      </c>
      <c r="AL31" s="11">
        <f t="shared" si="34"/>
        <v>1</v>
      </c>
      <c r="AM31" s="11">
        <f t="shared" si="35"/>
        <v>1</v>
      </c>
      <c r="AN31" s="11">
        <f t="shared" si="36"/>
        <v>1</v>
      </c>
      <c r="AO31" s="11">
        <f t="shared" si="37"/>
        <v>1</v>
      </c>
      <c r="AP31" s="11">
        <f t="shared" si="38"/>
        <v>0</v>
      </c>
      <c r="AQ31" s="10">
        <f t="shared" si="39"/>
        <v>5</v>
      </c>
      <c r="AR31" s="11">
        <f t="shared" si="40"/>
        <v>0</v>
      </c>
      <c r="AS31" s="11">
        <f t="shared" si="41"/>
        <v>0</v>
      </c>
      <c r="AT31" s="11">
        <f t="shared" si="42"/>
        <v>0</v>
      </c>
      <c r="AU31" s="11">
        <f t="shared" si="43"/>
        <v>0</v>
      </c>
      <c r="AV31" s="11">
        <f t="shared" si="44"/>
        <v>1</v>
      </c>
      <c r="AW31" s="11">
        <f t="shared" si="45"/>
        <v>0</v>
      </c>
      <c r="AX31" s="10">
        <f t="shared" si="46"/>
        <v>1</v>
      </c>
      <c r="AY31" s="12" t="s">
        <v>1349</v>
      </c>
      <c r="AZ31" s="12">
        <v>843</v>
      </c>
      <c r="BA31" s="13">
        <v>2402</v>
      </c>
      <c r="BB31" s="10">
        <f t="shared" si="47"/>
        <v>2</v>
      </c>
      <c r="BC31" s="17">
        <f t="shared" si="48"/>
        <v>2.9</v>
      </c>
      <c r="BD31" s="35" t="s">
        <v>1785</v>
      </c>
      <c r="BE31" s="10" t="str">
        <f t="shared" si="49"/>
        <v>Varken eller</v>
      </c>
      <c r="BF31" s="6" t="s">
        <v>947</v>
      </c>
      <c r="BG31" s="7">
        <v>1463</v>
      </c>
      <c r="BH31" s="6" t="s">
        <v>991</v>
      </c>
      <c r="BI31" s="9" t="str">
        <f t="shared" si="50"/>
        <v>Lina Sjöstrand</v>
      </c>
      <c r="BJ31" s="10" t="str">
        <f t="shared" si="51"/>
        <v>lina.sjostrand@mark.se</v>
      </c>
      <c r="BK31" s="10" t="str">
        <f t="shared" si="52"/>
        <v>Folkhälsoutvecklare</v>
      </c>
      <c r="BL31" s="10"/>
      <c r="BM31" s="11">
        <f t="shared" si="53"/>
        <v>0</v>
      </c>
      <c r="BN31" s="11">
        <f t="shared" si="54"/>
        <v>0</v>
      </c>
      <c r="BO31" s="11">
        <f t="shared" si="55"/>
        <v>0</v>
      </c>
      <c r="BP31" s="11">
        <f t="shared" si="56"/>
        <v>1.25</v>
      </c>
      <c r="BQ31" s="11">
        <f t="shared" si="57"/>
        <v>0</v>
      </c>
      <c r="BR31" s="17">
        <f t="shared" si="58"/>
        <v>1.25</v>
      </c>
      <c r="BS31" s="11">
        <f t="shared" si="59"/>
        <v>1</v>
      </c>
      <c r="BT31" s="11">
        <f t="shared" si="60"/>
        <v>1</v>
      </c>
      <c r="BU31" s="11">
        <f t="shared" si="61"/>
        <v>1</v>
      </c>
      <c r="BV31" s="11">
        <f t="shared" si="62"/>
        <v>1</v>
      </c>
      <c r="BW31" s="11">
        <f t="shared" si="63"/>
        <v>0</v>
      </c>
      <c r="BX31" s="11">
        <f t="shared" si="64"/>
        <v>0</v>
      </c>
      <c r="BY31" s="17">
        <f t="shared" si="65"/>
        <v>4</v>
      </c>
      <c r="BZ31" s="11">
        <f t="shared" si="66"/>
        <v>0.625</v>
      </c>
      <c r="CA31" s="11">
        <f t="shared" si="67"/>
        <v>0.625</v>
      </c>
      <c r="CB31" s="11">
        <f t="shared" si="68"/>
        <v>0.625</v>
      </c>
      <c r="CC31" s="11">
        <f t="shared" si="69"/>
        <v>0.625</v>
      </c>
      <c r="CD31" s="11">
        <f t="shared" si="70"/>
        <v>0.625</v>
      </c>
      <c r="CE31" s="11">
        <f t="shared" si="71"/>
        <v>0.625</v>
      </c>
      <c r="CF31" s="11">
        <f t="shared" si="72"/>
        <v>0.625</v>
      </c>
      <c r="CG31" s="11">
        <f t="shared" si="73"/>
        <v>0.625</v>
      </c>
      <c r="CH31" s="11">
        <f t="shared" si="74"/>
        <v>0</v>
      </c>
      <c r="CI31" s="17">
        <f t="shared" si="75"/>
        <v>5</v>
      </c>
      <c r="CJ31" s="11">
        <f t="shared" si="76"/>
        <v>1</v>
      </c>
      <c r="CK31" s="11">
        <f t="shared" si="77"/>
        <v>0</v>
      </c>
      <c r="CL31" s="11">
        <f t="shared" si="78"/>
        <v>1</v>
      </c>
      <c r="CM31" s="11">
        <f t="shared" si="79"/>
        <v>0</v>
      </c>
      <c r="CN31" s="11">
        <f t="shared" si="80"/>
        <v>0</v>
      </c>
      <c r="CO31" s="11">
        <f t="shared" si="81"/>
        <v>0</v>
      </c>
      <c r="CP31" s="17">
        <f t="shared" si="82"/>
        <v>2</v>
      </c>
      <c r="CQ31" s="11">
        <f t="shared" si="83"/>
        <v>1</v>
      </c>
      <c r="CR31" s="11">
        <f t="shared" si="84"/>
        <v>1</v>
      </c>
      <c r="CS31" s="11">
        <f t="shared" si="85"/>
        <v>1</v>
      </c>
      <c r="CT31" s="11">
        <f t="shared" si="86"/>
        <v>1</v>
      </c>
      <c r="CU31" s="11">
        <f t="shared" si="87"/>
        <v>1</v>
      </c>
      <c r="CV31" s="11">
        <f t="shared" si="88"/>
        <v>0</v>
      </c>
      <c r="CW31" s="17">
        <f t="shared" si="89"/>
        <v>5</v>
      </c>
      <c r="CX31" s="11">
        <f t="shared" si="90"/>
        <v>0</v>
      </c>
      <c r="CY31" s="11">
        <f t="shared" si="91"/>
        <v>0</v>
      </c>
      <c r="CZ31" s="11">
        <f t="shared" si="92"/>
        <v>0</v>
      </c>
      <c r="DA31" s="11">
        <f t="shared" si="93"/>
        <v>0</v>
      </c>
      <c r="DB31" s="11">
        <f t="shared" si="94"/>
        <v>1</v>
      </c>
      <c r="DC31" s="11">
        <f t="shared" si="95"/>
        <v>0</v>
      </c>
      <c r="DD31" s="17">
        <f t="shared" si="96"/>
        <v>1</v>
      </c>
      <c r="DE31" s="12" t="s">
        <v>1349</v>
      </c>
      <c r="DF31" s="12">
        <v>843</v>
      </c>
      <c r="DG31" s="13">
        <v>2402</v>
      </c>
      <c r="DH31" s="17">
        <f t="shared" si="97"/>
        <v>2</v>
      </c>
      <c r="DI31" s="17">
        <f t="shared" si="98"/>
        <v>2.9</v>
      </c>
      <c r="DJ31" s="10" t="str">
        <f t="shared" si="99"/>
        <v>Varken eller</v>
      </c>
    </row>
    <row r="32" spans="1:114" ht="15" x14ac:dyDescent="0.25">
      <c r="A32" s="6" t="s">
        <v>947</v>
      </c>
      <c r="B32" s="7">
        <v>1495</v>
      </c>
      <c r="C32" s="6" t="s">
        <v>106</v>
      </c>
      <c r="D32" s="9" t="str">
        <f t="shared" si="0"/>
        <v>Louise Albansson Brohede</v>
      </c>
      <c r="E32" s="10" t="str">
        <f t="shared" si="1"/>
        <v>louise.albansson@skara.se</v>
      </c>
      <c r="F32" s="10" t="str">
        <f t="shared" si="2"/>
        <v>Kommunutvecklare</v>
      </c>
      <c r="G32" s="11">
        <f t="shared" si="3"/>
        <v>0</v>
      </c>
      <c r="H32" s="11">
        <f t="shared" si="4"/>
        <v>0</v>
      </c>
      <c r="I32" s="11">
        <f t="shared" si="5"/>
        <v>1.25</v>
      </c>
      <c r="J32" s="11">
        <f t="shared" si="6"/>
        <v>0</v>
      </c>
      <c r="K32" s="11">
        <f t="shared" si="7"/>
        <v>0</v>
      </c>
      <c r="L32" s="10">
        <f t="shared" si="8"/>
        <v>1.25</v>
      </c>
      <c r="M32" s="11">
        <f t="shared" si="9"/>
        <v>1</v>
      </c>
      <c r="N32" s="11">
        <f t="shared" si="10"/>
        <v>1</v>
      </c>
      <c r="O32" s="11">
        <f t="shared" si="11"/>
        <v>1</v>
      </c>
      <c r="P32" s="11">
        <f t="shared" si="12"/>
        <v>1</v>
      </c>
      <c r="Q32" s="11">
        <f t="shared" si="13"/>
        <v>0</v>
      </c>
      <c r="R32" s="11">
        <f t="shared" si="14"/>
        <v>0</v>
      </c>
      <c r="S32" s="10">
        <f t="shared" si="15"/>
        <v>4</v>
      </c>
      <c r="T32" s="11">
        <f t="shared" si="16"/>
        <v>0.625</v>
      </c>
      <c r="U32" s="11">
        <f t="shared" si="17"/>
        <v>0</v>
      </c>
      <c r="V32" s="11">
        <f t="shared" si="18"/>
        <v>0.625</v>
      </c>
      <c r="W32" s="11">
        <f t="shared" si="19"/>
        <v>0</v>
      </c>
      <c r="X32" s="11">
        <f t="shared" si="20"/>
        <v>0</v>
      </c>
      <c r="Y32" s="11">
        <f t="shared" si="21"/>
        <v>0.625</v>
      </c>
      <c r="Z32" s="11">
        <f t="shared" si="22"/>
        <v>0.625</v>
      </c>
      <c r="AA32" s="11">
        <f t="shared" si="23"/>
        <v>0.625</v>
      </c>
      <c r="AB32" s="11">
        <f t="shared" si="24"/>
        <v>0</v>
      </c>
      <c r="AC32" s="10">
        <f t="shared" si="25"/>
        <v>3.125</v>
      </c>
      <c r="AD32" s="11">
        <f t="shared" si="26"/>
        <v>0</v>
      </c>
      <c r="AE32" s="11">
        <f t="shared" si="27"/>
        <v>2</v>
      </c>
      <c r="AF32" s="11">
        <f t="shared" si="28"/>
        <v>0</v>
      </c>
      <c r="AG32" s="11">
        <f t="shared" si="29"/>
        <v>2</v>
      </c>
      <c r="AH32" s="11">
        <f t="shared" si="30"/>
        <v>0</v>
      </c>
      <c r="AI32" s="11">
        <f t="shared" si="31"/>
        <v>0</v>
      </c>
      <c r="AJ32" s="10">
        <f t="shared" si="32"/>
        <v>4</v>
      </c>
      <c r="AK32" s="11">
        <f t="shared" si="33"/>
        <v>1</v>
      </c>
      <c r="AL32" s="11">
        <f t="shared" si="34"/>
        <v>1</v>
      </c>
      <c r="AM32" s="11">
        <f t="shared" si="35"/>
        <v>1</v>
      </c>
      <c r="AN32" s="11">
        <f t="shared" si="36"/>
        <v>1</v>
      </c>
      <c r="AO32" s="11">
        <f t="shared" si="37"/>
        <v>0</v>
      </c>
      <c r="AP32" s="11">
        <f t="shared" si="38"/>
        <v>0</v>
      </c>
      <c r="AQ32" s="10">
        <f t="shared" si="39"/>
        <v>4</v>
      </c>
      <c r="AR32" s="11">
        <f t="shared" si="40"/>
        <v>0</v>
      </c>
      <c r="AS32" s="11">
        <f t="shared" si="41"/>
        <v>0</v>
      </c>
      <c r="AT32" s="11">
        <f t="shared" si="42"/>
        <v>0</v>
      </c>
      <c r="AU32" s="11">
        <f t="shared" si="43"/>
        <v>0</v>
      </c>
      <c r="AV32" s="11">
        <f t="shared" si="44"/>
        <v>1</v>
      </c>
      <c r="AW32" s="11">
        <f t="shared" si="45"/>
        <v>0</v>
      </c>
      <c r="AX32" s="10">
        <f t="shared" si="46"/>
        <v>1</v>
      </c>
      <c r="AY32" s="12" t="s">
        <v>1659</v>
      </c>
      <c r="AZ32" s="12" t="s">
        <v>1466</v>
      </c>
      <c r="BA32" s="13">
        <v>3275</v>
      </c>
      <c r="BB32" s="10">
        <f t="shared" si="47"/>
        <v>5</v>
      </c>
      <c r="BC32" s="17">
        <f t="shared" si="48"/>
        <v>3.2</v>
      </c>
      <c r="BD32" s="36" t="s">
        <v>1786</v>
      </c>
      <c r="BE32" s="10" t="str">
        <f t="shared" si="49"/>
        <v>Bra</v>
      </c>
      <c r="BF32" s="6" t="s">
        <v>947</v>
      </c>
      <c r="BG32" s="7">
        <v>1495</v>
      </c>
      <c r="BH32" s="6" t="s">
        <v>106</v>
      </c>
      <c r="BI32" s="9" t="str">
        <f t="shared" si="50"/>
        <v>Louise Albansson Brohede</v>
      </c>
      <c r="BJ32" s="10" t="str">
        <f t="shared" si="51"/>
        <v>louise.albansson@skara.se</v>
      </c>
      <c r="BK32" s="10" t="str">
        <f t="shared" si="52"/>
        <v>Kommunutvecklare</v>
      </c>
      <c r="BL32" s="10"/>
      <c r="BM32" s="11">
        <f t="shared" si="53"/>
        <v>0</v>
      </c>
      <c r="BN32" s="11">
        <f t="shared" si="54"/>
        <v>0</v>
      </c>
      <c r="BO32" s="11">
        <f t="shared" si="55"/>
        <v>1.25</v>
      </c>
      <c r="BP32" s="11">
        <f t="shared" si="56"/>
        <v>0</v>
      </c>
      <c r="BQ32" s="11">
        <f t="shared" si="57"/>
        <v>0</v>
      </c>
      <c r="BR32" s="17">
        <f t="shared" si="58"/>
        <v>1.25</v>
      </c>
      <c r="BS32" s="11">
        <f t="shared" si="59"/>
        <v>1</v>
      </c>
      <c r="BT32" s="11">
        <f t="shared" si="60"/>
        <v>1</v>
      </c>
      <c r="BU32" s="11">
        <f t="shared" si="61"/>
        <v>1</v>
      </c>
      <c r="BV32" s="11">
        <f t="shared" si="62"/>
        <v>1</v>
      </c>
      <c r="BW32" s="11">
        <f t="shared" si="63"/>
        <v>0</v>
      </c>
      <c r="BX32" s="11">
        <f t="shared" si="64"/>
        <v>0</v>
      </c>
      <c r="BY32" s="17">
        <f t="shared" si="65"/>
        <v>4</v>
      </c>
      <c r="BZ32" s="11">
        <f t="shared" si="66"/>
        <v>0.625</v>
      </c>
      <c r="CA32" s="11">
        <f t="shared" si="67"/>
        <v>0</v>
      </c>
      <c r="CB32" s="11">
        <f t="shared" si="68"/>
        <v>0.625</v>
      </c>
      <c r="CC32" s="11">
        <f t="shared" si="69"/>
        <v>0</v>
      </c>
      <c r="CD32" s="11">
        <f t="shared" si="70"/>
        <v>0</v>
      </c>
      <c r="CE32" s="11">
        <f t="shared" si="71"/>
        <v>0.625</v>
      </c>
      <c r="CF32" s="11">
        <f t="shared" si="72"/>
        <v>0.625</v>
      </c>
      <c r="CG32" s="11">
        <f t="shared" si="73"/>
        <v>0.625</v>
      </c>
      <c r="CH32" s="11">
        <f t="shared" si="74"/>
        <v>0</v>
      </c>
      <c r="CI32" s="17">
        <f t="shared" si="75"/>
        <v>3.125</v>
      </c>
      <c r="CJ32" s="11">
        <f t="shared" si="76"/>
        <v>0</v>
      </c>
      <c r="CK32" s="11">
        <f t="shared" si="77"/>
        <v>2</v>
      </c>
      <c r="CL32" s="11">
        <f t="shared" si="78"/>
        <v>0</v>
      </c>
      <c r="CM32" s="11">
        <f t="shared" si="79"/>
        <v>2</v>
      </c>
      <c r="CN32" s="11">
        <f t="shared" si="80"/>
        <v>0</v>
      </c>
      <c r="CO32" s="11">
        <f t="shared" si="81"/>
        <v>0</v>
      </c>
      <c r="CP32" s="17">
        <f t="shared" si="82"/>
        <v>4</v>
      </c>
      <c r="CQ32" s="11">
        <f t="shared" si="83"/>
        <v>1</v>
      </c>
      <c r="CR32" s="11">
        <f t="shared" si="84"/>
        <v>1</v>
      </c>
      <c r="CS32" s="11">
        <f t="shared" si="85"/>
        <v>1</v>
      </c>
      <c r="CT32" s="11">
        <f t="shared" si="86"/>
        <v>1</v>
      </c>
      <c r="CU32" s="11">
        <f t="shared" si="87"/>
        <v>0</v>
      </c>
      <c r="CV32" s="11">
        <f t="shared" si="88"/>
        <v>0</v>
      </c>
      <c r="CW32" s="17">
        <f t="shared" si="89"/>
        <v>4</v>
      </c>
      <c r="CX32" s="11">
        <f t="shared" si="90"/>
        <v>0</v>
      </c>
      <c r="CY32" s="11">
        <f t="shared" si="91"/>
        <v>0</v>
      </c>
      <c r="CZ32" s="11">
        <f t="shared" si="92"/>
        <v>0</v>
      </c>
      <c r="DA32" s="11">
        <f t="shared" si="93"/>
        <v>0</v>
      </c>
      <c r="DB32" s="11">
        <f t="shared" si="94"/>
        <v>1</v>
      </c>
      <c r="DC32" s="11">
        <f t="shared" si="95"/>
        <v>0</v>
      </c>
      <c r="DD32" s="17">
        <f t="shared" si="96"/>
        <v>1</v>
      </c>
      <c r="DE32" s="12" t="s">
        <v>1659</v>
      </c>
      <c r="DF32" s="12" t="s">
        <v>1466</v>
      </c>
      <c r="DG32" s="13">
        <v>3275</v>
      </c>
      <c r="DH32" s="17">
        <f t="shared" si="97"/>
        <v>5</v>
      </c>
      <c r="DI32" s="17">
        <f t="shared" si="98"/>
        <v>3.2</v>
      </c>
      <c r="DJ32" s="10" t="str">
        <f t="shared" si="99"/>
        <v>Bra</v>
      </c>
    </row>
    <row r="33" spans="1:114" ht="15" x14ac:dyDescent="0.25">
      <c r="A33" s="6" t="s">
        <v>947</v>
      </c>
      <c r="B33" s="7">
        <v>1487</v>
      </c>
      <c r="C33" s="6" t="s">
        <v>1024</v>
      </c>
      <c r="D33" s="9" t="str">
        <f t="shared" si="0"/>
        <v>Christer Glännestrand</v>
      </c>
      <c r="E33" s="10" t="str">
        <f t="shared" si="1"/>
        <v>christer.glannestrand@vanersborg.se</v>
      </c>
      <c r="F33" s="10" t="str">
        <f t="shared" si="2"/>
        <v>Enhetschef</v>
      </c>
      <c r="G33" s="11">
        <f t="shared" si="3"/>
        <v>0</v>
      </c>
      <c r="H33" s="11">
        <f t="shared" si="4"/>
        <v>0</v>
      </c>
      <c r="I33" s="11">
        <f t="shared" si="5"/>
        <v>1.25</v>
      </c>
      <c r="J33" s="11">
        <f t="shared" si="6"/>
        <v>0</v>
      </c>
      <c r="K33" s="11">
        <f t="shared" si="7"/>
        <v>0</v>
      </c>
      <c r="L33" s="10">
        <f t="shared" si="8"/>
        <v>1.25</v>
      </c>
      <c r="M33" s="11">
        <f t="shared" si="9"/>
        <v>1</v>
      </c>
      <c r="N33" s="11">
        <f t="shared" si="10"/>
        <v>1</v>
      </c>
      <c r="O33" s="11">
        <f t="shared" si="11"/>
        <v>1</v>
      </c>
      <c r="P33" s="11">
        <f t="shared" si="12"/>
        <v>1</v>
      </c>
      <c r="Q33" s="11">
        <f t="shared" si="13"/>
        <v>0</v>
      </c>
      <c r="R33" s="11">
        <f t="shared" si="14"/>
        <v>0</v>
      </c>
      <c r="S33" s="10">
        <f t="shared" si="15"/>
        <v>4</v>
      </c>
      <c r="T33" s="11">
        <f t="shared" si="16"/>
        <v>0</v>
      </c>
      <c r="U33" s="11">
        <f t="shared" si="17"/>
        <v>0.625</v>
      </c>
      <c r="V33" s="11">
        <f t="shared" si="18"/>
        <v>0.625</v>
      </c>
      <c r="W33" s="11">
        <f t="shared" si="19"/>
        <v>0.625</v>
      </c>
      <c r="X33" s="11">
        <f t="shared" si="20"/>
        <v>0</v>
      </c>
      <c r="Y33" s="11">
        <f t="shared" si="21"/>
        <v>0.625</v>
      </c>
      <c r="Z33" s="11">
        <f t="shared" si="22"/>
        <v>0</v>
      </c>
      <c r="AA33" s="11">
        <f t="shared" si="23"/>
        <v>0.625</v>
      </c>
      <c r="AB33" s="11">
        <f t="shared" si="24"/>
        <v>0</v>
      </c>
      <c r="AC33" s="10">
        <f t="shared" si="25"/>
        <v>3.125</v>
      </c>
      <c r="AD33" s="11">
        <f t="shared" si="26"/>
        <v>0</v>
      </c>
      <c r="AE33" s="11">
        <f t="shared" si="27"/>
        <v>2</v>
      </c>
      <c r="AF33" s="11">
        <f t="shared" si="28"/>
        <v>0</v>
      </c>
      <c r="AG33" s="11">
        <f t="shared" si="29"/>
        <v>0</v>
      </c>
      <c r="AH33" s="11">
        <f t="shared" si="30"/>
        <v>0</v>
      </c>
      <c r="AI33" s="11">
        <f t="shared" si="31"/>
        <v>0</v>
      </c>
      <c r="AJ33" s="10">
        <f t="shared" si="32"/>
        <v>2</v>
      </c>
      <c r="AK33" s="11">
        <f t="shared" si="33"/>
        <v>1</v>
      </c>
      <c r="AL33" s="11">
        <f t="shared" si="34"/>
        <v>1</v>
      </c>
      <c r="AM33" s="11">
        <f t="shared" si="35"/>
        <v>0</v>
      </c>
      <c r="AN33" s="11">
        <f t="shared" si="36"/>
        <v>1</v>
      </c>
      <c r="AO33" s="11">
        <f t="shared" si="37"/>
        <v>0</v>
      </c>
      <c r="AP33" s="11">
        <f t="shared" si="38"/>
        <v>0</v>
      </c>
      <c r="AQ33" s="10">
        <f t="shared" si="39"/>
        <v>3</v>
      </c>
      <c r="AR33" s="11">
        <f t="shared" si="40"/>
        <v>1</v>
      </c>
      <c r="AS33" s="11">
        <f t="shared" si="41"/>
        <v>0</v>
      </c>
      <c r="AT33" s="11">
        <f t="shared" si="42"/>
        <v>1</v>
      </c>
      <c r="AU33" s="11">
        <f t="shared" si="43"/>
        <v>0</v>
      </c>
      <c r="AV33" s="11">
        <f t="shared" si="44"/>
        <v>0</v>
      </c>
      <c r="AW33" s="11">
        <f t="shared" si="45"/>
        <v>0</v>
      </c>
      <c r="AX33" s="10">
        <f t="shared" si="46"/>
        <v>2</v>
      </c>
      <c r="AY33" s="12" t="s">
        <v>1334</v>
      </c>
      <c r="AZ33" s="12">
        <v>910</v>
      </c>
      <c r="BA33" s="13">
        <v>2349</v>
      </c>
      <c r="BB33" s="10">
        <f t="shared" si="47"/>
        <v>2</v>
      </c>
      <c r="BC33" s="17">
        <f t="shared" si="48"/>
        <v>2.5</v>
      </c>
      <c r="BD33" s="35" t="s">
        <v>1785</v>
      </c>
      <c r="BE33" s="10" t="str">
        <f t="shared" si="49"/>
        <v>Bra</v>
      </c>
      <c r="BF33" s="6" t="s">
        <v>947</v>
      </c>
      <c r="BG33" s="7">
        <v>1487</v>
      </c>
      <c r="BH33" s="6" t="s">
        <v>1024</v>
      </c>
      <c r="BI33" s="9" t="str">
        <f t="shared" si="50"/>
        <v>Christer Glännestrand</v>
      </c>
      <c r="BJ33" s="10" t="str">
        <f t="shared" si="51"/>
        <v>christer.glannestrand@vanersborg.se</v>
      </c>
      <c r="BK33" s="10" t="str">
        <f t="shared" si="52"/>
        <v>Enhetschef</v>
      </c>
      <c r="BL33" s="10"/>
      <c r="BM33" s="11">
        <f t="shared" si="53"/>
        <v>0</v>
      </c>
      <c r="BN33" s="11">
        <f t="shared" si="54"/>
        <v>0</v>
      </c>
      <c r="BO33" s="11">
        <f t="shared" si="55"/>
        <v>1.25</v>
      </c>
      <c r="BP33" s="11">
        <f t="shared" si="56"/>
        <v>0</v>
      </c>
      <c r="BQ33" s="11">
        <f t="shared" si="57"/>
        <v>0</v>
      </c>
      <c r="BR33" s="17">
        <f t="shared" si="58"/>
        <v>1.25</v>
      </c>
      <c r="BS33" s="11">
        <f t="shared" si="59"/>
        <v>1</v>
      </c>
      <c r="BT33" s="11">
        <f t="shared" si="60"/>
        <v>1</v>
      </c>
      <c r="BU33" s="11">
        <f t="shared" si="61"/>
        <v>1</v>
      </c>
      <c r="BV33" s="11">
        <f t="shared" si="62"/>
        <v>1</v>
      </c>
      <c r="BW33" s="11">
        <f t="shared" si="63"/>
        <v>0</v>
      </c>
      <c r="BX33" s="11">
        <f t="shared" si="64"/>
        <v>0</v>
      </c>
      <c r="BY33" s="17">
        <f t="shared" si="65"/>
        <v>4</v>
      </c>
      <c r="BZ33" s="11">
        <f t="shared" si="66"/>
        <v>0</v>
      </c>
      <c r="CA33" s="11">
        <f t="shared" si="67"/>
        <v>0.625</v>
      </c>
      <c r="CB33" s="11">
        <f t="shared" si="68"/>
        <v>0.625</v>
      </c>
      <c r="CC33" s="11">
        <f t="shared" si="69"/>
        <v>0.625</v>
      </c>
      <c r="CD33" s="11">
        <f t="shared" si="70"/>
        <v>0</v>
      </c>
      <c r="CE33" s="11">
        <f t="shared" si="71"/>
        <v>0.625</v>
      </c>
      <c r="CF33" s="11">
        <f t="shared" si="72"/>
        <v>0</v>
      </c>
      <c r="CG33" s="11">
        <f t="shared" si="73"/>
        <v>0.625</v>
      </c>
      <c r="CH33" s="11">
        <f t="shared" si="74"/>
        <v>0</v>
      </c>
      <c r="CI33" s="17">
        <f t="shared" si="75"/>
        <v>3.125</v>
      </c>
      <c r="CJ33" s="11">
        <f t="shared" si="76"/>
        <v>0</v>
      </c>
      <c r="CK33" s="11">
        <f t="shared" si="77"/>
        <v>2</v>
      </c>
      <c r="CL33" s="11">
        <f t="shared" si="78"/>
        <v>0</v>
      </c>
      <c r="CM33" s="11">
        <f t="shared" si="79"/>
        <v>0</v>
      </c>
      <c r="CN33" s="11">
        <f t="shared" si="80"/>
        <v>0</v>
      </c>
      <c r="CO33" s="11">
        <f t="shared" si="81"/>
        <v>0</v>
      </c>
      <c r="CP33" s="17">
        <f t="shared" si="82"/>
        <v>2</v>
      </c>
      <c r="CQ33" s="11">
        <f t="shared" si="83"/>
        <v>1</v>
      </c>
      <c r="CR33" s="11">
        <f t="shared" si="84"/>
        <v>1</v>
      </c>
      <c r="CS33" s="11">
        <f t="shared" si="85"/>
        <v>0</v>
      </c>
      <c r="CT33" s="11">
        <f t="shared" si="86"/>
        <v>1</v>
      </c>
      <c r="CU33" s="11">
        <f t="shared" si="87"/>
        <v>0</v>
      </c>
      <c r="CV33" s="11">
        <f t="shared" si="88"/>
        <v>0</v>
      </c>
      <c r="CW33" s="17">
        <f t="shared" si="89"/>
        <v>3</v>
      </c>
      <c r="CX33" s="11">
        <f t="shared" si="90"/>
        <v>1</v>
      </c>
      <c r="CY33" s="11">
        <f t="shared" si="91"/>
        <v>0</v>
      </c>
      <c r="CZ33" s="11">
        <f t="shared" si="92"/>
        <v>1</v>
      </c>
      <c r="DA33" s="11">
        <f t="shared" si="93"/>
        <v>0</v>
      </c>
      <c r="DB33" s="11">
        <f t="shared" si="94"/>
        <v>0</v>
      </c>
      <c r="DC33" s="11">
        <f t="shared" si="95"/>
        <v>0</v>
      </c>
      <c r="DD33" s="17">
        <f t="shared" si="96"/>
        <v>2</v>
      </c>
      <c r="DE33" s="12" t="s">
        <v>1334</v>
      </c>
      <c r="DF33" s="12">
        <v>910</v>
      </c>
      <c r="DG33" s="13">
        <v>2349</v>
      </c>
      <c r="DH33" s="17">
        <f t="shared" si="97"/>
        <v>2</v>
      </c>
      <c r="DI33" s="17">
        <f t="shared" si="98"/>
        <v>2.5</v>
      </c>
      <c r="DJ33" s="10" t="str">
        <f t="shared" si="99"/>
        <v>Bra</v>
      </c>
    </row>
    <row r="34" spans="1:114" ht="15" x14ac:dyDescent="0.25">
      <c r="A34" s="6" t="s">
        <v>947</v>
      </c>
      <c r="B34" s="7">
        <v>1440</v>
      </c>
      <c r="C34" s="6" t="s">
        <v>114</v>
      </c>
      <c r="D34" s="9" t="str">
        <f t="shared" si="0"/>
        <v>Åsa Holmbom</v>
      </c>
      <c r="E34" s="10" t="str">
        <f t="shared" si="1"/>
        <v>asa.holmbom@ale.se</v>
      </c>
      <c r="F34" s="10" t="str">
        <f t="shared" si="2"/>
        <v>Enehetschef öppen fritidsverksamhet</v>
      </c>
      <c r="G34" s="11">
        <f t="shared" si="3"/>
        <v>0</v>
      </c>
      <c r="H34" s="11">
        <f t="shared" si="4"/>
        <v>0</v>
      </c>
      <c r="I34" s="11">
        <f t="shared" si="5"/>
        <v>1.25</v>
      </c>
      <c r="J34" s="11">
        <f t="shared" si="6"/>
        <v>1.25</v>
      </c>
      <c r="K34" s="11">
        <f t="shared" si="7"/>
        <v>0</v>
      </c>
      <c r="L34" s="10">
        <f t="shared" si="8"/>
        <v>2.5</v>
      </c>
      <c r="M34" s="11">
        <f t="shared" si="9"/>
        <v>0</v>
      </c>
      <c r="N34" s="11">
        <f t="shared" si="10"/>
        <v>0</v>
      </c>
      <c r="O34" s="11">
        <f t="shared" si="11"/>
        <v>1</v>
      </c>
      <c r="P34" s="11">
        <f t="shared" si="12"/>
        <v>0</v>
      </c>
      <c r="Q34" s="11">
        <f t="shared" si="13"/>
        <v>0</v>
      </c>
      <c r="R34" s="11">
        <f t="shared" si="14"/>
        <v>0</v>
      </c>
      <c r="S34" s="10">
        <f t="shared" si="15"/>
        <v>1</v>
      </c>
      <c r="T34" s="11">
        <f t="shared" si="16"/>
        <v>0.625</v>
      </c>
      <c r="U34" s="11">
        <f t="shared" si="17"/>
        <v>0.625</v>
      </c>
      <c r="V34" s="11">
        <f t="shared" si="18"/>
        <v>0.625</v>
      </c>
      <c r="W34" s="11">
        <f t="shared" si="19"/>
        <v>0</v>
      </c>
      <c r="X34" s="11">
        <f t="shared" si="20"/>
        <v>0</v>
      </c>
      <c r="Y34" s="11">
        <f t="shared" si="21"/>
        <v>0.625</v>
      </c>
      <c r="Z34" s="11">
        <f t="shared" si="22"/>
        <v>0</v>
      </c>
      <c r="AA34" s="11">
        <f t="shared" si="23"/>
        <v>0.625</v>
      </c>
      <c r="AB34" s="11">
        <f t="shared" si="24"/>
        <v>0</v>
      </c>
      <c r="AC34" s="10">
        <f t="shared" si="25"/>
        <v>3.125</v>
      </c>
      <c r="AD34" s="11">
        <f t="shared" si="26"/>
        <v>1</v>
      </c>
      <c r="AE34" s="11">
        <f t="shared" si="27"/>
        <v>0</v>
      </c>
      <c r="AF34" s="11">
        <f t="shared" si="28"/>
        <v>1</v>
      </c>
      <c r="AG34" s="11">
        <f t="shared" si="29"/>
        <v>0</v>
      </c>
      <c r="AH34" s="11">
        <f t="shared" si="30"/>
        <v>0</v>
      </c>
      <c r="AI34" s="11">
        <f t="shared" si="31"/>
        <v>0</v>
      </c>
      <c r="AJ34" s="10">
        <f t="shared" si="32"/>
        <v>2</v>
      </c>
      <c r="AK34" s="11">
        <f t="shared" si="33"/>
        <v>1</v>
      </c>
      <c r="AL34" s="11">
        <f t="shared" si="34"/>
        <v>1</v>
      </c>
      <c r="AM34" s="11">
        <f t="shared" si="35"/>
        <v>1</v>
      </c>
      <c r="AN34" s="11">
        <f t="shared" si="36"/>
        <v>1</v>
      </c>
      <c r="AO34" s="11">
        <f t="shared" si="37"/>
        <v>0</v>
      </c>
      <c r="AP34" s="11">
        <f t="shared" si="38"/>
        <v>0</v>
      </c>
      <c r="AQ34" s="10">
        <f t="shared" si="39"/>
        <v>4</v>
      </c>
      <c r="AR34" s="11">
        <f t="shared" si="40"/>
        <v>0</v>
      </c>
      <c r="AS34" s="11">
        <f t="shared" si="41"/>
        <v>1</v>
      </c>
      <c r="AT34" s="11">
        <f t="shared" si="42"/>
        <v>1</v>
      </c>
      <c r="AU34" s="11">
        <f t="shared" si="43"/>
        <v>1</v>
      </c>
      <c r="AV34" s="11">
        <f t="shared" si="44"/>
        <v>1</v>
      </c>
      <c r="AW34" s="11">
        <f t="shared" si="45"/>
        <v>0</v>
      </c>
      <c r="AX34" s="10">
        <f t="shared" si="46"/>
        <v>4</v>
      </c>
      <c r="AY34" s="12" t="s">
        <v>1660</v>
      </c>
      <c r="AZ34" s="12" t="s">
        <v>1661</v>
      </c>
      <c r="BA34" s="13">
        <v>2802</v>
      </c>
      <c r="BB34" s="10">
        <f t="shared" si="47"/>
        <v>4</v>
      </c>
      <c r="BC34" s="17">
        <f t="shared" si="48"/>
        <v>2.9</v>
      </c>
      <c r="BD34" s="35" t="s">
        <v>1785</v>
      </c>
      <c r="BE34" s="10" t="str">
        <f t="shared" si="49"/>
        <v>Bra</v>
      </c>
      <c r="BF34" s="6" t="s">
        <v>947</v>
      </c>
      <c r="BG34" s="7">
        <v>1440</v>
      </c>
      <c r="BH34" s="6" t="s">
        <v>114</v>
      </c>
      <c r="BI34" s="9" t="str">
        <f t="shared" si="50"/>
        <v>Åsa Holmbom</v>
      </c>
      <c r="BJ34" s="10" t="str">
        <f t="shared" si="51"/>
        <v>asa.holmbom@ale.se</v>
      </c>
      <c r="BK34" s="10" t="str">
        <f t="shared" si="52"/>
        <v>Enehetschef öppen fritidsverksamhet</v>
      </c>
      <c r="BL34" s="10"/>
      <c r="BM34" s="11">
        <f t="shared" si="53"/>
        <v>0</v>
      </c>
      <c r="BN34" s="11">
        <f t="shared" si="54"/>
        <v>0</v>
      </c>
      <c r="BO34" s="11">
        <f t="shared" si="55"/>
        <v>1.25</v>
      </c>
      <c r="BP34" s="11">
        <f t="shared" si="56"/>
        <v>1.25</v>
      </c>
      <c r="BQ34" s="11">
        <f t="shared" si="57"/>
        <v>0</v>
      </c>
      <c r="BR34" s="17">
        <f t="shared" si="58"/>
        <v>2.5</v>
      </c>
      <c r="BS34" s="11">
        <f t="shared" si="59"/>
        <v>0</v>
      </c>
      <c r="BT34" s="11">
        <f t="shared" si="60"/>
        <v>0</v>
      </c>
      <c r="BU34" s="11">
        <f t="shared" si="61"/>
        <v>1</v>
      </c>
      <c r="BV34" s="11">
        <f t="shared" si="62"/>
        <v>0</v>
      </c>
      <c r="BW34" s="11">
        <f t="shared" si="63"/>
        <v>0</v>
      </c>
      <c r="BX34" s="11">
        <f t="shared" si="64"/>
        <v>0</v>
      </c>
      <c r="BY34" s="17">
        <f t="shared" si="65"/>
        <v>1</v>
      </c>
      <c r="BZ34" s="11">
        <f t="shared" si="66"/>
        <v>0.625</v>
      </c>
      <c r="CA34" s="11">
        <f t="shared" si="67"/>
        <v>0.625</v>
      </c>
      <c r="CB34" s="11">
        <f t="shared" si="68"/>
        <v>0.625</v>
      </c>
      <c r="CC34" s="11">
        <f t="shared" si="69"/>
        <v>0</v>
      </c>
      <c r="CD34" s="11">
        <f t="shared" si="70"/>
        <v>0</v>
      </c>
      <c r="CE34" s="11">
        <f t="shared" si="71"/>
        <v>0.625</v>
      </c>
      <c r="CF34" s="11">
        <f t="shared" si="72"/>
        <v>0</v>
      </c>
      <c r="CG34" s="11">
        <f t="shared" si="73"/>
        <v>0.625</v>
      </c>
      <c r="CH34" s="11">
        <f t="shared" si="74"/>
        <v>0</v>
      </c>
      <c r="CI34" s="17">
        <f t="shared" si="75"/>
        <v>3.125</v>
      </c>
      <c r="CJ34" s="11">
        <f t="shared" si="76"/>
        <v>1</v>
      </c>
      <c r="CK34" s="11">
        <f t="shared" si="77"/>
        <v>0</v>
      </c>
      <c r="CL34" s="11">
        <f t="shared" si="78"/>
        <v>1</v>
      </c>
      <c r="CM34" s="11">
        <f t="shared" si="79"/>
        <v>0</v>
      </c>
      <c r="CN34" s="11">
        <f t="shared" si="80"/>
        <v>0</v>
      </c>
      <c r="CO34" s="11">
        <f t="shared" si="81"/>
        <v>0</v>
      </c>
      <c r="CP34" s="17">
        <f t="shared" si="82"/>
        <v>2</v>
      </c>
      <c r="CQ34" s="11">
        <f t="shared" si="83"/>
        <v>1</v>
      </c>
      <c r="CR34" s="11">
        <f t="shared" si="84"/>
        <v>1</v>
      </c>
      <c r="CS34" s="11">
        <f t="shared" si="85"/>
        <v>1</v>
      </c>
      <c r="CT34" s="11">
        <f t="shared" si="86"/>
        <v>1</v>
      </c>
      <c r="CU34" s="11">
        <f t="shared" si="87"/>
        <v>0</v>
      </c>
      <c r="CV34" s="11">
        <f t="shared" si="88"/>
        <v>0</v>
      </c>
      <c r="CW34" s="17">
        <f t="shared" si="89"/>
        <v>4</v>
      </c>
      <c r="CX34" s="11">
        <f t="shared" si="90"/>
        <v>0</v>
      </c>
      <c r="CY34" s="11">
        <f t="shared" si="91"/>
        <v>1</v>
      </c>
      <c r="CZ34" s="11">
        <f t="shared" si="92"/>
        <v>1</v>
      </c>
      <c r="DA34" s="11">
        <f t="shared" si="93"/>
        <v>1</v>
      </c>
      <c r="DB34" s="11">
        <f t="shared" si="94"/>
        <v>1</v>
      </c>
      <c r="DC34" s="11">
        <f t="shared" si="95"/>
        <v>0</v>
      </c>
      <c r="DD34" s="17">
        <f t="shared" si="96"/>
        <v>4</v>
      </c>
      <c r="DE34" s="12" t="s">
        <v>1660</v>
      </c>
      <c r="DF34" s="12" t="s">
        <v>1661</v>
      </c>
      <c r="DG34" s="13">
        <v>2802</v>
      </c>
      <c r="DH34" s="17">
        <f t="shared" si="97"/>
        <v>4</v>
      </c>
      <c r="DI34" s="17">
        <f t="shared" si="98"/>
        <v>2.9</v>
      </c>
      <c r="DJ34" s="10" t="str">
        <f t="shared" si="99"/>
        <v>Bra</v>
      </c>
    </row>
    <row r="35" spans="1:114" ht="15" x14ac:dyDescent="0.25">
      <c r="A35" s="6" t="s">
        <v>947</v>
      </c>
      <c r="B35" s="7">
        <v>1481</v>
      </c>
      <c r="C35" s="6" t="s">
        <v>628</v>
      </c>
      <c r="D35" s="9" t="str">
        <f t="shared" si="0"/>
        <v>Mona-Lisa Björkman van Barneveld</v>
      </c>
      <c r="E35" s="10" t="str">
        <f t="shared" si="1"/>
        <v>mona-lisa.bjorkman.van.barneveld@molndal.se</v>
      </c>
      <c r="F35" s="10" t="str">
        <f t="shared" si="2"/>
        <v>Planeringsek. Avd. Ungdoms- och samhällsarbete, Kultur- och fritidsförvaltningen</v>
      </c>
      <c r="G35" s="11">
        <f t="shared" si="3"/>
        <v>1.25</v>
      </c>
      <c r="H35" s="11">
        <f t="shared" si="4"/>
        <v>0</v>
      </c>
      <c r="I35" s="11">
        <f t="shared" si="5"/>
        <v>1.25</v>
      </c>
      <c r="J35" s="11">
        <f t="shared" si="6"/>
        <v>1.25</v>
      </c>
      <c r="K35" s="11">
        <f t="shared" si="7"/>
        <v>0</v>
      </c>
      <c r="L35" s="10">
        <f t="shared" si="8"/>
        <v>3.75</v>
      </c>
      <c r="M35" s="11">
        <f t="shared" si="9"/>
        <v>1</v>
      </c>
      <c r="N35" s="11">
        <f t="shared" si="10"/>
        <v>0</v>
      </c>
      <c r="O35" s="11">
        <f t="shared" si="11"/>
        <v>1</v>
      </c>
      <c r="P35" s="11">
        <f t="shared" si="12"/>
        <v>0</v>
      </c>
      <c r="Q35" s="11">
        <f t="shared" si="13"/>
        <v>0</v>
      </c>
      <c r="R35" s="11">
        <f t="shared" si="14"/>
        <v>0</v>
      </c>
      <c r="S35" s="10">
        <f t="shared" si="15"/>
        <v>2</v>
      </c>
      <c r="T35" s="11">
        <f t="shared" si="16"/>
        <v>0.625</v>
      </c>
      <c r="U35" s="11">
        <f t="shared" si="17"/>
        <v>0</v>
      </c>
      <c r="V35" s="11">
        <f t="shared" si="18"/>
        <v>0</v>
      </c>
      <c r="W35" s="11">
        <f t="shared" si="19"/>
        <v>0</v>
      </c>
      <c r="X35" s="11">
        <f t="shared" si="20"/>
        <v>0</v>
      </c>
      <c r="Y35" s="11">
        <f t="shared" si="21"/>
        <v>0.625</v>
      </c>
      <c r="Z35" s="11">
        <f t="shared" si="22"/>
        <v>0</v>
      </c>
      <c r="AA35" s="11">
        <f t="shared" si="23"/>
        <v>0.625</v>
      </c>
      <c r="AB35" s="11">
        <f t="shared" si="24"/>
        <v>0</v>
      </c>
      <c r="AC35" s="10">
        <f t="shared" si="25"/>
        <v>1.875</v>
      </c>
      <c r="AD35" s="11">
        <f t="shared" si="26"/>
        <v>0</v>
      </c>
      <c r="AE35" s="11">
        <f t="shared" si="27"/>
        <v>2</v>
      </c>
      <c r="AF35" s="11">
        <f t="shared" si="28"/>
        <v>1</v>
      </c>
      <c r="AG35" s="11">
        <f t="shared" si="29"/>
        <v>0</v>
      </c>
      <c r="AH35" s="11">
        <f t="shared" si="30"/>
        <v>0</v>
      </c>
      <c r="AI35" s="11">
        <f t="shared" si="31"/>
        <v>0</v>
      </c>
      <c r="AJ35" s="10">
        <f t="shared" si="32"/>
        <v>3</v>
      </c>
      <c r="AK35" s="11">
        <f t="shared" si="33"/>
        <v>1</v>
      </c>
      <c r="AL35" s="11">
        <f t="shared" si="34"/>
        <v>1</v>
      </c>
      <c r="AM35" s="11">
        <f t="shared" si="35"/>
        <v>1</v>
      </c>
      <c r="AN35" s="11">
        <f t="shared" si="36"/>
        <v>1</v>
      </c>
      <c r="AO35" s="11">
        <f t="shared" si="37"/>
        <v>0</v>
      </c>
      <c r="AP35" s="11">
        <f t="shared" si="38"/>
        <v>0</v>
      </c>
      <c r="AQ35" s="10">
        <f t="shared" si="39"/>
        <v>4</v>
      </c>
      <c r="AR35" s="11">
        <f t="shared" si="40"/>
        <v>1</v>
      </c>
      <c r="AS35" s="11">
        <f t="shared" si="41"/>
        <v>1</v>
      </c>
      <c r="AT35" s="11">
        <f t="shared" si="42"/>
        <v>1</v>
      </c>
      <c r="AU35" s="11">
        <f t="shared" si="43"/>
        <v>0</v>
      </c>
      <c r="AV35" s="11">
        <f t="shared" si="44"/>
        <v>0</v>
      </c>
      <c r="AW35" s="11">
        <f t="shared" si="45"/>
        <v>0</v>
      </c>
      <c r="AX35" s="10">
        <f t="shared" si="46"/>
        <v>3</v>
      </c>
      <c r="AY35" s="12" t="s">
        <v>1662</v>
      </c>
      <c r="AZ35" s="12" t="s">
        <v>1336</v>
      </c>
      <c r="BA35" s="13">
        <v>2928</v>
      </c>
      <c r="BB35" s="10">
        <f t="shared" si="47"/>
        <v>4</v>
      </c>
      <c r="BC35" s="17">
        <f t="shared" si="48"/>
        <v>3.1</v>
      </c>
      <c r="BD35" s="36" t="s">
        <v>1786</v>
      </c>
      <c r="BE35" s="10" t="str">
        <f t="shared" si="49"/>
        <v>Bra</v>
      </c>
      <c r="BF35" s="6" t="s">
        <v>947</v>
      </c>
      <c r="BG35" s="7">
        <v>1481</v>
      </c>
      <c r="BH35" s="6" t="s">
        <v>628</v>
      </c>
      <c r="BI35" s="9" t="str">
        <f t="shared" si="50"/>
        <v>Mona-Lisa Björkman van Barneveld</v>
      </c>
      <c r="BJ35" s="10" t="str">
        <f t="shared" si="51"/>
        <v>mona-lisa.bjorkman.van.barneveld@molndal.se</v>
      </c>
      <c r="BK35" s="10" t="str">
        <f t="shared" si="52"/>
        <v>Planeringsek. Avd. Ungdoms- och samhällsarbete, Kultur- och fritidsförvaltningen</v>
      </c>
      <c r="BL35" s="10"/>
      <c r="BM35" s="11">
        <f t="shared" si="53"/>
        <v>1.25</v>
      </c>
      <c r="BN35" s="11">
        <f t="shared" si="54"/>
        <v>0</v>
      </c>
      <c r="BO35" s="11">
        <f t="shared" si="55"/>
        <v>1.25</v>
      </c>
      <c r="BP35" s="11">
        <f t="shared" si="56"/>
        <v>1.25</v>
      </c>
      <c r="BQ35" s="11">
        <f t="shared" si="57"/>
        <v>0</v>
      </c>
      <c r="BR35" s="17">
        <f t="shared" si="58"/>
        <v>3.75</v>
      </c>
      <c r="BS35" s="11">
        <f t="shared" si="59"/>
        <v>1</v>
      </c>
      <c r="BT35" s="11">
        <f t="shared" si="60"/>
        <v>0</v>
      </c>
      <c r="BU35" s="11">
        <f t="shared" si="61"/>
        <v>1</v>
      </c>
      <c r="BV35" s="11">
        <f t="shared" si="62"/>
        <v>0</v>
      </c>
      <c r="BW35" s="11">
        <f t="shared" si="63"/>
        <v>0</v>
      </c>
      <c r="BX35" s="11">
        <f t="shared" si="64"/>
        <v>0</v>
      </c>
      <c r="BY35" s="17">
        <f t="shared" si="65"/>
        <v>2</v>
      </c>
      <c r="BZ35" s="11">
        <f t="shared" si="66"/>
        <v>0.625</v>
      </c>
      <c r="CA35" s="11">
        <f t="shared" si="67"/>
        <v>0</v>
      </c>
      <c r="CB35" s="11">
        <f t="shared" si="68"/>
        <v>0</v>
      </c>
      <c r="CC35" s="11">
        <f t="shared" si="69"/>
        <v>0</v>
      </c>
      <c r="CD35" s="11">
        <f t="shared" si="70"/>
        <v>0</v>
      </c>
      <c r="CE35" s="11">
        <f t="shared" si="71"/>
        <v>0.625</v>
      </c>
      <c r="CF35" s="11">
        <f t="shared" si="72"/>
        <v>0</v>
      </c>
      <c r="CG35" s="11">
        <f t="shared" si="73"/>
        <v>0.625</v>
      </c>
      <c r="CH35" s="11">
        <f t="shared" si="74"/>
        <v>0</v>
      </c>
      <c r="CI35" s="17">
        <f t="shared" si="75"/>
        <v>1.875</v>
      </c>
      <c r="CJ35" s="11">
        <f t="shared" si="76"/>
        <v>0</v>
      </c>
      <c r="CK35" s="11">
        <f t="shared" si="77"/>
        <v>2</v>
      </c>
      <c r="CL35" s="11">
        <f t="shared" si="78"/>
        <v>1</v>
      </c>
      <c r="CM35" s="11">
        <f t="shared" si="79"/>
        <v>0</v>
      </c>
      <c r="CN35" s="11">
        <f t="shared" si="80"/>
        <v>0</v>
      </c>
      <c r="CO35" s="11">
        <f t="shared" si="81"/>
        <v>0</v>
      </c>
      <c r="CP35" s="17">
        <f t="shared" si="82"/>
        <v>3</v>
      </c>
      <c r="CQ35" s="11">
        <f t="shared" si="83"/>
        <v>1</v>
      </c>
      <c r="CR35" s="11">
        <f t="shared" si="84"/>
        <v>1</v>
      </c>
      <c r="CS35" s="11">
        <f t="shared" si="85"/>
        <v>1</v>
      </c>
      <c r="CT35" s="11">
        <f t="shared" si="86"/>
        <v>1</v>
      </c>
      <c r="CU35" s="11">
        <f t="shared" si="87"/>
        <v>0</v>
      </c>
      <c r="CV35" s="11">
        <f t="shared" si="88"/>
        <v>0</v>
      </c>
      <c r="CW35" s="17">
        <f t="shared" si="89"/>
        <v>4</v>
      </c>
      <c r="CX35" s="11">
        <f t="shared" si="90"/>
        <v>1</v>
      </c>
      <c r="CY35" s="11">
        <f t="shared" si="91"/>
        <v>1</v>
      </c>
      <c r="CZ35" s="11">
        <f t="shared" si="92"/>
        <v>1</v>
      </c>
      <c r="DA35" s="11">
        <f t="shared" si="93"/>
        <v>0</v>
      </c>
      <c r="DB35" s="11">
        <f t="shared" si="94"/>
        <v>0</v>
      </c>
      <c r="DC35" s="11">
        <f t="shared" si="95"/>
        <v>0</v>
      </c>
      <c r="DD35" s="17">
        <f t="shared" si="96"/>
        <v>3</v>
      </c>
      <c r="DE35" s="12" t="s">
        <v>1662</v>
      </c>
      <c r="DF35" s="12" t="s">
        <v>1336</v>
      </c>
      <c r="DG35" s="13">
        <v>2928</v>
      </c>
      <c r="DH35" s="17">
        <f t="shared" si="97"/>
        <v>4</v>
      </c>
      <c r="DI35" s="17">
        <f t="shared" si="98"/>
        <v>3.1</v>
      </c>
      <c r="DJ35" s="10" t="str">
        <f t="shared" si="99"/>
        <v>Bra</v>
      </c>
    </row>
    <row r="36" spans="1:114" ht="15" x14ac:dyDescent="0.25">
      <c r="A36" s="6" t="s">
        <v>947</v>
      </c>
      <c r="B36" s="7">
        <v>1421</v>
      </c>
      <c r="C36" s="6" t="s">
        <v>921</v>
      </c>
      <c r="D36" s="9" t="str">
        <f t="shared" si="0"/>
        <v>Malin Andersson</v>
      </c>
      <c r="E36" s="10" t="str">
        <f t="shared" si="1"/>
        <v>malin.andersson@orust.se</v>
      </c>
      <c r="F36" s="10" t="str">
        <f t="shared" si="2"/>
        <v>Enhetschef för fritid</v>
      </c>
      <c r="G36" s="11">
        <f t="shared" si="3"/>
        <v>0</v>
      </c>
      <c r="H36" s="11">
        <f t="shared" si="4"/>
        <v>0</v>
      </c>
      <c r="I36" s="11">
        <f t="shared" si="5"/>
        <v>1.25</v>
      </c>
      <c r="J36" s="11">
        <f t="shared" si="6"/>
        <v>1.25</v>
      </c>
      <c r="K36" s="11">
        <f t="shared" si="7"/>
        <v>0</v>
      </c>
      <c r="L36" s="10">
        <f t="shared" si="8"/>
        <v>2.5</v>
      </c>
      <c r="M36" s="11">
        <f t="shared" si="9"/>
        <v>1</v>
      </c>
      <c r="N36" s="11">
        <f t="shared" si="10"/>
        <v>1</v>
      </c>
      <c r="O36" s="11">
        <f t="shared" si="11"/>
        <v>1</v>
      </c>
      <c r="P36" s="11">
        <f t="shared" si="12"/>
        <v>0</v>
      </c>
      <c r="Q36" s="11">
        <f t="shared" si="13"/>
        <v>0</v>
      </c>
      <c r="R36" s="11">
        <f t="shared" si="14"/>
        <v>0</v>
      </c>
      <c r="S36" s="10">
        <f t="shared" si="15"/>
        <v>3</v>
      </c>
      <c r="T36" s="11">
        <f t="shared" si="16"/>
        <v>0</v>
      </c>
      <c r="U36" s="11">
        <f t="shared" si="17"/>
        <v>0</v>
      </c>
      <c r="V36" s="11">
        <f t="shared" si="18"/>
        <v>0.625</v>
      </c>
      <c r="W36" s="11">
        <f t="shared" si="19"/>
        <v>0</v>
      </c>
      <c r="X36" s="11">
        <f t="shared" si="20"/>
        <v>0</v>
      </c>
      <c r="Y36" s="11">
        <f t="shared" si="21"/>
        <v>0.625</v>
      </c>
      <c r="Z36" s="11">
        <f t="shared" si="22"/>
        <v>0.625</v>
      </c>
      <c r="AA36" s="11">
        <f t="shared" si="23"/>
        <v>0.625</v>
      </c>
      <c r="AB36" s="11">
        <f t="shared" si="24"/>
        <v>0</v>
      </c>
      <c r="AC36" s="10">
        <f t="shared" si="25"/>
        <v>2.5</v>
      </c>
      <c r="AD36" s="11">
        <f t="shared" si="26"/>
        <v>1</v>
      </c>
      <c r="AE36" s="11">
        <f t="shared" si="27"/>
        <v>0</v>
      </c>
      <c r="AF36" s="11">
        <f t="shared" si="28"/>
        <v>0</v>
      </c>
      <c r="AG36" s="11">
        <f t="shared" si="29"/>
        <v>2</v>
      </c>
      <c r="AH36" s="11">
        <f t="shared" si="30"/>
        <v>0</v>
      </c>
      <c r="AI36" s="11">
        <f t="shared" si="31"/>
        <v>0</v>
      </c>
      <c r="AJ36" s="10">
        <f t="shared" si="32"/>
        <v>3</v>
      </c>
      <c r="AK36" s="11">
        <f t="shared" si="33"/>
        <v>1</v>
      </c>
      <c r="AL36" s="11">
        <f t="shared" si="34"/>
        <v>1</v>
      </c>
      <c r="AM36" s="11">
        <f t="shared" si="35"/>
        <v>1</v>
      </c>
      <c r="AN36" s="11">
        <f t="shared" si="36"/>
        <v>1</v>
      </c>
      <c r="AO36" s="11">
        <f t="shared" si="37"/>
        <v>0</v>
      </c>
      <c r="AP36" s="11">
        <f t="shared" si="38"/>
        <v>0</v>
      </c>
      <c r="AQ36" s="10">
        <f t="shared" si="39"/>
        <v>4</v>
      </c>
      <c r="AR36" s="11">
        <f t="shared" si="40"/>
        <v>1</v>
      </c>
      <c r="AS36" s="11">
        <f t="shared" si="41"/>
        <v>1</v>
      </c>
      <c r="AT36" s="11">
        <f t="shared" si="42"/>
        <v>1</v>
      </c>
      <c r="AU36" s="11">
        <f t="shared" si="43"/>
        <v>1</v>
      </c>
      <c r="AV36" s="11">
        <f t="shared" si="44"/>
        <v>0</v>
      </c>
      <c r="AW36" s="11">
        <f t="shared" si="45"/>
        <v>0</v>
      </c>
      <c r="AX36" s="10">
        <f t="shared" si="46"/>
        <v>4</v>
      </c>
      <c r="AY36" s="12" t="s">
        <v>1523</v>
      </c>
      <c r="AZ36" s="12">
        <v>897</v>
      </c>
      <c r="BA36" s="13">
        <v>2113</v>
      </c>
      <c r="BB36" s="10">
        <f t="shared" si="47"/>
        <v>1</v>
      </c>
      <c r="BC36" s="17">
        <f t="shared" si="48"/>
        <v>2.9</v>
      </c>
      <c r="BD36" s="35" t="s">
        <v>1785</v>
      </c>
      <c r="BE36" s="10" t="str">
        <f t="shared" si="49"/>
        <v>Bra</v>
      </c>
      <c r="BF36" s="6" t="s">
        <v>947</v>
      </c>
      <c r="BG36" s="7">
        <v>1421</v>
      </c>
      <c r="BH36" s="6" t="s">
        <v>921</v>
      </c>
      <c r="BI36" s="9" t="str">
        <f t="shared" si="50"/>
        <v>Malin Andersson</v>
      </c>
      <c r="BJ36" s="10" t="str">
        <f t="shared" si="51"/>
        <v>malin.andersson@orust.se</v>
      </c>
      <c r="BK36" s="10" t="str">
        <f t="shared" si="52"/>
        <v>Enhetschef för fritid</v>
      </c>
      <c r="BL36" s="10"/>
      <c r="BM36" s="11">
        <f t="shared" si="53"/>
        <v>0</v>
      </c>
      <c r="BN36" s="11">
        <f t="shared" si="54"/>
        <v>0</v>
      </c>
      <c r="BO36" s="11">
        <f t="shared" si="55"/>
        <v>1.25</v>
      </c>
      <c r="BP36" s="11">
        <f t="shared" si="56"/>
        <v>1.25</v>
      </c>
      <c r="BQ36" s="11">
        <f t="shared" si="57"/>
        <v>0</v>
      </c>
      <c r="BR36" s="17">
        <f t="shared" si="58"/>
        <v>2.5</v>
      </c>
      <c r="BS36" s="11">
        <f t="shared" si="59"/>
        <v>1</v>
      </c>
      <c r="BT36" s="11">
        <f t="shared" si="60"/>
        <v>1</v>
      </c>
      <c r="BU36" s="11">
        <f t="shared" si="61"/>
        <v>1</v>
      </c>
      <c r="BV36" s="11">
        <f t="shared" si="62"/>
        <v>0</v>
      </c>
      <c r="BW36" s="11">
        <f t="shared" si="63"/>
        <v>0</v>
      </c>
      <c r="BX36" s="11">
        <f t="shared" si="64"/>
        <v>0</v>
      </c>
      <c r="BY36" s="17">
        <f t="shared" si="65"/>
        <v>3</v>
      </c>
      <c r="BZ36" s="11">
        <f t="shared" si="66"/>
        <v>0</v>
      </c>
      <c r="CA36" s="11">
        <f t="shared" si="67"/>
        <v>0</v>
      </c>
      <c r="CB36" s="11">
        <f t="shared" si="68"/>
        <v>0.625</v>
      </c>
      <c r="CC36" s="11">
        <f t="shared" si="69"/>
        <v>0</v>
      </c>
      <c r="CD36" s="11">
        <f t="shared" si="70"/>
        <v>0</v>
      </c>
      <c r="CE36" s="11">
        <f t="shared" si="71"/>
        <v>0.625</v>
      </c>
      <c r="CF36" s="11">
        <f t="shared" si="72"/>
        <v>0.625</v>
      </c>
      <c r="CG36" s="11">
        <f t="shared" si="73"/>
        <v>0.625</v>
      </c>
      <c r="CH36" s="11">
        <f t="shared" si="74"/>
        <v>0</v>
      </c>
      <c r="CI36" s="17">
        <f t="shared" si="75"/>
        <v>2.5</v>
      </c>
      <c r="CJ36" s="11">
        <f t="shared" si="76"/>
        <v>1</v>
      </c>
      <c r="CK36" s="11">
        <f t="shared" si="77"/>
        <v>0</v>
      </c>
      <c r="CL36" s="11">
        <f t="shared" si="78"/>
        <v>0</v>
      </c>
      <c r="CM36" s="11">
        <f t="shared" si="79"/>
        <v>2</v>
      </c>
      <c r="CN36" s="11">
        <f t="shared" si="80"/>
        <v>0</v>
      </c>
      <c r="CO36" s="11">
        <f t="shared" si="81"/>
        <v>0</v>
      </c>
      <c r="CP36" s="17">
        <f t="shared" si="82"/>
        <v>3</v>
      </c>
      <c r="CQ36" s="11">
        <f t="shared" si="83"/>
        <v>1</v>
      </c>
      <c r="CR36" s="11">
        <f t="shared" si="84"/>
        <v>1</v>
      </c>
      <c r="CS36" s="11">
        <f t="shared" si="85"/>
        <v>1</v>
      </c>
      <c r="CT36" s="11">
        <f t="shared" si="86"/>
        <v>1</v>
      </c>
      <c r="CU36" s="11">
        <f t="shared" si="87"/>
        <v>0</v>
      </c>
      <c r="CV36" s="11">
        <f t="shared" si="88"/>
        <v>0</v>
      </c>
      <c r="CW36" s="17">
        <f t="shared" si="89"/>
        <v>4</v>
      </c>
      <c r="CX36" s="11">
        <f t="shared" si="90"/>
        <v>1</v>
      </c>
      <c r="CY36" s="11">
        <f t="shared" si="91"/>
        <v>1</v>
      </c>
      <c r="CZ36" s="11">
        <f t="shared" si="92"/>
        <v>1</v>
      </c>
      <c r="DA36" s="11">
        <f t="shared" si="93"/>
        <v>1</v>
      </c>
      <c r="DB36" s="11">
        <f t="shared" si="94"/>
        <v>0</v>
      </c>
      <c r="DC36" s="11">
        <f t="shared" si="95"/>
        <v>0</v>
      </c>
      <c r="DD36" s="17">
        <f t="shared" si="96"/>
        <v>4</v>
      </c>
      <c r="DE36" s="12" t="s">
        <v>1523</v>
      </c>
      <c r="DF36" s="12">
        <v>897</v>
      </c>
      <c r="DG36" s="13">
        <v>2113</v>
      </c>
      <c r="DH36" s="17">
        <f t="shared" si="97"/>
        <v>1</v>
      </c>
      <c r="DI36" s="17">
        <f t="shared" si="98"/>
        <v>2.9</v>
      </c>
      <c r="DJ36" s="10" t="str">
        <f t="shared" si="99"/>
        <v>Bra</v>
      </c>
    </row>
    <row r="37" spans="1:114" ht="15" x14ac:dyDescent="0.25">
      <c r="A37" s="6" t="s">
        <v>947</v>
      </c>
      <c r="B37" s="7">
        <v>1462</v>
      </c>
      <c r="C37" s="6" t="s">
        <v>1037</v>
      </c>
      <c r="D37" s="9" t="str">
        <f t="shared" si="0"/>
        <v>Johanna Ljung Abrahamsson</v>
      </c>
      <c r="E37" s="10" t="str">
        <f t="shared" si="1"/>
        <v>johanna.ljungabrahamsson@lillaedet.se</v>
      </c>
      <c r="F37" s="10" t="str">
        <f t="shared" si="2"/>
        <v>Ungdomssamordnare</v>
      </c>
      <c r="G37" s="11">
        <f t="shared" si="3"/>
        <v>1.25</v>
      </c>
      <c r="H37" s="11">
        <f t="shared" si="4"/>
        <v>0</v>
      </c>
      <c r="I37" s="11">
        <f t="shared" si="5"/>
        <v>0</v>
      </c>
      <c r="J37" s="11">
        <f t="shared" si="6"/>
        <v>1.25</v>
      </c>
      <c r="K37" s="11">
        <f t="shared" si="7"/>
        <v>0</v>
      </c>
      <c r="L37" s="10">
        <f t="shared" si="8"/>
        <v>2.5</v>
      </c>
      <c r="M37" s="11">
        <f t="shared" si="9"/>
        <v>0</v>
      </c>
      <c r="N37" s="11">
        <f t="shared" si="10"/>
        <v>1</v>
      </c>
      <c r="O37" s="11">
        <f t="shared" si="11"/>
        <v>0</v>
      </c>
      <c r="P37" s="11">
        <f t="shared" si="12"/>
        <v>1</v>
      </c>
      <c r="Q37" s="11">
        <f t="shared" si="13"/>
        <v>1</v>
      </c>
      <c r="R37" s="11">
        <f t="shared" si="14"/>
        <v>0</v>
      </c>
      <c r="S37" s="10">
        <f t="shared" si="15"/>
        <v>3</v>
      </c>
      <c r="T37" s="11">
        <f t="shared" si="16"/>
        <v>0</v>
      </c>
      <c r="U37" s="11">
        <f t="shared" si="17"/>
        <v>0.625</v>
      </c>
      <c r="V37" s="11">
        <f t="shared" si="18"/>
        <v>0.625</v>
      </c>
      <c r="W37" s="11">
        <f t="shared" si="19"/>
        <v>0</v>
      </c>
      <c r="X37" s="11">
        <f t="shared" si="20"/>
        <v>0.625</v>
      </c>
      <c r="Y37" s="11">
        <f t="shared" si="21"/>
        <v>0.625</v>
      </c>
      <c r="Z37" s="11">
        <f t="shared" si="22"/>
        <v>0</v>
      </c>
      <c r="AA37" s="11">
        <f t="shared" si="23"/>
        <v>0</v>
      </c>
      <c r="AB37" s="11">
        <f t="shared" si="24"/>
        <v>0</v>
      </c>
      <c r="AC37" s="10">
        <f t="shared" si="25"/>
        <v>2.5</v>
      </c>
      <c r="AD37" s="11">
        <f t="shared" si="26"/>
        <v>1</v>
      </c>
      <c r="AE37" s="11">
        <f t="shared" si="27"/>
        <v>0</v>
      </c>
      <c r="AF37" s="11">
        <f t="shared" si="28"/>
        <v>0</v>
      </c>
      <c r="AG37" s="11">
        <f t="shared" si="29"/>
        <v>0</v>
      </c>
      <c r="AH37" s="11">
        <f t="shared" si="30"/>
        <v>0</v>
      </c>
      <c r="AI37" s="11">
        <f t="shared" si="31"/>
        <v>0</v>
      </c>
      <c r="AJ37" s="10">
        <f t="shared" si="32"/>
        <v>1</v>
      </c>
      <c r="AK37" s="11">
        <f t="shared" si="33"/>
        <v>1</v>
      </c>
      <c r="AL37" s="11">
        <f t="shared" si="34"/>
        <v>1</v>
      </c>
      <c r="AM37" s="11">
        <f t="shared" si="35"/>
        <v>1</v>
      </c>
      <c r="AN37" s="11">
        <f t="shared" si="36"/>
        <v>1</v>
      </c>
      <c r="AO37" s="11">
        <f t="shared" si="37"/>
        <v>1</v>
      </c>
      <c r="AP37" s="11">
        <f t="shared" si="38"/>
        <v>0</v>
      </c>
      <c r="AQ37" s="10">
        <f t="shared" si="39"/>
        <v>5</v>
      </c>
      <c r="AR37" s="11">
        <f t="shared" si="40"/>
        <v>1</v>
      </c>
      <c r="AS37" s="11">
        <f t="shared" si="41"/>
        <v>1</v>
      </c>
      <c r="AT37" s="11">
        <f t="shared" si="42"/>
        <v>1</v>
      </c>
      <c r="AU37" s="11">
        <f t="shared" si="43"/>
        <v>0</v>
      </c>
      <c r="AV37" s="11">
        <f t="shared" si="44"/>
        <v>0</v>
      </c>
      <c r="AW37" s="11">
        <f t="shared" si="45"/>
        <v>0</v>
      </c>
      <c r="AX37" s="10">
        <f t="shared" si="46"/>
        <v>3</v>
      </c>
      <c r="AY37" s="12">
        <v>931</v>
      </c>
      <c r="AZ37" s="12">
        <v>882</v>
      </c>
      <c r="BA37" s="13">
        <v>1813</v>
      </c>
      <c r="BB37" s="10">
        <f t="shared" si="47"/>
        <v>0</v>
      </c>
      <c r="BC37" s="17">
        <f t="shared" si="48"/>
        <v>2.4</v>
      </c>
      <c r="BD37" s="35" t="s">
        <v>1785</v>
      </c>
      <c r="BE37" s="10" t="str">
        <f t="shared" si="49"/>
        <v>Varken eller</v>
      </c>
      <c r="BF37" s="6" t="s">
        <v>947</v>
      </c>
      <c r="BG37" s="7">
        <v>1462</v>
      </c>
      <c r="BH37" s="6" t="s">
        <v>1037</v>
      </c>
      <c r="BI37" s="9" t="str">
        <f t="shared" si="50"/>
        <v>Johanna Ljung Abrahamsson</v>
      </c>
      <c r="BJ37" s="10" t="str">
        <f t="shared" si="51"/>
        <v>johanna.ljungabrahamsson@lillaedet.se</v>
      </c>
      <c r="BK37" s="10" t="str">
        <f t="shared" si="52"/>
        <v>Ungdomssamordnare</v>
      </c>
      <c r="BL37" s="10"/>
      <c r="BM37" s="11">
        <f t="shared" si="53"/>
        <v>1.25</v>
      </c>
      <c r="BN37" s="11">
        <f t="shared" si="54"/>
        <v>0</v>
      </c>
      <c r="BO37" s="11">
        <f t="shared" si="55"/>
        <v>0</v>
      </c>
      <c r="BP37" s="11">
        <f t="shared" si="56"/>
        <v>1.25</v>
      </c>
      <c r="BQ37" s="11">
        <f t="shared" si="57"/>
        <v>0</v>
      </c>
      <c r="BR37" s="17">
        <f t="shared" si="58"/>
        <v>2.5</v>
      </c>
      <c r="BS37" s="11">
        <f t="shared" si="59"/>
        <v>0</v>
      </c>
      <c r="BT37" s="11">
        <f t="shared" si="60"/>
        <v>1</v>
      </c>
      <c r="BU37" s="11">
        <f t="shared" si="61"/>
        <v>0</v>
      </c>
      <c r="BV37" s="11">
        <f t="shared" si="62"/>
        <v>1</v>
      </c>
      <c r="BW37" s="11">
        <f t="shared" si="63"/>
        <v>1</v>
      </c>
      <c r="BX37" s="11">
        <f t="shared" si="64"/>
        <v>0</v>
      </c>
      <c r="BY37" s="17">
        <f t="shared" si="65"/>
        <v>3</v>
      </c>
      <c r="BZ37" s="11">
        <f t="shared" si="66"/>
        <v>0</v>
      </c>
      <c r="CA37" s="11">
        <f t="shared" si="67"/>
        <v>0.625</v>
      </c>
      <c r="CB37" s="11">
        <f t="shared" si="68"/>
        <v>0.625</v>
      </c>
      <c r="CC37" s="11">
        <f t="shared" si="69"/>
        <v>0</v>
      </c>
      <c r="CD37" s="11">
        <f t="shared" si="70"/>
        <v>0.625</v>
      </c>
      <c r="CE37" s="11">
        <f t="shared" si="71"/>
        <v>0.625</v>
      </c>
      <c r="CF37" s="11">
        <f t="shared" si="72"/>
        <v>0</v>
      </c>
      <c r="CG37" s="11">
        <f t="shared" si="73"/>
        <v>0</v>
      </c>
      <c r="CH37" s="11">
        <f t="shared" si="74"/>
        <v>0</v>
      </c>
      <c r="CI37" s="17">
        <f t="shared" si="75"/>
        <v>2.5</v>
      </c>
      <c r="CJ37" s="11">
        <f t="shared" si="76"/>
        <v>1</v>
      </c>
      <c r="CK37" s="11">
        <f t="shared" si="77"/>
        <v>0</v>
      </c>
      <c r="CL37" s="11">
        <f t="shared" si="78"/>
        <v>0</v>
      </c>
      <c r="CM37" s="11">
        <f t="shared" si="79"/>
        <v>0</v>
      </c>
      <c r="CN37" s="11">
        <f t="shared" si="80"/>
        <v>0</v>
      </c>
      <c r="CO37" s="11">
        <f t="shared" si="81"/>
        <v>0</v>
      </c>
      <c r="CP37" s="17">
        <f t="shared" si="82"/>
        <v>1</v>
      </c>
      <c r="CQ37" s="11">
        <f t="shared" si="83"/>
        <v>1</v>
      </c>
      <c r="CR37" s="11">
        <f t="shared" si="84"/>
        <v>1</v>
      </c>
      <c r="CS37" s="11">
        <f t="shared" si="85"/>
        <v>1</v>
      </c>
      <c r="CT37" s="11">
        <f t="shared" si="86"/>
        <v>1</v>
      </c>
      <c r="CU37" s="11">
        <f t="shared" si="87"/>
        <v>1</v>
      </c>
      <c r="CV37" s="11">
        <f t="shared" si="88"/>
        <v>0</v>
      </c>
      <c r="CW37" s="17">
        <f t="shared" si="89"/>
        <v>5</v>
      </c>
      <c r="CX37" s="11">
        <f t="shared" si="90"/>
        <v>1</v>
      </c>
      <c r="CY37" s="11">
        <f t="shared" si="91"/>
        <v>1</v>
      </c>
      <c r="CZ37" s="11">
        <f t="shared" si="92"/>
        <v>1</v>
      </c>
      <c r="DA37" s="11">
        <f t="shared" si="93"/>
        <v>0</v>
      </c>
      <c r="DB37" s="11">
        <f t="shared" si="94"/>
        <v>0</v>
      </c>
      <c r="DC37" s="11">
        <f t="shared" si="95"/>
        <v>0</v>
      </c>
      <c r="DD37" s="17">
        <f t="shared" si="96"/>
        <v>3</v>
      </c>
      <c r="DE37" s="12">
        <v>931</v>
      </c>
      <c r="DF37" s="12">
        <v>882</v>
      </c>
      <c r="DG37" s="13">
        <v>1813</v>
      </c>
      <c r="DH37" s="17">
        <f t="shared" si="97"/>
        <v>0</v>
      </c>
      <c r="DI37" s="17">
        <f t="shared" si="98"/>
        <v>2.4</v>
      </c>
      <c r="DJ37" s="10" t="str">
        <f t="shared" si="99"/>
        <v>Varken eller</v>
      </c>
    </row>
    <row r="38" spans="1:114" ht="15" x14ac:dyDescent="0.25">
      <c r="A38" s="6" t="s">
        <v>947</v>
      </c>
      <c r="B38" s="7">
        <v>1489</v>
      </c>
      <c r="C38" s="6" t="s">
        <v>768</v>
      </c>
      <c r="D38" s="9" t="str">
        <f t="shared" si="0"/>
        <v>Lena Eriksson</v>
      </c>
      <c r="E38" s="10" t="str">
        <f t="shared" si="1"/>
        <v>lena.eriksson@alingsas.se</v>
      </c>
      <c r="F38" s="10" t="str">
        <f t="shared" si="2"/>
        <v>avdelningschef</v>
      </c>
      <c r="G38" s="11">
        <f t="shared" si="3"/>
        <v>0</v>
      </c>
      <c r="H38" s="11">
        <f t="shared" si="4"/>
        <v>0</v>
      </c>
      <c r="I38" s="11">
        <f t="shared" si="5"/>
        <v>1.25</v>
      </c>
      <c r="J38" s="11">
        <f t="shared" si="6"/>
        <v>1.25</v>
      </c>
      <c r="K38" s="11">
        <f t="shared" si="7"/>
        <v>0</v>
      </c>
      <c r="L38" s="10">
        <f t="shared" si="8"/>
        <v>2.5</v>
      </c>
      <c r="M38" s="11">
        <f t="shared" si="9"/>
        <v>0</v>
      </c>
      <c r="N38" s="11">
        <f t="shared" si="10"/>
        <v>1</v>
      </c>
      <c r="O38" s="11">
        <f t="shared" si="11"/>
        <v>1</v>
      </c>
      <c r="P38" s="11">
        <f t="shared" si="12"/>
        <v>1</v>
      </c>
      <c r="Q38" s="11">
        <f t="shared" si="13"/>
        <v>1</v>
      </c>
      <c r="R38" s="11">
        <f t="shared" si="14"/>
        <v>0</v>
      </c>
      <c r="S38" s="10">
        <f t="shared" si="15"/>
        <v>4</v>
      </c>
      <c r="T38" s="11">
        <f t="shared" si="16"/>
        <v>0.625</v>
      </c>
      <c r="U38" s="11">
        <f t="shared" si="17"/>
        <v>0.625</v>
      </c>
      <c r="V38" s="11">
        <f t="shared" si="18"/>
        <v>0.625</v>
      </c>
      <c r="W38" s="11">
        <f t="shared" si="19"/>
        <v>0</v>
      </c>
      <c r="X38" s="11">
        <f t="shared" si="20"/>
        <v>0</v>
      </c>
      <c r="Y38" s="11">
        <f t="shared" si="21"/>
        <v>0.625</v>
      </c>
      <c r="Z38" s="11">
        <f t="shared" si="22"/>
        <v>0.625</v>
      </c>
      <c r="AA38" s="11">
        <f t="shared" si="23"/>
        <v>0.625</v>
      </c>
      <c r="AB38" s="11">
        <f t="shared" si="24"/>
        <v>0</v>
      </c>
      <c r="AC38" s="10">
        <f t="shared" si="25"/>
        <v>3.75</v>
      </c>
      <c r="AD38" s="11">
        <f t="shared" si="26"/>
        <v>0</v>
      </c>
      <c r="AE38" s="11">
        <f t="shared" si="27"/>
        <v>2</v>
      </c>
      <c r="AF38" s="11">
        <f t="shared" si="28"/>
        <v>0</v>
      </c>
      <c r="AG38" s="11">
        <f t="shared" si="29"/>
        <v>2</v>
      </c>
      <c r="AH38" s="11">
        <f t="shared" si="30"/>
        <v>1</v>
      </c>
      <c r="AI38" s="11">
        <f t="shared" si="31"/>
        <v>0</v>
      </c>
      <c r="AJ38" s="10">
        <f t="shared" si="32"/>
        <v>5</v>
      </c>
      <c r="AK38" s="11">
        <f t="shared" si="33"/>
        <v>1</v>
      </c>
      <c r="AL38" s="11">
        <f t="shared" si="34"/>
        <v>1</v>
      </c>
      <c r="AM38" s="11">
        <f t="shared" si="35"/>
        <v>1</v>
      </c>
      <c r="AN38" s="11">
        <f t="shared" si="36"/>
        <v>1</v>
      </c>
      <c r="AO38" s="11">
        <f t="shared" si="37"/>
        <v>1</v>
      </c>
      <c r="AP38" s="11">
        <f t="shared" si="38"/>
        <v>0</v>
      </c>
      <c r="AQ38" s="10">
        <f t="shared" si="39"/>
        <v>5</v>
      </c>
      <c r="AR38" s="11">
        <f t="shared" si="40"/>
        <v>0</v>
      </c>
      <c r="AS38" s="11">
        <f t="shared" si="41"/>
        <v>0</v>
      </c>
      <c r="AT38" s="11">
        <f t="shared" si="42"/>
        <v>1</v>
      </c>
      <c r="AU38" s="11">
        <f t="shared" si="43"/>
        <v>1</v>
      </c>
      <c r="AV38" s="11">
        <f t="shared" si="44"/>
        <v>0</v>
      </c>
      <c r="AW38" s="11">
        <f t="shared" si="45"/>
        <v>0</v>
      </c>
      <c r="AX38" s="10">
        <f t="shared" si="46"/>
        <v>2</v>
      </c>
      <c r="AY38" s="12">
        <v>847</v>
      </c>
      <c r="AZ38" s="12">
        <v>923</v>
      </c>
      <c r="BA38" s="13">
        <v>1770</v>
      </c>
      <c r="BB38" s="10">
        <f t="shared" si="47"/>
        <v>0</v>
      </c>
      <c r="BC38" s="17">
        <f t="shared" si="48"/>
        <v>3.2</v>
      </c>
      <c r="BD38" s="36" t="s">
        <v>1786</v>
      </c>
      <c r="BE38" s="10" t="str">
        <f t="shared" si="49"/>
        <v>Varken eller</v>
      </c>
      <c r="BF38" s="6" t="s">
        <v>947</v>
      </c>
      <c r="BG38" s="7">
        <v>1489</v>
      </c>
      <c r="BH38" s="6" t="s">
        <v>768</v>
      </c>
      <c r="BI38" s="9" t="str">
        <f t="shared" si="50"/>
        <v>Lena Eriksson</v>
      </c>
      <c r="BJ38" s="10" t="str">
        <f t="shared" si="51"/>
        <v>lena.eriksson@alingsas.se</v>
      </c>
      <c r="BK38" s="10" t="str">
        <f t="shared" si="52"/>
        <v>avdelningschef</v>
      </c>
      <c r="BL38" s="10"/>
      <c r="BM38" s="11">
        <f t="shared" si="53"/>
        <v>0</v>
      </c>
      <c r="BN38" s="11">
        <f t="shared" si="54"/>
        <v>0</v>
      </c>
      <c r="BO38" s="11">
        <f t="shared" si="55"/>
        <v>1.25</v>
      </c>
      <c r="BP38" s="11">
        <f t="shared" si="56"/>
        <v>1.25</v>
      </c>
      <c r="BQ38" s="11">
        <f t="shared" si="57"/>
        <v>0</v>
      </c>
      <c r="BR38" s="17">
        <f t="shared" si="58"/>
        <v>2.5</v>
      </c>
      <c r="BS38" s="11">
        <f t="shared" si="59"/>
        <v>0</v>
      </c>
      <c r="BT38" s="11">
        <f t="shared" si="60"/>
        <v>1</v>
      </c>
      <c r="BU38" s="11">
        <f t="shared" si="61"/>
        <v>1</v>
      </c>
      <c r="BV38" s="11">
        <f t="shared" si="62"/>
        <v>1</v>
      </c>
      <c r="BW38" s="11">
        <f t="shared" si="63"/>
        <v>1</v>
      </c>
      <c r="BX38" s="11">
        <f t="shared" si="64"/>
        <v>0</v>
      </c>
      <c r="BY38" s="17">
        <f t="shared" si="65"/>
        <v>4</v>
      </c>
      <c r="BZ38" s="11">
        <f t="shared" si="66"/>
        <v>0.625</v>
      </c>
      <c r="CA38" s="11">
        <f t="shared" si="67"/>
        <v>0.625</v>
      </c>
      <c r="CB38" s="11">
        <f t="shared" si="68"/>
        <v>0.625</v>
      </c>
      <c r="CC38" s="11">
        <f t="shared" si="69"/>
        <v>0</v>
      </c>
      <c r="CD38" s="11">
        <f t="shared" si="70"/>
        <v>0</v>
      </c>
      <c r="CE38" s="11">
        <f t="shared" si="71"/>
        <v>0.625</v>
      </c>
      <c r="CF38" s="11">
        <f t="shared" si="72"/>
        <v>0.625</v>
      </c>
      <c r="CG38" s="11">
        <f t="shared" si="73"/>
        <v>0.625</v>
      </c>
      <c r="CH38" s="11">
        <f t="shared" si="74"/>
        <v>0</v>
      </c>
      <c r="CI38" s="17">
        <f t="shared" si="75"/>
        <v>3.75</v>
      </c>
      <c r="CJ38" s="11">
        <f t="shared" si="76"/>
        <v>0</v>
      </c>
      <c r="CK38" s="11">
        <f t="shared" si="77"/>
        <v>2</v>
      </c>
      <c r="CL38" s="11">
        <f t="shared" si="78"/>
        <v>0</v>
      </c>
      <c r="CM38" s="11">
        <f t="shared" si="79"/>
        <v>2</v>
      </c>
      <c r="CN38" s="11">
        <f t="shared" si="80"/>
        <v>1</v>
      </c>
      <c r="CO38" s="11">
        <f t="shared" si="81"/>
        <v>0</v>
      </c>
      <c r="CP38" s="17">
        <f t="shared" si="82"/>
        <v>5</v>
      </c>
      <c r="CQ38" s="11">
        <f t="shared" si="83"/>
        <v>1</v>
      </c>
      <c r="CR38" s="11">
        <f t="shared" si="84"/>
        <v>1</v>
      </c>
      <c r="CS38" s="11">
        <f t="shared" si="85"/>
        <v>1</v>
      </c>
      <c r="CT38" s="11">
        <f t="shared" si="86"/>
        <v>1</v>
      </c>
      <c r="CU38" s="11">
        <f t="shared" si="87"/>
        <v>1</v>
      </c>
      <c r="CV38" s="11">
        <f t="shared" si="88"/>
        <v>0</v>
      </c>
      <c r="CW38" s="17">
        <f t="shared" si="89"/>
        <v>5</v>
      </c>
      <c r="CX38" s="11">
        <f t="shared" si="90"/>
        <v>0</v>
      </c>
      <c r="CY38" s="11">
        <f t="shared" si="91"/>
        <v>0</v>
      </c>
      <c r="CZ38" s="11">
        <f t="shared" si="92"/>
        <v>1</v>
      </c>
      <c r="DA38" s="11">
        <f t="shared" si="93"/>
        <v>1</v>
      </c>
      <c r="DB38" s="11">
        <f t="shared" si="94"/>
        <v>0</v>
      </c>
      <c r="DC38" s="11">
        <f t="shared" si="95"/>
        <v>0</v>
      </c>
      <c r="DD38" s="17">
        <f t="shared" si="96"/>
        <v>2</v>
      </c>
      <c r="DE38" s="12">
        <v>847</v>
      </c>
      <c r="DF38" s="12">
        <v>923</v>
      </c>
      <c r="DG38" s="13">
        <v>1770</v>
      </c>
      <c r="DH38" s="17">
        <f t="shared" si="97"/>
        <v>0</v>
      </c>
      <c r="DI38" s="17">
        <f t="shared" si="98"/>
        <v>3.2</v>
      </c>
      <c r="DJ38" s="10" t="str">
        <f t="shared" si="99"/>
        <v>Varken eller</v>
      </c>
    </row>
    <row r="39" spans="1:114" ht="15" x14ac:dyDescent="0.25">
      <c r="A39" s="6" t="s">
        <v>947</v>
      </c>
      <c r="B39" s="7">
        <v>1471</v>
      </c>
      <c r="C39" s="6" t="s">
        <v>806</v>
      </c>
      <c r="D39" s="9" t="str">
        <f t="shared" si="0"/>
        <v>Susanne lövgren Frost</v>
      </c>
      <c r="E39" s="10" t="str">
        <f t="shared" si="1"/>
        <v>susanne.lovgren-frost@gotene.se</v>
      </c>
      <c r="F39" s="10" t="str">
        <f t="shared" si="2"/>
        <v>Samordnare fritid ungdom</v>
      </c>
      <c r="G39" s="11">
        <f t="shared" si="3"/>
        <v>1.25</v>
      </c>
      <c r="H39" s="11">
        <f t="shared" si="4"/>
        <v>1.25</v>
      </c>
      <c r="I39" s="11">
        <f t="shared" si="5"/>
        <v>1.25</v>
      </c>
      <c r="J39" s="11">
        <f t="shared" si="6"/>
        <v>0</v>
      </c>
      <c r="K39" s="11">
        <f t="shared" si="7"/>
        <v>0</v>
      </c>
      <c r="L39" s="10">
        <f t="shared" si="8"/>
        <v>3.75</v>
      </c>
      <c r="M39" s="11">
        <f t="shared" si="9"/>
        <v>1</v>
      </c>
      <c r="N39" s="11">
        <f t="shared" si="10"/>
        <v>1</v>
      </c>
      <c r="O39" s="11">
        <f t="shared" si="11"/>
        <v>1</v>
      </c>
      <c r="P39" s="11">
        <f t="shared" si="12"/>
        <v>1</v>
      </c>
      <c r="Q39" s="11">
        <f t="shared" si="13"/>
        <v>0</v>
      </c>
      <c r="R39" s="11">
        <f t="shared" si="14"/>
        <v>0</v>
      </c>
      <c r="S39" s="10">
        <f t="shared" si="15"/>
        <v>4</v>
      </c>
      <c r="T39" s="11">
        <f t="shared" si="16"/>
        <v>0.625</v>
      </c>
      <c r="U39" s="11">
        <f t="shared" si="17"/>
        <v>0.625</v>
      </c>
      <c r="V39" s="11">
        <f t="shared" si="18"/>
        <v>0</v>
      </c>
      <c r="W39" s="11">
        <f t="shared" si="19"/>
        <v>0</v>
      </c>
      <c r="X39" s="11">
        <f t="shared" si="20"/>
        <v>0.625</v>
      </c>
      <c r="Y39" s="11">
        <f t="shared" si="21"/>
        <v>0.625</v>
      </c>
      <c r="Z39" s="11">
        <f t="shared" si="22"/>
        <v>0.625</v>
      </c>
      <c r="AA39" s="11">
        <f t="shared" si="23"/>
        <v>0.625</v>
      </c>
      <c r="AB39" s="11">
        <f t="shared" si="24"/>
        <v>0</v>
      </c>
      <c r="AC39" s="10">
        <f t="shared" si="25"/>
        <v>3.75</v>
      </c>
      <c r="AD39" s="11">
        <f t="shared" si="26"/>
        <v>0</v>
      </c>
      <c r="AE39" s="11">
        <f t="shared" si="27"/>
        <v>2</v>
      </c>
      <c r="AF39" s="11">
        <f t="shared" si="28"/>
        <v>1</v>
      </c>
      <c r="AG39" s="11">
        <f t="shared" si="29"/>
        <v>0</v>
      </c>
      <c r="AH39" s="11">
        <f t="shared" si="30"/>
        <v>1</v>
      </c>
      <c r="AI39" s="11">
        <f t="shared" si="31"/>
        <v>0</v>
      </c>
      <c r="AJ39" s="10">
        <f t="shared" si="32"/>
        <v>4</v>
      </c>
      <c r="AK39" s="11">
        <f t="shared" si="33"/>
        <v>1</v>
      </c>
      <c r="AL39" s="11">
        <f t="shared" si="34"/>
        <v>1</v>
      </c>
      <c r="AM39" s="11">
        <f t="shared" si="35"/>
        <v>1</v>
      </c>
      <c r="AN39" s="11">
        <f t="shared" si="36"/>
        <v>1</v>
      </c>
      <c r="AO39" s="11">
        <f t="shared" si="37"/>
        <v>0</v>
      </c>
      <c r="AP39" s="11">
        <f t="shared" si="38"/>
        <v>0</v>
      </c>
      <c r="AQ39" s="10">
        <f t="shared" si="39"/>
        <v>4</v>
      </c>
      <c r="AR39" s="11">
        <f t="shared" si="40"/>
        <v>0</v>
      </c>
      <c r="AS39" s="11">
        <f t="shared" si="41"/>
        <v>1</v>
      </c>
      <c r="AT39" s="11">
        <f t="shared" si="42"/>
        <v>0</v>
      </c>
      <c r="AU39" s="11">
        <f t="shared" si="43"/>
        <v>0</v>
      </c>
      <c r="AV39" s="11">
        <f t="shared" si="44"/>
        <v>0</v>
      </c>
      <c r="AW39" s="11">
        <f t="shared" si="45"/>
        <v>0</v>
      </c>
      <c r="AX39" s="10">
        <f t="shared" si="46"/>
        <v>1</v>
      </c>
      <c r="AY39" s="12">
        <v>922</v>
      </c>
      <c r="AZ39" s="12">
        <v>716</v>
      </c>
      <c r="BA39" s="13">
        <v>1638</v>
      </c>
      <c r="BB39" s="10">
        <f t="shared" si="47"/>
        <v>0</v>
      </c>
      <c r="BC39" s="17">
        <f t="shared" si="48"/>
        <v>2.9</v>
      </c>
      <c r="BD39" s="35" t="s">
        <v>1785</v>
      </c>
      <c r="BE39" s="10" t="str">
        <f t="shared" si="49"/>
        <v>Bra</v>
      </c>
      <c r="BF39" s="6" t="s">
        <v>947</v>
      </c>
      <c r="BG39" s="7">
        <v>1471</v>
      </c>
      <c r="BH39" s="6" t="s">
        <v>806</v>
      </c>
      <c r="BI39" s="9" t="str">
        <f t="shared" si="50"/>
        <v>Susanne lövgren Frost</v>
      </c>
      <c r="BJ39" s="10" t="str">
        <f t="shared" si="51"/>
        <v>susanne.lovgren-frost@gotene.se</v>
      </c>
      <c r="BK39" s="10" t="str">
        <f t="shared" si="52"/>
        <v>Samordnare fritid ungdom</v>
      </c>
      <c r="BL39" s="10"/>
      <c r="BM39" s="11">
        <f t="shared" si="53"/>
        <v>1.25</v>
      </c>
      <c r="BN39" s="11">
        <f t="shared" si="54"/>
        <v>1.25</v>
      </c>
      <c r="BO39" s="11">
        <f t="shared" si="55"/>
        <v>1.25</v>
      </c>
      <c r="BP39" s="11">
        <f t="shared" si="56"/>
        <v>0</v>
      </c>
      <c r="BQ39" s="11">
        <f t="shared" si="57"/>
        <v>0</v>
      </c>
      <c r="BR39" s="17">
        <f t="shared" si="58"/>
        <v>3.75</v>
      </c>
      <c r="BS39" s="11">
        <f t="shared" si="59"/>
        <v>1</v>
      </c>
      <c r="BT39" s="11">
        <f t="shared" si="60"/>
        <v>1</v>
      </c>
      <c r="BU39" s="11">
        <f t="shared" si="61"/>
        <v>1</v>
      </c>
      <c r="BV39" s="11">
        <f t="shared" si="62"/>
        <v>1</v>
      </c>
      <c r="BW39" s="11">
        <f t="shared" si="63"/>
        <v>0</v>
      </c>
      <c r="BX39" s="11">
        <f t="shared" si="64"/>
        <v>0</v>
      </c>
      <c r="BY39" s="17">
        <f t="shared" si="65"/>
        <v>4</v>
      </c>
      <c r="BZ39" s="11">
        <f t="shared" si="66"/>
        <v>0.625</v>
      </c>
      <c r="CA39" s="11">
        <f t="shared" si="67"/>
        <v>0.625</v>
      </c>
      <c r="CB39" s="11">
        <f t="shared" si="68"/>
        <v>0</v>
      </c>
      <c r="CC39" s="11">
        <f t="shared" si="69"/>
        <v>0</v>
      </c>
      <c r="CD39" s="11">
        <f t="shared" si="70"/>
        <v>0.625</v>
      </c>
      <c r="CE39" s="11">
        <f t="shared" si="71"/>
        <v>0.625</v>
      </c>
      <c r="CF39" s="11">
        <f t="shared" si="72"/>
        <v>0.625</v>
      </c>
      <c r="CG39" s="11">
        <f t="shared" si="73"/>
        <v>0.625</v>
      </c>
      <c r="CH39" s="11">
        <f t="shared" si="74"/>
        <v>0</v>
      </c>
      <c r="CI39" s="17">
        <f t="shared" si="75"/>
        <v>3.75</v>
      </c>
      <c r="CJ39" s="11">
        <f t="shared" si="76"/>
        <v>0</v>
      </c>
      <c r="CK39" s="11">
        <f t="shared" si="77"/>
        <v>2</v>
      </c>
      <c r="CL39" s="11">
        <f t="shared" si="78"/>
        <v>1</v>
      </c>
      <c r="CM39" s="11">
        <f t="shared" si="79"/>
        <v>0</v>
      </c>
      <c r="CN39" s="11">
        <f t="shared" si="80"/>
        <v>1</v>
      </c>
      <c r="CO39" s="11">
        <f t="shared" si="81"/>
        <v>0</v>
      </c>
      <c r="CP39" s="17">
        <f t="shared" si="82"/>
        <v>4</v>
      </c>
      <c r="CQ39" s="11">
        <f t="shared" si="83"/>
        <v>1</v>
      </c>
      <c r="CR39" s="11">
        <f t="shared" si="84"/>
        <v>1</v>
      </c>
      <c r="CS39" s="11">
        <f t="shared" si="85"/>
        <v>1</v>
      </c>
      <c r="CT39" s="11">
        <f t="shared" si="86"/>
        <v>1</v>
      </c>
      <c r="CU39" s="11">
        <f t="shared" si="87"/>
        <v>0</v>
      </c>
      <c r="CV39" s="11">
        <f t="shared" si="88"/>
        <v>0</v>
      </c>
      <c r="CW39" s="17">
        <f t="shared" si="89"/>
        <v>4</v>
      </c>
      <c r="CX39" s="11">
        <f t="shared" si="90"/>
        <v>0</v>
      </c>
      <c r="CY39" s="11">
        <f t="shared" si="91"/>
        <v>1</v>
      </c>
      <c r="CZ39" s="11">
        <f t="shared" si="92"/>
        <v>0</v>
      </c>
      <c r="DA39" s="11">
        <f t="shared" si="93"/>
        <v>0</v>
      </c>
      <c r="DB39" s="11">
        <f t="shared" si="94"/>
        <v>0</v>
      </c>
      <c r="DC39" s="11">
        <f t="shared" si="95"/>
        <v>0</v>
      </c>
      <c r="DD39" s="17">
        <f t="shared" si="96"/>
        <v>1</v>
      </c>
      <c r="DE39" s="12">
        <v>922</v>
      </c>
      <c r="DF39" s="12">
        <v>716</v>
      </c>
      <c r="DG39" s="13">
        <v>1638</v>
      </c>
      <c r="DH39" s="17">
        <f t="shared" si="97"/>
        <v>0</v>
      </c>
      <c r="DI39" s="17">
        <f t="shared" si="98"/>
        <v>2.9</v>
      </c>
      <c r="DJ39" s="10" t="str">
        <f t="shared" si="99"/>
        <v>Bra</v>
      </c>
    </row>
    <row r="40" spans="1:114" ht="15" x14ac:dyDescent="0.25">
      <c r="A40" s="6" t="s">
        <v>947</v>
      </c>
      <c r="B40" s="7">
        <v>1452</v>
      </c>
      <c r="C40" s="6" t="s">
        <v>852</v>
      </c>
      <c r="D40" s="9" t="str">
        <f t="shared" si="0"/>
        <v>Ingrid Björk</v>
      </c>
      <c r="E40" s="10" t="str">
        <f t="shared" si="1"/>
        <v>ingrid.bjork@tranemo.se</v>
      </c>
      <c r="F40" s="10" t="str">
        <f t="shared" si="2"/>
        <v>Ungdomskonsulent</v>
      </c>
      <c r="G40" s="11">
        <f t="shared" si="3"/>
        <v>0</v>
      </c>
      <c r="H40" s="11">
        <f t="shared" si="4"/>
        <v>0</v>
      </c>
      <c r="I40" s="11">
        <f t="shared" si="5"/>
        <v>0</v>
      </c>
      <c r="J40" s="11">
        <f t="shared" si="6"/>
        <v>1.25</v>
      </c>
      <c r="K40" s="11">
        <f t="shared" si="7"/>
        <v>0</v>
      </c>
      <c r="L40" s="10">
        <f t="shared" si="8"/>
        <v>1.25</v>
      </c>
      <c r="M40" s="11">
        <f t="shared" si="9"/>
        <v>1</v>
      </c>
      <c r="N40" s="11">
        <f t="shared" si="10"/>
        <v>1</v>
      </c>
      <c r="O40" s="11">
        <f t="shared" si="11"/>
        <v>1</v>
      </c>
      <c r="P40" s="11">
        <f t="shared" si="12"/>
        <v>1</v>
      </c>
      <c r="Q40" s="11">
        <f t="shared" si="13"/>
        <v>0</v>
      </c>
      <c r="R40" s="11">
        <f t="shared" si="14"/>
        <v>0</v>
      </c>
      <c r="S40" s="10">
        <f t="shared" si="15"/>
        <v>4</v>
      </c>
      <c r="T40" s="11">
        <f t="shared" si="16"/>
        <v>0</v>
      </c>
      <c r="U40" s="11">
        <f t="shared" si="17"/>
        <v>0</v>
      </c>
      <c r="V40" s="11">
        <f t="shared" si="18"/>
        <v>0.625</v>
      </c>
      <c r="W40" s="11">
        <f t="shared" si="19"/>
        <v>0.625</v>
      </c>
      <c r="X40" s="11">
        <f t="shared" si="20"/>
        <v>0</v>
      </c>
      <c r="Y40" s="11">
        <f t="shared" si="21"/>
        <v>0.625</v>
      </c>
      <c r="Z40" s="11">
        <f t="shared" si="22"/>
        <v>0.625</v>
      </c>
      <c r="AA40" s="11">
        <f t="shared" si="23"/>
        <v>0.625</v>
      </c>
      <c r="AB40" s="11">
        <f t="shared" si="24"/>
        <v>0</v>
      </c>
      <c r="AC40" s="10">
        <f t="shared" si="25"/>
        <v>3.125</v>
      </c>
      <c r="AD40" s="11">
        <f t="shared" si="26"/>
        <v>1</v>
      </c>
      <c r="AE40" s="11">
        <f t="shared" si="27"/>
        <v>0</v>
      </c>
      <c r="AF40" s="11">
        <f t="shared" si="28"/>
        <v>0</v>
      </c>
      <c r="AG40" s="11">
        <f t="shared" si="29"/>
        <v>2</v>
      </c>
      <c r="AH40" s="11">
        <f t="shared" si="30"/>
        <v>0</v>
      </c>
      <c r="AI40" s="11">
        <f t="shared" si="31"/>
        <v>0</v>
      </c>
      <c r="AJ40" s="10">
        <f t="shared" si="32"/>
        <v>3</v>
      </c>
      <c r="AK40" s="11">
        <f t="shared" si="33"/>
        <v>1</v>
      </c>
      <c r="AL40" s="11">
        <f t="shared" si="34"/>
        <v>1</v>
      </c>
      <c r="AM40" s="11">
        <f t="shared" si="35"/>
        <v>1</v>
      </c>
      <c r="AN40" s="11">
        <f t="shared" si="36"/>
        <v>1</v>
      </c>
      <c r="AO40" s="11">
        <f t="shared" si="37"/>
        <v>0</v>
      </c>
      <c r="AP40" s="11">
        <f t="shared" si="38"/>
        <v>0</v>
      </c>
      <c r="AQ40" s="10">
        <f t="shared" si="39"/>
        <v>4</v>
      </c>
      <c r="AR40" s="11">
        <f t="shared" si="40"/>
        <v>1</v>
      </c>
      <c r="AS40" s="11">
        <f t="shared" si="41"/>
        <v>1</v>
      </c>
      <c r="AT40" s="11">
        <f t="shared" si="42"/>
        <v>1</v>
      </c>
      <c r="AU40" s="11">
        <f t="shared" si="43"/>
        <v>0</v>
      </c>
      <c r="AV40" s="11">
        <f t="shared" si="44"/>
        <v>1</v>
      </c>
      <c r="AW40" s="11">
        <f t="shared" si="45"/>
        <v>0</v>
      </c>
      <c r="AX40" s="10">
        <f t="shared" si="46"/>
        <v>4</v>
      </c>
      <c r="AY40" s="12" t="s">
        <v>1556</v>
      </c>
      <c r="AZ40" s="12" t="s">
        <v>1667</v>
      </c>
      <c r="BA40" s="13">
        <v>2220</v>
      </c>
      <c r="BB40" s="10">
        <f t="shared" si="47"/>
        <v>1</v>
      </c>
      <c r="BC40" s="17">
        <f t="shared" si="48"/>
        <v>2.9</v>
      </c>
      <c r="BD40" s="35" t="s">
        <v>1785</v>
      </c>
      <c r="BE40" s="10" t="str">
        <f t="shared" si="49"/>
        <v>Bra</v>
      </c>
      <c r="BF40" s="6" t="s">
        <v>947</v>
      </c>
      <c r="BG40" s="7">
        <v>1452</v>
      </c>
      <c r="BH40" s="6" t="s">
        <v>852</v>
      </c>
      <c r="BI40" s="9" t="str">
        <f t="shared" si="50"/>
        <v>Ingrid Björk</v>
      </c>
      <c r="BJ40" s="10" t="str">
        <f t="shared" si="51"/>
        <v>ingrid.bjork@tranemo.se</v>
      </c>
      <c r="BK40" s="10" t="str">
        <f t="shared" si="52"/>
        <v>Ungdomskonsulent</v>
      </c>
      <c r="BL40" s="10"/>
      <c r="BM40" s="11">
        <f t="shared" si="53"/>
        <v>0</v>
      </c>
      <c r="BN40" s="11">
        <f t="shared" si="54"/>
        <v>0</v>
      </c>
      <c r="BO40" s="11">
        <f t="shared" si="55"/>
        <v>0</v>
      </c>
      <c r="BP40" s="11">
        <f t="shared" si="56"/>
        <v>1.25</v>
      </c>
      <c r="BQ40" s="11">
        <f t="shared" si="57"/>
        <v>0</v>
      </c>
      <c r="BR40" s="17">
        <f t="shared" si="58"/>
        <v>1.25</v>
      </c>
      <c r="BS40" s="11">
        <f t="shared" si="59"/>
        <v>1</v>
      </c>
      <c r="BT40" s="11">
        <f t="shared" si="60"/>
        <v>1</v>
      </c>
      <c r="BU40" s="11">
        <f t="shared" si="61"/>
        <v>1</v>
      </c>
      <c r="BV40" s="11">
        <f t="shared" si="62"/>
        <v>1</v>
      </c>
      <c r="BW40" s="11">
        <f t="shared" si="63"/>
        <v>0</v>
      </c>
      <c r="BX40" s="11">
        <f t="shared" si="64"/>
        <v>0</v>
      </c>
      <c r="BY40" s="17">
        <f t="shared" si="65"/>
        <v>4</v>
      </c>
      <c r="BZ40" s="11">
        <f t="shared" si="66"/>
        <v>0</v>
      </c>
      <c r="CA40" s="11">
        <f t="shared" si="67"/>
        <v>0</v>
      </c>
      <c r="CB40" s="11">
        <f t="shared" si="68"/>
        <v>0.625</v>
      </c>
      <c r="CC40" s="11">
        <f t="shared" si="69"/>
        <v>0.625</v>
      </c>
      <c r="CD40" s="11">
        <f t="shared" si="70"/>
        <v>0</v>
      </c>
      <c r="CE40" s="11">
        <f t="shared" si="71"/>
        <v>0.625</v>
      </c>
      <c r="CF40" s="11">
        <f t="shared" si="72"/>
        <v>0.625</v>
      </c>
      <c r="CG40" s="11">
        <f t="shared" si="73"/>
        <v>0.625</v>
      </c>
      <c r="CH40" s="11">
        <f t="shared" si="74"/>
        <v>0</v>
      </c>
      <c r="CI40" s="17">
        <f t="shared" si="75"/>
        <v>3.125</v>
      </c>
      <c r="CJ40" s="11">
        <f t="shared" si="76"/>
        <v>1</v>
      </c>
      <c r="CK40" s="11">
        <f t="shared" si="77"/>
        <v>0</v>
      </c>
      <c r="CL40" s="11">
        <f t="shared" si="78"/>
        <v>0</v>
      </c>
      <c r="CM40" s="11">
        <f t="shared" si="79"/>
        <v>2</v>
      </c>
      <c r="CN40" s="11">
        <f t="shared" si="80"/>
        <v>0</v>
      </c>
      <c r="CO40" s="11">
        <f t="shared" si="81"/>
        <v>0</v>
      </c>
      <c r="CP40" s="17">
        <f t="shared" si="82"/>
        <v>3</v>
      </c>
      <c r="CQ40" s="11">
        <f t="shared" si="83"/>
        <v>1</v>
      </c>
      <c r="CR40" s="11">
        <f t="shared" si="84"/>
        <v>1</v>
      </c>
      <c r="CS40" s="11">
        <f t="shared" si="85"/>
        <v>1</v>
      </c>
      <c r="CT40" s="11">
        <f t="shared" si="86"/>
        <v>1</v>
      </c>
      <c r="CU40" s="11">
        <f t="shared" si="87"/>
        <v>0</v>
      </c>
      <c r="CV40" s="11">
        <f t="shared" si="88"/>
        <v>0</v>
      </c>
      <c r="CW40" s="17">
        <f t="shared" si="89"/>
        <v>4</v>
      </c>
      <c r="CX40" s="11">
        <f t="shared" si="90"/>
        <v>1</v>
      </c>
      <c r="CY40" s="11">
        <f t="shared" si="91"/>
        <v>1</v>
      </c>
      <c r="CZ40" s="11">
        <f t="shared" si="92"/>
        <v>1</v>
      </c>
      <c r="DA40" s="11">
        <f t="shared" si="93"/>
        <v>0</v>
      </c>
      <c r="DB40" s="11">
        <f t="shared" si="94"/>
        <v>1</v>
      </c>
      <c r="DC40" s="11">
        <f t="shared" si="95"/>
        <v>0</v>
      </c>
      <c r="DD40" s="17">
        <f t="shared" si="96"/>
        <v>4</v>
      </c>
      <c r="DE40" s="12" t="s">
        <v>1556</v>
      </c>
      <c r="DF40" s="12" t="s">
        <v>1667</v>
      </c>
      <c r="DG40" s="13">
        <v>2220</v>
      </c>
      <c r="DH40" s="17">
        <f t="shared" si="97"/>
        <v>1</v>
      </c>
      <c r="DI40" s="17">
        <f t="shared" si="98"/>
        <v>2.9</v>
      </c>
      <c r="DJ40" s="10" t="str">
        <f t="shared" si="99"/>
        <v>Bra</v>
      </c>
    </row>
    <row r="41" spans="1:114" ht="15" x14ac:dyDescent="0.25">
      <c r="A41" s="6" t="s">
        <v>947</v>
      </c>
      <c r="B41" s="7">
        <v>1499</v>
      </c>
      <c r="C41" s="6" t="s">
        <v>785</v>
      </c>
      <c r="D41" s="9" t="str">
        <f t="shared" si="0"/>
        <v>Bengt Nilsson</v>
      </c>
      <c r="E41" s="10" t="str">
        <f t="shared" si="1"/>
        <v>bengt.nilsson@falkoping.se</v>
      </c>
      <c r="F41" s="10" t="str">
        <f t="shared" si="2"/>
        <v>Drogförebyggande samordnare</v>
      </c>
      <c r="G41" s="11">
        <f t="shared" si="3"/>
        <v>0</v>
      </c>
      <c r="H41" s="11">
        <f t="shared" si="4"/>
        <v>0</v>
      </c>
      <c r="I41" s="11">
        <f t="shared" si="5"/>
        <v>0</v>
      </c>
      <c r="J41" s="11">
        <f t="shared" si="6"/>
        <v>0</v>
      </c>
      <c r="K41" s="11">
        <f t="shared" si="7"/>
        <v>0</v>
      </c>
      <c r="L41" s="10">
        <f t="shared" si="8"/>
        <v>0</v>
      </c>
      <c r="M41" s="11">
        <f t="shared" si="9"/>
        <v>1</v>
      </c>
      <c r="N41" s="11">
        <f t="shared" si="10"/>
        <v>1</v>
      </c>
      <c r="O41" s="11">
        <f t="shared" si="11"/>
        <v>1</v>
      </c>
      <c r="P41" s="11">
        <f t="shared" si="12"/>
        <v>1</v>
      </c>
      <c r="Q41" s="11">
        <f t="shared" si="13"/>
        <v>1</v>
      </c>
      <c r="R41" s="11">
        <f t="shared" si="14"/>
        <v>0</v>
      </c>
      <c r="S41" s="10">
        <f t="shared" si="15"/>
        <v>5</v>
      </c>
      <c r="T41" s="11">
        <f t="shared" si="16"/>
        <v>0.625</v>
      </c>
      <c r="U41" s="11">
        <f t="shared" si="17"/>
        <v>0</v>
      </c>
      <c r="V41" s="11">
        <f t="shared" si="18"/>
        <v>0.625</v>
      </c>
      <c r="W41" s="11">
        <f t="shared" si="19"/>
        <v>0.625</v>
      </c>
      <c r="X41" s="11">
        <f t="shared" si="20"/>
        <v>0.625</v>
      </c>
      <c r="Y41" s="11">
        <f t="shared" si="21"/>
        <v>0.625</v>
      </c>
      <c r="Z41" s="11">
        <f t="shared" si="22"/>
        <v>0.625</v>
      </c>
      <c r="AA41" s="11">
        <f t="shared" si="23"/>
        <v>0</v>
      </c>
      <c r="AB41" s="11">
        <f t="shared" si="24"/>
        <v>0</v>
      </c>
      <c r="AC41" s="10">
        <f t="shared" si="25"/>
        <v>3.75</v>
      </c>
      <c r="AD41" s="11">
        <f t="shared" si="26"/>
        <v>0</v>
      </c>
      <c r="AE41" s="11">
        <f t="shared" si="27"/>
        <v>2</v>
      </c>
      <c r="AF41" s="11">
        <f t="shared" si="28"/>
        <v>0</v>
      </c>
      <c r="AG41" s="11">
        <f t="shared" si="29"/>
        <v>2</v>
      </c>
      <c r="AH41" s="11">
        <f t="shared" si="30"/>
        <v>1</v>
      </c>
      <c r="AI41" s="11">
        <f t="shared" si="31"/>
        <v>0</v>
      </c>
      <c r="AJ41" s="10">
        <f t="shared" si="32"/>
        <v>5</v>
      </c>
      <c r="AK41" s="11">
        <f t="shared" si="33"/>
        <v>1</v>
      </c>
      <c r="AL41" s="11">
        <f t="shared" si="34"/>
        <v>1</v>
      </c>
      <c r="AM41" s="11">
        <f t="shared" si="35"/>
        <v>1</v>
      </c>
      <c r="AN41" s="11">
        <f t="shared" si="36"/>
        <v>1</v>
      </c>
      <c r="AO41" s="11">
        <f t="shared" si="37"/>
        <v>1</v>
      </c>
      <c r="AP41" s="11">
        <f t="shared" si="38"/>
        <v>0</v>
      </c>
      <c r="AQ41" s="10">
        <f t="shared" si="39"/>
        <v>5</v>
      </c>
      <c r="AR41" s="11">
        <f t="shared" si="40"/>
        <v>1</v>
      </c>
      <c r="AS41" s="11">
        <f t="shared" si="41"/>
        <v>1</v>
      </c>
      <c r="AT41" s="11">
        <f t="shared" si="42"/>
        <v>1</v>
      </c>
      <c r="AU41" s="11">
        <f t="shared" si="43"/>
        <v>0</v>
      </c>
      <c r="AV41" s="11">
        <f t="shared" si="44"/>
        <v>0</v>
      </c>
      <c r="AW41" s="11">
        <f t="shared" si="45"/>
        <v>0</v>
      </c>
      <c r="AX41" s="10">
        <f t="shared" si="46"/>
        <v>3</v>
      </c>
      <c r="AY41" s="12" t="s">
        <v>1583</v>
      </c>
      <c r="AZ41" s="12">
        <v>970</v>
      </c>
      <c r="BA41" s="13">
        <v>2464</v>
      </c>
      <c r="BB41" s="10">
        <f t="shared" si="47"/>
        <v>2</v>
      </c>
      <c r="BC41" s="17">
        <f t="shared" si="48"/>
        <v>3.4</v>
      </c>
      <c r="BD41" s="36" t="s">
        <v>1786</v>
      </c>
      <c r="BE41" s="10" t="str">
        <f t="shared" si="49"/>
        <v>Bra</v>
      </c>
      <c r="BF41" s="6" t="s">
        <v>947</v>
      </c>
      <c r="BG41" s="7">
        <v>1499</v>
      </c>
      <c r="BH41" s="6" t="s">
        <v>785</v>
      </c>
      <c r="BI41" s="9" t="str">
        <f t="shared" si="50"/>
        <v>Bengt Nilsson</v>
      </c>
      <c r="BJ41" s="10" t="str">
        <f t="shared" si="51"/>
        <v>bengt.nilsson@falkoping.se</v>
      </c>
      <c r="BK41" s="10" t="str">
        <f t="shared" si="52"/>
        <v>Drogförebyggande samordnare</v>
      </c>
      <c r="BL41" s="10"/>
      <c r="BM41" s="11">
        <f t="shared" si="53"/>
        <v>0</v>
      </c>
      <c r="BN41" s="11">
        <f t="shared" si="54"/>
        <v>0</v>
      </c>
      <c r="BO41" s="11">
        <f t="shared" si="55"/>
        <v>0</v>
      </c>
      <c r="BP41" s="11">
        <f t="shared" si="56"/>
        <v>0</v>
      </c>
      <c r="BQ41" s="11">
        <f t="shared" si="57"/>
        <v>0</v>
      </c>
      <c r="BR41" s="17">
        <f t="shared" si="58"/>
        <v>0</v>
      </c>
      <c r="BS41" s="11">
        <f t="shared" si="59"/>
        <v>1</v>
      </c>
      <c r="BT41" s="11">
        <f t="shared" si="60"/>
        <v>1</v>
      </c>
      <c r="BU41" s="11">
        <f t="shared" si="61"/>
        <v>1</v>
      </c>
      <c r="BV41" s="11">
        <f t="shared" si="62"/>
        <v>1</v>
      </c>
      <c r="BW41" s="11">
        <f t="shared" si="63"/>
        <v>1</v>
      </c>
      <c r="BX41" s="11">
        <f t="shared" si="64"/>
        <v>0</v>
      </c>
      <c r="BY41" s="17">
        <f t="shared" si="65"/>
        <v>5</v>
      </c>
      <c r="BZ41" s="11">
        <f t="shared" si="66"/>
        <v>0.625</v>
      </c>
      <c r="CA41" s="11">
        <f t="shared" si="67"/>
        <v>0</v>
      </c>
      <c r="CB41" s="11">
        <f t="shared" si="68"/>
        <v>0.625</v>
      </c>
      <c r="CC41" s="11">
        <f t="shared" si="69"/>
        <v>0.625</v>
      </c>
      <c r="CD41" s="11">
        <f t="shared" si="70"/>
        <v>0.625</v>
      </c>
      <c r="CE41" s="11">
        <f t="shared" si="71"/>
        <v>0.625</v>
      </c>
      <c r="CF41" s="11">
        <f t="shared" si="72"/>
        <v>0.625</v>
      </c>
      <c r="CG41" s="11">
        <f t="shared" si="73"/>
        <v>0</v>
      </c>
      <c r="CH41" s="11">
        <f t="shared" si="74"/>
        <v>0</v>
      </c>
      <c r="CI41" s="17">
        <f t="shared" si="75"/>
        <v>3.75</v>
      </c>
      <c r="CJ41" s="11">
        <f t="shared" si="76"/>
        <v>0</v>
      </c>
      <c r="CK41" s="11">
        <f t="shared" si="77"/>
        <v>2</v>
      </c>
      <c r="CL41" s="11">
        <f t="shared" si="78"/>
        <v>0</v>
      </c>
      <c r="CM41" s="11">
        <f t="shared" si="79"/>
        <v>2</v>
      </c>
      <c r="CN41" s="11">
        <f t="shared" si="80"/>
        <v>1</v>
      </c>
      <c r="CO41" s="11">
        <f t="shared" si="81"/>
        <v>0</v>
      </c>
      <c r="CP41" s="17">
        <f t="shared" si="82"/>
        <v>5</v>
      </c>
      <c r="CQ41" s="11">
        <f t="shared" si="83"/>
        <v>1</v>
      </c>
      <c r="CR41" s="11">
        <f t="shared" si="84"/>
        <v>1</v>
      </c>
      <c r="CS41" s="11">
        <f t="shared" si="85"/>
        <v>1</v>
      </c>
      <c r="CT41" s="11">
        <f t="shared" si="86"/>
        <v>1</v>
      </c>
      <c r="CU41" s="11">
        <f t="shared" si="87"/>
        <v>1</v>
      </c>
      <c r="CV41" s="11">
        <f t="shared" si="88"/>
        <v>0</v>
      </c>
      <c r="CW41" s="17">
        <f t="shared" si="89"/>
        <v>5</v>
      </c>
      <c r="CX41" s="11">
        <f t="shared" si="90"/>
        <v>1</v>
      </c>
      <c r="CY41" s="11">
        <f t="shared" si="91"/>
        <v>1</v>
      </c>
      <c r="CZ41" s="11">
        <f t="shared" si="92"/>
        <v>1</v>
      </c>
      <c r="DA41" s="11">
        <f t="shared" si="93"/>
        <v>0</v>
      </c>
      <c r="DB41" s="11">
        <f t="shared" si="94"/>
        <v>0</v>
      </c>
      <c r="DC41" s="11">
        <f t="shared" si="95"/>
        <v>0</v>
      </c>
      <c r="DD41" s="17">
        <f t="shared" si="96"/>
        <v>3</v>
      </c>
      <c r="DE41" s="12" t="s">
        <v>1583</v>
      </c>
      <c r="DF41" s="12">
        <v>970</v>
      </c>
      <c r="DG41" s="13">
        <v>2464</v>
      </c>
      <c r="DH41" s="17">
        <f t="shared" si="97"/>
        <v>2</v>
      </c>
      <c r="DI41" s="17">
        <f t="shared" si="98"/>
        <v>3.4</v>
      </c>
      <c r="DJ41" s="10" t="str">
        <f t="shared" si="99"/>
        <v>Bra</v>
      </c>
    </row>
    <row r="42" spans="1:114" ht="15" x14ac:dyDescent="0.25">
      <c r="A42" s="6" t="s">
        <v>947</v>
      </c>
      <c r="B42" s="7">
        <v>1442</v>
      </c>
      <c r="C42" s="6" t="s">
        <v>1030</v>
      </c>
      <c r="D42" s="9" t="str">
        <f t="shared" si="0"/>
        <v>Robert Hagström</v>
      </c>
      <c r="E42" s="10" t="str">
        <f t="shared" si="1"/>
        <v>robert.hagstrom@vargarda.se</v>
      </c>
      <c r="F42" s="10" t="str">
        <f t="shared" si="2"/>
        <v>folkhälsosamordnare</v>
      </c>
      <c r="G42" s="11">
        <f t="shared" si="3"/>
        <v>0</v>
      </c>
      <c r="H42" s="11">
        <f t="shared" si="4"/>
        <v>0</v>
      </c>
      <c r="I42" s="11">
        <f t="shared" si="5"/>
        <v>1.25</v>
      </c>
      <c r="J42" s="11">
        <f t="shared" si="6"/>
        <v>1.25</v>
      </c>
      <c r="K42" s="11">
        <f t="shared" si="7"/>
        <v>0</v>
      </c>
      <c r="L42" s="10">
        <f t="shared" si="8"/>
        <v>2.5</v>
      </c>
      <c r="M42" s="11">
        <f t="shared" si="9"/>
        <v>1</v>
      </c>
      <c r="N42" s="11">
        <f t="shared" si="10"/>
        <v>0</v>
      </c>
      <c r="O42" s="11">
        <f t="shared" si="11"/>
        <v>1</v>
      </c>
      <c r="P42" s="11">
        <f t="shared" si="12"/>
        <v>1</v>
      </c>
      <c r="Q42" s="11">
        <f t="shared" si="13"/>
        <v>0</v>
      </c>
      <c r="R42" s="11">
        <f t="shared" si="14"/>
        <v>0</v>
      </c>
      <c r="S42" s="10">
        <f t="shared" si="15"/>
        <v>3</v>
      </c>
      <c r="T42" s="11">
        <f t="shared" si="16"/>
        <v>0</v>
      </c>
      <c r="U42" s="11">
        <f t="shared" si="17"/>
        <v>0.625</v>
      </c>
      <c r="V42" s="11">
        <f t="shared" si="18"/>
        <v>0.625</v>
      </c>
      <c r="W42" s="11">
        <f t="shared" si="19"/>
        <v>0.625</v>
      </c>
      <c r="X42" s="11">
        <f t="shared" si="20"/>
        <v>0</v>
      </c>
      <c r="Y42" s="11">
        <f t="shared" si="21"/>
        <v>0.625</v>
      </c>
      <c r="Z42" s="11">
        <f t="shared" si="22"/>
        <v>0</v>
      </c>
      <c r="AA42" s="11">
        <f t="shared" si="23"/>
        <v>0.625</v>
      </c>
      <c r="AB42" s="11">
        <f t="shared" si="24"/>
        <v>0</v>
      </c>
      <c r="AC42" s="10">
        <f t="shared" si="25"/>
        <v>3.125</v>
      </c>
      <c r="AD42" s="11">
        <f t="shared" si="26"/>
        <v>0</v>
      </c>
      <c r="AE42" s="11">
        <f t="shared" si="27"/>
        <v>2</v>
      </c>
      <c r="AF42" s="11">
        <f t="shared" si="28"/>
        <v>1</v>
      </c>
      <c r="AG42" s="11">
        <f t="shared" si="29"/>
        <v>0</v>
      </c>
      <c r="AH42" s="11">
        <f t="shared" si="30"/>
        <v>0</v>
      </c>
      <c r="AI42" s="11">
        <f t="shared" si="31"/>
        <v>0</v>
      </c>
      <c r="AJ42" s="10">
        <f t="shared" si="32"/>
        <v>3</v>
      </c>
      <c r="AK42" s="11">
        <f t="shared" si="33"/>
        <v>1</v>
      </c>
      <c r="AL42" s="11">
        <f t="shared" si="34"/>
        <v>1</v>
      </c>
      <c r="AM42" s="11">
        <f t="shared" si="35"/>
        <v>1</v>
      </c>
      <c r="AN42" s="11">
        <f t="shared" si="36"/>
        <v>1</v>
      </c>
      <c r="AO42" s="11">
        <f t="shared" si="37"/>
        <v>1</v>
      </c>
      <c r="AP42" s="11">
        <f t="shared" si="38"/>
        <v>0</v>
      </c>
      <c r="AQ42" s="10">
        <f t="shared" si="39"/>
        <v>5</v>
      </c>
      <c r="AR42" s="11">
        <f t="shared" si="40"/>
        <v>1</v>
      </c>
      <c r="AS42" s="11">
        <f t="shared" si="41"/>
        <v>1</v>
      </c>
      <c r="AT42" s="11">
        <f t="shared" si="42"/>
        <v>1</v>
      </c>
      <c r="AU42" s="11">
        <f t="shared" si="43"/>
        <v>0</v>
      </c>
      <c r="AV42" s="11">
        <f t="shared" si="44"/>
        <v>0</v>
      </c>
      <c r="AW42" s="11">
        <f t="shared" si="45"/>
        <v>0</v>
      </c>
      <c r="AX42" s="10">
        <f t="shared" si="46"/>
        <v>3</v>
      </c>
      <c r="AY42" s="12" t="s">
        <v>1668</v>
      </c>
      <c r="AZ42" s="12" t="s">
        <v>1490</v>
      </c>
      <c r="BA42" s="13">
        <v>3437</v>
      </c>
      <c r="BB42" s="10">
        <f t="shared" si="47"/>
        <v>5</v>
      </c>
      <c r="BC42" s="17">
        <f t="shared" si="48"/>
        <v>3.5</v>
      </c>
      <c r="BD42" s="36" t="s">
        <v>1786</v>
      </c>
      <c r="BE42" s="10" t="str">
        <f t="shared" si="49"/>
        <v>Dålig</v>
      </c>
      <c r="BF42" s="6" t="s">
        <v>947</v>
      </c>
      <c r="BG42" s="7">
        <v>1442</v>
      </c>
      <c r="BH42" s="6" t="s">
        <v>1030</v>
      </c>
      <c r="BI42" s="9" t="str">
        <f t="shared" si="50"/>
        <v>Robert Hagström</v>
      </c>
      <c r="BJ42" s="10" t="str">
        <f t="shared" si="51"/>
        <v>robert.hagstrom@vargarda.se</v>
      </c>
      <c r="BK42" s="10" t="str">
        <f t="shared" si="52"/>
        <v>folkhälsosamordnare</v>
      </c>
      <c r="BL42" s="10"/>
      <c r="BM42" s="11">
        <f t="shared" si="53"/>
        <v>0</v>
      </c>
      <c r="BN42" s="11">
        <f t="shared" si="54"/>
        <v>0</v>
      </c>
      <c r="BO42" s="11">
        <f t="shared" si="55"/>
        <v>1.25</v>
      </c>
      <c r="BP42" s="11">
        <f t="shared" si="56"/>
        <v>1.25</v>
      </c>
      <c r="BQ42" s="11">
        <f t="shared" si="57"/>
        <v>0</v>
      </c>
      <c r="BR42" s="17">
        <f t="shared" si="58"/>
        <v>2.5</v>
      </c>
      <c r="BS42" s="11">
        <f t="shared" si="59"/>
        <v>1</v>
      </c>
      <c r="BT42" s="11">
        <f t="shared" si="60"/>
        <v>0</v>
      </c>
      <c r="BU42" s="11">
        <f t="shared" si="61"/>
        <v>1</v>
      </c>
      <c r="BV42" s="11">
        <f t="shared" si="62"/>
        <v>1</v>
      </c>
      <c r="BW42" s="11">
        <f t="shared" si="63"/>
        <v>0</v>
      </c>
      <c r="BX42" s="11">
        <f t="shared" si="64"/>
        <v>0</v>
      </c>
      <c r="BY42" s="17">
        <f t="shared" si="65"/>
        <v>3</v>
      </c>
      <c r="BZ42" s="11">
        <f t="shared" si="66"/>
        <v>0</v>
      </c>
      <c r="CA42" s="11">
        <f t="shared" si="67"/>
        <v>0.625</v>
      </c>
      <c r="CB42" s="11">
        <f t="shared" si="68"/>
        <v>0.625</v>
      </c>
      <c r="CC42" s="11">
        <f t="shared" si="69"/>
        <v>0.625</v>
      </c>
      <c r="CD42" s="11">
        <f t="shared" si="70"/>
        <v>0</v>
      </c>
      <c r="CE42" s="11">
        <f t="shared" si="71"/>
        <v>0.625</v>
      </c>
      <c r="CF42" s="11">
        <f t="shared" si="72"/>
        <v>0</v>
      </c>
      <c r="CG42" s="11">
        <f t="shared" si="73"/>
        <v>0.625</v>
      </c>
      <c r="CH42" s="11">
        <f t="shared" si="74"/>
        <v>0</v>
      </c>
      <c r="CI42" s="17">
        <f t="shared" si="75"/>
        <v>3.125</v>
      </c>
      <c r="CJ42" s="11">
        <f t="shared" si="76"/>
        <v>0</v>
      </c>
      <c r="CK42" s="11">
        <f t="shared" si="77"/>
        <v>2</v>
      </c>
      <c r="CL42" s="11">
        <f t="shared" si="78"/>
        <v>1</v>
      </c>
      <c r="CM42" s="11">
        <f t="shared" si="79"/>
        <v>0</v>
      </c>
      <c r="CN42" s="11">
        <f t="shared" si="80"/>
        <v>0</v>
      </c>
      <c r="CO42" s="11">
        <f t="shared" si="81"/>
        <v>0</v>
      </c>
      <c r="CP42" s="17">
        <f t="shared" si="82"/>
        <v>3</v>
      </c>
      <c r="CQ42" s="11">
        <f t="shared" si="83"/>
        <v>1</v>
      </c>
      <c r="CR42" s="11">
        <f t="shared" si="84"/>
        <v>1</v>
      </c>
      <c r="CS42" s="11">
        <f t="shared" si="85"/>
        <v>1</v>
      </c>
      <c r="CT42" s="11">
        <f t="shared" si="86"/>
        <v>1</v>
      </c>
      <c r="CU42" s="11">
        <f t="shared" si="87"/>
        <v>1</v>
      </c>
      <c r="CV42" s="11">
        <f t="shared" si="88"/>
        <v>0</v>
      </c>
      <c r="CW42" s="17">
        <f t="shared" si="89"/>
        <v>5</v>
      </c>
      <c r="CX42" s="11">
        <f t="shared" si="90"/>
        <v>1</v>
      </c>
      <c r="CY42" s="11">
        <f t="shared" si="91"/>
        <v>1</v>
      </c>
      <c r="CZ42" s="11">
        <f t="shared" si="92"/>
        <v>1</v>
      </c>
      <c r="DA42" s="11">
        <f t="shared" si="93"/>
        <v>0</v>
      </c>
      <c r="DB42" s="11">
        <f t="shared" si="94"/>
        <v>0</v>
      </c>
      <c r="DC42" s="11">
        <f t="shared" si="95"/>
        <v>0</v>
      </c>
      <c r="DD42" s="17">
        <f t="shared" si="96"/>
        <v>3</v>
      </c>
      <c r="DE42" s="12" t="s">
        <v>1668</v>
      </c>
      <c r="DF42" s="12" t="s">
        <v>1490</v>
      </c>
      <c r="DG42" s="13">
        <v>3437</v>
      </c>
      <c r="DH42" s="17">
        <f t="shared" si="97"/>
        <v>5</v>
      </c>
      <c r="DI42" s="17">
        <f t="shared" si="98"/>
        <v>3.5</v>
      </c>
      <c r="DJ42" s="10" t="str">
        <f t="shared" si="99"/>
        <v>Dålig</v>
      </c>
    </row>
    <row r="43" spans="1:114" ht="15" x14ac:dyDescent="0.25">
      <c r="A43" s="6" t="s">
        <v>947</v>
      </c>
      <c r="B43" s="7">
        <v>1485</v>
      </c>
      <c r="C43" s="6" t="s">
        <v>903</v>
      </c>
      <c r="D43" s="9" t="str">
        <f t="shared" si="0"/>
        <v>Valentina Velasquez</v>
      </c>
      <c r="E43" s="10" t="str">
        <f t="shared" si="1"/>
        <v>valentina.velasquez@uddevalla.se</v>
      </c>
      <c r="F43" s="10" t="str">
        <f t="shared" si="2"/>
        <v>Ungdomssamordnare</v>
      </c>
      <c r="G43" s="11">
        <f t="shared" si="3"/>
        <v>1.25</v>
      </c>
      <c r="H43" s="11">
        <f t="shared" si="4"/>
        <v>0</v>
      </c>
      <c r="I43" s="11">
        <f t="shared" si="5"/>
        <v>1.25</v>
      </c>
      <c r="J43" s="11">
        <f t="shared" si="6"/>
        <v>0</v>
      </c>
      <c r="K43" s="11">
        <f t="shared" si="7"/>
        <v>0</v>
      </c>
      <c r="L43" s="10">
        <f t="shared" si="8"/>
        <v>2.5</v>
      </c>
      <c r="M43" s="11">
        <f t="shared" si="9"/>
        <v>1</v>
      </c>
      <c r="N43" s="11">
        <f t="shared" si="10"/>
        <v>1</v>
      </c>
      <c r="O43" s="11">
        <f t="shared" si="11"/>
        <v>1</v>
      </c>
      <c r="P43" s="11">
        <f t="shared" si="12"/>
        <v>1</v>
      </c>
      <c r="Q43" s="11">
        <f t="shared" si="13"/>
        <v>1</v>
      </c>
      <c r="R43" s="11">
        <f t="shared" si="14"/>
        <v>0</v>
      </c>
      <c r="S43" s="10">
        <f t="shared" si="15"/>
        <v>5</v>
      </c>
      <c r="T43" s="11">
        <f t="shared" si="16"/>
        <v>0.625</v>
      </c>
      <c r="U43" s="11">
        <f t="shared" si="17"/>
        <v>0.625</v>
      </c>
      <c r="V43" s="11">
        <f t="shared" si="18"/>
        <v>0.625</v>
      </c>
      <c r="W43" s="11">
        <f t="shared" si="19"/>
        <v>0.625</v>
      </c>
      <c r="X43" s="11">
        <f t="shared" si="20"/>
        <v>0</v>
      </c>
      <c r="Y43" s="11">
        <f t="shared" si="21"/>
        <v>0.625</v>
      </c>
      <c r="Z43" s="11">
        <f t="shared" si="22"/>
        <v>0</v>
      </c>
      <c r="AA43" s="11">
        <f t="shared" si="23"/>
        <v>0.625</v>
      </c>
      <c r="AB43" s="11">
        <f t="shared" si="24"/>
        <v>0</v>
      </c>
      <c r="AC43" s="10">
        <f t="shared" si="25"/>
        <v>3.75</v>
      </c>
      <c r="AD43" s="11">
        <f t="shared" si="26"/>
        <v>0</v>
      </c>
      <c r="AE43" s="11">
        <f t="shared" si="27"/>
        <v>2</v>
      </c>
      <c r="AF43" s="11">
        <f t="shared" si="28"/>
        <v>0</v>
      </c>
      <c r="AG43" s="11">
        <f t="shared" si="29"/>
        <v>2</v>
      </c>
      <c r="AH43" s="11">
        <f t="shared" si="30"/>
        <v>0</v>
      </c>
      <c r="AI43" s="11">
        <f t="shared" si="31"/>
        <v>0</v>
      </c>
      <c r="AJ43" s="10">
        <f t="shared" si="32"/>
        <v>4</v>
      </c>
      <c r="AK43" s="11">
        <f t="shared" si="33"/>
        <v>1</v>
      </c>
      <c r="AL43" s="11">
        <f t="shared" si="34"/>
        <v>1</v>
      </c>
      <c r="AM43" s="11">
        <f t="shared" si="35"/>
        <v>1</v>
      </c>
      <c r="AN43" s="11">
        <f t="shared" si="36"/>
        <v>0</v>
      </c>
      <c r="AO43" s="11">
        <f t="shared" si="37"/>
        <v>1</v>
      </c>
      <c r="AP43" s="11">
        <f t="shared" si="38"/>
        <v>0</v>
      </c>
      <c r="AQ43" s="10">
        <f t="shared" si="39"/>
        <v>4</v>
      </c>
      <c r="AR43" s="11">
        <f t="shared" si="40"/>
        <v>0</v>
      </c>
      <c r="AS43" s="11">
        <f t="shared" si="41"/>
        <v>1</v>
      </c>
      <c r="AT43" s="11">
        <f t="shared" si="42"/>
        <v>0</v>
      </c>
      <c r="AU43" s="11">
        <f t="shared" si="43"/>
        <v>0</v>
      </c>
      <c r="AV43" s="11">
        <f t="shared" si="44"/>
        <v>0</v>
      </c>
      <c r="AW43" s="11">
        <f t="shared" si="45"/>
        <v>0</v>
      </c>
      <c r="AX43" s="10">
        <f t="shared" si="46"/>
        <v>1</v>
      </c>
      <c r="AY43" s="12" t="s">
        <v>1634</v>
      </c>
      <c r="AZ43" s="12" t="s">
        <v>1669</v>
      </c>
      <c r="BA43" s="13">
        <v>2832</v>
      </c>
      <c r="BB43" s="10">
        <f t="shared" si="47"/>
        <v>4</v>
      </c>
      <c r="BC43" s="17">
        <f t="shared" si="48"/>
        <v>3.5</v>
      </c>
      <c r="BD43" s="36" t="s">
        <v>1786</v>
      </c>
      <c r="BE43" s="10" t="str">
        <f t="shared" si="49"/>
        <v>Varken eller</v>
      </c>
      <c r="BF43" s="6" t="s">
        <v>947</v>
      </c>
      <c r="BG43" s="7">
        <v>1485</v>
      </c>
      <c r="BH43" s="6" t="s">
        <v>903</v>
      </c>
      <c r="BI43" s="9" t="str">
        <f t="shared" si="50"/>
        <v>Valentina Velasquez</v>
      </c>
      <c r="BJ43" s="10" t="str">
        <f t="shared" si="51"/>
        <v>valentina.velasquez@uddevalla.se</v>
      </c>
      <c r="BK43" s="10" t="str">
        <f t="shared" si="52"/>
        <v>Ungdomssamordnare</v>
      </c>
      <c r="BL43" s="10"/>
      <c r="BM43" s="11">
        <f t="shared" si="53"/>
        <v>1.25</v>
      </c>
      <c r="BN43" s="11">
        <f t="shared" si="54"/>
        <v>0</v>
      </c>
      <c r="BO43" s="11">
        <f t="shared" si="55"/>
        <v>1.25</v>
      </c>
      <c r="BP43" s="11">
        <f t="shared" si="56"/>
        <v>0</v>
      </c>
      <c r="BQ43" s="11">
        <f t="shared" si="57"/>
        <v>0</v>
      </c>
      <c r="BR43" s="17">
        <f t="shared" si="58"/>
        <v>2.5</v>
      </c>
      <c r="BS43" s="11">
        <f t="shared" si="59"/>
        <v>1</v>
      </c>
      <c r="BT43" s="11">
        <f t="shared" si="60"/>
        <v>1</v>
      </c>
      <c r="BU43" s="11">
        <f t="shared" si="61"/>
        <v>1</v>
      </c>
      <c r="BV43" s="11">
        <f t="shared" si="62"/>
        <v>1</v>
      </c>
      <c r="BW43" s="11">
        <f t="shared" si="63"/>
        <v>1</v>
      </c>
      <c r="BX43" s="11">
        <f t="shared" si="64"/>
        <v>0</v>
      </c>
      <c r="BY43" s="17">
        <f t="shared" si="65"/>
        <v>5</v>
      </c>
      <c r="BZ43" s="11">
        <f t="shared" si="66"/>
        <v>0.625</v>
      </c>
      <c r="CA43" s="11">
        <f t="shared" si="67"/>
        <v>0.625</v>
      </c>
      <c r="CB43" s="11">
        <f t="shared" si="68"/>
        <v>0.625</v>
      </c>
      <c r="CC43" s="11">
        <f t="shared" si="69"/>
        <v>0.625</v>
      </c>
      <c r="CD43" s="11">
        <f t="shared" si="70"/>
        <v>0</v>
      </c>
      <c r="CE43" s="11">
        <f t="shared" si="71"/>
        <v>0.625</v>
      </c>
      <c r="CF43" s="11">
        <f t="shared" si="72"/>
        <v>0</v>
      </c>
      <c r="CG43" s="11">
        <f t="shared" si="73"/>
        <v>0.625</v>
      </c>
      <c r="CH43" s="11">
        <f t="shared" si="74"/>
        <v>0</v>
      </c>
      <c r="CI43" s="17">
        <f t="shared" si="75"/>
        <v>3.75</v>
      </c>
      <c r="CJ43" s="11">
        <f t="shared" si="76"/>
        <v>0</v>
      </c>
      <c r="CK43" s="11">
        <f t="shared" si="77"/>
        <v>2</v>
      </c>
      <c r="CL43" s="11">
        <f t="shared" si="78"/>
        <v>0</v>
      </c>
      <c r="CM43" s="11">
        <f t="shared" si="79"/>
        <v>2</v>
      </c>
      <c r="CN43" s="11">
        <f t="shared" si="80"/>
        <v>0</v>
      </c>
      <c r="CO43" s="11">
        <f t="shared" si="81"/>
        <v>0</v>
      </c>
      <c r="CP43" s="17">
        <f t="shared" si="82"/>
        <v>4</v>
      </c>
      <c r="CQ43" s="11">
        <f t="shared" si="83"/>
        <v>1</v>
      </c>
      <c r="CR43" s="11">
        <f t="shared" si="84"/>
        <v>1</v>
      </c>
      <c r="CS43" s="11">
        <f t="shared" si="85"/>
        <v>1</v>
      </c>
      <c r="CT43" s="11">
        <f t="shared" si="86"/>
        <v>0</v>
      </c>
      <c r="CU43" s="11">
        <f t="shared" si="87"/>
        <v>1</v>
      </c>
      <c r="CV43" s="11">
        <f t="shared" si="88"/>
        <v>0</v>
      </c>
      <c r="CW43" s="17">
        <f t="shared" si="89"/>
        <v>4</v>
      </c>
      <c r="CX43" s="11">
        <f t="shared" si="90"/>
        <v>0</v>
      </c>
      <c r="CY43" s="11">
        <f t="shared" si="91"/>
        <v>1</v>
      </c>
      <c r="CZ43" s="11">
        <f t="shared" si="92"/>
        <v>0</v>
      </c>
      <c r="DA43" s="11">
        <f t="shared" si="93"/>
        <v>0</v>
      </c>
      <c r="DB43" s="11">
        <f t="shared" si="94"/>
        <v>0</v>
      </c>
      <c r="DC43" s="11">
        <f t="shared" si="95"/>
        <v>0</v>
      </c>
      <c r="DD43" s="17">
        <f t="shared" si="96"/>
        <v>1</v>
      </c>
      <c r="DE43" s="12" t="s">
        <v>1634</v>
      </c>
      <c r="DF43" s="12" t="s">
        <v>1669</v>
      </c>
      <c r="DG43" s="13">
        <v>2832</v>
      </c>
      <c r="DH43" s="17">
        <f t="shared" si="97"/>
        <v>4</v>
      </c>
      <c r="DI43" s="17">
        <f t="shared" si="98"/>
        <v>3.5</v>
      </c>
      <c r="DJ43" s="10" t="str">
        <f t="shared" si="99"/>
        <v>Varken eller</v>
      </c>
    </row>
    <row r="44" spans="1:114" ht="15" x14ac:dyDescent="0.25">
      <c r="A44" s="6" t="s">
        <v>947</v>
      </c>
      <c r="B44" s="7">
        <v>1482</v>
      </c>
      <c r="C44" s="6" t="s">
        <v>206</v>
      </c>
      <c r="D44" s="9" t="str">
        <f t="shared" si="0"/>
        <v>Thomas Hermansson</v>
      </c>
      <c r="E44" s="10" t="str">
        <f t="shared" si="1"/>
        <v>thomas.hermansson2@kungalv.se</v>
      </c>
      <c r="F44" s="10" t="str">
        <f t="shared" si="2"/>
        <v>vik enhetschef trygga ungdomsmiljöer</v>
      </c>
      <c r="G44" s="11">
        <f t="shared" si="3"/>
        <v>1.25</v>
      </c>
      <c r="H44" s="11">
        <f t="shared" si="4"/>
        <v>1.25</v>
      </c>
      <c r="I44" s="11">
        <f t="shared" si="5"/>
        <v>1.25</v>
      </c>
      <c r="J44" s="11">
        <f t="shared" si="6"/>
        <v>0</v>
      </c>
      <c r="K44" s="11">
        <f t="shared" si="7"/>
        <v>0</v>
      </c>
      <c r="L44" s="10">
        <f t="shared" si="8"/>
        <v>3.75</v>
      </c>
      <c r="M44" s="11">
        <f t="shared" si="9"/>
        <v>1</v>
      </c>
      <c r="N44" s="11">
        <f t="shared" si="10"/>
        <v>1</v>
      </c>
      <c r="O44" s="11">
        <f t="shared" si="11"/>
        <v>1</v>
      </c>
      <c r="P44" s="11">
        <f t="shared" si="12"/>
        <v>1</v>
      </c>
      <c r="Q44" s="11">
        <f t="shared" si="13"/>
        <v>0</v>
      </c>
      <c r="R44" s="11">
        <f t="shared" si="14"/>
        <v>0</v>
      </c>
      <c r="S44" s="10">
        <f t="shared" si="15"/>
        <v>4</v>
      </c>
      <c r="T44" s="11">
        <f t="shared" si="16"/>
        <v>0.625</v>
      </c>
      <c r="U44" s="11">
        <f t="shared" si="17"/>
        <v>0.625</v>
      </c>
      <c r="V44" s="11">
        <f t="shared" si="18"/>
        <v>0.625</v>
      </c>
      <c r="W44" s="11">
        <f t="shared" si="19"/>
        <v>0.625</v>
      </c>
      <c r="X44" s="11">
        <f t="shared" si="20"/>
        <v>0</v>
      </c>
      <c r="Y44" s="11">
        <f t="shared" si="21"/>
        <v>0.625</v>
      </c>
      <c r="Z44" s="11">
        <f t="shared" si="22"/>
        <v>0.625</v>
      </c>
      <c r="AA44" s="11">
        <f t="shared" si="23"/>
        <v>0.625</v>
      </c>
      <c r="AB44" s="11">
        <f t="shared" si="24"/>
        <v>0</v>
      </c>
      <c r="AC44" s="10">
        <f t="shared" si="25"/>
        <v>4.375</v>
      </c>
      <c r="AD44" s="11">
        <f t="shared" si="26"/>
        <v>0</v>
      </c>
      <c r="AE44" s="11">
        <f t="shared" si="27"/>
        <v>2</v>
      </c>
      <c r="AF44" s="11">
        <f t="shared" si="28"/>
        <v>0</v>
      </c>
      <c r="AG44" s="11">
        <f t="shared" si="29"/>
        <v>2</v>
      </c>
      <c r="AH44" s="11">
        <f t="shared" si="30"/>
        <v>0</v>
      </c>
      <c r="AI44" s="11">
        <f t="shared" si="31"/>
        <v>0</v>
      </c>
      <c r="AJ44" s="10">
        <f t="shared" si="32"/>
        <v>4</v>
      </c>
      <c r="AK44" s="11">
        <f t="shared" si="33"/>
        <v>1</v>
      </c>
      <c r="AL44" s="11">
        <f t="shared" si="34"/>
        <v>1</v>
      </c>
      <c r="AM44" s="11">
        <f t="shared" si="35"/>
        <v>1</v>
      </c>
      <c r="AN44" s="11">
        <f t="shared" si="36"/>
        <v>1</v>
      </c>
      <c r="AO44" s="11">
        <f t="shared" si="37"/>
        <v>1</v>
      </c>
      <c r="AP44" s="11">
        <f t="shared" si="38"/>
        <v>0</v>
      </c>
      <c r="AQ44" s="10">
        <f t="shared" si="39"/>
        <v>5</v>
      </c>
      <c r="AR44" s="11">
        <f t="shared" si="40"/>
        <v>1</v>
      </c>
      <c r="AS44" s="11">
        <f t="shared" si="41"/>
        <v>1</v>
      </c>
      <c r="AT44" s="11">
        <f t="shared" si="42"/>
        <v>1</v>
      </c>
      <c r="AU44" s="11">
        <f t="shared" si="43"/>
        <v>1</v>
      </c>
      <c r="AV44" s="11">
        <f t="shared" si="44"/>
        <v>0</v>
      </c>
      <c r="AW44" s="11">
        <f t="shared" si="45"/>
        <v>0</v>
      </c>
      <c r="AX44" s="10">
        <f t="shared" si="46"/>
        <v>4</v>
      </c>
      <c r="AY44" s="12" t="s">
        <v>1672</v>
      </c>
      <c r="AZ44" s="12">
        <v>771</v>
      </c>
      <c r="BA44" s="13">
        <v>2369</v>
      </c>
      <c r="BB44" s="10">
        <f t="shared" si="47"/>
        <v>2</v>
      </c>
      <c r="BC44" s="17">
        <f t="shared" si="48"/>
        <v>3.9</v>
      </c>
      <c r="BD44" s="36" t="s">
        <v>1786</v>
      </c>
      <c r="BE44" s="10" t="str">
        <f t="shared" si="49"/>
        <v>Bra</v>
      </c>
      <c r="BF44" s="6" t="s">
        <v>947</v>
      </c>
      <c r="BG44" s="7">
        <v>1482</v>
      </c>
      <c r="BH44" s="6" t="s">
        <v>206</v>
      </c>
      <c r="BI44" s="9" t="str">
        <f t="shared" si="50"/>
        <v>Thomas Hermansson</v>
      </c>
      <c r="BJ44" s="10" t="str">
        <f t="shared" si="51"/>
        <v>thomas.hermansson2@kungalv.se</v>
      </c>
      <c r="BK44" s="10" t="str">
        <f t="shared" si="52"/>
        <v>vik enhetschef trygga ungdomsmiljöer</v>
      </c>
      <c r="BL44" s="10"/>
      <c r="BM44" s="11">
        <f t="shared" si="53"/>
        <v>1.25</v>
      </c>
      <c r="BN44" s="11">
        <f t="shared" si="54"/>
        <v>1.25</v>
      </c>
      <c r="BO44" s="11">
        <f t="shared" si="55"/>
        <v>1.25</v>
      </c>
      <c r="BP44" s="11">
        <f t="shared" si="56"/>
        <v>0</v>
      </c>
      <c r="BQ44" s="11">
        <f t="shared" si="57"/>
        <v>0</v>
      </c>
      <c r="BR44" s="17">
        <f t="shared" si="58"/>
        <v>3.75</v>
      </c>
      <c r="BS44" s="11">
        <f t="shared" si="59"/>
        <v>1</v>
      </c>
      <c r="BT44" s="11">
        <f t="shared" si="60"/>
        <v>1</v>
      </c>
      <c r="BU44" s="11">
        <f t="shared" si="61"/>
        <v>1</v>
      </c>
      <c r="BV44" s="11">
        <f t="shared" si="62"/>
        <v>1</v>
      </c>
      <c r="BW44" s="11">
        <f t="shared" si="63"/>
        <v>0</v>
      </c>
      <c r="BX44" s="11">
        <f t="shared" si="64"/>
        <v>0</v>
      </c>
      <c r="BY44" s="17">
        <f t="shared" si="65"/>
        <v>4</v>
      </c>
      <c r="BZ44" s="11">
        <f t="shared" si="66"/>
        <v>0.625</v>
      </c>
      <c r="CA44" s="11">
        <f t="shared" si="67"/>
        <v>0.625</v>
      </c>
      <c r="CB44" s="11">
        <f t="shared" si="68"/>
        <v>0.625</v>
      </c>
      <c r="CC44" s="11">
        <f t="shared" si="69"/>
        <v>0.625</v>
      </c>
      <c r="CD44" s="11">
        <f t="shared" si="70"/>
        <v>0</v>
      </c>
      <c r="CE44" s="11">
        <f t="shared" si="71"/>
        <v>0.625</v>
      </c>
      <c r="CF44" s="11">
        <f t="shared" si="72"/>
        <v>0.625</v>
      </c>
      <c r="CG44" s="11">
        <f t="shared" si="73"/>
        <v>0.625</v>
      </c>
      <c r="CH44" s="11">
        <f t="shared" si="74"/>
        <v>0</v>
      </c>
      <c r="CI44" s="17">
        <f t="shared" si="75"/>
        <v>4.375</v>
      </c>
      <c r="CJ44" s="11">
        <f t="shared" si="76"/>
        <v>0</v>
      </c>
      <c r="CK44" s="11">
        <f t="shared" si="77"/>
        <v>2</v>
      </c>
      <c r="CL44" s="11">
        <f t="shared" si="78"/>
        <v>0</v>
      </c>
      <c r="CM44" s="11">
        <f t="shared" si="79"/>
        <v>2</v>
      </c>
      <c r="CN44" s="11">
        <f t="shared" si="80"/>
        <v>0</v>
      </c>
      <c r="CO44" s="11">
        <f t="shared" si="81"/>
        <v>0</v>
      </c>
      <c r="CP44" s="17">
        <f t="shared" si="82"/>
        <v>4</v>
      </c>
      <c r="CQ44" s="11">
        <f t="shared" si="83"/>
        <v>1</v>
      </c>
      <c r="CR44" s="11">
        <f t="shared" si="84"/>
        <v>1</v>
      </c>
      <c r="CS44" s="11">
        <f t="shared" si="85"/>
        <v>1</v>
      </c>
      <c r="CT44" s="11">
        <f t="shared" si="86"/>
        <v>1</v>
      </c>
      <c r="CU44" s="11">
        <f t="shared" si="87"/>
        <v>1</v>
      </c>
      <c r="CV44" s="11">
        <f t="shared" si="88"/>
        <v>0</v>
      </c>
      <c r="CW44" s="17">
        <f t="shared" si="89"/>
        <v>5</v>
      </c>
      <c r="CX44" s="11">
        <f t="shared" si="90"/>
        <v>1</v>
      </c>
      <c r="CY44" s="11">
        <f t="shared" si="91"/>
        <v>1</v>
      </c>
      <c r="CZ44" s="11">
        <f t="shared" si="92"/>
        <v>1</v>
      </c>
      <c r="DA44" s="11">
        <f t="shared" si="93"/>
        <v>1</v>
      </c>
      <c r="DB44" s="11">
        <f t="shared" si="94"/>
        <v>0</v>
      </c>
      <c r="DC44" s="11">
        <f t="shared" si="95"/>
        <v>0</v>
      </c>
      <c r="DD44" s="17">
        <f t="shared" si="96"/>
        <v>4</v>
      </c>
      <c r="DE44" s="12" t="s">
        <v>1672</v>
      </c>
      <c r="DF44" s="12">
        <v>771</v>
      </c>
      <c r="DG44" s="13">
        <v>2369</v>
      </c>
      <c r="DH44" s="17">
        <f t="shared" si="97"/>
        <v>2</v>
      </c>
      <c r="DI44" s="17">
        <f t="shared" si="98"/>
        <v>3.9</v>
      </c>
      <c r="DJ44" s="10" t="str">
        <f t="shared" si="99"/>
        <v>Bra</v>
      </c>
    </row>
    <row r="45" spans="1:114" ht="15" x14ac:dyDescent="0.25">
      <c r="A45" s="6" t="s">
        <v>947</v>
      </c>
      <c r="B45" s="7">
        <v>1401</v>
      </c>
      <c r="C45" s="6" t="s">
        <v>690</v>
      </c>
      <c r="D45" s="9" t="str">
        <f t="shared" si="0"/>
        <v>Marie Westergård</v>
      </c>
      <c r="E45" s="10" t="str">
        <f t="shared" si="1"/>
        <v>marie.westergard@harryda.se</v>
      </c>
      <c r="F45" s="10" t="str">
        <f t="shared" si="2"/>
        <v>Enhetschef Fritid ungdom</v>
      </c>
      <c r="G45" s="11">
        <f t="shared" si="3"/>
        <v>1.25</v>
      </c>
      <c r="H45" s="11">
        <f t="shared" si="4"/>
        <v>1.25</v>
      </c>
      <c r="I45" s="11">
        <f t="shared" si="5"/>
        <v>1.25</v>
      </c>
      <c r="J45" s="11">
        <f t="shared" si="6"/>
        <v>1.25</v>
      </c>
      <c r="K45" s="11">
        <f t="shared" si="7"/>
        <v>0</v>
      </c>
      <c r="L45" s="10">
        <f t="shared" si="8"/>
        <v>5</v>
      </c>
      <c r="M45" s="11">
        <f t="shared" si="9"/>
        <v>1</v>
      </c>
      <c r="N45" s="11">
        <f t="shared" si="10"/>
        <v>1</v>
      </c>
      <c r="O45" s="11">
        <f t="shared" si="11"/>
        <v>1</v>
      </c>
      <c r="P45" s="11">
        <f t="shared" si="12"/>
        <v>1</v>
      </c>
      <c r="Q45" s="11">
        <f t="shared" si="13"/>
        <v>0</v>
      </c>
      <c r="R45" s="11">
        <f t="shared" si="14"/>
        <v>0</v>
      </c>
      <c r="S45" s="10">
        <f t="shared" si="15"/>
        <v>4</v>
      </c>
      <c r="T45" s="11">
        <f t="shared" si="16"/>
        <v>0.625</v>
      </c>
      <c r="U45" s="11">
        <f t="shared" si="17"/>
        <v>0.625</v>
      </c>
      <c r="V45" s="11">
        <f t="shared" si="18"/>
        <v>0.625</v>
      </c>
      <c r="W45" s="11">
        <f t="shared" si="19"/>
        <v>0.625</v>
      </c>
      <c r="X45" s="11">
        <f t="shared" si="20"/>
        <v>0</v>
      </c>
      <c r="Y45" s="11">
        <f t="shared" si="21"/>
        <v>0.625</v>
      </c>
      <c r="Z45" s="11">
        <f t="shared" si="22"/>
        <v>0</v>
      </c>
      <c r="AA45" s="11">
        <f t="shared" si="23"/>
        <v>0.625</v>
      </c>
      <c r="AB45" s="11">
        <f t="shared" si="24"/>
        <v>0</v>
      </c>
      <c r="AC45" s="10">
        <f t="shared" si="25"/>
        <v>3.75</v>
      </c>
      <c r="AD45" s="11">
        <f t="shared" si="26"/>
        <v>0</v>
      </c>
      <c r="AE45" s="11">
        <f t="shared" si="27"/>
        <v>2</v>
      </c>
      <c r="AF45" s="11">
        <f t="shared" si="28"/>
        <v>1</v>
      </c>
      <c r="AG45" s="11">
        <f t="shared" si="29"/>
        <v>0</v>
      </c>
      <c r="AH45" s="11">
        <f t="shared" si="30"/>
        <v>0</v>
      </c>
      <c r="AI45" s="11">
        <f t="shared" si="31"/>
        <v>0</v>
      </c>
      <c r="AJ45" s="10">
        <f t="shared" si="32"/>
        <v>3</v>
      </c>
      <c r="AK45" s="11">
        <f t="shared" si="33"/>
        <v>1</v>
      </c>
      <c r="AL45" s="11">
        <f t="shared" si="34"/>
        <v>1</v>
      </c>
      <c r="AM45" s="11">
        <f t="shared" si="35"/>
        <v>1</v>
      </c>
      <c r="AN45" s="11">
        <f t="shared" si="36"/>
        <v>1</v>
      </c>
      <c r="AO45" s="11">
        <f t="shared" si="37"/>
        <v>0</v>
      </c>
      <c r="AP45" s="11">
        <f t="shared" si="38"/>
        <v>0</v>
      </c>
      <c r="AQ45" s="10">
        <f t="shared" si="39"/>
        <v>4</v>
      </c>
      <c r="AR45" s="11">
        <f t="shared" si="40"/>
        <v>0</v>
      </c>
      <c r="AS45" s="11">
        <f t="shared" si="41"/>
        <v>1</v>
      </c>
      <c r="AT45" s="11">
        <f t="shared" si="42"/>
        <v>1</v>
      </c>
      <c r="AU45" s="11">
        <f t="shared" si="43"/>
        <v>0</v>
      </c>
      <c r="AV45" s="11">
        <f t="shared" si="44"/>
        <v>0</v>
      </c>
      <c r="AW45" s="11">
        <f t="shared" si="45"/>
        <v>0</v>
      </c>
      <c r="AX45" s="10">
        <f t="shared" si="46"/>
        <v>2</v>
      </c>
      <c r="AY45" s="12" t="s">
        <v>1673</v>
      </c>
      <c r="AZ45" s="12" t="s">
        <v>1674</v>
      </c>
      <c r="BA45" s="13">
        <v>2885</v>
      </c>
      <c r="BB45" s="10">
        <f t="shared" si="47"/>
        <v>4</v>
      </c>
      <c r="BC45" s="17">
        <f t="shared" si="48"/>
        <v>3.7</v>
      </c>
      <c r="BD45" s="36" t="s">
        <v>1786</v>
      </c>
      <c r="BE45" s="10" t="str">
        <f t="shared" si="49"/>
        <v>Bra</v>
      </c>
      <c r="BF45" s="6" t="s">
        <v>947</v>
      </c>
      <c r="BG45" s="7">
        <v>1401</v>
      </c>
      <c r="BH45" s="6" t="s">
        <v>690</v>
      </c>
      <c r="BI45" s="9" t="str">
        <f t="shared" si="50"/>
        <v>Marie Westergård</v>
      </c>
      <c r="BJ45" s="10" t="str">
        <f t="shared" si="51"/>
        <v>marie.westergard@harryda.se</v>
      </c>
      <c r="BK45" s="10" t="str">
        <f t="shared" si="52"/>
        <v>Enhetschef Fritid ungdom</v>
      </c>
      <c r="BL45" s="10"/>
      <c r="BM45" s="11">
        <f t="shared" si="53"/>
        <v>1.25</v>
      </c>
      <c r="BN45" s="11">
        <f t="shared" si="54"/>
        <v>1.25</v>
      </c>
      <c r="BO45" s="11">
        <f t="shared" si="55"/>
        <v>1.25</v>
      </c>
      <c r="BP45" s="11">
        <f t="shared" si="56"/>
        <v>1.25</v>
      </c>
      <c r="BQ45" s="11">
        <f t="shared" si="57"/>
        <v>0</v>
      </c>
      <c r="BR45" s="17">
        <f t="shared" si="58"/>
        <v>5</v>
      </c>
      <c r="BS45" s="11">
        <f t="shared" si="59"/>
        <v>1</v>
      </c>
      <c r="BT45" s="11">
        <f t="shared" si="60"/>
        <v>1</v>
      </c>
      <c r="BU45" s="11">
        <f t="shared" si="61"/>
        <v>1</v>
      </c>
      <c r="BV45" s="11">
        <f t="shared" si="62"/>
        <v>1</v>
      </c>
      <c r="BW45" s="11">
        <f t="shared" si="63"/>
        <v>0</v>
      </c>
      <c r="BX45" s="11">
        <f t="shared" si="64"/>
        <v>0</v>
      </c>
      <c r="BY45" s="17">
        <f t="shared" si="65"/>
        <v>4</v>
      </c>
      <c r="BZ45" s="11">
        <f t="shared" si="66"/>
        <v>0.625</v>
      </c>
      <c r="CA45" s="11">
        <f t="shared" si="67"/>
        <v>0.625</v>
      </c>
      <c r="CB45" s="11">
        <f t="shared" si="68"/>
        <v>0.625</v>
      </c>
      <c r="CC45" s="11">
        <f t="shared" si="69"/>
        <v>0.625</v>
      </c>
      <c r="CD45" s="11">
        <f t="shared" si="70"/>
        <v>0</v>
      </c>
      <c r="CE45" s="11">
        <f t="shared" si="71"/>
        <v>0.625</v>
      </c>
      <c r="CF45" s="11">
        <f t="shared" si="72"/>
        <v>0</v>
      </c>
      <c r="CG45" s="11">
        <f t="shared" si="73"/>
        <v>0.625</v>
      </c>
      <c r="CH45" s="11">
        <f t="shared" si="74"/>
        <v>0</v>
      </c>
      <c r="CI45" s="17">
        <f t="shared" si="75"/>
        <v>3.75</v>
      </c>
      <c r="CJ45" s="11">
        <f t="shared" si="76"/>
        <v>0</v>
      </c>
      <c r="CK45" s="11">
        <f t="shared" si="77"/>
        <v>2</v>
      </c>
      <c r="CL45" s="11">
        <f t="shared" si="78"/>
        <v>1</v>
      </c>
      <c r="CM45" s="11">
        <f t="shared" si="79"/>
        <v>0</v>
      </c>
      <c r="CN45" s="11">
        <f t="shared" si="80"/>
        <v>0</v>
      </c>
      <c r="CO45" s="11">
        <f t="shared" si="81"/>
        <v>0</v>
      </c>
      <c r="CP45" s="17">
        <f t="shared" si="82"/>
        <v>3</v>
      </c>
      <c r="CQ45" s="11">
        <f t="shared" si="83"/>
        <v>1</v>
      </c>
      <c r="CR45" s="11">
        <f t="shared" si="84"/>
        <v>1</v>
      </c>
      <c r="CS45" s="11">
        <f t="shared" si="85"/>
        <v>1</v>
      </c>
      <c r="CT45" s="11">
        <f t="shared" si="86"/>
        <v>1</v>
      </c>
      <c r="CU45" s="11">
        <f t="shared" si="87"/>
        <v>0</v>
      </c>
      <c r="CV45" s="11">
        <f t="shared" si="88"/>
        <v>0</v>
      </c>
      <c r="CW45" s="17">
        <f t="shared" si="89"/>
        <v>4</v>
      </c>
      <c r="CX45" s="11">
        <f t="shared" si="90"/>
        <v>0</v>
      </c>
      <c r="CY45" s="11">
        <f t="shared" si="91"/>
        <v>1</v>
      </c>
      <c r="CZ45" s="11">
        <f t="shared" si="92"/>
        <v>1</v>
      </c>
      <c r="DA45" s="11">
        <f t="shared" si="93"/>
        <v>0</v>
      </c>
      <c r="DB45" s="11">
        <f t="shared" si="94"/>
        <v>0</v>
      </c>
      <c r="DC45" s="11">
        <f t="shared" si="95"/>
        <v>0</v>
      </c>
      <c r="DD45" s="17">
        <f t="shared" si="96"/>
        <v>2</v>
      </c>
      <c r="DE45" s="12" t="s">
        <v>1673</v>
      </c>
      <c r="DF45" s="12" t="s">
        <v>1674</v>
      </c>
      <c r="DG45" s="13">
        <v>2885</v>
      </c>
      <c r="DH45" s="17">
        <f t="shared" si="97"/>
        <v>4</v>
      </c>
      <c r="DI45" s="17">
        <f t="shared" si="98"/>
        <v>3.7</v>
      </c>
      <c r="DJ45" s="10" t="str">
        <f t="shared" si="99"/>
        <v>Bra</v>
      </c>
    </row>
    <row r="46" spans="1:114" ht="15" x14ac:dyDescent="0.25">
      <c r="A46" s="6" t="s">
        <v>947</v>
      </c>
      <c r="B46" s="7">
        <v>1488</v>
      </c>
      <c r="C46" s="6" t="s">
        <v>483</v>
      </c>
      <c r="D46" s="9" t="str">
        <f t="shared" si="0"/>
        <v>Birgitta Åkerlund</v>
      </c>
      <c r="E46" s="10" t="str">
        <f t="shared" si="1"/>
        <v>birgitta.akerlund@trollhattan.se</v>
      </c>
      <c r="F46" s="10" t="str">
        <f t="shared" si="2"/>
        <v>Utvecklingsledare</v>
      </c>
      <c r="G46" s="11">
        <f t="shared" si="3"/>
        <v>1.25</v>
      </c>
      <c r="H46" s="11">
        <f t="shared" si="4"/>
        <v>0</v>
      </c>
      <c r="I46" s="11">
        <f t="shared" si="5"/>
        <v>0</v>
      </c>
      <c r="J46" s="11">
        <f t="shared" si="6"/>
        <v>1.25</v>
      </c>
      <c r="K46" s="11">
        <f t="shared" si="7"/>
        <v>0</v>
      </c>
      <c r="L46" s="10">
        <f t="shared" si="8"/>
        <v>2.5</v>
      </c>
      <c r="M46" s="11">
        <f t="shared" si="9"/>
        <v>1</v>
      </c>
      <c r="N46" s="11">
        <f t="shared" si="10"/>
        <v>1</v>
      </c>
      <c r="O46" s="11">
        <f t="shared" si="11"/>
        <v>1</v>
      </c>
      <c r="P46" s="11">
        <f t="shared" si="12"/>
        <v>1</v>
      </c>
      <c r="Q46" s="11">
        <f t="shared" si="13"/>
        <v>1</v>
      </c>
      <c r="R46" s="11">
        <f t="shared" si="14"/>
        <v>0</v>
      </c>
      <c r="S46" s="10">
        <f t="shared" si="15"/>
        <v>5</v>
      </c>
      <c r="T46" s="11">
        <f t="shared" si="16"/>
        <v>0.625</v>
      </c>
      <c r="U46" s="11">
        <f t="shared" si="17"/>
        <v>0.625</v>
      </c>
      <c r="V46" s="11">
        <f t="shared" si="18"/>
        <v>0.625</v>
      </c>
      <c r="W46" s="11">
        <f t="shared" si="19"/>
        <v>0.625</v>
      </c>
      <c r="X46" s="11">
        <f t="shared" si="20"/>
        <v>0.625</v>
      </c>
      <c r="Y46" s="11">
        <f t="shared" si="21"/>
        <v>0.625</v>
      </c>
      <c r="Z46" s="11">
        <f t="shared" si="22"/>
        <v>0.625</v>
      </c>
      <c r="AA46" s="11">
        <f t="shared" si="23"/>
        <v>0.625</v>
      </c>
      <c r="AB46" s="11">
        <f t="shared" si="24"/>
        <v>0</v>
      </c>
      <c r="AC46" s="10">
        <f t="shared" si="25"/>
        <v>5</v>
      </c>
      <c r="AD46" s="11">
        <f t="shared" si="26"/>
        <v>0</v>
      </c>
      <c r="AE46" s="11">
        <f t="shared" si="27"/>
        <v>2</v>
      </c>
      <c r="AF46" s="11">
        <f t="shared" si="28"/>
        <v>0</v>
      </c>
      <c r="AG46" s="11">
        <f t="shared" si="29"/>
        <v>2</v>
      </c>
      <c r="AH46" s="11">
        <f t="shared" si="30"/>
        <v>0</v>
      </c>
      <c r="AI46" s="11">
        <f t="shared" si="31"/>
        <v>0</v>
      </c>
      <c r="AJ46" s="10">
        <f t="shared" si="32"/>
        <v>4</v>
      </c>
      <c r="AK46" s="11">
        <f t="shared" si="33"/>
        <v>1</v>
      </c>
      <c r="AL46" s="11">
        <f t="shared" si="34"/>
        <v>1</v>
      </c>
      <c r="AM46" s="11">
        <f t="shared" si="35"/>
        <v>1</v>
      </c>
      <c r="AN46" s="11">
        <f t="shared" si="36"/>
        <v>1</v>
      </c>
      <c r="AO46" s="11">
        <f t="shared" si="37"/>
        <v>1</v>
      </c>
      <c r="AP46" s="11">
        <f t="shared" si="38"/>
        <v>0</v>
      </c>
      <c r="AQ46" s="10">
        <f t="shared" si="39"/>
        <v>5</v>
      </c>
      <c r="AR46" s="11">
        <f t="shared" si="40"/>
        <v>0</v>
      </c>
      <c r="AS46" s="11">
        <f t="shared" si="41"/>
        <v>1</v>
      </c>
      <c r="AT46" s="11">
        <f t="shared" si="42"/>
        <v>1</v>
      </c>
      <c r="AU46" s="11">
        <f t="shared" si="43"/>
        <v>0</v>
      </c>
      <c r="AV46" s="11">
        <f t="shared" si="44"/>
        <v>0</v>
      </c>
      <c r="AW46" s="11">
        <f t="shared" si="45"/>
        <v>0</v>
      </c>
      <c r="AX46" s="10">
        <f t="shared" si="46"/>
        <v>2</v>
      </c>
      <c r="AY46" s="12" t="s">
        <v>1677</v>
      </c>
      <c r="AZ46" s="12" t="s">
        <v>1678</v>
      </c>
      <c r="BA46" s="13">
        <v>3186</v>
      </c>
      <c r="BB46" s="10">
        <f t="shared" si="47"/>
        <v>5</v>
      </c>
      <c r="BC46" s="17">
        <f t="shared" si="48"/>
        <v>4.0999999999999996</v>
      </c>
      <c r="BD46" s="37" t="s">
        <v>1787</v>
      </c>
      <c r="BE46" s="10" t="str">
        <f t="shared" si="49"/>
        <v>Bra</v>
      </c>
      <c r="BF46" s="6" t="s">
        <v>947</v>
      </c>
      <c r="BG46" s="7">
        <v>1488</v>
      </c>
      <c r="BH46" s="6" t="s">
        <v>483</v>
      </c>
      <c r="BI46" s="9" t="str">
        <f t="shared" si="50"/>
        <v>Birgitta Åkerlund</v>
      </c>
      <c r="BJ46" s="10" t="str">
        <f t="shared" si="51"/>
        <v>birgitta.akerlund@trollhattan.se</v>
      </c>
      <c r="BK46" s="10" t="str">
        <f t="shared" si="52"/>
        <v>Utvecklingsledare</v>
      </c>
      <c r="BL46" s="10"/>
      <c r="BM46" s="11">
        <f t="shared" si="53"/>
        <v>1.25</v>
      </c>
      <c r="BN46" s="11">
        <f t="shared" si="54"/>
        <v>0</v>
      </c>
      <c r="BO46" s="11">
        <f t="shared" si="55"/>
        <v>0</v>
      </c>
      <c r="BP46" s="11">
        <f t="shared" si="56"/>
        <v>1.25</v>
      </c>
      <c r="BQ46" s="11">
        <f t="shared" si="57"/>
        <v>0</v>
      </c>
      <c r="BR46" s="17">
        <f t="shared" si="58"/>
        <v>2.5</v>
      </c>
      <c r="BS46" s="11">
        <f t="shared" si="59"/>
        <v>1</v>
      </c>
      <c r="BT46" s="11">
        <f t="shared" si="60"/>
        <v>1</v>
      </c>
      <c r="BU46" s="11">
        <f t="shared" si="61"/>
        <v>1</v>
      </c>
      <c r="BV46" s="11">
        <f t="shared" si="62"/>
        <v>1</v>
      </c>
      <c r="BW46" s="11">
        <f t="shared" si="63"/>
        <v>1</v>
      </c>
      <c r="BX46" s="11">
        <f t="shared" si="64"/>
        <v>0</v>
      </c>
      <c r="BY46" s="17">
        <f t="shared" si="65"/>
        <v>5</v>
      </c>
      <c r="BZ46" s="11">
        <f t="shared" si="66"/>
        <v>0.625</v>
      </c>
      <c r="CA46" s="11">
        <f t="shared" si="67"/>
        <v>0.625</v>
      </c>
      <c r="CB46" s="11">
        <f t="shared" si="68"/>
        <v>0.625</v>
      </c>
      <c r="CC46" s="11">
        <f t="shared" si="69"/>
        <v>0.625</v>
      </c>
      <c r="CD46" s="11">
        <f t="shared" si="70"/>
        <v>0.625</v>
      </c>
      <c r="CE46" s="11">
        <f t="shared" si="71"/>
        <v>0.625</v>
      </c>
      <c r="CF46" s="11">
        <f t="shared" si="72"/>
        <v>0.625</v>
      </c>
      <c r="CG46" s="11">
        <f t="shared" si="73"/>
        <v>0.625</v>
      </c>
      <c r="CH46" s="11">
        <f t="shared" si="74"/>
        <v>0</v>
      </c>
      <c r="CI46" s="17">
        <f t="shared" si="75"/>
        <v>5</v>
      </c>
      <c r="CJ46" s="11">
        <f t="shared" si="76"/>
        <v>0</v>
      </c>
      <c r="CK46" s="11">
        <f t="shared" si="77"/>
        <v>2</v>
      </c>
      <c r="CL46" s="11">
        <f t="shared" si="78"/>
        <v>0</v>
      </c>
      <c r="CM46" s="11">
        <f t="shared" si="79"/>
        <v>2</v>
      </c>
      <c r="CN46" s="11">
        <f t="shared" si="80"/>
        <v>0</v>
      </c>
      <c r="CO46" s="11">
        <f t="shared" si="81"/>
        <v>0</v>
      </c>
      <c r="CP46" s="17">
        <f t="shared" si="82"/>
        <v>4</v>
      </c>
      <c r="CQ46" s="11">
        <f t="shared" si="83"/>
        <v>1</v>
      </c>
      <c r="CR46" s="11">
        <f t="shared" si="84"/>
        <v>1</v>
      </c>
      <c r="CS46" s="11">
        <f t="shared" si="85"/>
        <v>1</v>
      </c>
      <c r="CT46" s="11">
        <f t="shared" si="86"/>
        <v>1</v>
      </c>
      <c r="CU46" s="11">
        <f t="shared" si="87"/>
        <v>1</v>
      </c>
      <c r="CV46" s="11">
        <f t="shared" si="88"/>
        <v>0</v>
      </c>
      <c r="CW46" s="17">
        <f t="shared" si="89"/>
        <v>5</v>
      </c>
      <c r="CX46" s="11">
        <f t="shared" si="90"/>
        <v>0</v>
      </c>
      <c r="CY46" s="11">
        <f t="shared" si="91"/>
        <v>1</v>
      </c>
      <c r="CZ46" s="11">
        <f t="shared" si="92"/>
        <v>1</v>
      </c>
      <c r="DA46" s="11">
        <f t="shared" si="93"/>
        <v>0</v>
      </c>
      <c r="DB46" s="11">
        <f t="shared" si="94"/>
        <v>0</v>
      </c>
      <c r="DC46" s="11">
        <f t="shared" si="95"/>
        <v>0</v>
      </c>
      <c r="DD46" s="17">
        <f t="shared" si="96"/>
        <v>2</v>
      </c>
      <c r="DE46" s="12" t="s">
        <v>1677</v>
      </c>
      <c r="DF46" s="12" t="s">
        <v>1678</v>
      </c>
      <c r="DG46" s="13">
        <v>3186</v>
      </c>
      <c r="DH46" s="17">
        <f t="shared" si="97"/>
        <v>5</v>
      </c>
      <c r="DI46" s="17">
        <f t="shared" si="98"/>
        <v>4.0999999999999996</v>
      </c>
      <c r="DJ46" s="10" t="str">
        <f t="shared" si="99"/>
        <v>Bra</v>
      </c>
    </row>
    <row r="47" spans="1:114" ht="15" x14ac:dyDescent="0.25">
      <c r="A47" s="6" t="s">
        <v>947</v>
      </c>
      <c r="B47" s="7">
        <v>1490</v>
      </c>
      <c r="C47" s="6" t="s">
        <v>951</v>
      </c>
      <c r="D47" s="9" t="str">
        <f t="shared" si="0"/>
        <v>Sakiba Ekic</v>
      </c>
      <c r="E47" s="10" t="str">
        <f t="shared" si="1"/>
        <v>Sakiba.ekic@boras.se</v>
      </c>
      <c r="F47" s="10" t="str">
        <f t="shared" si="2"/>
        <v>Ungdomsstrateg</v>
      </c>
      <c r="G47" s="11">
        <f t="shared" si="3"/>
        <v>1.25</v>
      </c>
      <c r="H47" s="11">
        <f t="shared" si="4"/>
        <v>0</v>
      </c>
      <c r="I47" s="11">
        <f t="shared" si="5"/>
        <v>1.25</v>
      </c>
      <c r="J47" s="11">
        <f t="shared" si="6"/>
        <v>1.25</v>
      </c>
      <c r="K47" s="11">
        <f t="shared" si="7"/>
        <v>0</v>
      </c>
      <c r="L47" s="10">
        <f t="shared" si="8"/>
        <v>3.75</v>
      </c>
      <c r="M47" s="11">
        <f t="shared" si="9"/>
        <v>1</v>
      </c>
      <c r="N47" s="11">
        <f t="shared" si="10"/>
        <v>1</v>
      </c>
      <c r="O47" s="11">
        <f t="shared" si="11"/>
        <v>1</v>
      </c>
      <c r="P47" s="11">
        <f t="shared" si="12"/>
        <v>1</v>
      </c>
      <c r="Q47" s="11">
        <f t="shared" si="13"/>
        <v>0</v>
      </c>
      <c r="R47" s="11">
        <f t="shared" si="14"/>
        <v>0</v>
      </c>
      <c r="S47" s="10">
        <f t="shared" si="15"/>
        <v>4</v>
      </c>
      <c r="T47" s="11">
        <f t="shared" si="16"/>
        <v>0.625</v>
      </c>
      <c r="U47" s="11">
        <f t="shared" si="17"/>
        <v>0.625</v>
      </c>
      <c r="V47" s="11">
        <f t="shared" si="18"/>
        <v>0.625</v>
      </c>
      <c r="W47" s="11">
        <f t="shared" si="19"/>
        <v>0.625</v>
      </c>
      <c r="X47" s="11">
        <f t="shared" si="20"/>
        <v>0.625</v>
      </c>
      <c r="Y47" s="11">
        <f t="shared" si="21"/>
        <v>0.625</v>
      </c>
      <c r="Z47" s="11">
        <f t="shared" si="22"/>
        <v>0.625</v>
      </c>
      <c r="AA47" s="11">
        <f t="shared" si="23"/>
        <v>0.625</v>
      </c>
      <c r="AB47" s="11">
        <f t="shared" si="24"/>
        <v>0</v>
      </c>
      <c r="AC47" s="10">
        <f t="shared" si="25"/>
        <v>5</v>
      </c>
      <c r="AD47" s="11">
        <f t="shared" si="26"/>
        <v>0</v>
      </c>
      <c r="AE47" s="11">
        <f t="shared" si="27"/>
        <v>2</v>
      </c>
      <c r="AF47" s="11">
        <f t="shared" si="28"/>
        <v>0</v>
      </c>
      <c r="AG47" s="11">
        <f t="shared" si="29"/>
        <v>2</v>
      </c>
      <c r="AH47" s="11">
        <f t="shared" si="30"/>
        <v>0</v>
      </c>
      <c r="AI47" s="11">
        <f t="shared" si="31"/>
        <v>0</v>
      </c>
      <c r="AJ47" s="10">
        <f t="shared" si="32"/>
        <v>4</v>
      </c>
      <c r="AK47" s="11">
        <f t="shared" si="33"/>
        <v>1</v>
      </c>
      <c r="AL47" s="11">
        <f t="shared" si="34"/>
        <v>1</v>
      </c>
      <c r="AM47" s="11">
        <f t="shared" si="35"/>
        <v>1</v>
      </c>
      <c r="AN47" s="11">
        <f t="shared" si="36"/>
        <v>1</v>
      </c>
      <c r="AO47" s="11">
        <f t="shared" si="37"/>
        <v>1</v>
      </c>
      <c r="AP47" s="11">
        <f t="shared" si="38"/>
        <v>0</v>
      </c>
      <c r="AQ47" s="10">
        <f t="shared" si="39"/>
        <v>5</v>
      </c>
      <c r="AR47" s="11">
        <f t="shared" si="40"/>
        <v>1</v>
      </c>
      <c r="AS47" s="11">
        <f t="shared" si="41"/>
        <v>1</v>
      </c>
      <c r="AT47" s="11">
        <f t="shared" si="42"/>
        <v>1</v>
      </c>
      <c r="AU47" s="11">
        <f t="shared" si="43"/>
        <v>1</v>
      </c>
      <c r="AV47" s="11">
        <f t="shared" si="44"/>
        <v>0</v>
      </c>
      <c r="AW47" s="11">
        <f t="shared" si="45"/>
        <v>0</v>
      </c>
      <c r="AX47" s="10">
        <f t="shared" si="46"/>
        <v>4</v>
      </c>
      <c r="AY47" s="12" t="s">
        <v>1679</v>
      </c>
      <c r="AZ47" s="12" t="s">
        <v>1680</v>
      </c>
      <c r="BA47" s="13">
        <v>4012</v>
      </c>
      <c r="BB47" s="10">
        <f t="shared" si="47"/>
        <v>5</v>
      </c>
      <c r="BC47" s="17">
        <f t="shared" si="48"/>
        <v>4.4000000000000004</v>
      </c>
      <c r="BD47" s="37" t="s">
        <v>1787</v>
      </c>
      <c r="BE47" s="10" t="str">
        <f t="shared" si="49"/>
        <v>Bra</v>
      </c>
      <c r="BF47" s="6" t="s">
        <v>947</v>
      </c>
      <c r="BG47" s="7">
        <v>1490</v>
      </c>
      <c r="BH47" s="6" t="s">
        <v>951</v>
      </c>
      <c r="BI47" s="9" t="str">
        <f t="shared" si="50"/>
        <v>Sakiba Ekic</v>
      </c>
      <c r="BJ47" s="10" t="str">
        <f t="shared" si="51"/>
        <v>Sakiba.ekic@boras.se</v>
      </c>
      <c r="BK47" s="10" t="str">
        <f t="shared" si="52"/>
        <v>Ungdomsstrateg</v>
      </c>
      <c r="BL47" s="10"/>
      <c r="BM47" s="11">
        <f t="shared" si="53"/>
        <v>1.25</v>
      </c>
      <c r="BN47" s="11">
        <f t="shared" si="54"/>
        <v>0</v>
      </c>
      <c r="BO47" s="11">
        <f t="shared" si="55"/>
        <v>1.25</v>
      </c>
      <c r="BP47" s="11">
        <f t="shared" si="56"/>
        <v>1.25</v>
      </c>
      <c r="BQ47" s="11">
        <f t="shared" si="57"/>
        <v>0</v>
      </c>
      <c r="BR47" s="17">
        <f t="shared" si="58"/>
        <v>3.75</v>
      </c>
      <c r="BS47" s="11">
        <f t="shared" si="59"/>
        <v>1</v>
      </c>
      <c r="BT47" s="11">
        <f t="shared" si="60"/>
        <v>1</v>
      </c>
      <c r="BU47" s="11">
        <f t="shared" si="61"/>
        <v>1</v>
      </c>
      <c r="BV47" s="11">
        <f t="shared" si="62"/>
        <v>1</v>
      </c>
      <c r="BW47" s="11">
        <f t="shared" si="63"/>
        <v>0</v>
      </c>
      <c r="BX47" s="11">
        <f t="shared" si="64"/>
        <v>0</v>
      </c>
      <c r="BY47" s="17">
        <f t="shared" si="65"/>
        <v>4</v>
      </c>
      <c r="BZ47" s="11">
        <f t="shared" si="66"/>
        <v>0.625</v>
      </c>
      <c r="CA47" s="11">
        <f t="shared" si="67"/>
        <v>0.625</v>
      </c>
      <c r="CB47" s="11">
        <f t="shared" si="68"/>
        <v>0.625</v>
      </c>
      <c r="CC47" s="11">
        <f t="shared" si="69"/>
        <v>0.625</v>
      </c>
      <c r="CD47" s="11">
        <f t="shared" si="70"/>
        <v>0.625</v>
      </c>
      <c r="CE47" s="11">
        <f t="shared" si="71"/>
        <v>0.625</v>
      </c>
      <c r="CF47" s="11">
        <f t="shared" si="72"/>
        <v>0.625</v>
      </c>
      <c r="CG47" s="11">
        <f t="shared" si="73"/>
        <v>0.625</v>
      </c>
      <c r="CH47" s="11">
        <f t="shared" si="74"/>
        <v>0</v>
      </c>
      <c r="CI47" s="17">
        <f t="shared" si="75"/>
        <v>5</v>
      </c>
      <c r="CJ47" s="11">
        <f t="shared" si="76"/>
        <v>0</v>
      </c>
      <c r="CK47" s="11">
        <f t="shared" si="77"/>
        <v>2</v>
      </c>
      <c r="CL47" s="11">
        <f t="shared" si="78"/>
        <v>0</v>
      </c>
      <c r="CM47" s="11">
        <f t="shared" si="79"/>
        <v>2</v>
      </c>
      <c r="CN47" s="11">
        <f t="shared" si="80"/>
        <v>0</v>
      </c>
      <c r="CO47" s="11">
        <f t="shared" si="81"/>
        <v>0</v>
      </c>
      <c r="CP47" s="17">
        <f t="shared" si="82"/>
        <v>4</v>
      </c>
      <c r="CQ47" s="11">
        <f t="shared" si="83"/>
        <v>1</v>
      </c>
      <c r="CR47" s="11">
        <f t="shared" si="84"/>
        <v>1</v>
      </c>
      <c r="CS47" s="11">
        <f t="shared" si="85"/>
        <v>1</v>
      </c>
      <c r="CT47" s="11">
        <f t="shared" si="86"/>
        <v>1</v>
      </c>
      <c r="CU47" s="11">
        <f t="shared" si="87"/>
        <v>1</v>
      </c>
      <c r="CV47" s="11">
        <f t="shared" si="88"/>
        <v>0</v>
      </c>
      <c r="CW47" s="17">
        <f t="shared" si="89"/>
        <v>5</v>
      </c>
      <c r="CX47" s="11">
        <f t="shared" si="90"/>
        <v>1</v>
      </c>
      <c r="CY47" s="11">
        <f t="shared" si="91"/>
        <v>1</v>
      </c>
      <c r="CZ47" s="11">
        <f t="shared" si="92"/>
        <v>1</v>
      </c>
      <c r="DA47" s="11">
        <f t="shared" si="93"/>
        <v>1</v>
      </c>
      <c r="DB47" s="11">
        <f t="shared" si="94"/>
        <v>0</v>
      </c>
      <c r="DC47" s="11">
        <f t="shared" si="95"/>
        <v>0</v>
      </c>
      <c r="DD47" s="17">
        <f t="shared" si="96"/>
        <v>4</v>
      </c>
      <c r="DE47" s="12" t="s">
        <v>1679</v>
      </c>
      <c r="DF47" s="12" t="s">
        <v>1680</v>
      </c>
      <c r="DG47" s="13">
        <v>4012</v>
      </c>
      <c r="DH47" s="17">
        <f t="shared" si="97"/>
        <v>5</v>
      </c>
      <c r="DI47" s="17">
        <f t="shared" si="98"/>
        <v>4.4000000000000004</v>
      </c>
      <c r="DJ47" s="10" t="str">
        <f t="shared" si="99"/>
        <v>Bra</v>
      </c>
    </row>
    <row r="48" spans="1:114" ht="15" x14ac:dyDescent="0.25">
      <c r="A48" s="6" t="s">
        <v>947</v>
      </c>
      <c r="B48" s="7">
        <v>1402</v>
      </c>
      <c r="C48" s="6" t="s">
        <v>1179</v>
      </c>
      <c r="D48" s="9" t="str">
        <f>IFERROR(VLOOKUP(C48,Svar, 2, FALSE), "")</f>
        <v>Martin Larsson</v>
      </c>
      <c r="E48" s="10" t="str">
        <f>IFERROR(VLOOKUP(C48,Svar, 3, FALSE), "")</f>
        <v>martin.larsson@partille.se</v>
      </c>
      <c r="F48" s="10" t="str">
        <f>IFERROR(VLOOKUP(C48,Svar, 4, FALSE), "")</f>
        <v>Enhetschef</v>
      </c>
      <c r="G48" s="11">
        <f>IF(LEN(D48) &gt; 0, IF(IFERROR(FIND("a.", VLOOKUP(C48,Svar, 5, FALSE)), 0), 1.25, 0), "")</f>
        <v>1.25</v>
      </c>
      <c r="H48" s="11">
        <f>IF(LEN(D48) &gt; 0, IF(IFERROR(FIND("b.", VLOOKUP(C48,Svar, 5, FALSE)), 0), 1.25, 0), "")</f>
        <v>0</v>
      </c>
      <c r="I48" s="11">
        <f>IF(LEN(D48) &gt; 0, IF(IFERROR(FIND("c.", VLOOKUP(C48,Svar, 5, FALSE)), 0), 1.25, 0), "")</f>
        <v>1.25</v>
      </c>
      <c r="J48" s="11">
        <f>IF(LEN(D48) &gt; 0, IF(IFERROR(FIND("d.", VLOOKUP(C48,Svar, 5, FALSE)), 0), 1.25, 0), "")</f>
        <v>1.25</v>
      </c>
      <c r="K48" s="11">
        <f>IF(LEN(D48) &gt; 0, 0, "")</f>
        <v>0</v>
      </c>
      <c r="L48" s="10">
        <f>IF(LEN(D48) &gt; 0, SUM(G48:K48), "")</f>
        <v>3.75</v>
      </c>
      <c r="M48" s="11">
        <f>IF(LEN(D48) &gt; 0, IF(IFERROR(FIND("a.", VLOOKUP(C48,Svar, 7, FALSE)), 0), 1, 0), "")</f>
        <v>1</v>
      </c>
      <c r="N48" s="11">
        <f>IF(LEN(D48) &gt; 0, IF(IFERROR(FIND("b.", VLOOKUP(C48,Svar, 7, FALSE)), 0), 1, 0), "")</f>
        <v>0</v>
      </c>
      <c r="O48" s="11">
        <f>IF(LEN(D48) &gt; 0, IF(IFERROR(FIND("c.", VLOOKUP(C48,Svar, 7, FALSE)), 0), 1, 0), "")</f>
        <v>1</v>
      </c>
      <c r="P48" s="11">
        <f>IF(LEN(D48) &gt; 0, IF(IFERROR(FIND("d.", VLOOKUP(C48,Svar, 7, FALSE)), 0), 1, 0), "")</f>
        <v>1</v>
      </c>
      <c r="Q48" s="11">
        <f>IF(LEN(D48) &gt; 0, IF(IFERROR(FIND("e.", VLOOKUP(C48,Svar, 7, FALSE)), 0), 1, 0), "")</f>
        <v>0</v>
      </c>
      <c r="R48" s="11">
        <f>IF(LEN(D48) &gt; 0, 0, "")</f>
        <v>0</v>
      </c>
      <c r="S48" s="10">
        <f>IF(LEN(D48) &gt; 0, SUM(M48:R48), "")</f>
        <v>3</v>
      </c>
      <c r="T48" s="11">
        <f>IF(LEN(D48) &gt; 0, IF(IFERROR(FIND("a.", VLOOKUP(C48,Svar, 8, FALSE)), 0), 0.625, 0), "")</f>
        <v>0</v>
      </c>
      <c r="U48" s="11">
        <f>IF(LEN(D48) &gt; 0, IF(IFERROR(FIND("b.", VLOOKUP(C48,Svar, 8, FALSE)), 0), 0.625, 0), "")</f>
        <v>0.625</v>
      </c>
      <c r="V48" s="11">
        <f>IF(LEN(D48) &gt; 0, IF(IFERROR(FIND("c.", VLOOKUP(C48,Svar, 8, FALSE)), 0), 0.625, 0), "")</f>
        <v>0.625</v>
      </c>
      <c r="W48" s="11">
        <f>IF(LEN(D48) &gt; 0, IF(IFERROR(FIND("d.", VLOOKUP(C48,Svar, 8, FALSE)), 0), 0.625, 0), "")</f>
        <v>0.625</v>
      </c>
      <c r="X48" s="11">
        <f>IF(LEN(D48) &gt; 0, IF(IFERROR(FIND("e.", VLOOKUP(C48,Svar, 8, FALSE)), 0), 0.625, 0), "")</f>
        <v>0.625</v>
      </c>
      <c r="Y48" s="11">
        <f>IF(LEN(D48) &gt; 0, IF(IFERROR(FIND("f.", VLOOKUP(C48,Svar, 8, FALSE)), 0), 0.625, 0), "")</f>
        <v>0.625</v>
      </c>
      <c r="Z48" s="11">
        <f>IF(LEN(D48) &gt; 0, IF(IFERROR(FIND("g.", VLOOKUP(C48,Svar, 8, FALSE)), 0), 0.625, 0), "")</f>
        <v>0.625</v>
      </c>
      <c r="AA48" s="11">
        <f>IF(LEN(D48) &gt; 0, IF(IFERROR(FIND("h.", VLOOKUP(C48,Svar, 8, FALSE)), 0), 0.625, 0), "")</f>
        <v>0.625</v>
      </c>
      <c r="AB48" s="11">
        <f>IF(LEN(D48) &gt; 0, 0, "")</f>
        <v>0</v>
      </c>
      <c r="AC48" s="10">
        <f>IF(LEN(D48) &gt; 0, SUM(T48:AB48), "")</f>
        <v>4.375</v>
      </c>
      <c r="AD48" s="11">
        <f>IF(LEN(D48) &gt; 0, IF(IFERROR(FIND("a.", VLOOKUP(C48,Svar, 9, FALSE)), 0), 1, 0), "")</f>
        <v>0</v>
      </c>
      <c r="AE48" s="11">
        <f>IF(LEN(D48) &gt; 0, IF(IFERROR(FIND("b.", VLOOKUP(C48,Svar, 9, FALSE)), 0), 2, 0), "")</f>
        <v>2</v>
      </c>
      <c r="AF48" s="11">
        <f>IF(LEN(D48) &gt; 0, IF(IFERROR(FIND("c.", VLOOKUP(C48,Svar, 9, FALSE)), 0), 1, 0), "")</f>
        <v>0</v>
      </c>
      <c r="AG48" s="11">
        <f>IF(LEN(D48) &gt; 0, IF(IFERROR(FIND("d.", VLOOKUP(C48,Svar, 9, FALSE)), 0), 2, 0), "")</f>
        <v>2</v>
      </c>
      <c r="AH48" s="11">
        <f>IF(LEN(D48) &gt; 0, IF(IFERROR(FIND("e.", VLOOKUP(C48,Svar, 9, FALSE)), 0), 1, 0), "")</f>
        <v>0</v>
      </c>
      <c r="AI48" s="11">
        <f>IF(LEN(D48) &gt; 0, 0, "")</f>
        <v>0</v>
      </c>
      <c r="AJ48" s="10">
        <f>IF(LEN(D48) &gt; 0, IF(SUM(AD48:AI48) &gt; 5, 5, SUM(AD48:AI48)), "")</f>
        <v>4</v>
      </c>
      <c r="AK48" s="11">
        <f>IF(LEN(D48) &gt; 0, IF(IFERROR(FIND("a.", VLOOKUP(C48,Svar, 10, FALSE)), 0), 1, 0), "")</f>
        <v>1</v>
      </c>
      <c r="AL48" s="11">
        <f>IF(LEN(D48) &gt; 0, IF(IFERROR(FIND("b.", VLOOKUP(C48,Svar, 10, FALSE)), 0), 1, 0), "")</f>
        <v>1</v>
      </c>
      <c r="AM48" s="11">
        <f>IF(LEN(D48) &gt; 0, IF(IFERROR(FIND("c.", VLOOKUP(C48,Svar, 10, FALSE)), 0), 1, 0), "")</f>
        <v>1</v>
      </c>
      <c r="AN48" s="11">
        <f>IF(LEN(D48) &gt; 0, IF(IFERROR(FIND("d.", VLOOKUP(C48,Svar, 10, FALSE)), 0), 1, 0), "")</f>
        <v>1</v>
      </c>
      <c r="AO48" s="11">
        <f>IF(LEN(D48) &gt; 0, IF(IFERROR(FIND("e.", VLOOKUP(C48,Svar, 10, FALSE)), 0), 1, 0), "")</f>
        <v>0</v>
      </c>
      <c r="AP48" s="11">
        <f>IF(LEN(D48) &gt; 0, 0, "")</f>
        <v>0</v>
      </c>
      <c r="AQ48" s="10">
        <f>IF(LEN(D48) &gt; 0, SUM(AK48:AP48), "")</f>
        <v>4</v>
      </c>
      <c r="AR48" s="11">
        <f>IF(LEN(D48) &gt; 0, IF(IFERROR(FIND("a.", VLOOKUP(C48,Svar, 11, FALSE)), 0), 1, 0), "")</f>
        <v>0</v>
      </c>
      <c r="AS48" s="11">
        <f>IF(LEN(D48) &gt; 0, IF(IFERROR(FIND("b.", VLOOKUP(C48,Svar, 11, FALSE)), 0), 1, 0), "")</f>
        <v>1</v>
      </c>
      <c r="AT48" s="11">
        <f>IF(LEN(D48) &gt; 0, IF(IFERROR(FIND("c.", VLOOKUP(C48,Svar, 11, FALSE)), 0), 1, 0), "")</f>
        <v>0</v>
      </c>
      <c r="AU48" s="11">
        <f>IF(LEN(D48) &gt; 0, IF(IFERROR(FIND("d.", VLOOKUP(C48,Svar, 11, FALSE)), 0), 1, 0), "")</f>
        <v>0</v>
      </c>
      <c r="AV48" s="11">
        <f>IF(LEN(D48) &gt; 0, IF(IFERROR(FIND("e.", VLOOKUP(C48,Svar, 11, FALSE)), 0), 1, 0), "")</f>
        <v>0</v>
      </c>
      <c r="AW48" s="11">
        <f>IF(LEN(D48) &gt; 0, 0, "")</f>
        <v>0</v>
      </c>
      <c r="AX48" s="10">
        <f>IF(LEN(D48) &gt; 0, SUM(AR48:AW48), "")</f>
        <v>1</v>
      </c>
      <c r="AY48" s="12" t="s">
        <v>1523</v>
      </c>
      <c r="AZ48" s="12" t="s">
        <v>1581</v>
      </c>
      <c r="BA48" s="13">
        <v>2315</v>
      </c>
      <c r="BB48" s="10">
        <f>IF(BA48 &gt; 3099, 5, IF(BA48 &gt; 2799, 4, IF(BA48&gt; 2499, 3, IF(BA48&gt; 2299, 2, IF(BA48 &gt; 1999, 1, IF(BA48&gt;0, 0))))))</f>
        <v>2</v>
      </c>
      <c r="BC48" s="17">
        <f>IF(LEN(D48) &gt; 0, ROUND((L48+S48+AC48+AJ48+AQ48+AX48+BB48)/7, 1), "")</f>
        <v>3.2</v>
      </c>
      <c r="BD48" s="36" t="s">
        <v>1786</v>
      </c>
      <c r="BE48" s="10" t="str">
        <f>IF(LEN(D48) &gt; 0, VLOOKUP(C48,Svar, 12, FALSE), "")</f>
        <v>Bra</v>
      </c>
      <c r="BF48" s="6" t="s">
        <v>947</v>
      </c>
      <c r="BG48" s="7">
        <v>1402</v>
      </c>
      <c r="BH48" s="6" t="s">
        <v>1179</v>
      </c>
      <c r="BI48" s="9" t="str">
        <f>IFERROR(VLOOKUP(BH48,Svar, 2, FALSE), "")</f>
        <v>Martin Larsson</v>
      </c>
      <c r="BJ48" s="10" t="str">
        <f>IFERROR(VLOOKUP(BH48,Svar, 3, FALSE), "")</f>
        <v>martin.larsson@partille.se</v>
      </c>
      <c r="BK48" s="10" t="str">
        <f>IFERROR(VLOOKUP(BH48,Svar, 4, FALSE), "")</f>
        <v>Enhetschef</v>
      </c>
      <c r="BL48" s="10"/>
      <c r="BM48" s="11">
        <f>IF(LEN(BI48) &gt; 0, IF(IFERROR(FIND("a.", VLOOKUP(BH48,Svar, 5, FALSE)), 0), 1.25, 0), "")</f>
        <v>1.25</v>
      </c>
      <c r="BN48" s="11">
        <f>IF(LEN(BI48) &gt; 0, IF(IFERROR(FIND("b.", VLOOKUP(BH48,Svar, 5, FALSE)), 0), 1.25, 0), "")</f>
        <v>0</v>
      </c>
      <c r="BO48" s="11">
        <f>IF(LEN(BI48) &gt; 0, IF(IFERROR(FIND("c.", VLOOKUP(BH48,Svar, 5, FALSE)), 0), 1.25, 0), "")</f>
        <v>1.25</v>
      </c>
      <c r="BP48" s="11">
        <f>IF(LEN(BI48) &gt; 0, IF(IFERROR(FIND("d.", VLOOKUP(BH48,Svar, 5, FALSE)), 0), 1.25, 0), "")</f>
        <v>1.25</v>
      </c>
      <c r="BQ48" s="11">
        <f>IF(LEN(BI48) &gt; 0, 0, "")</f>
        <v>0</v>
      </c>
      <c r="BR48" s="17">
        <f>IF(LEN(BI48) &gt; 0, SUM(BM48:BQ48), "")</f>
        <v>3.75</v>
      </c>
      <c r="BS48" s="11">
        <f>IF(LEN(BI48) &gt; 0, IF(IFERROR(FIND("a.", VLOOKUP(BH48,Svar, 7, FALSE)), 0), 1, 0), "")</f>
        <v>1</v>
      </c>
      <c r="BT48" s="11">
        <f>IF(LEN(BI48) &gt; 0, IF(IFERROR(FIND("b.", VLOOKUP(BH48,Svar, 7, FALSE)), 0), 1, 0), "")</f>
        <v>0</v>
      </c>
      <c r="BU48" s="11">
        <f>IF(LEN(BI48) &gt; 0, IF(IFERROR(FIND("c.", VLOOKUP(BH48,Svar, 7, FALSE)), 0), 1, 0), "")</f>
        <v>1</v>
      </c>
      <c r="BV48" s="11">
        <f>IF(LEN(BI48) &gt; 0, IF(IFERROR(FIND("d.", VLOOKUP(BH48,Svar, 7, FALSE)), 0), 1, 0), "")</f>
        <v>1</v>
      </c>
      <c r="BW48" s="11">
        <f>IF(LEN(BI48) &gt; 0, IF(IFERROR(FIND("e.", VLOOKUP(BH48,Svar, 7, FALSE)), 0), 1, 0), "")</f>
        <v>0</v>
      </c>
      <c r="BX48" s="11">
        <f>IF(LEN(BI48) &gt; 0, 0, "")</f>
        <v>0</v>
      </c>
      <c r="BY48" s="17">
        <f>IF(LEN(BI48) &gt; 0, SUM(BS48:BX48), "")</f>
        <v>3</v>
      </c>
      <c r="BZ48" s="11">
        <f>IF(LEN(BI48) &gt; 0, IF(IFERROR(FIND("a.", VLOOKUP(BH48,Svar, 8, FALSE)), 0), 0.625, 0), "")</f>
        <v>0</v>
      </c>
      <c r="CA48" s="11">
        <f>IF(LEN(BI48) &gt; 0, IF(IFERROR(FIND("b.", VLOOKUP(BH48,Svar, 8, FALSE)), 0), 0.625, 0), "")</f>
        <v>0.625</v>
      </c>
      <c r="CB48" s="11">
        <f>IF(LEN(BI48) &gt; 0, IF(IFERROR(FIND("c.", VLOOKUP(BH48,Svar, 8, FALSE)), 0), 0.625, 0), "")</f>
        <v>0.625</v>
      </c>
      <c r="CC48" s="11">
        <f>IF(LEN(BI48) &gt; 0, IF(IFERROR(FIND("d.", VLOOKUP(BH48,Svar, 8, FALSE)), 0), 0.625, 0), "")</f>
        <v>0.625</v>
      </c>
      <c r="CD48" s="11">
        <f>IF(LEN(BI48) &gt; 0, IF(IFERROR(FIND("e.", VLOOKUP(BH48,Svar, 8, FALSE)), 0), 0.625, 0), "")</f>
        <v>0.625</v>
      </c>
      <c r="CE48" s="11">
        <f>IF(LEN(BI48) &gt; 0, IF(IFERROR(FIND("f.", VLOOKUP(BH48,Svar, 8, FALSE)), 0), 0.625, 0), "")</f>
        <v>0.625</v>
      </c>
      <c r="CF48" s="11">
        <f>IF(LEN(BI48) &gt; 0, IF(IFERROR(FIND("g.", VLOOKUP(BH48,Svar, 8, FALSE)), 0), 0.625, 0), "")</f>
        <v>0.625</v>
      </c>
      <c r="CG48" s="11">
        <f>IF(LEN(BI48) &gt; 0, IF(IFERROR(FIND("h.", VLOOKUP(BH48,Svar, 8, FALSE)), 0), 0.625, 0), "")</f>
        <v>0.625</v>
      </c>
      <c r="CH48" s="11">
        <f>IF(LEN(BI48) &gt; 0, 0, "")</f>
        <v>0</v>
      </c>
      <c r="CI48" s="17">
        <f>IF(LEN(BI48) &gt; 0, SUM(BZ48:CH48), "")</f>
        <v>4.375</v>
      </c>
      <c r="CJ48" s="11">
        <f>IF(LEN(BI48) &gt; 0, IF(IFERROR(FIND("a.", VLOOKUP(BH48,Svar, 9, FALSE)), 0), 1, 0), "")</f>
        <v>0</v>
      </c>
      <c r="CK48" s="11">
        <f>IF(LEN(BI48) &gt; 0, IF(IFERROR(FIND("b.", VLOOKUP(BH48,Svar, 9, FALSE)), 0), 2, 0), "")</f>
        <v>2</v>
      </c>
      <c r="CL48" s="11">
        <f>IF(LEN(BI48) &gt; 0, IF(IFERROR(FIND("c.", VLOOKUP(BH48,Svar, 9, FALSE)), 0), 1, 0), "")</f>
        <v>0</v>
      </c>
      <c r="CM48" s="11">
        <f>IF(LEN(BI48) &gt; 0, IF(IFERROR(FIND("d.", VLOOKUP(BH48,Svar, 9, FALSE)), 0), 2, 0), "")</f>
        <v>2</v>
      </c>
      <c r="CN48" s="11">
        <f>IF(LEN(BI48) &gt; 0, IF(IFERROR(FIND("e.", VLOOKUP(BH48,Svar, 9, FALSE)), 0), 1, 0), "")</f>
        <v>0</v>
      </c>
      <c r="CO48" s="11">
        <f>IF(LEN(BI48) &gt; 0, 0, "")</f>
        <v>0</v>
      </c>
      <c r="CP48" s="17">
        <f>IF(LEN(BI48) &gt; 0, IF(SUM(CJ48:CO48) &gt; 5, 5, SUM(CJ48:CO48)), "")</f>
        <v>4</v>
      </c>
      <c r="CQ48" s="11">
        <f>IF(LEN(BI48) &gt; 0, IF(IFERROR(FIND("a.", VLOOKUP(BH48,Svar, 10, FALSE)), 0), 1, 0), "")</f>
        <v>1</v>
      </c>
      <c r="CR48" s="11">
        <f>IF(LEN(BI48) &gt; 0, IF(IFERROR(FIND("b.", VLOOKUP(BH48,Svar, 10, FALSE)), 0), 1, 0), "")</f>
        <v>1</v>
      </c>
      <c r="CS48" s="11">
        <f>IF(LEN(BI48) &gt; 0, IF(IFERROR(FIND("c.", VLOOKUP(BH48,Svar, 10, FALSE)), 0), 1, 0), "")</f>
        <v>1</v>
      </c>
      <c r="CT48" s="11">
        <f>IF(LEN(BI48) &gt; 0, IF(IFERROR(FIND("d.", VLOOKUP(BH48,Svar, 10, FALSE)), 0), 1, 0), "")</f>
        <v>1</v>
      </c>
      <c r="CU48" s="11">
        <f>IF(LEN(BI48) &gt; 0, IF(IFERROR(FIND("e.", VLOOKUP(BH48,Svar, 10, FALSE)), 0), 1, 0), "")</f>
        <v>0</v>
      </c>
      <c r="CV48" s="11">
        <f>IF(LEN(BI48) &gt; 0, 0, "")</f>
        <v>0</v>
      </c>
      <c r="CW48" s="17">
        <f>IF(LEN(BI48) &gt; 0, SUM(CQ48:CV48), "")</f>
        <v>4</v>
      </c>
      <c r="CX48" s="11">
        <f>IF(LEN(BI48) &gt; 0, IF(IFERROR(FIND("a.", VLOOKUP(BH48,Svar, 11, FALSE)), 0), 1, 0), "")</f>
        <v>0</v>
      </c>
      <c r="CY48" s="11">
        <f>IF(LEN(BI48) &gt; 0, IF(IFERROR(FIND("b.", VLOOKUP(BH48,Svar, 11, FALSE)), 0), 1, 0), "")</f>
        <v>1</v>
      </c>
      <c r="CZ48" s="11">
        <f>IF(LEN(BI48) &gt; 0, IF(IFERROR(FIND("c.", VLOOKUP(BH48,Svar, 11, FALSE)), 0), 1, 0), "")</f>
        <v>0</v>
      </c>
      <c r="DA48" s="11">
        <f>IF(LEN(BI48) &gt; 0, IF(IFERROR(FIND("d.", VLOOKUP(BH48,Svar, 11, FALSE)), 0), 1, 0), "")</f>
        <v>0</v>
      </c>
      <c r="DB48" s="11">
        <f>IF(LEN(BI48) &gt; 0, IF(IFERROR(FIND("e.", VLOOKUP(BH48,Svar, 11, FALSE)), 0), 1, 0), "")</f>
        <v>0</v>
      </c>
      <c r="DC48" s="11">
        <f>IF(LEN(BI48) &gt; 0, 0, "")</f>
        <v>0</v>
      </c>
      <c r="DD48" s="17">
        <f>IF(LEN(BI48) &gt; 0, SUM(CX48:DC48), "")</f>
        <v>1</v>
      </c>
      <c r="DE48" s="12" t="s">
        <v>1523</v>
      </c>
      <c r="DF48" s="12" t="s">
        <v>1581</v>
      </c>
      <c r="DG48" s="13">
        <v>2315</v>
      </c>
      <c r="DH48" s="17">
        <f>IF(DG48 &gt; 3099, 5, IF(DG48 &gt; 2799, 4, IF(DG48&gt; 2499, 3, IF(DG48&gt; 2299, 2, IF(DG48 &gt; 1999, 1, IF(DG48&gt;0, 0))))))</f>
        <v>2</v>
      </c>
      <c r="DI48" s="17">
        <f>IF(LEN(BI48) &gt; 0, ROUND((BR48+BY48+CI48+CP48+CW48+DD48+DH48)/7, 1), "")</f>
        <v>3.2</v>
      </c>
      <c r="DJ48" s="10" t="str">
        <f>IF(LEN(BI48) &gt; 0, VLOOKUP(BH48,Svar, 12, FALSE), "")</f>
        <v>Bra</v>
      </c>
    </row>
    <row r="49" spans="1:114" ht="15" x14ac:dyDescent="0.25">
      <c r="C49" s="61" t="s">
        <v>1811</v>
      </c>
      <c r="BC49" s="66">
        <f>SUM($DH$66+$DD$66+$CW$66+$CP$66+$CI$66+$BR$66+$BY$66)/7</f>
        <v>4.9523809523809534</v>
      </c>
      <c r="BD49" s="60" t="s">
        <v>1787</v>
      </c>
      <c r="BE49" s="38" t="s">
        <v>45</v>
      </c>
      <c r="BM49">
        <v>1.25</v>
      </c>
      <c r="BN49">
        <v>1.25</v>
      </c>
      <c r="BO49">
        <v>1.25</v>
      </c>
      <c r="BP49">
        <v>1.25</v>
      </c>
      <c r="BR49" s="18">
        <v>5</v>
      </c>
      <c r="BS49">
        <v>1</v>
      </c>
      <c r="BT49">
        <v>1</v>
      </c>
      <c r="BU49">
        <v>1</v>
      </c>
      <c r="BV49">
        <v>1</v>
      </c>
      <c r="BW49">
        <v>1</v>
      </c>
      <c r="BY49" s="18">
        <v>5</v>
      </c>
      <c r="BZ49">
        <v>0.625</v>
      </c>
      <c r="CA49">
        <v>0.625</v>
      </c>
      <c r="CB49">
        <v>0.625</v>
      </c>
      <c r="CC49">
        <v>0.625</v>
      </c>
      <c r="CD49">
        <v>0.625</v>
      </c>
      <c r="CE49">
        <v>0.625</v>
      </c>
      <c r="CF49">
        <v>0.625</v>
      </c>
      <c r="CG49">
        <v>0.625</v>
      </c>
      <c r="CI49" s="18">
        <v>5</v>
      </c>
      <c r="CP49" s="18">
        <v>5</v>
      </c>
      <c r="CQ49">
        <v>1</v>
      </c>
      <c r="CR49">
        <v>1</v>
      </c>
      <c r="CS49">
        <v>1</v>
      </c>
      <c r="CT49">
        <v>1</v>
      </c>
      <c r="CU49">
        <v>1</v>
      </c>
      <c r="CW49" s="18">
        <v>5</v>
      </c>
      <c r="CX49">
        <v>1</v>
      </c>
      <c r="CY49">
        <v>1</v>
      </c>
      <c r="CZ49">
        <v>1</v>
      </c>
      <c r="DA49">
        <v>1</v>
      </c>
      <c r="DB49">
        <v>1</v>
      </c>
      <c r="DD49" s="18">
        <v>5</v>
      </c>
      <c r="DH49" s="18">
        <f>SUM($DH$67:$DH$72)/COUNT($DH$67:$DH$72)</f>
        <v>4.666666666666667</v>
      </c>
      <c r="DI49" s="65">
        <f>SUM($DH$66+$DD$66+$CW$66+$CP$66+$CI$66+$BR$66+$BY$66)/7</f>
        <v>4.9523809523809534</v>
      </c>
    </row>
    <row r="50" spans="1:114" ht="14.25" x14ac:dyDescent="0.2">
      <c r="A50" s="6"/>
      <c r="B50" s="7"/>
      <c r="C50" s="6"/>
      <c r="D50" s="9"/>
      <c r="E50" s="10"/>
      <c r="F50" s="10"/>
      <c r="G50" s="11"/>
      <c r="H50" s="11"/>
      <c r="I50" s="11"/>
      <c r="J50" s="11"/>
      <c r="K50" s="11"/>
      <c r="L50" s="10"/>
      <c r="M50" s="11"/>
      <c r="N50" s="11"/>
      <c r="O50" s="11"/>
      <c r="P50" s="11"/>
      <c r="Q50" s="11"/>
      <c r="R50" s="11"/>
      <c r="S50" s="10"/>
      <c r="T50" s="11"/>
      <c r="U50" s="11"/>
      <c r="V50" s="11"/>
      <c r="W50" s="11"/>
      <c r="X50" s="11"/>
      <c r="Y50" s="11"/>
      <c r="Z50" s="11"/>
      <c r="AA50" s="11"/>
      <c r="AB50" s="11"/>
      <c r="AC50" s="10"/>
      <c r="AD50" s="11"/>
      <c r="AE50" s="11"/>
      <c r="AF50" s="11"/>
      <c r="AG50" s="11"/>
      <c r="AH50" s="11"/>
      <c r="AI50" s="11"/>
      <c r="AJ50" s="10"/>
      <c r="AK50" s="11"/>
      <c r="AL50" s="11"/>
      <c r="AM50" s="11"/>
      <c r="AN50" s="11"/>
      <c r="AO50" s="11"/>
      <c r="AP50" s="11"/>
      <c r="AQ50" s="10"/>
      <c r="AR50" s="11"/>
      <c r="AS50" s="11"/>
      <c r="AT50" s="11"/>
      <c r="AU50" s="11"/>
      <c r="AV50" s="11"/>
      <c r="AW50" s="11"/>
      <c r="AX50" s="10"/>
      <c r="AY50" s="12"/>
      <c r="AZ50" s="12"/>
      <c r="BA50" s="13"/>
      <c r="BB50" s="10"/>
      <c r="BC50" s="17"/>
      <c r="BD50" s="17"/>
      <c r="BE50" s="10"/>
      <c r="BF50" s="6"/>
      <c r="BG50" s="7"/>
      <c r="BH50" s="6"/>
      <c r="BI50" s="9"/>
      <c r="BJ50" s="10"/>
      <c r="BK50" s="10"/>
      <c r="BL50" s="10"/>
      <c r="BM50" s="11"/>
      <c r="BN50" s="11"/>
      <c r="BO50" s="11"/>
      <c r="BP50" s="11"/>
      <c r="BQ50" s="11"/>
      <c r="BR50" s="17"/>
      <c r="BS50" s="11"/>
      <c r="BT50" s="11"/>
      <c r="BU50" s="11"/>
      <c r="BV50" s="11"/>
      <c r="BW50" s="11"/>
      <c r="BX50" s="11"/>
      <c r="BY50" s="17"/>
      <c r="BZ50" s="11"/>
      <c r="CA50" s="11"/>
      <c r="CB50" s="11"/>
      <c r="CC50" s="11"/>
      <c r="CD50" s="11"/>
      <c r="CE50" s="11"/>
      <c r="CF50" s="11"/>
      <c r="CG50" s="11"/>
      <c r="CH50" s="11"/>
      <c r="CI50" s="17"/>
      <c r="CJ50" s="11"/>
      <c r="CK50" s="11"/>
      <c r="CL50" s="11"/>
      <c r="CM50" s="11"/>
      <c r="CN50" s="11"/>
      <c r="CO50" s="11"/>
      <c r="CP50" s="17"/>
      <c r="CQ50" s="11"/>
      <c r="CR50" s="11"/>
      <c r="CS50" s="11"/>
      <c r="CT50" s="11"/>
      <c r="CU50" s="11"/>
      <c r="CV50" s="11"/>
      <c r="CW50" s="17"/>
      <c r="CX50" s="11"/>
      <c r="CY50" s="11"/>
      <c r="CZ50" s="11"/>
      <c r="DA50" s="11"/>
      <c r="DB50" s="11"/>
      <c r="DC50" s="11"/>
      <c r="DD50" s="17"/>
      <c r="DE50" s="12"/>
      <c r="DF50" s="12"/>
      <c r="DG50" s="13"/>
      <c r="DH50" s="17"/>
      <c r="DI50" s="17"/>
      <c r="DJ50" s="10"/>
    </row>
    <row r="51" spans="1:114" ht="15" x14ac:dyDescent="0.25">
      <c r="A51" s="6"/>
      <c r="B51" s="7"/>
      <c r="C51" s="19" t="s">
        <v>1726</v>
      </c>
      <c r="D51" s="9"/>
      <c r="E51" s="10"/>
      <c r="F51" s="10"/>
      <c r="G51" s="11"/>
      <c r="H51" s="11"/>
      <c r="I51" s="11"/>
      <c r="J51" s="11"/>
      <c r="K51" s="11"/>
      <c r="L51" s="10"/>
      <c r="M51" s="11"/>
      <c r="N51" s="11"/>
      <c r="O51" s="11"/>
      <c r="P51" s="11"/>
      <c r="Q51" s="11"/>
      <c r="R51" s="11"/>
      <c r="S51" s="10"/>
      <c r="T51" s="11"/>
      <c r="U51" s="11"/>
      <c r="V51" s="11"/>
      <c r="W51" s="11"/>
      <c r="X51" s="11"/>
      <c r="Y51" s="11"/>
      <c r="Z51" s="11"/>
      <c r="AA51" s="11"/>
      <c r="AB51" s="11"/>
      <c r="AC51" s="10"/>
      <c r="AD51" s="11"/>
      <c r="AE51" s="11"/>
      <c r="AF51" s="11"/>
      <c r="AG51" s="11"/>
      <c r="AH51" s="11"/>
      <c r="AI51" s="11"/>
      <c r="AJ51" s="10"/>
      <c r="AK51" s="11"/>
      <c r="AL51" s="11"/>
      <c r="AM51" s="11"/>
      <c r="AN51" s="11"/>
      <c r="AO51" s="11"/>
      <c r="AP51" s="11"/>
      <c r="AQ51" s="10"/>
      <c r="AR51" s="11"/>
      <c r="AS51" s="11"/>
      <c r="AT51" s="11"/>
      <c r="AU51" s="11"/>
      <c r="AV51" s="11"/>
      <c r="AW51" s="11"/>
      <c r="AX51" s="10"/>
      <c r="AY51" s="12"/>
      <c r="AZ51" s="12"/>
      <c r="BA51" s="13"/>
      <c r="BB51" s="10"/>
      <c r="BC51" s="54">
        <f>SUM(BC5:BC49)/COUNT(BC5:BC49)</f>
        <v>2.6633862433862445</v>
      </c>
      <c r="BD51" s="35" t="s">
        <v>1785</v>
      </c>
      <c r="BE51" s="10"/>
      <c r="BF51" s="6"/>
      <c r="BG51" s="7"/>
      <c r="BH51" s="6"/>
      <c r="BI51" s="9"/>
      <c r="BJ51" s="10"/>
      <c r="BK51" s="10"/>
      <c r="BL51" s="10"/>
      <c r="BM51" s="11"/>
      <c r="BN51" s="11"/>
      <c r="BO51" s="11"/>
      <c r="BP51" s="11"/>
      <c r="BQ51" s="11"/>
      <c r="BR51" s="17"/>
      <c r="BS51" s="11"/>
      <c r="BT51" s="11"/>
      <c r="BU51" s="11"/>
      <c r="BV51" s="11"/>
      <c r="BW51" s="11"/>
      <c r="BX51" s="11"/>
      <c r="BY51" s="17"/>
      <c r="BZ51" s="11"/>
      <c r="CA51" s="11"/>
      <c r="CB51" s="11"/>
      <c r="CC51" s="11"/>
      <c r="CD51" s="11"/>
      <c r="CE51" s="11"/>
      <c r="CF51" s="11"/>
      <c r="CG51" s="11"/>
      <c r="CH51" s="11"/>
      <c r="CI51" s="17"/>
      <c r="CJ51" s="11"/>
      <c r="CK51" s="11"/>
      <c r="CL51" s="11"/>
      <c r="CM51" s="11"/>
      <c r="CN51" s="11"/>
      <c r="CO51" s="11"/>
      <c r="CP51" s="17"/>
      <c r="CQ51" s="11"/>
      <c r="CR51" s="11"/>
      <c r="CS51" s="11"/>
      <c r="CT51" s="11"/>
      <c r="CU51" s="11"/>
      <c r="CV51" s="11"/>
      <c r="CW51" s="17"/>
      <c r="CX51" s="11"/>
      <c r="CY51" s="11"/>
      <c r="CZ51" s="11"/>
      <c r="DA51" s="11"/>
      <c r="DB51" s="11"/>
      <c r="DC51" s="11"/>
      <c r="DD51" s="17"/>
      <c r="DE51" s="12"/>
      <c r="DF51" s="12"/>
      <c r="DG51" s="13"/>
      <c r="DH51" s="17"/>
      <c r="DI51" s="17"/>
      <c r="DJ51" s="10"/>
    </row>
    <row r="52" spans="1:114" ht="14.25" x14ac:dyDescent="0.2">
      <c r="A52" s="6"/>
      <c r="B52" s="7"/>
      <c r="C52" s="6"/>
      <c r="D52" s="9"/>
      <c r="E52" s="10"/>
      <c r="F52" s="10"/>
      <c r="G52" s="11"/>
      <c r="H52" s="11"/>
      <c r="I52" s="11"/>
      <c r="J52" s="11"/>
      <c r="K52" s="11"/>
      <c r="L52" s="10"/>
      <c r="M52" s="11"/>
      <c r="N52" s="11"/>
      <c r="O52" s="11"/>
      <c r="P52" s="11"/>
      <c r="Q52" s="11"/>
      <c r="R52" s="11"/>
      <c r="S52" s="10"/>
      <c r="T52" s="11"/>
      <c r="U52" s="11"/>
      <c r="V52" s="11"/>
      <c r="W52" s="11"/>
      <c r="X52" s="11"/>
      <c r="Y52" s="11"/>
      <c r="Z52" s="11"/>
      <c r="AA52" s="11"/>
      <c r="AB52" s="11"/>
      <c r="AC52" s="10"/>
      <c r="AD52" s="11"/>
      <c r="AE52" s="11"/>
      <c r="AF52" s="11"/>
      <c r="AG52" s="11"/>
      <c r="AH52" s="11"/>
      <c r="AI52" s="11"/>
      <c r="AJ52" s="10"/>
      <c r="AK52" s="11"/>
      <c r="AL52" s="11"/>
      <c r="AM52" s="11"/>
      <c r="AN52" s="11"/>
      <c r="AO52" s="11"/>
      <c r="AP52" s="11"/>
      <c r="AQ52" s="10"/>
      <c r="AR52" s="11"/>
      <c r="AS52" s="11"/>
      <c r="AT52" s="11"/>
      <c r="AU52" s="11"/>
      <c r="AV52" s="11"/>
      <c r="AW52" s="11"/>
      <c r="AX52" s="10"/>
      <c r="AY52" s="12"/>
      <c r="AZ52" s="12"/>
      <c r="BA52" s="13"/>
      <c r="BB52" s="10"/>
      <c r="BC52" s="17"/>
      <c r="BD52" s="17"/>
      <c r="BE52" s="10"/>
      <c r="BF52" s="6"/>
      <c r="BG52" s="7"/>
      <c r="BH52" s="6"/>
      <c r="BI52" s="9"/>
      <c r="BJ52" s="10"/>
      <c r="BK52" s="10"/>
      <c r="BL52" s="10"/>
      <c r="BM52" s="11"/>
      <c r="BN52" s="11"/>
      <c r="BO52" s="11"/>
      <c r="BP52" s="11"/>
      <c r="BQ52" s="11"/>
      <c r="BR52" s="17"/>
      <c r="BS52" s="11"/>
      <c r="BT52" s="11"/>
      <c r="BU52" s="11"/>
      <c r="BV52" s="11"/>
      <c r="BW52" s="11"/>
      <c r="BX52" s="11"/>
      <c r="BY52" s="17"/>
      <c r="BZ52" s="11"/>
      <c r="CA52" s="11"/>
      <c r="CB52" s="11"/>
      <c r="CC52" s="11"/>
      <c r="CD52" s="11"/>
      <c r="CE52" s="11"/>
      <c r="CF52" s="11"/>
      <c r="CG52" s="11"/>
      <c r="CH52" s="11"/>
      <c r="CI52" s="17"/>
      <c r="CJ52" s="11"/>
      <c r="CK52" s="11"/>
      <c r="CL52" s="11"/>
      <c r="CM52" s="11"/>
      <c r="CN52" s="11"/>
      <c r="CO52" s="11"/>
      <c r="CP52" s="17"/>
      <c r="CQ52" s="11"/>
      <c r="CR52" s="11"/>
      <c r="CS52" s="11"/>
      <c r="CT52" s="11"/>
      <c r="CU52" s="11"/>
      <c r="CV52" s="11"/>
      <c r="CW52" s="17"/>
      <c r="CX52" s="11"/>
      <c r="CY52" s="11"/>
      <c r="CZ52" s="11"/>
      <c r="DA52" s="11"/>
      <c r="DB52" s="11"/>
      <c r="DC52" s="11"/>
      <c r="DD52" s="17"/>
      <c r="DE52" s="12"/>
      <c r="DF52" s="12"/>
      <c r="DG52" s="13"/>
      <c r="DH52" s="17"/>
      <c r="DI52" s="17"/>
      <c r="DJ52" s="10"/>
    </row>
    <row r="53" spans="1:114" ht="14.25" x14ac:dyDescent="0.2">
      <c r="A53" s="6"/>
      <c r="B53" s="7"/>
      <c r="C53" s="19" t="s">
        <v>1789</v>
      </c>
      <c r="D53" s="9"/>
      <c r="E53" s="10"/>
      <c r="F53" s="10"/>
      <c r="G53" s="11"/>
      <c r="H53" s="11"/>
      <c r="I53" s="11"/>
      <c r="J53" s="11"/>
      <c r="K53" s="11"/>
      <c r="L53" s="10"/>
      <c r="M53" s="11"/>
      <c r="N53" s="11"/>
      <c r="O53" s="11"/>
      <c r="P53" s="11"/>
      <c r="Q53" s="11"/>
      <c r="R53" s="11"/>
      <c r="S53" s="10"/>
      <c r="T53" s="11"/>
      <c r="U53" s="11"/>
      <c r="V53" s="11"/>
      <c r="W53" s="11"/>
      <c r="X53" s="11"/>
      <c r="Y53" s="11"/>
      <c r="Z53" s="11"/>
      <c r="AA53" s="11"/>
      <c r="AB53" s="11"/>
      <c r="AC53" s="10"/>
      <c r="AD53" s="11"/>
      <c r="AE53" s="11"/>
      <c r="AF53" s="11"/>
      <c r="AG53" s="11"/>
      <c r="AH53" s="11"/>
      <c r="AI53" s="11"/>
      <c r="AJ53" s="10"/>
      <c r="AK53" s="11"/>
      <c r="AL53" s="11"/>
      <c r="AM53" s="11"/>
      <c r="AN53" s="11"/>
      <c r="AO53" s="11"/>
      <c r="AP53" s="11"/>
      <c r="AQ53" s="10"/>
      <c r="AR53" s="11"/>
      <c r="AS53" s="11"/>
      <c r="AT53" s="11"/>
      <c r="AU53" s="11"/>
      <c r="AV53" s="11"/>
      <c r="AW53" s="11"/>
      <c r="AX53" s="10"/>
      <c r="AY53" s="12"/>
      <c r="AZ53" s="12"/>
      <c r="BA53" s="13"/>
      <c r="BB53" s="10"/>
      <c r="BC53" s="17"/>
      <c r="BD53" s="17"/>
      <c r="BE53" s="10"/>
      <c r="BF53" s="6"/>
      <c r="BG53" s="7"/>
      <c r="BH53" s="6"/>
      <c r="BI53" s="9"/>
      <c r="BJ53" s="10"/>
      <c r="BK53" s="10"/>
      <c r="BL53" s="10"/>
      <c r="BM53" s="11"/>
      <c r="BN53" s="11"/>
      <c r="BO53" s="11"/>
      <c r="BP53" s="11"/>
      <c r="BQ53" s="11"/>
      <c r="BR53" s="17"/>
      <c r="BS53" s="11"/>
      <c r="BT53" s="11"/>
      <c r="BU53" s="11"/>
      <c r="BV53" s="11"/>
      <c r="BW53" s="11"/>
      <c r="BX53" s="11"/>
      <c r="BY53" s="17"/>
      <c r="BZ53" s="11"/>
      <c r="CA53" s="11"/>
      <c r="CB53" s="11"/>
      <c r="CC53" s="11"/>
      <c r="CD53" s="11"/>
      <c r="CE53" s="11"/>
      <c r="CF53" s="11"/>
      <c r="CG53" s="11"/>
      <c r="CH53" s="11"/>
      <c r="CI53" s="17"/>
      <c r="CJ53" s="11"/>
      <c r="CK53" s="11"/>
      <c r="CL53" s="11"/>
      <c r="CM53" s="11"/>
      <c r="CN53" s="11"/>
      <c r="CO53" s="11"/>
      <c r="CP53" s="17"/>
      <c r="CQ53" s="11"/>
      <c r="CR53" s="11"/>
      <c r="CS53" s="11"/>
      <c r="CT53" s="11"/>
      <c r="CU53" s="11"/>
      <c r="CV53" s="11"/>
      <c r="CW53" s="17"/>
      <c r="CX53" s="11"/>
      <c r="CY53" s="11"/>
      <c r="CZ53" s="11"/>
      <c r="DA53" s="11"/>
      <c r="DB53" s="11"/>
      <c r="DC53" s="11"/>
      <c r="DD53" s="17"/>
      <c r="DE53" s="12"/>
      <c r="DF53" s="12"/>
      <c r="DG53" s="13"/>
      <c r="DH53" s="17"/>
      <c r="DI53" s="17"/>
      <c r="DJ53" s="10"/>
    </row>
    <row r="54" spans="1:114" ht="14.25" x14ac:dyDescent="0.2">
      <c r="A54" s="6" t="s">
        <v>947</v>
      </c>
      <c r="B54" s="7">
        <v>1480</v>
      </c>
      <c r="C54" s="6" t="s">
        <v>1164</v>
      </c>
      <c r="D54" s="9" t="str">
        <f t="shared" si="0"/>
        <v/>
      </c>
      <c r="E54" s="10" t="str">
        <f t="shared" si="1"/>
        <v/>
      </c>
      <c r="F54" s="10" t="str">
        <f t="shared" si="2"/>
        <v/>
      </c>
      <c r="G54" s="11" t="str">
        <f t="shared" si="3"/>
        <v/>
      </c>
      <c r="H54" s="11" t="str">
        <f t="shared" si="4"/>
        <v/>
      </c>
      <c r="I54" s="11" t="str">
        <f t="shared" si="5"/>
        <v/>
      </c>
      <c r="J54" s="11" t="str">
        <f t="shared" si="6"/>
        <v/>
      </c>
      <c r="K54" s="11" t="str">
        <f t="shared" si="7"/>
        <v/>
      </c>
      <c r="L54" s="10" t="str">
        <f t="shared" si="8"/>
        <v/>
      </c>
      <c r="M54" s="11" t="str">
        <f t="shared" si="9"/>
        <v/>
      </c>
      <c r="N54" s="11" t="str">
        <f t="shared" si="10"/>
        <v/>
      </c>
      <c r="O54" s="11" t="str">
        <f t="shared" si="11"/>
        <v/>
      </c>
      <c r="P54" s="11" t="str">
        <f t="shared" si="12"/>
        <v/>
      </c>
      <c r="Q54" s="11" t="str">
        <f t="shared" si="13"/>
        <v/>
      </c>
      <c r="R54" s="11" t="str">
        <f t="shared" si="14"/>
        <v/>
      </c>
      <c r="S54" s="10" t="str">
        <f t="shared" si="15"/>
        <v/>
      </c>
      <c r="T54" s="11" t="str">
        <f t="shared" si="16"/>
        <v/>
      </c>
      <c r="U54" s="11" t="str">
        <f t="shared" si="17"/>
        <v/>
      </c>
      <c r="V54" s="11" t="str">
        <f t="shared" si="18"/>
        <v/>
      </c>
      <c r="W54" s="11" t="str">
        <f t="shared" si="19"/>
        <v/>
      </c>
      <c r="X54" s="11" t="str">
        <f t="shared" si="20"/>
        <v/>
      </c>
      <c r="Y54" s="11" t="str">
        <f t="shared" si="21"/>
        <v/>
      </c>
      <c r="Z54" s="11" t="str">
        <f t="shared" si="22"/>
        <v/>
      </c>
      <c r="AA54" s="11" t="str">
        <f t="shared" si="23"/>
        <v/>
      </c>
      <c r="AB54" s="11" t="str">
        <f t="shared" si="24"/>
        <v/>
      </c>
      <c r="AC54" s="10" t="str">
        <f t="shared" si="25"/>
        <v/>
      </c>
      <c r="AD54" s="11" t="str">
        <f t="shared" si="26"/>
        <v/>
      </c>
      <c r="AE54" s="11" t="str">
        <f t="shared" si="27"/>
        <v/>
      </c>
      <c r="AF54" s="11" t="str">
        <f t="shared" si="28"/>
        <v/>
      </c>
      <c r="AG54" s="11" t="str">
        <f t="shared" si="29"/>
        <v/>
      </c>
      <c r="AH54" s="11" t="str">
        <f t="shared" si="30"/>
        <v/>
      </c>
      <c r="AI54" s="11" t="str">
        <f t="shared" si="31"/>
        <v/>
      </c>
      <c r="AJ54" s="10" t="str">
        <f t="shared" si="32"/>
        <v/>
      </c>
      <c r="AK54" s="11" t="str">
        <f t="shared" si="33"/>
        <v/>
      </c>
      <c r="AL54" s="11" t="str">
        <f t="shared" si="34"/>
        <v/>
      </c>
      <c r="AM54" s="11" t="str">
        <f t="shared" si="35"/>
        <v/>
      </c>
      <c r="AN54" s="11" t="str">
        <f t="shared" si="36"/>
        <v/>
      </c>
      <c r="AO54" s="11" t="str">
        <f t="shared" si="37"/>
        <v/>
      </c>
      <c r="AP54" s="11" t="str">
        <f t="shared" si="38"/>
        <v/>
      </c>
      <c r="AQ54" s="10" t="str">
        <f t="shared" si="39"/>
        <v/>
      </c>
      <c r="AR54" s="11" t="str">
        <f t="shared" si="40"/>
        <v/>
      </c>
      <c r="AS54" s="11" t="str">
        <f t="shared" si="41"/>
        <v/>
      </c>
      <c r="AT54" s="11" t="str">
        <f t="shared" si="42"/>
        <v/>
      </c>
      <c r="AU54" s="11" t="str">
        <f t="shared" si="43"/>
        <v/>
      </c>
      <c r="AV54" s="11" t="str">
        <f t="shared" si="44"/>
        <v/>
      </c>
      <c r="AW54" s="11" t="str">
        <f t="shared" si="45"/>
        <v/>
      </c>
      <c r="AX54" s="10" t="str">
        <f t="shared" si="46"/>
        <v/>
      </c>
      <c r="AY54" s="12" t="s">
        <v>1681</v>
      </c>
      <c r="AZ54" s="12" t="s">
        <v>1682</v>
      </c>
      <c r="BA54" s="13">
        <v>6516</v>
      </c>
      <c r="BB54" s="10">
        <f t="shared" si="47"/>
        <v>5</v>
      </c>
      <c r="BC54" s="17" t="str">
        <f t="shared" si="48"/>
        <v/>
      </c>
      <c r="BD54" s="17"/>
      <c r="BE54" s="10" t="str">
        <f t="shared" si="49"/>
        <v/>
      </c>
      <c r="BF54" s="6" t="s">
        <v>947</v>
      </c>
      <c r="BG54" s="7">
        <v>1480</v>
      </c>
      <c r="BH54" s="6" t="s">
        <v>1164</v>
      </c>
      <c r="BI54" s="9" t="str">
        <f t="shared" si="50"/>
        <v/>
      </c>
      <c r="BJ54" s="10" t="str">
        <f t="shared" si="51"/>
        <v/>
      </c>
      <c r="BK54" s="10" t="str">
        <f t="shared" si="52"/>
        <v/>
      </c>
      <c r="BL54" s="10"/>
      <c r="BM54" s="11" t="str">
        <f t="shared" si="53"/>
        <v/>
      </c>
      <c r="BN54" s="11" t="str">
        <f t="shared" si="54"/>
        <v/>
      </c>
      <c r="BO54" s="11" t="str">
        <f t="shared" si="55"/>
        <v/>
      </c>
      <c r="BP54" s="11" t="str">
        <f t="shared" si="56"/>
        <v/>
      </c>
      <c r="BQ54" s="11" t="str">
        <f t="shared" si="57"/>
        <v/>
      </c>
      <c r="BR54" s="17" t="str">
        <f t="shared" si="58"/>
        <v/>
      </c>
      <c r="BS54" s="11" t="str">
        <f t="shared" si="59"/>
        <v/>
      </c>
      <c r="BT54" s="11" t="str">
        <f t="shared" si="60"/>
        <v/>
      </c>
      <c r="BU54" s="11" t="str">
        <f t="shared" si="61"/>
        <v/>
      </c>
      <c r="BV54" s="11" t="str">
        <f t="shared" si="62"/>
        <v/>
      </c>
      <c r="BW54" s="11" t="str">
        <f t="shared" si="63"/>
        <v/>
      </c>
      <c r="BX54" s="11" t="str">
        <f t="shared" si="64"/>
        <v/>
      </c>
      <c r="BY54" s="17" t="str">
        <f t="shared" si="65"/>
        <v/>
      </c>
      <c r="BZ54" s="11" t="str">
        <f t="shared" si="66"/>
        <v/>
      </c>
      <c r="CA54" s="11" t="str">
        <f t="shared" si="67"/>
        <v/>
      </c>
      <c r="CB54" s="11" t="str">
        <f t="shared" si="68"/>
        <v/>
      </c>
      <c r="CC54" s="11" t="str">
        <f t="shared" si="69"/>
        <v/>
      </c>
      <c r="CD54" s="11" t="str">
        <f t="shared" si="70"/>
        <v/>
      </c>
      <c r="CE54" s="11" t="str">
        <f t="shared" si="71"/>
        <v/>
      </c>
      <c r="CF54" s="11" t="str">
        <f t="shared" si="72"/>
        <v/>
      </c>
      <c r="CG54" s="11" t="str">
        <f t="shared" si="73"/>
        <v/>
      </c>
      <c r="CH54" s="11" t="str">
        <f t="shared" si="74"/>
        <v/>
      </c>
      <c r="CI54" s="17" t="str">
        <f t="shared" si="75"/>
        <v/>
      </c>
      <c r="CJ54" s="11" t="str">
        <f t="shared" si="76"/>
        <v/>
      </c>
      <c r="CK54" s="11" t="str">
        <f t="shared" si="77"/>
        <v/>
      </c>
      <c r="CL54" s="11" t="str">
        <f t="shared" si="78"/>
        <v/>
      </c>
      <c r="CM54" s="11" t="str">
        <f t="shared" si="79"/>
        <v/>
      </c>
      <c r="CN54" s="11" t="str">
        <f t="shared" si="80"/>
        <v/>
      </c>
      <c r="CO54" s="11" t="str">
        <f t="shared" si="81"/>
        <v/>
      </c>
      <c r="CP54" s="17" t="str">
        <f t="shared" si="82"/>
        <v/>
      </c>
      <c r="CQ54" s="11" t="str">
        <f t="shared" si="83"/>
        <v/>
      </c>
      <c r="CR54" s="11" t="str">
        <f t="shared" si="84"/>
        <v/>
      </c>
      <c r="CS54" s="11" t="str">
        <f t="shared" si="85"/>
        <v/>
      </c>
      <c r="CT54" s="11" t="str">
        <f t="shared" si="86"/>
        <v/>
      </c>
      <c r="CU54" s="11" t="str">
        <f t="shared" si="87"/>
        <v/>
      </c>
      <c r="CV54" s="11" t="str">
        <f t="shared" si="88"/>
        <v/>
      </c>
      <c r="CW54" s="17" t="str">
        <f t="shared" si="89"/>
        <v/>
      </c>
      <c r="CX54" s="11" t="str">
        <f t="shared" si="90"/>
        <v/>
      </c>
      <c r="CY54" s="11" t="str">
        <f t="shared" si="91"/>
        <v/>
      </c>
      <c r="CZ54" s="11" t="str">
        <f t="shared" si="92"/>
        <v/>
      </c>
      <c r="DA54" s="11" t="str">
        <f t="shared" si="93"/>
        <v/>
      </c>
      <c r="DB54" s="11" t="str">
        <f t="shared" si="94"/>
        <v/>
      </c>
      <c r="DC54" s="11" t="str">
        <f t="shared" si="95"/>
        <v/>
      </c>
      <c r="DD54" s="17" t="str">
        <f t="shared" si="96"/>
        <v/>
      </c>
      <c r="DE54" s="12" t="s">
        <v>1681</v>
      </c>
      <c r="DF54" s="12" t="s">
        <v>1682</v>
      </c>
      <c r="DG54" s="13">
        <v>6516</v>
      </c>
      <c r="DH54" s="17">
        <f t="shared" si="97"/>
        <v>5</v>
      </c>
      <c r="DI54" s="17" t="str">
        <f t="shared" si="98"/>
        <v/>
      </c>
      <c r="DJ54" s="10" t="str">
        <f t="shared" si="99"/>
        <v/>
      </c>
    </row>
    <row r="55" spans="1:114" ht="14.25" x14ac:dyDescent="0.2">
      <c r="A55" s="6" t="s">
        <v>947</v>
      </c>
      <c r="B55" s="7">
        <v>1480</v>
      </c>
      <c r="C55" s="6" t="s">
        <v>1167</v>
      </c>
      <c r="D55" s="9" t="str">
        <f t="shared" si="0"/>
        <v/>
      </c>
      <c r="E55" s="10" t="str">
        <f t="shared" si="1"/>
        <v/>
      </c>
      <c r="F55" s="10" t="str">
        <f t="shared" si="2"/>
        <v/>
      </c>
      <c r="G55" s="11" t="str">
        <f t="shared" si="3"/>
        <v/>
      </c>
      <c r="H55" s="11" t="str">
        <f t="shared" si="4"/>
        <v/>
      </c>
      <c r="I55" s="11" t="str">
        <f t="shared" si="5"/>
        <v/>
      </c>
      <c r="J55" s="11" t="str">
        <f t="shared" si="6"/>
        <v/>
      </c>
      <c r="K55" s="11" t="str">
        <f t="shared" si="7"/>
        <v/>
      </c>
      <c r="L55" s="10" t="str">
        <f t="shared" si="8"/>
        <v/>
      </c>
      <c r="M55" s="11" t="str">
        <f t="shared" si="9"/>
        <v/>
      </c>
      <c r="N55" s="11" t="str">
        <f t="shared" si="10"/>
        <v/>
      </c>
      <c r="O55" s="11" t="str">
        <f t="shared" si="11"/>
        <v/>
      </c>
      <c r="P55" s="11" t="str">
        <f t="shared" si="12"/>
        <v/>
      </c>
      <c r="Q55" s="11" t="str">
        <f t="shared" si="13"/>
        <v/>
      </c>
      <c r="R55" s="11" t="str">
        <f t="shared" si="14"/>
        <v/>
      </c>
      <c r="S55" s="10" t="str">
        <f t="shared" si="15"/>
        <v/>
      </c>
      <c r="T55" s="11" t="str">
        <f t="shared" si="16"/>
        <v/>
      </c>
      <c r="U55" s="11" t="str">
        <f t="shared" si="17"/>
        <v/>
      </c>
      <c r="V55" s="11" t="str">
        <f t="shared" si="18"/>
        <v/>
      </c>
      <c r="W55" s="11" t="str">
        <f t="shared" si="19"/>
        <v/>
      </c>
      <c r="X55" s="11" t="str">
        <f t="shared" si="20"/>
        <v/>
      </c>
      <c r="Y55" s="11" t="str">
        <f t="shared" si="21"/>
        <v/>
      </c>
      <c r="Z55" s="11" t="str">
        <f t="shared" si="22"/>
        <v/>
      </c>
      <c r="AA55" s="11" t="str">
        <f t="shared" si="23"/>
        <v/>
      </c>
      <c r="AB55" s="11" t="str">
        <f t="shared" si="24"/>
        <v/>
      </c>
      <c r="AC55" s="10" t="str">
        <f t="shared" si="25"/>
        <v/>
      </c>
      <c r="AD55" s="11" t="str">
        <f t="shared" si="26"/>
        <v/>
      </c>
      <c r="AE55" s="11" t="str">
        <f t="shared" si="27"/>
        <v/>
      </c>
      <c r="AF55" s="11" t="str">
        <f t="shared" si="28"/>
        <v/>
      </c>
      <c r="AG55" s="11" t="str">
        <f t="shared" si="29"/>
        <v/>
      </c>
      <c r="AH55" s="11" t="str">
        <f t="shared" si="30"/>
        <v/>
      </c>
      <c r="AI55" s="11" t="str">
        <f t="shared" si="31"/>
        <v/>
      </c>
      <c r="AJ55" s="10" t="str">
        <f t="shared" si="32"/>
        <v/>
      </c>
      <c r="AK55" s="11" t="str">
        <f t="shared" si="33"/>
        <v/>
      </c>
      <c r="AL55" s="11" t="str">
        <f t="shared" si="34"/>
        <v/>
      </c>
      <c r="AM55" s="11" t="str">
        <f t="shared" si="35"/>
        <v/>
      </c>
      <c r="AN55" s="11" t="str">
        <f t="shared" si="36"/>
        <v/>
      </c>
      <c r="AO55" s="11" t="str">
        <f t="shared" si="37"/>
        <v/>
      </c>
      <c r="AP55" s="11" t="str">
        <f t="shared" si="38"/>
        <v/>
      </c>
      <c r="AQ55" s="10" t="str">
        <f t="shared" si="39"/>
        <v/>
      </c>
      <c r="AR55" s="11" t="str">
        <f t="shared" si="40"/>
        <v/>
      </c>
      <c r="AS55" s="11" t="str">
        <f t="shared" si="41"/>
        <v/>
      </c>
      <c r="AT55" s="11" t="str">
        <f t="shared" si="42"/>
        <v/>
      </c>
      <c r="AU55" s="11" t="str">
        <f t="shared" si="43"/>
        <v/>
      </c>
      <c r="AV55" s="11" t="str">
        <f t="shared" si="44"/>
        <v/>
      </c>
      <c r="AW55" s="11" t="str">
        <f t="shared" si="45"/>
        <v/>
      </c>
      <c r="AX55" s="10" t="str">
        <f t="shared" si="46"/>
        <v/>
      </c>
      <c r="AY55" s="12" t="s">
        <v>1683</v>
      </c>
      <c r="AZ55" s="12" t="s">
        <v>1684</v>
      </c>
      <c r="BA55" s="13">
        <v>7516</v>
      </c>
      <c r="BB55" s="10">
        <f t="shared" si="47"/>
        <v>5</v>
      </c>
      <c r="BC55" s="17" t="str">
        <f t="shared" si="48"/>
        <v/>
      </c>
      <c r="BD55" s="17"/>
      <c r="BE55" s="10" t="str">
        <f t="shared" si="49"/>
        <v/>
      </c>
      <c r="BF55" s="6" t="s">
        <v>947</v>
      </c>
      <c r="BG55" s="7">
        <v>1480</v>
      </c>
      <c r="BH55" s="6" t="s">
        <v>1167</v>
      </c>
      <c r="BI55" s="9" t="str">
        <f t="shared" si="50"/>
        <v/>
      </c>
      <c r="BJ55" s="10" t="str">
        <f t="shared" si="51"/>
        <v/>
      </c>
      <c r="BK55" s="10" t="str">
        <f t="shared" si="52"/>
        <v/>
      </c>
      <c r="BL55" s="10"/>
      <c r="BM55" s="11" t="str">
        <f t="shared" si="53"/>
        <v/>
      </c>
      <c r="BN55" s="11" t="str">
        <f t="shared" si="54"/>
        <v/>
      </c>
      <c r="BO55" s="11" t="str">
        <f t="shared" si="55"/>
        <v/>
      </c>
      <c r="BP55" s="11" t="str">
        <f t="shared" si="56"/>
        <v/>
      </c>
      <c r="BQ55" s="11" t="str">
        <f t="shared" si="57"/>
        <v/>
      </c>
      <c r="BR55" s="17" t="str">
        <f t="shared" si="58"/>
        <v/>
      </c>
      <c r="BS55" s="11" t="str">
        <f t="shared" si="59"/>
        <v/>
      </c>
      <c r="BT55" s="11" t="str">
        <f t="shared" si="60"/>
        <v/>
      </c>
      <c r="BU55" s="11" t="str">
        <f t="shared" si="61"/>
        <v/>
      </c>
      <c r="BV55" s="11" t="str">
        <f t="shared" si="62"/>
        <v/>
      </c>
      <c r="BW55" s="11" t="str">
        <f t="shared" si="63"/>
        <v/>
      </c>
      <c r="BX55" s="11" t="str">
        <f t="shared" si="64"/>
        <v/>
      </c>
      <c r="BY55" s="17" t="str">
        <f t="shared" si="65"/>
        <v/>
      </c>
      <c r="BZ55" s="11" t="str">
        <f t="shared" si="66"/>
        <v/>
      </c>
      <c r="CA55" s="11" t="str">
        <f t="shared" si="67"/>
        <v/>
      </c>
      <c r="CB55" s="11" t="str">
        <f t="shared" si="68"/>
        <v/>
      </c>
      <c r="CC55" s="11" t="str">
        <f t="shared" si="69"/>
        <v/>
      </c>
      <c r="CD55" s="11" t="str">
        <f t="shared" si="70"/>
        <v/>
      </c>
      <c r="CE55" s="11" t="str">
        <f t="shared" si="71"/>
        <v/>
      </c>
      <c r="CF55" s="11" t="str">
        <f t="shared" si="72"/>
        <v/>
      </c>
      <c r="CG55" s="11" t="str">
        <f t="shared" si="73"/>
        <v/>
      </c>
      <c r="CH55" s="11" t="str">
        <f t="shared" si="74"/>
        <v/>
      </c>
      <c r="CI55" s="17" t="str">
        <f t="shared" si="75"/>
        <v/>
      </c>
      <c r="CJ55" s="11" t="str">
        <f t="shared" si="76"/>
        <v/>
      </c>
      <c r="CK55" s="11" t="str">
        <f t="shared" si="77"/>
        <v/>
      </c>
      <c r="CL55" s="11" t="str">
        <f t="shared" si="78"/>
        <v/>
      </c>
      <c r="CM55" s="11" t="str">
        <f t="shared" si="79"/>
        <v/>
      </c>
      <c r="CN55" s="11" t="str">
        <f t="shared" si="80"/>
        <v/>
      </c>
      <c r="CO55" s="11" t="str">
        <f t="shared" si="81"/>
        <v/>
      </c>
      <c r="CP55" s="17" t="str">
        <f t="shared" si="82"/>
        <v/>
      </c>
      <c r="CQ55" s="11" t="str">
        <f t="shared" si="83"/>
        <v/>
      </c>
      <c r="CR55" s="11" t="str">
        <f t="shared" si="84"/>
        <v/>
      </c>
      <c r="CS55" s="11" t="str">
        <f t="shared" si="85"/>
        <v/>
      </c>
      <c r="CT55" s="11" t="str">
        <f t="shared" si="86"/>
        <v/>
      </c>
      <c r="CU55" s="11" t="str">
        <f t="shared" si="87"/>
        <v/>
      </c>
      <c r="CV55" s="11" t="str">
        <f t="shared" si="88"/>
        <v/>
      </c>
      <c r="CW55" s="17" t="str">
        <f t="shared" si="89"/>
        <v/>
      </c>
      <c r="CX55" s="11" t="str">
        <f t="shared" si="90"/>
        <v/>
      </c>
      <c r="CY55" s="11" t="str">
        <f t="shared" si="91"/>
        <v/>
      </c>
      <c r="CZ55" s="11" t="str">
        <f t="shared" si="92"/>
        <v/>
      </c>
      <c r="DA55" s="11" t="str">
        <f t="shared" si="93"/>
        <v/>
      </c>
      <c r="DB55" s="11" t="str">
        <f t="shared" si="94"/>
        <v/>
      </c>
      <c r="DC55" s="11" t="str">
        <f t="shared" si="95"/>
        <v/>
      </c>
      <c r="DD55" s="17" t="str">
        <f t="shared" si="96"/>
        <v/>
      </c>
      <c r="DE55" s="12" t="s">
        <v>1683</v>
      </c>
      <c r="DF55" s="12" t="s">
        <v>1684</v>
      </c>
      <c r="DG55" s="13">
        <v>7516</v>
      </c>
      <c r="DH55" s="17">
        <f t="shared" si="97"/>
        <v>5</v>
      </c>
      <c r="DI55" s="17" t="str">
        <f t="shared" si="98"/>
        <v/>
      </c>
      <c r="DJ55" s="10" t="str">
        <f t="shared" si="99"/>
        <v/>
      </c>
    </row>
    <row r="56" spans="1:114" ht="14.25" x14ac:dyDescent="0.2">
      <c r="A56" s="6" t="s">
        <v>947</v>
      </c>
      <c r="B56" s="7">
        <v>1480</v>
      </c>
      <c r="C56" s="6" t="s">
        <v>1171</v>
      </c>
      <c r="D56" s="9" t="str">
        <f t="shared" si="0"/>
        <v/>
      </c>
      <c r="E56" s="10" t="str">
        <f t="shared" si="1"/>
        <v/>
      </c>
      <c r="F56" s="10" t="str">
        <f t="shared" si="2"/>
        <v/>
      </c>
      <c r="G56" s="11" t="str">
        <f t="shared" si="3"/>
        <v/>
      </c>
      <c r="H56" s="11" t="str">
        <f t="shared" si="4"/>
        <v/>
      </c>
      <c r="I56" s="11" t="str">
        <f t="shared" si="5"/>
        <v/>
      </c>
      <c r="J56" s="11" t="str">
        <f t="shared" si="6"/>
        <v/>
      </c>
      <c r="K56" s="11" t="str">
        <f t="shared" si="7"/>
        <v/>
      </c>
      <c r="L56" s="10" t="str">
        <f t="shared" si="8"/>
        <v/>
      </c>
      <c r="M56" s="11" t="str">
        <f t="shared" si="9"/>
        <v/>
      </c>
      <c r="N56" s="11" t="str">
        <f t="shared" si="10"/>
        <v/>
      </c>
      <c r="O56" s="11" t="str">
        <f t="shared" si="11"/>
        <v/>
      </c>
      <c r="P56" s="11" t="str">
        <f t="shared" si="12"/>
        <v/>
      </c>
      <c r="Q56" s="11" t="str">
        <f t="shared" si="13"/>
        <v/>
      </c>
      <c r="R56" s="11" t="str">
        <f t="shared" si="14"/>
        <v/>
      </c>
      <c r="S56" s="10" t="str">
        <f t="shared" si="15"/>
        <v/>
      </c>
      <c r="T56" s="11" t="str">
        <f t="shared" si="16"/>
        <v/>
      </c>
      <c r="U56" s="11" t="str">
        <f t="shared" si="17"/>
        <v/>
      </c>
      <c r="V56" s="11" t="str">
        <f t="shared" si="18"/>
        <v/>
      </c>
      <c r="W56" s="11" t="str">
        <f t="shared" si="19"/>
        <v/>
      </c>
      <c r="X56" s="11" t="str">
        <f t="shared" si="20"/>
        <v/>
      </c>
      <c r="Y56" s="11" t="str">
        <f t="shared" si="21"/>
        <v/>
      </c>
      <c r="Z56" s="11" t="str">
        <f t="shared" si="22"/>
        <v/>
      </c>
      <c r="AA56" s="11" t="str">
        <f t="shared" si="23"/>
        <v/>
      </c>
      <c r="AB56" s="11" t="str">
        <f t="shared" si="24"/>
        <v/>
      </c>
      <c r="AC56" s="10" t="str">
        <f t="shared" si="25"/>
        <v/>
      </c>
      <c r="AD56" s="11" t="str">
        <f t="shared" si="26"/>
        <v/>
      </c>
      <c r="AE56" s="11" t="str">
        <f t="shared" si="27"/>
        <v/>
      </c>
      <c r="AF56" s="11" t="str">
        <f t="shared" si="28"/>
        <v/>
      </c>
      <c r="AG56" s="11" t="str">
        <f t="shared" si="29"/>
        <v/>
      </c>
      <c r="AH56" s="11" t="str">
        <f t="shared" si="30"/>
        <v/>
      </c>
      <c r="AI56" s="11" t="str">
        <f t="shared" si="31"/>
        <v/>
      </c>
      <c r="AJ56" s="10" t="str">
        <f t="shared" si="32"/>
        <v/>
      </c>
      <c r="AK56" s="11" t="str">
        <f t="shared" si="33"/>
        <v/>
      </c>
      <c r="AL56" s="11" t="str">
        <f t="shared" si="34"/>
        <v/>
      </c>
      <c r="AM56" s="11" t="str">
        <f t="shared" si="35"/>
        <v/>
      </c>
      <c r="AN56" s="11" t="str">
        <f t="shared" si="36"/>
        <v/>
      </c>
      <c r="AO56" s="11" t="str">
        <f t="shared" si="37"/>
        <v/>
      </c>
      <c r="AP56" s="11" t="str">
        <f t="shared" si="38"/>
        <v/>
      </c>
      <c r="AQ56" s="10" t="str">
        <f t="shared" si="39"/>
        <v/>
      </c>
      <c r="AR56" s="11" t="str">
        <f t="shared" si="40"/>
        <v/>
      </c>
      <c r="AS56" s="11" t="str">
        <f t="shared" si="41"/>
        <v/>
      </c>
      <c r="AT56" s="11" t="str">
        <f t="shared" si="42"/>
        <v/>
      </c>
      <c r="AU56" s="11" t="str">
        <f t="shared" si="43"/>
        <v/>
      </c>
      <c r="AV56" s="11" t="str">
        <f t="shared" si="44"/>
        <v/>
      </c>
      <c r="AW56" s="11" t="str">
        <f t="shared" si="45"/>
        <v/>
      </c>
      <c r="AX56" s="10" t="str">
        <f t="shared" si="46"/>
        <v/>
      </c>
      <c r="AY56" s="12" t="s">
        <v>1685</v>
      </c>
      <c r="AZ56" s="12" t="s">
        <v>1686</v>
      </c>
      <c r="BA56" s="13">
        <v>8516</v>
      </c>
      <c r="BB56" s="10">
        <f t="shared" si="47"/>
        <v>5</v>
      </c>
      <c r="BC56" s="17" t="str">
        <f t="shared" si="48"/>
        <v/>
      </c>
      <c r="BD56" s="17"/>
      <c r="BE56" s="10" t="str">
        <f t="shared" si="49"/>
        <v/>
      </c>
      <c r="BF56" s="6" t="s">
        <v>947</v>
      </c>
      <c r="BG56" s="7">
        <v>1480</v>
      </c>
      <c r="BH56" s="6" t="s">
        <v>1171</v>
      </c>
      <c r="BI56" s="9" t="str">
        <f t="shared" si="50"/>
        <v/>
      </c>
      <c r="BJ56" s="10" t="str">
        <f t="shared" si="51"/>
        <v/>
      </c>
      <c r="BK56" s="10" t="str">
        <f t="shared" si="52"/>
        <v/>
      </c>
      <c r="BL56" s="10"/>
      <c r="BM56" s="11" t="str">
        <f t="shared" si="53"/>
        <v/>
      </c>
      <c r="BN56" s="11" t="str">
        <f t="shared" si="54"/>
        <v/>
      </c>
      <c r="BO56" s="11" t="str">
        <f t="shared" si="55"/>
        <v/>
      </c>
      <c r="BP56" s="11" t="str">
        <f t="shared" si="56"/>
        <v/>
      </c>
      <c r="BQ56" s="11" t="str">
        <f t="shared" si="57"/>
        <v/>
      </c>
      <c r="BR56" s="17" t="str">
        <f t="shared" si="58"/>
        <v/>
      </c>
      <c r="BS56" s="11" t="str">
        <f t="shared" si="59"/>
        <v/>
      </c>
      <c r="BT56" s="11" t="str">
        <f t="shared" si="60"/>
        <v/>
      </c>
      <c r="BU56" s="11" t="str">
        <f t="shared" si="61"/>
        <v/>
      </c>
      <c r="BV56" s="11" t="str">
        <f t="shared" si="62"/>
        <v/>
      </c>
      <c r="BW56" s="11" t="str">
        <f t="shared" si="63"/>
        <v/>
      </c>
      <c r="BX56" s="11" t="str">
        <f t="shared" si="64"/>
        <v/>
      </c>
      <c r="BY56" s="17" t="str">
        <f t="shared" si="65"/>
        <v/>
      </c>
      <c r="BZ56" s="11" t="str">
        <f t="shared" si="66"/>
        <v/>
      </c>
      <c r="CA56" s="11" t="str">
        <f t="shared" si="67"/>
        <v/>
      </c>
      <c r="CB56" s="11" t="str">
        <f t="shared" si="68"/>
        <v/>
      </c>
      <c r="CC56" s="11" t="str">
        <f t="shared" si="69"/>
        <v/>
      </c>
      <c r="CD56" s="11" t="str">
        <f t="shared" si="70"/>
        <v/>
      </c>
      <c r="CE56" s="11" t="str">
        <f t="shared" si="71"/>
        <v/>
      </c>
      <c r="CF56" s="11" t="str">
        <f t="shared" si="72"/>
        <v/>
      </c>
      <c r="CG56" s="11" t="str">
        <f t="shared" si="73"/>
        <v/>
      </c>
      <c r="CH56" s="11" t="str">
        <f t="shared" si="74"/>
        <v/>
      </c>
      <c r="CI56" s="17" t="str">
        <f t="shared" si="75"/>
        <v/>
      </c>
      <c r="CJ56" s="11" t="str">
        <f t="shared" si="76"/>
        <v/>
      </c>
      <c r="CK56" s="11" t="str">
        <f t="shared" si="77"/>
        <v/>
      </c>
      <c r="CL56" s="11" t="str">
        <f t="shared" si="78"/>
        <v/>
      </c>
      <c r="CM56" s="11" t="str">
        <f t="shared" si="79"/>
        <v/>
      </c>
      <c r="CN56" s="11" t="str">
        <f t="shared" si="80"/>
        <v/>
      </c>
      <c r="CO56" s="11" t="str">
        <f t="shared" si="81"/>
        <v/>
      </c>
      <c r="CP56" s="17" t="str">
        <f t="shared" si="82"/>
        <v/>
      </c>
      <c r="CQ56" s="11" t="str">
        <f t="shared" si="83"/>
        <v/>
      </c>
      <c r="CR56" s="11" t="str">
        <f t="shared" si="84"/>
        <v/>
      </c>
      <c r="CS56" s="11" t="str">
        <f t="shared" si="85"/>
        <v/>
      </c>
      <c r="CT56" s="11" t="str">
        <f t="shared" si="86"/>
        <v/>
      </c>
      <c r="CU56" s="11" t="str">
        <f t="shared" si="87"/>
        <v/>
      </c>
      <c r="CV56" s="11" t="str">
        <f t="shared" si="88"/>
        <v/>
      </c>
      <c r="CW56" s="17" t="str">
        <f t="shared" si="89"/>
        <v/>
      </c>
      <c r="CX56" s="11" t="str">
        <f t="shared" si="90"/>
        <v/>
      </c>
      <c r="CY56" s="11" t="str">
        <f t="shared" si="91"/>
        <v/>
      </c>
      <c r="CZ56" s="11" t="str">
        <f t="shared" si="92"/>
        <v/>
      </c>
      <c r="DA56" s="11" t="str">
        <f t="shared" si="93"/>
        <v/>
      </c>
      <c r="DB56" s="11" t="str">
        <f t="shared" si="94"/>
        <v/>
      </c>
      <c r="DC56" s="11" t="str">
        <f t="shared" si="95"/>
        <v/>
      </c>
      <c r="DD56" s="17" t="str">
        <f t="shared" si="96"/>
        <v/>
      </c>
      <c r="DE56" s="12" t="s">
        <v>1685</v>
      </c>
      <c r="DF56" s="12" t="s">
        <v>1686</v>
      </c>
      <c r="DG56" s="13">
        <v>8516</v>
      </c>
      <c r="DH56" s="17">
        <f t="shared" si="97"/>
        <v>5</v>
      </c>
      <c r="DI56" s="17" t="str">
        <f t="shared" si="98"/>
        <v/>
      </c>
      <c r="DJ56" s="10" t="str">
        <f t="shared" si="99"/>
        <v/>
      </c>
    </row>
    <row r="57" spans="1:114" ht="14.25" x14ac:dyDescent="0.2">
      <c r="A57" s="6" t="s">
        <v>947</v>
      </c>
      <c r="B57" s="7">
        <v>1480</v>
      </c>
      <c r="C57" s="6" t="s">
        <v>1168</v>
      </c>
      <c r="D57" s="9" t="str">
        <f t="shared" si="0"/>
        <v/>
      </c>
      <c r="E57" s="10" t="str">
        <f t="shared" si="1"/>
        <v/>
      </c>
      <c r="F57" s="10" t="str">
        <f t="shared" si="2"/>
        <v/>
      </c>
      <c r="G57" s="11" t="str">
        <f t="shared" si="3"/>
        <v/>
      </c>
      <c r="H57" s="11" t="str">
        <f t="shared" si="4"/>
        <v/>
      </c>
      <c r="I57" s="11" t="str">
        <f t="shared" si="5"/>
        <v/>
      </c>
      <c r="J57" s="11" t="str">
        <f t="shared" si="6"/>
        <v/>
      </c>
      <c r="K57" s="11" t="str">
        <f t="shared" si="7"/>
        <v/>
      </c>
      <c r="L57" s="10" t="str">
        <f t="shared" si="8"/>
        <v/>
      </c>
      <c r="M57" s="11" t="str">
        <f t="shared" si="9"/>
        <v/>
      </c>
      <c r="N57" s="11" t="str">
        <f t="shared" si="10"/>
        <v/>
      </c>
      <c r="O57" s="11" t="str">
        <f t="shared" si="11"/>
        <v/>
      </c>
      <c r="P57" s="11" t="str">
        <f t="shared" si="12"/>
        <v/>
      </c>
      <c r="Q57" s="11" t="str">
        <f t="shared" si="13"/>
        <v/>
      </c>
      <c r="R57" s="11" t="str">
        <f t="shared" si="14"/>
        <v/>
      </c>
      <c r="S57" s="10" t="str">
        <f t="shared" si="15"/>
        <v/>
      </c>
      <c r="T57" s="11" t="str">
        <f t="shared" si="16"/>
        <v/>
      </c>
      <c r="U57" s="11" t="str">
        <f t="shared" si="17"/>
        <v/>
      </c>
      <c r="V57" s="11" t="str">
        <f t="shared" si="18"/>
        <v/>
      </c>
      <c r="W57" s="11" t="str">
        <f t="shared" si="19"/>
        <v/>
      </c>
      <c r="X57" s="11" t="str">
        <f t="shared" si="20"/>
        <v/>
      </c>
      <c r="Y57" s="11" t="str">
        <f t="shared" si="21"/>
        <v/>
      </c>
      <c r="Z57" s="11" t="str">
        <f t="shared" si="22"/>
        <v/>
      </c>
      <c r="AA57" s="11" t="str">
        <f t="shared" si="23"/>
        <v/>
      </c>
      <c r="AB57" s="11" t="str">
        <f t="shared" si="24"/>
        <v/>
      </c>
      <c r="AC57" s="10" t="str">
        <f t="shared" si="25"/>
        <v/>
      </c>
      <c r="AD57" s="11" t="str">
        <f t="shared" si="26"/>
        <v/>
      </c>
      <c r="AE57" s="11" t="str">
        <f t="shared" si="27"/>
        <v/>
      </c>
      <c r="AF57" s="11" t="str">
        <f t="shared" si="28"/>
        <v/>
      </c>
      <c r="AG57" s="11" t="str">
        <f t="shared" si="29"/>
        <v/>
      </c>
      <c r="AH57" s="11" t="str">
        <f t="shared" si="30"/>
        <v/>
      </c>
      <c r="AI57" s="11" t="str">
        <f t="shared" si="31"/>
        <v/>
      </c>
      <c r="AJ57" s="10" t="str">
        <f t="shared" si="32"/>
        <v/>
      </c>
      <c r="AK57" s="11" t="str">
        <f t="shared" si="33"/>
        <v/>
      </c>
      <c r="AL57" s="11" t="str">
        <f t="shared" si="34"/>
        <v/>
      </c>
      <c r="AM57" s="11" t="str">
        <f t="shared" si="35"/>
        <v/>
      </c>
      <c r="AN57" s="11" t="str">
        <f t="shared" si="36"/>
        <v/>
      </c>
      <c r="AO57" s="11" t="str">
        <f t="shared" si="37"/>
        <v/>
      </c>
      <c r="AP57" s="11" t="str">
        <f t="shared" si="38"/>
        <v/>
      </c>
      <c r="AQ57" s="10" t="str">
        <f t="shared" si="39"/>
        <v/>
      </c>
      <c r="AR57" s="11" t="str">
        <f t="shared" si="40"/>
        <v/>
      </c>
      <c r="AS57" s="11" t="str">
        <f t="shared" si="41"/>
        <v/>
      </c>
      <c r="AT57" s="11" t="str">
        <f t="shared" si="42"/>
        <v/>
      </c>
      <c r="AU57" s="11" t="str">
        <f t="shared" si="43"/>
        <v/>
      </c>
      <c r="AV57" s="11" t="str">
        <f t="shared" si="44"/>
        <v/>
      </c>
      <c r="AW57" s="11" t="str">
        <f t="shared" si="45"/>
        <v/>
      </c>
      <c r="AX57" s="10" t="str">
        <f t="shared" si="46"/>
        <v/>
      </c>
      <c r="AY57" s="12" t="s">
        <v>1687</v>
      </c>
      <c r="AZ57" s="12" t="s">
        <v>1688</v>
      </c>
      <c r="BA57" s="13">
        <v>11516</v>
      </c>
      <c r="BB57" s="10">
        <f t="shared" si="47"/>
        <v>5</v>
      </c>
      <c r="BC57" s="17" t="str">
        <f t="shared" si="48"/>
        <v/>
      </c>
      <c r="BD57" s="17"/>
      <c r="BE57" s="10" t="str">
        <f t="shared" si="49"/>
        <v/>
      </c>
      <c r="BF57" s="6" t="s">
        <v>947</v>
      </c>
      <c r="BG57" s="7">
        <v>1480</v>
      </c>
      <c r="BH57" s="6" t="s">
        <v>1168</v>
      </c>
      <c r="BI57" s="9" t="str">
        <f t="shared" si="50"/>
        <v/>
      </c>
      <c r="BJ57" s="10" t="str">
        <f t="shared" si="51"/>
        <v/>
      </c>
      <c r="BK57" s="10" t="str">
        <f t="shared" si="52"/>
        <v/>
      </c>
      <c r="BL57" s="10"/>
      <c r="BM57" s="11" t="str">
        <f t="shared" si="53"/>
        <v/>
      </c>
      <c r="BN57" s="11" t="str">
        <f t="shared" si="54"/>
        <v/>
      </c>
      <c r="BO57" s="11" t="str">
        <f t="shared" si="55"/>
        <v/>
      </c>
      <c r="BP57" s="11" t="str">
        <f t="shared" si="56"/>
        <v/>
      </c>
      <c r="BQ57" s="11" t="str">
        <f t="shared" si="57"/>
        <v/>
      </c>
      <c r="BR57" s="17" t="str">
        <f t="shared" si="58"/>
        <v/>
      </c>
      <c r="BS57" s="11" t="str">
        <f t="shared" si="59"/>
        <v/>
      </c>
      <c r="BT57" s="11" t="str">
        <f t="shared" si="60"/>
        <v/>
      </c>
      <c r="BU57" s="11" t="str">
        <f t="shared" si="61"/>
        <v/>
      </c>
      <c r="BV57" s="11" t="str">
        <f t="shared" si="62"/>
        <v/>
      </c>
      <c r="BW57" s="11" t="str">
        <f t="shared" si="63"/>
        <v/>
      </c>
      <c r="BX57" s="11" t="str">
        <f t="shared" si="64"/>
        <v/>
      </c>
      <c r="BY57" s="17" t="str">
        <f t="shared" si="65"/>
        <v/>
      </c>
      <c r="BZ57" s="11" t="str">
        <f t="shared" si="66"/>
        <v/>
      </c>
      <c r="CA57" s="11" t="str">
        <f t="shared" si="67"/>
        <v/>
      </c>
      <c r="CB57" s="11" t="str">
        <f t="shared" si="68"/>
        <v/>
      </c>
      <c r="CC57" s="11" t="str">
        <f t="shared" si="69"/>
        <v/>
      </c>
      <c r="CD57" s="11" t="str">
        <f t="shared" si="70"/>
        <v/>
      </c>
      <c r="CE57" s="11" t="str">
        <f t="shared" si="71"/>
        <v/>
      </c>
      <c r="CF57" s="11" t="str">
        <f t="shared" si="72"/>
        <v/>
      </c>
      <c r="CG57" s="11" t="str">
        <f t="shared" si="73"/>
        <v/>
      </c>
      <c r="CH57" s="11" t="str">
        <f t="shared" si="74"/>
        <v/>
      </c>
      <c r="CI57" s="17" t="str">
        <f t="shared" si="75"/>
        <v/>
      </c>
      <c r="CJ57" s="11" t="str">
        <f t="shared" si="76"/>
        <v/>
      </c>
      <c r="CK57" s="11" t="str">
        <f t="shared" si="77"/>
        <v/>
      </c>
      <c r="CL57" s="11" t="str">
        <f t="shared" si="78"/>
        <v/>
      </c>
      <c r="CM57" s="11" t="str">
        <f t="shared" si="79"/>
        <v/>
      </c>
      <c r="CN57" s="11" t="str">
        <f t="shared" si="80"/>
        <v/>
      </c>
      <c r="CO57" s="11" t="str">
        <f t="shared" si="81"/>
        <v/>
      </c>
      <c r="CP57" s="17" t="str">
        <f t="shared" si="82"/>
        <v/>
      </c>
      <c r="CQ57" s="11" t="str">
        <f t="shared" si="83"/>
        <v/>
      </c>
      <c r="CR57" s="11" t="str">
        <f t="shared" si="84"/>
        <v/>
      </c>
      <c r="CS57" s="11" t="str">
        <f t="shared" si="85"/>
        <v/>
      </c>
      <c r="CT57" s="11" t="str">
        <f t="shared" si="86"/>
        <v/>
      </c>
      <c r="CU57" s="11" t="str">
        <f t="shared" si="87"/>
        <v/>
      </c>
      <c r="CV57" s="11" t="str">
        <f t="shared" si="88"/>
        <v/>
      </c>
      <c r="CW57" s="17" t="str">
        <f t="shared" si="89"/>
        <v/>
      </c>
      <c r="CX57" s="11" t="str">
        <f t="shared" si="90"/>
        <v/>
      </c>
      <c r="CY57" s="11" t="str">
        <f t="shared" si="91"/>
        <v/>
      </c>
      <c r="CZ57" s="11" t="str">
        <f t="shared" si="92"/>
        <v/>
      </c>
      <c r="DA57" s="11" t="str">
        <f t="shared" si="93"/>
        <v/>
      </c>
      <c r="DB57" s="11" t="str">
        <f t="shared" si="94"/>
        <v/>
      </c>
      <c r="DC57" s="11" t="str">
        <f t="shared" si="95"/>
        <v/>
      </c>
      <c r="DD57" s="17" t="str">
        <f t="shared" si="96"/>
        <v/>
      </c>
      <c r="DE57" s="12" t="s">
        <v>1687</v>
      </c>
      <c r="DF57" s="12" t="s">
        <v>1688</v>
      </c>
      <c r="DG57" s="13">
        <v>11516</v>
      </c>
      <c r="DH57" s="17">
        <f t="shared" si="97"/>
        <v>5</v>
      </c>
      <c r="DI57" s="17" t="str">
        <f t="shared" si="98"/>
        <v/>
      </c>
      <c r="DJ57" s="10" t="str">
        <f t="shared" si="99"/>
        <v/>
      </c>
    </row>
    <row r="58" spans="1:114" ht="14.25" x14ac:dyDescent="0.2">
      <c r="A58" s="6" t="s">
        <v>947</v>
      </c>
      <c r="B58" s="7">
        <v>1494</v>
      </c>
      <c r="C58" s="6" t="s">
        <v>1178</v>
      </c>
      <c r="D58" s="9" t="str">
        <f t="shared" si="0"/>
        <v/>
      </c>
      <c r="E58" s="10" t="str">
        <f t="shared" si="1"/>
        <v/>
      </c>
      <c r="F58" s="10" t="str">
        <f t="shared" si="2"/>
        <v/>
      </c>
      <c r="G58" s="11" t="str">
        <f t="shared" si="3"/>
        <v/>
      </c>
      <c r="H58" s="11" t="str">
        <f t="shared" si="4"/>
        <v/>
      </c>
      <c r="I58" s="11" t="str">
        <f t="shared" si="5"/>
        <v/>
      </c>
      <c r="J58" s="11" t="str">
        <f t="shared" si="6"/>
        <v/>
      </c>
      <c r="K58" s="11" t="str">
        <f t="shared" si="7"/>
        <v/>
      </c>
      <c r="L58" s="10" t="str">
        <f t="shared" si="8"/>
        <v/>
      </c>
      <c r="M58" s="11" t="str">
        <f t="shared" si="9"/>
        <v/>
      </c>
      <c r="N58" s="11" t="str">
        <f t="shared" si="10"/>
        <v/>
      </c>
      <c r="O58" s="11" t="str">
        <f t="shared" si="11"/>
        <v/>
      </c>
      <c r="P58" s="11" t="str">
        <f t="shared" si="12"/>
        <v/>
      </c>
      <c r="Q58" s="11" t="str">
        <f t="shared" si="13"/>
        <v/>
      </c>
      <c r="R58" s="11" t="str">
        <f t="shared" si="14"/>
        <v/>
      </c>
      <c r="S58" s="10" t="str">
        <f t="shared" si="15"/>
        <v/>
      </c>
      <c r="T58" s="11" t="str">
        <f t="shared" si="16"/>
        <v/>
      </c>
      <c r="U58" s="11" t="str">
        <f t="shared" si="17"/>
        <v/>
      </c>
      <c r="V58" s="11" t="str">
        <f t="shared" si="18"/>
        <v/>
      </c>
      <c r="W58" s="11" t="str">
        <f t="shared" si="19"/>
        <v/>
      </c>
      <c r="X58" s="11" t="str">
        <f t="shared" si="20"/>
        <v/>
      </c>
      <c r="Y58" s="11" t="str">
        <f t="shared" si="21"/>
        <v/>
      </c>
      <c r="Z58" s="11" t="str">
        <f t="shared" si="22"/>
        <v/>
      </c>
      <c r="AA58" s="11" t="str">
        <f t="shared" si="23"/>
        <v/>
      </c>
      <c r="AB58" s="11" t="str">
        <f t="shared" si="24"/>
        <v/>
      </c>
      <c r="AC58" s="10" t="str">
        <f t="shared" si="25"/>
        <v/>
      </c>
      <c r="AD58" s="11" t="str">
        <f t="shared" si="26"/>
        <v/>
      </c>
      <c r="AE58" s="11" t="str">
        <f t="shared" si="27"/>
        <v/>
      </c>
      <c r="AF58" s="11" t="str">
        <f t="shared" si="28"/>
        <v/>
      </c>
      <c r="AG58" s="11" t="str">
        <f t="shared" si="29"/>
        <v/>
      </c>
      <c r="AH58" s="11" t="str">
        <f t="shared" si="30"/>
        <v/>
      </c>
      <c r="AI58" s="11" t="str">
        <f t="shared" si="31"/>
        <v/>
      </c>
      <c r="AJ58" s="10" t="str">
        <f t="shared" si="32"/>
        <v/>
      </c>
      <c r="AK58" s="11" t="str">
        <f t="shared" si="33"/>
        <v/>
      </c>
      <c r="AL58" s="11" t="str">
        <f t="shared" si="34"/>
        <v/>
      </c>
      <c r="AM58" s="11" t="str">
        <f t="shared" si="35"/>
        <v/>
      </c>
      <c r="AN58" s="11" t="str">
        <f t="shared" si="36"/>
        <v/>
      </c>
      <c r="AO58" s="11" t="str">
        <f t="shared" si="37"/>
        <v/>
      </c>
      <c r="AP58" s="11" t="str">
        <f t="shared" si="38"/>
        <v/>
      </c>
      <c r="AQ58" s="10" t="str">
        <f t="shared" si="39"/>
        <v/>
      </c>
      <c r="AR58" s="11" t="str">
        <f t="shared" si="40"/>
        <v/>
      </c>
      <c r="AS58" s="11" t="str">
        <f t="shared" si="41"/>
        <v/>
      </c>
      <c r="AT58" s="11" t="str">
        <f t="shared" si="42"/>
        <v/>
      </c>
      <c r="AU58" s="11" t="str">
        <f t="shared" si="43"/>
        <v/>
      </c>
      <c r="AV58" s="11" t="str">
        <f t="shared" si="44"/>
        <v/>
      </c>
      <c r="AW58" s="11" t="str">
        <f t="shared" si="45"/>
        <v/>
      </c>
      <c r="AX58" s="10" t="str">
        <f t="shared" si="46"/>
        <v/>
      </c>
      <c r="AY58" s="12" t="s">
        <v>1689</v>
      </c>
      <c r="AZ58" s="12" t="s">
        <v>1548</v>
      </c>
      <c r="BA58" s="13">
        <v>3472</v>
      </c>
      <c r="BB58" s="10">
        <f t="shared" si="47"/>
        <v>5</v>
      </c>
      <c r="BC58" s="17" t="str">
        <f t="shared" si="48"/>
        <v/>
      </c>
      <c r="BD58" s="17"/>
      <c r="BE58" s="10" t="str">
        <f t="shared" si="49"/>
        <v/>
      </c>
      <c r="BF58" s="6" t="s">
        <v>947</v>
      </c>
      <c r="BG58" s="7">
        <v>1494</v>
      </c>
      <c r="BH58" s="6" t="s">
        <v>1178</v>
      </c>
      <c r="BI58" s="9" t="str">
        <f t="shared" si="50"/>
        <v/>
      </c>
      <c r="BJ58" s="10" t="str">
        <f t="shared" si="51"/>
        <v/>
      </c>
      <c r="BK58" s="10" t="str">
        <f t="shared" si="52"/>
        <v/>
      </c>
      <c r="BL58" s="10"/>
      <c r="BM58" s="11" t="str">
        <f t="shared" si="53"/>
        <v/>
      </c>
      <c r="BN58" s="11" t="str">
        <f t="shared" si="54"/>
        <v/>
      </c>
      <c r="BO58" s="11" t="str">
        <f t="shared" si="55"/>
        <v/>
      </c>
      <c r="BP58" s="11" t="str">
        <f t="shared" si="56"/>
        <v/>
      </c>
      <c r="BQ58" s="11" t="str">
        <f t="shared" si="57"/>
        <v/>
      </c>
      <c r="BR58" s="17" t="str">
        <f t="shared" si="58"/>
        <v/>
      </c>
      <c r="BS58" s="11" t="str">
        <f t="shared" si="59"/>
        <v/>
      </c>
      <c r="BT58" s="11" t="str">
        <f t="shared" si="60"/>
        <v/>
      </c>
      <c r="BU58" s="11" t="str">
        <f t="shared" si="61"/>
        <v/>
      </c>
      <c r="BV58" s="11" t="str">
        <f t="shared" si="62"/>
        <v/>
      </c>
      <c r="BW58" s="11" t="str">
        <f t="shared" si="63"/>
        <v/>
      </c>
      <c r="BX58" s="11" t="str">
        <f t="shared" si="64"/>
        <v/>
      </c>
      <c r="BY58" s="17" t="str">
        <f t="shared" si="65"/>
        <v/>
      </c>
      <c r="BZ58" s="11" t="str">
        <f t="shared" si="66"/>
        <v/>
      </c>
      <c r="CA58" s="11" t="str">
        <f t="shared" si="67"/>
        <v/>
      </c>
      <c r="CB58" s="11" t="str">
        <f t="shared" si="68"/>
        <v/>
      </c>
      <c r="CC58" s="11" t="str">
        <f t="shared" si="69"/>
        <v/>
      </c>
      <c r="CD58" s="11" t="str">
        <f t="shared" si="70"/>
        <v/>
      </c>
      <c r="CE58" s="11" t="str">
        <f t="shared" si="71"/>
        <v/>
      </c>
      <c r="CF58" s="11" t="str">
        <f t="shared" si="72"/>
        <v/>
      </c>
      <c r="CG58" s="11" t="str">
        <f t="shared" si="73"/>
        <v/>
      </c>
      <c r="CH58" s="11" t="str">
        <f t="shared" si="74"/>
        <v/>
      </c>
      <c r="CI58" s="17" t="str">
        <f t="shared" si="75"/>
        <v/>
      </c>
      <c r="CJ58" s="11" t="str">
        <f t="shared" si="76"/>
        <v/>
      </c>
      <c r="CK58" s="11" t="str">
        <f t="shared" si="77"/>
        <v/>
      </c>
      <c r="CL58" s="11" t="str">
        <f t="shared" si="78"/>
        <v/>
      </c>
      <c r="CM58" s="11" t="str">
        <f t="shared" si="79"/>
        <v/>
      </c>
      <c r="CN58" s="11" t="str">
        <f t="shared" si="80"/>
        <v/>
      </c>
      <c r="CO58" s="11" t="str">
        <f t="shared" si="81"/>
        <v/>
      </c>
      <c r="CP58" s="17" t="str">
        <f t="shared" si="82"/>
        <v/>
      </c>
      <c r="CQ58" s="11" t="str">
        <f t="shared" si="83"/>
        <v/>
      </c>
      <c r="CR58" s="11" t="str">
        <f t="shared" si="84"/>
        <v/>
      </c>
      <c r="CS58" s="11" t="str">
        <f t="shared" si="85"/>
        <v/>
      </c>
      <c r="CT58" s="11" t="str">
        <f t="shared" si="86"/>
        <v/>
      </c>
      <c r="CU58" s="11" t="str">
        <f t="shared" si="87"/>
        <v/>
      </c>
      <c r="CV58" s="11" t="str">
        <f t="shared" si="88"/>
        <v/>
      </c>
      <c r="CW58" s="17" t="str">
        <f t="shared" si="89"/>
        <v/>
      </c>
      <c r="CX58" s="11" t="str">
        <f t="shared" si="90"/>
        <v/>
      </c>
      <c r="CY58" s="11" t="str">
        <f t="shared" si="91"/>
        <v/>
      </c>
      <c r="CZ58" s="11" t="str">
        <f t="shared" si="92"/>
        <v/>
      </c>
      <c r="DA58" s="11" t="str">
        <f t="shared" si="93"/>
        <v/>
      </c>
      <c r="DB58" s="11" t="str">
        <f t="shared" si="94"/>
        <v/>
      </c>
      <c r="DC58" s="11" t="str">
        <f t="shared" si="95"/>
        <v/>
      </c>
      <c r="DD58" s="17" t="str">
        <f t="shared" si="96"/>
        <v/>
      </c>
      <c r="DE58" s="12" t="s">
        <v>1689</v>
      </c>
      <c r="DF58" s="12" t="s">
        <v>1548</v>
      </c>
      <c r="DG58" s="13">
        <v>3472</v>
      </c>
      <c r="DH58" s="17">
        <f t="shared" si="97"/>
        <v>5</v>
      </c>
      <c r="DI58" s="17" t="str">
        <f t="shared" si="98"/>
        <v/>
      </c>
      <c r="DJ58" s="10" t="str">
        <f t="shared" si="99"/>
        <v/>
      </c>
    </row>
    <row r="59" spans="1:114" ht="14.25" x14ac:dyDescent="0.2">
      <c r="A59" s="6" t="s">
        <v>947</v>
      </c>
      <c r="B59" s="7">
        <v>1419</v>
      </c>
      <c r="C59" s="6" t="s">
        <v>1182</v>
      </c>
      <c r="D59" s="9" t="str">
        <f t="shared" si="0"/>
        <v/>
      </c>
      <c r="E59" s="10" t="str">
        <f t="shared" si="1"/>
        <v/>
      </c>
      <c r="F59" s="10" t="str">
        <f t="shared" si="2"/>
        <v/>
      </c>
      <c r="G59" s="11" t="str">
        <f t="shared" si="3"/>
        <v/>
      </c>
      <c r="H59" s="11" t="str">
        <f t="shared" si="4"/>
        <v/>
      </c>
      <c r="I59" s="11" t="str">
        <f t="shared" si="5"/>
        <v/>
      </c>
      <c r="J59" s="11" t="str">
        <f t="shared" si="6"/>
        <v/>
      </c>
      <c r="K59" s="11" t="str">
        <f t="shared" si="7"/>
        <v/>
      </c>
      <c r="L59" s="10" t="str">
        <f t="shared" si="8"/>
        <v/>
      </c>
      <c r="M59" s="11" t="str">
        <f t="shared" si="9"/>
        <v/>
      </c>
      <c r="N59" s="11" t="str">
        <f t="shared" si="10"/>
        <v/>
      </c>
      <c r="O59" s="11" t="str">
        <f t="shared" si="11"/>
        <v/>
      </c>
      <c r="P59" s="11" t="str">
        <f t="shared" si="12"/>
        <v/>
      </c>
      <c r="Q59" s="11" t="str">
        <f t="shared" si="13"/>
        <v/>
      </c>
      <c r="R59" s="11" t="str">
        <f t="shared" si="14"/>
        <v/>
      </c>
      <c r="S59" s="10" t="str">
        <f t="shared" si="15"/>
        <v/>
      </c>
      <c r="T59" s="11" t="str">
        <f t="shared" si="16"/>
        <v/>
      </c>
      <c r="U59" s="11" t="str">
        <f t="shared" si="17"/>
        <v/>
      </c>
      <c r="V59" s="11" t="str">
        <f t="shared" si="18"/>
        <v/>
      </c>
      <c r="W59" s="11" t="str">
        <f t="shared" si="19"/>
        <v/>
      </c>
      <c r="X59" s="11" t="str">
        <f t="shared" si="20"/>
        <v/>
      </c>
      <c r="Y59" s="11" t="str">
        <f t="shared" si="21"/>
        <v/>
      </c>
      <c r="Z59" s="11" t="str">
        <f t="shared" si="22"/>
        <v/>
      </c>
      <c r="AA59" s="11" t="str">
        <f t="shared" si="23"/>
        <v/>
      </c>
      <c r="AB59" s="11" t="str">
        <f t="shared" si="24"/>
        <v/>
      </c>
      <c r="AC59" s="10" t="str">
        <f t="shared" si="25"/>
        <v/>
      </c>
      <c r="AD59" s="11" t="str">
        <f t="shared" si="26"/>
        <v/>
      </c>
      <c r="AE59" s="11" t="str">
        <f t="shared" si="27"/>
        <v/>
      </c>
      <c r="AF59" s="11" t="str">
        <f t="shared" si="28"/>
        <v/>
      </c>
      <c r="AG59" s="11" t="str">
        <f t="shared" si="29"/>
        <v/>
      </c>
      <c r="AH59" s="11" t="str">
        <f t="shared" si="30"/>
        <v/>
      </c>
      <c r="AI59" s="11" t="str">
        <f t="shared" si="31"/>
        <v/>
      </c>
      <c r="AJ59" s="10" t="str">
        <f t="shared" si="32"/>
        <v/>
      </c>
      <c r="AK59" s="11" t="str">
        <f t="shared" si="33"/>
        <v/>
      </c>
      <c r="AL59" s="11" t="str">
        <f t="shared" si="34"/>
        <v/>
      </c>
      <c r="AM59" s="11" t="str">
        <f t="shared" si="35"/>
        <v/>
      </c>
      <c r="AN59" s="11" t="str">
        <f t="shared" si="36"/>
        <v/>
      </c>
      <c r="AO59" s="11" t="str">
        <f t="shared" si="37"/>
        <v/>
      </c>
      <c r="AP59" s="11" t="str">
        <f t="shared" si="38"/>
        <v/>
      </c>
      <c r="AQ59" s="10" t="str">
        <f t="shared" si="39"/>
        <v/>
      </c>
      <c r="AR59" s="11" t="str">
        <f t="shared" si="40"/>
        <v/>
      </c>
      <c r="AS59" s="11" t="str">
        <f t="shared" si="41"/>
        <v/>
      </c>
      <c r="AT59" s="11" t="str">
        <f t="shared" si="42"/>
        <v/>
      </c>
      <c r="AU59" s="11" t="str">
        <f t="shared" si="43"/>
        <v/>
      </c>
      <c r="AV59" s="11" t="str">
        <f t="shared" si="44"/>
        <v/>
      </c>
      <c r="AW59" s="11" t="str">
        <f t="shared" si="45"/>
        <v/>
      </c>
      <c r="AX59" s="10" t="str">
        <f t="shared" si="46"/>
        <v/>
      </c>
      <c r="AY59" s="12" t="s">
        <v>1690</v>
      </c>
      <c r="AZ59" s="12" t="s">
        <v>1691</v>
      </c>
      <c r="BA59" s="13">
        <v>2637</v>
      </c>
      <c r="BB59" s="10">
        <f t="shared" si="47"/>
        <v>3</v>
      </c>
      <c r="BC59" s="17" t="str">
        <f t="shared" si="48"/>
        <v/>
      </c>
      <c r="BD59" s="17"/>
      <c r="BE59" s="10" t="str">
        <f t="shared" si="49"/>
        <v/>
      </c>
      <c r="BF59" s="6" t="s">
        <v>947</v>
      </c>
      <c r="BG59" s="7">
        <v>1419</v>
      </c>
      <c r="BH59" s="6" t="s">
        <v>1182</v>
      </c>
      <c r="BI59" s="9" t="str">
        <f t="shared" si="50"/>
        <v/>
      </c>
      <c r="BJ59" s="10" t="str">
        <f t="shared" si="51"/>
        <v/>
      </c>
      <c r="BK59" s="10" t="str">
        <f t="shared" si="52"/>
        <v/>
      </c>
      <c r="BL59" s="10"/>
      <c r="BM59" s="11" t="str">
        <f t="shared" si="53"/>
        <v/>
      </c>
      <c r="BN59" s="11" t="str">
        <f t="shared" si="54"/>
        <v/>
      </c>
      <c r="BO59" s="11" t="str">
        <f t="shared" si="55"/>
        <v/>
      </c>
      <c r="BP59" s="11" t="str">
        <f t="shared" si="56"/>
        <v/>
      </c>
      <c r="BQ59" s="11" t="str">
        <f t="shared" si="57"/>
        <v/>
      </c>
      <c r="BR59" s="17" t="str">
        <f t="shared" si="58"/>
        <v/>
      </c>
      <c r="BS59" s="11" t="str">
        <f t="shared" si="59"/>
        <v/>
      </c>
      <c r="BT59" s="11" t="str">
        <f t="shared" si="60"/>
        <v/>
      </c>
      <c r="BU59" s="11" t="str">
        <f t="shared" si="61"/>
        <v/>
      </c>
      <c r="BV59" s="11" t="str">
        <f t="shared" si="62"/>
        <v/>
      </c>
      <c r="BW59" s="11" t="str">
        <f t="shared" si="63"/>
        <v/>
      </c>
      <c r="BX59" s="11" t="str">
        <f t="shared" si="64"/>
        <v/>
      </c>
      <c r="BY59" s="17" t="str">
        <f t="shared" si="65"/>
        <v/>
      </c>
      <c r="BZ59" s="11" t="str">
        <f t="shared" si="66"/>
        <v/>
      </c>
      <c r="CA59" s="11" t="str">
        <f t="shared" si="67"/>
        <v/>
      </c>
      <c r="CB59" s="11" t="str">
        <f t="shared" si="68"/>
        <v/>
      </c>
      <c r="CC59" s="11" t="str">
        <f t="shared" si="69"/>
        <v/>
      </c>
      <c r="CD59" s="11" t="str">
        <f t="shared" si="70"/>
        <v/>
      </c>
      <c r="CE59" s="11" t="str">
        <f t="shared" si="71"/>
        <v/>
      </c>
      <c r="CF59" s="11" t="str">
        <f t="shared" si="72"/>
        <v/>
      </c>
      <c r="CG59" s="11" t="str">
        <f t="shared" si="73"/>
        <v/>
      </c>
      <c r="CH59" s="11" t="str">
        <f t="shared" si="74"/>
        <v/>
      </c>
      <c r="CI59" s="17" t="str">
        <f t="shared" si="75"/>
        <v/>
      </c>
      <c r="CJ59" s="11" t="str">
        <f t="shared" si="76"/>
        <v/>
      </c>
      <c r="CK59" s="11" t="str">
        <f t="shared" si="77"/>
        <v/>
      </c>
      <c r="CL59" s="11" t="str">
        <f t="shared" si="78"/>
        <v/>
      </c>
      <c r="CM59" s="11" t="str">
        <f t="shared" si="79"/>
        <v/>
      </c>
      <c r="CN59" s="11" t="str">
        <f t="shared" si="80"/>
        <v/>
      </c>
      <c r="CO59" s="11" t="str">
        <f t="shared" si="81"/>
        <v/>
      </c>
      <c r="CP59" s="17" t="str">
        <f t="shared" si="82"/>
        <v/>
      </c>
      <c r="CQ59" s="11" t="str">
        <f t="shared" si="83"/>
        <v/>
      </c>
      <c r="CR59" s="11" t="str">
        <f t="shared" si="84"/>
        <v/>
      </c>
      <c r="CS59" s="11" t="str">
        <f t="shared" si="85"/>
        <v/>
      </c>
      <c r="CT59" s="11" t="str">
        <f t="shared" si="86"/>
        <v/>
      </c>
      <c r="CU59" s="11" t="str">
        <f t="shared" si="87"/>
        <v/>
      </c>
      <c r="CV59" s="11" t="str">
        <f t="shared" si="88"/>
        <v/>
      </c>
      <c r="CW59" s="17" t="str">
        <f t="shared" si="89"/>
        <v/>
      </c>
      <c r="CX59" s="11" t="str">
        <f t="shared" si="90"/>
        <v/>
      </c>
      <c r="CY59" s="11" t="str">
        <f t="shared" si="91"/>
        <v/>
      </c>
      <c r="CZ59" s="11" t="str">
        <f t="shared" si="92"/>
        <v/>
      </c>
      <c r="DA59" s="11" t="str">
        <f t="shared" si="93"/>
        <v/>
      </c>
      <c r="DB59" s="11" t="str">
        <f t="shared" si="94"/>
        <v/>
      </c>
      <c r="DC59" s="11" t="str">
        <f t="shared" si="95"/>
        <v/>
      </c>
      <c r="DD59" s="17" t="str">
        <f t="shared" si="96"/>
        <v/>
      </c>
      <c r="DE59" s="12" t="s">
        <v>1690</v>
      </c>
      <c r="DF59" s="12" t="s">
        <v>1691</v>
      </c>
      <c r="DG59" s="13">
        <v>2637</v>
      </c>
      <c r="DH59" s="17">
        <f t="shared" si="97"/>
        <v>3</v>
      </c>
      <c r="DI59" s="17" t="str">
        <f t="shared" si="98"/>
        <v/>
      </c>
      <c r="DJ59" s="10" t="str">
        <f t="shared" si="99"/>
        <v/>
      </c>
    </row>
    <row r="60" spans="1:114" ht="14.25" x14ac:dyDescent="0.2">
      <c r="A60" s="6" t="s">
        <v>947</v>
      </c>
      <c r="B60" s="7">
        <v>1473</v>
      </c>
      <c r="C60" s="6" t="s">
        <v>1186</v>
      </c>
      <c r="D60" s="9" t="str">
        <f t="shared" si="0"/>
        <v/>
      </c>
      <c r="E60" s="10" t="str">
        <f t="shared" si="1"/>
        <v/>
      </c>
      <c r="F60" s="10" t="str">
        <f t="shared" si="2"/>
        <v/>
      </c>
      <c r="G60" s="11" t="str">
        <f t="shared" si="3"/>
        <v/>
      </c>
      <c r="H60" s="11" t="str">
        <f t="shared" si="4"/>
        <v/>
      </c>
      <c r="I60" s="11" t="str">
        <f t="shared" si="5"/>
        <v/>
      </c>
      <c r="J60" s="11" t="str">
        <f t="shared" si="6"/>
        <v/>
      </c>
      <c r="K60" s="11" t="str">
        <f t="shared" si="7"/>
        <v/>
      </c>
      <c r="L60" s="10" t="str">
        <f t="shared" si="8"/>
        <v/>
      </c>
      <c r="M60" s="11" t="str">
        <f t="shared" si="9"/>
        <v/>
      </c>
      <c r="N60" s="11" t="str">
        <f t="shared" si="10"/>
        <v/>
      </c>
      <c r="O60" s="11" t="str">
        <f t="shared" si="11"/>
        <v/>
      </c>
      <c r="P60" s="11" t="str">
        <f t="shared" si="12"/>
        <v/>
      </c>
      <c r="Q60" s="11" t="str">
        <f t="shared" si="13"/>
        <v/>
      </c>
      <c r="R60" s="11" t="str">
        <f t="shared" si="14"/>
        <v/>
      </c>
      <c r="S60" s="10" t="str">
        <f t="shared" si="15"/>
        <v/>
      </c>
      <c r="T60" s="11" t="str">
        <f t="shared" si="16"/>
        <v/>
      </c>
      <c r="U60" s="11" t="str">
        <f t="shared" si="17"/>
        <v/>
      </c>
      <c r="V60" s="11" t="str">
        <f t="shared" si="18"/>
        <v/>
      </c>
      <c r="W60" s="11" t="str">
        <f t="shared" si="19"/>
        <v/>
      </c>
      <c r="X60" s="11" t="str">
        <f t="shared" si="20"/>
        <v/>
      </c>
      <c r="Y60" s="11" t="str">
        <f t="shared" si="21"/>
        <v/>
      </c>
      <c r="Z60" s="11" t="str">
        <f t="shared" si="22"/>
        <v/>
      </c>
      <c r="AA60" s="11" t="str">
        <f t="shared" si="23"/>
        <v/>
      </c>
      <c r="AB60" s="11" t="str">
        <f t="shared" si="24"/>
        <v/>
      </c>
      <c r="AC60" s="10" t="str">
        <f t="shared" si="25"/>
        <v/>
      </c>
      <c r="AD60" s="11" t="str">
        <f t="shared" si="26"/>
        <v/>
      </c>
      <c r="AE60" s="11" t="str">
        <f t="shared" si="27"/>
        <v/>
      </c>
      <c r="AF60" s="11" t="str">
        <f t="shared" si="28"/>
        <v/>
      </c>
      <c r="AG60" s="11" t="str">
        <f t="shared" si="29"/>
        <v/>
      </c>
      <c r="AH60" s="11" t="str">
        <f t="shared" si="30"/>
        <v/>
      </c>
      <c r="AI60" s="11" t="str">
        <f t="shared" si="31"/>
        <v/>
      </c>
      <c r="AJ60" s="10" t="str">
        <f t="shared" si="32"/>
        <v/>
      </c>
      <c r="AK60" s="11" t="str">
        <f t="shared" si="33"/>
        <v/>
      </c>
      <c r="AL60" s="11" t="str">
        <f t="shared" si="34"/>
        <v/>
      </c>
      <c r="AM60" s="11" t="str">
        <f t="shared" si="35"/>
        <v/>
      </c>
      <c r="AN60" s="11" t="str">
        <f t="shared" si="36"/>
        <v/>
      </c>
      <c r="AO60" s="11" t="str">
        <f t="shared" si="37"/>
        <v/>
      </c>
      <c r="AP60" s="11" t="str">
        <f t="shared" si="38"/>
        <v/>
      </c>
      <c r="AQ60" s="10" t="str">
        <f t="shared" si="39"/>
        <v/>
      </c>
      <c r="AR60" s="11" t="str">
        <f t="shared" si="40"/>
        <v/>
      </c>
      <c r="AS60" s="11" t="str">
        <f t="shared" si="41"/>
        <v/>
      </c>
      <c r="AT60" s="11" t="str">
        <f t="shared" si="42"/>
        <v/>
      </c>
      <c r="AU60" s="11" t="str">
        <f t="shared" si="43"/>
        <v/>
      </c>
      <c r="AV60" s="11" t="str">
        <f t="shared" si="44"/>
        <v/>
      </c>
      <c r="AW60" s="11" t="str">
        <f t="shared" si="45"/>
        <v/>
      </c>
      <c r="AX60" s="10" t="str">
        <f t="shared" si="46"/>
        <v/>
      </c>
      <c r="AY60" s="12" t="s">
        <v>1692</v>
      </c>
      <c r="AZ60" s="12">
        <v>791</v>
      </c>
      <c r="BA60" s="13">
        <v>1996</v>
      </c>
      <c r="BB60" s="10">
        <f t="shared" si="47"/>
        <v>0</v>
      </c>
      <c r="BC60" s="17" t="str">
        <f t="shared" si="48"/>
        <v/>
      </c>
      <c r="BD60" s="17"/>
      <c r="BE60" s="10" t="str">
        <f t="shared" si="49"/>
        <v/>
      </c>
      <c r="BF60" s="6" t="s">
        <v>947</v>
      </c>
      <c r="BG60" s="7">
        <v>1473</v>
      </c>
      <c r="BH60" s="6" t="s">
        <v>1186</v>
      </c>
      <c r="BI60" s="9" t="str">
        <f t="shared" si="50"/>
        <v/>
      </c>
      <c r="BJ60" s="10" t="str">
        <f t="shared" si="51"/>
        <v/>
      </c>
      <c r="BK60" s="10" t="str">
        <f t="shared" si="52"/>
        <v/>
      </c>
      <c r="BL60" s="10"/>
      <c r="BM60" s="11" t="str">
        <f t="shared" si="53"/>
        <v/>
      </c>
      <c r="BN60" s="11" t="str">
        <f t="shared" si="54"/>
        <v/>
      </c>
      <c r="BO60" s="11" t="str">
        <f t="shared" si="55"/>
        <v/>
      </c>
      <c r="BP60" s="11" t="str">
        <f t="shared" si="56"/>
        <v/>
      </c>
      <c r="BQ60" s="11" t="str">
        <f t="shared" si="57"/>
        <v/>
      </c>
      <c r="BR60" s="17" t="str">
        <f t="shared" si="58"/>
        <v/>
      </c>
      <c r="BS60" s="11" t="str">
        <f t="shared" si="59"/>
        <v/>
      </c>
      <c r="BT60" s="11" t="str">
        <f t="shared" si="60"/>
        <v/>
      </c>
      <c r="BU60" s="11" t="str">
        <f t="shared" si="61"/>
        <v/>
      </c>
      <c r="BV60" s="11" t="str">
        <f t="shared" si="62"/>
        <v/>
      </c>
      <c r="BW60" s="11" t="str">
        <f t="shared" si="63"/>
        <v/>
      </c>
      <c r="BX60" s="11" t="str">
        <f t="shared" si="64"/>
        <v/>
      </c>
      <c r="BY60" s="17" t="str">
        <f t="shared" si="65"/>
        <v/>
      </c>
      <c r="BZ60" s="11" t="str">
        <f t="shared" si="66"/>
        <v/>
      </c>
      <c r="CA60" s="11" t="str">
        <f t="shared" si="67"/>
        <v/>
      </c>
      <c r="CB60" s="11" t="str">
        <f t="shared" si="68"/>
        <v/>
      </c>
      <c r="CC60" s="11" t="str">
        <f t="shared" si="69"/>
        <v/>
      </c>
      <c r="CD60" s="11" t="str">
        <f t="shared" si="70"/>
        <v/>
      </c>
      <c r="CE60" s="11" t="str">
        <f t="shared" si="71"/>
        <v/>
      </c>
      <c r="CF60" s="11" t="str">
        <f t="shared" si="72"/>
        <v/>
      </c>
      <c r="CG60" s="11" t="str">
        <f t="shared" si="73"/>
        <v/>
      </c>
      <c r="CH60" s="11" t="str">
        <f t="shared" si="74"/>
        <v/>
      </c>
      <c r="CI60" s="17" t="str">
        <f t="shared" si="75"/>
        <v/>
      </c>
      <c r="CJ60" s="11" t="str">
        <f t="shared" si="76"/>
        <v/>
      </c>
      <c r="CK60" s="11" t="str">
        <f t="shared" si="77"/>
        <v/>
      </c>
      <c r="CL60" s="11" t="str">
        <f t="shared" si="78"/>
        <v/>
      </c>
      <c r="CM60" s="11" t="str">
        <f t="shared" si="79"/>
        <v/>
      </c>
      <c r="CN60" s="11" t="str">
        <f t="shared" si="80"/>
        <v/>
      </c>
      <c r="CO60" s="11" t="str">
        <f t="shared" si="81"/>
        <v/>
      </c>
      <c r="CP60" s="17" t="str">
        <f t="shared" si="82"/>
        <v/>
      </c>
      <c r="CQ60" s="11" t="str">
        <f t="shared" si="83"/>
        <v/>
      </c>
      <c r="CR60" s="11" t="str">
        <f t="shared" si="84"/>
        <v/>
      </c>
      <c r="CS60" s="11" t="str">
        <f t="shared" si="85"/>
        <v/>
      </c>
      <c r="CT60" s="11" t="str">
        <f t="shared" si="86"/>
        <v/>
      </c>
      <c r="CU60" s="11" t="str">
        <f t="shared" si="87"/>
        <v/>
      </c>
      <c r="CV60" s="11" t="str">
        <f t="shared" si="88"/>
        <v/>
      </c>
      <c r="CW60" s="17" t="str">
        <f t="shared" si="89"/>
        <v/>
      </c>
      <c r="CX60" s="11" t="str">
        <f t="shared" si="90"/>
        <v/>
      </c>
      <c r="CY60" s="11" t="str">
        <f t="shared" si="91"/>
        <v/>
      </c>
      <c r="CZ60" s="11" t="str">
        <f t="shared" si="92"/>
        <v/>
      </c>
      <c r="DA60" s="11" t="str">
        <f t="shared" si="93"/>
        <v/>
      </c>
      <c r="DB60" s="11" t="str">
        <f t="shared" si="94"/>
        <v/>
      </c>
      <c r="DC60" s="11" t="str">
        <f t="shared" si="95"/>
        <v/>
      </c>
      <c r="DD60" s="17" t="str">
        <f t="shared" si="96"/>
        <v/>
      </c>
      <c r="DE60" s="12" t="s">
        <v>1692</v>
      </c>
      <c r="DF60" s="12">
        <v>791</v>
      </c>
      <c r="DG60" s="13">
        <v>1996</v>
      </c>
      <c r="DH60" s="17">
        <f t="shared" si="97"/>
        <v>0</v>
      </c>
      <c r="DI60" s="17" t="str">
        <f t="shared" si="98"/>
        <v/>
      </c>
      <c r="DJ60" s="10" t="str">
        <f t="shared" si="99"/>
        <v/>
      </c>
    </row>
    <row r="61" spans="1:114" ht="14.25" x14ac:dyDescent="0.2">
      <c r="A61" s="6" t="s">
        <v>947</v>
      </c>
      <c r="B61" s="7">
        <v>1492</v>
      </c>
      <c r="C61" s="6" t="s">
        <v>1157</v>
      </c>
      <c r="D61" s="9" t="str">
        <f t="shared" si="0"/>
        <v/>
      </c>
      <c r="E61" s="10" t="str">
        <f t="shared" si="1"/>
        <v/>
      </c>
      <c r="F61" s="10" t="str">
        <f t="shared" si="2"/>
        <v/>
      </c>
      <c r="G61" s="11" t="str">
        <f t="shared" si="3"/>
        <v/>
      </c>
      <c r="H61" s="11" t="str">
        <f t="shared" si="4"/>
        <v/>
      </c>
      <c r="I61" s="11" t="str">
        <f t="shared" si="5"/>
        <v/>
      </c>
      <c r="J61" s="11" t="str">
        <f t="shared" si="6"/>
        <v/>
      </c>
      <c r="K61" s="11" t="str">
        <f t="shared" si="7"/>
        <v/>
      </c>
      <c r="L61" s="10" t="str">
        <f t="shared" si="8"/>
        <v/>
      </c>
      <c r="M61" s="11" t="str">
        <f t="shared" si="9"/>
        <v/>
      </c>
      <c r="N61" s="11" t="str">
        <f t="shared" si="10"/>
        <v/>
      </c>
      <c r="O61" s="11" t="str">
        <f t="shared" si="11"/>
        <v/>
      </c>
      <c r="P61" s="11" t="str">
        <f t="shared" si="12"/>
        <v/>
      </c>
      <c r="Q61" s="11" t="str">
        <f t="shared" si="13"/>
        <v/>
      </c>
      <c r="R61" s="11" t="str">
        <f t="shared" si="14"/>
        <v/>
      </c>
      <c r="S61" s="10" t="str">
        <f t="shared" si="15"/>
        <v/>
      </c>
      <c r="T61" s="11" t="str">
        <f t="shared" si="16"/>
        <v/>
      </c>
      <c r="U61" s="11" t="str">
        <f t="shared" si="17"/>
        <v/>
      </c>
      <c r="V61" s="11" t="str">
        <f t="shared" si="18"/>
        <v/>
      </c>
      <c r="W61" s="11" t="str">
        <f t="shared" si="19"/>
        <v/>
      </c>
      <c r="X61" s="11" t="str">
        <f t="shared" si="20"/>
        <v/>
      </c>
      <c r="Y61" s="11" t="str">
        <f t="shared" si="21"/>
        <v/>
      </c>
      <c r="Z61" s="11" t="str">
        <f t="shared" si="22"/>
        <v/>
      </c>
      <c r="AA61" s="11" t="str">
        <f t="shared" si="23"/>
        <v/>
      </c>
      <c r="AB61" s="11" t="str">
        <f t="shared" si="24"/>
        <v/>
      </c>
      <c r="AC61" s="10" t="str">
        <f t="shared" si="25"/>
        <v/>
      </c>
      <c r="AD61" s="11" t="str">
        <f t="shared" si="26"/>
        <v/>
      </c>
      <c r="AE61" s="11" t="str">
        <f t="shared" si="27"/>
        <v/>
      </c>
      <c r="AF61" s="11" t="str">
        <f t="shared" si="28"/>
        <v/>
      </c>
      <c r="AG61" s="11" t="str">
        <f t="shared" si="29"/>
        <v/>
      </c>
      <c r="AH61" s="11" t="str">
        <f t="shared" si="30"/>
        <v/>
      </c>
      <c r="AI61" s="11" t="str">
        <f t="shared" si="31"/>
        <v/>
      </c>
      <c r="AJ61" s="10" t="str">
        <f t="shared" si="32"/>
        <v/>
      </c>
      <c r="AK61" s="11" t="str">
        <f t="shared" si="33"/>
        <v/>
      </c>
      <c r="AL61" s="11" t="str">
        <f t="shared" si="34"/>
        <v/>
      </c>
      <c r="AM61" s="11" t="str">
        <f t="shared" si="35"/>
        <v/>
      </c>
      <c r="AN61" s="11" t="str">
        <f t="shared" si="36"/>
        <v/>
      </c>
      <c r="AO61" s="11" t="str">
        <f t="shared" si="37"/>
        <v/>
      </c>
      <c r="AP61" s="11" t="str">
        <f t="shared" si="38"/>
        <v/>
      </c>
      <c r="AQ61" s="10" t="str">
        <f t="shared" si="39"/>
        <v/>
      </c>
      <c r="AR61" s="11" t="str">
        <f t="shared" si="40"/>
        <v/>
      </c>
      <c r="AS61" s="11" t="str">
        <f t="shared" si="41"/>
        <v/>
      </c>
      <c r="AT61" s="11" t="str">
        <f t="shared" si="42"/>
        <v/>
      </c>
      <c r="AU61" s="11" t="str">
        <f t="shared" si="43"/>
        <v/>
      </c>
      <c r="AV61" s="11" t="str">
        <f t="shared" si="44"/>
        <v/>
      </c>
      <c r="AW61" s="11" t="str">
        <f t="shared" si="45"/>
        <v/>
      </c>
      <c r="AX61" s="10" t="str">
        <f t="shared" si="46"/>
        <v/>
      </c>
      <c r="AY61" s="12" t="s">
        <v>1693</v>
      </c>
      <c r="AZ61" s="12" t="s">
        <v>1374</v>
      </c>
      <c r="BA61" s="13">
        <v>2108</v>
      </c>
      <c r="BB61" s="10">
        <f t="shared" si="47"/>
        <v>1</v>
      </c>
      <c r="BC61" s="17" t="str">
        <f t="shared" si="48"/>
        <v/>
      </c>
      <c r="BD61" s="17"/>
      <c r="BE61" s="10" t="str">
        <f t="shared" si="49"/>
        <v/>
      </c>
      <c r="BF61" s="6" t="s">
        <v>947</v>
      </c>
      <c r="BG61" s="7">
        <v>1492</v>
      </c>
      <c r="BH61" s="6" t="s">
        <v>1157</v>
      </c>
      <c r="BI61" s="9" t="str">
        <f t="shared" si="50"/>
        <v/>
      </c>
      <c r="BJ61" s="10" t="str">
        <f t="shared" si="51"/>
        <v/>
      </c>
      <c r="BK61" s="10" t="str">
        <f t="shared" si="52"/>
        <v/>
      </c>
      <c r="BL61" s="10"/>
      <c r="BM61" s="11" t="str">
        <f t="shared" si="53"/>
        <v/>
      </c>
      <c r="BN61" s="11" t="str">
        <f t="shared" si="54"/>
        <v/>
      </c>
      <c r="BO61" s="11" t="str">
        <f t="shared" si="55"/>
        <v/>
      </c>
      <c r="BP61" s="11" t="str">
        <f t="shared" si="56"/>
        <v/>
      </c>
      <c r="BQ61" s="11" t="str">
        <f t="shared" si="57"/>
        <v/>
      </c>
      <c r="BR61" s="17" t="str">
        <f t="shared" si="58"/>
        <v/>
      </c>
      <c r="BS61" s="11" t="str">
        <f t="shared" si="59"/>
        <v/>
      </c>
      <c r="BT61" s="11" t="str">
        <f t="shared" si="60"/>
        <v/>
      </c>
      <c r="BU61" s="11" t="str">
        <f t="shared" si="61"/>
        <v/>
      </c>
      <c r="BV61" s="11" t="str">
        <f t="shared" si="62"/>
        <v/>
      </c>
      <c r="BW61" s="11" t="str">
        <f t="shared" si="63"/>
        <v/>
      </c>
      <c r="BX61" s="11" t="str">
        <f t="shared" si="64"/>
        <v/>
      </c>
      <c r="BY61" s="17" t="str">
        <f t="shared" si="65"/>
        <v/>
      </c>
      <c r="BZ61" s="11" t="str">
        <f t="shared" si="66"/>
        <v/>
      </c>
      <c r="CA61" s="11" t="str">
        <f t="shared" si="67"/>
        <v/>
      </c>
      <c r="CB61" s="11" t="str">
        <f t="shared" si="68"/>
        <v/>
      </c>
      <c r="CC61" s="11" t="str">
        <f t="shared" si="69"/>
        <v/>
      </c>
      <c r="CD61" s="11" t="str">
        <f t="shared" si="70"/>
        <v/>
      </c>
      <c r="CE61" s="11" t="str">
        <f t="shared" si="71"/>
        <v/>
      </c>
      <c r="CF61" s="11" t="str">
        <f t="shared" si="72"/>
        <v/>
      </c>
      <c r="CG61" s="11" t="str">
        <f t="shared" si="73"/>
        <v/>
      </c>
      <c r="CH61" s="11" t="str">
        <f t="shared" si="74"/>
        <v/>
      </c>
      <c r="CI61" s="17" t="str">
        <f t="shared" si="75"/>
        <v/>
      </c>
      <c r="CJ61" s="11" t="str">
        <f t="shared" si="76"/>
        <v/>
      </c>
      <c r="CK61" s="11" t="str">
        <f t="shared" si="77"/>
        <v/>
      </c>
      <c r="CL61" s="11" t="str">
        <f t="shared" si="78"/>
        <v/>
      </c>
      <c r="CM61" s="11" t="str">
        <f t="shared" si="79"/>
        <v/>
      </c>
      <c r="CN61" s="11" t="str">
        <f t="shared" si="80"/>
        <v/>
      </c>
      <c r="CO61" s="11" t="str">
        <f t="shared" si="81"/>
        <v/>
      </c>
      <c r="CP61" s="17" t="str">
        <f t="shared" si="82"/>
        <v/>
      </c>
      <c r="CQ61" s="11" t="str">
        <f t="shared" si="83"/>
        <v/>
      </c>
      <c r="CR61" s="11" t="str">
        <f t="shared" si="84"/>
        <v/>
      </c>
      <c r="CS61" s="11" t="str">
        <f t="shared" si="85"/>
        <v/>
      </c>
      <c r="CT61" s="11" t="str">
        <f t="shared" si="86"/>
        <v/>
      </c>
      <c r="CU61" s="11" t="str">
        <f t="shared" si="87"/>
        <v/>
      </c>
      <c r="CV61" s="11" t="str">
        <f t="shared" si="88"/>
        <v/>
      </c>
      <c r="CW61" s="17" t="str">
        <f t="shared" si="89"/>
        <v/>
      </c>
      <c r="CX61" s="11" t="str">
        <f t="shared" si="90"/>
        <v/>
      </c>
      <c r="CY61" s="11" t="str">
        <f t="shared" si="91"/>
        <v/>
      </c>
      <c r="CZ61" s="11" t="str">
        <f t="shared" si="92"/>
        <v/>
      </c>
      <c r="DA61" s="11" t="str">
        <f t="shared" si="93"/>
        <v/>
      </c>
      <c r="DB61" s="11" t="str">
        <f t="shared" si="94"/>
        <v/>
      </c>
      <c r="DC61" s="11" t="str">
        <f t="shared" si="95"/>
        <v/>
      </c>
      <c r="DD61" s="17" t="str">
        <f t="shared" si="96"/>
        <v/>
      </c>
      <c r="DE61" s="12" t="s">
        <v>1693</v>
      </c>
      <c r="DF61" s="12" t="s">
        <v>1374</v>
      </c>
      <c r="DG61" s="13">
        <v>2108</v>
      </c>
      <c r="DH61" s="17">
        <f t="shared" si="97"/>
        <v>1</v>
      </c>
      <c r="DI61" s="17" t="str">
        <f t="shared" si="98"/>
        <v/>
      </c>
      <c r="DJ61" s="10" t="str">
        <f t="shared" si="99"/>
        <v/>
      </c>
    </row>
    <row r="65" spans="1:114" x14ac:dyDescent="0.2">
      <c r="C65" s="19" t="s">
        <v>1810</v>
      </c>
    </row>
    <row r="66" spans="1:114" x14ac:dyDescent="0.2">
      <c r="C66" s="61" t="s">
        <v>1811</v>
      </c>
      <c r="BC66" s="66">
        <f>SUM($DH$66+$DD$66+$CW$66+$CP$66+$CI$66+$BR$66+$BY$66)/7</f>
        <v>4.9523809523809534</v>
      </c>
      <c r="BD66" s="20"/>
      <c r="BE66" s="38" t="s">
        <v>45</v>
      </c>
      <c r="BM66">
        <v>1.25</v>
      </c>
      <c r="BN66">
        <v>1.25</v>
      </c>
      <c r="BO66">
        <v>1.25</v>
      </c>
      <c r="BP66">
        <v>1.25</v>
      </c>
      <c r="BR66" s="18">
        <v>5</v>
      </c>
      <c r="BS66">
        <v>1</v>
      </c>
      <c r="BT66">
        <v>1</v>
      </c>
      <c r="BU66">
        <v>1</v>
      </c>
      <c r="BV66">
        <v>1</v>
      </c>
      <c r="BW66">
        <v>1</v>
      </c>
      <c r="BY66" s="18">
        <v>5</v>
      </c>
      <c r="BZ66">
        <v>0.625</v>
      </c>
      <c r="CA66">
        <v>0.625</v>
      </c>
      <c r="CB66">
        <v>0.625</v>
      </c>
      <c r="CC66">
        <v>0.625</v>
      </c>
      <c r="CD66">
        <v>0.625</v>
      </c>
      <c r="CE66">
        <v>0.625</v>
      </c>
      <c r="CF66">
        <v>0.625</v>
      </c>
      <c r="CG66">
        <v>0.625</v>
      </c>
      <c r="CI66" s="18">
        <v>5</v>
      </c>
      <c r="CP66" s="18">
        <v>5</v>
      </c>
      <c r="CQ66">
        <v>1</v>
      </c>
      <c r="CR66">
        <v>1</v>
      </c>
      <c r="CS66">
        <v>1</v>
      </c>
      <c r="CT66">
        <v>1</v>
      </c>
      <c r="CU66">
        <v>1</v>
      </c>
      <c r="CW66" s="18">
        <v>5</v>
      </c>
      <c r="CX66">
        <v>1</v>
      </c>
      <c r="CY66">
        <v>1</v>
      </c>
      <c r="CZ66">
        <v>1</v>
      </c>
      <c r="DA66">
        <v>1</v>
      </c>
      <c r="DB66">
        <v>1</v>
      </c>
      <c r="DD66" s="18">
        <v>5</v>
      </c>
      <c r="DH66" s="18">
        <f>SUM($DH$67:$DH$72)/COUNT($DH$67:$DH$72)</f>
        <v>4.666666666666667</v>
      </c>
      <c r="DI66" s="65">
        <f>SUM($DH$66+$DD$66+$CW$66+$CP$66+$CI$66+$BR$66+$BY$66)/7</f>
        <v>4.9523809523809534</v>
      </c>
    </row>
    <row r="67" spans="1:114" ht="14.25" x14ac:dyDescent="0.2">
      <c r="A67" s="6" t="s">
        <v>947</v>
      </c>
      <c r="B67" s="7">
        <v>1480</v>
      </c>
      <c r="C67" s="6" t="s">
        <v>824</v>
      </c>
      <c r="D67" s="9" t="str">
        <f t="shared" ref="D67:D72" si="100">IFERROR(VLOOKUP(C67,Svar, 2, FALSE), "")</f>
        <v>Steve Embretsson</v>
      </c>
      <c r="E67" s="10" t="str">
        <f t="shared" ref="E67:E72" si="101">IFERROR(VLOOKUP(C67,Svar, 3, FALSE), "")</f>
        <v>steve.embretsson@afh.goteborg.se</v>
      </c>
      <c r="F67" s="10" t="str">
        <f t="shared" ref="F67:F72" si="102">IFERROR(VLOOKUP(C67,Svar, 4, FALSE), "")</f>
        <v>Utvecklingsledare Kultur och Fritid</v>
      </c>
      <c r="G67" s="11">
        <f t="shared" ref="G67:G72" si="103">IF(LEN(D67) &gt; 0, IF(IFERROR(FIND("a.", VLOOKUP(C67,Svar, 5, FALSE)), 0), 1.25, 0), "")</f>
        <v>1.25</v>
      </c>
      <c r="H67" s="11">
        <f t="shared" ref="H67:H72" si="104">IF(LEN(D67) &gt; 0, IF(IFERROR(FIND("b.", VLOOKUP(C67,Svar, 5, FALSE)), 0), 1.25, 0), "")</f>
        <v>0</v>
      </c>
      <c r="I67" s="11">
        <f t="shared" ref="I67:I72" si="105">IF(LEN(D67) &gt; 0, IF(IFERROR(FIND("c.", VLOOKUP(C67,Svar, 5, FALSE)), 0), 1.25, 0), "")</f>
        <v>0</v>
      </c>
      <c r="J67" s="11">
        <f t="shared" ref="J67:J72" si="106">IF(LEN(D67) &gt; 0, IF(IFERROR(FIND("d.", VLOOKUP(C67,Svar, 5, FALSE)), 0), 1.25, 0), "")</f>
        <v>0</v>
      </c>
      <c r="K67" s="11">
        <f t="shared" ref="K67:K72" si="107">IF(LEN(D67) &gt; 0, 0, "")</f>
        <v>0</v>
      </c>
      <c r="L67" s="10">
        <f t="shared" ref="L67:L72" si="108">IF(LEN(D67) &gt; 0, SUM(G67:K67), "")</f>
        <v>1.25</v>
      </c>
      <c r="M67" s="11">
        <f t="shared" ref="M67:M72" si="109">IF(LEN(D67) &gt; 0, IF(IFERROR(FIND("a.", VLOOKUP(C67,Svar, 7, FALSE)), 0), 1, 0), "")</f>
        <v>0</v>
      </c>
      <c r="N67" s="11">
        <f t="shared" ref="N67:N72" si="110">IF(LEN(D67) &gt; 0, IF(IFERROR(FIND("b.", VLOOKUP(C67,Svar, 7, FALSE)), 0), 1, 0), "")</f>
        <v>0</v>
      </c>
      <c r="O67" s="11">
        <f t="shared" ref="O67:O72" si="111">IF(LEN(D67) &gt; 0, IF(IFERROR(FIND("c.", VLOOKUP(C67,Svar, 7, FALSE)), 0), 1, 0), "")</f>
        <v>1</v>
      </c>
      <c r="P67" s="11">
        <f t="shared" ref="P67:P72" si="112">IF(LEN(D67) &gt; 0, IF(IFERROR(FIND("d.", VLOOKUP(C67,Svar, 7, FALSE)), 0), 1, 0), "")</f>
        <v>0</v>
      </c>
      <c r="Q67" s="11">
        <f t="shared" ref="Q67:Q72" si="113">IF(LEN(D67) &gt; 0, IF(IFERROR(FIND("e.", VLOOKUP(C67,Svar, 7, FALSE)), 0), 1, 0), "")</f>
        <v>0</v>
      </c>
      <c r="R67" s="11">
        <f t="shared" ref="R67:R72" si="114">IF(LEN(D67) &gt; 0, 0, "")</f>
        <v>0</v>
      </c>
      <c r="S67" s="10">
        <f t="shared" ref="S67:S72" si="115">IF(LEN(D67) &gt; 0, SUM(M67:R67), "")</f>
        <v>1</v>
      </c>
      <c r="T67" s="11">
        <f t="shared" ref="T67:T72" si="116">IF(LEN(D67) &gt; 0, IF(IFERROR(FIND("a.", VLOOKUP(C67,Svar, 8, FALSE)), 0), 0.625, 0), "")</f>
        <v>0</v>
      </c>
      <c r="U67" s="11">
        <f t="shared" ref="U67:U72" si="117">IF(LEN(D67) &gt; 0, IF(IFERROR(FIND("b.", VLOOKUP(C67,Svar, 8, FALSE)), 0), 0.625, 0), "")</f>
        <v>0.625</v>
      </c>
      <c r="V67" s="11">
        <f t="shared" ref="V67:V72" si="118">IF(LEN(D67) &gt; 0, IF(IFERROR(FIND("c.", VLOOKUP(C67,Svar, 8, FALSE)), 0), 0.625, 0), "")</f>
        <v>0</v>
      </c>
      <c r="W67" s="11">
        <f t="shared" ref="W67:W72" si="119">IF(LEN(D67) &gt; 0, IF(IFERROR(FIND("d.", VLOOKUP(C67,Svar, 8, FALSE)), 0), 0.625, 0), "")</f>
        <v>0</v>
      </c>
      <c r="X67" s="11">
        <f t="shared" ref="X67:X72" si="120">IF(LEN(D67) &gt; 0, IF(IFERROR(FIND("e.", VLOOKUP(C67,Svar, 8, FALSE)), 0), 0.625, 0), "")</f>
        <v>0</v>
      </c>
      <c r="Y67" s="11">
        <f t="shared" ref="Y67:Y72" si="121">IF(LEN(D67) &gt; 0, IF(IFERROR(FIND("f.", VLOOKUP(C67,Svar, 8, FALSE)), 0), 0.625, 0), "")</f>
        <v>0.625</v>
      </c>
      <c r="Z67" s="11">
        <f t="shared" ref="Z67:Z72" si="122">IF(LEN(D67) &gt; 0, IF(IFERROR(FIND("g.", VLOOKUP(C67,Svar, 8, FALSE)), 0), 0.625, 0), "")</f>
        <v>0</v>
      </c>
      <c r="AA67" s="11">
        <f t="shared" ref="AA67:AA72" si="123">IF(LEN(D67) &gt; 0, IF(IFERROR(FIND("h.", VLOOKUP(C67,Svar, 8, FALSE)), 0), 0.625, 0), "")</f>
        <v>0.625</v>
      </c>
      <c r="AB67" s="11">
        <f t="shared" ref="AB67:AB72" si="124">IF(LEN(D67) &gt; 0, 0, "")</f>
        <v>0</v>
      </c>
      <c r="AC67" s="10">
        <f t="shared" ref="AC67:AC72" si="125">IF(LEN(D67) &gt; 0, SUM(T67:AB67), "")</f>
        <v>1.875</v>
      </c>
      <c r="AD67" s="11">
        <f t="shared" ref="AD67:AD72" si="126">IF(LEN(D67) &gt; 0, IF(IFERROR(FIND("a.", VLOOKUP(C67,Svar, 9, FALSE)), 0), 1, 0), "")</f>
        <v>0</v>
      </c>
      <c r="AE67" s="11">
        <f t="shared" ref="AE67:AE72" si="127">IF(LEN(D67) &gt; 0, IF(IFERROR(FIND("b.", VLOOKUP(C67,Svar, 9, FALSE)), 0), 2, 0), "")</f>
        <v>2</v>
      </c>
      <c r="AF67" s="11">
        <f t="shared" ref="AF67:AF72" si="128">IF(LEN(D67) &gt; 0, IF(IFERROR(FIND("c.", VLOOKUP(C67,Svar, 9, FALSE)), 0), 1, 0), "")</f>
        <v>1</v>
      </c>
      <c r="AG67" s="11">
        <f t="shared" ref="AG67:AG72" si="129">IF(LEN(D67) &gt; 0, IF(IFERROR(FIND("d.", VLOOKUP(C67,Svar, 9, FALSE)), 0), 2, 0), "")</f>
        <v>0</v>
      </c>
      <c r="AH67" s="11">
        <f t="shared" ref="AH67:AH72" si="130">IF(LEN(D67) &gt; 0, IF(IFERROR(FIND("e.", VLOOKUP(C67,Svar, 9, FALSE)), 0), 1, 0), "")</f>
        <v>0</v>
      </c>
      <c r="AI67" s="11">
        <f t="shared" ref="AI67:AI72" si="131">IF(LEN(D67) &gt; 0, 0, "")</f>
        <v>0</v>
      </c>
      <c r="AJ67" s="10">
        <f t="shared" ref="AJ67:AJ72" si="132">IF(LEN(D67) &gt; 0, IF(SUM(AD67:AI67) &gt; 5, 5, SUM(AD67:AI67)), "")</f>
        <v>3</v>
      </c>
      <c r="AK67" s="11">
        <f t="shared" ref="AK67:AK72" si="133">IF(LEN(D67) &gt; 0, IF(IFERROR(FIND("a.", VLOOKUP(C67,Svar, 10, FALSE)), 0), 1, 0), "")</f>
        <v>1</v>
      </c>
      <c r="AL67" s="11">
        <f t="shared" ref="AL67:AL72" si="134">IF(LEN(D67) &gt; 0, IF(IFERROR(FIND("b.", VLOOKUP(C67,Svar, 10, FALSE)), 0), 1, 0), "")</f>
        <v>1</v>
      </c>
      <c r="AM67" s="11">
        <f t="shared" ref="AM67:AM72" si="135">IF(LEN(D67) &gt; 0, IF(IFERROR(FIND("c.", VLOOKUP(C67,Svar, 10, FALSE)), 0), 1, 0), "")</f>
        <v>0</v>
      </c>
      <c r="AN67" s="11">
        <f t="shared" ref="AN67:AN72" si="136">IF(LEN(D67) &gt; 0, IF(IFERROR(FIND("d.", VLOOKUP(C67,Svar, 10, FALSE)), 0), 1, 0), "")</f>
        <v>1</v>
      </c>
      <c r="AO67" s="11">
        <f t="shared" ref="AO67:AO72" si="137">IF(LEN(D67) &gt; 0, IF(IFERROR(FIND("e.", VLOOKUP(C67,Svar, 10, FALSE)), 0), 1, 0), "")</f>
        <v>0</v>
      </c>
      <c r="AP67" s="11">
        <f t="shared" ref="AP67:AP72" si="138">IF(LEN(D67) &gt; 0, 0, "")</f>
        <v>0</v>
      </c>
      <c r="AQ67" s="10">
        <f t="shared" ref="AQ67:AQ72" si="139">IF(LEN(D67) &gt; 0, SUM(AK67:AP67), "")</f>
        <v>3</v>
      </c>
      <c r="AR67" s="11">
        <f t="shared" ref="AR67:AR72" si="140">IF(LEN(D67) &gt; 0, IF(IFERROR(FIND("a.", VLOOKUP(C67,Svar, 11, FALSE)), 0), 1, 0), "")</f>
        <v>1</v>
      </c>
      <c r="AS67" s="11">
        <f t="shared" ref="AS67:AS72" si="141">IF(LEN(D67) &gt; 0, IF(IFERROR(FIND("b.", VLOOKUP(C67,Svar, 11, FALSE)), 0), 1, 0), "")</f>
        <v>0</v>
      </c>
      <c r="AT67" s="11">
        <f t="shared" ref="AT67:AT72" si="142">IF(LEN(D67) &gt; 0, IF(IFERROR(FIND("c.", VLOOKUP(C67,Svar, 11, FALSE)), 0), 1, 0), "")</f>
        <v>0</v>
      </c>
      <c r="AU67" s="11">
        <f t="shared" ref="AU67:AU72" si="143">IF(LEN(D67) &gt; 0, IF(IFERROR(FIND("d.", VLOOKUP(C67,Svar, 11, FALSE)), 0), 1, 0), "")</f>
        <v>0</v>
      </c>
      <c r="AV67" s="11">
        <f t="shared" ref="AV67:AV72" si="144">IF(LEN(D67) &gt; 0, IF(IFERROR(FIND("e.", VLOOKUP(C67,Svar, 11, FALSE)), 0), 1, 0), "")</f>
        <v>0</v>
      </c>
      <c r="AW67" s="11">
        <f t="shared" ref="AW67:AW72" si="145">IF(LEN(D67) &gt; 0, 0, "")</f>
        <v>0</v>
      </c>
      <c r="AX67" s="10">
        <f t="shared" ref="AX67:AX72" si="146">IF(LEN(D67) &gt; 0, SUM(AR67:AW67), "")</f>
        <v>1</v>
      </c>
      <c r="AY67" s="12" t="s">
        <v>1640</v>
      </c>
      <c r="AZ67" s="12" t="s">
        <v>1641</v>
      </c>
      <c r="BA67" s="13">
        <v>3516</v>
      </c>
      <c r="BB67" s="10">
        <f t="shared" ref="BB67:BB72" si="147">IF(BA67 &gt; 3099, 5, IF(BA67 &gt; 2799, 4, IF(BA67&gt; 2499, 3, IF(BA67&gt; 2299, 2, IF(BA67 &gt; 1999, 1, IF(BA67&gt;0, 0))))))</f>
        <v>5</v>
      </c>
      <c r="BC67" s="17">
        <f t="shared" ref="BC67:BC72" si="148">IF(LEN(D67) &gt; 0, ROUND((L67+S67+AC67+AJ67+AQ67+AX67+BB67)/7, 1), "")</f>
        <v>2.2999999999999998</v>
      </c>
      <c r="BD67" s="17"/>
      <c r="BE67" s="10" t="str">
        <f t="shared" ref="BE67:BE72" si="149">IF(LEN(D67) &gt; 0, VLOOKUP(C67,Svar, 12, FALSE), "")</f>
        <v>Bra</v>
      </c>
      <c r="BF67" s="6" t="s">
        <v>947</v>
      </c>
      <c r="BG67" s="7">
        <v>1480</v>
      </c>
      <c r="BH67" s="6" t="s">
        <v>824</v>
      </c>
      <c r="BI67" s="9" t="str">
        <f t="shared" ref="BI67:BI72" si="150">IFERROR(VLOOKUP(BH67,Svar, 2, FALSE), "")</f>
        <v>Steve Embretsson</v>
      </c>
      <c r="BJ67" s="10" t="str">
        <f t="shared" ref="BJ67:BJ72" si="151">IFERROR(VLOOKUP(BH67,Svar, 3, FALSE), "")</f>
        <v>steve.embretsson@afh.goteborg.se</v>
      </c>
      <c r="BK67" s="10" t="str">
        <f t="shared" ref="BK67:BK72" si="152">IFERROR(VLOOKUP(BH67,Svar, 4, FALSE), "")</f>
        <v>Utvecklingsledare Kultur och Fritid</v>
      </c>
      <c r="BL67" s="10"/>
      <c r="BM67" s="11">
        <f t="shared" ref="BM67:BM72" si="153">IF(LEN(BI67) &gt; 0, IF(IFERROR(FIND("a.", VLOOKUP(BH67,Svar, 5, FALSE)), 0), 1.25, 0), "")</f>
        <v>1.25</v>
      </c>
      <c r="BN67" s="11">
        <f t="shared" ref="BN67:BN72" si="154">IF(LEN(BI67) &gt; 0, IF(IFERROR(FIND("b.", VLOOKUP(BH67,Svar, 5, FALSE)), 0), 1.25, 0), "")</f>
        <v>0</v>
      </c>
      <c r="BO67" s="11">
        <f t="shared" ref="BO67:BO72" si="155">IF(LEN(BI67) &gt; 0, IF(IFERROR(FIND("c.", VLOOKUP(BH67,Svar, 5, FALSE)), 0), 1.25, 0), "")</f>
        <v>0</v>
      </c>
      <c r="BP67" s="11">
        <f t="shared" ref="BP67:BP72" si="156">IF(LEN(BI67) &gt; 0, IF(IFERROR(FIND("d.", VLOOKUP(BH67,Svar, 5, FALSE)), 0), 1.25, 0), "")</f>
        <v>0</v>
      </c>
      <c r="BQ67" s="11">
        <f t="shared" ref="BQ67:BQ72" si="157">IF(LEN(BI67) &gt; 0, 0, "")</f>
        <v>0</v>
      </c>
      <c r="BR67" s="17">
        <f t="shared" ref="BR67:BR72" si="158">IF(LEN(BI67) &gt; 0, SUM(BM67:BQ67), "")</f>
        <v>1.25</v>
      </c>
      <c r="BS67" s="11">
        <f t="shared" ref="BS67:BS72" si="159">IF(LEN(BI67) &gt; 0, IF(IFERROR(FIND("a.", VLOOKUP(BH67,Svar, 7, FALSE)), 0), 1, 0), "")</f>
        <v>0</v>
      </c>
      <c r="BT67" s="11">
        <f t="shared" ref="BT67:BT72" si="160">IF(LEN(BI67) &gt; 0, IF(IFERROR(FIND("b.", VLOOKUP(BH67,Svar, 7, FALSE)), 0), 1, 0), "")</f>
        <v>0</v>
      </c>
      <c r="BU67" s="11">
        <f t="shared" ref="BU67:BU72" si="161">IF(LEN(BI67) &gt; 0, IF(IFERROR(FIND("c.", VLOOKUP(BH67,Svar, 7, FALSE)), 0), 1, 0), "")</f>
        <v>1</v>
      </c>
      <c r="BV67" s="11">
        <f t="shared" ref="BV67:BV72" si="162">IF(LEN(BI67) &gt; 0, IF(IFERROR(FIND("d.", VLOOKUP(BH67,Svar, 7, FALSE)), 0), 1, 0), "")</f>
        <v>0</v>
      </c>
      <c r="BW67" s="11">
        <f t="shared" ref="BW67:BW72" si="163">IF(LEN(BI67) &gt; 0, IF(IFERROR(FIND("e.", VLOOKUP(BH67,Svar, 7, FALSE)), 0), 1, 0), "")</f>
        <v>0</v>
      </c>
      <c r="BX67" s="11">
        <f t="shared" ref="BX67:BX72" si="164">IF(LEN(BI67) &gt; 0, 0, "")</f>
        <v>0</v>
      </c>
      <c r="BY67" s="17">
        <f t="shared" ref="BY67:BY72" si="165">IF(LEN(BI67) &gt; 0, SUM(BS67:BX67), "")</f>
        <v>1</v>
      </c>
      <c r="BZ67" s="11">
        <f t="shared" ref="BZ67:BZ72" si="166">IF(LEN(BI67) &gt; 0, IF(IFERROR(FIND("a.", VLOOKUP(BH67,Svar, 8, FALSE)), 0), 0.625, 0), "")</f>
        <v>0</v>
      </c>
      <c r="CA67" s="11">
        <f t="shared" ref="CA67:CA72" si="167">IF(LEN(BI67) &gt; 0, IF(IFERROR(FIND("b.", VLOOKUP(BH67,Svar, 8, FALSE)), 0), 0.625, 0), "")</f>
        <v>0.625</v>
      </c>
      <c r="CB67" s="11">
        <f t="shared" ref="CB67:CB72" si="168">IF(LEN(BI67) &gt; 0, IF(IFERROR(FIND("c.", VLOOKUP(BH67,Svar, 8, FALSE)), 0), 0.625, 0), "")</f>
        <v>0</v>
      </c>
      <c r="CC67" s="11">
        <f t="shared" ref="CC67:CC72" si="169">IF(LEN(BI67) &gt; 0, IF(IFERROR(FIND("d.", VLOOKUP(BH67,Svar, 8, FALSE)), 0), 0.625, 0), "")</f>
        <v>0</v>
      </c>
      <c r="CD67" s="11">
        <f t="shared" ref="CD67:CD72" si="170">IF(LEN(BI67) &gt; 0, IF(IFERROR(FIND("e.", VLOOKUP(BH67,Svar, 8, FALSE)), 0), 0.625, 0), "")</f>
        <v>0</v>
      </c>
      <c r="CE67" s="11">
        <f t="shared" ref="CE67:CE72" si="171">IF(LEN(BI67) &gt; 0, IF(IFERROR(FIND("f.", VLOOKUP(BH67,Svar, 8, FALSE)), 0), 0.625, 0), "")</f>
        <v>0.625</v>
      </c>
      <c r="CF67" s="11">
        <f t="shared" ref="CF67:CF72" si="172">IF(LEN(BI67) &gt; 0, IF(IFERROR(FIND("g.", VLOOKUP(BH67,Svar, 8, FALSE)), 0), 0.625, 0), "")</f>
        <v>0</v>
      </c>
      <c r="CG67" s="11">
        <f t="shared" ref="CG67:CG72" si="173">IF(LEN(BI67) &gt; 0, IF(IFERROR(FIND("h.", VLOOKUP(BH67,Svar, 8, FALSE)), 0), 0.625, 0), "")</f>
        <v>0.625</v>
      </c>
      <c r="CH67" s="11">
        <f t="shared" ref="CH67:CH72" si="174">IF(LEN(BI67) &gt; 0, 0, "")</f>
        <v>0</v>
      </c>
      <c r="CI67" s="17">
        <f t="shared" ref="CI67:CI72" si="175">IF(LEN(BI67) &gt; 0, SUM(BZ67:CH67), "")</f>
        <v>1.875</v>
      </c>
      <c r="CJ67" s="11">
        <f t="shared" ref="CJ67:CJ72" si="176">IF(LEN(BI67) &gt; 0, IF(IFERROR(FIND("a.", VLOOKUP(BH67,Svar, 9, FALSE)), 0), 1, 0), "")</f>
        <v>0</v>
      </c>
      <c r="CK67" s="11">
        <f t="shared" ref="CK67:CK72" si="177">IF(LEN(BI67) &gt; 0, IF(IFERROR(FIND("b.", VLOOKUP(BH67,Svar, 9, FALSE)), 0), 2, 0), "")</f>
        <v>2</v>
      </c>
      <c r="CL67" s="11">
        <f t="shared" ref="CL67:CL72" si="178">IF(LEN(BI67) &gt; 0, IF(IFERROR(FIND("c.", VLOOKUP(BH67,Svar, 9, FALSE)), 0), 1, 0), "")</f>
        <v>1</v>
      </c>
      <c r="CM67" s="11">
        <f t="shared" ref="CM67:CM72" si="179">IF(LEN(BI67) &gt; 0, IF(IFERROR(FIND("d.", VLOOKUP(BH67,Svar, 9, FALSE)), 0), 2, 0), "")</f>
        <v>0</v>
      </c>
      <c r="CN67" s="11">
        <f t="shared" ref="CN67:CN72" si="180">IF(LEN(BI67) &gt; 0, IF(IFERROR(FIND("e.", VLOOKUP(BH67,Svar, 9, FALSE)), 0), 1, 0), "")</f>
        <v>0</v>
      </c>
      <c r="CO67" s="11">
        <f t="shared" ref="CO67:CO72" si="181">IF(LEN(BI67) &gt; 0, 0, "")</f>
        <v>0</v>
      </c>
      <c r="CP67" s="17">
        <f t="shared" ref="CP67:CP72" si="182">IF(LEN(BI67) &gt; 0, IF(SUM(CJ67:CO67) &gt; 5, 5, SUM(CJ67:CO67)), "")</f>
        <v>3</v>
      </c>
      <c r="CQ67" s="11">
        <f t="shared" ref="CQ67:CQ72" si="183">IF(LEN(BI67) &gt; 0, IF(IFERROR(FIND("a.", VLOOKUP(BH67,Svar, 10, FALSE)), 0), 1, 0), "")</f>
        <v>1</v>
      </c>
      <c r="CR67" s="11">
        <f t="shared" ref="CR67:CR72" si="184">IF(LEN(BI67) &gt; 0, IF(IFERROR(FIND("b.", VLOOKUP(BH67,Svar, 10, FALSE)), 0), 1, 0), "")</f>
        <v>1</v>
      </c>
      <c r="CS67" s="11">
        <f t="shared" ref="CS67:CS72" si="185">IF(LEN(BI67) &gt; 0, IF(IFERROR(FIND("c.", VLOOKUP(BH67,Svar, 10, FALSE)), 0), 1, 0), "")</f>
        <v>0</v>
      </c>
      <c r="CT67" s="11">
        <f t="shared" ref="CT67:CT72" si="186">IF(LEN(BI67) &gt; 0, IF(IFERROR(FIND("d.", VLOOKUP(BH67,Svar, 10, FALSE)), 0), 1, 0), "")</f>
        <v>1</v>
      </c>
      <c r="CU67" s="11">
        <f t="shared" ref="CU67:CU72" si="187">IF(LEN(BI67) &gt; 0, IF(IFERROR(FIND("e.", VLOOKUP(BH67,Svar, 10, FALSE)), 0), 1, 0), "")</f>
        <v>0</v>
      </c>
      <c r="CV67" s="11">
        <f t="shared" ref="CV67:CV72" si="188">IF(LEN(BI67) &gt; 0, 0, "")</f>
        <v>0</v>
      </c>
      <c r="CW67" s="17">
        <f t="shared" ref="CW67:CW72" si="189">IF(LEN(BI67) &gt; 0, SUM(CQ67:CV67), "")</f>
        <v>3</v>
      </c>
      <c r="CX67" s="11">
        <f t="shared" ref="CX67:CX72" si="190">IF(LEN(BI67) &gt; 0, IF(IFERROR(FIND("a.", VLOOKUP(BH67,Svar, 11, FALSE)), 0), 1, 0), "")</f>
        <v>1</v>
      </c>
      <c r="CY67" s="11">
        <f t="shared" ref="CY67:CY72" si="191">IF(LEN(BI67) &gt; 0, IF(IFERROR(FIND("b.", VLOOKUP(BH67,Svar, 11, FALSE)), 0), 1, 0), "")</f>
        <v>0</v>
      </c>
      <c r="CZ67" s="11">
        <f t="shared" ref="CZ67:CZ72" si="192">IF(LEN(BI67) &gt; 0, IF(IFERROR(FIND("c.", VLOOKUP(BH67,Svar, 11, FALSE)), 0), 1, 0), "")</f>
        <v>0</v>
      </c>
      <c r="DA67" s="11">
        <f t="shared" ref="DA67:DA72" si="193">IF(LEN(BI67) &gt; 0, IF(IFERROR(FIND("d.", VLOOKUP(BH67,Svar, 11, FALSE)), 0), 1, 0), "")</f>
        <v>0</v>
      </c>
      <c r="DB67" s="11">
        <f t="shared" ref="DB67:DB72" si="194">IF(LEN(BI67) &gt; 0, IF(IFERROR(FIND("e.", VLOOKUP(BH67,Svar, 11, FALSE)), 0), 1, 0), "")</f>
        <v>0</v>
      </c>
      <c r="DC67" s="11">
        <f t="shared" ref="DC67:DC72" si="195">IF(LEN(BI67) &gt; 0, 0, "")</f>
        <v>0</v>
      </c>
      <c r="DD67" s="17">
        <f t="shared" ref="DD67:DD72" si="196">IF(LEN(BI67) &gt; 0, SUM(CX67:DC67), "")</f>
        <v>1</v>
      </c>
      <c r="DE67" s="12" t="s">
        <v>1640</v>
      </c>
      <c r="DF67" s="12" t="s">
        <v>1641</v>
      </c>
      <c r="DG67" s="13">
        <v>3516</v>
      </c>
      <c r="DH67" s="17">
        <f t="shared" ref="DH67:DH72" si="197">IF(DG67 &gt; 3099, 5, IF(DG67 &gt; 2799, 4, IF(DG67&gt; 2499, 3, IF(DG67&gt; 2299, 2, IF(DG67 &gt; 1999, 1, IF(DG67&gt;0, 0))))))</f>
        <v>5</v>
      </c>
      <c r="DI67" s="17">
        <f t="shared" ref="DI67:DI72" si="198">IF(LEN(BI67) &gt; 0, ROUND((BR67+BY67+CI67+CP67+CW67+DD67+DH67)/7, 1), "")</f>
        <v>2.2999999999999998</v>
      </c>
      <c r="DJ67" s="10" t="str">
        <f t="shared" ref="DJ67:DJ72" si="199">IF(LEN(BI67) &gt; 0, VLOOKUP(BH67,Svar, 12, FALSE), "")</f>
        <v>Bra</v>
      </c>
    </row>
    <row r="68" spans="1:114" ht="14.25" x14ac:dyDescent="0.2">
      <c r="A68" s="6" t="s">
        <v>947</v>
      </c>
      <c r="B68" s="7">
        <v>1480</v>
      </c>
      <c r="C68" s="6" t="s">
        <v>958</v>
      </c>
      <c r="D68" s="9" t="str">
        <f t="shared" si="100"/>
        <v xml:space="preserve">Helena Nyhus </v>
      </c>
      <c r="E68" s="10" t="str">
        <f t="shared" si="101"/>
        <v>helena.nyhus@angered.goteborg.se</v>
      </c>
      <c r="F68" s="10" t="str">
        <f t="shared" si="102"/>
        <v>Enhetschef fritid</v>
      </c>
      <c r="G68" s="11">
        <f t="shared" si="103"/>
        <v>1.25</v>
      </c>
      <c r="H68" s="11">
        <f t="shared" si="104"/>
        <v>0</v>
      </c>
      <c r="I68" s="11">
        <f t="shared" si="105"/>
        <v>1.25</v>
      </c>
      <c r="J68" s="11">
        <f t="shared" si="106"/>
        <v>1.25</v>
      </c>
      <c r="K68" s="11">
        <f t="shared" si="107"/>
        <v>0</v>
      </c>
      <c r="L68" s="10">
        <f t="shared" si="108"/>
        <v>3.75</v>
      </c>
      <c r="M68" s="11">
        <f t="shared" si="109"/>
        <v>0</v>
      </c>
      <c r="N68" s="11">
        <f t="shared" si="110"/>
        <v>1</v>
      </c>
      <c r="O68" s="11">
        <f t="shared" si="111"/>
        <v>1</v>
      </c>
      <c r="P68" s="11">
        <f t="shared" si="112"/>
        <v>1</v>
      </c>
      <c r="Q68" s="11">
        <f t="shared" si="113"/>
        <v>1</v>
      </c>
      <c r="R68" s="11">
        <f t="shared" si="114"/>
        <v>0</v>
      </c>
      <c r="S68" s="10">
        <f t="shared" si="115"/>
        <v>4</v>
      </c>
      <c r="T68" s="11">
        <f t="shared" si="116"/>
        <v>0.625</v>
      </c>
      <c r="U68" s="11">
        <f t="shared" si="117"/>
        <v>0.625</v>
      </c>
      <c r="V68" s="11">
        <f t="shared" si="118"/>
        <v>0.625</v>
      </c>
      <c r="W68" s="11">
        <f t="shared" si="119"/>
        <v>0.625</v>
      </c>
      <c r="X68" s="11">
        <f t="shared" si="120"/>
        <v>0</v>
      </c>
      <c r="Y68" s="11">
        <f t="shared" si="121"/>
        <v>0.625</v>
      </c>
      <c r="Z68" s="11">
        <f t="shared" si="122"/>
        <v>0.625</v>
      </c>
      <c r="AA68" s="11">
        <f t="shared" si="123"/>
        <v>0.625</v>
      </c>
      <c r="AB68" s="11">
        <f t="shared" si="124"/>
        <v>0</v>
      </c>
      <c r="AC68" s="10">
        <f t="shared" si="125"/>
        <v>4.375</v>
      </c>
      <c r="AD68" s="11">
        <f t="shared" si="126"/>
        <v>0</v>
      </c>
      <c r="AE68" s="11">
        <f t="shared" si="127"/>
        <v>2</v>
      </c>
      <c r="AF68" s="11">
        <f t="shared" si="128"/>
        <v>1</v>
      </c>
      <c r="AG68" s="11">
        <f t="shared" si="129"/>
        <v>0</v>
      </c>
      <c r="AH68" s="11">
        <f t="shared" si="130"/>
        <v>1</v>
      </c>
      <c r="AI68" s="11">
        <f t="shared" si="131"/>
        <v>0</v>
      </c>
      <c r="AJ68" s="10">
        <f t="shared" si="132"/>
        <v>4</v>
      </c>
      <c r="AK68" s="11">
        <f t="shared" si="133"/>
        <v>0</v>
      </c>
      <c r="AL68" s="11">
        <f t="shared" si="134"/>
        <v>1</v>
      </c>
      <c r="AM68" s="11">
        <f t="shared" si="135"/>
        <v>1</v>
      </c>
      <c r="AN68" s="11">
        <f t="shared" si="136"/>
        <v>1</v>
      </c>
      <c r="AO68" s="11">
        <f t="shared" si="137"/>
        <v>0</v>
      </c>
      <c r="AP68" s="11">
        <f t="shared" si="138"/>
        <v>0</v>
      </c>
      <c r="AQ68" s="10">
        <f t="shared" si="139"/>
        <v>3</v>
      </c>
      <c r="AR68" s="11">
        <f t="shared" si="140"/>
        <v>1</v>
      </c>
      <c r="AS68" s="11">
        <f t="shared" si="141"/>
        <v>1</v>
      </c>
      <c r="AT68" s="11">
        <f t="shared" si="142"/>
        <v>1</v>
      </c>
      <c r="AU68" s="11">
        <f t="shared" si="143"/>
        <v>1</v>
      </c>
      <c r="AV68" s="11">
        <f t="shared" si="144"/>
        <v>1</v>
      </c>
      <c r="AW68" s="11">
        <f t="shared" si="145"/>
        <v>0</v>
      </c>
      <c r="AX68" s="10">
        <f t="shared" si="146"/>
        <v>5</v>
      </c>
      <c r="AY68" s="12" t="s">
        <v>1675</v>
      </c>
      <c r="AZ68" s="12" t="s">
        <v>1676</v>
      </c>
      <c r="BA68" s="13">
        <v>2516</v>
      </c>
      <c r="BB68" s="10">
        <f t="shared" si="147"/>
        <v>3</v>
      </c>
      <c r="BC68" s="17">
        <f t="shared" si="148"/>
        <v>3.9</v>
      </c>
      <c r="BD68" s="17"/>
      <c r="BE68" s="10" t="str">
        <f t="shared" si="149"/>
        <v>Bra</v>
      </c>
      <c r="BF68" s="6" t="s">
        <v>947</v>
      </c>
      <c r="BG68" s="7">
        <v>1480</v>
      </c>
      <c r="BH68" s="6" t="s">
        <v>958</v>
      </c>
      <c r="BI68" s="9" t="str">
        <f t="shared" si="150"/>
        <v xml:space="preserve">Helena Nyhus </v>
      </c>
      <c r="BJ68" s="10" t="str">
        <f t="shared" si="151"/>
        <v>helena.nyhus@angered.goteborg.se</v>
      </c>
      <c r="BK68" s="10" t="str">
        <f t="shared" si="152"/>
        <v>Enhetschef fritid</v>
      </c>
      <c r="BL68" s="10"/>
      <c r="BM68" s="11">
        <f t="shared" si="153"/>
        <v>1.25</v>
      </c>
      <c r="BN68" s="11">
        <f t="shared" si="154"/>
        <v>0</v>
      </c>
      <c r="BO68" s="11">
        <f t="shared" si="155"/>
        <v>1.25</v>
      </c>
      <c r="BP68" s="11">
        <f t="shared" si="156"/>
        <v>1.25</v>
      </c>
      <c r="BQ68" s="11">
        <f t="shared" si="157"/>
        <v>0</v>
      </c>
      <c r="BR68" s="17">
        <f t="shared" si="158"/>
        <v>3.75</v>
      </c>
      <c r="BS68" s="11">
        <f t="shared" si="159"/>
        <v>0</v>
      </c>
      <c r="BT68" s="11">
        <f t="shared" si="160"/>
        <v>1</v>
      </c>
      <c r="BU68" s="11">
        <f t="shared" si="161"/>
        <v>1</v>
      </c>
      <c r="BV68" s="11">
        <f t="shared" si="162"/>
        <v>1</v>
      </c>
      <c r="BW68" s="11">
        <f t="shared" si="163"/>
        <v>1</v>
      </c>
      <c r="BX68" s="11">
        <f t="shared" si="164"/>
        <v>0</v>
      </c>
      <c r="BY68" s="17">
        <f t="shared" si="165"/>
        <v>4</v>
      </c>
      <c r="BZ68" s="11">
        <f t="shared" si="166"/>
        <v>0.625</v>
      </c>
      <c r="CA68" s="11">
        <f t="shared" si="167"/>
        <v>0.625</v>
      </c>
      <c r="CB68" s="11">
        <f t="shared" si="168"/>
        <v>0.625</v>
      </c>
      <c r="CC68" s="11">
        <f t="shared" si="169"/>
        <v>0.625</v>
      </c>
      <c r="CD68" s="11">
        <f t="shared" si="170"/>
        <v>0</v>
      </c>
      <c r="CE68" s="11">
        <f t="shared" si="171"/>
        <v>0.625</v>
      </c>
      <c r="CF68" s="11">
        <f t="shared" si="172"/>
        <v>0.625</v>
      </c>
      <c r="CG68" s="11">
        <f t="shared" si="173"/>
        <v>0.625</v>
      </c>
      <c r="CH68" s="11">
        <f t="shared" si="174"/>
        <v>0</v>
      </c>
      <c r="CI68" s="17">
        <f t="shared" si="175"/>
        <v>4.375</v>
      </c>
      <c r="CJ68" s="11">
        <f t="shared" si="176"/>
        <v>0</v>
      </c>
      <c r="CK68" s="11">
        <f t="shared" si="177"/>
        <v>2</v>
      </c>
      <c r="CL68" s="11">
        <f t="shared" si="178"/>
        <v>1</v>
      </c>
      <c r="CM68" s="11">
        <f t="shared" si="179"/>
        <v>0</v>
      </c>
      <c r="CN68" s="11">
        <f t="shared" si="180"/>
        <v>1</v>
      </c>
      <c r="CO68" s="11">
        <f t="shared" si="181"/>
        <v>0</v>
      </c>
      <c r="CP68" s="17">
        <f t="shared" si="182"/>
        <v>4</v>
      </c>
      <c r="CQ68" s="11">
        <f t="shared" si="183"/>
        <v>0</v>
      </c>
      <c r="CR68" s="11">
        <f t="shared" si="184"/>
        <v>1</v>
      </c>
      <c r="CS68" s="11">
        <f t="shared" si="185"/>
        <v>1</v>
      </c>
      <c r="CT68" s="11">
        <f t="shared" si="186"/>
        <v>1</v>
      </c>
      <c r="CU68" s="11">
        <f t="shared" si="187"/>
        <v>0</v>
      </c>
      <c r="CV68" s="11">
        <f t="shared" si="188"/>
        <v>0</v>
      </c>
      <c r="CW68" s="17">
        <f t="shared" si="189"/>
        <v>3</v>
      </c>
      <c r="CX68" s="11">
        <f t="shared" si="190"/>
        <v>1</v>
      </c>
      <c r="CY68" s="11">
        <f t="shared" si="191"/>
        <v>1</v>
      </c>
      <c r="CZ68" s="11">
        <f t="shared" si="192"/>
        <v>1</v>
      </c>
      <c r="DA68" s="11">
        <f t="shared" si="193"/>
        <v>1</v>
      </c>
      <c r="DB68" s="11">
        <f t="shared" si="194"/>
        <v>1</v>
      </c>
      <c r="DC68" s="11">
        <f t="shared" si="195"/>
        <v>0</v>
      </c>
      <c r="DD68" s="17">
        <f t="shared" si="196"/>
        <v>5</v>
      </c>
      <c r="DE68" s="12" t="s">
        <v>1675</v>
      </c>
      <c r="DF68" s="12" t="s">
        <v>1676</v>
      </c>
      <c r="DG68" s="13">
        <v>2516</v>
      </c>
      <c r="DH68" s="17">
        <f t="shared" si="197"/>
        <v>3</v>
      </c>
      <c r="DI68" s="17">
        <f t="shared" si="198"/>
        <v>3.9</v>
      </c>
      <c r="DJ68" s="10" t="str">
        <f t="shared" si="199"/>
        <v>Bra</v>
      </c>
    </row>
    <row r="69" spans="1:114" ht="14.25" x14ac:dyDescent="0.2">
      <c r="A69" s="6" t="s">
        <v>947</v>
      </c>
      <c r="B69" s="7">
        <v>1480</v>
      </c>
      <c r="C69" s="6" t="s">
        <v>971</v>
      </c>
      <c r="D69" s="9" t="str">
        <f t="shared" si="100"/>
        <v>Henrik Dahlqvist</v>
      </c>
      <c r="E69" s="10" t="str">
        <f t="shared" si="101"/>
        <v>henrik.dahlqvist@vastrahisingen.goteborg.se</v>
      </c>
      <c r="F69" s="10" t="str">
        <f t="shared" si="102"/>
        <v>Områdeschef Kultur och Fritid</v>
      </c>
      <c r="G69" s="11">
        <f t="shared" si="103"/>
        <v>1.25</v>
      </c>
      <c r="H69" s="11">
        <f t="shared" si="104"/>
        <v>0</v>
      </c>
      <c r="I69" s="11">
        <f t="shared" si="105"/>
        <v>1.25</v>
      </c>
      <c r="J69" s="11">
        <f t="shared" si="106"/>
        <v>1.25</v>
      </c>
      <c r="K69" s="11">
        <f t="shared" si="107"/>
        <v>0</v>
      </c>
      <c r="L69" s="10">
        <f t="shared" si="108"/>
        <v>3.75</v>
      </c>
      <c r="M69" s="11">
        <f t="shared" si="109"/>
        <v>1</v>
      </c>
      <c r="N69" s="11">
        <f t="shared" si="110"/>
        <v>1</v>
      </c>
      <c r="O69" s="11">
        <f t="shared" si="111"/>
        <v>1</v>
      </c>
      <c r="P69" s="11">
        <f t="shared" si="112"/>
        <v>1</v>
      </c>
      <c r="Q69" s="11">
        <f t="shared" si="113"/>
        <v>0</v>
      </c>
      <c r="R69" s="11">
        <f t="shared" si="114"/>
        <v>0</v>
      </c>
      <c r="S69" s="10">
        <f t="shared" si="115"/>
        <v>4</v>
      </c>
      <c r="T69" s="11">
        <f t="shared" si="116"/>
        <v>0.625</v>
      </c>
      <c r="U69" s="11">
        <f t="shared" si="117"/>
        <v>0.625</v>
      </c>
      <c r="V69" s="11">
        <f t="shared" si="118"/>
        <v>0.625</v>
      </c>
      <c r="W69" s="11">
        <f t="shared" si="119"/>
        <v>0.625</v>
      </c>
      <c r="X69" s="11">
        <f t="shared" si="120"/>
        <v>0.625</v>
      </c>
      <c r="Y69" s="11">
        <f t="shared" si="121"/>
        <v>0.625</v>
      </c>
      <c r="Z69" s="11">
        <f t="shared" si="122"/>
        <v>0.625</v>
      </c>
      <c r="AA69" s="11">
        <f t="shared" si="123"/>
        <v>0.625</v>
      </c>
      <c r="AB69" s="11">
        <f t="shared" si="124"/>
        <v>0</v>
      </c>
      <c r="AC69" s="10">
        <f t="shared" si="125"/>
        <v>5</v>
      </c>
      <c r="AD69" s="11">
        <f t="shared" si="126"/>
        <v>0</v>
      </c>
      <c r="AE69" s="11">
        <f t="shared" si="127"/>
        <v>2</v>
      </c>
      <c r="AF69" s="11">
        <f t="shared" si="128"/>
        <v>0</v>
      </c>
      <c r="AG69" s="11">
        <f t="shared" si="129"/>
        <v>2</v>
      </c>
      <c r="AH69" s="11">
        <f t="shared" si="130"/>
        <v>0</v>
      </c>
      <c r="AI69" s="11">
        <f t="shared" si="131"/>
        <v>0</v>
      </c>
      <c r="AJ69" s="10">
        <f t="shared" si="132"/>
        <v>4</v>
      </c>
      <c r="AK69" s="11">
        <f t="shared" si="133"/>
        <v>1</v>
      </c>
      <c r="AL69" s="11">
        <f t="shared" si="134"/>
        <v>1</v>
      </c>
      <c r="AM69" s="11">
        <f t="shared" si="135"/>
        <v>1</v>
      </c>
      <c r="AN69" s="11">
        <f t="shared" si="136"/>
        <v>1</v>
      </c>
      <c r="AO69" s="11">
        <f t="shared" si="137"/>
        <v>0</v>
      </c>
      <c r="AP69" s="11">
        <f t="shared" si="138"/>
        <v>0</v>
      </c>
      <c r="AQ69" s="10">
        <f t="shared" si="139"/>
        <v>4</v>
      </c>
      <c r="AR69" s="11">
        <f t="shared" si="140"/>
        <v>0</v>
      </c>
      <c r="AS69" s="11">
        <f t="shared" si="141"/>
        <v>1</v>
      </c>
      <c r="AT69" s="11">
        <f t="shared" si="142"/>
        <v>1</v>
      </c>
      <c r="AU69" s="11">
        <f t="shared" si="143"/>
        <v>0</v>
      </c>
      <c r="AV69" s="11">
        <f t="shared" si="144"/>
        <v>0</v>
      </c>
      <c r="AW69" s="11">
        <f t="shared" si="145"/>
        <v>0</v>
      </c>
      <c r="AX69" s="10">
        <f t="shared" si="146"/>
        <v>2</v>
      </c>
      <c r="AY69" s="12" t="s">
        <v>1670</v>
      </c>
      <c r="AZ69" s="12" t="s">
        <v>1671</v>
      </c>
      <c r="BA69" s="13">
        <v>9516</v>
      </c>
      <c r="BB69" s="10">
        <f t="shared" si="147"/>
        <v>5</v>
      </c>
      <c r="BC69" s="17">
        <f t="shared" si="148"/>
        <v>4</v>
      </c>
      <c r="BD69" s="17"/>
      <c r="BE69" s="10" t="str">
        <f t="shared" si="149"/>
        <v>Bra</v>
      </c>
      <c r="BF69" s="6" t="s">
        <v>947</v>
      </c>
      <c r="BG69" s="7">
        <v>1480</v>
      </c>
      <c r="BH69" s="6" t="s">
        <v>971</v>
      </c>
      <c r="BI69" s="9" t="str">
        <f t="shared" si="150"/>
        <v>Henrik Dahlqvist</v>
      </c>
      <c r="BJ69" s="10" t="str">
        <f t="shared" si="151"/>
        <v>henrik.dahlqvist@vastrahisingen.goteborg.se</v>
      </c>
      <c r="BK69" s="10" t="str">
        <f t="shared" si="152"/>
        <v>Områdeschef Kultur och Fritid</v>
      </c>
      <c r="BL69" s="10"/>
      <c r="BM69" s="11">
        <f t="shared" si="153"/>
        <v>1.25</v>
      </c>
      <c r="BN69" s="11">
        <f t="shared" si="154"/>
        <v>0</v>
      </c>
      <c r="BO69" s="11">
        <f t="shared" si="155"/>
        <v>1.25</v>
      </c>
      <c r="BP69" s="11">
        <f t="shared" si="156"/>
        <v>1.25</v>
      </c>
      <c r="BQ69" s="11">
        <f t="shared" si="157"/>
        <v>0</v>
      </c>
      <c r="BR69" s="17">
        <f t="shared" si="158"/>
        <v>3.75</v>
      </c>
      <c r="BS69" s="11">
        <f t="shared" si="159"/>
        <v>1</v>
      </c>
      <c r="BT69" s="11">
        <f t="shared" si="160"/>
        <v>1</v>
      </c>
      <c r="BU69" s="11">
        <f t="shared" si="161"/>
        <v>1</v>
      </c>
      <c r="BV69" s="11">
        <f t="shared" si="162"/>
        <v>1</v>
      </c>
      <c r="BW69" s="11">
        <f t="shared" si="163"/>
        <v>0</v>
      </c>
      <c r="BX69" s="11">
        <f t="shared" si="164"/>
        <v>0</v>
      </c>
      <c r="BY69" s="17">
        <f t="shared" si="165"/>
        <v>4</v>
      </c>
      <c r="BZ69" s="11">
        <f t="shared" si="166"/>
        <v>0.625</v>
      </c>
      <c r="CA69" s="11">
        <f t="shared" si="167"/>
        <v>0.625</v>
      </c>
      <c r="CB69" s="11">
        <f t="shared" si="168"/>
        <v>0.625</v>
      </c>
      <c r="CC69" s="11">
        <f t="shared" si="169"/>
        <v>0.625</v>
      </c>
      <c r="CD69" s="11">
        <f t="shared" si="170"/>
        <v>0.625</v>
      </c>
      <c r="CE69" s="11">
        <f t="shared" si="171"/>
        <v>0.625</v>
      </c>
      <c r="CF69" s="11">
        <f t="shared" si="172"/>
        <v>0.625</v>
      </c>
      <c r="CG69" s="11">
        <f t="shared" si="173"/>
        <v>0.625</v>
      </c>
      <c r="CH69" s="11">
        <f t="shared" si="174"/>
        <v>0</v>
      </c>
      <c r="CI69" s="17">
        <f t="shared" si="175"/>
        <v>5</v>
      </c>
      <c r="CJ69" s="11">
        <f t="shared" si="176"/>
        <v>0</v>
      </c>
      <c r="CK69" s="11">
        <f t="shared" si="177"/>
        <v>2</v>
      </c>
      <c r="CL69" s="11">
        <f t="shared" si="178"/>
        <v>0</v>
      </c>
      <c r="CM69" s="11">
        <f t="shared" si="179"/>
        <v>2</v>
      </c>
      <c r="CN69" s="11">
        <f t="shared" si="180"/>
        <v>0</v>
      </c>
      <c r="CO69" s="11">
        <f t="shared" si="181"/>
        <v>0</v>
      </c>
      <c r="CP69" s="17">
        <f t="shared" si="182"/>
        <v>4</v>
      </c>
      <c r="CQ69" s="11">
        <f t="shared" si="183"/>
        <v>1</v>
      </c>
      <c r="CR69" s="11">
        <f t="shared" si="184"/>
        <v>1</v>
      </c>
      <c r="CS69" s="11">
        <f t="shared" si="185"/>
        <v>1</v>
      </c>
      <c r="CT69" s="11">
        <f t="shared" si="186"/>
        <v>1</v>
      </c>
      <c r="CU69" s="11">
        <f t="shared" si="187"/>
        <v>0</v>
      </c>
      <c r="CV69" s="11">
        <f t="shared" si="188"/>
        <v>0</v>
      </c>
      <c r="CW69" s="17">
        <f t="shared" si="189"/>
        <v>4</v>
      </c>
      <c r="CX69" s="11">
        <f t="shared" si="190"/>
        <v>0</v>
      </c>
      <c r="CY69" s="11">
        <f t="shared" si="191"/>
        <v>1</v>
      </c>
      <c r="CZ69" s="11">
        <f t="shared" si="192"/>
        <v>1</v>
      </c>
      <c r="DA69" s="11">
        <f t="shared" si="193"/>
        <v>0</v>
      </c>
      <c r="DB69" s="11">
        <f t="shared" si="194"/>
        <v>0</v>
      </c>
      <c r="DC69" s="11">
        <f t="shared" si="195"/>
        <v>0</v>
      </c>
      <c r="DD69" s="17">
        <f t="shared" si="196"/>
        <v>2</v>
      </c>
      <c r="DE69" s="12" t="s">
        <v>1670</v>
      </c>
      <c r="DF69" s="12" t="s">
        <v>1671</v>
      </c>
      <c r="DG69" s="13">
        <v>9516</v>
      </c>
      <c r="DH69" s="17">
        <f t="shared" si="197"/>
        <v>5</v>
      </c>
      <c r="DI69" s="17">
        <f t="shared" si="198"/>
        <v>4</v>
      </c>
      <c r="DJ69" s="10" t="str">
        <f t="shared" si="199"/>
        <v>Bra</v>
      </c>
    </row>
    <row r="70" spans="1:114" ht="14.25" x14ac:dyDescent="0.2">
      <c r="A70" s="6" t="s">
        <v>947</v>
      </c>
      <c r="B70" s="7">
        <v>1480</v>
      </c>
      <c r="C70" s="6" t="s">
        <v>969</v>
      </c>
      <c r="D70" s="9" t="str">
        <f t="shared" si="100"/>
        <v>Tobias Gröndahl</v>
      </c>
      <c r="E70" s="10" t="str">
        <f t="shared" si="101"/>
        <v>tobiasgrondahl@lundby.goteborg.se</v>
      </c>
      <c r="F70" s="10" t="str">
        <f t="shared" si="102"/>
        <v>Områdeschef Kultur och Fritid</v>
      </c>
      <c r="G70" s="11">
        <f t="shared" si="103"/>
        <v>1.25</v>
      </c>
      <c r="H70" s="11">
        <f t="shared" si="104"/>
        <v>1.25</v>
      </c>
      <c r="I70" s="11">
        <f t="shared" si="105"/>
        <v>1.25</v>
      </c>
      <c r="J70" s="11">
        <f t="shared" si="106"/>
        <v>1.25</v>
      </c>
      <c r="K70" s="11">
        <f t="shared" si="107"/>
        <v>0</v>
      </c>
      <c r="L70" s="10">
        <f t="shared" si="108"/>
        <v>5</v>
      </c>
      <c r="M70" s="11">
        <f t="shared" si="109"/>
        <v>0</v>
      </c>
      <c r="N70" s="11">
        <f t="shared" si="110"/>
        <v>0</v>
      </c>
      <c r="O70" s="11">
        <f t="shared" si="111"/>
        <v>1</v>
      </c>
      <c r="P70" s="11">
        <f t="shared" si="112"/>
        <v>1</v>
      </c>
      <c r="Q70" s="11">
        <f t="shared" si="113"/>
        <v>0</v>
      </c>
      <c r="R70" s="11">
        <f t="shared" si="114"/>
        <v>0</v>
      </c>
      <c r="S70" s="10">
        <f t="shared" si="115"/>
        <v>2</v>
      </c>
      <c r="T70" s="11">
        <f t="shared" si="116"/>
        <v>0.625</v>
      </c>
      <c r="U70" s="11">
        <f t="shared" si="117"/>
        <v>0.625</v>
      </c>
      <c r="V70" s="11">
        <f t="shared" si="118"/>
        <v>0.625</v>
      </c>
      <c r="W70" s="11">
        <f t="shared" si="119"/>
        <v>0.625</v>
      </c>
      <c r="X70" s="11">
        <f t="shared" si="120"/>
        <v>0.625</v>
      </c>
      <c r="Y70" s="11">
        <f t="shared" si="121"/>
        <v>0.625</v>
      </c>
      <c r="Z70" s="11">
        <f t="shared" si="122"/>
        <v>0.625</v>
      </c>
      <c r="AA70" s="11">
        <f t="shared" si="123"/>
        <v>0.625</v>
      </c>
      <c r="AB70" s="11">
        <f t="shared" si="124"/>
        <v>0</v>
      </c>
      <c r="AC70" s="10">
        <f t="shared" si="125"/>
        <v>5</v>
      </c>
      <c r="AD70" s="11">
        <f t="shared" si="126"/>
        <v>0</v>
      </c>
      <c r="AE70" s="11">
        <f t="shared" si="127"/>
        <v>2</v>
      </c>
      <c r="AF70" s="11">
        <f t="shared" si="128"/>
        <v>1</v>
      </c>
      <c r="AG70" s="11">
        <f t="shared" si="129"/>
        <v>0</v>
      </c>
      <c r="AH70" s="11">
        <f t="shared" si="130"/>
        <v>0</v>
      </c>
      <c r="AI70" s="11">
        <f t="shared" si="131"/>
        <v>0</v>
      </c>
      <c r="AJ70" s="10">
        <f t="shared" si="132"/>
        <v>3</v>
      </c>
      <c r="AK70" s="11">
        <f t="shared" si="133"/>
        <v>1</v>
      </c>
      <c r="AL70" s="11">
        <f t="shared" si="134"/>
        <v>1</v>
      </c>
      <c r="AM70" s="11">
        <f t="shared" si="135"/>
        <v>1</v>
      </c>
      <c r="AN70" s="11">
        <f t="shared" si="136"/>
        <v>1</v>
      </c>
      <c r="AO70" s="11">
        <f t="shared" si="137"/>
        <v>0</v>
      </c>
      <c r="AP70" s="11">
        <f t="shared" si="138"/>
        <v>0</v>
      </c>
      <c r="AQ70" s="10">
        <f t="shared" si="139"/>
        <v>4</v>
      </c>
      <c r="AR70" s="11">
        <f t="shared" si="140"/>
        <v>0</v>
      </c>
      <c r="AS70" s="11">
        <f t="shared" si="141"/>
        <v>0</v>
      </c>
      <c r="AT70" s="11">
        <f t="shared" si="142"/>
        <v>1</v>
      </c>
      <c r="AU70" s="11">
        <f t="shared" si="143"/>
        <v>1</v>
      </c>
      <c r="AV70" s="11">
        <f t="shared" si="144"/>
        <v>1</v>
      </c>
      <c r="AW70" s="11">
        <f t="shared" si="145"/>
        <v>0</v>
      </c>
      <c r="AX70" s="10">
        <f t="shared" si="146"/>
        <v>3</v>
      </c>
      <c r="AY70" s="12" t="s">
        <v>1665</v>
      </c>
      <c r="AZ70" s="12" t="s">
        <v>1666</v>
      </c>
      <c r="BA70" s="13">
        <v>5516</v>
      </c>
      <c r="BB70" s="10">
        <f t="shared" si="147"/>
        <v>5</v>
      </c>
      <c r="BC70" s="17">
        <f t="shared" si="148"/>
        <v>3.9</v>
      </c>
      <c r="BD70" s="17"/>
      <c r="BE70" s="10" t="str">
        <f t="shared" si="149"/>
        <v>Bra</v>
      </c>
      <c r="BF70" s="6" t="s">
        <v>947</v>
      </c>
      <c r="BG70" s="7">
        <v>1480</v>
      </c>
      <c r="BH70" s="6" t="s">
        <v>969</v>
      </c>
      <c r="BI70" s="9" t="str">
        <f t="shared" si="150"/>
        <v>Tobias Gröndahl</v>
      </c>
      <c r="BJ70" s="10" t="str">
        <f t="shared" si="151"/>
        <v>tobiasgrondahl@lundby.goteborg.se</v>
      </c>
      <c r="BK70" s="10" t="str">
        <f t="shared" si="152"/>
        <v>Områdeschef Kultur och Fritid</v>
      </c>
      <c r="BL70" s="10"/>
      <c r="BM70" s="11">
        <f t="shared" si="153"/>
        <v>1.25</v>
      </c>
      <c r="BN70" s="11">
        <f t="shared" si="154"/>
        <v>1.25</v>
      </c>
      <c r="BO70" s="11">
        <f t="shared" si="155"/>
        <v>1.25</v>
      </c>
      <c r="BP70" s="11">
        <f t="shared" si="156"/>
        <v>1.25</v>
      </c>
      <c r="BQ70" s="11">
        <f t="shared" si="157"/>
        <v>0</v>
      </c>
      <c r="BR70" s="17">
        <f t="shared" si="158"/>
        <v>5</v>
      </c>
      <c r="BS70" s="11">
        <f t="shared" si="159"/>
        <v>0</v>
      </c>
      <c r="BT70" s="11">
        <f t="shared" si="160"/>
        <v>0</v>
      </c>
      <c r="BU70" s="11">
        <f t="shared" si="161"/>
        <v>1</v>
      </c>
      <c r="BV70" s="11">
        <f t="shared" si="162"/>
        <v>1</v>
      </c>
      <c r="BW70" s="11">
        <f t="shared" si="163"/>
        <v>0</v>
      </c>
      <c r="BX70" s="11">
        <f t="shared" si="164"/>
        <v>0</v>
      </c>
      <c r="BY70" s="17">
        <f t="shared" si="165"/>
        <v>2</v>
      </c>
      <c r="BZ70" s="11">
        <f t="shared" si="166"/>
        <v>0.625</v>
      </c>
      <c r="CA70" s="11">
        <f t="shared" si="167"/>
        <v>0.625</v>
      </c>
      <c r="CB70" s="11">
        <f t="shared" si="168"/>
        <v>0.625</v>
      </c>
      <c r="CC70" s="11">
        <f t="shared" si="169"/>
        <v>0.625</v>
      </c>
      <c r="CD70" s="11">
        <f t="shared" si="170"/>
        <v>0.625</v>
      </c>
      <c r="CE70" s="11">
        <f t="shared" si="171"/>
        <v>0.625</v>
      </c>
      <c r="CF70" s="11">
        <f t="shared" si="172"/>
        <v>0.625</v>
      </c>
      <c r="CG70" s="11">
        <f t="shared" si="173"/>
        <v>0.625</v>
      </c>
      <c r="CH70" s="11">
        <f t="shared" si="174"/>
        <v>0</v>
      </c>
      <c r="CI70" s="17">
        <f t="shared" si="175"/>
        <v>5</v>
      </c>
      <c r="CJ70" s="11">
        <f t="shared" si="176"/>
        <v>0</v>
      </c>
      <c r="CK70" s="11">
        <f t="shared" si="177"/>
        <v>2</v>
      </c>
      <c r="CL70" s="11">
        <f t="shared" si="178"/>
        <v>1</v>
      </c>
      <c r="CM70" s="11">
        <f t="shared" si="179"/>
        <v>0</v>
      </c>
      <c r="CN70" s="11">
        <f t="shared" si="180"/>
        <v>0</v>
      </c>
      <c r="CO70" s="11">
        <f t="shared" si="181"/>
        <v>0</v>
      </c>
      <c r="CP70" s="17">
        <f t="shared" si="182"/>
        <v>3</v>
      </c>
      <c r="CQ70" s="11">
        <f t="shared" si="183"/>
        <v>1</v>
      </c>
      <c r="CR70" s="11">
        <f t="shared" si="184"/>
        <v>1</v>
      </c>
      <c r="CS70" s="11">
        <f t="shared" si="185"/>
        <v>1</v>
      </c>
      <c r="CT70" s="11">
        <f t="shared" si="186"/>
        <v>1</v>
      </c>
      <c r="CU70" s="11">
        <f t="shared" si="187"/>
        <v>0</v>
      </c>
      <c r="CV70" s="11">
        <f t="shared" si="188"/>
        <v>0</v>
      </c>
      <c r="CW70" s="17">
        <f t="shared" si="189"/>
        <v>4</v>
      </c>
      <c r="CX70" s="11">
        <f t="shared" si="190"/>
        <v>0</v>
      </c>
      <c r="CY70" s="11">
        <f t="shared" si="191"/>
        <v>0</v>
      </c>
      <c r="CZ70" s="11">
        <f t="shared" si="192"/>
        <v>1</v>
      </c>
      <c r="DA70" s="11">
        <f t="shared" si="193"/>
        <v>1</v>
      </c>
      <c r="DB70" s="11">
        <f t="shared" si="194"/>
        <v>1</v>
      </c>
      <c r="DC70" s="11">
        <f t="shared" si="195"/>
        <v>0</v>
      </c>
      <c r="DD70" s="17">
        <f t="shared" si="196"/>
        <v>3</v>
      </c>
      <c r="DE70" s="12" t="s">
        <v>1665</v>
      </c>
      <c r="DF70" s="12" t="s">
        <v>1666</v>
      </c>
      <c r="DG70" s="13">
        <v>5516</v>
      </c>
      <c r="DH70" s="17">
        <f t="shared" si="197"/>
        <v>5</v>
      </c>
      <c r="DI70" s="17">
        <f t="shared" si="198"/>
        <v>3.9</v>
      </c>
      <c r="DJ70" s="10" t="str">
        <f t="shared" si="199"/>
        <v>Bra</v>
      </c>
    </row>
    <row r="71" spans="1:114" ht="14.25" x14ac:dyDescent="0.2">
      <c r="A71" s="6" t="s">
        <v>947</v>
      </c>
      <c r="B71" s="7">
        <v>1480</v>
      </c>
      <c r="C71" s="6" t="s">
        <v>970</v>
      </c>
      <c r="D71" s="9" t="str">
        <f t="shared" si="100"/>
        <v>Susanne Thorsson</v>
      </c>
      <c r="E71" s="10" t="str">
        <f t="shared" si="101"/>
        <v>susanne.thorsson@orgryteharlanda.goteborg.se</v>
      </c>
      <c r="F71" s="10" t="str">
        <f t="shared" si="102"/>
        <v xml:space="preserve">ungdomssamordnare </v>
      </c>
      <c r="G71" s="11">
        <f t="shared" si="103"/>
        <v>1.25</v>
      </c>
      <c r="H71" s="11">
        <f t="shared" si="104"/>
        <v>0</v>
      </c>
      <c r="I71" s="11">
        <f t="shared" si="105"/>
        <v>1.25</v>
      </c>
      <c r="J71" s="11">
        <f t="shared" si="106"/>
        <v>1.25</v>
      </c>
      <c r="K71" s="11">
        <f t="shared" si="107"/>
        <v>0</v>
      </c>
      <c r="L71" s="10">
        <f t="shared" si="108"/>
        <v>3.75</v>
      </c>
      <c r="M71" s="11">
        <f t="shared" si="109"/>
        <v>0</v>
      </c>
      <c r="N71" s="11">
        <f t="shared" si="110"/>
        <v>0</v>
      </c>
      <c r="O71" s="11">
        <f t="shared" si="111"/>
        <v>1</v>
      </c>
      <c r="P71" s="11">
        <f t="shared" si="112"/>
        <v>1</v>
      </c>
      <c r="Q71" s="11">
        <f t="shared" si="113"/>
        <v>0</v>
      </c>
      <c r="R71" s="11">
        <f t="shared" si="114"/>
        <v>0</v>
      </c>
      <c r="S71" s="10">
        <f t="shared" si="115"/>
        <v>2</v>
      </c>
      <c r="T71" s="11">
        <f t="shared" si="116"/>
        <v>0.625</v>
      </c>
      <c r="U71" s="11">
        <f t="shared" si="117"/>
        <v>0.625</v>
      </c>
      <c r="V71" s="11">
        <f t="shared" si="118"/>
        <v>0.625</v>
      </c>
      <c r="W71" s="11">
        <f t="shared" si="119"/>
        <v>0.625</v>
      </c>
      <c r="X71" s="11">
        <f t="shared" si="120"/>
        <v>0</v>
      </c>
      <c r="Y71" s="11">
        <f t="shared" si="121"/>
        <v>0.625</v>
      </c>
      <c r="Z71" s="11">
        <f t="shared" si="122"/>
        <v>0.625</v>
      </c>
      <c r="AA71" s="11">
        <f t="shared" si="123"/>
        <v>0.625</v>
      </c>
      <c r="AB71" s="11">
        <f t="shared" si="124"/>
        <v>0</v>
      </c>
      <c r="AC71" s="10">
        <f t="shared" si="125"/>
        <v>4.375</v>
      </c>
      <c r="AD71" s="11">
        <f t="shared" si="126"/>
        <v>0</v>
      </c>
      <c r="AE71" s="11">
        <f t="shared" si="127"/>
        <v>2</v>
      </c>
      <c r="AF71" s="11">
        <f t="shared" si="128"/>
        <v>0</v>
      </c>
      <c r="AG71" s="11">
        <f t="shared" si="129"/>
        <v>2</v>
      </c>
      <c r="AH71" s="11">
        <f t="shared" si="130"/>
        <v>0</v>
      </c>
      <c r="AI71" s="11">
        <f t="shared" si="131"/>
        <v>0</v>
      </c>
      <c r="AJ71" s="10">
        <f t="shared" si="132"/>
        <v>4</v>
      </c>
      <c r="AK71" s="11">
        <f t="shared" si="133"/>
        <v>1</v>
      </c>
      <c r="AL71" s="11">
        <f t="shared" si="134"/>
        <v>1</v>
      </c>
      <c r="AM71" s="11">
        <f t="shared" si="135"/>
        <v>1</v>
      </c>
      <c r="AN71" s="11">
        <f t="shared" si="136"/>
        <v>1</v>
      </c>
      <c r="AO71" s="11">
        <f t="shared" si="137"/>
        <v>1</v>
      </c>
      <c r="AP71" s="11">
        <f t="shared" si="138"/>
        <v>0</v>
      </c>
      <c r="AQ71" s="10">
        <f t="shared" si="139"/>
        <v>5</v>
      </c>
      <c r="AR71" s="11">
        <f t="shared" si="140"/>
        <v>0</v>
      </c>
      <c r="AS71" s="11">
        <f t="shared" si="141"/>
        <v>0</v>
      </c>
      <c r="AT71" s="11">
        <f t="shared" si="142"/>
        <v>1</v>
      </c>
      <c r="AU71" s="11">
        <f t="shared" si="143"/>
        <v>1</v>
      </c>
      <c r="AV71" s="11">
        <f t="shared" si="144"/>
        <v>0</v>
      </c>
      <c r="AW71" s="11">
        <f t="shared" si="145"/>
        <v>0</v>
      </c>
      <c r="AX71" s="10">
        <f t="shared" si="146"/>
        <v>2</v>
      </c>
      <c r="AY71" s="12" t="s">
        <v>1663</v>
      </c>
      <c r="AZ71" s="12" t="s">
        <v>1664</v>
      </c>
      <c r="BA71" s="13">
        <v>10516</v>
      </c>
      <c r="BB71" s="10">
        <f t="shared" si="147"/>
        <v>5</v>
      </c>
      <c r="BC71" s="17">
        <f t="shared" si="148"/>
        <v>3.7</v>
      </c>
      <c r="BD71" s="17"/>
      <c r="BE71" s="10" t="str">
        <f t="shared" si="149"/>
        <v>Bra</v>
      </c>
      <c r="BF71" s="6" t="s">
        <v>947</v>
      </c>
      <c r="BG71" s="7">
        <v>1480</v>
      </c>
      <c r="BH71" s="6" t="s">
        <v>970</v>
      </c>
      <c r="BI71" s="9" t="str">
        <f t="shared" si="150"/>
        <v>Susanne Thorsson</v>
      </c>
      <c r="BJ71" s="10" t="str">
        <f t="shared" si="151"/>
        <v>susanne.thorsson@orgryteharlanda.goteborg.se</v>
      </c>
      <c r="BK71" s="10" t="str">
        <f t="shared" si="152"/>
        <v xml:space="preserve">ungdomssamordnare </v>
      </c>
      <c r="BL71" s="10"/>
      <c r="BM71" s="11">
        <f t="shared" si="153"/>
        <v>1.25</v>
      </c>
      <c r="BN71" s="11">
        <f t="shared" si="154"/>
        <v>0</v>
      </c>
      <c r="BO71" s="11">
        <f t="shared" si="155"/>
        <v>1.25</v>
      </c>
      <c r="BP71" s="11">
        <f t="shared" si="156"/>
        <v>1.25</v>
      </c>
      <c r="BQ71" s="11">
        <f t="shared" si="157"/>
        <v>0</v>
      </c>
      <c r="BR71" s="17">
        <f t="shared" si="158"/>
        <v>3.75</v>
      </c>
      <c r="BS71" s="11">
        <f t="shared" si="159"/>
        <v>0</v>
      </c>
      <c r="BT71" s="11">
        <f t="shared" si="160"/>
        <v>0</v>
      </c>
      <c r="BU71" s="11">
        <f t="shared" si="161"/>
        <v>1</v>
      </c>
      <c r="BV71" s="11">
        <f t="shared" si="162"/>
        <v>1</v>
      </c>
      <c r="BW71" s="11">
        <f t="shared" si="163"/>
        <v>0</v>
      </c>
      <c r="BX71" s="11">
        <f t="shared" si="164"/>
        <v>0</v>
      </c>
      <c r="BY71" s="17">
        <f t="shared" si="165"/>
        <v>2</v>
      </c>
      <c r="BZ71" s="11">
        <f t="shared" si="166"/>
        <v>0.625</v>
      </c>
      <c r="CA71" s="11">
        <f t="shared" si="167"/>
        <v>0.625</v>
      </c>
      <c r="CB71" s="11">
        <f t="shared" si="168"/>
        <v>0.625</v>
      </c>
      <c r="CC71" s="11">
        <f t="shared" si="169"/>
        <v>0.625</v>
      </c>
      <c r="CD71" s="11">
        <f t="shared" si="170"/>
        <v>0</v>
      </c>
      <c r="CE71" s="11">
        <f t="shared" si="171"/>
        <v>0.625</v>
      </c>
      <c r="CF71" s="11">
        <f t="shared" si="172"/>
        <v>0.625</v>
      </c>
      <c r="CG71" s="11">
        <f t="shared" si="173"/>
        <v>0.625</v>
      </c>
      <c r="CH71" s="11">
        <f t="shared" si="174"/>
        <v>0</v>
      </c>
      <c r="CI71" s="17">
        <f t="shared" si="175"/>
        <v>4.375</v>
      </c>
      <c r="CJ71" s="11">
        <f t="shared" si="176"/>
        <v>0</v>
      </c>
      <c r="CK71" s="11">
        <f t="shared" si="177"/>
        <v>2</v>
      </c>
      <c r="CL71" s="11">
        <f t="shared" si="178"/>
        <v>0</v>
      </c>
      <c r="CM71" s="11">
        <f t="shared" si="179"/>
        <v>2</v>
      </c>
      <c r="CN71" s="11">
        <f t="shared" si="180"/>
        <v>0</v>
      </c>
      <c r="CO71" s="11">
        <f t="shared" si="181"/>
        <v>0</v>
      </c>
      <c r="CP71" s="17">
        <f t="shared" si="182"/>
        <v>4</v>
      </c>
      <c r="CQ71" s="11">
        <f t="shared" si="183"/>
        <v>1</v>
      </c>
      <c r="CR71" s="11">
        <f t="shared" si="184"/>
        <v>1</v>
      </c>
      <c r="CS71" s="11">
        <f t="shared" si="185"/>
        <v>1</v>
      </c>
      <c r="CT71" s="11">
        <f t="shared" si="186"/>
        <v>1</v>
      </c>
      <c r="CU71" s="11">
        <f t="shared" si="187"/>
        <v>1</v>
      </c>
      <c r="CV71" s="11">
        <f t="shared" si="188"/>
        <v>0</v>
      </c>
      <c r="CW71" s="17">
        <f t="shared" si="189"/>
        <v>5</v>
      </c>
      <c r="CX71" s="11">
        <f t="shared" si="190"/>
        <v>0</v>
      </c>
      <c r="CY71" s="11">
        <f t="shared" si="191"/>
        <v>0</v>
      </c>
      <c r="CZ71" s="11">
        <f t="shared" si="192"/>
        <v>1</v>
      </c>
      <c r="DA71" s="11">
        <f t="shared" si="193"/>
        <v>1</v>
      </c>
      <c r="DB71" s="11">
        <f t="shared" si="194"/>
        <v>0</v>
      </c>
      <c r="DC71" s="11">
        <f t="shared" si="195"/>
        <v>0</v>
      </c>
      <c r="DD71" s="17">
        <f t="shared" si="196"/>
        <v>2</v>
      </c>
      <c r="DE71" s="12" t="s">
        <v>1663</v>
      </c>
      <c r="DF71" s="12" t="s">
        <v>1664</v>
      </c>
      <c r="DG71" s="13">
        <v>10516</v>
      </c>
      <c r="DH71" s="17">
        <f t="shared" si="197"/>
        <v>5</v>
      </c>
      <c r="DI71" s="17">
        <f t="shared" si="198"/>
        <v>3.7</v>
      </c>
      <c r="DJ71" s="10" t="str">
        <f t="shared" si="199"/>
        <v>Bra</v>
      </c>
    </row>
    <row r="72" spans="1:114" ht="14.25" x14ac:dyDescent="0.2">
      <c r="A72" s="19" t="s">
        <v>947</v>
      </c>
      <c r="B72" s="7">
        <v>1480</v>
      </c>
      <c r="C72" s="6" t="s">
        <v>937</v>
      </c>
      <c r="D72" s="9" t="str">
        <f t="shared" si="100"/>
        <v>Erik Billander</v>
      </c>
      <c r="E72" s="10" t="str">
        <f t="shared" si="101"/>
        <v>erik.billander@centrum.goteborg.se</v>
      </c>
      <c r="F72" s="10" t="str">
        <f t="shared" si="102"/>
        <v>Enhetschef</v>
      </c>
      <c r="G72" s="11">
        <f t="shared" si="103"/>
        <v>1.25</v>
      </c>
      <c r="H72" s="11">
        <f t="shared" si="104"/>
        <v>0</v>
      </c>
      <c r="I72" s="11">
        <f t="shared" si="105"/>
        <v>1.25</v>
      </c>
      <c r="J72" s="11">
        <f t="shared" si="106"/>
        <v>1.25</v>
      </c>
      <c r="K72" s="11">
        <f t="shared" si="107"/>
        <v>0</v>
      </c>
      <c r="L72" s="10">
        <f t="shared" si="108"/>
        <v>3.75</v>
      </c>
      <c r="M72" s="11">
        <f t="shared" si="109"/>
        <v>0</v>
      </c>
      <c r="N72" s="11">
        <f t="shared" si="110"/>
        <v>0</v>
      </c>
      <c r="O72" s="11">
        <f t="shared" si="111"/>
        <v>1</v>
      </c>
      <c r="P72" s="11">
        <f t="shared" si="112"/>
        <v>1</v>
      </c>
      <c r="Q72" s="11">
        <f t="shared" si="113"/>
        <v>0</v>
      </c>
      <c r="R72" s="11">
        <f t="shared" si="114"/>
        <v>0</v>
      </c>
      <c r="S72" s="10">
        <f t="shared" si="115"/>
        <v>2</v>
      </c>
      <c r="T72" s="11">
        <f t="shared" si="116"/>
        <v>0.625</v>
      </c>
      <c r="U72" s="11">
        <f t="shared" si="117"/>
        <v>0.625</v>
      </c>
      <c r="V72" s="11">
        <f t="shared" si="118"/>
        <v>0.625</v>
      </c>
      <c r="W72" s="11">
        <f t="shared" si="119"/>
        <v>0</v>
      </c>
      <c r="X72" s="11">
        <f t="shared" si="120"/>
        <v>0</v>
      </c>
      <c r="Y72" s="11">
        <f t="shared" si="121"/>
        <v>0</v>
      </c>
      <c r="Z72" s="11">
        <f t="shared" si="122"/>
        <v>0</v>
      </c>
      <c r="AA72" s="11">
        <f t="shared" si="123"/>
        <v>0.625</v>
      </c>
      <c r="AB72" s="11">
        <f t="shared" si="124"/>
        <v>0</v>
      </c>
      <c r="AC72" s="10">
        <f t="shared" si="125"/>
        <v>2.5</v>
      </c>
      <c r="AD72" s="11">
        <f t="shared" si="126"/>
        <v>0</v>
      </c>
      <c r="AE72" s="11">
        <f t="shared" si="127"/>
        <v>0</v>
      </c>
      <c r="AF72" s="11">
        <f t="shared" si="128"/>
        <v>0</v>
      </c>
      <c r="AG72" s="11">
        <f t="shared" si="129"/>
        <v>0</v>
      </c>
      <c r="AH72" s="11">
        <f t="shared" si="130"/>
        <v>0</v>
      </c>
      <c r="AI72" s="11">
        <f t="shared" si="131"/>
        <v>0</v>
      </c>
      <c r="AJ72" s="10">
        <f t="shared" si="132"/>
        <v>0</v>
      </c>
      <c r="AK72" s="11">
        <f t="shared" si="133"/>
        <v>0</v>
      </c>
      <c r="AL72" s="11">
        <f t="shared" si="134"/>
        <v>0</v>
      </c>
      <c r="AM72" s="11">
        <f t="shared" si="135"/>
        <v>0</v>
      </c>
      <c r="AN72" s="11">
        <f t="shared" si="136"/>
        <v>0</v>
      </c>
      <c r="AO72" s="11">
        <f t="shared" si="137"/>
        <v>0</v>
      </c>
      <c r="AP72" s="11">
        <f t="shared" si="138"/>
        <v>0</v>
      </c>
      <c r="AQ72" s="10">
        <f t="shared" si="139"/>
        <v>0</v>
      </c>
      <c r="AR72" s="11">
        <f t="shared" si="140"/>
        <v>0</v>
      </c>
      <c r="AS72" s="11">
        <f t="shared" si="141"/>
        <v>0</v>
      </c>
      <c r="AT72" s="11">
        <f t="shared" si="142"/>
        <v>1</v>
      </c>
      <c r="AU72" s="11">
        <f t="shared" si="143"/>
        <v>0</v>
      </c>
      <c r="AV72" s="11">
        <f t="shared" si="144"/>
        <v>0</v>
      </c>
      <c r="AW72" s="11">
        <f t="shared" si="145"/>
        <v>0</v>
      </c>
      <c r="AX72" s="10">
        <f t="shared" si="146"/>
        <v>1</v>
      </c>
      <c r="AY72" s="12" t="s">
        <v>1638</v>
      </c>
      <c r="AZ72" s="12" t="s">
        <v>1639</v>
      </c>
      <c r="BA72" s="13">
        <v>4516</v>
      </c>
      <c r="BB72" s="10">
        <f t="shared" si="147"/>
        <v>5</v>
      </c>
      <c r="BC72" s="17">
        <f t="shared" si="148"/>
        <v>2</v>
      </c>
      <c r="BD72" s="17"/>
      <c r="BE72" s="10" t="str">
        <f t="shared" si="149"/>
        <v>Varken eller</v>
      </c>
      <c r="BF72" s="19" t="s">
        <v>947</v>
      </c>
      <c r="BG72" s="7">
        <v>1480</v>
      </c>
      <c r="BH72" s="6" t="s">
        <v>937</v>
      </c>
      <c r="BI72" s="9" t="str">
        <f t="shared" si="150"/>
        <v>Erik Billander</v>
      </c>
      <c r="BJ72" s="10" t="str">
        <f t="shared" si="151"/>
        <v>erik.billander@centrum.goteborg.se</v>
      </c>
      <c r="BK72" s="10" t="str">
        <f t="shared" si="152"/>
        <v>Enhetschef</v>
      </c>
      <c r="BL72" s="10"/>
      <c r="BM72" s="11">
        <f t="shared" si="153"/>
        <v>1.25</v>
      </c>
      <c r="BN72" s="11">
        <f t="shared" si="154"/>
        <v>0</v>
      </c>
      <c r="BO72" s="11">
        <f t="shared" si="155"/>
        <v>1.25</v>
      </c>
      <c r="BP72" s="11">
        <f t="shared" si="156"/>
        <v>1.25</v>
      </c>
      <c r="BQ72" s="11">
        <f t="shared" si="157"/>
        <v>0</v>
      </c>
      <c r="BR72" s="17">
        <f t="shared" si="158"/>
        <v>3.75</v>
      </c>
      <c r="BS72" s="11">
        <f t="shared" si="159"/>
        <v>0</v>
      </c>
      <c r="BT72" s="11">
        <f t="shared" si="160"/>
        <v>0</v>
      </c>
      <c r="BU72" s="11">
        <f t="shared" si="161"/>
        <v>1</v>
      </c>
      <c r="BV72" s="11">
        <f t="shared" si="162"/>
        <v>1</v>
      </c>
      <c r="BW72" s="11">
        <f t="shared" si="163"/>
        <v>0</v>
      </c>
      <c r="BX72" s="11">
        <f t="shared" si="164"/>
        <v>0</v>
      </c>
      <c r="BY72" s="17">
        <f t="shared" si="165"/>
        <v>2</v>
      </c>
      <c r="BZ72" s="11">
        <f t="shared" si="166"/>
        <v>0.625</v>
      </c>
      <c r="CA72" s="11">
        <f t="shared" si="167"/>
        <v>0.625</v>
      </c>
      <c r="CB72" s="11">
        <f t="shared" si="168"/>
        <v>0.625</v>
      </c>
      <c r="CC72" s="11">
        <f t="shared" si="169"/>
        <v>0</v>
      </c>
      <c r="CD72" s="11">
        <f t="shared" si="170"/>
        <v>0</v>
      </c>
      <c r="CE72" s="11">
        <f t="shared" si="171"/>
        <v>0</v>
      </c>
      <c r="CF72" s="11">
        <f t="shared" si="172"/>
        <v>0</v>
      </c>
      <c r="CG72" s="11">
        <f t="shared" si="173"/>
        <v>0.625</v>
      </c>
      <c r="CH72" s="11">
        <f t="shared" si="174"/>
        <v>0</v>
      </c>
      <c r="CI72" s="17">
        <f t="shared" si="175"/>
        <v>2.5</v>
      </c>
      <c r="CJ72" s="11">
        <f t="shared" si="176"/>
        <v>0</v>
      </c>
      <c r="CK72" s="11">
        <f t="shared" si="177"/>
        <v>0</v>
      </c>
      <c r="CL72" s="11">
        <f t="shared" si="178"/>
        <v>0</v>
      </c>
      <c r="CM72" s="11">
        <f t="shared" si="179"/>
        <v>0</v>
      </c>
      <c r="CN72" s="11">
        <f t="shared" si="180"/>
        <v>0</v>
      </c>
      <c r="CO72" s="11">
        <f t="shared" si="181"/>
        <v>0</v>
      </c>
      <c r="CP72" s="17">
        <f t="shared" si="182"/>
        <v>0</v>
      </c>
      <c r="CQ72" s="11">
        <f t="shared" si="183"/>
        <v>0</v>
      </c>
      <c r="CR72" s="11">
        <f t="shared" si="184"/>
        <v>0</v>
      </c>
      <c r="CS72" s="11">
        <f t="shared" si="185"/>
        <v>0</v>
      </c>
      <c r="CT72" s="11">
        <f t="shared" si="186"/>
        <v>0</v>
      </c>
      <c r="CU72" s="11">
        <f t="shared" si="187"/>
        <v>0</v>
      </c>
      <c r="CV72" s="11">
        <f t="shared" si="188"/>
        <v>0</v>
      </c>
      <c r="CW72" s="17">
        <f t="shared" si="189"/>
        <v>0</v>
      </c>
      <c r="CX72" s="11">
        <f t="shared" si="190"/>
        <v>0</v>
      </c>
      <c r="CY72" s="11">
        <f t="shared" si="191"/>
        <v>0</v>
      </c>
      <c r="CZ72" s="11">
        <f t="shared" si="192"/>
        <v>1</v>
      </c>
      <c r="DA72" s="11">
        <f t="shared" si="193"/>
        <v>0</v>
      </c>
      <c r="DB72" s="11">
        <f t="shared" si="194"/>
        <v>0</v>
      </c>
      <c r="DC72" s="11">
        <f t="shared" si="195"/>
        <v>0</v>
      </c>
      <c r="DD72" s="17">
        <f t="shared" si="196"/>
        <v>1</v>
      </c>
      <c r="DE72" s="12" t="s">
        <v>1638</v>
      </c>
      <c r="DF72" s="12" t="s">
        <v>1639</v>
      </c>
      <c r="DG72" s="13">
        <v>4516</v>
      </c>
      <c r="DH72" s="17">
        <f t="shared" si="197"/>
        <v>5</v>
      </c>
      <c r="DI72" s="17">
        <f t="shared" si="198"/>
        <v>2</v>
      </c>
      <c r="DJ72" s="10" t="str">
        <f t="shared" si="199"/>
        <v>Varken eller</v>
      </c>
    </row>
  </sheetData>
  <conditionalFormatting sqref="DJ67:DJ72 BE67:BE72 DJ5:DJ48 BE5:BE48 BE50:BE61 DJ50:DJ61">
    <cfRule type="cellIs" dxfId="64" priority="27" operator="equal">
      <formula>"Mycket bra"</formula>
    </cfRule>
  </conditionalFormatting>
  <conditionalFormatting sqref="DJ67:DJ72 BE67:BE72 DJ5:DJ48 BE5:BE48 BE50:BE61 DJ50:DJ61">
    <cfRule type="cellIs" dxfId="63" priority="28" operator="equal">
      <formula>"Bra"</formula>
    </cfRule>
  </conditionalFormatting>
  <conditionalFormatting sqref="DJ67:DJ72 BE67:BE72 DJ5:DJ48 BE5:BE48 BE50:BE61 DJ50:DJ61">
    <cfRule type="cellIs" dxfId="62" priority="29" operator="equal">
      <formula>"Varken eller"</formula>
    </cfRule>
  </conditionalFormatting>
  <conditionalFormatting sqref="DJ67:DJ72 BE67:BE72 DJ5:DJ48 BE5:BE48 BE50:BE61 DJ50:DJ61">
    <cfRule type="cellIs" dxfId="61" priority="30" operator="equal">
      <formula>"Dålig"</formula>
    </cfRule>
  </conditionalFormatting>
  <conditionalFormatting sqref="DJ67:DJ72 BE67:BE72 DJ5:DJ48 BE5:BE48 BE50:BE61 DJ50:DJ61">
    <cfRule type="cellIs" dxfId="60" priority="31" operator="equal">
      <formula>"Mycket dålig"</formula>
    </cfRule>
  </conditionalFormatting>
  <conditionalFormatting sqref="DH67:DI72 DD67:DD72 CW67:CW72 CP67:CP72 CI67:CI72 BY67:BY72 BR67:BR72 BB67:BD72 AX67:AX72 AQ67:AQ72 AJ67:AJ72 AC67:AC72 S67:S72 L67:L72 DH5:DI48 DD5:DD48 CW5:CW48 CP5:CP48 CI5:CI48 BY5:BY48 BR5:BR48 AX5:AX48 AQ5:AQ48 AJ5:AJ48 AC5:AC48 S5:S48 L5:L48 L50:L61 S50:S61 AC50:AC61 AJ50:AJ61 AQ50:AQ61 AX50:AX61 BB50:BD61 BR50:BR61 BY50:BY61 CI50:CI61 CP50:CP61 CW50:CW61 DD50:DD61 DH50:DI61 BB5:BD48">
    <cfRule type="cellIs" dxfId="59" priority="32" operator="lessThan">
      <formula>1</formula>
    </cfRule>
  </conditionalFormatting>
  <conditionalFormatting sqref="DH67:DI72 DD67:DD72 CW67:CW72 CP67:CP72 CI67:CI72 BY67:BY72 BR67:BR72 BB67:BD72 AX67:AX72 AQ67:AQ72 AJ67:AJ72 AC67:AC72 S67:S72 L67:L72 DH5:DI48 DD5:DD48 CW5:CW48 CP5:CP48 CI5:CI48 BY5:BY48 BR5:BR48 AX5:AX48 AQ5:AQ48 AJ5:AJ48 AC5:AC48 S5:S48 L5:L48 L50:L61 S50:S61 AC50:AC61 AJ50:AJ61 AQ50:AQ61 AX50:AX61 BB50:BD61 BR50:BR61 BY50:BY61 CI50:CI61 CP50:CP61 CW50:CW61 DD50:DD61 DH50:DI61 BB5:BD48">
    <cfRule type="cellIs" dxfId="58" priority="33" operator="lessThan">
      <formula>2</formula>
    </cfRule>
  </conditionalFormatting>
  <conditionalFormatting sqref="DH67:DI72 DD67:DD72 CW67:CW72 CP67:CP72 CI67:CI72 BY67:BY72 BR67:BR72 BB67:BD72 AX67:AX72 AQ67:AQ72 AJ67:AJ72 AC67:AC72 S67:S72 L67:L72 DH5:DI48 DD5:DD48 CW5:CW48 CP5:CP48 CI5:CI48 BY5:BY48 BR5:BR48 AX5:AX48 AQ5:AQ48 AJ5:AJ48 AC5:AC48 S5:S48 L5:L48 L50:L61 S50:S61 AC50:AC61 AJ50:AJ61 AQ50:AQ61 AX50:AX61 BB50:BD61 BR50:BR61 BY50:BY61 CI50:CI61 CP50:CP61 CW50:CW61 DD50:DD61 DH50:DI61 BB5:BD48">
    <cfRule type="cellIs" dxfId="57" priority="34" operator="lessThan">
      <formula>3</formula>
    </cfRule>
  </conditionalFormatting>
  <conditionalFormatting sqref="DH67:DI72 DD67:DD72 CW67:CW72 CP67:CP72 CI67:CI72 BY67:BY72 BR67:BR72 BB67:BD72 AX67:AX72 AQ67:AQ72 AJ67:AJ72 AC67:AC72 S67:S72 L67:L72 DH5:DI48 DD5:DD48 CW5:CW48 CP5:CP48 CI5:CI48 BY5:BY48 BR5:BR48 AX5:AX48 AQ5:AQ48 AJ5:AJ48 AC5:AC48 S5:S48 L5:L48 L50:L61 S50:S61 AC50:AC61 AJ50:AJ61 AQ50:AQ61 AX50:AX61 BB50:BD61 BR50:BR61 BY50:BY61 CI50:CI61 CP50:CP61 CW50:CW61 DD50:DD61 DH50:DI61 BB5:BD48">
    <cfRule type="cellIs" dxfId="56" priority="35" operator="lessThan">
      <formula>4</formula>
    </cfRule>
  </conditionalFormatting>
  <conditionalFormatting sqref="DH67:DI72 DD67:DD72 CW67:CW72 CP67:CP72 CI67:CI72 BY67:BY72 BR67:BR72 BB67:BD72 AX67:AX72 AQ67:AQ72 AJ67:AJ72 AC67:AC72 S67:S72 L67:L72 DH5:DI48 DD5:DD48 CW5:CW48 CP5:CP48 CI5:CI48 BY5:BY48 BR5:BR48 AX5:AX48 AQ5:AQ48 AJ5:AJ48 AC5:AC48 S5:S48 L5:L48 L50:L61 S50:S61 AC50:AC61 AJ50:AJ61 AQ50:AQ61 AX50:AX61 BB50:BD61 BR50:BR61 BY50:BY61 CI50:CI61 CP50:CP61 CW50:CW61 DD50:DD61 DH50:DI61 BB5:BD48">
    <cfRule type="cellIs" dxfId="55" priority="36" operator="lessThan">
      <formula>5</formula>
    </cfRule>
  </conditionalFormatting>
  <conditionalFormatting sqref="DH67:DI72 DD67:DD72 CW67:CW72 CP67:CP72 CI67:CI72 BY67:BY72 BR67:BR72 BB67:BD72 AX67:AX72 AQ67:AQ72 AJ67:AJ72 AC67:AC72 S67:S72 L67:L72 DH5:DI48 DD5:DD48 CW5:CW48 CP5:CP48 CI5:CI48 BY5:BY48 BR5:BR48 AX5:AX48 AQ5:AQ48 AJ5:AJ48 AC5:AC48 S5:S48 L5:L48 L50:L61 S50:S61 AC50:AC61 AJ50:AJ61 AQ50:AQ61 AX50:AX61 BB50:BD61 BR50:BR61 BY50:BY61 CI50:CI61 CP50:CP61 CW50:CW61 DD50:DD61 DH50:DI61 BB5:BD48">
    <cfRule type="cellIs" dxfId="54" priority="37" operator="lessThan">
      <formula>6</formula>
    </cfRule>
  </conditionalFormatting>
  <conditionalFormatting sqref="BE66">
    <cfRule type="cellIs" dxfId="53" priority="1" operator="equal">
      <formula>"Mycket bra"</formula>
    </cfRule>
  </conditionalFormatting>
  <conditionalFormatting sqref="BE66">
    <cfRule type="cellIs" dxfId="52" priority="2" operator="equal">
      <formula>"Bra"</formula>
    </cfRule>
  </conditionalFormatting>
  <conditionalFormatting sqref="BE66">
    <cfRule type="cellIs" dxfId="51" priority="3" operator="equal">
      <formula>"Varken eller"</formula>
    </cfRule>
  </conditionalFormatting>
  <conditionalFormatting sqref="BE66">
    <cfRule type="cellIs" dxfId="50" priority="4" operator="equal">
      <formula>"Dålig"</formula>
    </cfRule>
  </conditionalFormatting>
  <conditionalFormatting sqref="BE66">
    <cfRule type="cellIs" dxfId="49" priority="5" operator="equal">
      <formula>"Mycket dålig"</formula>
    </cfRule>
  </conditionalFormatting>
  <conditionalFormatting sqref="BE49">
    <cfRule type="cellIs" dxfId="48" priority="6" operator="equal">
      <formula>"Mycket bra"</formula>
    </cfRule>
  </conditionalFormatting>
  <conditionalFormatting sqref="BE49">
    <cfRule type="cellIs" dxfId="47" priority="7" operator="equal">
      <formula>"Bra"</formula>
    </cfRule>
  </conditionalFormatting>
  <conditionalFormatting sqref="BE49">
    <cfRule type="cellIs" dxfId="46" priority="8" operator="equal">
      <formula>"Varken eller"</formula>
    </cfRule>
  </conditionalFormatting>
  <conditionalFormatting sqref="BE49">
    <cfRule type="cellIs" dxfId="45" priority="9" operator="equal">
      <formula>"Dålig"</formula>
    </cfRule>
  </conditionalFormatting>
  <conditionalFormatting sqref="BE49">
    <cfRule type="cellIs" dxfId="44" priority="10" operator="equal">
      <formula>"Mycket dålig"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0"/>
  <sheetViews>
    <sheetView topLeftCell="C1" zoomScaleNormal="100" workbookViewId="0">
      <selection activeCell="C2" sqref="C2"/>
    </sheetView>
  </sheetViews>
  <sheetFormatPr defaultRowHeight="12.75" x14ac:dyDescent="0.2"/>
  <cols>
    <col min="1" max="2" width="0" hidden="1" customWidth="1"/>
    <col min="3" max="3" width="20.5703125" bestFit="1" customWidth="1"/>
    <col min="4" max="54" width="0" hidden="1" customWidth="1"/>
    <col min="56" max="56" width="11.42578125" bestFit="1" customWidth="1"/>
    <col min="57" max="57" width="10.85546875" bestFit="1" customWidth="1"/>
    <col min="58" max="63" width="0" hidden="1" customWidth="1"/>
    <col min="70" max="70" width="9.140625" style="18"/>
    <col min="77" max="77" width="9.140625" style="18"/>
    <col min="87" max="87" width="9.140625" style="18"/>
    <col min="94" max="94" width="9.140625" style="18"/>
    <col min="101" max="101" width="9.140625" style="18"/>
    <col min="108" max="108" width="9.140625" style="18"/>
    <col min="112" max="112" width="9.140625" style="18"/>
  </cols>
  <sheetData>
    <row r="1" spans="1:114" ht="37.5" x14ac:dyDescent="0.6">
      <c r="C1" s="21" t="s">
        <v>479</v>
      </c>
    </row>
    <row r="2" spans="1:114" x14ac:dyDescent="0.2">
      <c r="C2" s="40" t="s">
        <v>1914</v>
      </c>
    </row>
    <row r="4" spans="1:114" ht="165.75" x14ac:dyDescent="0.2">
      <c r="C4" s="41" t="s">
        <v>3</v>
      </c>
      <c r="D4" s="41" t="s">
        <v>1735</v>
      </c>
      <c r="E4" s="53"/>
      <c r="F4" s="53"/>
      <c r="G4" s="42" t="s">
        <v>1744</v>
      </c>
      <c r="H4" s="42" t="s">
        <v>1745</v>
      </c>
      <c r="I4" s="42" t="s">
        <v>1746</v>
      </c>
      <c r="J4" s="42" t="s">
        <v>1748</v>
      </c>
      <c r="K4" s="42" t="s">
        <v>1749</v>
      </c>
      <c r="L4" s="49" t="s">
        <v>1747</v>
      </c>
      <c r="M4" s="43" t="s">
        <v>1775</v>
      </c>
      <c r="N4" s="43" t="s">
        <v>1776</v>
      </c>
      <c r="O4" s="43" t="s">
        <v>1777</v>
      </c>
      <c r="P4" s="43" t="s">
        <v>1778</v>
      </c>
      <c r="Q4" s="43" t="s">
        <v>1779</v>
      </c>
      <c r="R4" s="43" t="s">
        <v>1780</v>
      </c>
      <c r="S4" s="50" t="s">
        <v>1781</v>
      </c>
      <c r="T4" s="44" t="s">
        <v>1751</v>
      </c>
      <c r="U4" s="44" t="s">
        <v>1752</v>
      </c>
      <c r="V4" s="44" t="s">
        <v>1753</v>
      </c>
      <c r="W4" s="44" t="s">
        <v>1754</v>
      </c>
      <c r="X4" s="44" t="s">
        <v>1755</v>
      </c>
      <c r="Y4" s="44" t="s">
        <v>1756</v>
      </c>
      <c r="Z4" s="44" t="s">
        <v>1757</v>
      </c>
      <c r="AA4" s="44" t="s">
        <v>1758</v>
      </c>
      <c r="AB4" s="44" t="s">
        <v>1750</v>
      </c>
      <c r="AC4" s="50" t="s">
        <v>1782</v>
      </c>
      <c r="AD4" s="44" t="s">
        <v>1759</v>
      </c>
      <c r="AE4" s="44" t="s">
        <v>1760</v>
      </c>
      <c r="AF4" s="44" t="s">
        <v>1761</v>
      </c>
      <c r="AG4" s="44" t="s">
        <v>1762</v>
      </c>
      <c r="AH4" s="44" t="s">
        <v>1763</v>
      </c>
      <c r="AI4" s="44" t="s">
        <v>1750</v>
      </c>
      <c r="AJ4" s="50" t="s">
        <v>1783</v>
      </c>
      <c r="AK4" s="44" t="s">
        <v>1764</v>
      </c>
      <c r="AL4" s="44" t="s">
        <v>1765</v>
      </c>
      <c r="AM4" s="44" t="s">
        <v>1766</v>
      </c>
      <c r="AN4" s="44" t="s">
        <v>1767</v>
      </c>
      <c r="AO4" s="44" t="s">
        <v>1768</v>
      </c>
      <c r="AP4" s="44" t="s">
        <v>1769</v>
      </c>
      <c r="AQ4" s="51" t="s">
        <v>1721</v>
      </c>
      <c r="AR4" s="44" t="s">
        <v>1770</v>
      </c>
      <c r="AS4" s="44" t="s">
        <v>1771</v>
      </c>
      <c r="AT4" s="44" t="s">
        <v>1772</v>
      </c>
      <c r="AU4" s="44" t="s">
        <v>1773</v>
      </c>
      <c r="AV4" s="44" t="s">
        <v>1774</v>
      </c>
      <c r="AW4" s="44" t="s">
        <v>1750</v>
      </c>
      <c r="AX4" s="52" t="s">
        <v>1722</v>
      </c>
      <c r="AY4" s="47" t="s">
        <v>8</v>
      </c>
      <c r="AZ4" s="47" t="s">
        <v>22</v>
      </c>
      <c r="BA4" s="47" t="s">
        <v>23</v>
      </c>
      <c r="BB4" s="52" t="s">
        <v>1723</v>
      </c>
      <c r="BC4" s="55" t="s">
        <v>1725</v>
      </c>
      <c r="BD4" s="55" t="s">
        <v>1735</v>
      </c>
      <c r="BE4" s="57" t="s">
        <v>1724</v>
      </c>
      <c r="BF4" s="44" t="s">
        <v>1724</v>
      </c>
      <c r="BG4" s="48" t="s">
        <v>3</v>
      </c>
      <c r="BH4" s="41" t="s">
        <v>6</v>
      </c>
      <c r="BI4" s="41" t="s">
        <v>1735</v>
      </c>
      <c r="BJ4" s="42" t="s">
        <v>1744</v>
      </c>
      <c r="BK4" s="57" t="s">
        <v>1794</v>
      </c>
      <c r="BM4" s="42" t="s">
        <v>1744</v>
      </c>
      <c r="BN4" s="42" t="s">
        <v>1745</v>
      </c>
      <c r="BO4" s="42" t="s">
        <v>1746</v>
      </c>
      <c r="BP4" s="42" t="s">
        <v>1748</v>
      </c>
      <c r="BQ4" s="42" t="s">
        <v>1749</v>
      </c>
      <c r="BR4" s="67" t="s">
        <v>1747</v>
      </c>
      <c r="BS4" s="43" t="s">
        <v>1775</v>
      </c>
      <c r="BT4" s="43" t="s">
        <v>1776</v>
      </c>
      <c r="BU4" s="43" t="s">
        <v>1777</v>
      </c>
      <c r="BV4" s="43" t="s">
        <v>1778</v>
      </c>
      <c r="BW4" s="43" t="s">
        <v>1779</v>
      </c>
      <c r="BX4" s="43" t="s">
        <v>1780</v>
      </c>
      <c r="BY4" s="50" t="s">
        <v>1781</v>
      </c>
      <c r="BZ4" s="43" t="s">
        <v>1751</v>
      </c>
      <c r="CA4" s="43" t="s">
        <v>1752</v>
      </c>
      <c r="CB4" s="43" t="s">
        <v>1753</v>
      </c>
      <c r="CC4" s="43" t="s">
        <v>1754</v>
      </c>
      <c r="CD4" s="43" t="s">
        <v>1755</v>
      </c>
      <c r="CE4" s="43" t="s">
        <v>1756</v>
      </c>
      <c r="CF4" s="43" t="s">
        <v>1757</v>
      </c>
      <c r="CG4" s="43" t="s">
        <v>1758</v>
      </c>
      <c r="CH4" s="43" t="s">
        <v>1750</v>
      </c>
      <c r="CI4" s="50" t="s">
        <v>1782</v>
      </c>
      <c r="CJ4" s="43" t="s">
        <v>1759</v>
      </c>
      <c r="CK4" s="43" t="s">
        <v>1760</v>
      </c>
      <c r="CL4" s="43" t="s">
        <v>1761</v>
      </c>
      <c r="CM4" s="43" t="s">
        <v>1762</v>
      </c>
      <c r="CN4" s="43" t="s">
        <v>1763</v>
      </c>
      <c r="CO4" s="43" t="s">
        <v>1750</v>
      </c>
      <c r="CP4" s="50" t="s">
        <v>1783</v>
      </c>
      <c r="CQ4" s="43" t="s">
        <v>1764</v>
      </c>
      <c r="CR4" s="43" t="s">
        <v>1765</v>
      </c>
      <c r="CS4" s="43" t="s">
        <v>1766</v>
      </c>
      <c r="CT4" s="43" t="s">
        <v>1767</v>
      </c>
      <c r="CU4" s="43" t="s">
        <v>1768</v>
      </c>
      <c r="CV4" s="43" t="s">
        <v>1769</v>
      </c>
      <c r="CW4" s="50" t="s">
        <v>1721</v>
      </c>
      <c r="CX4" s="43" t="s">
        <v>1770</v>
      </c>
      <c r="CY4" s="43" t="s">
        <v>1771</v>
      </c>
      <c r="CZ4" s="43" t="s">
        <v>1772</v>
      </c>
      <c r="DA4" s="43" t="s">
        <v>1773</v>
      </c>
      <c r="DB4" s="43" t="s">
        <v>1774</v>
      </c>
      <c r="DC4" s="43" t="s">
        <v>1750</v>
      </c>
      <c r="DD4" s="50" t="s">
        <v>1722</v>
      </c>
      <c r="DE4" s="132" t="s">
        <v>8</v>
      </c>
      <c r="DF4" s="132" t="s">
        <v>22</v>
      </c>
      <c r="DG4" s="132" t="s">
        <v>23</v>
      </c>
      <c r="DH4" s="50" t="s">
        <v>1723</v>
      </c>
      <c r="DI4" s="133" t="s">
        <v>1725</v>
      </c>
      <c r="DJ4" s="134" t="s">
        <v>1724</v>
      </c>
    </row>
    <row r="5" spans="1:114" ht="15" x14ac:dyDescent="0.25">
      <c r="A5" s="19" t="s">
        <v>479</v>
      </c>
      <c r="B5" s="7">
        <v>1861</v>
      </c>
      <c r="C5" s="6" t="s">
        <v>487</v>
      </c>
      <c r="D5" s="9" t="str">
        <f t="shared" ref="D5:D20" si="0">IFERROR(VLOOKUP(C5,Svar, 2, FALSE), "")</f>
        <v>Bengt-Åke Andersson</v>
      </c>
      <c r="E5" s="10" t="str">
        <f t="shared" ref="E5:E20" si="1">IFERROR(VLOOKUP(C5,Svar, 3, FALSE), "")</f>
        <v>bengt-ake.andersson@hallsberg.se</v>
      </c>
      <c r="F5" s="10" t="str">
        <f t="shared" ref="F5:F20" si="2">IFERROR(VLOOKUP(C5,Svar, 4, FALSE), "")</f>
        <v>Ungdomskonsulent</v>
      </c>
      <c r="G5" s="11">
        <f t="shared" ref="G5:G20" si="3">IF(LEN(D5) &gt; 0, IF(IFERROR(FIND("a.", VLOOKUP(C5,Svar, 5, FALSE)), 0), 1.25, 0), "")</f>
        <v>0</v>
      </c>
      <c r="H5" s="11">
        <f t="shared" ref="H5:H20" si="4">IF(LEN(D5) &gt; 0, IF(IFERROR(FIND("b.", VLOOKUP(C5,Svar, 5, FALSE)), 0), 1.25, 0), "")</f>
        <v>0</v>
      </c>
      <c r="I5" s="11">
        <f t="shared" ref="I5:I20" si="5">IF(LEN(D5) &gt; 0, IF(IFERROR(FIND("c.", VLOOKUP(C5,Svar, 5, FALSE)), 0), 1.25, 0), "")</f>
        <v>0</v>
      </c>
      <c r="J5" s="11">
        <f t="shared" ref="J5:J20" si="6">IF(LEN(D5) &gt; 0, IF(IFERROR(FIND("d.", VLOOKUP(C5,Svar, 5, FALSE)), 0), 1.25, 0), "")</f>
        <v>0</v>
      </c>
      <c r="K5" s="11">
        <f t="shared" ref="K5:K20" si="7">IF(LEN(D5) &gt; 0, 0, "")</f>
        <v>0</v>
      </c>
      <c r="L5" s="10">
        <f t="shared" ref="L5:L20" si="8">IF(LEN(D5) &gt; 0, SUM(G5:K5), "")</f>
        <v>0</v>
      </c>
      <c r="M5" s="11">
        <f t="shared" ref="M5:M20" si="9">IF(LEN(D5) &gt; 0, IF(IFERROR(FIND("a.", VLOOKUP(C5,Svar, 7, FALSE)), 0), 1, 0), "")</f>
        <v>0</v>
      </c>
      <c r="N5" s="11">
        <f t="shared" ref="N5:N20" si="10">IF(LEN(D5) &gt; 0, IF(IFERROR(FIND("b.", VLOOKUP(C5,Svar, 7, FALSE)), 0), 1, 0), "")</f>
        <v>1</v>
      </c>
      <c r="O5" s="11">
        <f t="shared" ref="O5:O20" si="11">IF(LEN(D5) &gt; 0, IF(IFERROR(FIND("c.", VLOOKUP(C5,Svar, 7, FALSE)), 0), 1, 0), "")</f>
        <v>1</v>
      </c>
      <c r="P5" s="11">
        <f t="shared" ref="P5:P20" si="12">IF(LEN(D5) &gt; 0, IF(IFERROR(FIND("d.", VLOOKUP(C5,Svar, 7, FALSE)), 0), 1, 0), "")</f>
        <v>0</v>
      </c>
      <c r="Q5" s="11">
        <f t="shared" ref="Q5:Q20" si="13">IF(LEN(D5) &gt; 0, IF(IFERROR(FIND("e.", VLOOKUP(C5,Svar, 7, FALSE)), 0), 1, 0), "")</f>
        <v>0</v>
      </c>
      <c r="R5" s="11">
        <f t="shared" ref="R5:R20" si="14">IF(LEN(D5) &gt; 0, 0, "")</f>
        <v>0</v>
      </c>
      <c r="S5" s="10">
        <f t="shared" ref="S5:S20" si="15">IF(LEN(D5) &gt; 0, SUM(M5:R5), "")</f>
        <v>2</v>
      </c>
      <c r="T5" s="11">
        <f t="shared" ref="T5:T20" si="16">IF(LEN(D5) &gt; 0, IF(IFERROR(FIND("a.", VLOOKUP(C5,Svar, 8, FALSE)), 0), 0.625, 0), "")</f>
        <v>0</v>
      </c>
      <c r="U5" s="11">
        <f t="shared" ref="U5:U20" si="17">IF(LEN(D5) &gt; 0, IF(IFERROR(FIND("b.", VLOOKUP(C5,Svar, 8, FALSE)), 0), 0.625, 0), "")</f>
        <v>0</v>
      </c>
      <c r="V5" s="11">
        <f t="shared" ref="V5:V20" si="18">IF(LEN(D5) &gt; 0, IF(IFERROR(FIND("c.", VLOOKUP(C5,Svar, 8, FALSE)), 0), 0.625, 0), "")</f>
        <v>0</v>
      </c>
      <c r="W5" s="11">
        <f t="shared" ref="W5:W20" si="19">IF(LEN(D5) &gt; 0, IF(IFERROR(FIND("d.", VLOOKUP(C5,Svar, 8, FALSE)), 0), 0.625, 0), "")</f>
        <v>0</v>
      </c>
      <c r="X5" s="11">
        <f t="shared" ref="X5:X20" si="20">IF(LEN(D5) &gt; 0, IF(IFERROR(FIND("e.", VLOOKUP(C5,Svar, 8, FALSE)), 0), 0.625, 0), "")</f>
        <v>0</v>
      </c>
      <c r="Y5" s="11">
        <f t="shared" ref="Y5:Y20" si="21">IF(LEN(D5) &gt; 0, IF(IFERROR(FIND("f.", VLOOKUP(C5,Svar, 8, FALSE)), 0), 0.625, 0), "")</f>
        <v>0.625</v>
      </c>
      <c r="Z5" s="11">
        <f t="shared" ref="Z5:Z20" si="22">IF(LEN(D5) &gt; 0, IF(IFERROR(FIND("g.", VLOOKUP(C5,Svar, 8, FALSE)), 0), 0.625, 0), "")</f>
        <v>0</v>
      </c>
      <c r="AA5" s="11">
        <f t="shared" ref="AA5:AA20" si="23">IF(LEN(D5) &gt; 0, IF(IFERROR(FIND("h.", VLOOKUP(C5,Svar, 8, FALSE)), 0), 0.625, 0), "")</f>
        <v>0</v>
      </c>
      <c r="AB5" s="11">
        <f t="shared" ref="AB5:AB20" si="24">IF(LEN(D5) &gt; 0, 0, "")</f>
        <v>0</v>
      </c>
      <c r="AC5" s="10">
        <f t="shared" ref="AC5:AC20" si="25">IF(LEN(D5) &gt; 0, SUM(T5:AB5), "")</f>
        <v>0.625</v>
      </c>
      <c r="AD5" s="11">
        <f t="shared" ref="AD5:AD20" si="26">IF(LEN(D5) &gt; 0, IF(IFERROR(FIND("a.", VLOOKUP(C5,Svar, 9, FALSE)), 0), 1, 0), "")</f>
        <v>1</v>
      </c>
      <c r="AE5" s="11">
        <f t="shared" ref="AE5:AE20" si="27">IF(LEN(D5) &gt; 0, IF(IFERROR(FIND("b.", VLOOKUP(C5,Svar, 9, FALSE)), 0), 2, 0), "")</f>
        <v>0</v>
      </c>
      <c r="AF5" s="11">
        <f t="shared" ref="AF5:AF20" si="28">IF(LEN(D5) &gt; 0, IF(IFERROR(FIND("c.", VLOOKUP(C5,Svar, 9, FALSE)), 0), 1, 0), "")</f>
        <v>0</v>
      </c>
      <c r="AG5" s="11">
        <f t="shared" ref="AG5:AG20" si="29">IF(LEN(D5) &gt; 0, IF(IFERROR(FIND("d.", VLOOKUP(C5,Svar, 9, FALSE)), 0), 2, 0), "")</f>
        <v>0</v>
      </c>
      <c r="AH5" s="11">
        <f t="shared" ref="AH5:AH20" si="30">IF(LEN(D5) &gt; 0, IF(IFERROR(FIND("e.", VLOOKUP(C5,Svar, 9, FALSE)), 0), 1, 0), "")</f>
        <v>0</v>
      </c>
      <c r="AI5" s="11">
        <f t="shared" ref="AI5:AI20" si="31">IF(LEN(D5) &gt; 0, 0, "")</f>
        <v>0</v>
      </c>
      <c r="AJ5" s="10">
        <f t="shared" ref="AJ5:AJ20" si="32">IF(LEN(D5) &gt; 0, IF(SUM(AD5:AI5) &gt; 5, 5, SUM(AD5:AI5)), "")</f>
        <v>1</v>
      </c>
      <c r="AK5" s="11">
        <f t="shared" ref="AK5:AK20" si="33">IF(LEN(D5) &gt; 0, IF(IFERROR(FIND("a.", VLOOKUP(C5,Svar, 10, FALSE)), 0), 1, 0), "")</f>
        <v>1</v>
      </c>
      <c r="AL5" s="11">
        <f t="shared" ref="AL5:AL20" si="34">IF(LEN(D5) &gt; 0, IF(IFERROR(FIND("b.", VLOOKUP(C5,Svar, 10, FALSE)), 0), 1, 0), "")</f>
        <v>0</v>
      </c>
      <c r="AM5" s="11">
        <f t="shared" ref="AM5:AM20" si="35">IF(LEN(D5) &gt; 0, IF(IFERROR(FIND("c.", VLOOKUP(C5,Svar, 10, FALSE)), 0), 1, 0), "")</f>
        <v>1</v>
      </c>
      <c r="AN5" s="11">
        <f t="shared" ref="AN5:AN20" si="36">IF(LEN(D5) &gt; 0, IF(IFERROR(FIND("d.", VLOOKUP(C5,Svar, 10, FALSE)), 0), 1, 0), "")</f>
        <v>0</v>
      </c>
      <c r="AO5" s="11">
        <f t="shared" ref="AO5:AO20" si="37">IF(LEN(D5) &gt; 0, IF(IFERROR(FIND("e.", VLOOKUP(C5,Svar, 10, FALSE)), 0), 1, 0), "")</f>
        <v>0</v>
      </c>
      <c r="AP5" s="11">
        <f t="shared" ref="AP5:AP20" si="38">IF(LEN(D5) &gt; 0, 0, "")</f>
        <v>0</v>
      </c>
      <c r="AQ5" s="10">
        <f t="shared" ref="AQ5:AQ20" si="39">IF(LEN(D5) &gt; 0, SUM(AK5:AP5), "")</f>
        <v>2</v>
      </c>
      <c r="AR5" s="11">
        <f t="shared" ref="AR5:AR20" si="40">IF(LEN(D5) &gt; 0, IF(IFERROR(FIND("a.", VLOOKUP(C5,Svar, 11, FALSE)), 0), 1, 0), "")</f>
        <v>0</v>
      </c>
      <c r="AS5" s="11">
        <f t="shared" ref="AS5:AS20" si="41">IF(LEN(D5) &gt; 0, IF(IFERROR(FIND("b.", VLOOKUP(C5,Svar, 11, FALSE)), 0), 1, 0), "")</f>
        <v>1</v>
      </c>
      <c r="AT5" s="11">
        <f t="shared" ref="AT5:AT20" si="42">IF(LEN(D5) &gt; 0, IF(IFERROR(FIND("c.", VLOOKUP(C5,Svar, 11, FALSE)), 0), 1, 0), "")</f>
        <v>0</v>
      </c>
      <c r="AU5" s="11">
        <f t="shared" ref="AU5:AU20" si="43">IF(LEN(D5) &gt; 0, IF(IFERROR(FIND("d.", VLOOKUP(C5,Svar, 11, FALSE)), 0), 1, 0), "")</f>
        <v>0</v>
      </c>
      <c r="AV5" s="11">
        <f t="shared" ref="AV5:AV20" si="44">IF(LEN(D5) &gt; 0, IF(IFERROR(FIND("e.", VLOOKUP(C5,Svar, 11, FALSE)), 0), 1, 0), "")</f>
        <v>0</v>
      </c>
      <c r="AW5" s="11">
        <f t="shared" ref="AW5:AW20" si="45">IF(LEN(D5) &gt; 0, 0, "")</f>
        <v>0</v>
      </c>
      <c r="AX5" s="10">
        <f t="shared" ref="AX5:AX20" si="46">IF(LEN(D5) &gt; 0, SUM(AR5:AW5), "")</f>
        <v>1</v>
      </c>
      <c r="AY5" s="12" t="s">
        <v>1694</v>
      </c>
      <c r="AZ5" s="12">
        <v>949</v>
      </c>
      <c r="BA5" s="13">
        <v>2780</v>
      </c>
      <c r="BB5" s="10">
        <f t="shared" ref="BB5:BB20" si="47">IF(BA5 &gt; 3099, 5, IF(BA5 &gt; 2799, 4, IF(BA5&gt; 2499, 3, IF(BA5&gt; 2299, 2, IF(BA5 &gt; 1999, 1, IF(BA5&gt;0, 0))))))</f>
        <v>3</v>
      </c>
      <c r="BC5" s="17">
        <f t="shared" ref="BC5:BC20" si="48">IF(LEN(D5) &gt; 0, ROUND((L5+S5+AC5+AJ5+AQ5+AX5+BB5)/7, 1), "")</f>
        <v>1.4</v>
      </c>
      <c r="BD5" s="35" t="s">
        <v>1785</v>
      </c>
      <c r="BE5" s="10" t="str">
        <f t="shared" ref="BE5:BE20" si="49">IF(LEN(D5) &gt; 0, VLOOKUP(C5,Svar, 12, FALSE), "")</f>
        <v>Bra</v>
      </c>
      <c r="BF5" s="19" t="s">
        <v>479</v>
      </c>
      <c r="BG5" s="7">
        <v>1861</v>
      </c>
      <c r="BH5" s="6" t="s">
        <v>487</v>
      </c>
      <c r="BI5" s="9" t="str">
        <f t="shared" ref="BI5:BI20" si="50">IFERROR(VLOOKUP(BH5,Svar, 2, FALSE), "")</f>
        <v>Bengt-Åke Andersson</v>
      </c>
      <c r="BJ5" s="10" t="str">
        <f t="shared" ref="BJ5:BJ20" si="51">IFERROR(VLOOKUP(BH5,Svar, 3, FALSE), "")</f>
        <v>bengt-ake.andersson@hallsberg.se</v>
      </c>
      <c r="BK5" s="10" t="str">
        <f t="shared" ref="BK5:BK20" si="52">IFERROR(VLOOKUP(BH5,Svar, 4, FALSE), "")</f>
        <v>Ungdomskonsulent</v>
      </c>
      <c r="BL5" s="10"/>
      <c r="BM5" s="11">
        <f t="shared" ref="BM5:BM20" si="53">IF(LEN(BI5) &gt; 0, IF(IFERROR(FIND("a.", VLOOKUP(BH5,Svar, 5, FALSE)), 0), 1.25, 0), "")</f>
        <v>0</v>
      </c>
      <c r="BN5" s="11">
        <f t="shared" ref="BN5:BN20" si="54">IF(LEN(BI5) &gt; 0, IF(IFERROR(FIND("b.", VLOOKUP(BH5,Svar, 5, FALSE)), 0), 1.25, 0), "")</f>
        <v>0</v>
      </c>
      <c r="BO5" s="11">
        <f t="shared" ref="BO5:BO20" si="55">IF(LEN(BI5) &gt; 0, IF(IFERROR(FIND("c.", VLOOKUP(BH5,Svar, 5, FALSE)), 0), 1.25, 0), "")</f>
        <v>0</v>
      </c>
      <c r="BP5" s="11">
        <f t="shared" ref="BP5:BP20" si="56">IF(LEN(BI5) &gt; 0, IF(IFERROR(FIND("d.", VLOOKUP(BH5,Svar, 5, FALSE)), 0), 1.25, 0), "")</f>
        <v>0</v>
      </c>
      <c r="BQ5" s="11">
        <f t="shared" ref="BQ5:BQ20" si="57">IF(LEN(BI5) &gt; 0, 0, "")</f>
        <v>0</v>
      </c>
      <c r="BR5" s="17">
        <f t="shared" ref="BR5:BR20" si="58">IF(LEN(BI5) &gt; 0, SUM(BM5:BQ5), "")</f>
        <v>0</v>
      </c>
      <c r="BS5" s="11">
        <f t="shared" ref="BS5:BS20" si="59">IF(LEN(BI5) &gt; 0, IF(IFERROR(FIND("a.", VLOOKUP(BH5,Svar, 7, FALSE)), 0), 1, 0), "")</f>
        <v>0</v>
      </c>
      <c r="BT5" s="11">
        <f t="shared" ref="BT5:BT20" si="60">IF(LEN(BI5) &gt; 0, IF(IFERROR(FIND("b.", VLOOKUP(BH5,Svar, 7, FALSE)), 0), 1, 0), "")</f>
        <v>1</v>
      </c>
      <c r="BU5" s="11">
        <f t="shared" ref="BU5:BU20" si="61">IF(LEN(BI5) &gt; 0, IF(IFERROR(FIND("c.", VLOOKUP(BH5,Svar, 7, FALSE)), 0), 1, 0), "")</f>
        <v>1</v>
      </c>
      <c r="BV5" s="11">
        <f t="shared" ref="BV5:BV20" si="62">IF(LEN(BI5) &gt; 0, IF(IFERROR(FIND("d.", VLOOKUP(BH5,Svar, 7, FALSE)), 0), 1, 0), "")</f>
        <v>0</v>
      </c>
      <c r="BW5" s="11">
        <f t="shared" ref="BW5:BW20" si="63">IF(LEN(BI5) &gt; 0, IF(IFERROR(FIND("e.", VLOOKUP(BH5,Svar, 7, FALSE)), 0), 1, 0), "")</f>
        <v>0</v>
      </c>
      <c r="BX5" s="11">
        <f t="shared" ref="BX5:BX20" si="64">IF(LEN(BI5) &gt; 0, 0, "")</f>
        <v>0</v>
      </c>
      <c r="BY5" s="17">
        <f t="shared" ref="BY5:BY20" si="65">IF(LEN(BI5) &gt; 0, SUM(BS5:BX5), "")</f>
        <v>2</v>
      </c>
      <c r="BZ5" s="11">
        <f t="shared" ref="BZ5:BZ20" si="66">IF(LEN(BI5) &gt; 0, IF(IFERROR(FIND("a.", VLOOKUP(BH5,Svar, 8, FALSE)), 0), 0.625, 0), "")</f>
        <v>0</v>
      </c>
      <c r="CA5" s="11">
        <f t="shared" ref="CA5:CA20" si="67">IF(LEN(BI5) &gt; 0, IF(IFERROR(FIND("b.", VLOOKUP(BH5,Svar, 8, FALSE)), 0), 0.625, 0), "")</f>
        <v>0</v>
      </c>
      <c r="CB5" s="11">
        <f t="shared" ref="CB5:CB20" si="68">IF(LEN(BI5) &gt; 0, IF(IFERROR(FIND("c.", VLOOKUP(BH5,Svar, 8, FALSE)), 0), 0.625, 0), "")</f>
        <v>0</v>
      </c>
      <c r="CC5" s="11">
        <f t="shared" ref="CC5:CC20" si="69">IF(LEN(BI5) &gt; 0, IF(IFERROR(FIND("d.", VLOOKUP(BH5,Svar, 8, FALSE)), 0), 0.625, 0), "")</f>
        <v>0</v>
      </c>
      <c r="CD5" s="11">
        <f t="shared" ref="CD5:CD20" si="70">IF(LEN(BI5) &gt; 0, IF(IFERROR(FIND("e.", VLOOKUP(BH5,Svar, 8, FALSE)), 0), 0.625, 0), "")</f>
        <v>0</v>
      </c>
      <c r="CE5" s="11">
        <f t="shared" ref="CE5:CE20" si="71">IF(LEN(BI5) &gt; 0, IF(IFERROR(FIND("f.", VLOOKUP(BH5,Svar, 8, FALSE)), 0), 0.625, 0), "")</f>
        <v>0.625</v>
      </c>
      <c r="CF5" s="11">
        <f t="shared" ref="CF5:CF20" si="72">IF(LEN(BI5) &gt; 0, IF(IFERROR(FIND("g.", VLOOKUP(BH5,Svar, 8, FALSE)), 0), 0.625, 0), "")</f>
        <v>0</v>
      </c>
      <c r="CG5" s="11">
        <f t="shared" ref="CG5:CG20" si="73">IF(LEN(BI5) &gt; 0, IF(IFERROR(FIND("h.", VLOOKUP(BH5,Svar, 8, FALSE)), 0), 0.625, 0), "")</f>
        <v>0</v>
      </c>
      <c r="CH5" s="11">
        <f t="shared" ref="CH5:CH20" si="74">IF(LEN(BI5) &gt; 0, 0, "")</f>
        <v>0</v>
      </c>
      <c r="CI5" s="17">
        <f t="shared" ref="CI5:CI20" si="75">IF(LEN(BI5) &gt; 0, SUM(BZ5:CH5), "")</f>
        <v>0.625</v>
      </c>
      <c r="CJ5" s="11">
        <f t="shared" ref="CJ5:CJ20" si="76">IF(LEN(BI5) &gt; 0, IF(IFERROR(FIND("a.", VLOOKUP(BH5,Svar, 9, FALSE)), 0), 1, 0), "")</f>
        <v>1</v>
      </c>
      <c r="CK5" s="11">
        <f t="shared" ref="CK5:CK20" si="77">IF(LEN(BI5) &gt; 0, IF(IFERROR(FIND("b.", VLOOKUP(BH5,Svar, 9, FALSE)), 0), 2, 0), "")</f>
        <v>0</v>
      </c>
      <c r="CL5" s="11">
        <f t="shared" ref="CL5:CL20" si="78">IF(LEN(BI5) &gt; 0, IF(IFERROR(FIND("c.", VLOOKUP(BH5,Svar, 9, FALSE)), 0), 1, 0), "")</f>
        <v>0</v>
      </c>
      <c r="CM5" s="11">
        <f t="shared" ref="CM5:CM20" si="79">IF(LEN(BI5) &gt; 0, IF(IFERROR(FIND("d.", VLOOKUP(BH5,Svar, 9, FALSE)), 0), 2, 0), "")</f>
        <v>0</v>
      </c>
      <c r="CN5" s="11">
        <f t="shared" ref="CN5:CN20" si="80">IF(LEN(BI5) &gt; 0, IF(IFERROR(FIND("e.", VLOOKUP(BH5,Svar, 9, FALSE)), 0), 1, 0), "")</f>
        <v>0</v>
      </c>
      <c r="CO5" s="11">
        <f t="shared" ref="CO5:CO20" si="81">IF(LEN(BI5) &gt; 0, 0, "")</f>
        <v>0</v>
      </c>
      <c r="CP5" s="17">
        <f t="shared" ref="CP5:CP20" si="82">IF(LEN(BI5) &gt; 0, IF(SUM(CJ5:CO5) &gt; 5, 5, SUM(CJ5:CO5)), "")</f>
        <v>1</v>
      </c>
      <c r="CQ5" s="11">
        <f t="shared" ref="CQ5:CQ20" si="83">IF(LEN(BI5) &gt; 0, IF(IFERROR(FIND("a.", VLOOKUP(BH5,Svar, 10, FALSE)), 0), 1, 0), "")</f>
        <v>1</v>
      </c>
      <c r="CR5" s="11">
        <f t="shared" ref="CR5:CR20" si="84">IF(LEN(BI5) &gt; 0, IF(IFERROR(FIND("b.", VLOOKUP(BH5,Svar, 10, FALSE)), 0), 1, 0), "")</f>
        <v>0</v>
      </c>
      <c r="CS5" s="11">
        <f t="shared" ref="CS5:CS20" si="85">IF(LEN(BI5) &gt; 0, IF(IFERROR(FIND("c.", VLOOKUP(BH5,Svar, 10, FALSE)), 0), 1, 0), "")</f>
        <v>1</v>
      </c>
      <c r="CT5" s="11">
        <f t="shared" ref="CT5:CT20" si="86">IF(LEN(BI5) &gt; 0, IF(IFERROR(FIND("d.", VLOOKUP(BH5,Svar, 10, FALSE)), 0), 1, 0), "")</f>
        <v>0</v>
      </c>
      <c r="CU5" s="11">
        <f t="shared" ref="CU5:CU20" si="87">IF(LEN(BI5) &gt; 0, IF(IFERROR(FIND("e.", VLOOKUP(BH5,Svar, 10, FALSE)), 0), 1, 0), "")</f>
        <v>0</v>
      </c>
      <c r="CV5" s="11">
        <f t="shared" ref="CV5:CV20" si="88">IF(LEN(BI5) &gt; 0, 0, "")</f>
        <v>0</v>
      </c>
      <c r="CW5" s="17">
        <f t="shared" ref="CW5:CW20" si="89">IF(LEN(BI5) &gt; 0, SUM(CQ5:CV5), "")</f>
        <v>2</v>
      </c>
      <c r="CX5" s="11">
        <f t="shared" ref="CX5:CX20" si="90">IF(LEN(BI5) &gt; 0, IF(IFERROR(FIND("a.", VLOOKUP(BH5,Svar, 11, FALSE)), 0), 1, 0), "")</f>
        <v>0</v>
      </c>
      <c r="CY5" s="11">
        <f t="shared" ref="CY5:CY20" si="91">IF(LEN(BI5) &gt; 0, IF(IFERROR(FIND("b.", VLOOKUP(BH5,Svar, 11, FALSE)), 0), 1, 0), "")</f>
        <v>1</v>
      </c>
      <c r="CZ5" s="11">
        <f t="shared" ref="CZ5:CZ20" si="92">IF(LEN(BI5) &gt; 0, IF(IFERROR(FIND("c.", VLOOKUP(BH5,Svar, 11, FALSE)), 0), 1, 0), "")</f>
        <v>0</v>
      </c>
      <c r="DA5" s="11">
        <f t="shared" ref="DA5:DA20" si="93">IF(LEN(BI5) &gt; 0, IF(IFERROR(FIND("d.", VLOOKUP(BH5,Svar, 11, FALSE)), 0), 1, 0), "")</f>
        <v>0</v>
      </c>
      <c r="DB5" s="11">
        <f t="shared" ref="DB5:DB20" si="94">IF(LEN(BI5) &gt; 0, IF(IFERROR(FIND("e.", VLOOKUP(BH5,Svar, 11, FALSE)), 0), 1, 0), "")</f>
        <v>0</v>
      </c>
      <c r="DC5" s="11">
        <f t="shared" ref="DC5:DC20" si="95">IF(LEN(BI5) &gt; 0, 0, "")</f>
        <v>0</v>
      </c>
      <c r="DD5" s="17">
        <f t="shared" ref="DD5:DD20" si="96">IF(LEN(BI5) &gt; 0, SUM(CX5:DC5), "")</f>
        <v>1</v>
      </c>
      <c r="DE5" s="12" t="s">
        <v>1694</v>
      </c>
      <c r="DF5" s="12">
        <v>949</v>
      </c>
      <c r="DG5" s="13">
        <v>2780</v>
      </c>
      <c r="DH5" s="17">
        <f t="shared" ref="DH5:DH20" si="97">IF(DG5 &gt; 3099, 5, IF(DG5 &gt; 2799, 4, IF(DG5&gt; 2499, 3, IF(DG5&gt; 2299, 2, IF(DG5 &gt; 1999, 1, IF(DG5&gt;0, 0))))))</f>
        <v>3</v>
      </c>
      <c r="DI5" s="17">
        <f t="shared" ref="DI5:DI20" si="98">IF(LEN(BI5) &gt; 0, ROUND((BR5+BY5+CI5+CP5+CW5+DD5+DH5)/7, 1), "")</f>
        <v>1.4</v>
      </c>
      <c r="DJ5" s="10" t="str">
        <f t="shared" ref="DJ5:DJ20" si="99">IF(LEN(BI5) &gt; 0, VLOOKUP(BH5,Svar, 12, FALSE), "")</f>
        <v>Bra</v>
      </c>
    </row>
    <row r="6" spans="1:114" ht="15" x14ac:dyDescent="0.25">
      <c r="A6" s="6" t="s">
        <v>479</v>
      </c>
      <c r="B6" s="7">
        <v>1882</v>
      </c>
      <c r="C6" s="6" t="s">
        <v>480</v>
      </c>
      <c r="D6" s="9" t="str">
        <f t="shared" si="0"/>
        <v>Ann-Kristin Olsson</v>
      </c>
      <c r="E6" s="10" t="str">
        <f t="shared" si="1"/>
        <v>ann-kristin.olsson@askersund.se</v>
      </c>
      <c r="F6" s="10" t="str">
        <f t="shared" si="2"/>
        <v>Fritidsintendent</v>
      </c>
      <c r="G6" s="11">
        <f t="shared" si="3"/>
        <v>0</v>
      </c>
      <c r="H6" s="11">
        <f t="shared" si="4"/>
        <v>0</v>
      </c>
      <c r="I6" s="11">
        <f t="shared" si="5"/>
        <v>1.25</v>
      </c>
      <c r="J6" s="11">
        <f t="shared" si="6"/>
        <v>1.25</v>
      </c>
      <c r="K6" s="11">
        <f t="shared" si="7"/>
        <v>0</v>
      </c>
      <c r="L6" s="10">
        <f t="shared" si="8"/>
        <v>2.5</v>
      </c>
      <c r="M6" s="11">
        <f t="shared" si="9"/>
        <v>0</v>
      </c>
      <c r="N6" s="11">
        <f t="shared" si="10"/>
        <v>0</v>
      </c>
      <c r="O6" s="11">
        <f t="shared" si="11"/>
        <v>1</v>
      </c>
      <c r="P6" s="11">
        <f t="shared" si="12"/>
        <v>1</v>
      </c>
      <c r="Q6" s="11">
        <f t="shared" si="13"/>
        <v>0</v>
      </c>
      <c r="R6" s="11">
        <f t="shared" si="14"/>
        <v>0</v>
      </c>
      <c r="S6" s="10">
        <f t="shared" si="15"/>
        <v>2</v>
      </c>
      <c r="T6" s="11">
        <f t="shared" si="16"/>
        <v>0</v>
      </c>
      <c r="U6" s="11">
        <f t="shared" si="17"/>
        <v>0.625</v>
      </c>
      <c r="V6" s="11">
        <f t="shared" si="18"/>
        <v>0.625</v>
      </c>
      <c r="W6" s="11">
        <f t="shared" si="19"/>
        <v>0</v>
      </c>
      <c r="X6" s="11">
        <f t="shared" si="20"/>
        <v>0</v>
      </c>
      <c r="Y6" s="11">
        <f t="shared" si="21"/>
        <v>0.625</v>
      </c>
      <c r="Z6" s="11">
        <f t="shared" si="22"/>
        <v>0.625</v>
      </c>
      <c r="AA6" s="11">
        <f t="shared" si="23"/>
        <v>0</v>
      </c>
      <c r="AB6" s="11">
        <f t="shared" si="24"/>
        <v>0</v>
      </c>
      <c r="AC6" s="10">
        <f t="shared" si="25"/>
        <v>2.5</v>
      </c>
      <c r="AD6" s="11">
        <f t="shared" si="26"/>
        <v>1</v>
      </c>
      <c r="AE6" s="11">
        <f t="shared" si="27"/>
        <v>0</v>
      </c>
      <c r="AF6" s="11">
        <f t="shared" si="28"/>
        <v>1</v>
      </c>
      <c r="AG6" s="11">
        <f t="shared" si="29"/>
        <v>0</v>
      </c>
      <c r="AH6" s="11">
        <f t="shared" si="30"/>
        <v>0</v>
      </c>
      <c r="AI6" s="11">
        <f t="shared" si="31"/>
        <v>0</v>
      </c>
      <c r="AJ6" s="10">
        <f t="shared" si="32"/>
        <v>2</v>
      </c>
      <c r="AK6" s="11">
        <f t="shared" si="33"/>
        <v>1</v>
      </c>
      <c r="AL6" s="11">
        <f t="shared" si="34"/>
        <v>1</v>
      </c>
      <c r="AM6" s="11">
        <f t="shared" si="35"/>
        <v>1</v>
      </c>
      <c r="AN6" s="11">
        <f t="shared" si="36"/>
        <v>1</v>
      </c>
      <c r="AO6" s="11">
        <f t="shared" si="37"/>
        <v>0</v>
      </c>
      <c r="AP6" s="11">
        <f t="shared" si="38"/>
        <v>0</v>
      </c>
      <c r="AQ6" s="10">
        <f t="shared" si="39"/>
        <v>4</v>
      </c>
      <c r="AR6" s="11">
        <f t="shared" si="40"/>
        <v>0</v>
      </c>
      <c r="AS6" s="11">
        <f t="shared" si="41"/>
        <v>0</v>
      </c>
      <c r="AT6" s="11">
        <f t="shared" si="42"/>
        <v>1</v>
      </c>
      <c r="AU6" s="11">
        <f t="shared" si="43"/>
        <v>0</v>
      </c>
      <c r="AV6" s="11">
        <f t="shared" si="44"/>
        <v>0</v>
      </c>
      <c r="AW6" s="11">
        <f t="shared" si="45"/>
        <v>0</v>
      </c>
      <c r="AX6" s="10">
        <f t="shared" si="46"/>
        <v>1</v>
      </c>
      <c r="AY6" s="12">
        <v>921</v>
      </c>
      <c r="AZ6" s="12">
        <v>881</v>
      </c>
      <c r="BA6" s="13">
        <v>1802</v>
      </c>
      <c r="BB6" s="10">
        <f t="shared" si="47"/>
        <v>0</v>
      </c>
      <c r="BC6" s="17">
        <f t="shared" si="48"/>
        <v>2</v>
      </c>
      <c r="BD6" s="35" t="s">
        <v>1785</v>
      </c>
      <c r="BE6" s="10" t="str">
        <f t="shared" si="49"/>
        <v>Varken eller</v>
      </c>
      <c r="BF6" s="6" t="s">
        <v>479</v>
      </c>
      <c r="BG6" s="7">
        <v>1882</v>
      </c>
      <c r="BH6" s="6" t="s">
        <v>480</v>
      </c>
      <c r="BI6" s="9" t="str">
        <f t="shared" si="50"/>
        <v>Ann-Kristin Olsson</v>
      </c>
      <c r="BJ6" s="10" t="str">
        <f t="shared" si="51"/>
        <v>ann-kristin.olsson@askersund.se</v>
      </c>
      <c r="BK6" s="10" t="str">
        <f t="shared" si="52"/>
        <v>Fritidsintendent</v>
      </c>
      <c r="BL6" s="10"/>
      <c r="BM6" s="11">
        <f t="shared" si="53"/>
        <v>0</v>
      </c>
      <c r="BN6" s="11">
        <f t="shared" si="54"/>
        <v>0</v>
      </c>
      <c r="BO6" s="11">
        <f t="shared" si="55"/>
        <v>1.25</v>
      </c>
      <c r="BP6" s="11">
        <f t="shared" si="56"/>
        <v>1.25</v>
      </c>
      <c r="BQ6" s="11">
        <f t="shared" si="57"/>
        <v>0</v>
      </c>
      <c r="BR6" s="17">
        <f t="shared" si="58"/>
        <v>2.5</v>
      </c>
      <c r="BS6" s="11">
        <f t="shared" si="59"/>
        <v>0</v>
      </c>
      <c r="BT6" s="11">
        <f t="shared" si="60"/>
        <v>0</v>
      </c>
      <c r="BU6" s="11">
        <f t="shared" si="61"/>
        <v>1</v>
      </c>
      <c r="BV6" s="11">
        <f t="shared" si="62"/>
        <v>1</v>
      </c>
      <c r="BW6" s="11">
        <f t="shared" si="63"/>
        <v>0</v>
      </c>
      <c r="BX6" s="11">
        <f t="shared" si="64"/>
        <v>0</v>
      </c>
      <c r="BY6" s="17">
        <f t="shared" si="65"/>
        <v>2</v>
      </c>
      <c r="BZ6" s="11">
        <f t="shared" si="66"/>
        <v>0</v>
      </c>
      <c r="CA6" s="11">
        <f t="shared" si="67"/>
        <v>0.625</v>
      </c>
      <c r="CB6" s="11">
        <f t="shared" si="68"/>
        <v>0.625</v>
      </c>
      <c r="CC6" s="11">
        <f t="shared" si="69"/>
        <v>0</v>
      </c>
      <c r="CD6" s="11">
        <f t="shared" si="70"/>
        <v>0</v>
      </c>
      <c r="CE6" s="11">
        <f t="shared" si="71"/>
        <v>0.625</v>
      </c>
      <c r="CF6" s="11">
        <f t="shared" si="72"/>
        <v>0.625</v>
      </c>
      <c r="CG6" s="11">
        <f t="shared" si="73"/>
        <v>0</v>
      </c>
      <c r="CH6" s="11">
        <f t="shared" si="74"/>
        <v>0</v>
      </c>
      <c r="CI6" s="17">
        <f t="shared" si="75"/>
        <v>2.5</v>
      </c>
      <c r="CJ6" s="11">
        <f t="shared" si="76"/>
        <v>1</v>
      </c>
      <c r="CK6" s="11">
        <f t="shared" si="77"/>
        <v>0</v>
      </c>
      <c r="CL6" s="11">
        <f t="shared" si="78"/>
        <v>1</v>
      </c>
      <c r="CM6" s="11">
        <f t="shared" si="79"/>
        <v>0</v>
      </c>
      <c r="CN6" s="11">
        <f t="shared" si="80"/>
        <v>0</v>
      </c>
      <c r="CO6" s="11">
        <f t="shared" si="81"/>
        <v>0</v>
      </c>
      <c r="CP6" s="17">
        <f t="shared" si="82"/>
        <v>2</v>
      </c>
      <c r="CQ6" s="11">
        <f t="shared" si="83"/>
        <v>1</v>
      </c>
      <c r="CR6" s="11">
        <f t="shared" si="84"/>
        <v>1</v>
      </c>
      <c r="CS6" s="11">
        <f t="shared" si="85"/>
        <v>1</v>
      </c>
      <c r="CT6" s="11">
        <f t="shared" si="86"/>
        <v>1</v>
      </c>
      <c r="CU6" s="11">
        <f t="shared" si="87"/>
        <v>0</v>
      </c>
      <c r="CV6" s="11">
        <f t="shared" si="88"/>
        <v>0</v>
      </c>
      <c r="CW6" s="17">
        <f t="shared" si="89"/>
        <v>4</v>
      </c>
      <c r="CX6" s="11">
        <f t="shared" si="90"/>
        <v>0</v>
      </c>
      <c r="CY6" s="11">
        <f t="shared" si="91"/>
        <v>0</v>
      </c>
      <c r="CZ6" s="11">
        <f t="shared" si="92"/>
        <v>1</v>
      </c>
      <c r="DA6" s="11">
        <f t="shared" si="93"/>
        <v>0</v>
      </c>
      <c r="DB6" s="11">
        <f t="shared" si="94"/>
        <v>0</v>
      </c>
      <c r="DC6" s="11">
        <f t="shared" si="95"/>
        <v>0</v>
      </c>
      <c r="DD6" s="17">
        <f t="shared" si="96"/>
        <v>1</v>
      </c>
      <c r="DE6" s="12">
        <v>921</v>
      </c>
      <c r="DF6" s="12">
        <v>881</v>
      </c>
      <c r="DG6" s="13">
        <v>1802</v>
      </c>
      <c r="DH6" s="17">
        <f t="shared" si="97"/>
        <v>0</v>
      </c>
      <c r="DI6" s="17">
        <f t="shared" si="98"/>
        <v>2</v>
      </c>
      <c r="DJ6" s="10" t="str">
        <f t="shared" si="99"/>
        <v>Varken eller</v>
      </c>
    </row>
    <row r="7" spans="1:114" ht="15" x14ac:dyDescent="0.25">
      <c r="A7" s="6" t="s">
        <v>479</v>
      </c>
      <c r="B7" s="7">
        <v>1860</v>
      </c>
      <c r="C7" s="6" t="s">
        <v>497</v>
      </c>
      <c r="D7" s="9" t="str">
        <f t="shared" si="0"/>
        <v>Thomas Forss</v>
      </c>
      <c r="E7" s="10" t="str">
        <f t="shared" si="1"/>
        <v>thomas.forss@laxa.se</v>
      </c>
      <c r="F7" s="10" t="str">
        <f t="shared" si="2"/>
        <v>Kultur-och fritidschef</v>
      </c>
      <c r="G7" s="11">
        <f t="shared" si="3"/>
        <v>0</v>
      </c>
      <c r="H7" s="11">
        <f t="shared" si="4"/>
        <v>0</v>
      </c>
      <c r="I7" s="11">
        <f t="shared" si="5"/>
        <v>0</v>
      </c>
      <c r="J7" s="11">
        <f t="shared" si="6"/>
        <v>1.25</v>
      </c>
      <c r="K7" s="11">
        <f t="shared" si="7"/>
        <v>0</v>
      </c>
      <c r="L7" s="10">
        <f t="shared" si="8"/>
        <v>1.25</v>
      </c>
      <c r="M7" s="11">
        <f t="shared" si="9"/>
        <v>0</v>
      </c>
      <c r="N7" s="11">
        <f t="shared" si="10"/>
        <v>0</v>
      </c>
      <c r="O7" s="11">
        <f t="shared" si="11"/>
        <v>1</v>
      </c>
      <c r="P7" s="11">
        <f t="shared" si="12"/>
        <v>1</v>
      </c>
      <c r="Q7" s="11">
        <f t="shared" si="13"/>
        <v>0</v>
      </c>
      <c r="R7" s="11">
        <f t="shared" si="14"/>
        <v>0</v>
      </c>
      <c r="S7" s="10">
        <f t="shared" si="15"/>
        <v>2</v>
      </c>
      <c r="T7" s="11">
        <f t="shared" si="16"/>
        <v>0</v>
      </c>
      <c r="U7" s="11">
        <f t="shared" si="17"/>
        <v>0</v>
      </c>
      <c r="V7" s="11">
        <f t="shared" si="18"/>
        <v>0.625</v>
      </c>
      <c r="W7" s="11">
        <f t="shared" si="19"/>
        <v>0</v>
      </c>
      <c r="X7" s="11">
        <f t="shared" si="20"/>
        <v>0.625</v>
      </c>
      <c r="Y7" s="11">
        <f t="shared" si="21"/>
        <v>0.625</v>
      </c>
      <c r="Z7" s="11">
        <f t="shared" si="22"/>
        <v>0</v>
      </c>
      <c r="AA7" s="11">
        <f t="shared" si="23"/>
        <v>0.625</v>
      </c>
      <c r="AB7" s="11">
        <f t="shared" si="24"/>
        <v>0</v>
      </c>
      <c r="AC7" s="10">
        <f t="shared" si="25"/>
        <v>2.5</v>
      </c>
      <c r="AD7" s="11">
        <f t="shared" si="26"/>
        <v>0</v>
      </c>
      <c r="AE7" s="11">
        <f t="shared" si="27"/>
        <v>2</v>
      </c>
      <c r="AF7" s="11">
        <f t="shared" si="28"/>
        <v>0</v>
      </c>
      <c r="AG7" s="11">
        <f t="shared" si="29"/>
        <v>0</v>
      </c>
      <c r="AH7" s="11">
        <f t="shared" si="30"/>
        <v>0</v>
      </c>
      <c r="AI7" s="11">
        <f t="shared" si="31"/>
        <v>0</v>
      </c>
      <c r="AJ7" s="10">
        <f t="shared" si="32"/>
        <v>2</v>
      </c>
      <c r="AK7" s="11">
        <f t="shared" si="33"/>
        <v>1</v>
      </c>
      <c r="AL7" s="11">
        <f t="shared" si="34"/>
        <v>1</v>
      </c>
      <c r="AM7" s="11">
        <f t="shared" si="35"/>
        <v>0</v>
      </c>
      <c r="AN7" s="11">
        <f t="shared" si="36"/>
        <v>1</v>
      </c>
      <c r="AO7" s="11">
        <f t="shared" si="37"/>
        <v>0</v>
      </c>
      <c r="AP7" s="11">
        <f t="shared" si="38"/>
        <v>0</v>
      </c>
      <c r="AQ7" s="10">
        <f t="shared" si="39"/>
        <v>3</v>
      </c>
      <c r="AR7" s="11">
        <f t="shared" si="40"/>
        <v>1</v>
      </c>
      <c r="AS7" s="11">
        <f t="shared" si="41"/>
        <v>1</v>
      </c>
      <c r="AT7" s="11">
        <f t="shared" si="42"/>
        <v>1</v>
      </c>
      <c r="AU7" s="11">
        <f t="shared" si="43"/>
        <v>0</v>
      </c>
      <c r="AV7" s="11">
        <f t="shared" si="44"/>
        <v>0</v>
      </c>
      <c r="AW7" s="11">
        <f t="shared" si="45"/>
        <v>0</v>
      </c>
      <c r="AX7" s="10">
        <f t="shared" si="46"/>
        <v>3</v>
      </c>
      <c r="AY7" s="12">
        <v>910</v>
      </c>
      <c r="AZ7" s="12">
        <v>758</v>
      </c>
      <c r="BA7" s="13">
        <v>1668</v>
      </c>
      <c r="BB7" s="10">
        <f t="shared" si="47"/>
        <v>0</v>
      </c>
      <c r="BC7" s="17">
        <f t="shared" si="48"/>
        <v>2</v>
      </c>
      <c r="BD7" s="35" t="s">
        <v>1785</v>
      </c>
      <c r="BE7" s="10" t="str">
        <f t="shared" si="49"/>
        <v>Bra</v>
      </c>
      <c r="BF7" s="6" t="s">
        <v>479</v>
      </c>
      <c r="BG7" s="7">
        <v>1860</v>
      </c>
      <c r="BH7" s="6" t="s">
        <v>497</v>
      </c>
      <c r="BI7" s="9" t="str">
        <f t="shared" si="50"/>
        <v>Thomas Forss</v>
      </c>
      <c r="BJ7" s="10" t="str">
        <f t="shared" si="51"/>
        <v>thomas.forss@laxa.se</v>
      </c>
      <c r="BK7" s="10" t="str">
        <f t="shared" si="52"/>
        <v>Kultur-och fritidschef</v>
      </c>
      <c r="BL7" s="10"/>
      <c r="BM7" s="11">
        <f t="shared" si="53"/>
        <v>0</v>
      </c>
      <c r="BN7" s="11">
        <f t="shared" si="54"/>
        <v>0</v>
      </c>
      <c r="BO7" s="11">
        <f t="shared" si="55"/>
        <v>0</v>
      </c>
      <c r="BP7" s="11">
        <f t="shared" si="56"/>
        <v>1.25</v>
      </c>
      <c r="BQ7" s="11">
        <f t="shared" si="57"/>
        <v>0</v>
      </c>
      <c r="BR7" s="17">
        <f t="shared" si="58"/>
        <v>1.25</v>
      </c>
      <c r="BS7" s="11">
        <f t="shared" si="59"/>
        <v>0</v>
      </c>
      <c r="BT7" s="11">
        <f t="shared" si="60"/>
        <v>0</v>
      </c>
      <c r="BU7" s="11">
        <f t="shared" si="61"/>
        <v>1</v>
      </c>
      <c r="BV7" s="11">
        <f t="shared" si="62"/>
        <v>1</v>
      </c>
      <c r="BW7" s="11">
        <f t="shared" si="63"/>
        <v>0</v>
      </c>
      <c r="BX7" s="11">
        <f t="shared" si="64"/>
        <v>0</v>
      </c>
      <c r="BY7" s="17">
        <f t="shared" si="65"/>
        <v>2</v>
      </c>
      <c r="BZ7" s="11">
        <f t="shared" si="66"/>
        <v>0</v>
      </c>
      <c r="CA7" s="11">
        <f t="shared" si="67"/>
        <v>0</v>
      </c>
      <c r="CB7" s="11">
        <f t="shared" si="68"/>
        <v>0.625</v>
      </c>
      <c r="CC7" s="11">
        <f t="shared" si="69"/>
        <v>0</v>
      </c>
      <c r="CD7" s="11">
        <f t="shared" si="70"/>
        <v>0.625</v>
      </c>
      <c r="CE7" s="11">
        <f t="shared" si="71"/>
        <v>0.625</v>
      </c>
      <c r="CF7" s="11">
        <f t="shared" si="72"/>
        <v>0</v>
      </c>
      <c r="CG7" s="11">
        <f t="shared" si="73"/>
        <v>0.625</v>
      </c>
      <c r="CH7" s="11">
        <f t="shared" si="74"/>
        <v>0</v>
      </c>
      <c r="CI7" s="17">
        <f t="shared" si="75"/>
        <v>2.5</v>
      </c>
      <c r="CJ7" s="11">
        <f t="shared" si="76"/>
        <v>0</v>
      </c>
      <c r="CK7" s="11">
        <f t="shared" si="77"/>
        <v>2</v>
      </c>
      <c r="CL7" s="11">
        <f t="shared" si="78"/>
        <v>0</v>
      </c>
      <c r="CM7" s="11">
        <f t="shared" si="79"/>
        <v>0</v>
      </c>
      <c r="CN7" s="11">
        <f t="shared" si="80"/>
        <v>0</v>
      </c>
      <c r="CO7" s="11">
        <f t="shared" si="81"/>
        <v>0</v>
      </c>
      <c r="CP7" s="17">
        <f t="shared" si="82"/>
        <v>2</v>
      </c>
      <c r="CQ7" s="11">
        <f t="shared" si="83"/>
        <v>1</v>
      </c>
      <c r="CR7" s="11">
        <f t="shared" si="84"/>
        <v>1</v>
      </c>
      <c r="CS7" s="11">
        <f t="shared" si="85"/>
        <v>0</v>
      </c>
      <c r="CT7" s="11">
        <f t="shared" si="86"/>
        <v>1</v>
      </c>
      <c r="CU7" s="11">
        <f t="shared" si="87"/>
        <v>0</v>
      </c>
      <c r="CV7" s="11">
        <f t="shared" si="88"/>
        <v>0</v>
      </c>
      <c r="CW7" s="17">
        <f t="shared" si="89"/>
        <v>3</v>
      </c>
      <c r="CX7" s="11">
        <f t="shared" si="90"/>
        <v>1</v>
      </c>
      <c r="CY7" s="11">
        <f t="shared" si="91"/>
        <v>1</v>
      </c>
      <c r="CZ7" s="11">
        <f t="shared" si="92"/>
        <v>1</v>
      </c>
      <c r="DA7" s="11">
        <f t="shared" si="93"/>
        <v>0</v>
      </c>
      <c r="DB7" s="11">
        <f t="shared" si="94"/>
        <v>0</v>
      </c>
      <c r="DC7" s="11">
        <f t="shared" si="95"/>
        <v>0</v>
      </c>
      <c r="DD7" s="17">
        <f t="shared" si="96"/>
        <v>3</v>
      </c>
      <c r="DE7" s="12">
        <v>910</v>
      </c>
      <c r="DF7" s="12">
        <v>758</v>
      </c>
      <c r="DG7" s="13">
        <v>1668</v>
      </c>
      <c r="DH7" s="17">
        <f t="shared" si="97"/>
        <v>0</v>
      </c>
      <c r="DI7" s="17">
        <f t="shared" si="98"/>
        <v>2</v>
      </c>
      <c r="DJ7" s="10" t="str">
        <f t="shared" si="99"/>
        <v>Bra</v>
      </c>
    </row>
    <row r="8" spans="1:114" ht="15" x14ac:dyDescent="0.25">
      <c r="A8" s="6" t="s">
        <v>479</v>
      </c>
      <c r="B8" s="7">
        <v>1881</v>
      </c>
      <c r="C8" s="6" t="s">
        <v>515</v>
      </c>
      <c r="D8" s="9" t="str">
        <f t="shared" si="0"/>
        <v>Stefan Svensson</v>
      </c>
      <c r="E8" s="10" t="str">
        <f t="shared" si="1"/>
        <v>stefan.svensson@kumla.se</v>
      </c>
      <c r="F8" s="10" t="str">
        <f t="shared" si="2"/>
        <v>ANDT samordnare</v>
      </c>
      <c r="G8" s="11">
        <f t="shared" si="3"/>
        <v>1.25</v>
      </c>
      <c r="H8" s="11">
        <f t="shared" si="4"/>
        <v>1.25</v>
      </c>
      <c r="I8" s="11">
        <f t="shared" si="5"/>
        <v>0</v>
      </c>
      <c r="J8" s="11">
        <f t="shared" si="6"/>
        <v>1.25</v>
      </c>
      <c r="K8" s="11">
        <f t="shared" si="7"/>
        <v>0</v>
      </c>
      <c r="L8" s="10">
        <f t="shared" si="8"/>
        <v>3.75</v>
      </c>
      <c r="M8" s="11">
        <f t="shared" si="9"/>
        <v>1</v>
      </c>
      <c r="N8" s="11">
        <f t="shared" si="10"/>
        <v>1</v>
      </c>
      <c r="O8" s="11">
        <f t="shared" si="11"/>
        <v>0</v>
      </c>
      <c r="P8" s="11">
        <f t="shared" si="12"/>
        <v>0</v>
      </c>
      <c r="Q8" s="11">
        <f t="shared" si="13"/>
        <v>1</v>
      </c>
      <c r="R8" s="11">
        <f t="shared" si="14"/>
        <v>0</v>
      </c>
      <c r="S8" s="10">
        <f t="shared" si="15"/>
        <v>3</v>
      </c>
      <c r="T8" s="11">
        <f t="shared" si="16"/>
        <v>0</v>
      </c>
      <c r="U8" s="11">
        <f t="shared" si="17"/>
        <v>0</v>
      </c>
      <c r="V8" s="11">
        <f t="shared" si="18"/>
        <v>0</v>
      </c>
      <c r="W8" s="11">
        <f t="shared" si="19"/>
        <v>0</v>
      </c>
      <c r="X8" s="11">
        <f t="shared" si="20"/>
        <v>0</v>
      </c>
      <c r="Y8" s="11">
        <f t="shared" si="21"/>
        <v>0.625</v>
      </c>
      <c r="Z8" s="11">
        <f t="shared" si="22"/>
        <v>0.625</v>
      </c>
      <c r="AA8" s="11">
        <f t="shared" si="23"/>
        <v>0.625</v>
      </c>
      <c r="AB8" s="11">
        <f t="shared" si="24"/>
        <v>0</v>
      </c>
      <c r="AC8" s="10">
        <f t="shared" si="25"/>
        <v>1.875</v>
      </c>
      <c r="AD8" s="11">
        <f t="shared" si="26"/>
        <v>0</v>
      </c>
      <c r="AE8" s="11">
        <f t="shared" si="27"/>
        <v>2</v>
      </c>
      <c r="AF8" s="11">
        <f t="shared" si="28"/>
        <v>0</v>
      </c>
      <c r="AG8" s="11">
        <f t="shared" si="29"/>
        <v>2</v>
      </c>
      <c r="AH8" s="11">
        <f t="shared" si="30"/>
        <v>0</v>
      </c>
      <c r="AI8" s="11">
        <f t="shared" si="31"/>
        <v>0</v>
      </c>
      <c r="AJ8" s="10">
        <f t="shared" si="32"/>
        <v>4</v>
      </c>
      <c r="AK8" s="11">
        <f t="shared" si="33"/>
        <v>1</v>
      </c>
      <c r="AL8" s="11">
        <f t="shared" si="34"/>
        <v>1</v>
      </c>
      <c r="AM8" s="11">
        <f t="shared" si="35"/>
        <v>1</v>
      </c>
      <c r="AN8" s="11">
        <f t="shared" si="36"/>
        <v>1</v>
      </c>
      <c r="AO8" s="11">
        <f t="shared" si="37"/>
        <v>0</v>
      </c>
      <c r="AP8" s="11">
        <f t="shared" si="38"/>
        <v>0</v>
      </c>
      <c r="AQ8" s="10">
        <f t="shared" si="39"/>
        <v>4</v>
      </c>
      <c r="AR8" s="11">
        <f t="shared" si="40"/>
        <v>1</v>
      </c>
      <c r="AS8" s="11">
        <f t="shared" si="41"/>
        <v>1</v>
      </c>
      <c r="AT8" s="11">
        <f t="shared" si="42"/>
        <v>1</v>
      </c>
      <c r="AU8" s="11">
        <f t="shared" si="43"/>
        <v>0</v>
      </c>
      <c r="AV8" s="11">
        <f t="shared" si="44"/>
        <v>0</v>
      </c>
      <c r="AW8" s="11">
        <f t="shared" si="45"/>
        <v>0</v>
      </c>
      <c r="AX8" s="10">
        <f t="shared" si="46"/>
        <v>3</v>
      </c>
      <c r="AY8" s="12" t="s">
        <v>1695</v>
      </c>
      <c r="AZ8" s="12" t="s">
        <v>1696</v>
      </c>
      <c r="BA8" s="13">
        <v>4181</v>
      </c>
      <c r="BB8" s="10">
        <f t="shared" si="47"/>
        <v>5</v>
      </c>
      <c r="BC8" s="17">
        <f t="shared" si="48"/>
        <v>3.5</v>
      </c>
      <c r="BD8" s="36" t="s">
        <v>1786</v>
      </c>
      <c r="BE8" s="10" t="str">
        <f t="shared" si="49"/>
        <v>Bra</v>
      </c>
      <c r="BF8" s="6" t="s">
        <v>479</v>
      </c>
      <c r="BG8" s="7">
        <v>1881</v>
      </c>
      <c r="BH8" s="6" t="s">
        <v>515</v>
      </c>
      <c r="BI8" s="9" t="str">
        <f t="shared" si="50"/>
        <v>Stefan Svensson</v>
      </c>
      <c r="BJ8" s="10" t="str">
        <f t="shared" si="51"/>
        <v>stefan.svensson@kumla.se</v>
      </c>
      <c r="BK8" s="10" t="str">
        <f t="shared" si="52"/>
        <v>ANDT samordnare</v>
      </c>
      <c r="BL8" s="10"/>
      <c r="BM8" s="11">
        <f t="shared" si="53"/>
        <v>1.25</v>
      </c>
      <c r="BN8" s="11">
        <f t="shared" si="54"/>
        <v>1.25</v>
      </c>
      <c r="BO8" s="11">
        <f t="shared" si="55"/>
        <v>0</v>
      </c>
      <c r="BP8" s="11">
        <f t="shared" si="56"/>
        <v>1.25</v>
      </c>
      <c r="BQ8" s="11">
        <f t="shared" si="57"/>
        <v>0</v>
      </c>
      <c r="BR8" s="17">
        <f t="shared" si="58"/>
        <v>3.75</v>
      </c>
      <c r="BS8" s="11">
        <f t="shared" si="59"/>
        <v>1</v>
      </c>
      <c r="BT8" s="11">
        <f t="shared" si="60"/>
        <v>1</v>
      </c>
      <c r="BU8" s="11">
        <f t="shared" si="61"/>
        <v>0</v>
      </c>
      <c r="BV8" s="11">
        <f t="shared" si="62"/>
        <v>0</v>
      </c>
      <c r="BW8" s="11">
        <f t="shared" si="63"/>
        <v>1</v>
      </c>
      <c r="BX8" s="11">
        <f t="shared" si="64"/>
        <v>0</v>
      </c>
      <c r="BY8" s="17">
        <f t="shared" si="65"/>
        <v>3</v>
      </c>
      <c r="BZ8" s="11">
        <f t="shared" si="66"/>
        <v>0</v>
      </c>
      <c r="CA8" s="11">
        <f t="shared" si="67"/>
        <v>0</v>
      </c>
      <c r="CB8" s="11">
        <f t="shared" si="68"/>
        <v>0</v>
      </c>
      <c r="CC8" s="11">
        <f t="shared" si="69"/>
        <v>0</v>
      </c>
      <c r="CD8" s="11">
        <f t="shared" si="70"/>
        <v>0</v>
      </c>
      <c r="CE8" s="11">
        <f t="shared" si="71"/>
        <v>0.625</v>
      </c>
      <c r="CF8" s="11">
        <f t="shared" si="72"/>
        <v>0.625</v>
      </c>
      <c r="CG8" s="11">
        <f t="shared" si="73"/>
        <v>0.625</v>
      </c>
      <c r="CH8" s="11">
        <f t="shared" si="74"/>
        <v>0</v>
      </c>
      <c r="CI8" s="17">
        <f t="shared" si="75"/>
        <v>1.875</v>
      </c>
      <c r="CJ8" s="11">
        <f t="shared" si="76"/>
        <v>0</v>
      </c>
      <c r="CK8" s="11">
        <f t="shared" si="77"/>
        <v>2</v>
      </c>
      <c r="CL8" s="11">
        <f t="shared" si="78"/>
        <v>0</v>
      </c>
      <c r="CM8" s="11">
        <f t="shared" si="79"/>
        <v>2</v>
      </c>
      <c r="CN8" s="11">
        <f t="shared" si="80"/>
        <v>0</v>
      </c>
      <c r="CO8" s="11">
        <f t="shared" si="81"/>
        <v>0</v>
      </c>
      <c r="CP8" s="17">
        <f t="shared" si="82"/>
        <v>4</v>
      </c>
      <c r="CQ8" s="11">
        <f t="shared" si="83"/>
        <v>1</v>
      </c>
      <c r="CR8" s="11">
        <f t="shared" si="84"/>
        <v>1</v>
      </c>
      <c r="CS8" s="11">
        <f t="shared" si="85"/>
        <v>1</v>
      </c>
      <c r="CT8" s="11">
        <f t="shared" si="86"/>
        <v>1</v>
      </c>
      <c r="CU8" s="11">
        <f t="shared" si="87"/>
        <v>0</v>
      </c>
      <c r="CV8" s="11">
        <f t="shared" si="88"/>
        <v>0</v>
      </c>
      <c r="CW8" s="17">
        <f t="shared" si="89"/>
        <v>4</v>
      </c>
      <c r="CX8" s="11">
        <f t="shared" si="90"/>
        <v>1</v>
      </c>
      <c r="CY8" s="11">
        <f t="shared" si="91"/>
        <v>1</v>
      </c>
      <c r="CZ8" s="11">
        <f t="shared" si="92"/>
        <v>1</v>
      </c>
      <c r="DA8" s="11">
        <f t="shared" si="93"/>
        <v>0</v>
      </c>
      <c r="DB8" s="11">
        <f t="shared" si="94"/>
        <v>0</v>
      </c>
      <c r="DC8" s="11">
        <f t="shared" si="95"/>
        <v>0</v>
      </c>
      <c r="DD8" s="17">
        <f t="shared" si="96"/>
        <v>3</v>
      </c>
      <c r="DE8" s="12" t="s">
        <v>1695</v>
      </c>
      <c r="DF8" s="12" t="s">
        <v>1696</v>
      </c>
      <c r="DG8" s="13">
        <v>4181</v>
      </c>
      <c r="DH8" s="17">
        <f t="shared" si="97"/>
        <v>5</v>
      </c>
      <c r="DI8" s="17">
        <f t="shared" si="98"/>
        <v>3.5</v>
      </c>
      <c r="DJ8" s="10" t="str">
        <f t="shared" si="99"/>
        <v>Bra</v>
      </c>
    </row>
    <row r="9" spans="1:114" ht="15" x14ac:dyDescent="0.25">
      <c r="A9" s="6" t="s">
        <v>479</v>
      </c>
      <c r="B9" s="7">
        <v>1863</v>
      </c>
      <c r="C9" s="6" t="s">
        <v>1093</v>
      </c>
      <c r="D9" s="9" t="str">
        <f t="shared" si="0"/>
        <v>Anna Henriksen</v>
      </c>
      <c r="E9" s="10" t="str">
        <f t="shared" si="1"/>
        <v>anna.henriksen@hellefors.se</v>
      </c>
      <c r="F9" s="10" t="str">
        <f t="shared" si="2"/>
        <v>Kultur- och fritidschef</v>
      </c>
      <c r="G9" s="11">
        <f t="shared" si="3"/>
        <v>1.25</v>
      </c>
      <c r="H9" s="11">
        <f t="shared" si="4"/>
        <v>1.25</v>
      </c>
      <c r="I9" s="11">
        <f t="shared" si="5"/>
        <v>0</v>
      </c>
      <c r="J9" s="11">
        <f t="shared" si="6"/>
        <v>1.25</v>
      </c>
      <c r="K9" s="11">
        <f t="shared" si="7"/>
        <v>0</v>
      </c>
      <c r="L9" s="10">
        <f t="shared" si="8"/>
        <v>3.75</v>
      </c>
      <c r="M9" s="11">
        <f t="shared" si="9"/>
        <v>0</v>
      </c>
      <c r="N9" s="11">
        <f t="shared" si="10"/>
        <v>0</v>
      </c>
      <c r="O9" s="11">
        <f t="shared" si="11"/>
        <v>1</v>
      </c>
      <c r="P9" s="11">
        <f t="shared" si="12"/>
        <v>1</v>
      </c>
      <c r="Q9" s="11">
        <f t="shared" si="13"/>
        <v>0</v>
      </c>
      <c r="R9" s="11">
        <f t="shared" si="14"/>
        <v>0</v>
      </c>
      <c r="S9" s="10">
        <f t="shared" si="15"/>
        <v>2</v>
      </c>
      <c r="T9" s="11">
        <f t="shared" si="16"/>
        <v>0</v>
      </c>
      <c r="U9" s="11">
        <f t="shared" si="17"/>
        <v>0.625</v>
      </c>
      <c r="V9" s="11">
        <f t="shared" si="18"/>
        <v>0.625</v>
      </c>
      <c r="W9" s="11">
        <f t="shared" si="19"/>
        <v>0</v>
      </c>
      <c r="X9" s="11">
        <f t="shared" si="20"/>
        <v>0.625</v>
      </c>
      <c r="Y9" s="11">
        <f t="shared" si="21"/>
        <v>0.625</v>
      </c>
      <c r="Z9" s="11">
        <f t="shared" si="22"/>
        <v>0.625</v>
      </c>
      <c r="AA9" s="11">
        <f t="shared" si="23"/>
        <v>0.625</v>
      </c>
      <c r="AB9" s="11">
        <f t="shared" si="24"/>
        <v>0</v>
      </c>
      <c r="AC9" s="10">
        <f t="shared" si="25"/>
        <v>3.75</v>
      </c>
      <c r="AD9" s="11">
        <f t="shared" si="26"/>
        <v>1</v>
      </c>
      <c r="AE9" s="11">
        <f t="shared" si="27"/>
        <v>0</v>
      </c>
      <c r="AF9" s="11">
        <f t="shared" si="28"/>
        <v>1</v>
      </c>
      <c r="AG9" s="11">
        <f t="shared" si="29"/>
        <v>0</v>
      </c>
      <c r="AH9" s="11">
        <f t="shared" si="30"/>
        <v>0</v>
      </c>
      <c r="AI9" s="11">
        <f t="shared" si="31"/>
        <v>0</v>
      </c>
      <c r="AJ9" s="10">
        <f t="shared" si="32"/>
        <v>2</v>
      </c>
      <c r="AK9" s="11">
        <f t="shared" si="33"/>
        <v>1</v>
      </c>
      <c r="AL9" s="11">
        <f t="shared" si="34"/>
        <v>1</v>
      </c>
      <c r="AM9" s="11">
        <f t="shared" si="35"/>
        <v>0</v>
      </c>
      <c r="AN9" s="11">
        <f t="shared" si="36"/>
        <v>1</v>
      </c>
      <c r="AO9" s="11">
        <f t="shared" si="37"/>
        <v>0</v>
      </c>
      <c r="AP9" s="11">
        <f t="shared" si="38"/>
        <v>0</v>
      </c>
      <c r="AQ9" s="10">
        <f t="shared" si="39"/>
        <v>3</v>
      </c>
      <c r="AR9" s="11">
        <f t="shared" si="40"/>
        <v>0</v>
      </c>
      <c r="AS9" s="11">
        <f t="shared" si="41"/>
        <v>0</v>
      </c>
      <c r="AT9" s="11">
        <f t="shared" si="42"/>
        <v>1</v>
      </c>
      <c r="AU9" s="11">
        <f t="shared" si="43"/>
        <v>1</v>
      </c>
      <c r="AV9" s="11">
        <f t="shared" si="44"/>
        <v>0</v>
      </c>
      <c r="AW9" s="11">
        <f t="shared" si="45"/>
        <v>0</v>
      </c>
      <c r="AX9" s="10">
        <f t="shared" si="46"/>
        <v>2</v>
      </c>
      <c r="AY9" s="12" t="s">
        <v>1697</v>
      </c>
      <c r="AZ9" s="12" t="s">
        <v>1698</v>
      </c>
      <c r="BA9" s="13">
        <v>3751</v>
      </c>
      <c r="BB9" s="10">
        <f t="shared" si="47"/>
        <v>5</v>
      </c>
      <c r="BC9" s="17">
        <f t="shared" si="48"/>
        <v>3.1</v>
      </c>
      <c r="BD9" s="36" t="s">
        <v>1786</v>
      </c>
      <c r="BE9" s="10" t="str">
        <f t="shared" si="49"/>
        <v>Bra</v>
      </c>
      <c r="BF9" s="6" t="s">
        <v>479</v>
      </c>
      <c r="BG9" s="7">
        <v>1863</v>
      </c>
      <c r="BH9" s="6" t="s">
        <v>1093</v>
      </c>
      <c r="BI9" s="9" t="str">
        <f t="shared" si="50"/>
        <v>Anna Henriksen</v>
      </c>
      <c r="BJ9" s="10" t="str">
        <f t="shared" si="51"/>
        <v>anna.henriksen@hellefors.se</v>
      </c>
      <c r="BK9" s="10" t="str">
        <f t="shared" si="52"/>
        <v>Kultur- och fritidschef</v>
      </c>
      <c r="BL9" s="10"/>
      <c r="BM9" s="11">
        <f t="shared" si="53"/>
        <v>1.25</v>
      </c>
      <c r="BN9" s="11">
        <f t="shared" si="54"/>
        <v>1.25</v>
      </c>
      <c r="BO9" s="11">
        <f t="shared" si="55"/>
        <v>0</v>
      </c>
      <c r="BP9" s="11">
        <f t="shared" si="56"/>
        <v>1.25</v>
      </c>
      <c r="BQ9" s="11">
        <f t="shared" si="57"/>
        <v>0</v>
      </c>
      <c r="BR9" s="17">
        <f t="shared" si="58"/>
        <v>3.75</v>
      </c>
      <c r="BS9" s="11">
        <f t="shared" si="59"/>
        <v>0</v>
      </c>
      <c r="BT9" s="11">
        <f t="shared" si="60"/>
        <v>0</v>
      </c>
      <c r="BU9" s="11">
        <f t="shared" si="61"/>
        <v>1</v>
      </c>
      <c r="BV9" s="11">
        <f t="shared" si="62"/>
        <v>1</v>
      </c>
      <c r="BW9" s="11">
        <f t="shared" si="63"/>
        <v>0</v>
      </c>
      <c r="BX9" s="11">
        <f t="shared" si="64"/>
        <v>0</v>
      </c>
      <c r="BY9" s="17">
        <f t="shared" si="65"/>
        <v>2</v>
      </c>
      <c r="BZ9" s="11">
        <f t="shared" si="66"/>
        <v>0</v>
      </c>
      <c r="CA9" s="11">
        <f t="shared" si="67"/>
        <v>0.625</v>
      </c>
      <c r="CB9" s="11">
        <f t="shared" si="68"/>
        <v>0.625</v>
      </c>
      <c r="CC9" s="11">
        <f t="shared" si="69"/>
        <v>0</v>
      </c>
      <c r="CD9" s="11">
        <f t="shared" si="70"/>
        <v>0.625</v>
      </c>
      <c r="CE9" s="11">
        <f t="shared" si="71"/>
        <v>0.625</v>
      </c>
      <c r="CF9" s="11">
        <f t="shared" si="72"/>
        <v>0.625</v>
      </c>
      <c r="CG9" s="11">
        <f t="shared" si="73"/>
        <v>0.625</v>
      </c>
      <c r="CH9" s="11">
        <f t="shared" si="74"/>
        <v>0</v>
      </c>
      <c r="CI9" s="17">
        <f t="shared" si="75"/>
        <v>3.75</v>
      </c>
      <c r="CJ9" s="11">
        <f t="shared" si="76"/>
        <v>1</v>
      </c>
      <c r="CK9" s="11">
        <f t="shared" si="77"/>
        <v>0</v>
      </c>
      <c r="CL9" s="11">
        <f t="shared" si="78"/>
        <v>1</v>
      </c>
      <c r="CM9" s="11">
        <f t="shared" si="79"/>
        <v>0</v>
      </c>
      <c r="CN9" s="11">
        <f t="shared" si="80"/>
        <v>0</v>
      </c>
      <c r="CO9" s="11">
        <f t="shared" si="81"/>
        <v>0</v>
      </c>
      <c r="CP9" s="17">
        <f t="shared" si="82"/>
        <v>2</v>
      </c>
      <c r="CQ9" s="11">
        <f t="shared" si="83"/>
        <v>1</v>
      </c>
      <c r="CR9" s="11">
        <f t="shared" si="84"/>
        <v>1</v>
      </c>
      <c r="CS9" s="11">
        <f t="shared" si="85"/>
        <v>0</v>
      </c>
      <c r="CT9" s="11">
        <f t="shared" si="86"/>
        <v>1</v>
      </c>
      <c r="CU9" s="11">
        <f t="shared" si="87"/>
        <v>0</v>
      </c>
      <c r="CV9" s="11">
        <f t="shared" si="88"/>
        <v>0</v>
      </c>
      <c r="CW9" s="17">
        <f t="shared" si="89"/>
        <v>3</v>
      </c>
      <c r="CX9" s="11">
        <f t="shared" si="90"/>
        <v>0</v>
      </c>
      <c r="CY9" s="11">
        <f t="shared" si="91"/>
        <v>0</v>
      </c>
      <c r="CZ9" s="11">
        <f t="shared" si="92"/>
        <v>1</v>
      </c>
      <c r="DA9" s="11">
        <f t="shared" si="93"/>
        <v>1</v>
      </c>
      <c r="DB9" s="11">
        <f t="shared" si="94"/>
        <v>0</v>
      </c>
      <c r="DC9" s="11">
        <f t="shared" si="95"/>
        <v>0</v>
      </c>
      <c r="DD9" s="17">
        <f t="shared" si="96"/>
        <v>2</v>
      </c>
      <c r="DE9" s="12" t="s">
        <v>1697</v>
      </c>
      <c r="DF9" s="12" t="s">
        <v>1698</v>
      </c>
      <c r="DG9" s="13">
        <v>3751</v>
      </c>
      <c r="DH9" s="17">
        <f t="shared" si="97"/>
        <v>5</v>
      </c>
      <c r="DI9" s="17">
        <f t="shared" si="98"/>
        <v>3.1</v>
      </c>
      <c r="DJ9" s="10" t="str">
        <f t="shared" si="99"/>
        <v>Bra</v>
      </c>
    </row>
    <row r="10" spans="1:114" ht="15" x14ac:dyDescent="0.25">
      <c r="A10" s="6" t="s">
        <v>479</v>
      </c>
      <c r="B10" s="7">
        <v>1884</v>
      </c>
      <c r="C10" s="6" t="s">
        <v>505</v>
      </c>
      <c r="D10" s="9" t="str">
        <f t="shared" si="0"/>
        <v>Mats Johansson</v>
      </c>
      <c r="E10" s="10" t="str">
        <f t="shared" si="1"/>
        <v>mats.johansson@nora.se</v>
      </c>
      <c r="F10" s="10" t="str">
        <f t="shared" si="2"/>
        <v>Enhetschef</v>
      </c>
      <c r="G10" s="11">
        <f t="shared" si="3"/>
        <v>0</v>
      </c>
      <c r="H10" s="11">
        <f t="shared" si="4"/>
        <v>0</v>
      </c>
      <c r="I10" s="11">
        <f t="shared" si="5"/>
        <v>1.25</v>
      </c>
      <c r="J10" s="11">
        <f t="shared" si="6"/>
        <v>1.25</v>
      </c>
      <c r="K10" s="11">
        <f t="shared" si="7"/>
        <v>0</v>
      </c>
      <c r="L10" s="10">
        <f t="shared" si="8"/>
        <v>2.5</v>
      </c>
      <c r="M10" s="11">
        <f t="shared" si="9"/>
        <v>0</v>
      </c>
      <c r="N10" s="11">
        <f t="shared" si="10"/>
        <v>1</v>
      </c>
      <c r="O10" s="11">
        <f t="shared" si="11"/>
        <v>1</v>
      </c>
      <c r="P10" s="11">
        <f t="shared" si="12"/>
        <v>1</v>
      </c>
      <c r="Q10" s="11">
        <f t="shared" si="13"/>
        <v>0</v>
      </c>
      <c r="R10" s="11">
        <f t="shared" si="14"/>
        <v>0</v>
      </c>
      <c r="S10" s="10">
        <f t="shared" si="15"/>
        <v>3</v>
      </c>
      <c r="T10" s="11">
        <f t="shared" si="16"/>
        <v>0</v>
      </c>
      <c r="U10" s="11">
        <f t="shared" si="17"/>
        <v>0</v>
      </c>
      <c r="V10" s="11">
        <f t="shared" si="18"/>
        <v>0.625</v>
      </c>
      <c r="W10" s="11">
        <f t="shared" si="19"/>
        <v>0.625</v>
      </c>
      <c r="X10" s="11">
        <f t="shared" si="20"/>
        <v>0</v>
      </c>
      <c r="Y10" s="11">
        <f t="shared" si="21"/>
        <v>0.625</v>
      </c>
      <c r="Z10" s="11">
        <f t="shared" si="22"/>
        <v>0</v>
      </c>
      <c r="AA10" s="11">
        <f t="shared" si="23"/>
        <v>0</v>
      </c>
      <c r="AB10" s="11">
        <f t="shared" si="24"/>
        <v>0</v>
      </c>
      <c r="AC10" s="10">
        <f t="shared" si="25"/>
        <v>1.875</v>
      </c>
      <c r="AD10" s="11">
        <f t="shared" si="26"/>
        <v>1</v>
      </c>
      <c r="AE10" s="11">
        <f t="shared" si="27"/>
        <v>0</v>
      </c>
      <c r="AF10" s="11">
        <f t="shared" si="28"/>
        <v>1</v>
      </c>
      <c r="AG10" s="11">
        <f t="shared" si="29"/>
        <v>0</v>
      </c>
      <c r="AH10" s="11">
        <f t="shared" si="30"/>
        <v>0</v>
      </c>
      <c r="AI10" s="11">
        <f t="shared" si="31"/>
        <v>0</v>
      </c>
      <c r="AJ10" s="10">
        <f t="shared" si="32"/>
        <v>2</v>
      </c>
      <c r="AK10" s="11">
        <f t="shared" si="33"/>
        <v>1</v>
      </c>
      <c r="AL10" s="11">
        <f t="shared" si="34"/>
        <v>1</v>
      </c>
      <c r="AM10" s="11">
        <f t="shared" si="35"/>
        <v>1</v>
      </c>
      <c r="AN10" s="11">
        <f t="shared" si="36"/>
        <v>1</v>
      </c>
      <c r="AO10" s="11">
        <f t="shared" si="37"/>
        <v>0</v>
      </c>
      <c r="AP10" s="11">
        <f t="shared" si="38"/>
        <v>0</v>
      </c>
      <c r="AQ10" s="10">
        <f t="shared" si="39"/>
        <v>4</v>
      </c>
      <c r="AR10" s="11">
        <f t="shared" si="40"/>
        <v>1</v>
      </c>
      <c r="AS10" s="11">
        <f t="shared" si="41"/>
        <v>1</v>
      </c>
      <c r="AT10" s="11">
        <f t="shared" si="42"/>
        <v>1</v>
      </c>
      <c r="AU10" s="11">
        <f t="shared" si="43"/>
        <v>0</v>
      </c>
      <c r="AV10" s="11">
        <f t="shared" si="44"/>
        <v>0</v>
      </c>
      <c r="AW10" s="11">
        <f t="shared" si="45"/>
        <v>0</v>
      </c>
      <c r="AX10" s="10">
        <f t="shared" si="46"/>
        <v>3</v>
      </c>
      <c r="AY10" s="12" t="s">
        <v>1699</v>
      </c>
      <c r="AZ10" s="12">
        <v>894</v>
      </c>
      <c r="BA10" s="13">
        <v>2182</v>
      </c>
      <c r="BB10" s="10">
        <f t="shared" si="47"/>
        <v>1</v>
      </c>
      <c r="BC10" s="17">
        <f t="shared" si="48"/>
        <v>2.5</v>
      </c>
      <c r="BD10" s="35" t="s">
        <v>1785</v>
      </c>
      <c r="BE10" s="10" t="str">
        <f t="shared" si="49"/>
        <v>Bra</v>
      </c>
      <c r="BF10" s="6" t="s">
        <v>479</v>
      </c>
      <c r="BG10" s="7">
        <v>1884</v>
      </c>
      <c r="BH10" s="6" t="s">
        <v>505</v>
      </c>
      <c r="BI10" s="9" t="str">
        <f t="shared" si="50"/>
        <v>Mats Johansson</v>
      </c>
      <c r="BJ10" s="10" t="str">
        <f t="shared" si="51"/>
        <v>mats.johansson@nora.se</v>
      </c>
      <c r="BK10" s="10" t="str">
        <f t="shared" si="52"/>
        <v>Enhetschef</v>
      </c>
      <c r="BL10" s="10"/>
      <c r="BM10" s="11">
        <f t="shared" si="53"/>
        <v>0</v>
      </c>
      <c r="BN10" s="11">
        <f t="shared" si="54"/>
        <v>0</v>
      </c>
      <c r="BO10" s="11">
        <f t="shared" si="55"/>
        <v>1.25</v>
      </c>
      <c r="BP10" s="11">
        <f t="shared" si="56"/>
        <v>1.25</v>
      </c>
      <c r="BQ10" s="11">
        <f t="shared" si="57"/>
        <v>0</v>
      </c>
      <c r="BR10" s="17">
        <f t="shared" si="58"/>
        <v>2.5</v>
      </c>
      <c r="BS10" s="11">
        <f t="shared" si="59"/>
        <v>0</v>
      </c>
      <c r="BT10" s="11">
        <f t="shared" si="60"/>
        <v>1</v>
      </c>
      <c r="BU10" s="11">
        <f t="shared" si="61"/>
        <v>1</v>
      </c>
      <c r="BV10" s="11">
        <f t="shared" si="62"/>
        <v>1</v>
      </c>
      <c r="BW10" s="11">
        <f t="shared" si="63"/>
        <v>0</v>
      </c>
      <c r="BX10" s="11">
        <f t="shared" si="64"/>
        <v>0</v>
      </c>
      <c r="BY10" s="17">
        <f t="shared" si="65"/>
        <v>3</v>
      </c>
      <c r="BZ10" s="11">
        <f t="shared" si="66"/>
        <v>0</v>
      </c>
      <c r="CA10" s="11">
        <f t="shared" si="67"/>
        <v>0</v>
      </c>
      <c r="CB10" s="11">
        <f t="shared" si="68"/>
        <v>0.625</v>
      </c>
      <c r="CC10" s="11">
        <f t="shared" si="69"/>
        <v>0.625</v>
      </c>
      <c r="CD10" s="11">
        <f t="shared" si="70"/>
        <v>0</v>
      </c>
      <c r="CE10" s="11">
        <f t="shared" si="71"/>
        <v>0.625</v>
      </c>
      <c r="CF10" s="11">
        <f t="shared" si="72"/>
        <v>0</v>
      </c>
      <c r="CG10" s="11">
        <f t="shared" si="73"/>
        <v>0</v>
      </c>
      <c r="CH10" s="11">
        <f t="shared" si="74"/>
        <v>0</v>
      </c>
      <c r="CI10" s="17">
        <f t="shared" si="75"/>
        <v>1.875</v>
      </c>
      <c r="CJ10" s="11">
        <f t="shared" si="76"/>
        <v>1</v>
      </c>
      <c r="CK10" s="11">
        <f t="shared" si="77"/>
        <v>0</v>
      </c>
      <c r="CL10" s="11">
        <f t="shared" si="78"/>
        <v>1</v>
      </c>
      <c r="CM10" s="11">
        <f t="shared" si="79"/>
        <v>0</v>
      </c>
      <c r="CN10" s="11">
        <f t="shared" si="80"/>
        <v>0</v>
      </c>
      <c r="CO10" s="11">
        <f t="shared" si="81"/>
        <v>0</v>
      </c>
      <c r="CP10" s="17">
        <f t="shared" si="82"/>
        <v>2</v>
      </c>
      <c r="CQ10" s="11">
        <f t="shared" si="83"/>
        <v>1</v>
      </c>
      <c r="CR10" s="11">
        <f t="shared" si="84"/>
        <v>1</v>
      </c>
      <c r="CS10" s="11">
        <f t="shared" si="85"/>
        <v>1</v>
      </c>
      <c r="CT10" s="11">
        <f t="shared" si="86"/>
        <v>1</v>
      </c>
      <c r="CU10" s="11">
        <f t="shared" si="87"/>
        <v>0</v>
      </c>
      <c r="CV10" s="11">
        <f t="shared" si="88"/>
        <v>0</v>
      </c>
      <c r="CW10" s="17">
        <f t="shared" si="89"/>
        <v>4</v>
      </c>
      <c r="CX10" s="11">
        <f t="shared" si="90"/>
        <v>1</v>
      </c>
      <c r="CY10" s="11">
        <f t="shared" si="91"/>
        <v>1</v>
      </c>
      <c r="CZ10" s="11">
        <f t="shared" si="92"/>
        <v>1</v>
      </c>
      <c r="DA10" s="11">
        <f t="shared" si="93"/>
        <v>0</v>
      </c>
      <c r="DB10" s="11">
        <f t="shared" si="94"/>
        <v>0</v>
      </c>
      <c r="DC10" s="11">
        <f t="shared" si="95"/>
        <v>0</v>
      </c>
      <c r="DD10" s="17">
        <f t="shared" si="96"/>
        <v>3</v>
      </c>
      <c r="DE10" s="12" t="s">
        <v>1699</v>
      </c>
      <c r="DF10" s="12">
        <v>894</v>
      </c>
      <c r="DG10" s="13">
        <v>2182</v>
      </c>
      <c r="DH10" s="17">
        <f t="shared" si="97"/>
        <v>1</v>
      </c>
      <c r="DI10" s="17">
        <f t="shared" si="98"/>
        <v>2.5</v>
      </c>
      <c r="DJ10" s="10" t="str">
        <f t="shared" si="99"/>
        <v>Bra</v>
      </c>
    </row>
    <row r="11" spans="1:114" ht="15" x14ac:dyDescent="0.25">
      <c r="A11" s="6" t="s">
        <v>479</v>
      </c>
      <c r="B11" s="7">
        <v>1883</v>
      </c>
      <c r="C11" s="6" t="s">
        <v>492</v>
      </c>
      <c r="D11" s="9" t="str">
        <f t="shared" si="0"/>
        <v>Birgitta Spens</v>
      </c>
      <c r="E11" s="10" t="str">
        <f t="shared" si="1"/>
        <v>birgitta.spens@karlskoga.se</v>
      </c>
      <c r="F11" s="10" t="str">
        <f t="shared" si="2"/>
        <v>Folkhälsoutvecklare</v>
      </c>
      <c r="G11" s="11">
        <f t="shared" si="3"/>
        <v>1.25</v>
      </c>
      <c r="H11" s="11">
        <f t="shared" si="4"/>
        <v>1.25</v>
      </c>
      <c r="I11" s="11">
        <f t="shared" si="5"/>
        <v>1.25</v>
      </c>
      <c r="J11" s="11">
        <f t="shared" si="6"/>
        <v>1.25</v>
      </c>
      <c r="K11" s="11">
        <f t="shared" si="7"/>
        <v>0</v>
      </c>
      <c r="L11" s="10">
        <f t="shared" si="8"/>
        <v>5</v>
      </c>
      <c r="M11" s="11">
        <f t="shared" si="9"/>
        <v>1</v>
      </c>
      <c r="N11" s="11">
        <f t="shared" si="10"/>
        <v>0</v>
      </c>
      <c r="O11" s="11">
        <f t="shared" si="11"/>
        <v>1</v>
      </c>
      <c r="P11" s="11">
        <f t="shared" si="12"/>
        <v>1</v>
      </c>
      <c r="Q11" s="11">
        <f t="shared" si="13"/>
        <v>0</v>
      </c>
      <c r="R11" s="11">
        <f t="shared" si="14"/>
        <v>0</v>
      </c>
      <c r="S11" s="10">
        <f t="shared" si="15"/>
        <v>3</v>
      </c>
      <c r="T11" s="11">
        <f t="shared" si="16"/>
        <v>0</v>
      </c>
      <c r="U11" s="11">
        <f t="shared" si="17"/>
        <v>0</v>
      </c>
      <c r="V11" s="11">
        <f t="shared" si="18"/>
        <v>0</v>
      </c>
      <c r="W11" s="11">
        <f t="shared" si="19"/>
        <v>0</v>
      </c>
      <c r="X11" s="11">
        <f t="shared" si="20"/>
        <v>0.625</v>
      </c>
      <c r="Y11" s="11">
        <f t="shared" si="21"/>
        <v>0.625</v>
      </c>
      <c r="Z11" s="11">
        <f t="shared" si="22"/>
        <v>0.625</v>
      </c>
      <c r="AA11" s="11">
        <f t="shared" si="23"/>
        <v>0.625</v>
      </c>
      <c r="AB11" s="11">
        <f t="shared" si="24"/>
        <v>0</v>
      </c>
      <c r="AC11" s="10">
        <f t="shared" si="25"/>
        <v>2.5</v>
      </c>
      <c r="AD11" s="11">
        <f t="shared" si="26"/>
        <v>1</v>
      </c>
      <c r="AE11" s="11">
        <f t="shared" si="27"/>
        <v>0</v>
      </c>
      <c r="AF11" s="11">
        <f t="shared" si="28"/>
        <v>0</v>
      </c>
      <c r="AG11" s="11">
        <f t="shared" si="29"/>
        <v>2</v>
      </c>
      <c r="AH11" s="11">
        <f t="shared" si="30"/>
        <v>0</v>
      </c>
      <c r="AI11" s="11">
        <f t="shared" si="31"/>
        <v>0</v>
      </c>
      <c r="AJ11" s="10">
        <f t="shared" si="32"/>
        <v>3</v>
      </c>
      <c r="AK11" s="11">
        <f t="shared" si="33"/>
        <v>1</v>
      </c>
      <c r="AL11" s="11">
        <f t="shared" si="34"/>
        <v>1</v>
      </c>
      <c r="AM11" s="11">
        <f t="shared" si="35"/>
        <v>1</v>
      </c>
      <c r="AN11" s="11">
        <f t="shared" si="36"/>
        <v>1</v>
      </c>
      <c r="AO11" s="11">
        <f t="shared" si="37"/>
        <v>0</v>
      </c>
      <c r="AP11" s="11">
        <f t="shared" si="38"/>
        <v>0</v>
      </c>
      <c r="AQ11" s="10">
        <f t="shared" si="39"/>
        <v>4</v>
      </c>
      <c r="AR11" s="11">
        <f t="shared" si="40"/>
        <v>1</v>
      </c>
      <c r="AS11" s="11">
        <f t="shared" si="41"/>
        <v>1</v>
      </c>
      <c r="AT11" s="11">
        <f t="shared" si="42"/>
        <v>1</v>
      </c>
      <c r="AU11" s="11">
        <f t="shared" si="43"/>
        <v>0</v>
      </c>
      <c r="AV11" s="11">
        <f t="shared" si="44"/>
        <v>0</v>
      </c>
      <c r="AW11" s="11">
        <f t="shared" si="45"/>
        <v>0</v>
      </c>
      <c r="AX11" s="10">
        <f t="shared" si="46"/>
        <v>3</v>
      </c>
      <c r="AY11" s="12" t="s">
        <v>1700</v>
      </c>
      <c r="AZ11" s="12" t="s">
        <v>1353</v>
      </c>
      <c r="BA11" s="13">
        <v>3238</v>
      </c>
      <c r="BB11" s="10">
        <f t="shared" si="47"/>
        <v>5</v>
      </c>
      <c r="BC11" s="17">
        <f t="shared" si="48"/>
        <v>3.6</v>
      </c>
      <c r="BD11" s="36" t="s">
        <v>1786</v>
      </c>
      <c r="BE11" s="10" t="str">
        <f t="shared" si="49"/>
        <v>Varken eller</v>
      </c>
      <c r="BF11" s="6" t="s">
        <v>479</v>
      </c>
      <c r="BG11" s="7">
        <v>1883</v>
      </c>
      <c r="BH11" s="6" t="s">
        <v>492</v>
      </c>
      <c r="BI11" s="9" t="str">
        <f t="shared" si="50"/>
        <v>Birgitta Spens</v>
      </c>
      <c r="BJ11" s="10" t="str">
        <f t="shared" si="51"/>
        <v>birgitta.spens@karlskoga.se</v>
      </c>
      <c r="BK11" s="10" t="str">
        <f t="shared" si="52"/>
        <v>Folkhälsoutvecklare</v>
      </c>
      <c r="BL11" s="10"/>
      <c r="BM11" s="11">
        <f t="shared" si="53"/>
        <v>1.25</v>
      </c>
      <c r="BN11" s="11">
        <f t="shared" si="54"/>
        <v>1.25</v>
      </c>
      <c r="BO11" s="11">
        <f t="shared" si="55"/>
        <v>1.25</v>
      </c>
      <c r="BP11" s="11">
        <f t="shared" si="56"/>
        <v>1.25</v>
      </c>
      <c r="BQ11" s="11">
        <f t="shared" si="57"/>
        <v>0</v>
      </c>
      <c r="BR11" s="17">
        <f t="shared" si="58"/>
        <v>5</v>
      </c>
      <c r="BS11" s="11">
        <f t="shared" si="59"/>
        <v>1</v>
      </c>
      <c r="BT11" s="11">
        <f t="shared" si="60"/>
        <v>0</v>
      </c>
      <c r="BU11" s="11">
        <f t="shared" si="61"/>
        <v>1</v>
      </c>
      <c r="BV11" s="11">
        <f t="shared" si="62"/>
        <v>1</v>
      </c>
      <c r="BW11" s="11">
        <f t="shared" si="63"/>
        <v>0</v>
      </c>
      <c r="BX11" s="11">
        <f t="shared" si="64"/>
        <v>0</v>
      </c>
      <c r="BY11" s="17">
        <f t="shared" si="65"/>
        <v>3</v>
      </c>
      <c r="BZ11" s="11">
        <f t="shared" si="66"/>
        <v>0</v>
      </c>
      <c r="CA11" s="11">
        <f t="shared" si="67"/>
        <v>0</v>
      </c>
      <c r="CB11" s="11">
        <f t="shared" si="68"/>
        <v>0</v>
      </c>
      <c r="CC11" s="11">
        <f t="shared" si="69"/>
        <v>0</v>
      </c>
      <c r="CD11" s="11">
        <f t="shared" si="70"/>
        <v>0.625</v>
      </c>
      <c r="CE11" s="11">
        <f t="shared" si="71"/>
        <v>0.625</v>
      </c>
      <c r="CF11" s="11">
        <f t="shared" si="72"/>
        <v>0.625</v>
      </c>
      <c r="CG11" s="11">
        <f t="shared" si="73"/>
        <v>0.625</v>
      </c>
      <c r="CH11" s="11">
        <f t="shared" si="74"/>
        <v>0</v>
      </c>
      <c r="CI11" s="17">
        <f t="shared" si="75"/>
        <v>2.5</v>
      </c>
      <c r="CJ11" s="11">
        <f t="shared" si="76"/>
        <v>1</v>
      </c>
      <c r="CK11" s="11">
        <f t="shared" si="77"/>
        <v>0</v>
      </c>
      <c r="CL11" s="11">
        <f t="shared" si="78"/>
        <v>0</v>
      </c>
      <c r="CM11" s="11">
        <f t="shared" si="79"/>
        <v>2</v>
      </c>
      <c r="CN11" s="11">
        <f t="shared" si="80"/>
        <v>0</v>
      </c>
      <c r="CO11" s="11">
        <f t="shared" si="81"/>
        <v>0</v>
      </c>
      <c r="CP11" s="17">
        <f t="shared" si="82"/>
        <v>3</v>
      </c>
      <c r="CQ11" s="11">
        <f t="shared" si="83"/>
        <v>1</v>
      </c>
      <c r="CR11" s="11">
        <f t="shared" si="84"/>
        <v>1</v>
      </c>
      <c r="CS11" s="11">
        <f t="shared" si="85"/>
        <v>1</v>
      </c>
      <c r="CT11" s="11">
        <f t="shared" si="86"/>
        <v>1</v>
      </c>
      <c r="CU11" s="11">
        <f t="shared" si="87"/>
        <v>0</v>
      </c>
      <c r="CV11" s="11">
        <f t="shared" si="88"/>
        <v>0</v>
      </c>
      <c r="CW11" s="17">
        <f t="shared" si="89"/>
        <v>4</v>
      </c>
      <c r="CX11" s="11">
        <f t="shared" si="90"/>
        <v>1</v>
      </c>
      <c r="CY11" s="11">
        <f t="shared" si="91"/>
        <v>1</v>
      </c>
      <c r="CZ11" s="11">
        <f t="shared" si="92"/>
        <v>1</v>
      </c>
      <c r="DA11" s="11">
        <f t="shared" si="93"/>
        <v>0</v>
      </c>
      <c r="DB11" s="11">
        <f t="shared" si="94"/>
        <v>0</v>
      </c>
      <c r="DC11" s="11">
        <f t="shared" si="95"/>
        <v>0</v>
      </c>
      <c r="DD11" s="17">
        <f t="shared" si="96"/>
        <v>3</v>
      </c>
      <c r="DE11" s="12" t="s">
        <v>1700</v>
      </c>
      <c r="DF11" s="12" t="s">
        <v>1353</v>
      </c>
      <c r="DG11" s="13">
        <v>3238</v>
      </c>
      <c r="DH11" s="17">
        <f t="shared" si="97"/>
        <v>5</v>
      </c>
      <c r="DI11" s="17">
        <f t="shared" si="98"/>
        <v>3.6</v>
      </c>
      <c r="DJ11" s="10" t="str">
        <f t="shared" si="99"/>
        <v>Varken eller</v>
      </c>
    </row>
    <row r="12" spans="1:114" ht="15" x14ac:dyDescent="0.25">
      <c r="A12" s="6" t="s">
        <v>479</v>
      </c>
      <c r="B12" s="7">
        <v>1880</v>
      </c>
      <c r="C12" s="6" t="s">
        <v>125</v>
      </c>
      <c r="D12" s="9" t="str">
        <f t="shared" si="0"/>
        <v>Ulf Lindin</v>
      </c>
      <c r="E12" s="10" t="str">
        <f t="shared" si="1"/>
        <v>ulf.lindin@orebro.se</v>
      </c>
      <c r="F12" s="10" t="str">
        <f t="shared" si="2"/>
        <v>Verksamhetschef</v>
      </c>
      <c r="G12" s="11">
        <f t="shared" si="3"/>
        <v>1.25</v>
      </c>
      <c r="H12" s="11">
        <f t="shared" si="4"/>
        <v>0</v>
      </c>
      <c r="I12" s="11">
        <f t="shared" si="5"/>
        <v>0</v>
      </c>
      <c r="J12" s="11">
        <f t="shared" si="6"/>
        <v>1.25</v>
      </c>
      <c r="K12" s="11">
        <f t="shared" si="7"/>
        <v>0</v>
      </c>
      <c r="L12" s="10">
        <f t="shared" si="8"/>
        <v>2.5</v>
      </c>
      <c r="M12" s="11">
        <f t="shared" si="9"/>
        <v>1</v>
      </c>
      <c r="N12" s="11">
        <f t="shared" si="10"/>
        <v>1</v>
      </c>
      <c r="O12" s="11">
        <f t="shared" si="11"/>
        <v>1</v>
      </c>
      <c r="P12" s="11">
        <f t="shared" si="12"/>
        <v>1</v>
      </c>
      <c r="Q12" s="11">
        <f t="shared" si="13"/>
        <v>1</v>
      </c>
      <c r="R12" s="11">
        <f t="shared" si="14"/>
        <v>0</v>
      </c>
      <c r="S12" s="10">
        <f t="shared" si="15"/>
        <v>5</v>
      </c>
      <c r="T12" s="11">
        <f t="shared" si="16"/>
        <v>0.625</v>
      </c>
      <c r="U12" s="11">
        <f t="shared" si="17"/>
        <v>0.625</v>
      </c>
      <c r="V12" s="11">
        <f t="shared" si="18"/>
        <v>0.625</v>
      </c>
      <c r="W12" s="11">
        <f t="shared" si="19"/>
        <v>0.625</v>
      </c>
      <c r="X12" s="11">
        <f t="shared" si="20"/>
        <v>0.625</v>
      </c>
      <c r="Y12" s="11">
        <f t="shared" si="21"/>
        <v>0.625</v>
      </c>
      <c r="Z12" s="11">
        <f t="shared" si="22"/>
        <v>0.625</v>
      </c>
      <c r="AA12" s="11">
        <f t="shared" si="23"/>
        <v>0.625</v>
      </c>
      <c r="AB12" s="11">
        <f t="shared" si="24"/>
        <v>0</v>
      </c>
      <c r="AC12" s="10">
        <f t="shared" si="25"/>
        <v>5</v>
      </c>
      <c r="AD12" s="11">
        <f t="shared" si="26"/>
        <v>0</v>
      </c>
      <c r="AE12" s="11">
        <f t="shared" si="27"/>
        <v>2</v>
      </c>
      <c r="AF12" s="11">
        <f t="shared" si="28"/>
        <v>0</v>
      </c>
      <c r="AG12" s="11">
        <f t="shared" si="29"/>
        <v>2</v>
      </c>
      <c r="AH12" s="11">
        <f t="shared" si="30"/>
        <v>1</v>
      </c>
      <c r="AI12" s="11">
        <f t="shared" si="31"/>
        <v>0</v>
      </c>
      <c r="AJ12" s="10">
        <f t="shared" si="32"/>
        <v>5</v>
      </c>
      <c r="AK12" s="11">
        <f t="shared" si="33"/>
        <v>1</v>
      </c>
      <c r="AL12" s="11">
        <f t="shared" si="34"/>
        <v>1</v>
      </c>
      <c r="AM12" s="11">
        <f t="shared" si="35"/>
        <v>1</v>
      </c>
      <c r="AN12" s="11">
        <f t="shared" si="36"/>
        <v>1</v>
      </c>
      <c r="AO12" s="11">
        <f t="shared" si="37"/>
        <v>0</v>
      </c>
      <c r="AP12" s="11">
        <f t="shared" si="38"/>
        <v>0</v>
      </c>
      <c r="AQ12" s="10">
        <f t="shared" si="39"/>
        <v>4</v>
      </c>
      <c r="AR12" s="11">
        <f t="shared" si="40"/>
        <v>1</v>
      </c>
      <c r="AS12" s="11">
        <f t="shared" si="41"/>
        <v>1</v>
      </c>
      <c r="AT12" s="11">
        <f t="shared" si="42"/>
        <v>1</v>
      </c>
      <c r="AU12" s="11">
        <f t="shared" si="43"/>
        <v>1</v>
      </c>
      <c r="AV12" s="11">
        <f t="shared" si="44"/>
        <v>1</v>
      </c>
      <c r="AW12" s="11">
        <f t="shared" si="45"/>
        <v>0</v>
      </c>
      <c r="AX12" s="10">
        <f t="shared" si="46"/>
        <v>5</v>
      </c>
      <c r="AY12" s="12" t="s">
        <v>1701</v>
      </c>
      <c r="AZ12" s="12" t="s">
        <v>1702</v>
      </c>
      <c r="BA12" s="13">
        <v>3065</v>
      </c>
      <c r="BB12" s="10">
        <f t="shared" si="47"/>
        <v>4</v>
      </c>
      <c r="BC12" s="17">
        <f t="shared" si="48"/>
        <v>4.4000000000000004</v>
      </c>
      <c r="BD12" s="37" t="s">
        <v>1787</v>
      </c>
      <c r="BE12" s="10" t="str">
        <f t="shared" si="49"/>
        <v>Bra</v>
      </c>
      <c r="BF12" s="6" t="s">
        <v>479</v>
      </c>
      <c r="BG12" s="7">
        <v>1880</v>
      </c>
      <c r="BH12" s="6" t="s">
        <v>125</v>
      </c>
      <c r="BI12" s="9" t="str">
        <f t="shared" si="50"/>
        <v>Ulf Lindin</v>
      </c>
      <c r="BJ12" s="10" t="str">
        <f t="shared" si="51"/>
        <v>ulf.lindin@orebro.se</v>
      </c>
      <c r="BK12" s="10" t="str">
        <f t="shared" si="52"/>
        <v>Verksamhetschef</v>
      </c>
      <c r="BL12" s="10"/>
      <c r="BM12" s="11">
        <f t="shared" si="53"/>
        <v>1.25</v>
      </c>
      <c r="BN12" s="11">
        <f t="shared" si="54"/>
        <v>0</v>
      </c>
      <c r="BO12" s="11">
        <f t="shared" si="55"/>
        <v>0</v>
      </c>
      <c r="BP12" s="11">
        <f t="shared" si="56"/>
        <v>1.25</v>
      </c>
      <c r="BQ12" s="11">
        <f t="shared" si="57"/>
        <v>0</v>
      </c>
      <c r="BR12" s="17">
        <f t="shared" si="58"/>
        <v>2.5</v>
      </c>
      <c r="BS12" s="11">
        <f t="shared" si="59"/>
        <v>1</v>
      </c>
      <c r="BT12" s="11">
        <f t="shared" si="60"/>
        <v>1</v>
      </c>
      <c r="BU12" s="11">
        <f t="shared" si="61"/>
        <v>1</v>
      </c>
      <c r="BV12" s="11">
        <f t="shared" si="62"/>
        <v>1</v>
      </c>
      <c r="BW12" s="11">
        <f t="shared" si="63"/>
        <v>1</v>
      </c>
      <c r="BX12" s="11">
        <f t="shared" si="64"/>
        <v>0</v>
      </c>
      <c r="BY12" s="17">
        <f t="shared" si="65"/>
        <v>5</v>
      </c>
      <c r="BZ12" s="11">
        <f t="shared" si="66"/>
        <v>0.625</v>
      </c>
      <c r="CA12" s="11">
        <f t="shared" si="67"/>
        <v>0.625</v>
      </c>
      <c r="CB12" s="11">
        <f t="shared" si="68"/>
        <v>0.625</v>
      </c>
      <c r="CC12" s="11">
        <f t="shared" si="69"/>
        <v>0.625</v>
      </c>
      <c r="CD12" s="11">
        <f t="shared" si="70"/>
        <v>0.625</v>
      </c>
      <c r="CE12" s="11">
        <f t="shared" si="71"/>
        <v>0.625</v>
      </c>
      <c r="CF12" s="11">
        <f t="shared" si="72"/>
        <v>0.625</v>
      </c>
      <c r="CG12" s="11">
        <f t="shared" si="73"/>
        <v>0.625</v>
      </c>
      <c r="CH12" s="11">
        <f t="shared" si="74"/>
        <v>0</v>
      </c>
      <c r="CI12" s="17">
        <f t="shared" si="75"/>
        <v>5</v>
      </c>
      <c r="CJ12" s="11">
        <f t="shared" si="76"/>
        <v>0</v>
      </c>
      <c r="CK12" s="11">
        <f t="shared" si="77"/>
        <v>2</v>
      </c>
      <c r="CL12" s="11">
        <f t="shared" si="78"/>
        <v>0</v>
      </c>
      <c r="CM12" s="11">
        <f t="shared" si="79"/>
        <v>2</v>
      </c>
      <c r="CN12" s="11">
        <f t="shared" si="80"/>
        <v>1</v>
      </c>
      <c r="CO12" s="11">
        <f t="shared" si="81"/>
        <v>0</v>
      </c>
      <c r="CP12" s="17">
        <f t="shared" si="82"/>
        <v>5</v>
      </c>
      <c r="CQ12" s="11">
        <f t="shared" si="83"/>
        <v>1</v>
      </c>
      <c r="CR12" s="11">
        <f t="shared" si="84"/>
        <v>1</v>
      </c>
      <c r="CS12" s="11">
        <f t="shared" si="85"/>
        <v>1</v>
      </c>
      <c r="CT12" s="11">
        <f t="shared" si="86"/>
        <v>1</v>
      </c>
      <c r="CU12" s="11">
        <f t="shared" si="87"/>
        <v>0</v>
      </c>
      <c r="CV12" s="11">
        <f t="shared" si="88"/>
        <v>0</v>
      </c>
      <c r="CW12" s="17">
        <f t="shared" si="89"/>
        <v>4</v>
      </c>
      <c r="CX12" s="11">
        <f t="shared" si="90"/>
        <v>1</v>
      </c>
      <c r="CY12" s="11">
        <f t="shared" si="91"/>
        <v>1</v>
      </c>
      <c r="CZ12" s="11">
        <f t="shared" si="92"/>
        <v>1</v>
      </c>
      <c r="DA12" s="11">
        <f t="shared" si="93"/>
        <v>1</v>
      </c>
      <c r="DB12" s="11">
        <f t="shared" si="94"/>
        <v>1</v>
      </c>
      <c r="DC12" s="11">
        <f t="shared" si="95"/>
        <v>0</v>
      </c>
      <c r="DD12" s="17">
        <f t="shared" si="96"/>
        <v>5</v>
      </c>
      <c r="DE12" s="12" t="s">
        <v>1701</v>
      </c>
      <c r="DF12" s="12" t="s">
        <v>1702</v>
      </c>
      <c r="DG12" s="13">
        <v>3065</v>
      </c>
      <c r="DH12" s="17">
        <f t="shared" si="97"/>
        <v>4</v>
      </c>
      <c r="DI12" s="17">
        <f t="shared" si="98"/>
        <v>4.4000000000000004</v>
      </c>
      <c r="DJ12" s="10" t="str">
        <f t="shared" si="99"/>
        <v>Bra</v>
      </c>
    </row>
    <row r="13" spans="1:114" ht="14.25" x14ac:dyDescent="0.2">
      <c r="A13" s="6"/>
      <c r="B13" s="7"/>
      <c r="C13" s="6"/>
      <c r="D13" s="9"/>
      <c r="E13" s="10"/>
      <c r="F13" s="10"/>
      <c r="G13" s="11"/>
      <c r="H13" s="11"/>
      <c r="I13" s="11"/>
      <c r="J13" s="11"/>
      <c r="K13" s="11"/>
      <c r="L13" s="10"/>
      <c r="M13" s="11"/>
      <c r="N13" s="11"/>
      <c r="O13" s="11"/>
      <c r="P13" s="11"/>
      <c r="Q13" s="11"/>
      <c r="R13" s="11"/>
      <c r="S13" s="10"/>
      <c r="T13" s="11"/>
      <c r="U13" s="11"/>
      <c r="V13" s="11"/>
      <c r="W13" s="11"/>
      <c r="X13" s="11"/>
      <c r="Y13" s="11"/>
      <c r="Z13" s="11"/>
      <c r="AA13" s="11"/>
      <c r="AB13" s="11"/>
      <c r="AC13" s="10"/>
      <c r="AD13" s="11"/>
      <c r="AE13" s="11"/>
      <c r="AF13" s="11"/>
      <c r="AG13" s="11"/>
      <c r="AH13" s="11"/>
      <c r="AI13" s="11"/>
      <c r="AJ13" s="10"/>
      <c r="AK13" s="11"/>
      <c r="AL13" s="11"/>
      <c r="AM13" s="11"/>
      <c r="AN13" s="11"/>
      <c r="AO13" s="11"/>
      <c r="AP13" s="11"/>
      <c r="AQ13" s="10"/>
      <c r="AR13" s="11"/>
      <c r="AS13" s="11"/>
      <c r="AT13" s="11"/>
      <c r="AU13" s="11"/>
      <c r="AV13" s="11"/>
      <c r="AW13" s="11"/>
      <c r="AX13" s="10"/>
      <c r="AY13" s="12"/>
      <c r="AZ13" s="12"/>
      <c r="BA13" s="13"/>
      <c r="BB13" s="10"/>
      <c r="BC13" s="17"/>
      <c r="BD13" s="17"/>
      <c r="BE13" s="10"/>
      <c r="BF13" s="6"/>
      <c r="BG13" s="7"/>
      <c r="BH13" s="6"/>
      <c r="BI13" s="9"/>
      <c r="BJ13" s="10"/>
      <c r="BK13" s="10"/>
      <c r="BL13" s="10"/>
      <c r="BM13" s="11"/>
      <c r="BN13" s="11"/>
      <c r="BO13" s="11"/>
      <c r="BP13" s="11"/>
      <c r="BQ13" s="11"/>
      <c r="BR13" s="17"/>
      <c r="BS13" s="11"/>
      <c r="BT13" s="11"/>
      <c r="BU13" s="11"/>
      <c r="BV13" s="11"/>
      <c r="BW13" s="11"/>
      <c r="BX13" s="11"/>
      <c r="BY13" s="17"/>
      <c r="BZ13" s="11"/>
      <c r="CA13" s="11"/>
      <c r="CB13" s="11"/>
      <c r="CC13" s="11"/>
      <c r="CD13" s="11"/>
      <c r="CE13" s="11"/>
      <c r="CF13" s="11"/>
      <c r="CG13" s="11"/>
      <c r="CH13" s="11"/>
      <c r="CI13" s="17"/>
      <c r="CJ13" s="11"/>
      <c r="CK13" s="11"/>
      <c r="CL13" s="11"/>
      <c r="CM13" s="11"/>
      <c r="CN13" s="11"/>
      <c r="CO13" s="11"/>
      <c r="CP13" s="17"/>
      <c r="CQ13" s="11"/>
      <c r="CR13" s="11"/>
      <c r="CS13" s="11"/>
      <c r="CT13" s="11"/>
      <c r="CU13" s="11"/>
      <c r="CV13" s="11"/>
      <c r="CW13" s="17"/>
      <c r="CX13" s="11"/>
      <c r="CY13" s="11"/>
      <c r="CZ13" s="11"/>
      <c r="DA13" s="11"/>
      <c r="DB13" s="11"/>
      <c r="DC13" s="11"/>
      <c r="DD13" s="17"/>
      <c r="DE13" s="12"/>
      <c r="DF13" s="12"/>
      <c r="DG13" s="13"/>
      <c r="DH13" s="17"/>
      <c r="DI13" s="17"/>
      <c r="DJ13" s="10"/>
    </row>
    <row r="14" spans="1:114" ht="15" x14ac:dyDescent="0.25">
      <c r="A14" s="6"/>
      <c r="B14" s="7"/>
      <c r="C14" s="19" t="s">
        <v>1726</v>
      </c>
      <c r="D14" s="9"/>
      <c r="E14" s="10"/>
      <c r="F14" s="10"/>
      <c r="G14" s="11"/>
      <c r="H14" s="11"/>
      <c r="I14" s="11"/>
      <c r="J14" s="11"/>
      <c r="K14" s="11"/>
      <c r="L14" s="10"/>
      <c r="M14" s="11"/>
      <c r="N14" s="11"/>
      <c r="O14" s="11"/>
      <c r="P14" s="11"/>
      <c r="Q14" s="11"/>
      <c r="R14" s="11"/>
      <c r="S14" s="10"/>
      <c r="T14" s="11"/>
      <c r="U14" s="11"/>
      <c r="V14" s="11"/>
      <c r="W14" s="11"/>
      <c r="X14" s="11"/>
      <c r="Y14" s="11"/>
      <c r="Z14" s="11"/>
      <c r="AA14" s="11"/>
      <c r="AB14" s="11"/>
      <c r="AC14" s="10"/>
      <c r="AD14" s="11"/>
      <c r="AE14" s="11"/>
      <c r="AF14" s="11"/>
      <c r="AG14" s="11"/>
      <c r="AH14" s="11"/>
      <c r="AI14" s="11"/>
      <c r="AJ14" s="10"/>
      <c r="AK14" s="11"/>
      <c r="AL14" s="11"/>
      <c r="AM14" s="11"/>
      <c r="AN14" s="11"/>
      <c r="AO14" s="11"/>
      <c r="AP14" s="11"/>
      <c r="AQ14" s="10"/>
      <c r="AR14" s="11"/>
      <c r="AS14" s="11"/>
      <c r="AT14" s="11"/>
      <c r="AU14" s="11"/>
      <c r="AV14" s="11"/>
      <c r="AW14" s="11"/>
      <c r="AX14" s="10"/>
      <c r="AY14" s="12"/>
      <c r="AZ14" s="12"/>
      <c r="BA14" s="13"/>
      <c r="BB14" s="10"/>
      <c r="BC14" s="17">
        <f>SUM(BC5:BC12)/COUNT(BC5:BC12)</f>
        <v>2.8125</v>
      </c>
      <c r="BD14" s="35" t="s">
        <v>1785</v>
      </c>
      <c r="BE14" s="10"/>
      <c r="BF14" s="6"/>
      <c r="BG14" s="7"/>
      <c r="BH14" s="6"/>
      <c r="BI14" s="9"/>
      <c r="BJ14" s="10"/>
      <c r="BK14" s="10"/>
      <c r="BL14" s="10"/>
      <c r="BM14" s="11"/>
      <c r="BN14" s="11"/>
      <c r="BO14" s="11"/>
      <c r="BP14" s="11"/>
      <c r="BQ14" s="11"/>
      <c r="BR14" s="17"/>
      <c r="BS14" s="11"/>
      <c r="BT14" s="11"/>
      <c r="BU14" s="11"/>
      <c r="BV14" s="11"/>
      <c r="BW14" s="11"/>
      <c r="BX14" s="11"/>
      <c r="BY14" s="17"/>
      <c r="BZ14" s="11"/>
      <c r="CA14" s="11"/>
      <c r="CB14" s="11"/>
      <c r="CC14" s="11"/>
      <c r="CD14" s="11"/>
      <c r="CE14" s="11"/>
      <c r="CF14" s="11"/>
      <c r="CG14" s="11"/>
      <c r="CH14" s="11"/>
      <c r="CI14" s="17"/>
      <c r="CJ14" s="11"/>
      <c r="CK14" s="11"/>
      <c r="CL14" s="11"/>
      <c r="CM14" s="11"/>
      <c r="CN14" s="11"/>
      <c r="CO14" s="11"/>
      <c r="CP14" s="17"/>
      <c r="CQ14" s="11"/>
      <c r="CR14" s="11"/>
      <c r="CS14" s="11"/>
      <c r="CT14" s="11"/>
      <c r="CU14" s="11"/>
      <c r="CV14" s="11"/>
      <c r="CW14" s="17"/>
      <c r="CX14" s="11"/>
      <c r="CY14" s="11"/>
      <c r="CZ14" s="11"/>
      <c r="DA14" s="11"/>
      <c r="DB14" s="11"/>
      <c r="DC14" s="11"/>
      <c r="DD14" s="17"/>
      <c r="DE14" s="12"/>
      <c r="DF14" s="12"/>
      <c r="DG14" s="13"/>
      <c r="DH14" s="17"/>
      <c r="DI14" s="17"/>
      <c r="DJ14" s="10"/>
    </row>
    <row r="15" spans="1:114" ht="14.25" x14ac:dyDescent="0.2">
      <c r="A15" s="6"/>
      <c r="B15" s="7"/>
      <c r="C15" s="6"/>
      <c r="D15" s="9"/>
      <c r="E15" s="10"/>
      <c r="F15" s="10"/>
      <c r="G15" s="11"/>
      <c r="H15" s="11"/>
      <c r="I15" s="11"/>
      <c r="J15" s="11"/>
      <c r="K15" s="11"/>
      <c r="L15" s="10"/>
      <c r="M15" s="11"/>
      <c r="N15" s="11"/>
      <c r="O15" s="11"/>
      <c r="P15" s="11"/>
      <c r="Q15" s="11"/>
      <c r="R15" s="11"/>
      <c r="S15" s="10"/>
      <c r="T15" s="11"/>
      <c r="U15" s="11"/>
      <c r="V15" s="11"/>
      <c r="W15" s="11"/>
      <c r="X15" s="11"/>
      <c r="Y15" s="11"/>
      <c r="Z15" s="11"/>
      <c r="AA15" s="11"/>
      <c r="AB15" s="11"/>
      <c r="AC15" s="10"/>
      <c r="AD15" s="11"/>
      <c r="AE15" s="11"/>
      <c r="AF15" s="11"/>
      <c r="AG15" s="11"/>
      <c r="AH15" s="11"/>
      <c r="AI15" s="11"/>
      <c r="AJ15" s="10"/>
      <c r="AK15" s="11"/>
      <c r="AL15" s="11"/>
      <c r="AM15" s="11"/>
      <c r="AN15" s="11"/>
      <c r="AO15" s="11"/>
      <c r="AP15" s="11"/>
      <c r="AQ15" s="10"/>
      <c r="AR15" s="11"/>
      <c r="AS15" s="11"/>
      <c r="AT15" s="11"/>
      <c r="AU15" s="11"/>
      <c r="AV15" s="11"/>
      <c r="AW15" s="11"/>
      <c r="AX15" s="10"/>
      <c r="AY15" s="12"/>
      <c r="AZ15" s="12"/>
      <c r="BA15" s="13"/>
      <c r="BB15" s="10"/>
      <c r="BC15" s="17"/>
      <c r="BD15" s="17"/>
      <c r="BE15" s="10"/>
      <c r="BF15" s="6"/>
      <c r="BG15" s="7"/>
      <c r="BH15" s="6"/>
      <c r="BI15" s="9"/>
      <c r="BJ15" s="10"/>
      <c r="BK15" s="10"/>
      <c r="BL15" s="10"/>
      <c r="BM15" s="11"/>
      <c r="BN15" s="11"/>
      <c r="BO15" s="11"/>
      <c r="BP15" s="11"/>
      <c r="BQ15" s="11"/>
      <c r="BR15" s="17"/>
      <c r="BS15" s="11"/>
      <c r="BT15" s="11"/>
      <c r="BU15" s="11"/>
      <c r="BV15" s="11"/>
      <c r="BW15" s="11"/>
      <c r="BX15" s="11"/>
      <c r="BY15" s="17"/>
      <c r="BZ15" s="11"/>
      <c r="CA15" s="11"/>
      <c r="CB15" s="11"/>
      <c r="CC15" s="11"/>
      <c r="CD15" s="11"/>
      <c r="CE15" s="11"/>
      <c r="CF15" s="11"/>
      <c r="CG15" s="11"/>
      <c r="CH15" s="11"/>
      <c r="CI15" s="17"/>
      <c r="CJ15" s="11"/>
      <c r="CK15" s="11"/>
      <c r="CL15" s="11"/>
      <c r="CM15" s="11"/>
      <c r="CN15" s="11"/>
      <c r="CO15" s="11"/>
      <c r="CP15" s="17"/>
      <c r="CQ15" s="11"/>
      <c r="CR15" s="11"/>
      <c r="CS15" s="11"/>
      <c r="CT15" s="11"/>
      <c r="CU15" s="11"/>
      <c r="CV15" s="11"/>
      <c r="CW15" s="17"/>
      <c r="CX15" s="11"/>
      <c r="CY15" s="11"/>
      <c r="CZ15" s="11"/>
      <c r="DA15" s="11"/>
      <c r="DB15" s="11"/>
      <c r="DC15" s="11"/>
      <c r="DD15" s="17"/>
      <c r="DE15" s="12"/>
      <c r="DF15" s="12"/>
      <c r="DG15" s="13"/>
      <c r="DH15" s="17"/>
      <c r="DI15" s="17"/>
      <c r="DJ15" s="10"/>
    </row>
    <row r="16" spans="1:114" ht="14.25" x14ac:dyDescent="0.2">
      <c r="A16" s="6"/>
      <c r="B16" s="7"/>
      <c r="C16" s="19" t="s">
        <v>1789</v>
      </c>
      <c r="D16" s="9"/>
      <c r="E16" s="10"/>
      <c r="F16" s="10"/>
      <c r="G16" s="11"/>
      <c r="H16" s="11"/>
      <c r="I16" s="11"/>
      <c r="J16" s="11"/>
      <c r="K16" s="11"/>
      <c r="L16" s="10"/>
      <c r="M16" s="11"/>
      <c r="N16" s="11"/>
      <c r="O16" s="11"/>
      <c r="P16" s="11"/>
      <c r="Q16" s="11"/>
      <c r="R16" s="11"/>
      <c r="S16" s="10"/>
      <c r="T16" s="11"/>
      <c r="U16" s="11"/>
      <c r="V16" s="11"/>
      <c r="W16" s="11"/>
      <c r="X16" s="11"/>
      <c r="Y16" s="11"/>
      <c r="Z16" s="11"/>
      <c r="AA16" s="11"/>
      <c r="AB16" s="11"/>
      <c r="AC16" s="10"/>
      <c r="AD16" s="11"/>
      <c r="AE16" s="11"/>
      <c r="AF16" s="11"/>
      <c r="AG16" s="11"/>
      <c r="AH16" s="11"/>
      <c r="AI16" s="11"/>
      <c r="AJ16" s="10"/>
      <c r="AK16" s="11"/>
      <c r="AL16" s="11"/>
      <c r="AM16" s="11"/>
      <c r="AN16" s="11"/>
      <c r="AO16" s="11"/>
      <c r="AP16" s="11"/>
      <c r="AQ16" s="10"/>
      <c r="AR16" s="11"/>
      <c r="AS16" s="11"/>
      <c r="AT16" s="11"/>
      <c r="AU16" s="11"/>
      <c r="AV16" s="11"/>
      <c r="AW16" s="11"/>
      <c r="AX16" s="10"/>
      <c r="AY16" s="12"/>
      <c r="AZ16" s="12"/>
      <c r="BA16" s="13"/>
      <c r="BB16" s="10"/>
      <c r="BC16" s="17"/>
      <c r="BD16" s="17"/>
      <c r="BE16" s="10"/>
      <c r="BF16" s="6"/>
      <c r="BG16" s="7"/>
      <c r="BH16" s="6"/>
      <c r="BI16" s="9"/>
      <c r="BJ16" s="10"/>
      <c r="BK16" s="10"/>
      <c r="BL16" s="10"/>
      <c r="BM16" s="11"/>
      <c r="BN16" s="11"/>
      <c r="BO16" s="11"/>
      <c r="BP16" s="11"/>
      <c r="BQ16" s="11"/>
      <c r="BR16" s="17"/>
      <c r="BS16" s="11"/>
      <c r="BT16" s="11"/>
      <c r="BU16" s="11"/>
      <c r="BV16" s="11"/>
      <c r="BW16" s="11"/>
      <c r="BX16" s="11"/>
      <c r="BY16" s="17"/>
      <c r="BZ16" s="11"/>
      <c r="CA16" s="11"/>
      <c r="CB16" s="11"/>
      <c r="CC16" s="11"/>
      <c r="CD16" s="11"/>
      <c r="CE16" s="11"/>
      <c r="CF16" s="11"/>
      <c r="CG16" s="11"/>
      <c r="CH16" s="11"/>
      <c r="CI16" s="17"/>
      <c r="CJ16" s="11"/>
      <c r="CK16" s="11"/>
      <c r="CL16" s="11"/>
      <c r="CM16" s="11"/>
      <c r="CN16" s="11"/>
      <c r="CO16" s="11"/>
      <c r="CP16" s="17"/>
      <c r="CQ16" s="11"/>
      <c r="CR16" s="11"/>
      <c r="CS16" s="11"/>
      <c r="CT16" s="11"/>
      <c r="CU16" s="11"/>
      <c r="CV16" s="11"/>
      <c r="CW16" s="17"/>
      <c r="CX16" s="11"/>
      <c r="CY16" s="11"/>
      <c r="CZ16" s="11"/>
      <c r="DA16" s="11"/>
      <c r="DB16" s="11"/>
      <c r="DC16" s="11"/>
      <c r="DD16" s="17"/>
      <c r="DE16" s="12"/>
      <c r="DF16" s="12"/>
      <c r="DG16" s="13"/>
      <c r="DH16" s="17"/>
      <c r="DI16" s="17"/>
      <c r="DJ16" s="10"/>
    </row>
    <row r="17" spans="1:114" ht="14.25" x14ac:dyDescent="0.2">
      <c r="A17" s="6" t="s">
        <v>479</v>
      </c>
      <c r="B17" s="7">
        <v>1862</v>
      </c>
      <c r="C17" s="6" t="s">
        <v>1089</v>
      </c>
      <c r="D17" s="9" t="str">
        <f t="shared" si="0"/>
        <v/>
      </c>
      <c r="E17" s="10" t="str">
        <f t="shared" si="1"/>
        <v/>
      </c>
      <c r="F17" s="10" t="str">
        <f t="shared" si="2"/>
        <v/>
      </c>
      <c r="G17" s="11" t="str">
        <f t="shared" si="3"/>
        <v/>
      </c>
      <c r="H17" s="11" t="str">
        <f t="shared" si="4"/>
        <v/>
      </c>
      <c r="I17" s="11" t="str">
        <f t="shared" si="5"/>
        <v/>
      </c>
      <c r="J17" s="11" t="str">
        <f t="shared" si="6"/>
        <v/>
      </c>
      <c r="K17" s="11" t="str">
        <f t="shared" si="7"/>
        <v/>
      </c>
      <c r="L17" s="10" t="str">
        <f t="shared" si="8"/>
        <v/>
      </c>
      <c r="M17" s="11" t="str">
        <f t="shared" si="9"/>
        <v/>
      </c>
      <c r="N17" s="11" t="str">
        <f t="shared" si="10"/>
        <v/>
      </c>
      <c r="O17" s="11" t="str">
        <f t="shared" si="11"/>
        <v/>
      </c>
      <c r="P17" s="11" t="str">
        <f t="shared" si="12"/>
        <v/>
      </c>
      <c r="Q17" s="11" t="str">
        <f t="shared" si="13"/>
        <v/>
      </c>
      <c r="R17" s="11" t="str">
        <f t="shared" si="14"/>
        <v/>
      </c>
      <c r="S17" s="10" t="str">
        <f t="shared" si="15"/>
        <v/>
      </c>
      <c r="T17" s="11" t="str">
        <f t="shared" si="16"/>
        <v/>
      </c>
      <c r="U17" s="11" t="str">
        <f t="shared" si="17"/>
        <v/>
      </c>
      <c r="V17" s="11" t="str">
        <f t="shared" si="18"/>
        <v/>
      </c>
      <c r="W17" s="11" t="str">
        <f t="shared" si="19"/>
        <v/>
      </c>
      <c r="X17" s="11" t="str">
        <f t="shared" si="20"/>
        <v/>
      </c>
      <c r="Y17" s="11" t="str">
        <f t="shared" si="21"/>
        <v/>
      </c>
      <c r="Z17" s="11" t="str">
        <f t="shared" si="22"/>
        <v/>
      </c>
      <c r="AA17" s="11" t="str">
        <f t="shared" si="23"/>
        <v/>
      </c>
      <c r="AB17" s="11" t="str">
        <f t="shared" si="24"/>
        <v/>
      </c>
      <c r="AC17" s="10" t="str">
        <f t="shared" si="25"/>
        <v/>
      </c>
      <c r="AD17" s="11" t="str">
        <f t="shared" si="26"/>
        <v/>
      </c>
      <c r="AE17" s="11" t="str">
        <f t="shared" si="27"/>
        <v/>
      </c>
      <c r="AF17" s="11" t="str">
        <f t="shared" si="28"/>
        <v/>
      </c>
      <c r="AG17" s="11" t="str">
        <f t="shared" si="29"/>
        <v/>
      </c>
      <c r="AH17" s="11" t="str">
        <f t="shared" si="30"/>
        <v/>
      </c>
      <c r="AI17" s="11" t="str">
        <f t="shared" si="31"/>
        <v/>
      </c>
      <c r="AJ17" s="10" t="str">
        <f t="shared" si="32"/>
        <v/>
      </c>
      <c r="AK17" s="11" t="str">
        <f t="shared" si="33"/>
        <v/>
      </c>
      <c r="AL17" s="11" t="str">
        <f t="shared" si="34"/>
        <v/>
      </c>
      <c r="AM17" s="11" t="str">
        <f t="shared" si="35"/>
        <v/>
      </c>
      <c r="AN17" s="11" t="str">
        <f t="shared" si="36"/>
        <v/>
      </c>
      <c r="AO17" s="11" t="str">
        <f t="shared" si="37"/>
        <v/>
      </c>
      <c r="AP17" s="11" t="str">
        <f t="shared" si="38"/>
        <v/>
      </c>
      <c r="AQ17" s="10" t="str">
        <f t="shared" si="39"/>
        <v/>
      </c>
      <c r="AR17" s="11" t="str">
        <f t="shared" si="40"/>
        <v/>
      </c>
      <c r="AS17" s="11" t="str">
        <f t="shared" si="41"/>
        <v/>
      </c>
      <c r="AT17" s="11" t="str">
        <f t="shared" si="42"/>
        <v/>
      </c>
      <c r="AU17" s="11" t="str">
        <f t="shared" si="43"/>
        <v/>
      </c>
      <c r="AV17" s="11" t="str">
        <f t="shared" si="44"/>
        <v/>
      </c>
      <c r="AW17" s="11" t="str">
        <f t="shared" si="45"/>
        <v/>
      </c>
      <c r="AX17" s="10" t="str">
        <f t="shared" si="46"/>
        <v/>
      </c>
      <c r="AY17" s="12">
        <v>796</v>
      </c>
      <c r="AZ17" s="12" t="s">
        <v>1431</v>
      </c>
      <c r="BA17" s="13">
        <v>1800</v>
      </c>
      <c r="BB17" s="10">
        <f t="shared" si="47"/>
        <v>0</v>
      </c>
      <c r="BC17" s="17" t="str">
        <f t="shared" si="48"/>
        <v/>
      </c>
      <c r="BD17" s="17"/>
      <c r="BE17" s="10" t="str">
        <f t="shared" si="49"/>
        <v/>
      </c>
      <c r="BF17" s="6" t="s">
        <v>479</v>
      </c>
      <c r="BG17" s="7">
        <v>1862</v>
      </c>
      <c r="BH17" s="6" t="s">
        <v>1089</v>
      </c>
      <c r="BI17" s="9" t="str">
        <f t="shared" si="50"/>
        <v/>
      </c>
      <c r="BJ17" s="10" t="str">
        <f t="shared" si="51"/>
        <v/>
      </c>
      <c r="BK17" s="10" t="str">
        <f t="shared" si="52"/>
        <v/>
      </c>
      <c r="BL17" s="10"/>
      <c r="BM17" s="11" t="str">
        <f t="shared" si="53"/>
        <v/>
      </c>
      <c r="BN17" s="11" t="str">
        <f t="shared" si="54"/>
        <v/>
      </c>
      <c r="BO17" s="11" t="str">
        <f t="shared" si="55"/>
        <v/>
      </c>
      <c r="BP17" s="11" t="str">
        <f t="shared" si="56"/>
        <v/>
      </c>
      <c r="BQ17" s="11" t="str">
        <f t="shared" si="57"/>
        <v/>
      </c>
      <c r="BR17" s="17" t="str">
        <f t="shared" si="58"/>
        <v/>
      </c>
      <c r="BS17" s="11" t="str">
        <f t="shared" si="59"/>
        <v/>
      </c>
      <c r="BT17" s="11" t="str">
        <f t="shared" si="60"/>
        <v/>
      </c>
      <c r="BU17" s="11" t="str">
        <f t="shared" si="61"/>
        <v/>
      </c>
      <c r="BV17" s="11" t="str">
        <f t="shared" si="62"/>
        <v/>
      </c>
      <c r="BW17" s="11" t="str">
        <f t="shared" si="63"/>
        <v/>
      </c>
      <c r="BX17" s="11" t="str">
        <f t="shared" si="64"/>
        <v/>
      </c>
      <c r="BY17" s="17" t="str">
        <f t="shared" si="65"/>
        <v/>
      </c>
      <c r="BZ17" s="11" t="str">
        <f t="shared" si="66"/>
        <v/>
      </c>
      <c r="CA17" s="11" t="str">
        <f t="shared" si="67"/>
        <v/>
      </c>
      <c r="CB17" s="11" t="str">
        <f t="shared" si="68"/>
        <v/>
      </c>
      <c r="CC17" s="11" t="str">
        <f t="shared" si="69"/>
        <v/>
      </c>
      <c r="CD17" s="11" t="str">
        <f t="shared" si="70"/>
        <v/>
      </c>
      <c r="CE17" s="11" t="str">
        <f t="shared" si="71"/>
        <v/>
      </c>
      <c r="CF17" s="11" t="str">
        <f t="shared" si="72"/>
        <v/>
      </c>
      <c r="CG17" s="11" t="str">
        <f t="shared" si="73"/>
        <v/>
      </c>
      <c r="CH17" s="11" t="str">
        <f t="shared" si="74"/>
        <v/>
      </c>
      <c r="CI17" s="17" t="str">
        <f t="shared" si="75"/>
        <v/>
      </c>
      <c r="CJ17" s="11" t="str">
        <f t="shared" si="76"/>
        <v/>
      </c>
      <c r="CK17" s="11" t="str">
        <f t="shared" si="77"/>
        <v/>
      </c>
      <c r="CL17" s="11" t="str">
        <f t="shared" si="78"/>
        <v/>
      </c>
      <c r="CM17" s="11" t="str">
        <f t="shared" si="79"/>
        <v/>
      </c>
      <c r="CN17" s="11" t="str">
        <f t="shared" si="80"/>
        <v/>
      </c>
      <c r="CO17" s="11" t="str">
        <f t="shared" si="81"/>
        <v/>
      </c>
      <c r="CP17" s="17" t="str">
        <f t="shared" si="82"/>
        <v/>
      </c>
      <c r="CQ17" s="11" t="str">
        <f t="shared" si="83"/>
        <v/>
      </c>
      <c r="CR17" s="11" t="str">
        <f t="shared" si="84"/>
        <v/>
      </c>
      <c r="CS17" s="11" t="str">
        <f t="shared" si="85"/>
        <v/>
      </c>
      <c r="CT17" s="11" t="str">
        <f t="shared" si="86"/>
        <v/>
      </c>
      <c r="CU17" s="11" t="str">
        <f t="shared" si="87"/>
        <v/>
      </c>
      <c r="CV17" s="11" t="str">
        <f t="shared" si="88"/>
        <v/>
      </c>
      <c r="CW17" s="17" t="str">
        <f t="shared" si="89"/>
        <v/>
      </c>
      <c r="CX17" s="11" t="str">
        <f t="shared" si="90"/>
        <v/>
      </c>
      <c r="CY17" s="11" t="str">
        <f t="shared" si="91"/>
        <v/>
      </c>
      <c r="CZ17" s="11" t="str">
        <f t="shared" si="92"/>
        <v/>
      </c>
      <c r="DA17" s="11" t="str">
        <f t="shared" si="93"/>
        <v/>
      </c>
      <c r="DB17" s="11" t="str">
        <f t="shared" si="94"/>
        <v/>
      </c>
      <c r="DC17" s="11" t="str">
        <f t="shared" si="95"/>
        <v/>
      </c>
      <c r="DD17" s="17" t="str">
        <f t="shared" si="96"/>
        <v/>
      </c>
      <c r="DE17" s="12">
        <v>796</v>
      </c>
      <c r="DF17" s="12" t="s">
        <v>1431</v>
      </c>
      <c r="DG17" s="13">
        <v>1800</v>
      </c>
      <c r="DH17" s="17">
        <f t="shared" si="97"/>
        <v>0</v>
      </c>
      <c r="DI17" s="17" t="str">
        <f t="shared" si="98"/>
        <v/>
      </c>
      <c r="DJ17" s="10" t="str">
        <f t="shared" si="99"/>
        <v/>
      </c>
    </row>
    <row r="18" spans="1:114" ht="14.25" x14ac:dyDescent="0.2">
      <c r="A18" s="6" t="s">
        <v>479</v>
      </c>
      <c r="B18" s="7">
        <v>1814</v>
      </c>
      <c r="C18" s="6" t="s">
        <v>1095</v>
      </c>
      <c r="D18" s="9" t="str">
        <f t="shared" si="0"/>
        <v/>
      </c>
      <c r="E18" s="10" t="str">
        <f t="shared" si="1"/>
        <v/>
      </c>
      <c r="F18" s="10" t="str">
        <f t="shared" si="2"/>
        <v/>
      </c>
      <c r="G18" s="11" t="str">
        <f t="shared" si="3"/>
        <v/>
      </c>
      <c r="H18" s="11" t="str">
        <f t="shared" si="4"/>
        <v/>
      </c>
      <c r="I18" s="11" t="str">
        <f t="shared" si="5"/>
        <v/>
      </c>
      <c r="J18" s="11" t="str">
        <f t="shared" si="6"/>
        <v/>
      </c>
      <c r="K18" s="11" t="str">
        <f t="shared" si="7"/>
        <v/>
      </c>
      <c r="L18" s="10" t="str">
        <f t="shared" si="8"/>
        <v/>
      </c>
      <c r="M18" s="11" t="str">
        <f t="shared" si="9"/>
        <v/>
      </c>
      <c r="N18" s="11" t="str">
        <f t="shared" si="10"/>
        <v/>
      </c>
      <c r="O18" s="11" t="str">
        <f t="shared" si="11"/>
        <v/>
      </c>
      <c r="P18" s="11" t="str">
        <f t="shared" si="12"/>
        <v/>
      </c>
      <c r="Q18" s="11" t="str">
        <f t="shared" si="13"/>
        <v/>
      </c>
      <c r="R18" s="11" t="str">
        <f t="shared" si="14"/>
        <v/>
      </c>
      <c r="S18" s="10" t="str">
        <f t="shared" si="15"/>
        <v/>
      </c>
      <c r="T18" s="11" t="str">
        <f t="shared" si="16"/>
        <v/>
      </c>
      <c r="U18" s="11" t="str">
        <f t="shared" si="17"/>
        <v/>
      </c>
      <c r="V18" s="11" t="str">
        <f t="shared" si="18"/>
        <v/>
      </c>
      <c r="W18" s="11" t="str">
        <f t="shared" si="19"/>
        <v/>
      </c>
      <c r="X18" s="11" t="str">
        <f t="shared" si="20"/>
        <v/>
      </c>
      <c r="Y18" s="11" t="str">
        <f t="shared" si="21"/>
        <v/>
      </c>
      <c r="Z18" s="11" t="str">
        <f t="shared" si="22"/>
        <v/>
      </c>
      <c r="AA18" s="11" t="str">
        <f t="shared" si="23"/>
        <v/>
      </c>
      <c r="AB18" s="11" t="str">
        <f t="shared" si="24"/>
        <v/>
      </c>
      <c r="AC18" s="10" t="str">
        <f t="shared" si="25"/>
        <v/>
      </c>
      <c r="AD18" s="11" t="str">
        <f t="shared" si="26"/>
        <v/>
      </c>
      <c r="AE18" s="11" t="str">
        <f t="shared" si="27"/>
        <v/>
      </c>
      <c r="AF18" s="11" t="str">
        <f t="shared" si="28"/>
        <v/>
      </c>
      <c r="AG18" s="11" t="str">
        <f t="shared" si="29"/>
        <v/>
      </c>
      <c r="AH18" s="11" t="str">
        <f t="shared" si="30"/>
        <v/>
      </c>
      <c r="AI18" s="11" t="str">
        <f t="shared" si="31"/>
        <v/>
      </c>
      <c r="AJ18" s="10" t="str">
        <f t="shared" si="32"/>
        <v/>
      </c>
      <c r="AK18" s="11" t="str">
        <f t="shared" si="33"/>
        <v/>
      </c>
      <c r="AL18" s="11" t="str">
        <f t="shared" si="34"/>
        <v/>
      </c>
      <c r="AM18" s="11" t="str">
        <f t="shared" si="35"/>
        <v/>
      </c>
      <c r="AN18" s="11" t="str">
        <f t="shared" si="36"/>
        <v/>
      </c>
      <c r="AO18" s="11" t="str">
        <f t="shared" si="37"/>
        <v/>
      </c>
      <c r="AP18" s="11" t="str">
        <f t="shared" si="38"/>
        <v/>
      </c>
      <c r="AQ18" s="10" t="str">
        <f t="shared" si="39"/>
        <v/>
      </c>
      <c r="AR18" s="11" t="str">
        <f t="shared" si="40"/>
        <v/>
      </c>
      <c r="AS18" s="11" t="str">
        <f t="shared" si="41"/>
        <v/>
      </c>
      <c r="AT18" s="11" t="str">
        <f t="shared" si="42"/>
        <v/>
      </c>
      <c r="AU18" s="11" t="str">
        <f t="shared" si="43"/>
        <v/>
      </c>
      <c r="AV18" s="11" t="str">
        <f t="shared" si="44"/>
        <v/>
      </c>
      <c r="AW18" s="11" t="str">
        <f t="shared" si="45"/>
        <v/>
      </c>
      <c r="AX18" s="10" t="str">
        <f t="shared" si="46"/>
        <v/>
      </c>
      <c r="AY18" s="12">
        <v>614</v>
      </c>
      <c r="AZ18" s="12">
        <v>577</v>
      </c>
      <c r="BA18" s="13">
        <v>1191</v>
      </c>
      <c r="BB18" s="10">
        <f t="shared" si="47"/>
        <v>0</v>
      </c>
      <c r="BC18" s="17" t="str">
        <f t="shared" si="48"/>
        <v/>
      </c>
      <c r="BD18" s="17"/>
      <c r="BE18" s="10" t="str">
        <f t="shared" si="49"/>
        <v/>
      </c>
      <c r="BF18" s="6" t="s">
        <v>479</v>
      </c>
      <c r="BG18" s="7">
        <v>1814</v>
      </c>
      <c r="BH18" s="6" t="s">
        <v>1095</v>
      </c>
      <c r="BI18" s="9" t="str">
        <f t="shared" si="50"/>
        <v/>
      </c>
      <c r="BJ18" s="10" t="str">
        <f t="shared" si="51"/>
        <v/>
      </c>
      <c r="BK18" s="10" t="str">
        <f t="shared" si="52"/>
        <v/>
      </c>
      <c r="BL18" s="10"/>
      <c r="BM18" s="11" t="str">
        <f t="shared" si="53"/>
        <v/>
      </c>
      <c r="BN18" s="11" t="str">
        <f t="shared" si="54"/>
        <v/>
      </c>
      <c r="BO18" s="11" t="str">
        <f t="shared" si="55"/>
        <v/>
      </c>
      <c r="BP18" s="11" t="str">
        <f t="shared" si="56"/>
        <v/>
      </c>
      <c r="BQ18" s="11" t="str">
        <f t="shared" si="57"/>
        <v/>
      </c>
      <c r="BR18" s="17" t="str">
        <f t="shared" si="58"/>
        <v/>
      </c>
      <c r="BS18" s="11" t="str">
        <f t="shared" si="59"/>
        <v/>
      </c>
      <c r="BT18" s="11" t="str">
        <f t="shared" si="60"/>
        <v/>
      </c>
      <c r="BU18" s="11" t="str">
        <f t="shared" si="61"/>
        <v/>
      </c>
      <c r="BV18" s="11" t="str">
        <f t="shared" si="62"/>
        <v/>
      </c>
      <c r="BW18" s="11" t="str">
        <f t="shared" si="63"/>
        <v/>
      </c>
      <c r="BX18" s="11" t="str">
        <f t="shared" si="64"/>
        <v/>
      </c>
      <c r="BY18" s="17" t="str">
        <f t="shared" si="65"/>
        <v/>
      </c>
      <c r="BZ18" s="11" t="str">
        <f t="shared" si="66"/>
        <v/>
      </c>
      <c r="CA18" s="11" t="str">
        <f t="shared" si="67"/>
        <v/>
      </c>
      <c r="CB18" s="11" t="str">
        <f t="shared" si="68"/>
        <v/>
      </c>
      <c r="CC18" s="11" t="str">
        <f t="shared" si="69"/>
        <v/>
      </c>
      <c r="CD18" s="11" t="str">
        <f t="shared" si="70"/>
        <v/>
      </c>
      <c r="CE18" s="11" t="str">
        <f t="shared" si="71"/>
        <v/>
      </c>
      <c r="CF18" s="11" t="str">
        <f t="shared" si="72"/>
        <v/>
      </c>
      <c r="CG18" s="11" t="str">
        <f t="shared" si="73"/>
        <v/>
      </c>
      <c r="CH18" s="11" t="str">
        <f t="shared" si="74"/>
        <v/>
      </c>
      <c r="CI18" s="17" t="str">
        <f t="shared" si="75"/>
        <v/>
      </c>
      <c r="CJ18" s="11" t="str">
        <f t="shared" si="76"/>
        <v/>
      </c>
      <c r="CK18" s="11" t="str">
        <f t="shared" si="77"/>
        <v/>
      </c>
      <c r="CL18" s="11" t="str">
        <f t="shared" si="78"/>
        <v/>
      </c>
      <c r="CM18" s="11" t="str">
        <f t="shared" si="79"/>
        <v/>
      </c>
      <c r="CN18" s="11" t="str">
        <f t="shared" si="80"/>
        <v/>
      </c>
      <c r="CO18" s="11" t="str">
        <f t="shared" si="81"/>
        <v/>
      </c>
      <c r="CP18" s="17" t="str">
        <f t="shared" si="82"/>
        <v/>
      </c>
      <c r="CQ18" s="11" t="str">
        <f t="shared" si="83"/>
        <v/>
      </c>
      <c r="CR18" s="11" t="str">
        <f t="shared" si="84"/>
        <v/>
      </c>
      <c r="CS18" s="11" t="str">
        <f t="shared" si="85"/>
        <v/>
      </c>
      <c r="CT18" s="11" t="str">
        <f t="shared" si="86"/>
        <v/>
      </c>
      <c r="CU18" s="11" t="str">
        <f t="shared" si="87"/>
        <v/>
      </c>
      <c r="CV18" s="11" t="str">
        <f t="shared" si="88"/>
        <v/>
      </c>
      <c r="CW18" s="17" t="str">
        <f t="shared" si="89"/>
        <v/>
      </c>
      <c r="CX18" s="11" t="str">
        <f t="shared" si="90"/>
        <v/>
      </c>
      <c r="CY18" s="11" t="str">
        <f t="shared" si="91"/>
        <v/>
      </c>
      <c r="CZ18" s="11" t="str">
        <f t="shared" si="92"/>
        <v/>
      </c>
      <c r="DA18" s="11" t="str">
        <f t="shared" si="93"/>
        <v/>
      </c>
      <c r="DB18" s="11" t="str">
        <f t="shared" si="94"/>
        <v/>
      </c>
      <c r="DC18" s="11" t="str">
        <f t="shared" si="95"/>
        <v/>
      </c>
      <c r="DD18" s="17" t="str">
        <f t="shared" si="96"/>
        <v/>
      </c>
      <c r="DE18" s="12">
        <v>614</v>
      </c>
      <c r="DF18" s="12">
        <v>577</v>
      </c>
      <c r="DG18" s="13">
        <v>1191</v>
      </c>
      <c r="DH18" s="17">
        <f t="shared" si="97"/>
        <v>0</v>
      </c>
      <c r="DI18" s="17" t="str">
        <f t="shared" si="98"/>
        <v/>
      </c>
      <c r="DJ18" s="10" t="str">
        <f t="shared" si="99"/>
        <v/>
      </c>
    </row>
    <row r="19" spans="1:114" ht="14.25" x14ac:dyDescent="0.2">
      <c r="A19" s="6" t="s">
        <v>479</v>
      </c>
      <c r="B19" s="7">
        <v>1885</v>
      </c>
      <c r="C19" s="6" t="s">
        <v>1096</v>
      </c>
      <c r="D19" s="9" t="str">
        <f t="shared" si="0"/>
        <v/>
      </c>
      <c r="E19" s="10" t="str">
        <f t="shared" si="1"/>
        <v/>
      </c>
      <c r="F19" s="10" t="str">
        <f t="shared" si="2"/>
        <v/>
      </c>
      <c r="G19" s="11" t="str">
        <f t="shared" si="3"/>
        <v/>
      </c>
      <c r="H19" s="11" t="str">
        <f t="shared" si="4"/>
        <v/>
      </c>
      <c r="I19" s="11" t="str">
        <f t="shared" si="5"/>
        <v/>
      </c>
      <c r="J19" s="11" t="str">
        <f t="shared" si="6"/>
        <v/>
      </c>
      <c r="K19" s="11" t="str">
        <f t="shared" si="7"/>
        <v/>
      </c>
      <c r="L19" s="10" t="str">
        <f t="shared" si="8"/>
        <v/>
      </c>
      <c r="M19" s="11" t="str">
        <f t="shared" si="9"/>
        <v/>
      </c>
      <c r="N19" s="11" t="str">
        <f t="shared" si="10"/>
        <v/>
      </c>
      <c r="O19" s="11" t="str">
        <f t="shared" si="11"/>
        <v/>
      </c>
      <c r="P19" s="11" t="str">
        <f t="shared" si="12"/>
        <v/>
      </c>
      <c r="Q19" s="11" t="str">
        <f t="shared" si="13"/>
        <v/>
      </c>
      <c r="R19" s="11" t="str">
        <f t="shared" si="14"/>
        <v/>
      </c>
      <c r="S19" s="10" t="str">
        <f t="shared" si="15"/>
        <v/>
      </c>
      <c r="T19" s="11" t="str">
        <f t="shared" si="16"/>
        <v/>
      </c>
      <c r="U19" s="11" t="str">
        <f t="shared" si="17"/>
        <v/>
      </c>
      <c r="V19" s="11" t="str">
        <f t="shared" si="18"/>
        <v/>
      </c>
      <c r="W19" s="11" t="str">
        <f t="shared" si="19"/>
        <v/>
      </c>
      <c r="X19" s="11" t="str">
        <f t="shared" si="20"/>
        <v/>
      </c>
      <c r="Y19" s="11" t="str">
        <f t="shared" si="21"/>
        <v/>
      </c>
      <c r="Z19" s="11" t="str">
        <f t="shared" si="22"/>
        <v/>
      </c>
      <c r="AA19" s="11" t="str">
        <f t="shared" si="23"/>
        <v/>
      </c>
      <c r="AB19" s="11" t="str">
        <f t="shared" si="24"/>
        <v/>
      </c>
      <c r="AC19" s="10" t="str">
        <f t="shared" si="25"/>
        <v/>
      </c>
      <c r="AD19" s="11" t="str">
        <f t="shared" si="26"/>
        <v/>
      </c>
      <c r="AE19" s="11" t="str">
        <f t="shared" si="27"/>
        <v/>
      </c>
      <c r="AF19" s="11" t="str">
        <f t="shared" si="28"/>
        <v/>
      </c>
      <c r="AG19" s="11" t="str">
        <f t="shared" si="29"/>
        <v/>
      </c>
      <c r="AH19" s="11" t="str">
        <f t="shared" si="30"/>
        <v/>
      </c>
      <c r="AI19" s="11" t="str">
        <f t="shared" si="31"/>
        <v/>
      </c>
      <c r="AJ19" s="10" t="str">
        <f t="shared" si="32"/>
        <v/>
      </c>
      <c r="AK19" s="11" t="str">
        <f t="shared" si="33"/>
        <v/>
      </c>
      <c r="AL19" s="11" t="str">
        <f t="shared" si="34"/>
        <v/>
      </c>
      <c r="AM19" s="11" t="str">
        <f t="shared" si="35"/>
        <v/>
      </c>
      <c r="AN19" s="11" t="str">
        <f t="shared" si="36"/>
        <v/>
      </c>
      <c r="AO19" s="11" t="str">
        <f t="shared" si="37"/>
        <v/>
      </c>
      <c r="AP19" s="11" t="str">
        <f t="shared" si="38"/>
        <v/>
      </c>
      <c r="AQ19" s="10" t="str">
        <f t="shared" si="39"/>
        <v/>
      </c>
      <c r="AR19" s="11" t="str">
        <f t="shared" si="40"/>
        <v/>
      </c>
      <c r="AS19" s="11" t="str">
        <f t="shared" si="41"/>
        <v/>
      </c>
      <c r="AT19" s="11" t="str">
        <f t="shared" si="42"/>
        <v/>
      </c>
      <c r="AU19" s="11" t="str">
        <f t="shared" si="43"/>
        <v/>
      </c>
      <c r="AV19" s="11" t="str">
        <f t="shared" si="44"/>
        <v/>
      </c>
      <c r="AW19" s="11" t="str">
        <f t="shared" si="45"/>
        <v/>
      </c>
      <c r="AX19" s="10" t="str">
        <f t="shared" si="46"/>
        <v/>
      </c>
      <c r="AY19" s="12" t="s">
        <v>1703</v>
      </c>
      <c r="AZ19" s="12" t="s">
        <v>1704</v>
      </c>
      <c r="BA19" s="13">
        <v>2912</v>
      </c>
      <c r="BB19" s="10">
        <f t="shared" si="47"/>
        <v>4</v>
      </c>
      <c r="BC19" s="17" t="str">
        <f t="shared" si="48"/>
        <v/>
      </c>
      <c r="BD19" s="17"/>
      <c r="BE19" s="10" t="str">
        <f t="shared" si="49"/>
        <v/>
      </c>
      <c r="BF19" s="6" t="s">
        <v>479</v>
      </c>
      <c r="BG19" s="7">
        <v>1885</v>
      </c>
      <c r="BH19" s="6" t="s">
        <v>1096</v>
      </c>
      <c r="BI19" s="9" t="str">
        <f t="shared" si="50"/>
        <v/>
      </c>
      <c r="BJ19" s="10" t="str">
        <f t="shared" si="51"/>
        <v/>
      </c>
      <c r="BK19" s="10" t="str">
        <f t="shared" si="52"/>
        <v/>
      </c>
      <c r="BL19" s="10"/>
      <c r="BM19" s="11" t="str">
        <f t="shared" si="53"/>
        <v/>
      </c>
      <c r="BN19" s="11" t="str">
        <f t="shared" si="54"/>
        <v/>
      </c>
      <c r="BO19" s="11" t="str">
        <f t="shared" si="55"/>
        <v/>
      </c>
      <c r="BP19" s="11" t="str">
        <f t="shared" si="56"/>
        <v/>
      </c>
      <c r="BQ19" s="11" t="str">
        <f t="shared" si="57"/>
        <v/>
      </c>
      <c r="BR19" s="17" t="str">
        <f t="shared" si="58"/>
        <v/>
      </c>
      <c r="BS19" s="11" t="str">
        <f t="shared" si="59"/>
        <v/>
      </c>
      <c r="BT19" s="11" t="str">
        <f t="shared" si="60"/>
        <v/>
      </c>
      <c r="BU19" s="11" t="str">
        <f t="shared" si="61"/>
        <v/>
      </c>
      <c r="BV19" s="11" t="str">
        <f t="shared" si="62"/>
        <v/>
      </c>
      <c r="BW19" s="11" t="str">
        <f t="shared" si="63"/>
        <v/>
      </c>
      <c r="BX19" s="11" t="str">
        <f t="shared" si="64"/>
        <v/>
      </c>
      <c r="BY19" s="17" t="str">
        <f t="shared" si="65"/>
        <v/>
      </c>
      <c r="BZ19" s="11" t="str">
        <f t="shared" si="66"/>
        <v/>
      </c>
      <c r="CA19" s="11" t="str">
        <f t="shared" si="67"/>
        <v/>
      </c>
      <c r="CB19" s="11" t="str">
        <f t="shared" si="68"/>
        <v/>
      </c>
      <c r="CC19" s="11" t="str">
        <f t="shared" si="69"/>
        <v/>
      </c>
      <c r="CD19" s="11" t="str">
        <f t="shared" si="70"/>
        <v/>
      </c>
      <c r="CE19" s="11" t="str">
        <f t="shared" si="71"/>
        <v/>
      </c>
      <c r="CF19" s="11" t="str">
        <f t="shared" si="72"/>
        <v/>
      </c>
      <c r="CG19" s="11" t="str">
        <f t="shared" si="73"/>
        <v/>
      </c>
      <c r="CH19" s="11" t="str">
        <f t="shared" si="74"/>
        <v/>
      </c>
      <c r="CI19" s="17" t="str">
        <f t="shared" si="75"/>
        <v/>
      </c>
      <c r="CJ19" s="11" t="str">
        <f t="shared" si="76"/>
        <v/>
      </c>
      <c r="CK19" s="11" t="str">
        <f t="shared" si="77"/>
        <v/>
      </c>
      <c r="CL19" s="11" t="str">
        <f t="shared" si="78"/>
        <v/>
      </c>
      <c r="CM19" s="11" t="str">
        <f t="shared" si="79"/>
        <v/>
      </c>
      <c r="CN19" s="11" t="str">
        <f t="shared" si="80"/>
        <v/>
      </c>
      <c r="CO19" s="11" t="str">
        <f t="shared" si="81"/>
        <v/>
      </c>
      <c r="CP19" s="17" t="str">
        <f t="shared" si="82"/>
        <v/>
      </c>
      <c r="CQ19" s="11" t="str">
        <f t="shared" si="83"/>
        <v/>
      </c>
      <c r="CR19" s="11" t="str">
        <f t="shared" si="84"/>
        <v/>
      </c>
      <c r="CS19" s="11" t="str">
        <f t="shared" si="85"/>
        <v/>
      </c>
      <c r="CT19" s="11" t="str">
        <f t="shared" si="86"/>
        <v/>
      </c>
      <c r="CU19" s="11" t="str">
        <f t="shared" si="87"/>
        <v/>
      </c>
      <c r="CV19" s="11" t="str">
        <f t="shared" si="88"/>
        <v/>
      </c>
      <c r="CW19" s="17" t="str">
        <f t="shared" si="89"/>
        <v/>
      </c>
      <c r="CX19" s="11" t="str">
        <f t="shared" si="90"/>
        <v/>
      </c>
      <c r="CY19" s="11" t="str">
        <f t="shared" si="91"/>
        <v/>
      </c>
      <c r="CZ19" s="11" t="str">
        <f t="shared" si="92"/>
        <v/>
      </c>
      <c r="DA19" s="11" t="str">
        <f t="shared" si="93"/>
        <v/>
      </c>
      <c r="DB19" s="11" t="str">
        <f t="shared" si="94"/>
        <v/>
      </c>
      <c r="DC19" s="11" t="str">
        <f t="shared" si="95"/>
        <v/>
      </c>
      <c r="DD19" s="17" t="str">
        <f t="shared" si="96"/>
        <v/>
      </c>
      <c r="DE19" s="12" t="s">
        <v>1703</v>
      </c>
      <c r="DF19" s="12" t="s">
        <v>1704</v>
      </c>
      <c r="DG19" s="13">
        <v>2912</v>
      </c>
      <c r="DH19" s="17">
        <f t="shared" si="97"/>
        <v>4</v>
      </c>
      <c r="DI19" s="17" t="str">
        <f t="shared" si="98"/>
        <v/>
      </c>
      <c r="DJ19" s="10" t="str">
        <f t="shared" si="99"/>
        <v/>
      </c>
    </row>
    <row r="20" spans="1:114" ht="14.25" x14ac:dyDescent="0.2">
      <c r="A20" s="6" t="s">
        <v>479</v>
      </c>
      <c r="B20" s="7">
        <v>1864</v>
      </c>
      <c r="C20" s="6" t="s">
        <v>1097</v>
      </c>
      <c r="D20" s="9" t="str">
        <f t="shared" si="0"/>
        <v/>
      </c>
      <c r="E20" s="10" t="str">
        <f t="shared" si="1"/>
        <v/>
      </c>
      <c r="F20" s="10" t="str">
        <f t="shared" si="2"/>
        <v/>
      </c>
      <c r="G20" s="11" t="str">
        <f t="shared" si="3"/>
        <v/>
      </c>
      <c r="H20" s="11" t="str">
        <f t="shared" si="4"/>
        <v/>
      </c>
      <c r="I20" s="11" t="str">
        <f t="shared" si="5"/>
        <v/>
      </c>
      <c r="J20" s="11" t="str">
        <f t="shared" si="6"/>
        <v/>
      </c>
      <c r="K20" s="11" t="str">
        <f t="shared" si="7"/>
        <v/>
      </c>
      <c r="L20" s="10" t="str">
        <f t="shared" si="8"/>
        <v/>
      </c>
      <c r="M20" s="11" t="str">
        <f t="shared" si="9"/>
        <v/>
      </c>
      <c r="N20" s="11" t="str">
        <f t="shared" si="10"/>
        <v/>
      </c>
      <c r="O20" s="11" t="str">
        <f t="shared" si="11"/>
        <v/>
      </c>
      <c r="P20" s="11" t="str">
        <f t="shared" si="12"/>
        <v/>
      </c>
      <c r="Q20" s="11" t="str">
        <f t="shared" si="13"/>
        <v/>
      </c>
      <c r="R20" s="11" t="str">
        <f t="shared" si="14"/>
        <v/>
      </c>
      <c r="S20" s="10" t="str">
        <f t="shared" si="15"/>
        <v/>
      </c>
      <c r="T20" s="11" t="str">
        <f t="shared" si="16"/>
        <v/>
      </c>
      <c r="U20" s="11" t="str">
        <f t="shared" si="17"/>
        <v/>
      </c>
      <c r="V20" s="11" t="str">
        <f t="shared" si="18"/>
        <v/>
      </c>
      <c r="W20" s="11" t="str">
        <f t="shared" si="19"/>
        <v/>
      </c>
      <c r="X20" s="11" t="str">
        <f t="shared" si="20"/>
        <v/>
      </c>
      <c r="Y20" s="11" t="str">
        <f t="shared" si="21"/>
        <v/>
      </c>
      <c r="Z20" s="11" t="str">
        <f t="shared" si="22"/>
        <v/>
      </c>
      <c r="AA20" s="11" t="str">
        <f t="shared" si="23"/>
        <v/>
      </c>
      <c r="AB20" s="11" t="str">
        <f t="shared" si="24"/>
        <v/>
      </c>
      <c r="AC20" s="10" t="str">
        <f t="shared" si="25"/>
        <v/>
      </c>
      <c r="AD20" s="11" t="str">
        <f t="shared" si="26"/>
        <v/>
      </c>
      <c r="AE20" s="11" t="str">
        <f t="shared" si="27"/>
        <v/>
      </c>
      <c r="AF20" s="11" t="str">
        <f t="shared" si="28"/>
        <v/>
      </c>
      <c r="AG20" s="11" t="str">
        <f t="shared" si="29"/>
        <v/>
      </c>
      <c r="AH20" s="11" t="str">
        <f t="shared" si="30"/>
        <v/>
      </c>
      <c r="AI20" s="11" t="str">
        <f t="shared" si="31"/>
        <v/>
      </c>
      <c r="AJ20" s="10" t="str">
        <f t="shared" si="32"/>
        <v/>
      </c>
      <c r="AK20" s="11" t="str">
        <f t="shared" si="33"/>
        <v/>
      </c>
      <c r="AL20" s="11" t="str">
        <f t="shared" si="34"/>
        <v/>
      </c>
      <c r="AM20" s="11" t="str">
        <f t="shared" si="35"/>
        <v/>
      </c>
      <c r="AN20" s="11" t="str">
        <f t="shared" si="36"/>
        <v/>
      </c>
      <c r="AO20" s="11" t="str">
        <f t="shared" si="37"/>
        <v/>
      </c>
      <c r="AP20" s="11" t="str">
        <f t="shared" si="38"/>
        <v/>
      </c>
      <c r="AQ20" s="10" t="str">
        <f t="shared" si="39"/>
        <v/>
      </c>
      <c r="AR20" s="11" t="str">
        <f t="shared" si="40"/>
        <v/>
      </c>
      <c r="AS20" s="11" t="str">
        <f t="shared" si="41"/>
        <v/>
      </c>
      <c r="AT20" s="11" t="str">
        <f t="shared" si="42"/>
        <v/>
      </c>
      <c r="AU20" s="11" t="str">
        <f t="shared" si="43"/>
        <v/>
      </c>
      <c r="AV20" s="11" t="str">
        <f t="shared" si="44"/>
        <v/>
      </c>
      <c r="AW20" s="11" t="str">
        <f t="shared" si="45"/>
        <v/>
      </c>
      <c r="AX20" s="10" t="str">
        <f t="shared" si="46"/>
        <v/>
      </c>
      <c r="AY20" s="12">
        <v>863</v>
      </c>
      <c r="AZ20" s="12">
        <v>901</v>
      </c>
      <c r="BA20" s="13">
        <v>1764</v>
      </c>
      <c r="BB20" s="10">
        <f t="shared" si="47"/>
        <v>0</v>
      </c>
      <c r="BC20" s="17" t="str">
        <f t="shared" si="48"/>
        <v/>
      </c>
      <c r="BD20" s="17"/>
      <c r="BE20" s="10" t="str">
        <f t="shared" si="49"/>
        <v/>
      </c>
      <c r="BF20" s="6" t="s">
        <v>479</v>
      </c>
      <c r="BG20" s="7">
        <v>1864</v>
      </c>
      <c r="BH20" s="6" t="s">
        <v>1097</v>
      </c>
      <c r="BI20" s="9" t="str">
        <f t="shared" si="50"/>
        <v/>
      </c>
      <c r="BJ20" s="10" t="str">
        <f t="shared" si="51"/>
        <v/>
      </c>
      <c r="BK20" s="10" t="str">
        <f t="shared" si="52"/>
        <v/>
      </c>
      <c r="BL20" s="10"/>
      <c r="BM20" s="11" t="str">
        <f t="shared" si="53"/>
        <v/>
      </c>
      <c r="BN20" s="11" t="str">
        <f t="shared" si="54"/>
        <v/>
      </c>
      <c r="BO20" s="11" t="str">
        <f t="shared" si="55"/>
        <v/>
      </c>
      <c r="BP20" s="11" t="str">
        <f t="shared" si="56"/>
        <v/>
      </c>
      <c r="BQ20" s="11" t="str">
        <f t="shared" si="57"/>
        <v/>
      </c>
      <c r="BR20" s="17" t="str">
        <f t="shared" si="58"/>
        <v/>
      </c>
      <c r="BS20" s="11" t="str">
        <f t="shared" si="59"/>
        <v/>
      </c>
      <c r="BT20" s="11" t="str">
        <f t="shared" si="60"/>
        <v/>
      </c>
      <c r="BU20" s="11" t="str">
        <f t="shared" si="61"/>
        <v/>
      </c>
      <c r="BV20" s="11" t="str">
        <f t="shared" si="62"/>
        <v/>
      </c>
      <c r="BW20" s="11" t="str">
        <f t="shared" si="63"/>
        <v/>
      </c>
      <c r="BX20" s="11" t="str">
        <f t="shared" si="64"/>
        <v/>
      </c>
      <c r="BY20" s="17" t="str">
        <f t="shared" si="65"/>
        <v/>
      </c>
      <c r="BZ20" s="11" t="str">
        <f t="shared" si="66"/>
        <v/>
      </c>
      <c r="CA20" s="11" t="str">
        <f t="shared" si="67"/>
        <v/>
      </c>
      <c r="CB20" s="11" t="str">
        <f t="shared" si="68"/>
        <v/>
      </c>
      <c r="CC20" s="11" t="str">
        <f t="shared" si="69"/>
        <v/>
      </c>
      <c r="CD20" s="11" t="str">
        <f t="shared" si="70"/>
        <v/>
      </c>
      <c r="CE20" s="11" t="str">
        <f t="shared" si="71"/>
        <v/>
      </c>
      <c r="CF20" s="11" t="str">
        <f t="shared" si="72"/>
        <v/>
      </c>
      <c r="CG20" s="11" t="str">
        <f t="shared" si="73"/>
        <v/>
      </c>
      <c r="CH20" s="11" t="str">
        <f t="shared" si="74"/>
        <v/>
      </c>
      <c r="CI20" s="17" t="str">
        <f t="shared" si="75"/>
        <v/>
      </c>
      <c r="CJ20" s="11" t="str">
        <f t="shared" si="76"/>
        <v/>
      </c>
      <c r="CK20" s="11" t="str">
        <f t="shared" si="77"/>
        <v/>
      </c>
      <c r="CL20" s="11" t="str">
        <f t="shared" si="78"/>
        <v/>
      </c>
      <c r="CM20" s="11" t="str">
        <f t="shared" si="79"/>
        <v/>
      </c>
      <c r="CN20" s="11" t="str">
        <f t="shared" si="80"/>
        <v/>
      </c>
      <c r="CO20" s="11" t="str">
        <f t="shared" si="81"/>
        <v/>
      </c>
      <c r="CP20" s="17" t="str">
        <f t="shared" si="82"/>
        <v/>
      </c>
      <c r="CQ20" s="11" t="str">
        <f t="shared" si="83"/>
        <v/>
      </c>
      <c r="CR20" s="11" t="str">
        <f t="shared" si="84"/>
        <v/>
      </c>
      <c r="CS20" s="11" t="str">
        <f t="shared" si="85"/>
        <v/>
      </c>
      <c r="CT20" s="11" t="str">
        <f t="shared" si="86"/>
        <v/>
      </c>
      <c r="CU20" s="11" t="str">
        <f t="shared" si="87"/>
        <v/>
      </c>
      <c r="CV20" s="11" t="str">
        <f t="shared" si="88"/>
        <v/>
      </c>
      <c r="CW20" s="17" t="str">
        <f t="shared" si="89"/>
        <v/>
      </c>
      <c r="CX20" s="11" t="str">
        <f t="shared" si="90"/>
        <v/>
      </c>
      <c r="CY20" s="11" t="str">
        <f t="shared" si="91"/>
        <v/>
      </c>
      <c r="CZ20" s="11" t="str">
        <f t="shared" si="92"/>
        <v/>
      </c>
      <c r="DA20" s="11" t="str">
        <f t="shared" si="93"/>
        <v/>
      </c>
      <c r="DB20" s="11" t="str">
        <f t="shared" si="94"/>
        <v/>
      </c>
      <c r="DC20" s="11" t="str">
        <f t="shared" si="95"/>
        <v/>
      </c>
      <c r="DD20" s="17" t="str">
        <f t="shared" si="96"/>
        <v/>
      </c>
      <c r="DE20" s="12">
        <v>863</v>
      </c>
      <c r="DF20" s="12">
        <v>901</v>
      </c>
      <c r="DG20" s="13">
        <v>1764</v>
      </c>
      <c r="DH20" s="17">
        <f t="shared" si="97"/>
        <v>0</v>
      </c>
      <c r="DI20" s="17" t="str">
        <f t="shared" si="98"/>
        <v/>
      </c>
      <c r="DJ20" s="10" t="str">
        <f t="shared" si="99"/>
        <v/>
      </c>
    </row>
  </sheetData>
  <conditionalFormatting sqref="BE5:BE20">
    <cfRule type="cellIs" dxfId="43" priority="12" operator="equal">
      <formula>"Mycket bra"</formula>
    </cfRule>
  </conditionalFormatting>
  <conditionalFormatting sqref="BE5:BE20">
    <cfRule type="cellIs" dxfId="42" priority="13" operator="equal">
      <formula>"Bra"</formula>
    </cfRule>
  </conditionalFormatting>
  <conditionalFormatting sqref="BE5:BE20">
    <cfRule type="cellIs" dxfId="41" priority="14" operator="equal">
      <formula>"Varken eller"</formula>
    </cfRule>
  </conditionalFormatting>
  <conditionalFormatting sqref="BE5:BE20">
    <cfRule type="cellIs" dxfId="40" priority="15" operator="equal">
      <formula>"Dålig"</formula>
    </cfRule>
  </conditionalFormatting>
  <conditionalFormatting sqref="BE5:BE20">
    <cfRule type="cellIs" dxfId="39" priority="16" operator="equal">
      <formula>"Mycket dålig"</formula>
    </cfRule>
  </conditionalFormatting>
  <conditionalFormatting sqref="L5:L20 S5:S20 AC5:AC20 AJ5:AJ20 AQ5:AQ20 AX5:AX20 BB5:BD20">
    <cfRule type="cellIs" dxfId="38" priority="17" operator="lessThan">
      <formula>1</formula>
    </cfRule>
  </conditionalFormatting>
  <conditionalFormatting sqref="L5:L20 S5:S20 AC5:AC20 AJ5:AJ20 AQ5:AQ20 AX5:AX20 BB5:BD20">
    <cfRule type="cellIs" dxfId="37" priority="18" operator="lessThan">
      <formula>2</formula>
    </cfRule>
  </conditionalFormatting>
  <conditionalFormatting sqref="L5:L20 S5:S20 AC5:AC20 AJ5:AJ20 AQ5:AQ20 AX5:AX20 BB5:BD20">
    <cfRule type="cellIs" dxfId="36" priority="19" operator="lessThan">
      <formula>3</formula>
    </cfRule>
  </conditionalFormatting>
  <conditionalFormatting sqref="L5:L20 S5:S20 AC5:AC20 AJ5:AJ20 AQ5:AQ20 AX5:AX20 BB5:BD20">
    <cfRule type="cellIs" dxfId="35" priority="20" operator="lessThan">
      <formula>4</formula>
    </cfRule>
  </conditionalFormatting>
  <conditionalFormatting sqref="L5:L20 S5:S20 AC5:AC20 AJ5:AJ20 AQ5:AQ20 AX5:AX20 BB5:BD20">
    <cfRule type="cellIs" dxfId="34" priority="21" operator="lessThan">
      <formula>5</formula>
    </cfRule>
  </conditionalFormatting>
  <conditionalFormatting sqref="L5:L20 S5:S20 AC5:AC20 AJ5:AJ20 AQ5:AQ20 AX5:AX20 BB5:BD20">
    <cfRule type="cellIs" dxfId="33" priority="22" operator="lessThan">
      <formula>6</formula>
    </cfRule>
  </conditionalFormatting>
  <conditionalFormatting sqref="DJ5:DJ20">
    <cfRule type="cellIs" dxfId="32" priority="1" operator="equal">
      <formula>"Mycket bra"</formula>
    </cfRule>
  </conditionalFormatting>
  <conditionalFormatting sqref="DJ5:DJ20">
    <cfRule type="cellIs" dxfId="31" priority="2" operator="equal">
      <formula>"Bra"</formula>
    </cfRule>
  </conditionalFormatting>
  <conditionalFormatting sqref="DJ5:DJ20">
    <cfRule type="cellIs" dxfId="30" priority="3" operator="equal">
      <formula>"Varken eller"</formula>
    </cfRule>
  </conditionalFormatting>
  <conditionalFormatting sqref="DJ5:DJ20">
    <cfRule type="cellIs" dxfId="29" priority="4" operator="equal">
      <formula>"Dålig"</formula>
    </cfRule>
  </conditionalFormatting>
  <conditionalFormatting sqref="DJ5:DJ20">
    <cfRule type="cellIs" dxfId="28" priority="5" operator="equal">
      <formula>"Mycket dålig"</formula>
    </cfRule>
  </conditionalFormatting>
  <conditionalFormatting sqref="BR5:BR20 BY5:BY20 CI5:CI20 CP5:CP20 CW5:CW20 DD5:DD20 DH5:DI20">
    <cfRule type="cellIs" dxfId="27" priority="6" operator="lessThan">
      <formula>1</formula>
    </cfRule>
  </conditionalFormatting>
  <conditionalFormatting sqref="BR5:BR20 BY5:BY20 CI5:CI20 CP5:CP20 CW5:CW20 DD5:DD20 DH5:DI20">
    <cfRule type="cellIs" dxfId="26" priority="7" operator="lessThan">
      <formula>2</formula>
    </cfRule>
  </conditionalFormatting>
  <conditionalFormatting sqref="BR5:BR20 BY5:BY20 CI5:CI20 CP5:CP20 CW5:CW20 DD5:DD20 DH5:DI20">
    <cfRule type="cellIs" dxfId="25" priority="8" operator="lessThan">
      <formula>3</formula>
    </cfRule>
  </conditionalFormatting>
  <conditionalFormatting sqref="BR5:BR20 BY5:BY20 CI5:CI20 CP5:CP20 CW5:CW20 DD5:DD20 DH5:DI20">
    <cfRule type="cellIs" dxfId="24" priority="9" operator="lessThan">
      <formula>4</formula>
    </cfRule>
  </conditionalFormatting>
  <conditionalFormatting sqref="BR5:BR20 BY5:BY20 CI5:CI20 CP5:CP20 CW5:CW20 DD5:DD20 DH5:DI20">
    <cfRule type="cellIs" dxfId="23" priority="10" operator="lessThan">
      <formula>5</formula>
    </cfRule>
  </conditionalFormatting>
  <conditionalFormatting sqref="BR5:BR20 BY5:BY20 CI5:CI20 CP5:CP20 CW5:CW20 DD5:DD20 DH5:DI20">
    <cfRule type="cellIs" dxfId="22" priority="11" operator="lessThan">
      <formula>6</formula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19"/>
  <sheetViews>
    <sheetView topLeftCell="C1" zoomScale="70" zoomScaleNormal="70" workbookViewId="0">
      <selection activeCell="C44" sqref="C44"/>
    </sheetView>
  </sheetViews>
  <sheetFormatPr defaultRowHeight="12.75" x14ac:dyDescent="0.2"/>
  <cols>
    <col min="1" max="2" width="0" hidden="1" customWidth="1"/>
    <col min="3" max="3" width="21" bestFit="1" customWidth="1"/>
    <col min="4" max="54" width="0" hidden="1" customWidth="1"/>
    <col min="57" max="57" width="10.85546875" bestFit="1" customWidth="1"/>
    <col min="58" max="63" width="0" hidden="1" customWidth="1"/>
    <col min="70" max="70" width="9.140625" style="18"/>
    <col min="77" max="77" width="9.140625" style="18"/>
    <col min="87" max="87" width="9.140625" style="18"/>
    <col min="94" max="94" width="9.140625" style="18"/>
    <col min="101" max="101" width="9.140625" style="18"/>
    <col min="108" max="108" width="9.140625" style="18"/>
    <col min="112" max="112" width="9.140625" style="18"/>
  </cols>
  <sheetData>
    <row r="1" spans="1:114" ht="37.5" x14ac:dyDescent="0.6">
      <c r="C1" s="21" t="s">
        <v>1812</v>
      </c>
    </row>
    <row r="2" spans="1:114" x14ac:dyDescent="0.2">
      <c r="C2" s="40" t="s">
        <v>1914</v>
      </c>
    </row>
    <row r="4" spans="1:114" ht="165.75" x14ac:dyDescent="0.2">
      <c r="C4" s="41" t="s">
        <v>3</v>
      </c>
      <c r="D4" s="41" t="s">
        <v>1735</v>
      </c>
      <c r="E4" s="53"/>
      <c r="F4" s="53"/>
      <c r="G4" s="42" t="s">
        <v>1744</v>
      </c>
      <c r="H4" s="42" t="s">
        <v>1745</v>
      </c>
      <c r="I4" s="42" t="s">
        <v>1746</v>
      </c>
      <c r="J4" s="42" t="s">
        <v>1748</v>
      </c>
      <c r="K4" s="42" t="s">
        <v>1749</v>
      </c>
      <c r="L4" s="49" t="s">
        <v>1747</v>
      </c>
      <c r="M4" s="43" t="s">
        <v>1775</v>
      </c>
      <c r="N4" s="43" t="s">
        <v>1776</v>
      </c>
      <c r="O4" s="43" t="s">
        <v>1777</v>
      </c>
      <c r="P4" s="43" t="s">
        <v>1778</v>
      </c>
      <c r="Q4" s="43" t="s">
        <v>1779</v>
      </c>
      <c r="R4" s="43" t="s">
        <v>1780</v>
      </c>
      <c r="S4" s="50" t="s">
        <v>1781</v>
      </c>
      <c r="T4" s="44" t="s">
        <v>1751</v>
      </c>
      <c r="U4" s="44" t="s">
        <v>1752</v>
      </c>
      <c r="V4" s="44" t="s">
        <v>1753</v>
      </c>
      <c r="W4" s="44" t="s">
        <v>1754</v>
      </c>
      <c r="X4" s="44" t="s">
        <v>1755</v>
      </c>
      <c r="Y4" s="44" t="s">
        <v>1756</v>
      </c>
      <c r="Z4" s="44" t="s">
        <v>1757</v>
      </c>
      <c r="AA4" s="44" t="s">
        <v>1758</v>
      </c>
      <c r="AB4" s="44" t="s">
        <v>1750</v>
      </c>
      <c r="AC4" s="50" t="s">
        <v>1782</v>
      </c>
      <c r="AD4" s="44" t="s">
        <v>1759</v>
      </c>
      <c r="AE4" s="44" t="s">
        <v>1760</v>
      </c>
      <c r="AF4" s="44" t="s">
        <v>1761</v>
      </c>
      <c r="AG4" s="44" t="s">
        <v>1762</v>
      </c>
      <c r="AH4" s="44" t="s">
        <v>1763</v>
      </c>
      <c r="AI4" s="44" t="s">
        <v>1750</v>
      </c>
      <c r="AJ4" s="50" t="s">
        <v>1783</v>
      </c>
      <c r="AK4" s="44" t="s">
        <v>1764</v>
      </c>
      <c r="AL4" s="44" t="s">
        <v>1765</v>
      </c>
      <c r="AM4" s="44" t="s">
        <v>1766</v>
      </c>
      <c r="AN4" s="44" t="s">
        <v>1767</v>
      </c>
      <c r="AO4" s="44" t="s">
        <v>1768</v>
      </c>
      <c r="AP4" s="44" t="s">
        <v>1769</v>
      </c>
      <c r="AQ4" s="51" t="s">
        <v>1721</v>
      </c>
      <c r="AR4" s="44" t="s">
        <v>1770</v>
      </c>
      <c r="AS4" s="44" t="s">
        <v>1771</v>
      </c>
      <c r="AT4" s="44" t="s">
        <v>1772</v>
      </c>
      <c r="AU4" s="44" t="s">
        <v>1773</v>
      </c>
      <c r="AV4" s="44" t="s">
        <v>1774</v>
      </c>
      <c r="AW4" s="44" t="s">
        <v>1750</v>
      </c>
      <c r="AX4" s="52" t="s">
        <v>1722</v>
      </c>
      <c r="AY4" s="47" t="s">
        <v>8</v>
      </c>
      <c r="AZ4" s="47" t="s">
        <v>22</v>
      </c>
      <c r="BA4" s="47" t="s">
        <v>23</v>
      </c>
      <c r="BB4" s="52" t="s">
        <v>1723</v>
      </c>
      <c r="BC4" s="55" t="s">
        <v>1725</v>
      </c>
      <c r="BD4" s="55" t="s">
        <v>1735</v>
      </c>
      <c r="BE4" s="57" t="s">
        <v>1724</v>
      </c>
      <c r="BF4" s="44" t="s">
        <v>1724</v>
      </c>
      <c r="BG4" s="48" t="s">
        <v>3</v>
      </c>
      <c r="BH4" s="41" t="s">
        <v>6</v>
      </c>
      <c r="BI4" s="41" t="s">
        <v>1735</v>
      </c>
      <c r="BJ4" s="42" t="s">
        <v>1744</v>
      </c>
      <c r="BK4" s="57" t="s">
        <v>1794</v>
      </c>
      <c r="BM4" s="42" t="s">
        <v>1744</v>
      </c>
      <c r="BN4" s="42" t="s">
        <v>1745</v>
      </c>
      <c r="BO4" s="42" t="s">
        <v>1746</v>
      </c>
      <c r="BP4" s="42" t="s">
        <v>1748</v>
      </c>
      <c r="BQ4" s="42" t="s">
        <v>1749</v>
      </c>
      <c r="BR4" s="67" t="s">
        <v>1747</v>
      </c>
      <c r="BS4" s="43" t="s">
        <v>1775</v>
      </c>
      <c r="BT4" s="43" t="s">
        <v>1776</v>
      </c>
      <c r="BU4" s="43" t="s">
        <v>1777</v>
      </c>
      <c r="BV4" s="43" t="s">
        <v>1778</v>
      </c>
      <c r="BW4" s="43" t="s">
        <v>1779</v>
      </c>
      <c r="BX4" s="43" t="s">
        <v>1780</v>
      </c>
      <c r="BY4" s="50" t="s">
        <v>1781</v>
      </c>
      <c r="BZ4" s="43" t="s">
        <v>1751</v>
      </c>
      <c r="CA4" s="43" t="s">
        <v>1752</v>
      </c>
      <c r="CB4" s="43" t="s">
        <v>1753</v>
      </c>
      <c r="CC4" s="43" t="s">
        <v>1754</v>
      </c>
      <c r="CD4" s="43" t="s">
        <v>1755</v>
      </c>
      <c r="CE4" s="43" t="s">
        <v>1756</v>
      </c>
      <c r="CF4" s="43" t="s">
        <v>1757</v>
      </c>
      <c r="CG4" s="43" t="s">
        <v>1758</v>
      </c>
      <c r="CH4" s="43" t="s">
        <v>1750</v>
      </c>
      <c r="CI4" s="50" t="s">
        <v>1782</v>
      </c>
      <c r="CJ4" s="43" t="s">
        <v>1759</v>
      </c>
      <c r="CK4" s="43" t="s">
        <v>1760</v>
      </c>
      <c r="CL4" s="43" t="s">
        <v>1761</v>
      </c>
      <c r="CM4" s="43" t="s">
        <v>1762</v>
      </c>
      <c r="CN4" s="43" t="s">
        <v>1763</v>
      </c>
      <c r="CO4" s="43" t="s">
        <v>1750</v>
      </c>
      <c r="CP4" s="50" t="s">
        <v>1783</v>
      </c>
      <c r="CQ4" s="43" t="s">
        <v>1764</v>
      </c>
      <c r="CR4" s="43" t="s">
        <v>1765</v>
      </c>
      <c r="CS4" s="43" t="s">
        <v>1766</v>
      </c>
      <c r="CT4" s="43" t="s">
        <v>1767</v>
      </c>
      <c r="CU4" s="43" t="s">
        <v>1768</v>
      </c>
      <c r="CV4" s="43" t="s">
        <v>1769</v>
      </c>
      <c r="CW4" s="50" t="s">
        <v>1721</v>
      </c>
      <c r="CX4" s="43" t="s">
        <v>1770</v>
      </c>
      <c r="CY4" s="43" t="s">
        <v>1771</v>
      </c>
      <c r="CZ4" s="43" t="s">
        <v>1772</v>
      </c>
      <c r="DA4" s="43" t="s">
        <v>1773</v>
      </c>
      <c r="DB4" s="43" t="s">
        <v>1774</v>
      </c>
      <c r="DC4" s="43" t="s">
        <v>1750</v>
      </c>
      <c r="DD4" s="50" t="s">
        <v>1722</v>
      </c>
      <c r="DE4" s="132" t="s">
        <v>8</v>
      </c>
      <c r="DF4" s="132" t="s">
        <v>22</v>
      </c>
      <c r="DG4" s="132" t="s">
        <v>23</v>
      </c>
      <c r="DH4" s="50" t="s">
        <v>1723</v>
      </c>
      <c r="DI4" s="133" t="s">
        <v>1725</v>
      </c>
      <c r="DJ4" s="134" t="s">
        <v>1724</v>
      </c>
    </row>
    <row r="5" spans="1:114" ht="15" x14ac:dyDescent="0.25">
      <c r="A5" s="19" t="s">
        <v>521</v>
      </c>
      <c r="B5" s="7">
        <v>584</v>
      </c>
      <c r="C5" s="6" t="s">
        <v>558</v>
      </c>
      <c r="D5" s="9" t="str">
        <f t="shared" ref="D5:D17" si="0">IFERROR(VLOOKUP(C5,Svar, 2, FALSE), "")</f>
        <v>Lisa</v>
      </c>
      <c r="E5" s="10" t="str">
        <f t="shared" ref="E5:E17" si="1">IFERROR(VLOOKUP(C5,Svar, 3, FALSE), "")</f>
        <v>lisa.hermansson@vadstena.se</v>
      </c>
      <c r="F5" s="10" t="str">
        <f t="shared" ref="F5:F17" si="2">IFERROR(VLOOKUP(C5,Svar, 4, FALSE), "")</f>
        <v>Fritidscentrum</v>
      </c>
      <c r="G5" s="11">
        <f t="shared" ref="G5:G17" si="3">IF(LEN(D5) &gt; 0, IF(IFERROR(FIND("a.", VLOOKUP(C5,Svar, 5, FALSE)), 0), 1.25, 0), "")</f>
        <v>0</v>
      </c>
      <c r="H5" s="11">
        <f t="shared" ref="H5:H17" si="4">IF(LEN(D5) &gt; 0, IF(IFERROR(FIND("b.", VLOOKUP(C5,Svar, 5, FALSE)), 0), 1.25, 0), "")</f>
        <v>0</v>
      </c>
      <c r="I5" s="11">
        <f t="shared" ref="I5:I17" si="5">IF(LEN(D5) &gt; 0, IF(IFERROR(FIND("c.", VLOOKUP(C5,Svar, 5, FALSE)), 0), 1.25, 0), "")</f>
        <v>0</v>
      </c>
      <c r="J5" s="11">
        <f t="shared" ref="J5:J17" si="6">IF(LEN(D5) &gt; 0, IF(IFERROR(FIND("d.", VLOOKUP(C5,Svar, 5, FALSE)), 0), 1.25, 0), "")</f>
        <v>1.25</v>
      </c>
      <c r="K5" s="11">
        <f t="shared" ref="K5:K17" si="7">IF(LEN(D5) &gt; 0, 0, "")</f>
        <v>0</v>
      </c>
      <c r="L5" s="10">
        <f t="shared" ref="L5:L17" si="8">IF(LEN(D5) &gt; 0, SUM(G5:K5), "")</f>
        <v>1.25</v>
      </c>
      <c r="M5" s="11">
        <f t="shared" ref="M5:M17" si="9">IF(LEN(D5) &gt; 0, IF(IFERROR(FIND("a.", VLOOKUP(C5,Svar, 7, FALSE)), 0), 1, 0), "")</f>
        <v>0</v>
      </c>
      <c r="N5" s="11">
        <f t="shared" ref="N5:N17" si="10">IF(LEN(D5) &gt; 0, IF(IFERROR(FIND("b.", VLOOKUP(C5,Svar, 7, FALSE)), 0), 1, 0), "")</f>
        <v>0</v>
      </c>
      <c r="O5" s="11">
        <f t="shared" ref="O5:O17" si="11">IF(LEN(D5) &gt; 0, IF(IFERROR(FIND("c.", VLOOKUP(C5,Svar, 7, FALSE)), 0), 1, 0), "")</f>
        <v>1</v>
      </c>
      <c r="P5" s="11">
        <f t="shared" ref="P5:P17" si="12">IF(LEN(D5) &gt; 0, IF(IFERROR(FIND("d.", VLOOKUP(C5,Svar, 7, FALSE)), 0), 1, 0), "")</f>
        <v>0</v>
      </c>
      <c r="Q5" s="11">
        <f t="shared" ref="Q5:Q17" si="13">IF(LEN(D5) &gt; 0, IF(IFERROR(FIND("e.", VLOOKUP(C5,Svar, 7, FALSE)), 0), 1, 0), "")</f>
        <v>0</v>
      </c>
      <c r="R5" s="11">
        <f t="shared" ref="R5:R17" si="14">IF(LEN(D5) &gt; 0, 0, "")</f>
        <v>0</v>
      </c>
      <c r="S5" s="10">
        <f t="shared" ref="S5:S17" si="15">IF(LEN(D5) &gt; 0, SUM(M5:R5), "")</f>
        <v>1</v>
      </c>
      <c r="T5" s="11">
        <f t="shared" ref="T5:T17" si="16">IF(LEN(D5) &gt; 0, IF(IFERROR(FIND("a.", VLOOKUP(C5,Svar, 8, FALSE)), 0), 0.625, 0), "")</f>
        <v>0</v>
      </c>
      <c r="U5" s="11">
        <f t="shared" ref="U5:U17" si="17">IF(LEN(D5) &gt; 0, IF(IFERROR(FIND("b.", VLOOKUP(C5,Svar, 8, FALSE)), 0), 0.625, 0), "")</f>
        <v>0</v>
      </c>
      <c r="V5" s="11">
        <f t="shared" ref="V5:V17" si="18">IF(LEN(D5) &gt; 0, IF(IFERROR(FIND("c.", VLOOKUP(C5,Svar, 8, FALSE)), 0), 0.625, 0), "")</f>
        <v>0.625</v>
      </c>
      <c r="W5" s="11">
        <f t="shared" ref="W5:W17" si="19">IF(LEN(D5) &gt; 0, IF(IFERROR(FIND("d.", VLOOKUP(C5,Svar, 8, FALSE)), 0), 0.625, 0), "")</f>
        <v>0</v>
      </c>
      <c r="X5" s="11">
        <f t="shared" ref="X5:X17" si="20">IF(LEN(D5) &gt; 0, IF(IFERROR(FIND("e.", VLOOKUP(C5,Svar, 8, FALSE)), 0), 0.625, 0), "")</f>
        <v>0</v>
      </c>
      <c r="Y5" s="11">
        <f t="shared" ref="Y5:Y17" si="21">IF(LEN(D5) &gt; 0, IF(IFERROR(FIND("f.", VLOOKUP(C5,Svar, 8, FALSE)), 0), 0.625, 0), "")</f>
        <v>0.625</v>
      </c>
      <c r="Z5" s="11">
        <f t="shared" ref="Z5:Z17" si="22">IF(LEN(D5) &gt; 0, IF(IFERROR(FIND("g.", VLOOKUP(C5,Svar, 8, FALSE)), 0), 0.625, 0), "")</f>
        <v>0</v>
      </c>
      <c r="AA5" s="11">
        <f t="shared" ref="AA5:AA17" si="23">IF(LEN(D5) &gt; 0, IF(IFERROR(FIND("h.", VLOOKUP(C5,Svar, 8, FALSE)), 0), 0.625, 0), "")</f>
        <v>0</v>
      </c>
      <c r="AB5" s="11">
        <f t="shared" ref="AB5:AB17" si="24">IF(LEN(D5) &gt; 0, 0, "")</f>
        <v>0</v>
      </c>
      <c r="AC5" s="10">
        <f t="shared" ref="AC5:AC17" si="25">IF(LEN(D5) &gt; 0, SUM(T5:AB5), "")</f>
        <v>1.25</v>
      </c>
      <c r="AD5" s="11">
        <f t="shared" ref="AD5:AD17" si="26">IF(LEN(D5) &gt; 0, IF(IFERROR(FIND("a.", VLOOKUP(C5,Svar, 9, FALSE)), 0), 1, 0), "")</f>
        <v>1</v>
      </c>
      <c r="AE5" s="11">
        <f t="shared" ref="AE5:AE17" si="27">IF(LEN(D5) &gt; 0, IF(IFERROR(FIND("b.", VLOOKUP(C5,Svar, 9, FALSE)), 0), 2, 0), "")</f>
        <v>0</v>
      </c>
      <c r="AF5" s="11">
        <f t="shared" ref="AF5:AF17" si="28">IF(LEN(D5) &gt; 0, IF(IFERROR(FIND("c.", VLOOKUP(C5,Svar, 9, FALSE)), 0), 1, 0), "")</f>
        <v>0</v>
      </c>
      <c r="AG5" s="11">
        <f t="shared" ref="AG5:AG17" si="29">IF(LEN(D5) &gt; 0, IF(IFERROR(FIND("d.", VLOOKUP(C5,Svar, 9, FALSE)), 0), 2, 0), "")</f>
        <v>0</v>
      </c>
      <c r="AH5" s="11">
        <f t="shared" ref="AH5:AH17" si="30">IF(LEN(D5) &gt; 0, IF(IFERROR(FIND("e.", VLOOKUP(C5,Svar, 9, FALSE)), 0), 1, 0), "")</f>
        <v>0</v>
      </c>
      <c r="AI5" s="11">
        <f t="shared" ref="AI5:AI17" si="31">IF(LEN(D5) &gt; 0, 0, "")</f>
        <v>0</v>
      </c>
      <c r="AJ5" s="10">
        <f t="shared" ref="AJ5:AJ17" si="32">IF(LEN(D5) &gt; 0, IF(SUM(AD5:AI5) &gt; 5, 5, SUM(AD5:AI5)), "")</f>
        <v>1</v>
      </c>
      <c r="AK5" s="11">
        <f t="shared" ref="AK5:AK17" si="33">IF(LEN(D5) &gt; 0, IF(IFERROR(FIND("a.", VLOOKUP(C5,Svar, 10, FALSE)), 0), 1, 0), "")</f>
        <v>0</v>
      </c>
      <c r="AL5" s="11">
        <f t="shared" ref="AL5:AL17" si="34">IF(LEN(D5) &gt; 0, IF(IFERROR(FIND("b.", VLOOKUP(C5,Svar, 10, FALSE)), 0), 1, 0), "")</f>
        <v>1</v>
      </c>
      <c r="AM5" s="11">
        <f t="shared" ref="AM5:AM17" si="35">IF(LEN(D5) &gt; 0, IF(IFERROR(FIND("c.", VLOOKUP(C5,Svar, 10, FALSE)), 0), 1, 0), "")</f>
        <v>1</v>
      </c>
      <c r="AN5" s="11">
        <f t="shared" ref="AN5:AN17" si="36">IF(LEN(D5) &gt; 0, IF(IFERROR(FIND("d.", VLOOKUP(C5,Svar, 10, FALSE)), 0), 1, 0), "")</f>
        <v>1</v>
      </c>
      <c r="AO5" s="11">
        <f t="shared" ref="AO5:AO17" si="37">IF(LEN(D5) &gt; 0, IF(IFERROR(FIND("e.", VLOOKUP(C5,Svar, 10, FALSE)), 0), 1, 0), "")</f>
        <v>0</v>
      </c>
      <c r="AP5" s="11">
        <f t="shared" ref="AP5:AP17" si="38">IF(LEN(D5) &gt; 0, 0, "")</f>
        <v>0</v>
      </c>
      <c r="AQ5" s="10">
        <f t="shared" ref="AQ5:AQ17" si="39">IF(LEN(D5) &gt; 0, SUM(AK5:AP5), "")</f>
        <v>3</v>
      </c>
      <c r="AR5" s="11">
        <f t="shared" ref="AR5:AR17" si="40">IF(LEN(D5) &gt; 0, IF(IFERROR(FIND("a.", VLOOKUP(C5,Svar, 11, FALSE)), 0), 1, 0), "")</f>
        <v>0</v>
      </c>
      <c r="AS5" s="11">
        <f t="shared" ref="AS5:AS17" si="41">IF(LEN(D5) &gt; 0, IF(IFERROR(FIND("b.", VLOOKUP(C5,Svar, 11, FALSE)), 0), 1, 0), "")</f>
        <v>0</v>
      </c>
      <c r="AT5" s="11">
        <f t="shared" ref="AT5:AT17" si="42">IF(LEN(D5) &gt; 0, IF(IFERROR(FIND("c.", VLOOKUP(C5,Svar, 11, FALSE)), 0), 1, 0), "")</f>
        <v>1</v>
      </c>
      <c r="AU5" s="11">
        <f t="shared" ref="AU5:AU17" si="43">IF(LEN(D5) &gt; 0, IF(IFERROR(FIND("d.", VLOOKUP(C5,Svar, 11, FALSE)), 0), 1, 0), "")</f>
        <v>0</v>
      </c>
      <c r="AV5" s="11">
        <f t="shared" ref="AV5:AV17" si="44">IF(LEN(D5) &gt; 0, IF(IFERROR(FIND("e.", VLOOKUP(C5,Svar, 11, FALSE)), 0), 1, 0), "")</f>
        <v>0</v>
      </c>
      <c r="AW5" s="11">
        <f t="shared" ref="AW5:AW17" si="45">IF(LEN(D5) &gt; 0, 0, "")</f>
        <v>0</v>
      </c>
      <c r="AX5" s="10">
        <f t="shared" ref="AX5:AX17" si="46">IF(LEN(D5) &gt; 0, SUM(AR5:AW5), "")</f>
        <v>1</v>
      </c>
      <c r="AY5" s="12" t="s">
        <v>1429</v>
      </c>
      <c r="AZ5" s="12" t="s">
        <v>1635</v>
      </c>
      <c r="BA5" s="13">
        <v>2512</v>
      </c>
      <c r="BB5" s="10">
        <f t="shared" ref="BB5:BB17" si="47">IF(BA5 &gt; 3099, 5, IF(BA5 &gt; 2799, 4, IF(BA5&gt; 2499, 3, IF(BA5&gt; 2299, 2, IF(BA5 &gt; 1999, 1, IF(BA5&gt;0, 0))))))</f>
        <v>3</v>
      </c>
      <c r="BC5" s="17">
        <f t="shared" ref="BC5:BC17" si="48">IF(LEN(D5) &gt; 0, ROUND((L5+S5+AC5+AJ5+AQ5+AX5+BB5)/7, 1), "")</f>
        <v>1.6</v>
      </c>
      <c r="BD5" s="35" t="s">
        <v>1785</v>
      </c>
      <c r="BE5" s="10" t="str">
        <f t="shared" ref="BE5:BE17" si="49">IF(LEN(D5) &gt; 0, VLOOKUP(C5,Svar, 12, FALSE), "")</f>
        <v>Varken eller</v>
      </c>
      <c r="BF5" s="19" t="s">
        <v>521</v>
      </c>
      <c r="BG5" s="7">
        <v>584</v>
      </c>
      <c r="BH5" s="6" t="s">
        <v>558</v>
      </c>
      <c r="BI5" s="9" t="str">
        <f t="shared" ref="BI5:BI17" si="50">IFERROR(VLOOKUP(BH5,Svar, 2, FALSE), "")</f>
        <v>Lisa</v>
      </c>
      <c r="BJ5" s="10" t="str">
        <f t="shared" ref="BJ5:BJ17" si="51">IFERROR(VLOOKUP(BH5,Svar, 3, FALSE), "")</f>
        <v>lisa.hermansson@vadstena.se</v>
      </c>
      <c r="BK5" s="10" t="str">
        <f t="shared" ref="BK5:BK17" si="52">IFERROR(VLOOKUP(BH5,Svar, 4, FALSE), "")</f>
        <v>Fritidscentrum</v>
      </c>
      <c r="BL5" s="10"/>
      <c r="BM5" s="11">
        <f t="shared" ref="BM5:BM17" si="53">IF(LEN(BI5) &gt; 0, IF(IFERROR(FIND("a.", VLOOKUP(BH5,Svar, 5, FALSE)), 0), 1.25, 0), "")</f>
        <v>0</v>
      </c>
      <c r="BN5" s="11">
        <f t="shared" ref="BN5:BN17" si="54">IF(LEN(BI5) &gt; 0, IF(IFERROR(FIND("b.", VLOOKUP(BH5,Svar, 5, FALSE)), 0), 1.25, 0), "")</f>
        <v>0</v>
      </c>
      <c r="BO5" s="11">
        <f t="shared" ref="BO5:BO17" si="55">IF(LEN(BI5) &gt; 0, IF(IFERROR(FIND("c.", VLOOKUP(BH5,Svar, 5, FALSE)), 0), 1.25, 0), "")</f>
        <v>0</v>
      </c>
      <c r="BP5" s="11">
        <f t="shared" ref="BP5:BP17" si="56">IF(LEN(BI5) &gt; 0, IF(IFERROR(FIND("d.", VLOOKUP(BH5,Svar, 5, FALSE)), 0), 1.25, 0), "")</f>
        <v>1.25</v>
      </c>
      <c r="BQ5" s="11">
        <f t="shared" ref="BQ5:BQ17" si="57">IF(LEN(BI5) &gt; 0, 0, "")</f>
        <v>0</v>
      </c>
      <c r="BR5" s="17">
        <f t="shared" ref="BR5:BR17" si="58">IF(LEN(BI5) &gt; 0, SUM(BM5:BQ5), "")</f>
        <v>1.25</v>
      </c>
      <c r="BS5" s="11">
        <f t="shared" ref="BS5:BS17" si="59">IF(LEN(BI5) &gt; 0, IF(IFERROR(FIND("a.", VLOOKUP(BH5,Svar, 7, FALSE)), 0), 1, 0), "")</f>
        <v>0</v>
      </c>
      <c r="BT5" s="11">
        <f t="shared" ref="BT5:BT17" si="60">IF(LEN(BI5) &gt; 0, IF(IFERROR(FIND("b.", VLOOKUP(BH5,Svar, 7, FALSE)), 0), 1, 0), "")</f>
        <v>0</v>
      </c>
      <c r="BU5" s="11">
        <f t="shared" ref="BU5:BU17" si="61">IF(LEN(BI5) &gt; 0, IF(IFERROR(FIND("c.", VLOOKUP(BH5,Svar, 7, FALSE)), 0), 1, 0), "")</f>
        <v>1</v>
      </c>
      <c r="BV5" s="11">
        <f t="shared" ref="BV5:BV17" si="62">IF(LEN(BI5) &gt; 0, IF(IFERROR(FIND("d.", VLOOKUP(BH5,Svar, 7, FALSE)), 0), 1, 0), "")</f>
        <v>0</v>
      </c>
      <c r="BW5" s="11">
        <f t="shared" ref="BW5:BW17" si="63">IF(LEN(BI5) &gt; 0, IF(IFERROR(FIND("e.", VLOOKUP(BH5,Svar, 7, FALSE)), 0), 1, 0), "")</f>
        <v>0</v>
      </c>
      <c r="BX5" s="11">
        <f t="shared" ref="BX5:BX17" si="64">IF(LEN(BI5) &gt; 0, 0, "")</f>
        <v>0</v>
      </c>
      <c r="BY5" s="17">
        <f t="shared" ref="BY5:BY17" si="65">IF(LEN(BI5) &gt; 0, SUM(BS5:BX5), "")</f>
        <v>1</v>
      </c>
      <c r="BZ5" s="11">
        <f t="shared" ref="BZ5:BZ17" si="66">IF(LEN(BI5) &gt; 0, IF(IFERROR(FIND("a.", VLOOKUP(BH5,Svar, 8, FALSE)), 0), 0.625, 0), "")</f>
        <v>0</v>
      </c>
      <c r="CA5" s="11">
        <f t="shared" ref="CA5:CA17" si="67">IF(LEN(BI5) &gt; 0, IF(IFERROR(FIND("b.", VLOOKUP(BH5,Svar, 8, FALSE)), 0), 0.625, 0), "")</f>
        <v>0</v>
      </c>
      <c r="CB5" s="11">
        <f t="shared" ref="CB5:CB17" si="68">IF(LEN(BI5) &gt; 0, IF(IFERROR(FIND("c.", VLOOKUP(BH5,Svar, 8, FALSE)), 0), 0.625, 0), "")</f>
        <v>0.625</v>
      </c>
      <c r="CC5" s="11">
        <f t="shared" ref="CC5:CC17" si="69">IF(LEN(BI5) &gt; 0, IF(IFERROR(FIND("d.", VLOOKUP(BH5,Svar, 8, FALSE)), 0), 0.625, 0), "")</f>
        <v>0</v>
      </c>
      <c r="CD5" s="11">
        <f t="shared" ref="CD5:CD17" si="70">IF(LEN(BI5) &gt; 0, IF(IFERROR(FIND("e.", VLOOKUP(BH5,Svar, 8, FALSE)), 0), 0.625, 0), "")</f>
        <v>0</v>
      </c>
      <c r="CE5" s="11">
        <f t="shared" ref="CE5:CE17" si="71">IF(LEN(BI5) &gt; 0, IF(IFERROR(FIND("f.", VLOOKUP(BH5,Svar, 8, FALSE)), 0), 0.625, 0), "")</f>
        <v>0.625</v>
      </c>
      <c r="CF5" s="11">
        <f t="shared" ref="CF5:CF17" si="72">IF(LEN(BI5) &gt; 0, IF(IFERROR(FIND("g.", VLOOKUP(BH5,Svar, 8, FALSE)), 0), 0.625, 0), "")</f>
        <v>0</v>
      </c>
      <c r="CG5" s="11">
        <f t="shared" ref="CG5:CG17" si="73">IF(LEN(BI5) &gt; 0, IF(IFERROR(FIND("h.", VLOOKUP(BH5,Svar, 8, FALSE)), 0), 0.625, 0), "")</f>
        <v>0</v>
      </c>
      <c r="CH5" s="11">
        <f t="shared" ref="CH5:CH17" si="74">IF(LEN(BI5) &gt; 0, 0, "")</f>
        <v>0</v>
      </c>
      <c r="CI5" s="17">
        <f t="shared" ref="CI5:CI17" si="75">IF(LEN(BI5) &gt; 0, SUM(BZ5:CH5), "")</f>
        <v>1.25</v>
      </c>
      <c r="CJ5" s="11">
        <f t="shared" ref="CJ5:CJ17" si="76">IF(LEN(BI5) &gt; 0, IF(IFERROR(FIND("a.", VLOOKUP(BH5,Svar, 9, FALSE)), 0), 1, 0), "")</f>
        <v>1</v>
      </c>
      <c r="CK5" s="11">
        <f t="shared" ref="CK5:CK17" si="77">IF(LEN(BI5) &gt; 0, IF(IFERROR(FIND("b.", VLOOKUP(BH5,Svar, 9, FALSE)), 0), 2, 0), "")</f>
        <v>0</v>
      </c>
      <c r="CL5" s="11">
        <f t="shared" ref="CL5:CL17" si="78">IF(LEN(BI5) &gt; 0, IF(IFERROR(FIND("c.", VLOOKUP(BH5,Svar, 9, FALSE)), 0), 1, 0), "")</f>
        <v>0</v>
      </c>
      <c r="CM5" s="11">
        <f t="shared" ref="CM5:CM17" si="79">IF(LEN(BI5) &gt; 0, IF(IFERROR(FIND("d.", VLOOKUP(BH5,Svar, 9, FALSE)), 0), 2, 0), "")</f>
        <v>0</v>
      </c>
      <c r="CN5" s="11">
        <f t="shared" ref="CN5:CN17" si="80">IF(LEN(BI5) &gt; 0, IF(IFERROR(FIND("e.", VLOOKUP(BH5,Svar, 9, FALSE)), 0), 1, 0), "")</f>
        <v>0</v>
      </c>
      <c r="CO5" s="11">
        <f t="shared" ref="CO5:CO17" si="81">IF(LEN(BI5) &gt; 0, 0, "")</f>
        <v>0</v>
      </c>
      <c r="CP5" s="17">
        <f t="shared" ref="CP5:CP17" si="82">IF(LEN(BI5) &gt; 0, IF(SUM(CJ5:CO5) &gt; 5, 5, SUM(CJ5:CO5)), "")</f>
        <v>1</v>
      </c>
      <c r="CQ5" s="11">
        <f t="shared" ref="CQ5:CQ17" si="83">IF(LEN(BI5) &gt; 0, IF(IFERROR(FIND("a.", VLOOKUP(BH5,Svar, 10, FALSE)), 0), 1, 0), "")</f>
        <v>0</v>
      </c>
      <c r="CR5" s="11">
        <f t="shared" ref="CR5:CR17" si="84">IF(LEN(BI5) &gt; 0, IF(IFERROR(FIND("b.", VLOOKUP(BH5,Svar, 10, FALSE)), 0), 1, 0), "")</f>
        <v>1</v>
      </c>
      <c r="CS5" s="11">
        <f t="shared" ref="CS5:CS17" si="85">IF(LEN(BI5) &gt; 0, IF(IFERROR(FIND("c.", VLOOKUP(BH5,Svar, 10, FALSE)), 0), 1, 0), "")</f>
        <v>1</v>
      </c>
      <c r="CT5" s="11">
        <f t="shared" ref="CT5:CT17" si="86">IF(LEN(BI5) &gt; 0, IF(IFERROR(FIND("d.", VLOOKUP(BH5,Svar, 10, FALSE)), 0), 1, 0), "")</f>
        <v>1</v>
      </c>
      <c r="CU5" s="11">
        <f t="shared" ref="CU5:CU17" si="87">IF(LEN(BI5) &gt; 0, IF(IFERROR(FIND("e.", VLOOKUP(BH5,Svar, 10, FALSE)), 0), 1, 0), "")</f>
        <v>0</v>
      </c>
      <c r="CV5" s="11">
        <f t="shared" ref="CV5:CV17" si="88">IF(LEN(BI5) &gt; 0, 0, "")</f>
        <v>0</v>
      </c>
      <c r="CW5" s="17">
        <f t="shared" ref="CW5:CW17" si="89">IF(LEN(BI5) &gt; 0, SUM(CQ5:CV5), "")</f>
        <v>3</v>
      </c>
      <c r="CX5" s="11">
        <f t="shared" ref="CX5:CX17" si="90">IF(LEN(BI5) &gt; 0, IF(IFERROR(FIND("a.", VLOOKUP(BH5,Svar, 11, FALSE)), 0), 1, 0), "")</f>
        <v>0</v>
      </c>
      <c r="CY5" s="11">
        <f t="shared" ref="CY5:CY17" si="91">IF(LEN(BI5) &gt; 0, IF(IFERROR(FIND("b.", VLOOKUP(BH5,Svar, 11, FALSE)), 0), 1, 0), "")</f>
        <v>0</v>
      </c>
      <c r="CZ5" s="11">
        <f t="shared" ref="CZ5:CZ17" si="92">IF(LEN(BI5) &gt; 0, IF(IFERROR(FIND("c.", VLOOKUP(BH5,Svar, 11, FALSE)), 0), 1, 0), "")</f>
        <v>1</v>
      </c>
      <c r="DA5" s="11">
        <f t="shared" ref="DA5:DA17" si="93">IF(LEN(BI5) &gt; 0, IF(IFERROR(FIND("d.", VLOOKUP(BH5,Svar, 11, FALSE)), 0), 1, 0), "")</f>
        <v>0</v>
      </c>
      <c r="DB5" s="11">
        <f t="shared" ref="DB5:DB17" si="94">IF(LEN(BI5) &gt; 0, IF(IFERROR(FIND("e.", VLOOKUP(BH5,Svar, 11, FALSE)), 0), 1, 0), "")</f>
        <v>0</v>
      </c>
      <c r="DC5" s="11">
        <f t="shared" ref="DC5:DC17" si="95">IF(LEN(BI5) &gt; 0, 0, "")</f>
        <v>0</v>
      </c>
      <c r="DD5" s="17">
        <f t="shared" ref="DD5:DD17" si="96">IF(LEN(BI5) &gt; 0, SUM(CX5:DC5), "")</f>
        <v>1</v>
      </c>
      <c r="DE5" s="12" t="s">
        <v>1429</v>
      </c>
      <c r="DF5" s="12" t="s">
        <v>1635</v>
      </c>
      <c r="DG5" s="13">
        <v>2512</v>
      </c>
      <c r="DH5" s="17">
        <f t="shared" ref="DH5:DH17" si="97">IF(DG5 &gt; 3099, 5, IF(DG5 &gt; 2799, 4, IF(DG5&gt; 2499, 3, IF(DG5&gt; 2299, 2, IF(DG5 &gt; 1999, 1, IF(DG5&gt;0, 0))))))</f>
        <v>3</v>
      </c>
      <c r="DI5" s="17">
        <f t="shared" ref="DI5:DI17" si="98">IF(LEN(BI5) &gt; 0, ROUND((BR5+BY5+CI5+CP5+CW5+DD5+DH5)/7, 1), "")</f>
        <v>1.6</v>
      </c>
      <c r="DJ5" s="10" t="str">
        <f t="shared" ref="DJ5:DJ17" si="99">IF(LEN(BI5) &gt; 0, VLOOKUP(BH5,Svar, 12, FALSE), "")</f>
        <v>Varken eller</v>
      </c>
    </row>
    <row r="6" spans="1:114" ht="15" x14ac:dyDescent="0.25">
      <c r="A6" s="6" t="s">
        <v>521</v>
      </c>
      <c r="B6" s="7">
        <v>512</v>
      </c>
      <c r="C6" s="6" t="s">
        <v>564</v>
      </c>
      <c r="D6" s="9" t="str">
        <f t="shared" si="0"/>
        <v>Pär Fransson</v>
      </c>
      <c r="E6" s="10" t="str">
        <f t="shared" si="1"/>
        <v>par.fransson@ydre.se</v>
      </c>
      <c r="F6" s="10" t="str">
        <f t="shared" si="2"/>
        <v>kommunchef</v>
      </c>
      <c r="G6" s="11">
        <f t="shared" si="3"/>
        <v>0</v>
      </c>
      <c r="H6" s="11">
        <f t="shared" si="4"/>
        <v>0</v>
      </c>
      <c r="I6" s="11">
        <f t="shared" si="5"/>
        <v>0</v>
      </c>
      <c r="J6" s="11">
        <f t="shared" si="6"/>
        <v>1.25</v>
      </c>
      <c r="K6" s="11">
        <f t="shared" si="7"/>
        <v>0</v>
      </c>
      <c r="L6" s="10">
        <f t="shared" si="8"/>
        <v>1.25</v>
      </c>
      <c r="M6" s="11">
        <f t="shared" si="9"/>
        <v>1</v>
      </c>
      <c r="N6" s="11">
        <f t="shared" si="10"/>
        <v>0</v>
      </c>
      <c r="O6" s="11">
        <f t="shared" si="11"/>
        <v>1</v>
      </c>
      <c r="P6" s="11">
        <f t="shared" si="12"/>
        <v>1</v>
      </c>
      <c r="Q6" s="11">
        <f t="shared" si="13"/>
        <v>0</v>
      </c>
      <c r="R6" s="11">
        <f t="shared" si="14"/>
        <v>0</v>
      </c>
      <c r="S6" s="10">
        <f t="shared" si="15"/>
        <v>3</v>
      </c>
      <c r="T6" s="11">
        <f t="shared" si="16"/>
        <v>0</v>
      </c>
      <c r="U6" s="11">
        <f t="shared" si="17"/>
        <v>0.625</v>
      </c>
      <c r="V6" s="11">
        <f t="shared" si="18"/>
        <v>0</v>
      </c>
      <c r="W6" s="11">
        <f t="shared" si="19"/>
        <v>0</v>
      </c>
      <c r="X6" s="11">
        <f t="shared" si="20"/>
        <v>0</v>
      </c>
      <c r="Y6" s="11">
        <f t="shared" si="21"/>
        <v>0.625</v>
      </c>
      <c r="Z6" s="11">
        <f t="shared" si="22"/>
        <v>0</v>
      </c>
      <c r="AA6" s="11">
        <f t="shared" si="23"/>
        <v>0.625</v>
      </c>
      <c r="AB6" s="11">
        <f t="shared" si="24"/>
        <v>0</v>
      </c>
      <c r="AC6" s="10">
        <f t="shared" si="25"/>
        <v>1.875</v>
      </c>
      <c r="AD6" s="11">
        <f t="shared" si="26"/>
        <v>1</v>
      </c>
      <c r="AE6" s="11">
        <f t="shared" si="27"/>
        <v>0</v>
      </c>
      <c r="AF6" s="11">
        <f t="shared" si="28"/>
        <v>0</v>
      </c>
      <c r="AG6" s="11">
        <f t="shared" si="29"/>
        <v>0</v>
      </c>
      <c r="AH6" s="11">
        <f t="shared" si="30"/>
        <v>0</v>
      </c>
      <c r="AI6" s="11">
        <f t="shared" si="31"/>
        <v>0</v>
      </c>
      <c r="AJ6" s="10">
        <f t="shared" si="32"/>
        <v>1</v>
      </c>
      <c r="AK6" s="11">
        <f t="shared" si="33"/>
        <v>0</v>
      </c>
      <c r="AL6" s="11">
        <f t="shared" si="34"/>
        <v>1</v>
      </c>
      <c r="AM6" s="11">
        <f t="shared" si="35"/>
        <v>0</v>
      </c>
      <c r="AN6" s="11">
        <f t="shared" si="36"/>
        <v>1</v>
      </c>
      <c r="AO6" s="11">
        <f t="shared" si="37"/>
        <v>0</v>
      </c>
      <c r="AP6" s="11">
        <f t="shared" si="38"/>
        <v>0</v>
      </c>
      <c r="AQ6" s="10">
        <f t="shared" si="39"/>
        <v>2</v>
      </c>
      <c r="AR6" s="11">
        <f t="shared" si="40"/>
        <v>1</v>
      </c>
      <c r="AS6" s="11">
        <f t="shared" si="41"/>
        <v>0</v>
      </c>
      <c r="AT6" s="11">
        <f t="shared" si="42"/>
        <v>0</v>
      </c>
      <c r="AU6" s="11">
        <f t="shared" si="43"/>
        <v>0</v>
      </c>
      <c r="AV6" s="11">
        <f t="shared" si="44"/>
        <v>0</v>
      </c>
      <c r="AW6" s="11">
        <f t="shared" si="45"/>
        <v>0</v>
      </c>
      <c r="AX6" s="10">
        <f t="shared" si="46"/>
        <v>1</v>
      </c>
      <c r="AY6" s="12">
        <v>581</v>
      </c>
      <c r="AZ6" s="12" t="s">
        <v>1431</v>
      </c>
      <c r="BA6" s="13">
        <v>1585</v>
      </c>
      <c r="BB6" s="10">
        <f t="shared" si="47"/>
        <v>0</v>
      </c>
      <c r="BC6" s="17">
        <f t="shared" si="48"/>
        <v>1.4</v>
      </c>
      <c r="BD6" s="35" t="s">
        <v>1785</v>
      </c>
      <c r="BE6" s="10" t="str">
        <f t="shared" si="49"/>
        <v>Varken eller</v>
      </c>
      <c r="BF6" s="6" t="s">
        <v>521</v>
      </c>
      <c r="BG6" s="7">
        <v>512</v>
      </c>
      <c r="BH6" s="6" t="s">
        <v>564</v>
      </c>
      <c r="BI6" s="9" t="str">
        <f t="shared" si="50"/>
        <v>Pär Fransson</v>
      </c>
      <c r="BJ6" s="10" t="str">
        <f t="shared" si="51"/>
        <v>par.fransson@ydre.se</v>
      </c>
      <c r="BK6" s="10" t="str">
        <f t="shared" si="52"/>
        <v>kommunchef</v>
      </c>
      <c r="BL6" s="10"/>
      <c r="BM6" s="11">
        <f t="shared" si="53"/>
        <v>0</v>
      </c>
      <c r="BN6" s="11">
        <f t="shared" si="54"/>
        <v>0</v>
      </c>
      <c r="BO6" s="11">
        <f t="shared" si="55"/>
        <v>0</v>
      </c>
      <c r="BP6" s="11">
        <f t="shared" si="56"/>
        <v>1.25</v>
      </c>
      <c r="BQ6" s="11">
        <f t="shared" si="57"/>
        <v>0</v>
      </c>
      <c r="BR6" s="17">
        <f t="shared" si="58"/>
        <v>1.25</v>
      </c>
      <c r="BS6" s="11">
        <f t="shared" si="59"/>
        <v>1</v>
      </c>
      <c r="BT6" s="11">
        <f t="shared" si="60"/>
        <v>0</v>
      </c>
      <c r="BU6" s="11">
        <f t="shared" si="61"/>
        <v>1</v>
      </c>
      <c r="BV6" s="11">
        <f t="shared" si="62"/>
        <v>1</v>
      </c>
      <c r="BW6" s="11">
        <f t="shared" si="63"/>
        <v>0</v>
      </c>
      <c r="BX6" s="11">
        <f t="shared" si="64"/>
        <v>0</v>
      </c>
      <c r="BY6" s="17">
        <f t="shared" si="65"/>
        <v>3</v>
      </c>
      <c r="BZ6" s="11">
        <f t="shared" si="66"/>
        <v>0</v>
      </c>
      <c r="CA6" s="11">
        <f t="shared" si="67"/>
        <v>0.625</v>
      </c>
      <c r="CB6" s="11">
        <f t="shared" si="68"/>
        <v>0</v>
      </c>
      <c r="CC6" s="11">
        <f t="shared" si="69"/>
        <v>0</v>
      </c>
      <c r="CD6" s="11">
        <f t="shared" si="70"/>
        <v>0</v>
      </c>
      <c r="CE6" s="11">
        <f t="shared" si="71"/>
        <v>0.625</v>
      </c>
      <c r="CF6" s="11">
        <f t="shared" si="72"/>
        <v>0</v>
      </c>
      <c r="CG6" s="11">
        <f t="shared" si="73"/>
        <v>0.625</v>
      </c>
      <c r="CH6" s="11">
        <f t="shared" si="74"/>
        <v>0</v>
      </c>
      <c r="CI6" s="17">
        <f t="shared" si="75"/>
        <v>1.875</v>
      </c>
      <c r="CJ6" s="11">
        <f t="shared" si="76"/>
        <v>1</v>
      </c>
      <c r="CK6" s="11">
        <f t="shared" si="77"/>
        <v>0</v>
      </c>
      <c r="CL6" s="11">
        <f t="shared" si="78"/>
        <v>0</v>
      </c>
      <c r="CM6" s="11">
        <f t="shared" si="79"/>
        <v>0</v>
      </c>
      <c r="CN6" s="11">
        <f t="shared" si="80"/>
        <v>0</v>
      </c>
      <c r="CO6" s="11">
        <f t="shared" si="81"/>
        <v>0</v>
      </c>
      <c r="CP6" s="17">
        <f t="shared" si="82"/>
        <v>1</v>
      </c>
      <c r="CQ6" s="11">
        <f t="shared" si="83"/>
        <v>0</v>
      </c>
      <c r="CR6" s="11">
        <f t="shared" si="84"/>
        <v>1</v>
      </c>
      <c r="CS6" s="11">
        <f t="shared" si="85"/>
        <v>0</v>
      </c>
      <c r="CT6" s="11">
        <f t="shared" si="86"/>
        <v>1</v>
      </c>
      <c r="CU6" s="11">
        <f t="shared" si="87"/>
        <v>0</v>
      </c>
      <c r="CV6" s="11">
        <f t="shared" si="88"/>
        <v>0</v>
      </c>
      <c r="CW6" s="17">
        <f t="shared" si="89"/>
        <v>2</v>
      </c>
      <c r="CX6" s="11">
        <f t="shared" si="90"/>
        <v>1</v>
      </c>
      <c r="CY6" s="11">
        <f t="shared" si="91"/>
        <v>0</v>
      </c>
      <c r="CZ6" s="11">
        <f t="shared" si="92"/>
        <v>0</v>
      </c>
      <c r="DA6" s="11">
        <f t="shared" si="93"/>
        <v>0</v>
      </c>
      <c r="DB6" s="11">
        <f t="shared" si="94"/>
        <v>0</v>
      </c>
      <c r="DC6" s="11">
        <f t="shared" si="95"/>
        <v>0</v>
      </c>
      <c r="DD6" s="17">
        <f t="shared" si="96"/>
        <v>1</v>
      </c>
      <c r="DE6" s="12">
        <v>581</v>
      </c>
      <c r="DF6" s="12" t="s">
        <v>1431</v>
      </c>
      <c r="DG6" s="13">
        <v>1585</v>
      </c>
      <c r="DH6" s="17">
        <f t="shared" si="97"/>
        <v>0</v>
      </c>
      <c r="DI6" s="17">
        <f t="shared" si="98"/>
        <v>1.4</v>
      </c>
      <c r="DJ6" s="10" t="str">
        <f t="shared" si="99"/>
        <v>Varken eller</v>
      </c>
    </row>
    <row r="7" spans="1:114" ht="15" x14ac:dyDescent="0.25">
      <c r="A7" s="6" t="s">
        <v>521</v>
      </c>
      <c r="B7" s="7">
        <v>560</v>
      </c>
      <c r="C7" s="6" t="s">
        <v>527</v>
      </c>
      <c r="D7" s="9" t="str">
        <f t="shared" si="0"/>
        <v>Olivia Ågren</v>
      </c>
      <c r="E7" s="10" t="str">
        <f t="shared" si="1"/>
        <v>olivia.agren@boxholm.se</v>
      </c>
      <c r="F7" s="10" t="str">
        <f t="shared" si="2"/>
        <v>Fritidsledare</v>
      </c>
      <c r="G7" s="11">
        <f t="shared" si="3"/>
        <v>0</v>
      </c>
      <c r="H7" s="11">
        <f t="shared" si="4"/>
        <v>0</v>
      </c>
      <c r="I7" s="11">
        <f t="shared" si="5"/>
        <v>0</v>
      </c>
      <c r="J7" s="11">
        <f t="shared" si="6"/>
        <v>0</v>
      </c>
      <c r="K7" s="11">
        <f t="shared" si="7"/>
        <v>0</v>
      </c>
      <c r="L7" s="10">
        <f t="shared" si="8"/>
        <v>0</v>
      </c>
      <c r="M7" s="11">
        <f t="shared" si="9"/>
        <v>1</v>
      </c>
      <c r="N7" s="11">
        <f t="shared" si="10"/>
        <v>1</v>
      </c>
      <c r="O7" s="11">
        <f t="shared" si="11"/>
        <v>1</v>
      </c>
      <c r="P7" s="11">
        <f t="shared" si="12"/>
        <v>1</v>
      </c>
      <c r="Q7" s="11">
        <f t="shared" si="13"/>
        <v>0</v>
      </c>
      <c r="R7" s="11">
        <f t="shared" si="14"/>
        <v>0</v>
      </c>
      <c r="S7" s="10">
        <f t="shared" si="15"/>
        <v>4</v>
      </c>
      <c r="T7" s="11">
        <f t="shared" si="16"/>
        <v>0</v>
      </c>
      <c r="U7" s="11">
        <f t="shared" si="17"/>
        <v>0</v>
      </c>
      <c r="V7" s="11">
        <f t="shared" si="18"/>
        <v>0</v>
      </c>
      <c r="W7" s="11">
        <f t="shared" si="19"/>
        <v>0</v>
      </c>
      <c r="X7" s="11">
        <f t="shared" si="20"/>
        <v>0</v>
      </c>
      <c r="Y7" s="11">
        <f t="shared" si="21"/>
        <v>0.625</v>
      </c>
      <c r="Z7" s="11">
        <f t="shared" si="22"/>
        <v>0</v>
      </c>
      <c r="AA7" s="11">
        <f t="shared" si="23"/>
        <v>0</v>
      </c>
      <c r="AB7" s="11">
        <f t="shared" si="24"/>
        <v>0</v>
      </c>
      <c r="AC7" s="10">
        <f t="shared" si="25"/>
        <v>0.625</v>
      </c>
      <c r="AD7" s="11">
        <f t="shared" si="26"/>
        <v>1</v>
      </c>
      <c r="AE7" s="11">
        <f t="shared" si="27"/>
        <v>0</v>
      </c>
      <c r="AF7" s="11">
        <f t="shared" si="28"/>
        <v>1</v>
      </c>
      <c r="AG7" s="11">
        <f t="shared" si="29"/>
        <v>0</v>
      </c>
      <c r="AH7" s="11">
        <f t="shared" si="30"/>
        <v>0</v>
      </c>
      <c r="AI7" s="11">
        <f t="shared" si="31"/>
        <v>0</v>
      </c>
      <c r="AJ7" s="10">
        <f t="shared" si="32"/>
        <v>2</v>
      </c>
      <c r="AK7" s="11">
        <f t="shared" si="33"/>
        <v>0</v>
      </c>
      <c r="AL7" s="11">
        <f t="shared" si="34"/>
        <v>1</v>
      </c>
      <c r="AM7" s="11">
        <f t="shared" si="35"/>
        <v>0</v>
      </c>
      <c r="AN7" s="11">
        <f t="shared" si="36"/>
        <v>1</v>
      </c>
      <c r="AO7" s="11">
        <f t="shared" si="37"/>
        <v>0</v>
      </c>
      <c r="AP7" s="11">
        <f t="shared" si="38"/>
        <v>0</v>
      </c>
      <c r="AQ7" s="10">
        <f t="shared" si="39"/>
        <v>2</v>
      </c>
      <c r="AR7" s="11">
        <f t="shared" si="40"/>
        <v>1</v>
      </c>
      <c r="AS7" s="11">
        <f t="shared" si="41"/>
        <v>0</v>
      </c>
      <c r="AT7" s="11">
        <f t="shared" si="42"/>
        <v>0</v>
      </c>
      <c r="AU7" s="11">
        <f t="shared" si="43"/>
        <v>0</v>
      </c>
      <c r="AV7" s="11">
        <f t="shared" si="44"/>
        <v>0</v>
      </c>
      <c r="AW7" s="11">
        <f t="shared" si="45"/>
        <v>0</v>
      </c>
      <c r="AX7" s="10">
        <f t="shared" si="46"/>
        <v>1</v>
      </c>
      <c r="AY7" s="12" t="s">
        <v>1705</v>
      </c>
      <c r="AZ7" s="12" t="s">
        <v>1706</v>
      </c>
      <c r="BA7" s="13">
        <v>2447</v>
      </c>
      <c r="BB7" s="10">
        <f t="shared" si="47"/>
        <v>2</v>
      </c>
      <c r="BC7" s="17">
        <f t="shared" si="48"/>
        <v>1.7</v>
      </c>
      <c r="BD7" s="35" t="s">
        <v>1785</v>
      </c>
      <c r="BE7" s="10" t="str">
        <f t="shared" si="49"/>
        <v>Bra</v>
      </c>
      <c r="BF7" s="6" t="s">
        <v>521</v>
      </c>
      <c r="BG7" s="7">
        <v>560</v>
      </c>
      <c r="BH7" s="6" t="s">
        <v>527</v>
      </c>
      <c r="BI7" s="9" t="str">
        <f t="shared" si="50"/>
        <v>Olivia Ågren</v>
      </c>
      <c r="BJ7" s="10" t="str">
        <f t="shared" si="51"/>
        <v>olivia.agren@boxholm.se</v>
      </c>
      <c r="BK7" s="10" t="str">
        <f t="shared" si="52"/>
        <v>Fritidsledare</v>
      </c>
      <c r="BL7" s="10"/>
      <c r="BM7" s="11">
        <f t="shared" si="53"/>
        <v>0</v>
      </c>
      <c r="BN7" s="11">
        <f t="shared" si="54"/>
        <v>0</v>
      </c>
      <c r="BO7" s="11">
        <f t="shared" si="55"/>
        <v>0</v>
      </c>
      <c r="BP7" s="11">
        <f t="shared" si="56"/>
        <v>0</v>
      </c>
      <c r="BQ7" s="11">
        <f t="shared" si="57"/>
        <v>0</v>
      </c>
      <c r="BR7" s="17">
        <f t="shared" si="58"/>
        <v>0</v>
      </c>
      <c r="BS7" s="11">
        <f t="shared" si="59"/>
        <v>1</v>
      </c>
      <c r="BT7" s="11">
        <f t="shared" si="60"/>
        <v>1</v>
      </c>
      <c r="BU7" s="11">
        <f t="shared" si="61"/>
        <v>1</v>
      </c>
      <c r="BV7" s="11">
        <f t="shared" si="62"/>
        <v>1</v>
      </c>
      <c r="BW7" s="11">
        <f t="shared" si="63"/>
        <v>0</v>
      </c>
      <c r="BX7" s="11">
        <f t="shared" si="64"/>
        <v>0</v>
      </c>
      <c r="BY7" s="17">
        <f t="shared" si="65"/>
        <v>4</v>
      </c>
      <c r="BZ7" s="11">
        <f t="shared" si="66"/>
        <v>0</v>
      </c>
      <c r="CA7" s="11">
        <f t="shared" si="67"/>
        <v>0</v>
      </c>
      <c r="CB7" s="11">
        <f t="shared" si="68"/>
        <v>0</v>
      </c>
      <c r="CC7" s="11">
        <f t="shared" si="69"/>
        <v>0</v>
      </c>
      <c r="CD7" s="11">
        <f t="shared" si="70"/>
        <v>0</v>
      </c>
      <c r="CE7" s="11">
        <f t="shared" si="71"/>
        <v>0.625</v>
      </c>
      <c r="CF7" s="11">
        <f t="shared" si="72"/>
        <v>0</v>
      </c>
      <c r="CG7" s="11">
        <f t="shared" si="73"/>
        <v>0</v>
      </c>
      <c r="CH7" s="11">
        <f t="shared" si="74"/>
        <v>0</v>
      </c>
      <c r="CI7" s="17">
        <f t="shared" si="75"/>
        <v>0.625</v>
      </c>
      <c r="CJ7" s="11">
        <f t="shared" si="76"/>
        <v>1</v>
      </c>
      <c r="CK7" s="11">
        <f t="shared" si="77"/>
        <v>0</v>
      </c>
      <c r="CL7" s="11">
        <f t="shared" si="78"/>
        <v>1</v>
      </c>
      <c r="CM7" s="11">
        <f t="shared" si="79"/>
        <v>0</v>
      </c>
      <c r="CN7" s="11">
        <f t="shared" si="80"/>
        <v>0</v>
      </c>
      <c r="CO7" s="11">
        <f t="shared" si="81"/>
        <v>0</v>
      </c>
      <c r="CP7" s="17">
        <f t="shared" si="82"/>
        <v>2</v>
      </c>
      <c r="CQ7" s="11">
        <f t="shared" si="83"/>
        <v>0</v>
      </c>
      <c r="CR7" s="11">
        <f t="shared" si="84"/>
        <v>1</v>
      </c>
      <c r="CS7" s="11">
        <f t="shared" si="85"/>
        <v>0</v>
      </c>
      <c r="CT7" s="11">
        <f t="shared" si="86"/>
        <v>1</v>
      </c>
      <c r="CU7" s="11">
        <f t="shared" si="87"/>
        <v>0</v>
      </c>
      <c r="CV7" s="11">
        <f t="shared" si="88"/>
        <v>0</v>
      </c>
      <c r="CW7" s="17">
        <f t="shared" si="89"/>
        <v>2</v>
      </c>
      <c r="CX7" s="11">
        <f t="shared" si="90"/>
        <v>1</v>
      </c>
      <c r="CY7" s="11">
        <f t="shared" si="91"/>
        <v>0</v>
      </c>
      <c r="CZ7" s="11">
        <f t="shared" si="92"/>
        <v>0</v>
      </c>
      <c r="DA7" s="11">
        <f t="shared" si="93"/>
        <v>0</v>
      </c>
      <c r="DB7" s="11">
        <f t="shared" si="94"/>
        <v>0</v>
      </c>
      <c r="DC7" s="11">
        <f t="shared" si="95"/>
        <v>0</v>
      </c>
      <c r="DD7" s="17">
        <f t="shared" si="96"/>
        <v>1</v>
      </c>
      <c r="DE7" s="12" t="s">
        <v>1705</v>
      </c>
      <c r="DF7" s="12" t="s">
        <v>1706</v>
      </c>
      <c r="DG7" s="13">
        <v>2447</v>
      </c>
      <c r="DH7" s="17">
        <f t="shared" si="97"/>
        <v>2</v>
      </c>
      <c r="DI7" s="17">
        <f t="shared" si="98"/>
        <v>1.7</v>
      </c>
      <c r="DJ7" s="10" t="str">
        <f t="shared" si="99"/>
        <v>Bra</v>
      </c>
    </row>
    <row r="8" spans="1:114" ht="15" x14ac:dyDescent="0.25">
      <c r="A8" s="6" t="s">
        <v>521</v>
      </c>
      <c r="B8" s="7">
        <v>509</v>
      </c>
      <c r="C8" s="6" t="s">
        <v>548</v>
      </c>
      <c r="D8" s="9" t="str">
        <f t="shared" si="0"/>
        <v>Britt-mari Johansson</v>
      </c>
      <c r="E8" s="10" t="str">
        <f t="shared" si="1"/>
        <v>britt-mari.johansson@odeshog.se</v>
      </c>
      <c r="F8" s="10" t="str">
        <f t="shared" si="2"/>
        <v>fritidskonsulent</v>
      </c>
      <c r="G8" s="11">
        <f t="shared" si="3"/>
        <v>0</v>
      </c>
      <c r="H8" s="11">
        <f t="shared" si="4"/>
        <v>0</v>
      </c>
      <c r="I8" s="11">
        <f t="shared" si="5"/>
        <v>0</v>
      </c>
      <c r="J8" s="11">
        <f t="shared" si="6"/>
        <v>0</v>
      </c>
      <c r="K8" s="11">
        <f t="shared" si="7"/>
        <v>0</v>
      </c>
      <c r="L8" s="10">
        <f t="shared" si="8"/>
        <v>0</v>
      </c>
      <c r="M8" s="11">
        <f t="shared" si="9"/>
        <v>1</v>
      </c>
      <c r="N8" s="11">
        <f t="shared" si="10"/>
        <v>0</v>
      </c>
      <c r="O8" s="11">
        <f t="shared" si="11"/>
        <v>1</v>
      </c>
      <c r="P8" s="11">
        <f t="shared" si="12"/>
        <v>1</v>
      </c>
      <c r="Q8" s="11">
        <f t="shared" si="13"/>
        <v>0</v>
      </c>
      <c r="R8" s="11">
        <f t="shared" si="14"/>
        <v>0</v>
      </c>
      <c r="S8" s="10">
        <f t="shared" si="15"/>
        <v>3</v>
      </c>
      <c r="T8" s="11">
        <f t="shared" si="16"/>
        <v>0</v>
      </c>
      <c r="U8" s="11">
        <f t="shared" si="17"/>
        <v>0</v>
      </c>
      <c r="V8" s="11">
        <f t="shared" si="18"/>
        <v>0.625</v>
      </c>
      <c r="W8" s="11">
        <f t="shared" si="19"/>
        <v>0</v>
      </c>
      <c r="X8" s="11">
        <f t="shared" si="20"/>
        <v>0</v>
      </c>
      <c r="Y8" s="11">
        <f t="shared" si="21"/>
        <v>0.625</v>
      </c>
      <c r="Z8" s="11">
        <f t="shared" si="22"/>
        <v>0.625</v>
      </c>
      <c r="AA8" s="11">
        <f t="shared" si="23"/>
        <v>0</v>
      </c>
      <c r="AB8" s="11">
        <f t="shared" si="24"/>
        <v>0</v>
      </c>
      <c r="AC8" s="10">
        <f t="shared" si="25"/>
        <v>1.875</v>
      </c>
      <c r="AD8" s="11">
        <f t="shared" si="26"/>
        <v>0</v>
      </c>
      <c r="AE8" s="11">
        <f t="shared" si="27"/>
        <v>2</v>
      </c>
      <c r="AF8" s="11">
        <f t="shared" si="28"/>
        <v>1</v>
      </c>
      <c r="AG8" s="11">
        <f t="shared" si="29"/>
        <v>0</v>
      </c>
      <c r="AH8" s="11">
        <f t="shared" si="30"/>
        <v>0</v>
      </c>
      <c r="AI8" s="11">
        <f t="shared" si="31"/>
        <v>0</v>
      </c>
      <c r="AJ8" s="10">
        <f t="shared" si="32"/>
        <v>3</v>
      </c>
      <c r="AK8" s="11">
        <f t="shared" si="33"/>
        <v>1</v>
      </c>
      <c r="AL8" s="11">
        <f t="shared" si="34"/>
        <v>0</v>
      </c>
      <c r="AM8" s="11">
        <f t="shared" si="35"/>
        <v>1</v>
      </c>
      <c r="AN8" s="11">
        <f t="shared" si="36"/>
        <v>0</v>
      </c>
      <c r="AO8" s="11">
        <f t="shared" si="37"/>
        <v>0</v>
      </c>
      <c r="AP8" s="11">
        <f t="shared" si="38"/>
        <v>0</v>
      </c>
      <c r="AQ8" s="10">
        <f t="shared" si="39"/>
        <v>2</v>
      </c>
      <c r="AR8" s="11">
        <f t="shared" si="40"/>
        <v>1</v>
      </c>
      <c r="AS8" s="11">
        <f t="shared" si="41"/>
        <v>0</v>
      </c>
      <c r="AT8" s="11">
        <f t="shared" si="42"/>
        <v>1</v>
      </c>
      <c r="AU8" s="11">
        <f t="shared" si="43"/>
        <v>0</v>
      </c>
      <c r="AV8" s="11">
        <f t="shared" si="44"/>
        <v>0</v>
      </c>
      <c r="AW8" s="11">
        <f t="shared" si="45"/>
        <v>0</v>
      </c>
      <c r="AX8" s="10">
        <f t="shared" si="46"/>
        <v>2</v>
      </c>
      <c r="AY8" s="12">
        <v>899</v>
      </c>
      <c r="AZ8" s="12" t="s">
        <v>1556</v>
      </c>
      <c r="BA8" s="13">
        <v>1951</v>
      </c>
      <c r="BB8" s="10">
        <f t="shared" si="47"/>
        <v>0</v>
      </c>
      <c r="BC8" s="17">
        <f t="shared" si="48"/>
        <v>1.7</v>
      </c>
      <c r="BD8" s="35" t="s">
        <v>1785</v>
      </c>
      <c r="BE8" s="10" t="str">
        <f t="shared" si="49"/>
        <v>Bra</v>
      </c>
      <c r="BF8" s="6" t="s">
        <v>521</v>
      </c>
      <c r="BG8" s="7">
        <v>509</v>
      </c>
      <c r="BH8" s="6" t="s">
        <v>548</v>
      </c>
      <c r="BI8" s="9" t="str">
        <f t="shared" si="50"/>
        <v>Britt-mari Johansson</v>
      </c>
      <c r="BJ8" s="10" t="str">
        <f t="shared" si="51"/>
        <v>britt-mari.johansson@odeshog.se</v>
      </c>
      <c r="BK8" s="10" t="str">
        <f t="shared" si="52"/>
        <v>fritidskonsulent</v>
      </c>
      <c r="BL8" s="10"/>
      <c r="BM8" s="11">
        <f t="shared" si="53"/>
        <v>0</v>
      </c>
      <c r="BN8" s="11">
        <f t="shared" si="54"/>
        <v>0</v>
      </c>
      <c r="BO8" s="11">
        <f t="shared" si="55"/>
        <v>0</v>
      </c>
      <c r="BP8" s="11">
        <f t="shared" si="56"/>
        <v>0</v>
      </c>
      <c r="BQ8" s="11">
        <f t="shared" si="57"/>
        <v>0</v>
      </c>
      <c r="BR8" s="17">
        <f t="shared" si="58"/>
        <v>0</v>
      </c>
      <c r="BS8" s="11">
        <f t="shared" si="59"/>
        <v>1</v>
      </c>
      <c r="BT8" s="11">
        <f t="shared" si="60"/>
        <v>0</v>
      </c>
      <c r="BU8" s="11">
        <f t="shared" si="61"/>
        <v>1</v>
      </c>
      <c r="BV8" s="11">
        <f t="shared" si="62"/>
        <v>1</v>
      </c>
      <c r="BW8" s="11">
        <f t="shared" si="63"/>
        <v>0</v>
      </c>
      <c r="BX8" s="11">
        <f t="shared" si="64"/>
        <v>0</v>
      </c>
      <c r="BY8" s="17">
        <f t="shared" si="65"/>
        <v>3</v>
      </c>
      <c r="BZ8" s="11">
        <f t="shared" si="66"/>
        <v>0</v>
      </c>
      <c r="CA8" s="11">
        <f t="shared" si="67"/>
        <v>0</v>
      </c>
      <c r="CB8" s="11">
        <f t="shared" si="68"/>
        <v>0.625</v>
      </c>
      <c r="CC8" s="11">
        <f t="shared" si="69"/>
        <v>0</v>
      </c>
      <c r="CD8" s="11">
        <f t="shared" si="70"/>
        <v>0</v>
      </c>
      <c r="CE8" s="11">
        <f t="shared" si="71"/>
        <v>0.625</v>
      </c>
      <c r="CF8" s="11">
        <f t="shared" si="72"/>
        <v>0.625</v>
      </c>
      <c r="CG8" s="11">
        <f t="shared" si="73"/>
        <v>0</v>
      </c>
      <c r="CH8" s="11">
        <f t="shared" si="74"/>
        <v>0</v>
      </c>
      <c r="CI8" s="17">
        <f t="shared" si="75"/>
        <v>1.875</v>
      </c>
      <c r="CJ8" s="11">
        <f t="shared" si="76"/>
        <v>0</v>
      </c>
      <c r="CK8" s="11">
        <f t="shared" si="77"/>
        <v>2</v>
      </c>
      <c r="CL8" s="11">
        <f t="shared" si="78"/>
        <v>1</v>
      </c>
      <c r="CM8" s="11">
        <f t="shared" si="79"/>
        <v>0</v>
      </c>
      <c r="CN8" s="11">
        <f t="shared" si="80"/>
        <v>0</v>
      </c>
      <c r="CO8" s="11">
        <f t="shared" si="81"/>
        <v>0</v>
      </c>
      <c r="CP8" s="17">
        <f t="shared" si="82"/>
        <v>3</v>
      </c>
      <c r="CQ8" s="11">
        <f t="shared" si="83"/>
        <v>1</v>
      </c>
      <c r="CR8" s="11">
        <f t="shared" si="84"/>
        <v>0</v>
      </c>
      <c r="CS8" s="11">
        <f t="shared" si="85"/>
        <v>1</v>
      </c>
      <c r="CT8" s="11">
        <f t="shared" si="86"/>
        <v>0</v>
      </c>
      <c r="CU8" s="11">
        <f t="shared" si="87"/>
        <v>0</v>
      </c>
      <c r="CV8" s="11">
        <f t="shared" si="88"/>
        <v>0</v>
      </c>
      <c r="CW8" s="17">
        <f t="shared" si="89"/>
        <v>2</v>
      </c>
      <c r="CX8" s="11">
        <f t="shared" si="90"/>
        <v>1</v>
      </c>
      <c r="CY8" s="11">
        <f t="shared" si="91"/>
        <v>0</v>
      </c>
      <c r="CZ8" s="11">
        <f t="shared" si="92"/>
        <v>1</v>
      </c>
      <c r="DA8" s="11">
        <f t="shared" si="93"/>
        <v>0</v>
      </c>
      <c r="DB8" s="11">
        <f t="shared" si="94"/>
        <v>0</v>
      </c>
      <c r="DC8" s="11">
        <f t="shared" si="95"/>
        <v>0</v>
      </c>
      <c r="DD8" s="17">
        <f t="shared" si="96"/>
        <v>2</v>
      </c>
      <c r="DE8" s="12">
        <v>899</v>
      </c>
      <c r="DF8" s="12" t="s">
        <v>1556</v>
      </c>
      <c r="DG8" s="13">
        <v>1951</v>
      </c>
      <c r="DH8" s="17">
        <f t="shared" si="97"/>
        <v>0</v>
      </c>
      <c r="DI8" s="17">
        <f t="shared" si="98"/>
        <v>1.7</v>
      </c>
      <c r="DJ8" s="10" t="str">
        <f t="shared" si="99"/>
        <v>Bra</v>
      </c>
    </row>
    <row r="9" spans="1:114" ht="15" x14ac:dyDescent="0.25">
      <c r="A9" s="6" t="s">
        <v>521</v>
      </c>
      <c r="B9" s="7">
        <v>513</v>
      </c>
      <c r="C9" s="6" t="s">
        <v>1100</v>
      </c>
      <c r="D9" s="9" t="str">
        <f t="shared" si="0"/>
        <v>Lena Johansson</v>
      </c>
      <c r="E9" s="10" t="str">
        <f t="shared" si="1"/>
        <v>lena.johansson@kinda.se</v>
      </c>
      <c r="F9" s="10" t="str">
        <f t="shared" si="2"/>
        <v>Ungdomslots</v>
      </c>
      <c r="G9" s="11">
        <f t="shared" si="3"/>
        <v>0</v>
      </c>
      <c r="H9" s="11">
        <f t="shared" si="4"/>
        <v>0</v>
      </c>
      <c r="I9" s="11">
        <f t="shared" si="5"/>
        <v>1.25</v>
      </c>
      <c r="J9" s="11">
        <f t="shared" si="6"/>
        <v>1.25</v>
      </c>
      <c r="K9" s="11">
        <f t="shared" si="7"/>
        <v>0</v>
      </c>
      <c r="L9" s="10">
        <f t="shared" si="8"/>
        <v>2.5</v>
      </c>
      <c r="M9" s="11">
        <f t="shared" si="9"/>
        <v>1</v>
      </c>
      <c r="N9" s="11">
        <f t="shared" si="10"/>
        <v>1</v>
      </c>
      <c r="O9" s="11">
        <f t="shared" si="11"/>
        <v>1</v>
      </c>
      <c r="P9" s="11">
        <f t="shared" si="12"/>
        <v>1</v>
      </c>
      <c r="Q9" s="11">
        <f t="shared" si="13"/>
        <v>0</v>
      </c>
      <c r="R9" s="11">
        <f t="shared" si="14"/>
        <v>0</v>
      </c>
      <c r="S9" s="10">
        <f t="shared" si="15"/>
        <v>4</v>
      </c>
      <c r="T9" s="11">
        <f t="shared" si="16"/>
        <v>0</v>
      </c>
      <c r="U9" s="11">
        <f t="shared" si="17"/>
        <v>0</v>
      </c>
      <c r="V9" s="11">
        <f t="shared" si="18"/>
        <v>0</v>
      </c>
      <c r="W9" s="11">
        <f t="shared" si="19"/>
        <v>0</v>
      </c>
      <c r="X9" s="11">
        <f t="shared" si="20"/>
        <v>0</v>
      </c>
      <c r="Y9" s="11">
        <f t="shared" si="21"/>
        <v>0.625</v>
      </c>
      <c r="Z9" s="11">
        <f t="shared" si="22"/>
        <v>0.625</v>
      </c>
      <c r="AA9" s="11">
        <f t="shared" si="23"/>
        <v>0</v>
      </c>
      <c r="AB9" s="11">
        <f t="shared" si="24"/>
        <v>0</v>
      </c>
      <c r="AC9" s="10">
        <f t="shared" si="25"/>
        <v>1.25</v>
      </c>
      <c r="AD9" s="11">
        <f t="shared" si="26"/>
        <v>1</v>
      </c>
      <c r="AE9" s="11">
        <f t="shared" si="27"/>
        <v>0</v>
      </c>
      <c r="AF9" s="11">
        <f t="shared" si="28"/>
        <v>0</v>
      </c>
      <c r="AG9" s="11">
        <f t="shared" si="29"/>
        <v>2</v>
      </c>
      <c r="AH9" s="11">
        <f t="shared" si="30"/>
        <v>1</v>
      </c>
      <c r="AI9" s="11">
        <f t="shared" si="31"/>
        <v>0</v>
      </c>
      <c r="AJ9" s="10">
        <f t="shared" si="32"/>
        <v>4</v>
      </c>
      <c r="AK9" s="11">
        <f t="shared" si="33"/>
        <v>0</v>
      </c>
      <c r="AL9" s="11">
        <f t="shared" si="34"/>
        <v>1</v>
      </c>
      <c r="AM9" s="11">
        <f t="shared" si="35"/>
        <v>1</v>
      </c>
      <c r="AN9" s="11">
        <f t="shared" si="36"/>
        <v>0</v>
      </c>
      <c r="AO9" s="11">
        <f t="shared" si="37"/>
        <v>0</v>
      </c>
      <c r="AP9" s="11">
        <f t="shared" si="38"/>
        <v>0</v>
      </c>
      <c r="AQ9" s="10">
        <f t="shared" si="39"/>
        <v>2</v>
      </c>
      <c r="AR9" s="11">
        <f t="shared" si="40"/>
        <v>0</v>
      </c>
      <c r="AS9" s="11">
        <f t="shared" si="41"/>
        <v>0</v>
      </c>
      <c r="AT9" s="11">
        <f t="shared" si="42"/>
        <v>0</v>
      </c>
      <c r="AU9" s="11">
        <f t="shared" si="43"/>
        <v>0</v>
      </c>
      <c r="AV9" s="11">
        <f t="shared" si="44"/>
        <v>0</v>
      </c>
      <c r="AW9" s="11">
        <f t="shared" si="45"/>
        <v>0</v>
      </c>
      <c r="AX9" s="10">
        <f t="shared" si="46"/>
        <v>0</v>
      </c>
      <c r="AY9" s="12">
        <v>762</v>
      </c>
      <c r="AZ9" s="12" t="s">
        <v>1522</v>
      </c>
      <c r="BA9" s="13">
        <v>1897</v>
      </c>
      <c r="BB9" s="10">
        <f t="shared" si="47"/>
        <v>0</v>
      </c>
      <c r="BC9" s="17">
        <f t="shared" si="48"/>
        <v>2</v>
      </c>
      <c r="BD9" s="35" t="s">
        <v>1785</v>
      </c>
      <c r="BE9" s="10" t="str">
        <f t="shared" si="49"/>
        <v>Varken eller</v>
      </c>
      <c r="BF9" s="6" t="s">
        <v>521</v>
      </c>
      <c r="BG9" s="7">
        <v>513</v>
      </c>
      <c r="BH9" s="6" t="s">
        <v>1100</v>
      </c>
      <c r="BI9" s="9" t="str">
        <f t="shared" si="50"/>
        <v>Lena Johansson</v>
      </c>
      <c r="BJ9" s="10" t="str">
        <f t="shared" si="51"/>
        <v>lena.johansson@kinda.se</v>
      </c>
      <c r="BK9" s="10" t="str">
        <f t="shared" si="52"/>
        <v>Ungdomslots</v>
      </c>
      <c r="BL9" s="10"/>
      <c r="BM9" s="11">
        <f t="shared" si="53"/>
        <v>0</v>
      </c>
      <c r="BN9" s="11">
        <f t="shared" si="54"/>
        <v>0</v>
      </c>
      <c r="BO9" s="11">
        <f t="shared" si="55"/>
        <v>1.25</v>
      </c>
      <c r="BP9" s="11">
        <f t="shared" si="56"/>
        <v>1.25</v>
      </c>
      <c r="BQ9" s="11">
        <f t="shared" si="57"/>
        <v>0</v>
      </c>
      <c r="BR9" s="17">
        <f t="shared" si="58"/>
        <v>2.5</v>
      </c>
      <c r="BS9" s="11">
        <f t="shared" si="59"/>
        <v>1</v>
      </c>
      <c r="BT9" s="11">
        <f t="shared" si="60"/>
        <v>1</v>
      </c>
      <c r="BU9" s="11">
        <f t="shared" si="61"/>
        <v>1</v>
      </c>
      <c r="BV9" s="11">
        <f t="shared" si="62"/>
        <v>1</v>
      </c>
      <c r="BW9" s="11">
        <f t="shared" si="63"/>
        <v>0</v>
      </c>
      <c r="BX9" s="11">
        <f t="shared" si="64"/>
        <v>0</v>
      </c>
      <c r="BY9" s="17">
        <f t="shared" si="65"/>
        <v>4</v>
      </c>
      <c r="BZ9" s="11">
        <f t="shared" si="66"/>
        <v>0</v>
      </c>
      <c r="CA9" s="11">
        <f t="shared" si="67"/>
        <v>0</v>
      </c>
      <c r="CB9" s="11">
        <f t="shared" si="68"/>
        <v>0</v>
      </c>
      <c r="CC9" s="11">
        <f t="shared" si="69"/>
        <v>0</v>
      </c>
      <c r="CD9" s="11">
        <f t="shared" si="70"/>
        <v>0</v>
      </c>
      <c r="CE9" s="11">
        <f t="shared" si="71"/>
        <v>0.625</v>
      </c>
      <c r="CF9" s="11">
        <f t="shared" si="72"/>
        <v>0.625</v>
      </c>
      <c r="CG9" s="11">
        <f t="shared" si="73"/>
        <v>0</v>
      </c>
      <c r="CH9" s="11">
        <f t="shared" si="74"/>
        <v>0</v>
      </c>
      <c r="CI9" s="17">
        <f t="shared" si="75"/>
        <v>1.25</v>
      </c>
      <c r="CJ9" s="11">
        <f t="shared" si="76"/>
        <v>1</v>
      </c>
      <c r="CK9" s="11">
        <f t="shared" si="77"/>
        <v>0</v>
      </c>
      <c r="CL9" s="11">
        <f t="shared" si="78"/>
        <v>0</v>
      </c>
      <c r="CM9" s="11">
        <f t="shared" si="79"/>
        <v>2</v>
      </c>
      <c r="CN9" s="11">
        <f t="shared" si="80"/>
        <v>1</v>
      </c>
      <c r="CO9" s="11">
        <f t="shared" si="81"/>
        <v>0</v>
      </c>
      <c r="CP9" s="17">
        <f t="shared" si="82"/>
        <v>4</v>
      </c>
      <c r="CQ9" s="11">
        <f t="shared" si="83"/>
        <v>0</v>
      </c>
      <c r="CR9" s="11">
        <f t="shared" si="84"/>
        <v>1</v>
      </c>
      <c r="CS9" s="11">
        <f t="shared" si="85"/>
        <v>1</v>
      </c>
      <c r="CT9" s="11">
        <f t="shared" si="86"/>
        <v>0</v>
      </c>
      <c r="CU9" s="11">
        <f t="shared" si="87"/>
        <v>0</v>
      </c>
      <c r="CV9" s="11">
        <f t="shared" si="88"/>
        <v>0</v>
      </c>
      <c r="CW9" s="17">
        <f t="shared" si="89"/>
        <v>2</v>
      </c>
      <c r="CX9" s="11">
        <f t="shared" si="90"/>
        <v>0</v>
      </c>
      <c r="CY9" s="11">
        <f t="shared" si="91"/>
        <v>0</v>
      </c>
      <c r="CZ9" s="11">
        <f t="shared" si="92"/>
        <v>0</v>
      </c>
      <c r="DA9" s="11">
        <f t="shared" si="93"/>
        <v>0</v>
      </c>
      <c r="DB9" s="11">
        <f t="shared" si="94"/>
        <v>0</v>
      </c>
      <c r="DC9" s="11">
        <f t="shared" si="95"/>
        <v>0</v>
      </c>
      <c r="DD9" s="17">
        <f t="shared" si="96"/>
        <v>0</v>
      </c>
      <c r="DE9" s="12">
        <v>762</v>
      </c>
      <c r="DF9" s="12" t="s">
        <v>1522</v>
      </c>
      <c r="DG9" s="13">
        <v>1897</v>
      </c>
      <c r="DH9" s="17">
        <f t="shared" si="97"/>
        <v>0</v>
      </c>
      <c r="DI9" s="17">
        <f t="shared" si="98"/>
        <v>2</v>
      </c>
      <c r="DJ9" s="10" t="str">
        <f t="shared" si="99"/>
        <v>Varken eller</v>
      </c>
    </row>
    <row r="10" spans="1:114" ht="15" x14ac:dyDescent="0.25">
      <c r="A10" s="6" t="s">
        <v>521</v>
      </c>
      <c r="B10" s="7">
        <v>586</v>
      </c>
      <c r="C10" s="6" t="s">
        <v>349</v>
      </c>
      <c r="D10" s="9" t="str">
        <f t="shared" si="0"/>
        <v>Magnus Norrbom</v>
      </c>
      <c r="E10" s="10" t="str">
        <f t="shared" si="1"/>
        <v>magnus.norrbom@mjolby.se</v>
      </c>
      <c r="F10" s="10" t="str">
        <f t="shared" si="2"/>
        <v>Kultur- och fritidsstrateg</v>
      </c>
      <c r="G10" s="11">
        <f t="shared" si="3"/>
        <v>0</v>
      </c>
      <c r="H10" s="11">
        <f t="shared" si="4"/>
        <v>0</v>
      </c>
      <c r="I10" s="11">
        <f t="shared" si="5"/>
        <v>0</v>
      </c>
      <c r="J10" s="11">
        <f t="shared" si="6"/>
        <v>1.25</v>
      </c>
      <c r="K10" s="11">
        <f t="shared" si="7"/>
        <v>0</v>
      </c>
      <c r="L10" s="10">
        <f t="shared" si="8"/>
        <v>1.25</v>
      </c>
      <c r="M10" s="11">
        <f t="shared" si="9"/>
        <v>1</v>
      </c>
      <c r="N10" s="11">
        <f t="shared" si="10"/>
        <v>1</v>
      </c>
      <c r="O10" s="11">
        <f t="shared" si="11"/>
        <v>1</v>
      </c>
      <c r="P10" s="11">
        <f t="shared" si="12"/>
        <v>1</v>
      </c>
      <c r="Q10" s="11">
        <f t="shared" si="13"/>
        <v>0</v>
      </c>
      <c r="R10" s="11">
        <f t="shared" si="14"/>
        <v>0</v>
      </c>
      <c r="S10" s="10">
        <f t="shared" si="15"/>
        <v>4</v>
      </c>
      <c r="T10" s="11">
        <f t="shared" si="16"/>
        <v>0</v>
      </c>
      <c r="U10" s="11">
        <f t="shared" si="17"/>
        <v>0</v>
      </c>
      <c r="V10" s="11">
        <f t="shared" si="18"/>
        <v>0.625</v>
      </c>
      <c r="W10" s="11">
        <f t="shared" si="19"/>
        <v>0</v>
      </c>
      <c r="X10" s="11">
        <f t="shared" si="20"/>
        <v>0</v>
      </c>
      <c r="Y10" s="11">
        <f t="shared" si="21"/>
        <v>0.625</v>
      </c>
      <c r="Z10" s="11">
        <f t="shared" si="22"/>
        <v>0</v>
      </c>
      <c r="AA10" s="11">
        <f t="shared" si="23"/>
        <v>0.625</v>
      </c>
      <c r="AB10" s="11">
        <f t="shared" si="24"/>
        <v>0</v>
      </c>
      <c r="AC10" s="10">
        <f t="shared" si="25"/>
        <v>1.875</v>
      </c>
      <c r="AD10" s="11">
        <f t="shared" si="26"/>
        <v>0</v>
      </c>
      <c r="AE10" s="11">
        <f t="shared" si="27"/>
        <v>2</v>
      </c>
      <c r="AF10" s="11">
        <f t="shared" si="28"/>
        <v>1</v>
      </c>
      <c r="AG10" s="11">
        <f t="shared" si="29"/>
        <v>0</v>
      </c>
      <c r="AH10" s="11">
        <f t="shared" si="30"/>
        <v>0</v>
      </c>
      <c r="AI10" s="11">
        <f t="shared" si="31"/>
        <v>0</v>
      </c>
      <c r="AJ10" s="10">
        <f t="shared" si="32"/>
        <v>3</v>
      </c>
      <c r="AK10" s="11">
        <f t="shared" si="33"/>
        <v>1</v>
      </c>
      <c r="AL10" s="11">
        <f t="shared" si="34"/>
        <v>1</v>
      </c>
      <c r="AM10" s="11">
        <f t="shared" si="35"/>
        <v>1</v>
      </c>
      <c r="AN10" s="11">
        <f t="shared" si="36"/>
        <v>1</v>
      </c>
      <c r="AO10" s="11">
        <f t="shared" si="37"/>
        <v>0</v>
      </c>
      <c r="AP10" s="11">
        <f t="shared" si="38"/>
        <v>0</v>
      </c>
      <c r="AQ10" s="10">
        <f t="shared" si="39"/>
        <v>4</v>
      </c>
      <c r="AR10" s="11">
        <f t="shared" si="40"/>
        <v>0</v>
      </c>
      <c r="AS10" s="11">
        <f t="shared" si="41"/>
        <v>0</v>
      </c>
      <c r="AT10" s="11">
        <f t="shared" si="42"/>
        <v>1</v>
      </c>
      <c r="AU10" s="11">
        <f t="shared" si="43"/>
        <v>0</v>
      </c>
      <c r="AV10" s="11">
        <f t="shared" si="44"/>
        <v>0</v>
      </c>
      <c r="AW10" s="11">
        <f t="shared" si="45"/>
        <v>0</v>
      </c>
      <c r="AX10" s="10">
        <f t="shared" si="46"/>
        <v>1</v>
      </c>
      <c r="AY10" s="12" t="s">
        <v>1707</v>
      </c>
      <c r="AZ10" s="12">
        <v>977</v>
      </c>
      <c r="BA10" s="13">
        <v>2939</v>
      </c>
      <c r="BB10" s="10">
        <f t="shared" si="47"/>
        <v>4</v>
      </c>
      <c r="BC10" s="17">
        <f t="shared" si="48"/>
        <v>2.7</v>
      </c>
      <c r="BD10" s="35" t="s">
        <v>1785</v>
      </c>
      <c r="BE10" s="10" t="str">
        <f t="shared" si="49"/>
        <v>Bra</v>
      </c>
      <c r="BF10" s="6" t="s">
        <v>521</v>
      </c>
      <c r="BG10" s="7">
        <v>586</v>
      </c>
      <c r="BH10" s="6" t="s">
        <v>349</v>
      </c>
      <c r="BI10" s="9" t="str">
        <f t="shared" si="50"/>
        <v>Magnus Norrbom</v>
      </c>
      <c r="BJ10" s="10" t="str">
        <f t="shared" si="51"/>
        <v>magnus.norrbom@mjolby.se</v>
      </c>
      <c r="BK10" s="10" t="str">
        <f t="shared" si="52"/>
        <v>Kultur- och fritidsstrateg</v>
      </c>
      <c r="BL10" s="10"/>
      <c r="BM10" s="11">
        <f t="shared" si="53"/>
        <v>0</v>
      </c>
      <c r="BN10" s="11">
        <f t="shared" si="54"/>
        <v>0</v>
      </c>
      <c r="BO10" s="11">
        <f t="shared" si="55"/>
        <v>0</v>
      </c>
      <c r="BP10" s="11">
        <f t="shared" si="56"/>
        <v>1.25</v>
      </c>
      <c r="BQ10" s="11">
        <f t="shared" si="57"/>
        <v>0</v>
      </c>
      <c r="BR10" s="17">
        <f t="shared" si="58"/>
        <v>1.25</v>
      </c>
      <c r="BS10" s="11">
        <f t="shared" si="59"/>
        <v>1</v>
      </c>
      <c r="BT10" s="11">
        <f t="shared" si="60"/>
        <v>1</v>
      </c>
      <c r="BU10" s="11">
        <f t="shared" si="61"/>
        <v>1</v>
      </c>
      <c r="BV10" s="11">
        <f t="shared" si="62"/>
        <v>1</v>
      </c>
      <c r="BW10" s="11">
        <f t="shared" si="63"/>
        <v>0</v>
      </c>
      <c r="BX10" s="11">
        <f t="shared" si="64"/>
        <v>0</v>
      </c>
      <c r="BY10" s="17">
        <f t="shared" si="65"/>
        <v>4</v>
      </c>
      <c r="BZ10" s="11">
        <f t="shared" si="66"/>
        <v>0</v>
      </c>
      <c r="CA10" s="11">
        <f t="shared" si="67"/>
        <v>0</v>
      </c>
      <c r="CB10" s="11">
        <f t="shared" si="68"/>
        <v>0.625</v>
      </c>
      <c r="CC10" s="11">
        <f t="shared" si="69"/>
        <v>0</v>
      </c>
      <c r="CD10" s="11">
        <f t="shared" si="70"/>
        <v>0</v>
      </c>
      <c r="CE10" s="11">
        <f t="shared" si="71"/>
        <v>0.625</v>
      </c>
      <c r="CF10" s="11">
        <f t="shared" si="72"/>
        <v>0</v>
      </c>
      <c r="CG10" s="11">
        <f t="shared" si="73"/>
        <v>0.625</v>
      </c>
      <c r="CH10" s="11">
        <f t="shared" si="74"/>
        <v>0</v>
      </c>
      <c r="CI10" s="17">
        <f t="shared" si="75"/>
        <v>1.875</v>
      </c>
      <c r="CJ10" s="11">
        <f t="shared" si="76"/>
        <v>0</v>
      </c>
      <c r="CK10" s="11">
        <f t="shared" si="77"/>
        <v>2</v>
      </c>
      <c r="CL10" s="11">
        <f t="shared" si="78"/>
        <v>1</v>
      </c>
      <c r="CM10" s="11">
        <f t="shared" si="79"/>
        <v>0</v>
      </c>
      <c r="CN10" s="11">
        <f t="shared" si="80"/>
        <v>0</v>
      </c>
      <c r="CO10" s="11">
        <f t="shared" si="81"/>
        <v>0</v>
      </c>
      <c r="CP10" s="17">
        <f t="shared" si="82"/>
        <v>3</v>
      </c>
      <c r="CQ10" s="11">
        <f t="shared" si="83"/>
        <v>1</v>
      </c>
      <c r="CR10" s="11">
        <f t="shared" si="84"/>
        <v>1</v>
      </c>
      <c r="CS10" s="11">
        <f t="shared" si="85"/>
        <v>1</v>
      </c>
      <c r="CT10" s="11">
        <f t="shared" si="86"/>
        <v>1</v>
      </c>
      <c r="CU10" s="11">
        <f t="shared" si="87"/>
        <v>0</v>
      </c>
      <c r="CV10" s="11">
        <f t="shared" si="88"/>
        <v>0</v>
      </c>
      <c r="CW10" s="17">
        <f t="shared" si="89"/>
        <v>4</v>
      </c>
      <c r="CX10" s="11">
        <f t="shared" si="90"/>
        <v>0</v>
      </c>
      <c r="CY10" s="11">
        <f t="shared" si="91"/>
        <v>0</v>
      </c>
      <c r="CZ10" s="11">
        <f t="shared" si="92"/>
        <v>1</v>
      </c>
      <c r="DA10" s="11">
        <f t="shared" si="93"/>
        <v>0</v>
      </c>
      <c r="DB10" s="11">
        <f t="shared" si="94"/>
        <v>0</v>
      </c>
      <c r="DC10" s="11">
        <f t="shared" si="95"/>
        <v>0</v>
      </c>
      <c r="DD10" s="17">
        <f t="shared" si="96"/>
        <v>1</v>
      </c>
      <c r="DE10" s="12" t="s">
        <v>1707</v>
      </c>
      <c r="DF10" s="12">
        <v>977</v>
      </c>
      <c r="DG10" s="13">
        <v>2939</v>
      </c>
      <c r="DH10" s="17">
        <f t="shared" si="97"/>
        <v>4</v>
      </c>
      <c r="DI10" s="17">
        <f t="shared" si="98"/>
        <v>2.7</v>
      </c>
      <c r="DJ10" s="10" t="str">
        <f t="shared" si="99"/>
        <v>Bra</v>
      </c>
    </row>
    <row r="11" spans="1:114" ht="15" x14ac:dyDescent="0.25">
      <c r="A11" s="6" t="s">
        <v>521</v>
      </c>
      <c r="B11" s="7">
        <v>563</v>
      </c>
      <c r="C11" s="6" t="s">
        <v>278</v>
      </c>
      <c r="D11" s="9" t="str">
        <f t="shared" si="0"/>
        <v>Fredrik Törnborg</v>
      </c>
      <c r="E11" s="10" t="str">
        <f t="shared" si="1"/>
        <v>fredrik.tornborg@valdemarsvik.se</v>
      </c>
      <c r="F11" s="10" t="str">
        <f t="shared" si="2"/>
        <v>Samordnare Fritid, ANDT</v>
      </c>
      <c r="G11" s="11">
        <f t="shared" si="3"/>
        <v>0</v>
      </c>
      <c r="H11" s="11">
        <f t="shared" si="4"/>
        <v>0</v>
      </c>
      <c r="I11" s="11">
        <f t="shared" si="5"/>
        <v>0</v>
      </c>
      <c r="J11" s="11">
        <f t="shared" si="6"/>
        <v>1.25</v>
      </c>
      <c r="K11" s="11">
        <f t="shared" si="7"/>
        <v>0</v>
      </c>
      <c r="L11" s="10">
        <f t="shared" si="8"/>
        <v>1.25</v>
      </c>
      <c r="M11" s="11">
        <f t="shared" si="9"/>
        <v>1</v>
      </c>
      <c r="N11" s="11">
        <f t="shared" si="10"/>
        <v>0</v>
      </c>
      <c r="O11" s="11">
        <f t="shared" si="11"/>
        <v>1</v>
      </c>
      <c r="P11" s="11">
        <f t="shared" si="12"/>
        <v>1</v>
      </c>
      <c r="Q11" s="11">
        <f t="shared" si="13"/>
        <v>1</v>
      </c>
      <c r="R11" s="11">
        <f t="shared" si="14"/>
        <v>0</v>
      </c>
      <c r="S11" s="10">
        <f t="shared" si="15"/>
        <v>4</v>
      </c>
      <c r="T11" s="11">
        <f t="shared" si="16"/>
        <v>0</v>
      </c>
      <c r="U11" s="11">
        <f t="shared" si="17"/>
        <v>0</v>
      </c>
      <c r="V11" s="11">
        <f t="shared" si="18"/>
        <v>0</v>
      </c>
      <c r="W11" s="11">
        <f t="shared" si="19"/>
        <v>0</v>
      </c>
      <c r="X11" s="11">
        <f t="shared" si="20"/>
        <v>0</v>
      </c>
      <c r="Y11" s="11">
        <f t="shared" si="21"/>
        <v>0.625</v>
      </c>
      <c r="Z11" s="11">
        <f t="shared" si="22"/>
        <v>0.625</v>
      </c>
      <c r="AA11" s="11">
        <f t="shared" si="23"/>
        <v>0.625</v>
      </c>
      <c r="AB11" s="11">
        <f t="shared" si="24"/>
        <v>0</v>
      </c>
      <c r="AC11" s="10">
        <f t="shared" si="25"/>
        <v>1.875</v>
      </c>
      <c r="AD11" s="11">
        <f t="shared" si="26"/>
        <v>1</v>
      </c>
      <c r="AE11" s="11">
        <f t="shared" si="27"/>
        <v>0</v>
      </c>
      <c r="AF11" s="11">
        <f t="shared" si="28"/>
        <v>0</v>
      </c>
      <c r="AG11" s="11">
        <f t="shared" si="29"/>
        <v>0</v>
      </c>
      <c r="AH11" s="11">
        <f t="shared" si="30"/>
        <v>0</v>
      </c>
      <c r="AI11" s="11">
        <f t="shared" si="31"/>
        <v>0</v>
      </c>
      <c r="AJ11" s="10">
        <f t="shared" si="32"/>
        <v>1</v>
      </c>
      <c r="AK11" s="11">
        <f t="shared" si="33"/>
        <v>1</v>
      </c>
      <c r="AL11" s="11">
        <f t="shared" si="34"/>
        <v>1</v>
      </c>
      <c r="AM11" s="11">
        <f t="shared" si="35"/>
        <v>1</v>
      </c>
      <c r="AN11" s="11">
        <f t="shared" si="36"/>
        <v>0</v>
      </c>
      <c r="AO11" s="11">
        <f t="shared" si="37"/>
        <v>1</v>
      </c>
      <c r="AP11" s="11">
        <f t="shared" si="38"/>
        <v>0</v>
      </c>
      <c r="AQ11" s="10">
        <f t="shared" si="39"/>
        <v>4</v>
      </c>
      <c r="AR11" s="11">
        <f t="shared" si="40"/>
        <v>1</v>
      </c>
      <c r="AS11" s="11">
        <f t="shared" si="41"/>
        <v>1</v>
      </c>
      <c r="AT11" s="11">
        <f t="shared" si="42"/>
        <v>1</v>
      </c>
      <c r="AU11" s="11">
        <f t="shared" si="43"/>
        <v>0</v>
      </c>
      <c r="AV11" s="11">
        <f t="shared" si="44"/>
        <v>0</v>
      </c>
      <c r="AW11" s="11">
        <f t="shared" si="45"/>
        <v>0</v>
      </c>
      <c r="AX11" s="10">
        <f t="shared" si="46"/>
        <v>3</v>
      </c>
      <c r="AY11" s="12">
        <v>981</v>
      </c>
      <c r="AZ11" s="12" t="s">
        <v>1708</v>
      </c>
      <c r="BA11" s="13">
        <v>2030</v>
      </c>
      <c r="BB11" s="10">
        <f t="shared" si="47"/>
        <v>1</v>
      </c>
      <c r="BC11" s="17">
        <f t="shared" si="48"/>
        <v>2.2999999999999998</v>
      </c>
      <c r="BD11" s="35" t="s">
        <v>1785</v>
      </c>
      <c r="BE11" s="10" t="str">
        <f t="shared" si="49"/>
        <v>Bra</v>
      </c>
      <c r="BF11" s="6" t="s">
        <v>521</v>
      </c>
      <c r="BG11" s="7">
        <v>563</v>
      </c>
      <c r="BH11" s="6" t="s">
        <v>278</v>
      </c>
      <c r="BI11" s="9" t="str">
        <f t="shared" si="50"/>
        <v>Fredrik Törnborg</v>
      </c>
      <c r="BJ11" s="10" t="str">
        <f t="shared" si="51"/>
        <v>fredrik.tornborg@valdemarsvik.se</v>
      </c>
      <c r="BK11" s="10" t="str">
        <f t="shared" si="52"/>
        <v>Samordnare Fritid, ANDT</v>
      </c>
      <c r="BL11" s="10"/>
      <c r="BM11" s="11">
        <f t="shared" si="53"/>
        <v>0</v>
      </c>
      <c r="BN11" s="11">
        <f t="shared" si="54"/>
        <v>0</v>
      </c>
      <c r="BO11" s="11">
        <f t="shared" si="55"/>
        <v>0</v>
      </c>
      <c r="BP11" s="11">
        <f t="shared" si="56"/>
        <v>1.25</v>
      </c>
      <c r="BQ11" s="11">
        <f t="shared" si="57"/>
        <v>0</v>
      </c>
      <c r="BR11" s="17">
        <f t="shared" si="58"/>
        <v>1.25</v>
      </c>
      <c r="BS11" s="11">
        <f t="shared" si="59"/>
        <v>1</v>
      </c>
      <c r="BT11" s="11">
        <f t="shared" si="60"/>
        <v>0</v>
      </c>
      <c r="BU11" s="11">
        <f t="shared" si="61"/>
        <v>1</v>
      </c>
      <c r="BV11" s="11">
        <f t="shared" si="62"/>
        <v>1</v>
      </c>
      <c r="BW11" s="11">
        <f t="shared" si="63"/>
        <v>1</v>
      </c>
      <c r="BX11" s="11">
        <f t="shared" si="64"/>
        <v>0</v>
      </c>
      <c r="BY11" s="17">
        <f t="shared" si="65"/>
        <v>4</v>
      </c>
      <c r="BZ11" s="11">
        <f t="shared" si="66"/>
        <v>0</v>
      </c>
      <c r="CA11" s="11">
        <f t="shared" si="67"/>
        <v>0</v>
      </c>
      <c r="CB11" s="11">
        <f t="shared" si="68"/>
        <v>0</v>
      </c>
      <c r="CC11" s="11">
        <f t="shared" si="69"/>
        <v>0</v>
      </c>
      <c r="CD11" s="11">
        <f t="shared" si="70"/>
        <v>0</v>
      </c>
      <c r="CE11" s="11">
        <f t="shared" si="71"/>
        <v>0.625</v>
      </c>
      <c r="CF11" s="11">
        <f t="shared" si="72"/>
        <v>0.625</v>
      </c>
      <c r="CG11" s="11">
        <f t="shared" si="73"/>
        <v>0.625</v>
      </c>
      <c r="CH11" s="11">
        <f t="shared" si="74"/>
        <v>0</v>
      </c>
      <c r="CI11" s="17">
        <f t="shared" si="75"/>
        <v>1.875</v>
      </c>
      <c r="CJ11" s="11">
        <f t="shared" si="76"/>
        <v>1</v>
      </c>
      <c r="CK11" s="11">
        <f t="shared" si="77"/>
        <v>0</v>
      </c>
      <c r="CL11" s="11">
        <f t="shared" si="78"/>
        <v>0</v>
      </c>
      <c r="CM11" s="11">
        <f t="shared" si="79"/>
        <v>0</v>
      </c>
      <c r="CN11" s="11">
        <f t="shared" si="80"/>
        <v>0</v>
      </c>
      <c r="CO11" s="11">
        <f t="shared" si="81"/>
        <v>0</v>
      </c>
      <c r="CP11" s="17">
        <f t="shared" si="82"/>
        <v>1</v>
      </c>
      <c r="CQ11" s="11">
        <f t="shared" si="83"/>
        <v>1</v>
      </c>
      <c r="CR11" s="11">
        <f t="shared" si="84"/>
        <v>1</v>
      </c>
      <c r="CS11" s="11">
        <f t="shared" si="85"/>
        <v>1</v>
      </c>
      <c r="CT11" s="11">
        <f t="shared" si="86"/>
        <v>0</v>
      </c>
      <c r="CU11" s="11">
        <f t="shared" si="87"/>
        <v>1</v>
      </c>
      <c r="CV11" s="11">
        <f t="shared" si="88"/>
        <v>0</v>
      </c>
      <c r="CW11" s="17">
        <f t="shared" si="89"/>
        <v>4</v>
      </c>
      <c r="CX11" s="11">
        <f t="shared" si="90"/>
        <v>1</v>
      </c>
      <c r="CY11" s="11">
        <f t="shared" si="91"/>
        <v>1</v>
      </c>
      <c r="CZ11" s="11">
        <f t="shared" si="92"/>
        <v>1</v>
      </c>
      <c r="DA11" s="11">
        <f t="shared" si="93"/>
        <v>0</v>
      </c>
      <c r="DB11" s="11">
        <f t="shared" si="94"/>
        <v>0</v>
      </c>
      <c r="DC11" s="11">
        <f t="shared" si="95"/>
        <v>0</v>
      </c>
      <c r="DD11" s="17">
        <f t="shared" si="96"/>
        <v>3</v>
      </c>
      <c r="DE11" s="12">
        <v>981</v>
      </c>
      <c r="DF11" s="12" t="s">
        <v>1708</v>
      </c>
      <c r="DG11" s="13">
        <v>2030</v>
      </c>
      <c r="DH11" s="17">
        <f t="shared" si="97"/>
        <v>1</v>
      </c>
      <c r="DI11" s="17">
        <f t="shared" si="98"/>
        <v>2.2999999999999998</v>
      </c>
      <c r="DJ11" s="10" t="str">
        <f t="shared" si="99"/>
        <v>Bra</v>
      </c>
    </row>
    <row r="12" spans="1:114" ht="15" x14ac:dyDescent="0.25">
      <c r="A12" s="6" t="s">
        <v>521</v>
      </c>
      <c r="B12" s="7">
        <v>562</v>
      </c>
      <c r="C12" s="6" t="s">
        <v>565</v>
      </c>
      <c r="D12" s="9" t="str">
        <f t="shared" si="0"/>
        <v>Maria Malmberg</v>
      </c>
      <c r="E12" s="10" t="str">
        <f t="shared" si="1"/>
        <v>maria.malmberg@finspang.se</v>
      </c>
      <c r="F12" s="10" t="str">
        <f t="shared" si="2"/>
        <v>Utvecklingsstrateg sektor Kultur och bildning</v>
      </c>
      <c r="G12" s="11">
        <f t="shared" si="3"/>
        <v>1.25</v>
      </c>
      <c r="H12" s="11">
        <f t="shared" si="4"/>
        <v>0</v>
      </c>
      <c r="I12" s="11">
        <f t="shared" si="5"/>
        <v>0</v>
      </c>
      <c r="J12" s="11">
        <f t="shared" si="6"/>
        <v>1.25</v>
      </c>
      <c r="K12" s="11">
        <f t="shared" si="7"/>
        <v>0</v>
      </c>
      <c r="L12" s="10">
        <f t="shared" si="8"/>
        <v>2.5</v>
      </c>
      <c r="M12" s="11">
        <f t="shared" si="9"/>
        <v>1</v>
      </c>
      <c r="N12" s="11">
        <f t="shared" si="10"/>
        <v>1</v>
      </c>
      <c r="O12" s="11">
        <f t="shared" si="11"/>
        <v>1</v>
      </c>
      <c r="P12" s="11">
        <f t="shared" si="12"/>
        <v>1</v>
      </c>
      <c r="Q12" s="11">
        <f t="shared" si="13"/>
        <v>0</v>
      </c>
      <c r="R12" s="11">
        <f t="shared" si="14"/>
        <v>0</v>
      </c>
      <c r="S12" s="10">
        <f t="shared" si="15"/>
        <v>4</v>
      </c>
      <c r="T12" s="11">
        <f t="shared" si="16"/>
        <v>0</v>
      </c>
      <c r="U12" s="11">
        <f t="shared" si="17"/>
        <v>0</v>
      </c>
      <c r="V12" s="11">
        <f t="shared" si="18"/>
        <v>0</v>
      </c>
      <c r="W12" s="11">
        <f t="shared" si="19"/>
        <v>0</v>
      </c>
      <c r="X12" s="11">
        <f t="shared" si="20"/>
        <v>0</v>
      </c>
      <c r="Y12" s="11">
        <f t="shared" si="21"/>
        <v>0.625</v>
      </c>
      <c r="Z12" s="11">
        <f t="shared" si="22"/>
        <v>0.625</v>
      </c>
      <c r="AA12" s="11">
        <f t="shared" si="23"/>
        <v>0.625</v>
      </c>
      <c r="AB12" s="11">
        <f t="shared" si="24"/>
        <v>0</v>
      </c>
      <c r="AC12" s="10">
        <f t="shared" si="25"/>
        <v>1.875</v>
      </c>
      <c r="AD12" s="11">
        <f t="shared" si="26"/>
        <v>0</v>
      </c>
      <c r="AE12" s="11">
        <f t="shared" si="27"/>
        <v>2</v>
      </c>
      <c r="AF12" s="11">
        <f t="shared" si="28"/>
        <v>1</v>
      </c>
      <c r="AG12" s="11">
        <f t="shared" si="29"/>
        <v>0</v>
      </c>
      <c r="AH12" s="11">
        <f t="shared" si="30"/>
        <v>0</v>
      </c>
      <c r="AI12" s="11">
        <f t="shared" si="31"/>
        <v>0</v>
      </c>
      <c r="AJ12" s="10">
        <f t="shared" si="32"/>
        <v>3</v>
      </c>
      <c r="AK12" s="11">
        <f t="shared" si="33"/>
        <v>1</v>
      </c>
      <c r="AL12" s="11">
        <f t="shared" si="34"/>
        <v>1</v>
      </c>
      <c r="AM12" s="11">
        <f t="shared" si="35"/>
        <v>1</v>
      </c>
      <c r="AN12" s="11">
        <f t="shared" si="36"/>
        <v>1</v>
      </c>
      <c r="AO12" s="11">
        <f t="shared" si="37"/>
        <v>0</v>
      </c>
      <c r="AP12" s="11">
        <f t="shared" si="38"/>
        <v>0</v>
      </c>
      <c r="AQ12" s="10">
        <f t="shared" si="39"/>
        <v>4</v>
      </c>
      <c r="AR12" s="11">
        <f t="shared" si="40"/>
        <v>0</v>
      </c>
      <c r="AS12" s="11">
        <f t="shared" si="41"/>
        <v>0</v>
      </c>
      <c r="AT12" s="11">
        <f t="shared" si="42"/>
        <v>1</v>
      </c>
      <c r="AU12" s="11">
        <f t="shared" si="43"/>
        <v>0</v>
      </c>
      <c r="AV12" s="11">
        <f t="shared" si="44"/>
        <v>0</v>
      </c>
      <c r="AW12" s="11">
        <f t="shared" si="45"/>
        <v>0</v>
      </c>
      <c r="AX12" s="10">
        <f t="shared" si="46"/>
        <v>1</v>
      </c>
      <c r="AY12" s="12" t="s">
        <v>1709</v>
      </c>
      <c r="AZ12" s="12" t="s">
        <v>1710</v>
      </c>
      <c r="BA12" s="13">
        <v>2778</v>
      </c>
      <c r="BB12" s="10">
        <f t="shared" si="47"/>
        <v>3</v>
      </c>
      <c r="BC12" s="17">
        <f t="shared" si="48"/>
        <v>2.8</v>
      </c>
      <c r="BD12" s="35" t="s">
        <v>1785</v>
      </c>
      <c r="BE12" s="10" t="str">
        <f t="shared" si="49"/>
        <v>Bra</v>
      </c>
      <c r="BF12" s="6" t="s">
        <v>521</v>
      </c>
      <c r="BG12" s="7">
        <v>562</v>
      </c>
      <c r="BH12" s="6" t="s">
        <v>565</v>
      </c>
      <c r="BI12" s="9" t="str">
        <f t="shared" si="50"/>
        <v>Maria Malmberg</v>
      </c>
      <c r="BJ12" s="10" t="str">
        <f t="shared" si="51"/>
        <v>maria.malmberg@finspang.se</v>
      </c>
      <c r="BK12" s="10" t="str">
        <f t="shared" si="52"/>
        <v>Utvecklingsstrateg sektor Kultur och bildning</v>
      </c>
      <c r="BL12" s="10"/>
      <c r="BM12" s="11">
        <f t="shared" si="53"/>
        <v>1.25</v>
      </c>
      <c r="BN12" s="11">
        <f t="shared" si="54"/>
        <v>0</v>
      </c>
      <c r="BO12" s="11">
        <f t="shared" si="55"/>
        <v>0</v>
      </c>
      <c r="BP12" s="11">
        <f t="shared" si="56"/>
        <v>1.25</v>
      </c>
      <c r="BQ12" s="11">
        <f t="shared" si="57"/>
        <v>0</v>
      </c>
      <c r="BR12" s="17">
        <f t="shared" si="58"/>
        <v>2.5</v>
      </c>
      <c r="BS12" s="11">
        <f t="shared" si="59"/>
        <v>1</v>
      </c>
      <c r="BT12" s="11">
        <f t="shared" si="60"/>
        <v>1</v>
      </c>
      <c r="BU12" s="11">
        <f t="shared" si="61"/>
        <v>1</v>
      </c>
      <c r="BV12" s="11">
        <f t="shared" si="62"/>
        <v>1</v>
      </c>
      <c r="BW12" s="11">
        <f t="shared" si="63"/>
        <v>0</v>
      </c>
      <c r="BX12" s="11">
        <f t="shared" si="64"/>
        <v>0</v>
      </c>
      <c r="BY12" s="17">
        <f t="shared" si="65"/>
        <v>4</v>
      </c>
      <c r="BZ12" s="11">
        <f t="shared" si="66"/>
        <v>0</v>
      </c>
      <c r="CA12" s="11">
        <f t="shared" si="67"/>
        <v>0</v>
      </c>
      <c r="CB12" s="11">
        <f t="shared" si="68"/>
        <v>0</v>
      </c>
      <c r="CC12" s="11">
        <f t="shared" si="69"/>
        <v>0</v>
      </c>
      <c r="CD12" s="11">
        <f t="shared" si="70"/>
        <v>0</v>
      </c>
      <c r="CE12" s="11">
        <f t="shared" si="71"/>
        <v>0.625</v>
      </c>
      <c r="CF12" s="11">
        <f t="shared" si="72"/>
        <v>0.625</v>
      </c>
      <c r="CG12" s="11">
        <f t="shared" si="73"/>
        <v>0.625</v>
      </c>
      <c r="CH12" s="11">
        <f t="shared" si="74"/>
        <v>0</v>
      </c>
      <c r="CI12" s="17">
        <f t="shared" si="75"/>
        <v>1.875</v>
      </c>
      <c r="CJ12" s="11">
        <f t="shared" si="76"/>
        <v>0</v>
      </c>
      <c r="CK12" s="11">
        <f t="shared" si="77"/>
        <v>2</v>
      </c>
      <c r="CL12" s="11">
        <f t="shared" si="78"/>
        <v>1</v>
      </c>
      <c r="CM12" s="11">
        <f t="shared" si="79"/>
        <v>0</v>
      </c>
      <c r="CN12" s="11">
        <f t="shared" si="80"/>
        <v>0</v>
      </c>
      <c r="CO12" s="11">
        <f t="shared" si="81"/>
        <v>0</v>
      </c>
      <c r="CP12" s="17">
        <f t="shared" si="82"/>
        <v>3</v>
      </c>
      <c r="CQ12" s="11">
        <f t="shared" si="83"/>
        <v>1</v>
      </c>
      <c r="CR12" s="11">
        <f t="shared" si="84"/>
        <v>1</v>
      </c>
      <c r="CS12" s="11">
        <f t="shared" si="85"/>
        <v>1</v>
      </c>
      <c r="CT12" s="11">
        <f t="shared" si="86"/>
        <v>1</v>
      </c>
      <c r="CU12" s="11">
        <f t="shared" si="87"/>
        <v>0</v>
      </c>
      <c r="CV12" s="11">
        <f t="shared" si="88"/>
        <v>0</v>
      </c>
      <c r="CW12" s="17">
        <f t="shared" si="89"/>
        <v>4</v>
      </c>
      <c r="CX12" s="11">
        <f t="shared" si="90"/>
        <v>0</v>
      </c>
      <c r="CY12" s="11">
        <f t="shared" si="91"/>
        <v>0</v>
      </c>
      <c r="CZ12" s="11">
        <f t="shared" si="92"/>
        <v>1</v>
      </c>
      <c r="DA12" s="11">
        <f t="shared" si="93"/>
        <v>0</v>
      </c>
      <c r="DB12" s="11">
        <f t="shared" si="94"/>
        <v>0</v>
      </c>
      <c r="DC12" s="11">
        <f t="shared" si="95"/>
        <v>0</v>
      </c>
      <c r="DD12" s="17">
        <f t="shared" si="96"/>
        <v>1</v>
      </c>
      <c r="DE12" s="12" t="s">
        <v>1709</v>
      </c>
      <c r="DF12" s="12" t="s">
        <v>1710</v>
      </c>
      <c r="DG12" s="13">
        <v>2778</v>
      </c>
      <c r="DH12" s="17">
        <f t="shared" si="97"/>
        <v>3</v>
      </c>
      <c r="DI12" s="17">
        <f t="shared" si="98"/>
        <v>2.8</v>
      </c>
      <c r="DJ12" s="10" t="str">
        <f t="shared" si="99"/>
        <v>Bra</v>
      </c>
    </row>
    <row r="13" spans="1:114" ht="15" x14ac:dyDescent="0.25">
      <c r="A13" s="6" t="s">
        <v>521</v>
      </c>
      <c r="B13" s="7">
        <v>561</v>
      </c>
      <c r="C13" s="6" t="s">
        <v>523</v>
      </c>
      <c r="D13" s="9" t="str">
        <f t="shared" si="0"/>
        <v>Anna Södergren</v>
      </c>
      <c r="E13" s="10" t="str">
        <f t="shared" si="1"/>
        <v>anna.sodergren@atvidaberg.se</v>
      </c>
      <c r="F13" s="10" t="str">
        <f t="shared" si="2"/>
        <v>Folkhälsosamordnare</v>
      </c>
      <c r="G13" s="11">
        <f t="shared" si="3"/>
        <v>0</v>
      </c>
      <c r="H13" s="11">
        <f t="shared" si="4"/>
        <v>1.25</v>
      </c>
      <c r="I13" s="11">
        <f t="shared" si="5"/>
        <v>0</v>
      </c>
      <c r="J13" s="11">
        <f t="shared" si="6"/>
        <v>1.25</v>
      </c>
      <c r="K13" s="11">
        <f t="shared" si="7"/>
        <v>0</v>
      </c>
      <c r="L13" s="10">
        <f t="shared" si="8"/>
        <v>2.5</v>
      </c>
      <c r="M13" s="11">
        <f t="shared" si="9"/>
        <v>1</v>
      </c>
      <c r="N13" s="11">
        <f t="shared" si="10"/>
        <v>1</v>
      </c>
      <c r="O13" s="11">
        <f t="shared" si="11"/>
        <v>1</v>
      </c>
      <c r="P13" s="11">
        <f t="shared" si="12"/>
        <v>1</v>
      </c>
      <c r="Q13" s="11">
        <f t="shared" si="13"/>
        <v>0</v>
      </c>
      <c r="R13" s="11">
        <f t="shared" si="14"/>
        <v>0</v>
      </c>
      <c r="S13" s="10">
        <f t="shared" si="15"/>
        <v>4</v>
      </c>
      <c r="T13" s="11">
        <f t="shared" si="16"/>
        <v>0</v>
      </c>
      <c r="U13" s="11">
        <f t="shared" si="17"/>
        <v>0</v>
      </c>
      <c r="V13" s="11">
        <f t="shared" si="18"/>
        <v>0.625</v>
      </c>
      <c r="W13" s="11">
        <f t="shared" si="19"/>
        <v>0</v>
      </c>
      <c r="X13" s="11">
        <f t="shared" si="20"/>
        <v>0.625</v>
      </c>
      <c r="Y13" s="11">
        <f t="shared" si="21"/>
        <v>0.625</v>
      </c>
      <c r="Z13" s="11">
        <f t="shared" si="22"/>
        <v>0.625</v>
      </c>
      <c r="AA13" s="11">
        <f t="shared" si="23"/>
        <v>0.625</v>
      </c>
      <c r="AB13" s="11">
        <f t="shared" si="24"/>
        <v>0</v>
      </c>
      <c r="AC13" s="10">
        <f t="shared" si="25"/>
        <v>3.125</v>
      </c>
      <c r="AD13" s="11">
        <f t="shared" si="26"/>
        <v>1</v>
      </c>
      <c r="AE13" s="11">
        <f t="shared" si="27"/>
        <v>2</v>
      </c>
      <c r="AF13" s="11">
        <f t="shared" si="28"/>
        <v>0</v>
      </c>
      <c r="AG13" s="11">
        <f t="shared" si="29"/>
        <v>0</v>
      </c>
      <c r="AH13" s="11">
        <f t="shared" si="30"/>
        <v>0</v>
      </c>
      <c r="AI13" s="11">
        <f t="shared" si="31"/>
        <v>0</v>
      </c>
      <c r="AJ13" s="10">
        <f t="shared" si="32"/>
        <v>3</v>
      </c>
      <c r="AK13" s="11">
        <f t="shared" si="33"/>
        <v>1</v>
      </c>
      <c r="AL13" s="11">
        <f t="shared" si="34"/>
        <v>1</v>
      </c>
      <c r="AM13" s="11">
        <f t="shared" si="35"/>
        <v>1</v>
      </c>
      <c r="AN13" s="11">
        <f t="shared" si="36"/>
        <v>1</v>
      </c>
      <c r="AO13" s="11">
        <f t="shared" si="37"/>
        <v>0</v>
      </c>
      <c r="AP13" s="11">
        <f t="shared" si="38"/>
        <v>0</v>
      </c>
      <c r="AQ13" s="10">
        <f t="shared" si="39"/>
        <v>4</v>
      </c>
      <c r="AR13" s="11">
        <f t="shared" si="40"/>
        <v>1</v>
      </c>
      <c r="AS13" s="11">
        <f t="shared" si="41"/>
        <v>0</v>
      </c>
      <c r="AT13" s="11">
        <f t="shared" si="42"/>
        <v>1</v>
      </c>
      <c r="AU13" s="11">
        <f t="shared" si="43"/>
        <v>0</v>
      </c>
      <c r="AV13" s="11">
        <f t="shared" si="44"/>
        <v>1</v>
      </c>
      <c r="AW13" s="11">
        <f t="shared" si="45"/>
        <v>0</v>
      </c>
      <c r="AX13" s="10">
        <f t="shared" si="46"/>
        <v>3</v>
      </c>
      <c r="AY13" s="12" t="s">
        <v>1707</v>
      </c>
      <c r="AZ13" s="12" t="s">
        <v>1485</v>
      </c>
      <c r="BA13" s="13">
        <v>3470</v>
      </c>
      <c r="BB13" s="10">
        <f t="shared" si="47"/>
        <v>5</v>
      </c>
      <c r="BC13" s="17">
        <f t="shared" si="48"/>
        <v>3.5</v>
      </c>
      <c r="BD13" s="36" t="s">
        <v>1786</v>
      </c>
      <c r="BE13" s="10" t="str">
        <f t="shared" si="49"/>
        <v>Bra</v>
      </c>
      <c r="BF13" s="6" t="s">
        <v>521</v>
      </c>
      <c r="BG13" s="7">
        <v>561</v>
      </c>
      <c r="BH13" s="6" t="s">
        <v>523</v>
      </c>
      <c r="BI13" s="9" t="str">
        <f t="shared" si="50"/>
        <v>Anna Södergren</v>
      </c>
      <c r="BJ13" s="10" t="str">
        <f t="shared" si="51"/>
        <v>anna.sodergren@atvidaberg.se</v>
      </c>
      <c r="BK13" s="10" t="str">
        <f t="shared" si="52"/>
        <v>Folkhälsosamordnare</v>
      </c>
      <c r="BL13" s="10"/>
      <c r="BM13" s="11">
        <f t="shared" si="53"/>
        <v>0</v>
      </c>
      <c r="BN13" s="11">
        <f t="shared" si="54"/>
        <v>1.25</v>
      </c>
      <c r="BO13" s="11">
        <f t="shared" si="55"/>
        <v>0</v>
      </c>
      <c r="BP13" s="11">
        <f t="shared" si="56"/>
        <v>1.25</v>
      </c>
      <c r="BQ13" s="11">
        <f t="shared" si="57"/>
        <v>0</v>
      </c>
      <c r="BR13" s="17">
        <f t="shared" si="58"/>
        <v>2.5</v>
      </c>
      <c r="BS13" s="11">
        <f t="shared" si="59"/>
        <v>1</v>
      </c>
      <c r="BT13" s="11">
        <f t="shared" si="60"/>
        <v>1</v>
      </c>
      <c r="BU13" s="11">
        <f t="shared" si="61"/>
        <v>1</v>
      </c>
      <c r="BV13" s="11">
        <f t="shared" si="62"/>
        <v>1</v>
      </c>
      <c r="BW13" s="11">
        <f t="shared" si="63"/>
        <v>0</v>
      </c>
      <c r="BX13" s="11">
        <f t="shared" si="64"/>
        <v>0</v>
      </c>
      <c r="BY13" s="17">
        <f t="shared" si="65"/>
        <v>4</v>
      </c>
      <c r="BZ13" s="11">
        <f t="shared" si="66"/>
        <v>0</v>
      </c>
      <c r="CA13" s="11">
        <f t="shared" si="67"/>
        <v>0</v>
      </c>
      <c r="CB13" s="11">
        <f t="shared" si="68"/>
        <v>0.625</v>
      </c>
      <c r="CC13" s="11">
        <f t="shared" si="69"/>
        <v>0</v>
      </c>
      <c r="CD13" s="11">
        <f t="shared" si="70"/>
        <v>0.625</v>
      </c>
      <c r="CE13" s="11">
        <f t="shared" si="71"/>
        <v>0.625</v>
      </c>
      <c r="CF13" s="11">
        <f t="shared" si="72"/>
        <v>0.625</v>
      </c>
      <c r="CG13" s="11">
        <f t="shared" si="73"/>
        <v>0.625</v>
      </c>
      <c r="CH13" s="11">
        <f t="shared" si="74"/>
        <v>0</v>
      </c>
      <c r="CI13" s="17">
        <f t="shared" si="75"/>
        <v>3.125</v>
      </c>
      <c r="CJ13" s="11">
        <f t="shared" si="76"/>
        <v>1</v>
      </c>
      <c r="CK13" s="11">
        <f t="shared" si="77"/>
        <v>2</v>
      </c>
      <c r="CL13" s="11">
        <f t="shared" si="78"/>
        <v>0</v>
      </c>
      <c r="CM13" s="11">
        <f t="shared" si="79"/>
        <v>0</v>
      </c>
      <c r="CN13" s="11">
        <f t="shared" si="80"/>
        <v>0</v>
      </c>
      <c r="CO13" s="11">
        <f t="shared" si="81"/>
        <v>0</v>
      </c>
      <c r="CP13" s="17">
        <f t="shared" si="82"/>
        <v>3</v>
      </c>
      <c r="CQ13" s="11">
        <f t="shared" si="83"/>
        <v>1</v>
      </c>
      <c r="CR13" s="11">
        <f t="shared" si="84"/>
        <v>1</v>
      </c>
      <c r="CS13" s="11">
        <f t="shared" si="85"/>
        <v>1</v>
      </c>
      <c r="CT13" s="11">
        <f t="shared" si="86"/>
        <v>1</v>
      </c>
      <c r="CU13" s="11">
        <f t="shared" si="87"/>
        <v>0</v>
      </c>
      <c r="CV13" s="11">
        <f t="shared" si="88"/>
        <v>0</v>
      </c>
      <c r="CW13" s="17">
        <f t="shared" si="89"/>
        <v>4</v>
      </c>
      <c r="CX13" s="11">
        <f t="shared" si="90"/>
        <v>1</v>
      </c>
      <c r="CY13" s="11">
        <f t="shared" si="91"/>
        <v>0</v>
      </c>
      <c r="CZ13" s="11">
        <f t="shared" si="92"/>
        <v>1</v>
      </c>
      <c r="DA13" s="11">
        <f t="shared" si="93"/>
        <v>0</v>
      </c>
      <c r="DB13" s="11">
        <f t="shared" si="94"/>
        <v>1</v>
      </c>
      <c r="DC13" s="11">
        <f t="shared" si="95"/>
        <v>0</v>
      </c>
      <c r="DD13" s="17">
        <f t="shared" si="96"/>
        <v>3</v>
      </c>
      <c r="DE13" s="12" t="s">
        <v>1707</v>
      </c>
      <c r="DF13" s="12" t="s">
        <v>1485</v>
      </c>
      <c r="DG13" s="13">
        <v>3470</v>
      </c>
      <c r="DH13" s="17">
        <f t="shared" si="97"/>
        <v>5</v>
      </c>
      <c r="DI13" s="17">
        <f t="shared" si="98"/>
        <v>3.5</v>
      </c>
      <c r="DJ13" s="10" t="str">
        <f t="shared" si="99"/>
        <v>Bra</v>
      </c>
    </row>
    <row r="14" spans="1:114" ht="15" x14ac:dyDescent="0.25">
      <c r="A14" s="6" t="s">
        <v>521</v>
      </c>
      <c r="B14" s="7">
        <v>583</v>
      </c>
      <c r="C14" s="6" t="s">
        <v>65</v>
      </c>
      <c r="D14" s="9" t="str">
        <f t="shared" si="0"/>
        <v>Åsa Grellsgård</v>
      </c>
      <c r="E14" s="10" t="str">
        <f t="shared" si="1"/>
        <v>asa.grellsgard@motala.se</v>
      </c>
      <c r="F14" s="10" t="str">
        <f t="shared" si="2"/>
        <v>Fritidschef</v>
      </c>
      <c r="G14" s="11">
        <f t="shared" si="3"/>
        <v>0</v>
      </c>
      <c r="H14" s="11">
        <f t="shared" si="4"/>
        <v>0</v>
      </c>
      <c r="I14" s="11">
        <f t="shared" si="5"/>
        <v>0</v>
      </c>
      <c r="J14" s="11">
        <f t="shared" si="6"/>
        <v>1.25</v>
      </c>
      <c r="K14" s="11">
        <f t="shared" si="7"/>
        <v>0</v>
      </c>
      <c r="L14" s="10">
        <f t="shared" si="8"/>
        <v>1.25</v>
      </c>
      <c r="M14" s="11">
        <f t="shared" si="9"/>
        <v>1</v>
      </c>
      <c r="N14" s="11">
        <f t="shared" si="10"/>
        <v>1</v>
      </c>
      <c r="O14" s="11">
        <f t="shared" si="11"/>
        <v>1</v>
      </c>
      <c r="P14" s="11">
        <f t="shared" si="12"/>
        <v>1</v>
      </c>
      <c r="Q14" s="11">
        <f t="shared" si="13"/>
        <v>0</v>
      </c>
      <c r="R14" s="11">
        <f t="shared" si="14"/>
        <v>0</v>
      </c>
      <c r="S14" s="10">
        <f t="shared" si="15"/>
        <v>4</v>
      </c>
      <c r="T14" s="11">
        <f t="shared" si="16"/>
        <v>0</v>
      </c>
      <c r="U14" s="11">
        <f t="shared" si="17"/>
        <v>0.625</v>
      </c>
      <c r="V14" s="11">
        <f t="shared" si="18"/>
        <v>0.625</v>
      </c>
      <c r="W14" s="11">
        <f t="shared" si="19"/>
        <v>0.625</v>
      </c>
      <c r="X14" s="11">
        <f t="shared" si="20"/>
        <v>0.625</v>
      </c>
      <c r="Y14" s="11">
        <f t="shared" si="21"/>
        <v>0.625</v>
      </c>
      <c r="Z14" s="11">
        <f t="shared" si="22"/>
        <v>0.625</v>
      </c>
      <c r="AA14" s="11">
        <f t="shared" si="23"/>
        <v>0.625</v>
      </c>
      <c r="AB14" s="11">
        <f t="shared" si="24"/>
        <v>0</v>
      </c>
      <c r="AC14" s="10">
        <f t="shared" si="25"/>
        <v>4.375</v>
      </c>
      <c r="AD14" s="11">
        <f t="shared" si="26"/>
        <v>0</v>
      </c>
      <c r="AE14" s="11">
        <f t="shared" si="27"/>
        <v>2</v>
      </c>
      <c r="AF14" s="11">
        <f t="shared" si="28"/>
        <v>0</v>
      </c>
      <c r="AG14" s="11">
        <f t="shared" si="29"/>
        <v>2</v>
      </c>
      <c r="AH14" s="11">
        <f t="shared" si="30"/>
        <v>1</v>
      </c>
      <c r="AI14" s="11">
        <f t="shared" si="31"/>
        <v>0</v>
      </c>
      <c r="AJ14" s="10">
        <f t="shared" si="32"/>
        <v>5</v>
      </c>
      <c r="AK14" s="11">
        <f t="shared" si="33"/>
        <v>1</v>
      </c>
      <c r="AL14" s="11">
        <f t="shared" si="34"/>
        <v>1</v>
      </c>
      <c r="AM14" s="11">
        <f t="shared" si="35"/>
        <v>1</v>
      </c>
      <c r="AN14" s="11">
        <f t="shared" si="36"/>
        <v>1</v>
      </c>
      <c r="AO14" s="11">
        <f t="shared" si="37"/>
        <v>0</v>
      </c>
      <c r="AP14" s="11">
        <f t="shared" si="38"/>
        <v>0</v>
      </c>
      <c r="AQ14" s="10">
        <f t="shared" si="39"/>
        <v>4</v>
      </c>
      <c r="AR14" s="11">
        <f t="shared" si="40"/>
        <v>0</v>
      </c>
      <c r="AS14" s="11">
        <f t="shared" si="41"/>
        <v>1</v>
      </c>
      <c r="AT14" s="11">
        <f t="shared" si="42"/>
        <v>0</v>
      </c>
      <c r="AU14" s="11">
        <f t="shared" si="43"/>
        <v>0</v>
      </c>
      <c r="AV14" s="11">
        <f t="shared" si="44"/>
        <v>0</v>
      </c>
      <c r="AW14" s="11">
        <f t="shared" si="45"/>
        <v>0</v>
      </c>
      <c r="AX14" s="10">
        <f t="shared" si="46"/>
        <v>1</v>
      </c>
      <c r="AY14" s="12" t="s">
        <v>1711</v>
      </c>
      <c r="AZ14" s="12" t="s">
        <v>1712</v>
      </c>
      <c r="BA14" s="13">
        <v>2413</v>
      </c>
      <c r="BB14" s="10">
        <f t="shared" si="47"/>
        <v>2</v>
      </c>
      <c r="BC14" s="17">
        <f t="shared" si="48"/>
        <v>3.1</v>
      </c>
      <c r="BD14" s="36" t="s">
        <v>1786</v>
      </c>
      <c r="BE14" s="10" t="str">
        <f t="shared" si="49"/>
        <v>Mycket bra</v>
      </c>
      <c r="BF14" s="6" t="s">
        <v>521</v>
      </c>
      <c r="BG14" s="7">
        <v>583</v>
      </c>
      <c r="BH14" s="6" t="s">
        <v>65</v>
      </c>
      <c r="BI14" s="9" t="str">
        <f t="shared" si="50"/>
        <v>Åsa Grellsgård</v>
      </c>
      <c r="BJ14" s="10" t="str">
        <f t="shared" si="51"/>
        <v>asa.grellsgard@motala.se</v>
      </c>
      <c r="BK14" s="10" t="str">
        <f t="shared" si="52"/>
        <v>Fritidschef</v>
      </c>
      <c r="BL14" s="10"/>
      <c r="BM14" s="11">
        <f t="shared" si="53"/>
        <v>0</v>
      </c>
      <c r="BN14" s="11">
        <f t="shared" si="54"/>
        <v>0</v>
      </c>
      <c r="BO14" s="11">
        <f t="shared" si="55"/>
        <v>0</v>
      </c>
      <c r="BP14" s="11">
        <f t="shared" si="56"/>
        <v>1.25</v>
      </c>
      <c r="BQ14" s="11">
        <f t="shared" si="57"/>
        <v>0</v>
      </c>
      <c r="BR14" s="17">
        <f t="shared" si="58"/>
        <v>1.25</v>
      </c>
      <c r="BS14" s="11">
        <f t="shared" si="59"/>
        <v>1</v>
      </c>
      <c r="BT14" s="11">
        <f t="shared" si="60"/>
        <v>1</v>
      </c>
      <c r="BU14" s="11">
        <f t="shared" si="61"/>
        <v>1</v>
      </c>
      <c r="BV14" s="11">
        <f t="shared" si="62"/>
        <v>1</v>
      </c>
      <c r="BW14" s="11">
        <f t="shared" si="63"/>
        <v>0</v>
      </c>
      <c r="BX14" s="11">
        <f t="shared" si="64"/>
        <v>0</v>
      </c>
      <c r="BY14" s="17">
        <f t="shared" si="65"/>
        <v>4</v>
      </c>
      <c r="BZ14" s="11">
        <f t="shared" si="66"/>
        <v>0</v>
      </c>
      <c r="CA14" s="11">
        <f t="shared" si="67"/>
        <v>0.625</v>
      </c>
      <c r="CB14" s="11">
        <f t="shared" si="68"/>
        <v>0.625</v>
      </c>
      <c r="CC14" s="11">
        <f t="shared" si="69"/>
        <v>0.625</v>
      </c>
      <c r="CD14" s="11">
        <f t="shared" si="70"/>
        <v>0.625</v>
      </c>
      <c r="CE14" s="11">
        <f t="shared" si="71"/>
        <v>0.625</v>
      </c>
      <c r="CF14" s="11">
        <f t="shared" si="72"/>
        <v>0.625</v>
      </c>
      <c r="CG14" s="11">
        <f t="shared" si="73"/>
        <v>0.625</v>
      </c>
      <c r="CH14" s="11">
        <f t="shared" si="74"/>
        <v>0</v>
      </c>
      <c r="CI14" s="17">
        <f t="shared" si="75"/>
        <v>4.375</v>
      </c>
      <c r="CJ14" s="11">
        <f t="shared" si="76"/>
        <v>0</v>
      </c>
      <c r="CK14" s="11">
        <f t="shared" si="77"/>
        <v>2</v>
      </c>
      <c r="CL14" s="11">
        <f t="shared" si="78"/>
        <v>0</v>
      </c>
      <c r="CM14" s="11">
        <f t="shared" si="79"/>
        <v>2</v>
      </c>
      <c r="CN14" s="11">
        <f t="shared" si="80"/>
        <v>1</v>
      </c>
      <c r="CO14" s="11">
        <f t="shared" si="81"/>
        <v>0</v>
      </c>
      <c r="CP14" s="17">
        <f t="shared" si="82"/>
        <v>5</v>
      </c>
      <c r="CQ14" s="11">
        <f t="shared" si="83"/>
        <v>1</v>
      </c>
      <c r="CR14" s="11">
        <f t="shared" si="84"/>
        <v>1</v>
      </c>
      <c r="CS14" s="11">
        <f t="shared" si="85"/>
        <v>1</v>
      </c>
      <c r="CT14" s="11">
        <f t="shared" si="86"/>
        <v>1</v>
      </c>
      <c r="CU14" s="11">
        <f t="shared" si="87"/>
        <v>0</v>
      </c>
      <c r="CV14" s="11">
        <f t="shared" si="88"/>
        <v>0</v>
      </c>
      <c r="CW14" s="17">
        <f t="shared" si="89"/>
        <v>4</v>
      </c>
      <c r="CX14" s="11">
        <f t="shared" si="90"/>
        <v>0</v>
      </c>
      <c r="CY14" s="11">
        <f t="shared" si="91"/>
        <v>1</v>
      </c>
      <c r="CZ14" s="11">
        <f t="shared" si="92"/>
        <v>0</v>
      </c>
      <c r="DA14" s="11">
        <f t="shared" si="93"/>
        <v>0</v>
      </c>
      <c r="DB14" s="11">
        <f t="shared" si="94"/>
        <v>0</v>
      </c>
      <c r="DC14" s="11">
        <f t="shared" si="95"/>
        <v>0</v>
      </c>
      <c r="DD14" s="17">
        <f t="shared" si="96"/>
        <v>1</v>
      </c>
      <c r="DE14" s="12" t="s">
        <v>1711</v>
      </c>
      <c r="DF14" s="12" t="s">
        <v>1712</v>
      </c>
      <c r="DG14" s="13">
        <v>2413</v>
      </c>
      <c r="DH14" s="17">
        <f t="shared" si="97"/>
        <v>2</v>
      </c>
      <c r="DI14" s="17">
        <f t="shared" si="98"/>
        <v>3.1</v>
      </c>
      <c r="DJ14" s="10" t="str">
        <f t="shared" si="99"/>
        <v>Mycket bra</v>
      </c>
    </row>
    <row r="15" spans="1:114" ht="15" x14ac:dyDescent="0.25">
      <c r="A15" s="6" t="s">
        <v>521</v>
      </c>
      <c r="B15" s="7">
        <v>581</v>
      </c>
      <c r="C15" s="6" t="s">
        <v>542</v>
      </c>
      <c r="D15" s="9" t="str">
        <f t="shared" si="0"/>
        <v>Håkan Karlsson</v>
      </c>
      <c r="E15" s="10" t="str">
        <f t="shared" si="1"/>
        <v>hakan.karlsson@norrkoping.se</v>
      </c>
      <c r="F15" s="10" t="str">
        <f t="shared" si="2"/>
        <v>sakkunnig barn o ungdom</v>
      </c>
      <c r="G15" s="11">
        <f t="shared" si="3"/>
        <v>0</v>
      </c>
      <c r="H15" s="11">
        <f t="shared" si="4"/>
        <v>0</v>
      </c>
      <c r="I15" s="11">
        <f t="shared" si="5"/>
        <v>0</v>
      </c>
      <c r="J15" s="11">
        <f t="shared" si="6"/>
        <v>1.25</v>
      </c>
      <c r="K15" s="11">
        <f t="shared" si="7"/>
        <v>0</v>
      </c>
      <c r="L15" s="10">
        <f t="shared" si="8"/>
        <v>1.25</v>
      </c>
      <c r="M15" s="11">
        <f t="shared" si="9"/>
        <v>1</v>
      </c>
      <c r="N15" s="11">
        <f t="shared" si="10"/>
        <v>0</v>
      </c>
      <c r="O15" s="11">
        <f t="shared" si="11"/>
        <v>1</v>
      </c>
      <c r="P15" s="11">
        <f t="shared" si="12"/>
        <v>1</v>
      </c>
      <c r="Q15" s="11">
        <f t="shared" si="13"/>
        <v>0</v>
      </c>
      <c r="R15" s="11">
        <f t="shared" si="14"/>
        <v>0</v>
      </c>
      <c r="S15" s="10">
        <f t="shared" si="15"/>
        <v>3</v>
      </c>
      <c r="T15" s="11">
        <f t="shared" si="16"/>
        <v>0</v>
      </c>
      <c r="U15" s="11">
        <f t="shared" si="17"/>
        <v>0.625</v>
      </c>
      <c r="V15" s="11">
        <f t="shared" si="18"/>
        <v>0</v>
      </c>
      <c r="W15" s="11">
        <f t="shared" si="19"/>
        <v>0</v>
      </c>
      <c r="X15" s="11">
        <f t="shared" si="20"/>
        <v>0.625</v>
      </c>
      <c r="Y15" s="11">
        <f t="shared" si="21"/>
        <v>0.625</v>
      </c>
      <c r="Z15" s="11">
        <f t="shared" si="22"/>
        <v>0.625</v>
      </c>
      <c r="AA15" s="11">
        <f t="shared" si="23"/>
        <v>0.625</v>
      </c>
      <c r="AB15" s="11">
        <f t="shared" si="24"/>
        <v>0</v>
      </c>
      <c r="AC15" s="10">
        <f t="shared" si="25"/>
        <v>3.125</v>
      </c>
      <c r="AD15" s="11">
        <f t="shared" si="26"/>
        <v>0</v>
      </c>
      <c r="AE15" s="11">
        <f t="shared" si="27"/>
        <v>2</v>
      </c>
      <c r="AF15" s="11">
        <f t="shared" si="28"/>
        <v>1</v>
      </c>
      <c r="AG15" s="11">
        <f t="shared" si="29"/>
        <v>0</v>
      </c>
      <c r="AH15" s="11">
        <f t="shared" si="30"/>
        <v>0</v>
      </c>
      <c r="AI15" s="11">
        <f t="shared" si="31"/>
        <v>0</v>
      </c>
      <c r="AJ15" s="10">
        <f t="shared" si="32"/>
        <v>3</v>
      </c>
      <c r="AK15" s="11">
        <f t="shared" si="33"/>
        <v>1</v>
      </c>
      <c r="AL15" s="11">
        <f t="shared" si="34"/>
        <v>1</v>
      </c>
      <c r="AM15" s="11">
        <f t="shared" si="35"/>
        <v>1</v>
      </c>
      <c r="AN15" s="11">
        <f t="shared" si="36"/>
        <v>1</v>
      </c>
      <c r="AO15" s="11">
        <f t="shared" si="37"/>
        <v>0</v>
      </c>
      <c r="AP15" s="11">
        <f t="shared" si="38"/>
        <v>0</v>
      </c>
      <c r="AQ15" s="10">
        <f t="shared" si="39"/>
        <v>4</v>
      </c>
      <c r="AR15" s="11">
        <f t="shared" si="40"/>
        <v>1</v>
      </c>
      <c r="AS15" s="11">
        <f t="shared" si="41"/>
        <v>1</v>
      </c>
      <c r="AT15" s="11">
        <f t="shared" si="42"/>
        <v>0</v>
      </c>
      <c r="AU15" s="11">
        <f t="shared" si="43"/>
        <v>1</v>
      </c>
      <c r="AV15" s="11">
        <f t="shared" si="44"/>
        <v>0</v>
      </c>
      <c r="AW15" s="11">
        <f t="shared" si="45"/>
        <v>0</v>
      </c>
      <c r="AX15" s="10">
        <f t="shared" si="46"/>
        <v>3</v>
      </c>
      <c r="AY15" s="12" t="s">
        <v>1489</v>
      </c>
      <c r="AZ15" s="12" t="s">
        <v>1713</v>
      </c>
      <c r="BA15" s="13">
        <v>2613</v>
      </c>
      <c r="BB15" s="10">
        <f t="shared" si="47"/>
        <v>3</v>
      </c>
      <c r="BC15" s="17">
        <f t="shared" si="48"/>
        <v>2.9</v>
      </c>
      <c r="BD15" s="35" t="s">
        <v>1785</v>
      </c>
      <c r="BE15" s="10" t="str">
        <f t="shared" si="49"/>
        <v>Bra</v>
      </c>
      <c r="BF15" s="6" t="s">
        <v>521</v>
      </c>
      <c r="BG15" s="7">
        <v>581</v>
      </c>
      <c r="BH15" s="6" t="s">
        <v>542</v>
      </c>
      <c r="BI15" s="9" t="str">
        <f t="shared" si="50"/>
        <v>Håkan Karlsson</v>
      </c>
      <c r="BJ15" s="10" t="str">
        <f t="shared" si="51"/>
        <v>hakan.karlsson@norrkoping.se</v>
      </c>
      <c r="BK15" s="10" t="str">
        <f t="shared" si="52"/>
        <v>sakkunnig barn o ungdom</v>
      </c>
      <c r="BL15" s="10"/>
      <c r="BM15" s="11">
        <f t="shared" si="53"/>
        <v>0</v>
      </c>
      <c r="BN15" s="11">
        <f t="shared" si="54"/>
        <v>0</v>
      </c>
      <c r="BO15" s="11">
        <f t="shared" si="55"/>
        <v>0</v>
      </c>
      <c r="BP15" s="11">
        <f t="shared" si="56"/>
        <v>1.25</v>
      </c>
      <c r="BQ15" s="11">
        <f t="shared" si="57"/>
        <v>0</v>
      </c>
      <c r="BR15" s="17">
        <f t="shared" si="58"/>
        <v>1.25</v>
      </c>
      <c r="BS15" s="11">
        <f t="shared" si="59"/>
        <v>1</v>
      </c>
      <c r="BT15" s="11">
        <f t="shared" si="60"/>
        <v>0</v>
      </c>
      <c r="BU15" s="11">
        <f t="shared" si="61"/>
        <v>1</v>
      </c>
      <c r="BV15" s="11">
        <f t="shared" si="62"/>
        <v>1</v>
      </c>
      <c r="BW15" s="11">
        <f t="shared" si="63"/>
        <v>0</v>
      </c>
      <c r="BX15" s="11">
        <f t="shared" si="64"/>
        <v>0</v>
      </c>
      <c r="BY15" s="17">
        <f t="shared" si="65"/>
        <v>3</v>
      </c>
      <c r="BZ15" s="11">
        <f t="shared" si="66"/>
        <v>0</v>
      </c>
      <c r="CA15" s="11">
        <f t="shared" si="67"/>
        <v>0.625</v>
      </c>
      <c r="CB15" s="11">
        <f t="shared" si="68"/>
        <v>0</v>
      </c>
      <c r="CC15" s="11">
        <f t="shared" si="69"/>
        <v>0</v>
      </c>
      <c r="CD15" s="11">
        <f t="shared" si="70"/>
        <v>0.625</v>
      </c>
      <c r="CE15" s="11">
        <f t="shared" si="71"/>
        <v>0.625</v>
      </c>
      <c r="CF15" s="11">
        <f t="shared" si="72"/>
        <v>0.625</v>
      </c>
      <c r="CG15" s="11">
        <f t="shared" si="73"/>
        <v>0.625</v>
      </c>
      <c r="CH15" s="11">
        <f t="shared" si="74"/>
        <v>0</v>
      </c>
      <c r="CI15" s="17">
        <f t="shared" si="75"/>
        <v>3.125</v>
      </c>
      <c r="CJ15" s="11">
        <f t="shared" si="76"/>
        <v>0</v>
      </c>
      <c r="CK15" s="11">
        <f t="shared" si="77"/>
        <v>2</v>
      </c>
      <c r="CL15" s="11">
        <f t="shared" si="78"/>
        <v>1</v>
      </c>
      <c r="CM15" s="11">
        <f t="shared" si="79"/>
        <v>0</v>
      </c>
      <c r="CN15" s="11">
        <f t="shared" si="80"/>
        <v>0</v>
      </c>
      <c r="CO15" s="11">
        <f t="shared" si="81"/>
        <v>0</v>
      </c>
      <c r="CP15" s="17">
        <f t="shared" si="82"/>
        <v>3</v>
      </c>
      <c r="CQ15" s="11">
        <f t="shared" si="83"/>
        <v>1</v>
      </c>
      <c r="CR15" s="11">
        <f t="shared" si="84"/>
        <v>1</v>
      </c>
      <c r="CS15" s="11">
        <f t="shared" si="85"/>
        <v>1</v>
      </c>
      <c r="CT15" s="11">
        <f t="shared" si="86"/>
        <v>1</v>
      </c>
      <c r="CU15" s="11">
        <f t="shared" si="87"/>
        <v>0</v>
      </c>
      <c r="CV15" s="11">
        <f t="shared" si="88"/>
        <v>0</v>
      </c>
      <c r="CW15" s="17">
        <f t="shared" si="89"/>
        <v>4</v>
      </c>
      <c r="CX15" s="11">
        <f t="shared" si="90"/>
        <v>1</v>
      </c>
      <c r="CY15" s="11">
        <f t="shared" si="91"/>
        <v>1</v>
      </c>
      <c r="CZ15" s="11">
        <f t="shared" si="92"/>
        <v>0</v>
      </c>
      <c r="DA15" s="11">
        <f t="shared" si="93"/>
        <v>1</v>
      </c>
      <c r="DB15" s="11">
        <f t="shared" si="94"/>
        <v>0</v>
      </c>
      <c r="DC15" s="11">
        <f t="shared" si="95"/>
        <v>0</v>
      </c>
      <c r="DD15" s="17">
        <f t="shared" si="96"/>
        <v>3</v>
      </c>
      <c r="DE15" s="12" t="s">
        <v>1489</v>
      </c>
      <c r="DF15" s="12" t="s">
        <v>1713</v>
      </c>
      <c r="DG15" s="13">
        <v>2613</v>
      </c>
      <c r="DH15" s="17">
        <f t="shared" si="97"/>
        <v>3</v>
      </c>
      <c r="DI15" s="17">
        <f t="shared" si="98"/>
        <v>2.9</v>
      </c>
      <c r="DJ15" s="10" t="str">
        <f t="shared" si="99"/>
        <v>Bra</v>
      </c>
    </row>
    <row r="16" spans="1:114" ht="15" x14ac:dyDescent="0.25">
      <c r="A16" s="6" t="s">
        <v>521</v>
      </c>
      <c r="B16" s="7">
        <v>582</v>
      </c>
      <c r="C16" s="6" t="s">
        <v>553</v>
      </c>
      <c r="D16" s="9" t="str">
        <f t="shared" si="0"/>
        <v>Göran Lundström</v>
      </c>
      <c r="E16" s="10" t="str">
        <f t="shared" si="1"/>
        <v>goran.lundstrom@soderkoping.se</v>
      </c>
      <c r="F16" s="10" t="str">
        <f t="shared" si="2"/>
        <v>Folkhälsosamordnare för barn och unga</v>
      </c>
      <c r="G16" s="11">
        <f t="shared" si="3"/>
        <v>0</v>
      </c>
      <c r="H16" s="11">
        <f t="shared" si="4"/>
        <v>0</v>
      </c>
      <c r="I16" s="11">
        <f t="shared" si="5"/>
        <v>0</v>
      </c>
      <c r="J16" s="11">
        <f t="shared" si="6"/>
        <v>1.25</v>
      </c>
      <c r="K16" s="11">
        <f t="shared" si="7"/>
        <v>0</v>
      </c>
      <c r="L16" s="10">
        <f t="shared" si="8"/>
        <v>1.25</v>
      </c>
      <c r="M16" s="11">
        <f t="shared" si="9"/>
        <v>1</v>
      </c>
      <c r="N16" s="11">
        <f t="shared" si="10"/>
        <v>1</v>
      </c>
      <c r="O16" s="11">
        <f t="shared" si="11"/>
        <v>1</v>
      </c>
      <c r="P16" s="11">
        <f t="shared" si="12"/>
        <v>1</v>
      </c>
      <c r="Q16" s="11">
        <f t="shared" si="13"/>
        <v>1</v>
      </c>
      <c r="R16" s="11">
        <f t="shared" si="14"/>
        <v>0</v>
      </c>
      <c r="S16" s="10">
        <f t="shared" si="15"/>
        <v>5</v>
      </c>
      <c r="T16" s="11">
        <f t="shared" si="16"/>
        <v>0</v>
      </c>
      <c r="U16" s="11">
        <f t="shared" si="17"/>
        <v>0.625</v>
      </c>
      <c r="V16" s="11">
        <f t="shared" si="18"/>
        <v>0.625</v>
      </c>
      <c r="W16" s="11">
        <f t="shared" si="19"/>
        <v>0.625</v>
      </c>
      <c r="X16" s="11">
        <f t="shared" si="20"/>
        <v>0.625</v>
      </c>
      <c r="Y16" s="11">
        <f t="shared" si="21"/>
        <v>0.625</v>
      </c>
      <c r="Z16" s="11">
        <f t="shared" si="22"/>
        <v>0.625</v>
      </c>
      <c r="AA16" s="11">
        <f t="shared" si="23"/>
        <v>0.625</v>
      </c>
      <c r="AB16" s="11">
        <f t="shared" si="24"/>
        <v>0</v>
      </c>
      <c r="AC16" s="10">
        <f t="shared" si="25"/>
        <v>4.375</v>
      </c>
      <c r="AD16" s="11">
        <f t="shared" si="26"/>
        <v>0</v>
      </c>
      <c r="AE16" s="11">
        <f t="shared" si="27"/>
        <v>2</v>
      </c>
      <c r="AF16" s="11">
        <f t="shared" si="28"/>
        <v>0</v>
      </c>
      <c r="AG16" s="11">
        <f t="shared" si="29"/>
        <v>2</v>
      </c>
      <c r="AH16" s="11">
        <f t="shared" si="30"/>
        <v>1</v>
      </c>
      <c r="AI16" s="11">
        <f t="shared" si="31"/>
        <v>0</v>
      </c>
      <c r="AJ16" s="10">
        <f t="shared" si="32"/>
        <v>5</v>
      </c>
      <c r="AK16" s="11">
        <f t="shared" si="33"/>
        <v>1</v>
      </c>
      <c r="AL16" s="11">
        <f t="shared" si="34"/>
        <v>1</v>
      </c>
      <c r="AM16" s="11">
        <f t="shared" si="35"/>
        <v>1</v>
      </c>
      <c r="AN16" s="11">
        <f t="shared" si="36"/>
        <v>1</v>
      </c>
      <c r="AO16" s="11">
        <f t="shared" si="37"/>
        <v>0</v>
      </c>
      <c r="AP16" s="11">
        <f t="shared" si="38"/>
        <v>0</v>
      </c>
      <c r="AQ16" s="10">
        <f t="shared" si="39"/>
        <v>4</v>
      </c>
      <c r="AR16" s="11">
        <f t="shared" si="40"/>
        <v>0</v>
      </c>
      <c r="AS16" s="11">
        <f t="shared" si="41"/>
        <v>1</v>
      </c>
      <c r="AT16" s="11">
        <f t="shared" si="42"/>
        <v>0</v>
      </c>
      <c r="AU16" s="11">
        <f t="shared" si="43"/>
        <v>0</v>
      </c>
      <c r="AV16" s="11">
        <f t="shared" si="44"/>
        <v>0</v>
      </c>
      <c r="AW16" s="11">
        <f t="shared" si="45"/>
        <v>0</v>
      </c>
      <c r="AX16" s="10">
        <f t="shared" si="46"/>
        <v>1</v>
      </c>
      <c r="AY16" s="12" t="s">
        <v>1714</v>
      </c>
      <c r="AZ16" s="12" t="s">
        <v>1715</v>
      </c>
      <c r="BA16" s="13">
        <v>2464</v>
      </c>
      <c r="BB16" s="10">
        <f t="shared" si="47"/>
        <v>2</v>
      </c>
      <c r="BC16" s="17">
        <f t="shared" si="48"/>
        <v>3.2</v>
      </c>
      <c r="BD16" s="36" t="s">
        <v>1786</v>
      </c>
      <c r="BE16" s="10" t="str">
        <f t="shared" si="49"/>
        <v>Bra</v>
      </c>
      <c r="BF16" s="6" t="s">
        <v>521</v>
      </c>
      <c r="BG16" s="7">
        <v>582</v>
      </c>
      <c r="BH16" s="6" t="s">
        <v>553</v>
      </c>
      <c r="BI16" s="9" t="str">
        <f t="shared" si="50"/>
        <v>Göran Lundström</v>
      </c>
      <c r="BJ16" s="10" t="str">
        <f t="shared" si="51"/>
        <v>goran.lundstrom@soderkoping.se</v>
      </c>
      <c r="BK16" s="10" t="str">
        <f t="shared" si="52"/>
        <v>Folkhälsosamordnare för barn och unga</v>
      </c>
      <c r="BL16" s="10"/>
      <c r="BM16" s="11">
        <f t="shared" si="53"/>
        <v>0</v>
      </c>
      <c r="BN16" s="11">
        <f t="shared" si="54"/>
        <v>0</v>
      </c>
      <c r="BO16" s="11">
        <f t="shared" si="55"/>
        <v>0</v>
      </c>
      <c r="BP16" s="11">
        <f t="shared" si="56"/>
        <v>1.25</v>
      </c>
      <c r="BQ16" s="11">
        <f t="shared" si="57"/>
        <v>0</v>
      </c>
      <c r="BR16" s="17">
        <f t="shared" si="58"/>
        <v>1.25</v>
      </c>
      <c r="BS16" s="11">
        <f t="shared" si="59"/>
        <v>1</v>
      </c>
      <c r="BT16" s="11">
        <f t="shared" si="60"/>
        <v>1</v>
      </c>
      <c r="BU16" s="11">
        <f t="shared" si="61"/>
        <v>1</v>
      </c>
      <c r="BV16" s="11">
        <f t="shared" si="62"/>
        <v>1</v>
      </c>
      <c r="BW16" s="11">
        <f t="shared" si="63"/>
        <v>1</v>
      </c>
      <c r="BX16" s="11">
        <f t="shared" si="64"/>
        <v>0</v>
      </c>
      <c r="BY16" s="17">
        <f t="shared" si="65"/>
        <v>5</v>
      </c>
      <c r="BZ16" s="11">
        <f t="shared" si="66"/>
        <v>0</v>
      </c>
      <c r="CA16" s="11">
        <f t="shared" si="67"/>
        <v>0.625</v>
      </c>
      <c r="CB16" s="11">
        <f t="shared" si="68"/>
        <v>0.625</v>
      </c>
      <c r="CC16" s="11">
        <f t="shared" si="69"/>
        <v>0.625</v>
      </c>
      <c r="CD16" s="11">
        <f t="shared" si="70"/>
        <v>0.625</v>
      </c>
      <c r="CE16" s="11">
        <f t="shared" si="71"/>
        <v>0.625</v>
      </c>
      <c r="CF16" s="11">
        <f t="shared" si="72"/>
        <v>0.625</v>
      </c>
      <c r="CG16" s="11">
        <f t="shared" si="73"/>
        <v>0.625</v>
      </c>
      <c r="CH16" s="11">
        <f t="shared" si="74"/>
        <v>0</v>
      </c>
      <c r="CI16" s="17">
        <f t="shared" si="75"/>
        <v>4.375</v>
      </c>
      <c r="CJ16" s="11">
        <f t="shared" si="76"/>
        <v>0</v>
      </c>
      <c r="CK16" s="11">
        <f t="shared" si="77"/>
        <v>2</v>
      </c>
      <c r="CL16" s="11">
        <f t="shared" si="78"/>
        <v>0</v>
      </c>
      <c r="CM16" s="11">
        <f t="shared" si="79"/>
        <v>2</v>
      </c>
      <c r="CN16" s="11">
        <f t="shared" si="80"/>
        <v>1</v>
      </c>
      <c r="CO16" s="11">
        <f t="shared" si="81"/>
        <v>0</v>
      </c>
      <c r="CP16" s="17">
        <f t="shared" si="82"/>
        <v>5</v>
      </c>
      <c r="CQ16" s="11">
        <f t="shared" si="83"/>
        <v>1</v>
      </c>
      <c r="CR16" s="11">
        <f t="shared" si="84"/>
        <v>1</v>
      </c>
      <c r="CS16" s="11">
        <f t="shared" si="85"/>
        <v>1</v>
      </c>
      <c r="CT16" s="11">
        <f t="shared" si="86"/>
        <v>1</v>
      </c>
      <c r="CU16" s="11">
        <f t="shared" si="87"/>
        <v>0</v>
      </c>
      <c r="CV16" s="11">
        <f t="shared" si="88"/>
        <v>0</v>
      </c>
      <c r="CW16" s="17">
        <f t="shared" si="89"/>
        <v>4</v>
      </c>
      <c r="CX16" s="11">
        <f t="shared" si="90"/>
        <v>0</v>
      </c>
      <c r="CY16" s="11">
        <f t="shared" si="91"/>
        <v>1</v>
      </c>
      <c r="CZ16" s="11">
        <f t="shared" si="92"/>
        <v>0</v>
      </c>
      <c r="DA16" s="11">
        <f t="shared" si="93"/>
        <v>0</v>
      </c>
      <c r="DB16" s="11">
        <f t="shared" si="94"/>
        <v>0</v>
      </c>
      <c r="DC16" s="11">
        <f t="shared" si="95"/>
        <v>0</v>
      </c>
      <c r="DD16" s="17">
        <f t="shared" si="96"/>
        <v>1</v>
      </c>
      <c r="DE16" s="12" t="s">
        <v>1714</v>
      </c>
      <c r="DF16" s="12" t="s">
        <v>1715</v>
      </c>
      <c r="DG16" s="13">
        <v>2464</v>
      </c>
      <c r="DH16" s="17">
        <f t="shared" si="97"/>
        <v>2</v>
      </c>
      <c r="DI16" s="17">
        <f t="shared" si="98"/>
        <v>3.2</v>
      </c>
      <c r="DJ16" s="10" t="str">
        <f t="shared" si="99"/>
        <v>Bra</v>
      </c>
    </row>
    <row r="17" spans="1:114" ht="15" x14ac:dyDescent="0.25">
      <c r="A17" s="6" t="s">
        <v>521</v>
      </c>
      <c r="B17" s="7">
        <v>580</v>
      </c>
      <c r="C17" s="6" t="s">
        <v>531</v>
      </c>
      <c r="D17" s="9" t="str">
        <f t="shared" si="0"/>
        <v>Stina Bond</v>
      </c>
      <c r="E17" s="10" t="str">
        <f t="shared" si="1"/>
        <v>christina.bond@linkoping.se</v>
      </c>
      <c r="F17" s="10" t="str">
        <f t="shared" si="2"/>
        <v>Sakkunnig ungdom</v>
      </c>
      <c r="G17" s="11">
        <f t="shared" si="3"/>
        <v>0</v>
      </c>
      <c r="H17" s="11">
        <f t="shared" si="4"/>
        <v>0</v>
      </c>
      <c r="I17" s="11">
        <f t="shared" si="5"/>
        <v>0</v>
      </c>
      <c r="J17" s="11">
        <f t="shared" si="6"/>
        <v>1.25</v>
      </c>
      <c r="K17" s="11">
        <f t="shared" si="7"/>
        <v>0</v>
      </c>
      <c r="L17" s="10">
        <f t="shared" si="8"/>
        <v>1.25</v>
      </c>
      <c r="M17" s="11">
        <f t="shared" si="9"/>
        <v>1</v>
      </c>
      <c r="N17" s="11">
        <f t="shared" si="10"/>
        <v>1</v>
      </c>
      <c r="O17" s="11">
        <f t="shared" si="11"/>
        <v>1</v>
      </c>
      <c r="P17" s="11">
        <f t="shared" si="12"/>
        <v>1</v>
      </c>
      <c r="Q17" s="11">
        <f t="shared" si="13"/>
        <v>0</v>
      </c>
      <c r="R17" s="11">
        <f t="shared" si="14"/>
        <v>0</v>
      </c>
      <c r="S17" s="10">
        <f t="shared" si="15"/>
        <v>4</v>
      </c>
      <c r="T17" s="11">
        <f t="shared" si="16"/>
        <v>0.625</v>
      </c>
      <c r="U17" s="11">
        <f t="shared" si="17"/>
        <v>0.625</v>
      </c>
      <c r="V17" s="11">
        <f t="shared" si="18"/>
        <v>0.625</v>
      </c>
      <c r="W17" s="11">
        <f t="shared" si="19"/>
        <v>0</v>
      </c>
      <c r="X17" s="11">
        <f t="shared" si="20"/>
        <v>0</v>
      </c>
      <c r="Y17" s="11">
        <f t="shared" si="21"/>
        <v>0.625</v>
      </c>
      <c r="Z17" s="11">
        <f t="shared" si="22"/>
        <v>0</v>
      </c>
      <c r="AA17" s="11">
        <f t="shared" si="23"/>
        <v>0.625</v>
      </c>
      <c r="AB17" s="11">
        <f t="shared" si="24"/>
        <v>0</v>
      </c>
      <c r="AC17" s="10">
        <f t="shared" si="25"/>
        <v>3.125</v>
      </c>
      <c r="AD17" s="11">
        <f t="shared" si="26"/>
        <v>0</v>
      </c>
      <c r="AE17" s="11">
        <f t="shared" si="27"/>
        <v>2</v>
      </c>
      <c r="AF17" s="11">
        <f t="shared" si="28"/>
        <v>0</v>
      </c>
      <c r="AG17" s="11">
        <f t="shared" si="29"/>
        <v>2</v>
      </c>
      <c r="AH17" s="11">
        <f t="shared" si="30"/>
        <v>1</v>
      </c>
      <c r="AI17" s="11">
        <f t="shared" si="31"/>
        <v>0</v>
      </c>
      <c r="AJ17" s="10">
        <f t="shared" si="32"/>
        <v>5</v>
      </c>
      <c r="AK17" s="11">
        <f t="shared" si="33"/>
        <v>1</v>
      </c>
      <c r="AL17" s="11">
        <f t="shared" si="34"/>
        <v>1</v>
      </c>
      <c r="AM17" s="11">
        <f t="shared" si="35"/>
        <v>1</v>
      </c>
      <c r="AN17" s="11">
        <f t="shared" si="36"/>
        <v>1</v>
      </c>
      <c r="AO17" s="11">
        <f t="shared" si="37"/>
        <v>1</v>
      </c>
      <c r="AP17" s="11">
        <f t="shared" si="38"/>
        <v>0</v>
      </c>
      <c r="AQ17" s="10">
        <f t="shared" si="39"/>
        <v>5</v>
      </c>
      <c r="AR17" s="11">
        <f t="shared" si="40"/>
        <v>0</v>
      </c>
      <c r="AS17" s="11">
        <f t="shared" si="41"/>
        <v>0</v>
      </c>
      <c r="AT17" s="11">
        <f t="shared" si="42"/>
        <v>0</v>
      </c>
      <c r="AU17" s="11">
        <f t="shared" si="43"/>
        <v>0</v>
      </c>
      <c r="AV17" s="11">
        <f t="shared" si="44"/>
        <v>0</v>
      </c>
      <c r="AW17" s="11">
        <f t="shared" si="45"/>
        <v>0</v>
      </c>
      <c r="AX17" s="10">
        <f t="shared" si="46"/>
        <v>0</v>
      </c>
      <c r="AY17" s="12" t="s">
        <v>1716</v>
      </c>
      <c r="AZ17" s="12" t="s">
        <v>1717</v>
      </c>
      <c r="BA17" s="13">
        <v>2764</v>
      </c>
      <c r="BB17" s="10">
        <f t="shared" si="47"/>
        <v>3</v>
      </c>
      <c r="BC17" s="17">
        <f t="shared" si="48"/>
        <v>3.1</v>
      </c>
      <c r="BD17" s="36" t="s">
        <v>1786</v>
      </c>
      <c r="BE17" s="10" t="str">
        <f t="shared" si="49"/>
        <v>Mycket bra</v>
      </c>
      <c r="BF17" s="6" t="s">
        <v>521</v>
      </c>
      <c r="BG17" s="7">
        <v>580</v>
      </c>
      <c r="BH17" s="6" t="s">
        <v>531</v>
      </c>
      <c r="BI17" s="9" t="str">
        <f t="shared" si="50"/>
        <v>Stina Bond</v>
      </c>
      <c r="BJ17" s="10" t="str">
        <f t="shared" si="51"/>
        <v>christina.bond@linkoping.se</v>
      </c>
      <c r="BK17" s="10" t="str">
        <f t="shared" si="52"/>
        <v>Sakkunnig ungdom</v>
      </c>
      <c r="BL17" s="10"/>
      <c r="BM17" s="11">
        <f t="shared" si="53"/>
        <v>0</v>
      </c>
      <c r="BN17" s="11">
        <f t="shared" si="54"/>
        <v>0</v>
      </c>
      <c r="BO17" s="11">
        <f t="shared" si="55"/>
        <v>0</v>
      </c>
      <c r="BP17" s="11">
        <f t="shared" si="56"/>
        <v>1.25</v>
      </c>
      <c r="BQ17" s="11">
        <f t="shared" si="57"/>
        <v>0</v>
      </c>
      <c r="BR17" s="17">
        <f t="shared" si="58"/>
        <v>1.25</v>
      </c>
      <c r="BS17" s="11">
        <f t="shared" si="59"/>
        <v>1</v>
      </c>
      <c r="BT17" s="11">
        <f t="shared" si="60"/>
        <v>1</v>
      </c>
      <c r="BU17" s="11">
        <f t="shared" si="61"/>
        <v>1</v>
      </c>
      <c r="BV17" s="11">
        <f t="shared" si="62"/>
        <v>1</v>
      </c>
      <c r="BW17" s="11">
        <f t="shared" si="63"/>
        <v>0</v>
      </c>
      <c r="BX17" s="11">
        <f t="shared" si="64"/>
        <v>0</v>
      </c>
      <c r="BY17" s="17">
        <f t="shared" si="65"/>
        <v>4</v>
      </c>
      <c r="BZ17" s="11">
        <f t="shared" si="66"/>
        <v>0.625</v>
      </c>
      <c r="CA17" s="11">
        <f t="shared" si="67"/>
        <v>0.625</v>
      </c>
      <c r="CB17" s="11">
        <f t="shared" si="68"/>
        <v>0.625</v>
      </c>
      <c r="CC17" s="11">
        <f t="shared" si="69"/>
        <v>0</v>
      </c>
      <c r="CD17" s="11">
        <f t="shared" si="70"/>
        <v>0</v>
      </c>
      <c r="CE17" s="11">
        <f t="shared" si="71"/>
        <v>0.625</v>
      </c>
      <c r="CF17" s="11">
        <f t="shared" si="72"/>
        <v>0</v>
      </c>
      <c r="CG17" s="11">
        <f t="shared" si="73"/>
        <v>0.625</v>
      </c>
      <c r="CH17" s="11">
        <f t="shared" si="74"/>
        <v>0</v>
      </c>
      <c r="CI17" s="17">
        <f t="shared" si="75"/>
        <v>3.125</v>
      </c>
      <c r="CJ17" s="11">
        <f t="shared" si="76"/>
        <v>0</v>
      </c>
      <c r="CK17" s="11">
        <f t="shared" si="77"/>
        <v>2</v>
      </c>
      <c r="CL17" s="11">
        <f t="shared" si="78"/>
        <v>0</v>
      </c>
      <c r="CM17" s="11">
        <f t="shared" si="79"/>
        <v>2</v>
      </c>
      <c r="CN17" s="11">
        <f t="shared" si="80"/>
        <v>1</v>
      </c>
      <c r="CO17" s="11">
        <f t="shared" si="81"/>
        <v>0</v>
      </c>
      <c r="CP17" s="17">
        <f t="shared" si="82"/>
        <v>5</v>
      </c>
      <c r="CQ17" s="11">
        <f t="shared" si="83"/>
        <v>1</v>
      </c>
      <c r="CR17" s="11">
        <f t="shared" si="84"/>
        <v>1</v>
      </c>
      <c r="CS17" s="11">
        <f t="shared" si="85"/>
        <v>1</v>
      </c>
      <c r="CT17" s="11">
        <f t="shared" si="86"/>
        <v>1</v>
      </c>
      <c r="CU17" s="11">
        <f t="shared" si="87"/>
        <v>1</v>
      </c>
      <c r="CV17" s="11">
        <f t="shared" si="88"/>
        <v>0</v>
      </c>
      <c r="CW17" s="17">
        <f t="shared" si="89"/>
        <v>5</v>
      </c>
      <c r="CX17" s="11">
        <f t="shared" si="90"/>
        <v>0</v>
      </c>
      <c r="CY17" s="11">
        <f t="shared" si="91"/>
        <v>0</v>
      </c>
      <c r="CZ17" s="11">
        <f t="shared" si="92"/>
        <v>0</v>
      </c>
      <c r="DA17" s="11">
        <f t="shared" si="93"/>
        <v>0</v>
      </c>
      <c r="DB17" s="11">
        <f t="shared" si="94"/>
        <v>0</v>
      </c>
      <c r="DC17" s="11">
        <f t="shared" si="95"/>
        <v>0</v>
      </c>
      <c r="DD17" s="17">
        <f t="shared" si="96"/>
        <v>0</v>
      </c>
      <c r="DE17" s="12" t="s">
        <v>1716</v>
      </c>
      <c r="DF17" s="12" t="s">
        <v>1717</v>
      </c>
      <c r="DG17" s="13">
        <v>2764</v>
      </c>
      <c r="DH17" s="17">
        <f t="shared" si="97"/>
        <v>3</v>
      </c>
      <c r="DI17" s="17">
        <f t="shared" si="98"/>
        <v>3.1</v>
      </c>
      <c r="DJ17" s="10" t="str">
        <f t="shared" si="99"/>
        <v>Mycket bra</v>
      </c>
    </row>
    <row r="19" spans="1:114" ht="15" x14ac:dyDescent="0.25">
      <c r="C19" s="61" t="s">
        <v>1726</v>
      </c>
      <c r="BC19" s="22">
        <f>SUM(BC5:BC17)/COUNT(BC5:BC17)</f>
        <v>2.4615384615384617</v>
      </c>
      <c r="BD19" s="58" t="s">
        <v>1785</v>
      </c>
    </row>
  </sheetData>
  <conditionalFormatting sqref="BE5:BE17">
    <cfRule type="cellIs" dxfId="21" priority="12" operator="equal">
      <formula>"Mycket bra"</formula>
    </cfRule>
  </conditionalFormatting>
  <conditionalFormatting sqref="BE5:BE17">
    <cfRule type="cellIs" dxfId="20" priority="13" operator="equal">
      <formula>"Bra"</formula>
    </cfRule>
  </conditionalFormatting>
  <conditionalFormatting sqref="BE5:BE17">
    <cfRule type="cellIs" dxfId="19" priority="14" operator="equal">
      <formula>"Varken eller"</formula>
    </cfRule>
  </conditionalFormatting>
  <conditionalFormatting sqref="BE5:BE17">
    <cfRule type="cellIs" dxfId="18" priority="15" operator="equal">
      <formula>"Dålig"</formula>
    </cfRule>
  </conditionalFormatting>
  <conditionalFormatting sqref="BE5:BE17">
    <cfRule type="cellIs" dxfId="17" priority="16" operator="equal">
      <formula>"Mycket dålig"</formula>
    </cfRule>
  </conditionalFormatting>
  <conditionalFormatting sqref="L5:L17 S5:S17 AC5:AC17 AJ5:AJ17 AQ5:AQ17 AX5:AX17 BB5:BD17 BC19">
    <cfRule type="cellIs" dxfId="16" priority="17" operator="lessThan">
      <formula>1</formula>
    </cfRule>
  </conditionalFormatting>
  <conditionalFormatting sqref="L5:L17 S5:S17 AC5:AC17 AJ5:AJ17 AQ5:AQ17 AX5:AX17 BB5:BD17 BC19">
    <cfRule type="cellIs" dxfId="15" priority="18" operator="lessThan">
      <formula>2</formula>
    </cfRule>
  </conditionalFormatting>
  <conditionalFormatting sqref="L5:L17 S5:S17 AC5:AC17 AJ5:AJ17 AQ5:AQ17 AX5:AX17 BB5:BD17 BC19">
    <cfRule type="cellIs" dxfId="14" priority="19" operator="lessThan">
      <formula>3</formula>
    </cfRule>
  </conditionalFormatting>
  <conditionalFormatting sqref="L5:L17 S5:S17 AC5:AC17 AJ5:AJ17 AQ5:AQ17 AX5:AX17 BB5:BD17 BC19">
    <cfRule type="cellIs" dxfId="13" priority="20" operator="lessThan">
      <formula>4</formula>
    </cfRule>
  </conditionalFormatting>
  <conditionalFormatting sqref="L5:L17 S5:S17 AC5:AC17 AJ5:AJ17 AQ5:AQ17 AX5:AX17 BB5:BD17 BC19">
    <cfRule type="cellIs" dxfId="12" priority="21" operator="lessThan">
      <formula>5</formula>
    </cfRule>
  </conditionalFormatting>
  <conditionalFormatting sqref="L5:L17 S5:S17 AC5:AC17 AJ5:AJ17 AQ5:AQ17 AX5:AX17 BB5:BD17 BC19">
    <cfRule type="cellIs" dxfId="11" priority="22" operator="lessThan">
      <formula>6</formula>
    </cfRule>
  </conditionalFormatting>
  <conditionalFormatting sqref="DJ5:DJ17">
    <cfRule type="cellIs" dxfId="10" priority="1" operator="equal">
      <formula>"Mycket bra"</formula>
    </cfRule>
  </conditionalFormatting>
  <conditionalFormatting sqref="DJ5:DJ17">
    <cfRule type="cellIs" dxfId="9" priority="2" operator="equal">
      <formula>"Bra"</formula>
    </cfRule>
  </conditionalFormatting>
  <conditionalFormatting sqref="DJ5:DJ17">
    <cfRule type="cellIs" dxfId="8" priority="3" operator="equal">
      <formula>"Varken eller"</formula>
    </cfRule>
  </conditionalFormatting>
  <conditionalFormatting sqref="DJ5:DJ17">
    <cfRule type="cellIs" dxfId="7" priority="4" operator="equal">
      <formula>"Dålig"</formula>
    </cfRule>
  </conditionalFormatting>
  <conditionalFormatting sqref="DJ5:DJ17">
    <cfRule type="cellIs" dxfId="6" priority="5" operator="equal">
      <formula>"Mycket dålig"</formula>
    </cfRule>
  </conditionalFormatting>
  <conditionalFormatting sqref="BR5:BR17 BY5:BY17 CI5:CI17 CP5:CP17 CW5:CW17 DD5:DD17 DH5:DI17">
    <cfRule type="cellIs" dxfId="5" priority="6" operator="lessThan">
      <formula>1</formula>
    </cfRule>
  </conditionalFormatting>
  <conditionalFormatting sqref="BR5:BR17 BY5:BY17 CI5:CI17 CP5:CP17 CW5:CW17 DD5:DD17 DH5:DI17">
    <cfRule type="cellIs" dxfId="4" priority="7" operator="lessThan">
      <formula>2</formula>
    </cfRule>
  </conditionalFormatting>
  <conditionalFormatting sqref="BR5:BR17 BY5:BY17 CI5:CI17 CP5:CP17 CW5:CW17 DD5:DD17 DH5:DI17">
    <cfRule type="cellIs" dxfId="3" priority="8" operator="lessThan">
      <formula>3</formula>
    </cfRule>
  </conditionalFormatting>
  <conditionalFormatting sqref="BR5:BR17 BY5:BY17 CI5:CI17 CP5:CP17 CW5:CW17 DD5:DD17 DH5:DI17">
    <cfRule type="cellIs" dxfId="2" priority="9" operator="lessThan">
      <formula>4</formula>
    </cfRule>
  </conditionalFormatting>
  <conditionalFormatting sqref="BR5:BR17 BY5:BY17 CI5:CI17 CP5:CP17 CW5:CW17 DD5:DD17 DH5:DI17">
    <cfRule type="cellIs" dxfId="1" priority="10" operator="lessThan">
      <formula>5</formula>
    </cfRule>
  </conditionalFormatting>
  <conditionalFormatting sqref="BR5:BR17 BY5:BY17 CI5:CI17 CP5:CP17 CW5:CW17 DD5:DD17 DH5:DI17">
    <cfRule type="cellIs" dxfId="0" priority="11" operator="lessThan">
      <formula>6</formula>
    </cfRule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5"/>
  <sheetViews>
    <sheetView topLeftCell="B1" workbookViewId="0">
      <pane ySplit="1" topLeftCell="A209" activePane="bottomLeft" state="frozen"/>
      <selection pane="bottomLeft" activeCell="B247" sqref="B247"/>
    </sheetView>
  </sheetViews>
  <sheetFormatPr defaultColWidth="14.42578125" defaultRowHeight="15.75" customHeight="1" x14ac:dyDescent="0.25"/>
  <cols>
    <col min="1" max="1" width="21.5703125" hidden="1" customWidth="1"/>
    <col min="2" max="2" width="21.5703125" customWidth="1"/>
    <col min="3" max="5" width="21.5703125" hidden="1" customWidth="1"/>
    <col min="6" max="6" width="21.5703125" customWidth="1"/>
    <col min="7" max="7" width="21.5703125" style="26" customWidth="1"/>
    <col min="8" max="13" width="21.5703125" customWidth="1"/>
  </cols>
  <sheetData>
    <row r="1" spans="1:13" s="1" customFormat="1" ht="113.25" customHeight="1" x14ac:dyDescent="0.25">
      <c r="A1" s="1" t="s">
        <v>1</v>
      </c>
      <c r="B1" s="1" t="s">
        <v>3</v>
      </c>
      <c r="C1" s="1" t="s">
        <v>12</v>
      </c>
      <c r="D1" s="1" t="s">
        <v>13</v>
      </c>
      <c r="E1" s="1" t="s">
        <v>14</v>
      </c>
      <c r="F1" s="24" t="s">
        <v>1728</v>
      </c>
      <c r="G1" s="25" t="s">
        <v>15</v>
      </c>
      <c r="H1" s="1" t="s">
        <v>16</v>
      </c>
      <c r="I1" s="1" t="s">
        <v>17</v>
      </c>
      <c r="J1" s="1" t="s">
        <v>18</v>
      </c>
      <c r="K1" s="1" t="s">
        <v>19</v>
      </c>
      <c r="L1" s="1" t="s">
        <v>20</v>
      </c>
      <c r="M1" s="1" t="s">
        <v>21</v>
      </c>
    </row>
    <row r="2" spans="1:13" ht="15.75" customHeight="1" x14ac:dyDescent="0.25">
      <c r="A2" s="8">
        <v>42044.421847337959</v>
      </c>
      <c r="B2" s="3" t="s">
        <v>31</v>
      </c>
      <c r="C2" s="3" t="s">
        <v>32</v>
      </c>
      <c r="D2" s="3" t="s">
        <v>33</v>
      </c>
      <c r="E2" s="3" t="s">
        <v>34</v>
      </c>
      <c r="F2" s="3" t="s">
        <v>36</v>
      </c>
      <c r="G2" s="26" t="s">
        <v>39</v>
      </c>
      <c r="H2" s="3" t="s">
        <v>40</v>
      </c>
      <c r="I2" s="3" t="s">
        <v>41</v>
      </c>
      <c r="J2" s="3" t="s">
        <v>42</v>
      </c>
      <c r="K2" s="3" t="s">
        <v>43</v>
      </c>
      <c r="L2" s="3" t="s">
        <v>44</v>
      </c>
      <c r="M2" s="3" t="s">
        <v>45</v>
      </c>
    </row>
    <row r="3" spans="1:13" ht="15.75" customHeight="1" x14ac:dyDescent="0.25">
      <c r="A3" s="8">
        <v>42044.422982395838</v>
      </c>
      <c r="B3" s="3" t="s">
        <v>46</v>
      </c>
      <c r="C3" s="3" t="s">
        <v>47</v>
      </c>
      <c r="D3" s="3" t="s">
        <v>48</v>
      </c>
      <c r="E3" s="3" t="s">
        <v>50</v>
      </c>
      <c r="F3" s="3" t="s">
        <v>53</v>
      </c>
      <c r="G3" s="26" t="s">
        <v>39</v>
      </c>
      <c r="H3" s="3" t="s">
        <v>54</v>
      </c>
      <c r="I3" s="3" t="s">
        <v>55</v>
      </c>
      <c r="J3" s="3" t="s">
        <v>56</v>
      </c>
      <c r="K3" s="3" t="s">
        <v>59</v>
      </c>
      <c r="L3" s="3" t="s">
        <v>63</v>
      </c>
      <c r="M3" s="3" t="s">
        <v>64</v>
      </c>
    </row>
    <row r="4" spans="1:13" ht="15.75" customHeight="1" x14ac:dyDescent="0.25">
      <c r="A4" s="8">
        <v>42044.424300648156</v>
      </c>
      <c r="B4" s="3" t="s">
        <v>65</v>
      </c>
      <c r="C4" s="3" t="s">
        <v>67</v>
      </c>
      <c r="D4" s="3" t="s">
        <v>69</v>
      </c>
      <c r="E4" s="3" t="s">
        <v>71</v>
      </c>
      <c r="F4" s="3" t="s">
        <v>72</v>
      </c>
      <c r="G4" s="26" t="s">
        <v>39</v>
      </c>
      <c r="H4" s="3" t="s">
        <v>73</v>
      </c>
      <c r="I4" s="3" t="s">
        <v>74</v>
      </c>
      <c r="J4" s="3" t="s">
        <v>56</v>
      </c>
      <c r="K4" s="3" t="s">
        <v>43</v>
      </c>
      <c r="L4" s="3" t="s">
        <v>75</v>
      </c>
      <c r="M4" s="3" t="s">
        <v>64</v>
      </c>
    </row>
    <row r="5" spans="1:13" ht="15.75" customHeight="1" x14ac:dyDescent="0.25">
      <c r="A5" s="8">
        <v>42044.424946423605</v>
      </c>
      <c r="B5" s="3" t="s">
        <v>80</v>
      </c>
      <c r="C5" s="3" t="s">
        <v>81</v>
      </c>
      <c r="D5" s="3" t="s">
        <v>82</v>
      </c>
      <c r="E5" s="3" t="s">
        <v>83</v>
      </c>
      <c r="F5" s="3" t="s">
        <v>72</v>
      </c>
      <c r="G5" s="26" t="s">
        <v>84</v>
      </c>
      <c r="H5" s="3" t="s">
        <v>85</v>
      </c>
      <c r="I5" s="3" t="s">
        <v>86</v>
      </c>
      <c r="J5" s="3" t="s">
        <v>89</v>
      </c>
      <c r="K5" s="3" t="s">
        <v>91</v>
      </c>
      <c r="L5" s="3" t="s">
        <v>93</v>
      </c>
      <c r="M5" s="3" t="s">
        <v>94</v>
      </c>
    </row>
    <row r="6" spans="1:13" ht="15.75" customHeight="1" x14ac:dyDescent="0.25">
      <c r="A6" s="8">
        <v>42044.427901122683</v>
      </c>
      <c r="B6" s="3" t="s">
        <v>95</v>
      </c>
      <c r="C6" s="3" t="s">
        <v>96</v>
      </c>
      <c r="D6" s="3" t="s">
        <v>97</v>
      </c>
      <c r="E6" s="3" t="s">
        <v>98</v>
      </c>
      <c r="F6" s="3" t="s">
        <v>72</v>
      </c>
      <c r="G6" s="26" t="s">
        <v>84</v>
      </c>
      <c r="H6" s="3" t="s">
        <v>85</v>
      </c>
      <c r="I6" s="3" t="s">
        <v>102</v>
      </c>
      <c r="J6" s="3" t="s">
        <v>103</v>
      </c>
      <c r="K6" s="3" t="s">
        <v>104</v>
      </c>
      <c r="L6" s="3" t="s">
        <v>93</v>
      </c>
      <c r="M6" s="3" t="s">
        <v>94</v>
      </c>
    </row>
    <row r="7" spans="1:13" ht="15.75" customHeight="1" x14ac:dyDescent="0.25">
      <c r="A7" s="8">
        <v>42044.427930300924</v>
      </c>
      <c r="B7" s="3" t="s">
        <v>106</v>
      </c>
      <c r="C7" s="3" t="s">
        <v>107</v>
      </c>
      <c r="D7" s="3" t="s">
        <v>108</v>
      </c>
      <c r="E7" s="3" t="s">
        <v>109</v>
      </c>
      <c r="F7" s="3" t="s">
        <v>110</v>
      </c>
      <c r="G7" s="26" t="s">
        <v>39</v>
      </c>
      <c r="H7" s="3" t="s">
        <v>73</v>
      </c>
      <c r="I7" s="3" t="s">
        <v>111</v>
      </c>
      <c r="J7" s="3" t="s">
        <v>112</v>
      </c>
      <c r="K7" s="3" t="s">
        <v>43</v>
      </c>
      <c r="L7" s="3" t="s">
        <v>113</v>
      </c>
      <c r="M7" s="3" t="s">
        <v>45</v>
      </c>
    </row>
    <row r="8" spans="1:13" ht="15.75" customHeight="1" x14ac:dyDescent="0.25">
      <c r="A8" s="8">
        <v>42044.432262523151</v>
      </c>
      <c r="B8" s="3" t="s">
        <v>114</v>
      </c>
      <c r="C8" s="3" t="s">
        <v>115</v>
      </c>
      <c r="D8" s="3" t="s">
        <v>116</v>
      </c>
      <c r="E8" s="3" t="s">
        <v>117</v>
      </c>
      <c r="F8" s="3" t="s">
        <v>118</v>
      </c>
      <c r="G8" s="26" t="s">
        <v>84</v>
      </c>
      <c r="H8" s="3" t="s">
        <v>40</v>
      </c>
      <c r="I8" s="3" t="s">
        <v>122</v>
      </c>
      <c r="J8" s="3" t="s">
        <v>123</v>
      </c>
      <c r="K8" s="3" t="s">
        <v>43</v>
      </c>
      <c r="L8" s="3" t="s">
        <v>124</v>
      </c>
      <c r="M8" s="3" t="s">
        <v>45</v>
      </c>
    </row>
    <row r="9" spans="1:13" ht="15.75" customHeight="1" x14ac:dyDescent="0.25">
      <c r="A9" s="8">
        <v>42044.436137870369</v>
      </c>
      <c r="B9" s="3" t="s">
        <v>125</v>
      </c>
      <c r="C9" s="3" t="s">
        <v>126</v>
      </c>
      <c r="D9" s="3" t="s">
        <v>127</v>
      </c>
      <c r="E9" s="3" t="s">
        <v>34</v>
      </c>
      <c r="F9" s="3" t="s">
        <v>128</v>
      </c>
      <c r="G9" s="26" t="s">
        <v>39</v>
      </c>
      <c r="H9" s="3" t="s">
        <v>54</v>
      </c>
      <c r="I9" s="3" t="s">
        <v>132</v>
      </c>
      <c r="J9" s="3" t="s">
        <v>56</v>
      </c>
      <c r="K9" s="3" t="s">
        <v>43</v>
      </c>
      <c r="L9" s="3" t="s">
        <v>134</v>
      </c>
      <c r="M9" s="3" t="s">
        <v>45</v>
      </c>
    </row>
    <row r="10" spans="1:13" ht="15.75" customHeight="1" x14ac:dyDescent="0.25">
      <c r="A10" s="8">
        <v>42044.437739537032</v>
      </c>
      <c r="B10" s="3" t="s">
        <v>76</v>
      </c>
      <c r="C10" s="3" t="s">
        <v>77</v>
      </c>
      <c r="D10" s="3" t="s">
        <v>78</v>
      </c>
      <c r="E10" s="3" t="s">
        <v>79</v>
      </c>
      <c r="F10" s="3" t="s">
        <v>72</v>
      </c>
      <c r="G10" s="26" t="s">
        <v>84</v>
      </c>
      <c r="H10" s="3" t="s">
        <v>85</v>
      </c>
      <c r="I10" s="3" t="s">
        <v>136</v>
      </c>
      <c r="J10" s="3" t="s">
        <v>42</v>
      </c>
      <c r="K10" s="3" t="s">
        <v>59</v>
      </c>
      <c r="L10" s="3" t="s">
        <v>138</v>
      </c>
      <c r="M10" s="3" t="s">
        <v>45</v>
      </c>
    </row>
    <row r="11" spans="1:13" ht="15.75" customHeight="1" x14ac:dyDescent="0.25">
      <c r="A11" s="8">
        <v>42044.440427800924</v>
      </c>
      <c r="B11" s="3" t="s">
        <v>139</v>
      </c>
      <c r="C11" s="3" t="s">
        <v>140</v>
      </c>
      <c r="D11" s="3" t="s">
        <v>142</v>
      </c>
      <c r="E11" s="3" t="s">
        <v>143</v>
      </c>
      <c r="F11" s="3" t="s">
        <v>110</v>
      </c>
      <c r="G11" s="26" t="s">
        <v>84</v>
      </c>
      <c r="H11" s="3" t="s">
        <v>73</v>
      </c>
      <c r="I11" s="3" t="s">
        <v>144</v>
      </c>
      <c r="J11" s="3" t="s">
        <v>56</v>
      </c>
      <c r="K11" s="3" t="s">
        <v>43</v>
      </c>
      <c r="L11" s="3" t="s">
        <v>146</v>
      </c>
      <c r="M11" s="3" t="s">
        <v>45</v>
      </c>
    </row>
    <row r="12" spans="1:13" ht="15.75" customHeight="1" x14ac:dyDescent="0.25">
      <c r="A12" s="8">
        <v>42044.443670706023</v>
      </c>
      <c r="B12" s="3" t="s">
        <v>147</v>
      </c>
      <c r="C12" s="3" t="s">
        <v>148</v>
      </c>
      <c r="D12" s="3" t="s">
        <v>149</v>
      </c>
      <c r="E12" s="3" t="s">
        <v>150</v>
      </c>
      <c r="F12" s="3" t="s">
        <v>151</v>
      </c>
      <c r="G12" s="26" t="s">
        <v>84</v>
      </c>
      <c r="H12" s="3" t="s">
        <v>152</v>
      </c>
      <c r="I12" s="3" t="s">
        <v>102</v>
      </c>
      <c r="J12" s="3" t="s">
        <v>112</v>
      </c>
      <c r="K12" s="3" t="s">
        <v>153</v>
      </c>
      <c r="L12" s="3" t="s">
        <v>158</v>
      </c>
      <c r="M12" s="3" t="s">
        <v>45</v>
      </c>
    </row>
    <row r="13" spans="1:13" ht="15.75" customHeight="1" x14ac:dyDescent="0.25">
      <c r="A13" s="8">
        <v>42044.447144062498</v>
      </c>
      <c r="B13" s="3" t="s">
        <v>159</v>
      </c>
      <c r="C13" s="3" t="s">
        <v>160</v>
      </c>
      <c r="D13" s="3" t="s">
        <v>161</v>
      </c>
      <c r="E13" s="3" t="s">
        <v>162</v>
      </c>
      <c r="F13" s="3" t="s">
        <v>72</v>
      </c>
      <c r="G13" s="26" t="s">
        <v>84</v>
      </c>
      <c r="H13" s="3" t="s">
        <v>73</v>
      </c>
      <c r="I13" s="3" t="s">
        <v>163</v>
      </c>
      <c r="J13" s="3" t="s">
        <v>164</v>
      </c>
      <c r="K13" s="3" t="s">
        <v>43</v>
      </c>
      <c r="L13" s="3" t="s">
        <v>169</v>
      </c>
      <c r="M13" s="3" t="s">
        <v>45</v>
      </c>
    </row>
    <row r="14" spans="1:13" ht="15.75" customHeight="1" x14ac:dyDescent="0.25">
      <c r="A14" s="8">
        <v>42044.449098159726</v>
      </c>
      <c r="B14" s="3" t="s">
        <v>170</v>
      </c>
      <c r="C14" s="3" t="s">
        <v>171</v>
      </c>
      <c r="D14" s="3" t="s">
        <v>172</v>
      </c>
      <c r="E14" s="3" t="s">
        <v>173</v>
      </c>
      <c r="F14" s="3" t="s">
        <v>110</v>
      </c>
      <c r="G14" s="26" t="s">
        <v>39</v>
      </c>
      <c r="H14" s="3" t="s">
        <v>152</v>
      </c>
      <c r="I14" s="3" t="s">
        <v>136</v>
      </c>
      <c r="J14" s="3" t="s">
        <v>112</v>
      </c>
      <c r="K14" s="3" t="s">
        <v>43</v>
      </c>
      <c r="L14" s="3" t="s">
        <v>93</v>
      </c>
      <c r="M14" s="3" t="s">
        <v>64</v>
      </c>
    </row>
    <row r="15" spans="1:13" ht="15.75" customHeight="1" x14ac:dyDescent="0.25">
      <c r="A15" s="8">
        <v>42044.449696481483</v>
      </c>
      <c r="B15" s="3" t="s">
        <v>174</v>
      </c>
      <c r="C15" s="3" t="s">
        <v>175</v>
      </c>
      <c r="D15" s="3" t="s">
        <v>176</v>
      </c>
      <c r="E15" s="3" t="s">
        <v>177</v>
      </c>
      <c r="F15" s="3" t="s">
        <v>118</v>
      </c>
      <c r="G15" s="26" t="s">
        <v>39</v>
      </c>
      <c r="H15" s="3" t="s">
        <v>73</v>
      </c>
      <c r="I15" s="3" t="s">
        <v>180</v>
      </c>
      <c r="J15" s="3" t="s">
        <v>164</v>
      </c>
      <c r="K15" s="3" t="s">
        <v>153</v>
      </c>
      <c r="L15" s="3" t="s">
        <v>146</v>
      </c>
      <c r="M15" s="3" t="s">
        <v>94</v>
      </c>
    </row>
    <row r="16" spans="1:13" ht="15.75" customHeight="1" x14ac:dyDescent="0.25">
      <c r="A16" s="8">
        <v>42044.452596585645</v>
      </c>
      <c r="B16" s="3" t="s">
        <v>182</v>
      </c>
      <c r="C16" s="3" t="s">
        <v>183</v>
      </c>
      <c r="D16" s="3" t="s">
        <v>184</v>
      </c>
      <c r="E16" s="3" t="s">
        <v>185</v>
      </c>
      <c r="F16" s="3" t="s">
        <v>186</v>
      </c>
      <c r="G16" s="26" t="s">
        <v>39</v>
      </c>
      <c r="H16" s="3" t="s">
        <v>73</v>
      </c>
      <c r="I16" s="3" t="s">
        <v>189</v>
      </c>
      <c r="J16" s="3" t="s">
        <v>112</v>
      </c>
      <c r="K16" s="3" t="s">
        <v>43</v>
      </c>
      <c r="L16" s="3" t="s">
        <v>93</v>
      </c>
      <c r="M16" s="3" t="s">
        <v>45</v>
      </c>
    </row>
    <row r="17" spans="1:13" ht="15.75" customHeight="1" x14ac:dyDescent="0.25">
      <c r="A17" s="8">
        <v>42044.45379266204</v>
      </c>
      <c r="B17" s="3" t="s">
        <v>190</v>
      </c>
      <c r="C17" s="3" t="s">
        <v>191</v>
      </c>
      <c r="D17" s="3" t="s">
        <v>193</v>
      </c>
      <c r="E17" s="3" t="s">
        <v>195</v>
      </c>
      <c r="F17" s="3" t="s">
        <v>197</v>
      </c>
      <c r="G17" s="26" t="s">
        <v>198</v>
      </c>
      <c r="H17" s="3" t="s">
        <v>199</v>
      </c>
      <c r="I17" s="3" t="s">
        <v>200</v>
      </c>
      <c r="J17" s="3" t="s">
        <v>123</v>
      </c>
      <c r="K17" s="3" t="s">
        <v>104</v>
      </c>
      <c r="L17" s="3" t="s">
        <v>169</v>
      </c>
      <c r="M17" s="3" t="s">
        <v>94</v>
      </c>
    </row>
    <row r="18" spans="1:13" ht="15.75" customHeight="1" x14ac:dyDescent="0.25">
      <c r="A18" s="8">
        <v>42044.459234895832</v>
      </c>
      <c r="B18" s="3" t="s">
        <v>87</v>
      </c>
      <c r="C18" s="3" t="s">
        <v>88</v>
      </c>
      <c r="D18" s="3" t="s">
        <v>90</v>
      </c>
      <c r="E18" s="3" t="s">
        <v>204</v>
      </c>
      <c r="F18" s="3" t="s">
        <v>186</v>
      </c>
      <c r="G18" s="26" t="s">
        <v>39</v>
      </c>
      <c r="H18" s="3" t="s">
        <v>73</v>
      </c>
      <c r="I18" s="3" t="s">
        <v>205</v>
      </c>
      <c r="J18" s="3" t="s">
        <v>164</v>
      </c>
      <c r="K18" s="3" t="s">
        <v>153</v>
      </c>
      <c r="L18" s="3" t="s">
        <v>146</v>
      </c>
      <c r="M18" s="3" t="s">
        <v>94</v>
      </c>
    </row>
    <row r="19" spans="1:13" ht="15.75" customHeight="1" x14ac:dyDescent="0.25">
      <c r="A19" s="8">
        <v>42044.459387974537</v>
      </c>
      <c r="B19" s="3" t="s">
        <v>206</v>
      </c>
      <c r="C19" s="3" t="s">
        <v>207</v>
      </c>
      <c r="D19" s="3" t="s">
        <v>209</v>
      </c>
      <c r="E19" s="3" t="s">
        <v>210</v>
      </c>
      <c r="F19" s="3" t="s">
        <v>53</v>
      </c>
      <c r="G19" s="26" t="s">
        <v>39</v>
      </c>
      <c r="H19" s="3" t="s">
        <v>73</v>
      </c>
      <c r="I19" s="3" t="s">
        <v>211</v>
      </c>
      <c r="J19" s="3" t="s">
        <v>112</v>
      </c>
      <c r="K19" s="3" t="s">
        <v>59</v>
      </c>
      <c r="L19" s="3" t="s">
        <v>138</v>
      </c>
      <c r="M19" s="3" t="s">
        <v>45</v>
      </c>
    </row>
    <row r="20" spans="1:13" ht="15.75" customHeight="1" x14ac:dyDescent="0.25">
      <c r="A20" s="8">
        <v>42044.463987673611</v>
      </c>
      <c r="B20" s="3" t="s">
        <v>217</v>
      </c>
      <c r="C20" s="3" t="s">
        <v>218</v>
      </c>
      <c r="D20" s="3" t="s">
        <v>219</v>
      </c>
      <c r="E20" s="3" t="s">
        <v>220</v>
      </c>
      <c r="F20" s="3" t="s">
        <v>110</v>
      </c>
      <c r="G20" s="26" t="s">
        <v>221</v>
      </c>
      <c r="H20" s="3" t="s">
        <v>85</v>
      </c>
      <c r="I20" s="3" t="s">
        <v>224</v>
      </c>
      <c r="J20" s="3" t="s">
        <v>56</v>
      </c>
      <c r="K20" s="3" t="s">
        <v>230</v>
      </c>
      <c r="L20" s="3" t="s">
        <v>231</v>
      </c>
      <c r="M20" s="3" t="s">
        <v>45</v>
      </c>
    </row>
    <row r="21" spans="1:13" ht="15.75" customHeight="1" x14ac:dyDescent="0.25">
      <c r="A21" s="8">
        <v>42044.470721712962</v>
      </c>
      <c r="B21" s="3" t="s">
        <v>233</v>
      </c>
      <c r="C21" s="3" t="s">
        <v>234</v>
      </c>
      <c r="D21" s="3" t="s">
        <v>235</v>
      </c>
      <c r="E21" s="3" t="s">
        <v>236</v>
      </c>
      <c r="F21" s="3" t="s">
        <v>237</v>
      </c>
      <c r="G21" s="26" t="s">
        <v>238</v>
      </c>
      <c r="H21" s="3" t="s">
        <v>54</v>
      </c>
      <c r="I21" s="3" t="s">
        <v>242</v>
      </c>
      <c r="J21" s="3" t="s">
        <v>56</v>
      </c>
      <c r="K21" s="3" t="s">
        <v>43</v>
      </c>
      <c r="L21" s="3" t="s">
        <v>243</v>
      </c>
      <c r="M21" s="3" t="s">
        <v>45</v>
      </c>
    </row>
    <row r="22" spans="1:13" ht="15.75" customHeight="1" x14ac:dyDescent="0.25">
      <c r="A22" s="8">
        <v>42044.475996921297</v>
      </c>
      <c r="B22" s="3" t="s">
        <v>244</v>
      </c>
      <c r="C22" s="3" t="s">
        <v>246</v>
      </c>
      <c r="D22" s="3" t="s">
        <v>248</v>
      </c>
      <c r="E22" s="3" t="s">
        <v>249</v>
      </c>
      <c r="F22" s="3" t="s">
        <v>250</v>
      </c>
      <c r="G22" s="26" t="s">
        <v>84</v>
      </c>
      <c r="H22" s="3" t="s">
        <v>251</v>
      </c>
      <c r="I22" s="3" t="s">
        <v>252</v>
      </c>
      <c r="J22" s="3" t="s">
        <v>103</v>
      </c>
      <c r="K22" s="3" t="s">
        <v>253</v>
      </c>
      <c r="L22" s="3" t="s">
        <v>93</v>
      </c>
      <c r="M22" s="3" t="s">
        <v>94</v>
      </c>
    </row>
    <row r="23" spans="1:13" ht="15.75" customHeight="1" x14ac:dyDescent="0.25">
      <c r="A23" s="8">
        <v>42044.477225983799</v>
      </c>
      <c r="B23" s="3" t="s">
        <v>255</v>
      </c>
      <c r="C23" s="3" t="s">
        <v>256</v>
      </c>
      <c r="D23" s="3" t="s">
        <v>257</v>
      </c>
      <c r="E23" s="3" t="s">
        <v>258</v>
      </c>
      <c r="F23" s="3" t="s">
        <v>259</v>
      </c>
      <c r="G23" s="26" t="s">
        <v>39</v>
      </c>
      <c r="H23" s="3" t="s">
        <v>54</v>
      </c>
      <c r="I23" s="3" t="s">
        <v>132</v>
      </c>
      <c r="J23" s="3" t="s">
        <v>56</v>
      </c>
      <c r="K23" s="3" t="s">
        <v>43</v>
      </c>
      <c r="L23" s="3" t="s">
        <v>124</v>
      </c>
      <c r="M23" s="3" t="s">
        <v>64</v>
      </c>
    </row>
    <row r="24" spans="1:13" ht="15.75" customHeight="1" x14ac:dyDescent="0.25">
      <c r="A24" s="8">
        <v>42044.478102731482</v>
      </c>
      <c r="B24" s="3" t="s">
        <v>264</v>
      </c>
      <c r="C24" s="3" t="s">
        <v>265</v>
      </c>
      <c r="D24" s="3" t="s">
        <v>266</v>
      </c>
      <c r="E24" s="3" t="s">
        <v>34</v>
      </c>
      <c r="F24" s="3" t="s">
        <v>186</v>
      </c>
      <c r="G24" s="26" t="s">
        <v>238</v>
      </c>
      <c r="H24" s="3" t="s">
        <v>54</v>
      </c>
      <c r="I24" s="3" t="s">
        <v>136</v>
      </c>
      <c r="J24" s="3" t="s">
        <v>112</v>
      </c>
      <c r="K24" s="3" t="s">
        <v>43</v>
      </c>
      <c r="L24" s="3" t="s">
        <v>270</v>
      </c>
      <c r="M24" s="3" t="s">
        <v>45</v>
      </c>
    </row>
    <row r="25" spans="1:13" ht="15.75" customHeight="1" x14ac:dyDescent="0.25">
      <c r="A25" s="8">
        <v>42044.484654050924</v>
      </c>
      <c r="B25" s="3" t="s">
        <v>271</v>
      </c>
      <c r="C25" s="3" t="s">
        <v>272</v>
      </c>
      <c r="D25" s="3" t="s">
        <v>273</v>
      </c>
      <c r="E25" s="3" t="s">
        <v>274</v>
      </c>
      <c r="F25" s="3" t="s">
        <v>118</v>
      </c>
      <c r="G25" s="26" t="s">
        <v>39</v>
      </c>
      <c r="H25" s="3" t="s">
        <v>73</v>
      </c>
      <c r="I25" s="3" t="s">
        <v>276</v>
      </c>
      <c r="J25" s="3" t="s">
        <v>89</v>
      </c>
      <c r="K25" s="3" t="s">
        <v>59</v>
      </c>
      <c r="L25" s="3" t="s">
        <v>243</v>
      </c>
      <c r="M25" s="3" t="s">
        <v>94</v>
      </c>
    </row>
    <row r="26" spans="1:13" ht="15.75" customHeight="1" x14ac:dyDescent="0.25">
      <c r="A26" s="8">
        <v>42044.488578900462</v>
      </c>
      <c r="B26" s="3" t="s">
        <v>278</v>
      </c>
      <c r="C26" s="3" t="s">
        <v>281</v>
      </c>
      <c r="D26" s="3" t="s">
        <v>283</v>
      </c>
      <c r="E26" s="3" t="s">
        <v>284</v>
      </c>
      <c r="F26" s="3" t="s">
        <v>72</v>
      </c>
      <c r="G26" s="26" t="s">
        <v>238</v>
      </c>
      <c r="H26" s="3" t="s">
        <v>285</v>
      </c>
      <c r="I26" s="3" t="s">
        <v>286</v>
      </c>
      <c r="J26" s="3" t="s">
        <v>164</v>
      </c>
      <c r="K26" s="3" t="s">
        <v>287</v>
      </c>
      <c r="L26" s="3" t="s">
        <v>289</v>
      </c>
      <c r="M26" s="3" t="s">
        <v>45</v>
      </c>
    </row>
    <row r="27" spans="1:13" ht="15.75" customHeight="1" x14ac:dyDescent="0.25">
      <c r="A27" s="8">
        <v>42044.500667997687</v>
      </c>
      <c r="B27" s="3" t="s">
        <v>290</v>
      </c>
      <c r="C27" s="3" t="s">
        <v>291</v>
      </c>
      <c r="D27" s="3" t="s">
        <v>292</v>
      </c>
      <c r="E27" s="3" t="s">
        <v>293</v>
      </c>
      <c r="F27" s="3" t="s">
        <v>72</v>
      </c>
      <c r="G27" s="26" t="s">
        <v>39</v>
      </c>
      <c r="H27" s="3" t="s">
        <v>85</v>
      </c>
      <c r="I27" s="3" t="s">
        <v>132</v>
      </c>
      <c r="J27" s="3" t="s">
        <v>112</v>
      </c>
      <c r="K27" s="3" t="s">
        <v>59</v>
      </c>
      <c r="L27" s="3" t="s">
        <v>93</v>
      </c>
      <c r="M27" s="3" t="s">
        <v>45</v>
      </c>
    </row>
    <row r="28" spans="1:13" ht="15.75" customHeight="1" x14ac:dyDescent="0.25">
      <c r="A28" s="8">
        <v>42044.502280150467</v>
      </c>
      <c r="B28" s="3" t="s">
        <v>297</v>
      </c>
      <c r="C28" s="3" t="s">
        <v>298</v>
      </c>
      <c r="D28" s="3" t="s">
        <v>300</v>
      </c>
      <c r="E28" s="3" t="s">
        <v>302</v>
      </c>
      <c r="F28" s="3" t="s">
        <v>186</v>
      </c>
      <c r="G28" s="26" t="s">
        <v>84</v>
      </c>
      <c r="H28" s="3" t="s">
        <v>303</v>
      </c>
      <c r="I28" s="3" t="s">
        <v>304</v>
      </c>
      <c r="J28" s="3" t="s">
        <v>42</v>
      </c>
      <c r="K28" s="3" t="s">
        <v>43</v>
      </c>
      <c r="L28" s="3" t="s">
        <v>138</v>
      </c>
      <c r="M28" s="3" t="s">
        <v>45</v>
      </c>
    </row>
    <row r="29" spans="1:13" ht="15.75" customHeight="1" x14ac:dyDescent="0.25">
      <c r="A29" s="8">
        <v>42044.520644247685</v>
      </c>
      <c r="B29" s="3" t="s">
        <v>305</v>
      </c>
      <c r="C29" s="3" t="s">
        <v>306</v>
      </c>
      <c r="D29" s="3" t="s">
        <v>307</v>
      </c>
      <c r="E29" s="3" t="s">
        <v>308</v>
      </c>
      <c r="F29" s="3" t="s">
        <v>128</v>
      </c>
      <c r="G29" s="26" t="s">
        <v>84</v>
      </c>
      <c r="H29" s="3" t="s">
        <v>312</v>
      </c>
      <c r="I29" s="3" t="s">
        <v>313</v>
      </c>
      <c r="J29" s="3" t="s">
        <v>123</v>
      </c>
      <c r="K29" s="3" t="s">
        <v>59</v>
      </c>
      <c r="L29" s="3" t="s">
        <v>317</v>
      </c>
      <c r="M29" s="3" t="s">
        <v>94</v>
      </c>
    </row>
    <row r="30" spans="1:13" ht="15.75" customHeight="1" x14ac:dyDescent="0.25">
      <c r="A30" s="8">
        <v>42044.521094583331</v>
      </c>
      <c r="B30" s="3" t="s">
        <v>318</v>
      </c>
      <c r="C30" s="3" t="s">
        <v>319</v>
      </c>
      <c r="D30" s="3" t="s">
        <v>320</v>
      </c>
      <c r="E30" s="3" t="s">
        <v>62</v>
      </c>
      <c r="F30" s="3" t="s">
        <v>110</v>
      </c>
      <c r="G30" s="26" t="s">
        <v>39</v>
      </c>
      <c r="H30" s="3" t="s">
        <v>54</v>
      </c>
      <c r="I30" s="3" t="s">
        <v>132</v>
      </c>
      <c r="J30" s="3" t="s">
        <v>103</v>
      </c>
      <c r="K30" s="3" t="s">
        <v>43</v>
      </c>
      <c r="L30" s="3" t="s">
        <v>324</v>
      </c>
      <c r="M30" s="3" t="s">
        <v>94</v>
      </c>
    </row>
    <row r="31" spans="1:13" ht="15.75" customHeight="1" x14ac:dyDescent="0.25">
      <c r="A31" s="8">
        <v>42044.524117731482</v>
      </c>
      <c r="B31" s="3" t="s">
        <v>326</v>
      </c>
      <c r="C31" s="3" t="s">
        <v>327</v>
      </c>
      <c r="D31" s="3" t="s">
        <v>328</v>
      </c>
      <c r="E31" s="3" t="s">
        <v>329</v>
      </c>
      <c r="F31" s="3" t="s">
        <v>197</v>
      </c>
      <c r="G31" s="26" t="s">
        <v>198</v>
      </c>
      <c r="H31" s="3" t="s">
        <v>330</v>
      </c>
      <c r="I31" s="3" t="s">
        <v>331</v>
      </c>
      <c r="J31" s="3" t="s">
        <v>103</v>
      </c>
      <c r="K31" s="3" t="s">
        <v>332</v>
      </c>
      <c r="L31" s="3" t="s">
        <v>75</v>
      </c>
      <c r="M31" s="3" t="s">
        <v>45</v>
      </c>
    </row>
    <row r="32" spans="1:13" ht="15.75" customHeight="1" x14ac:dyDescent="0.25">
      <c r="A32" s="8">
        <v>42044.546174097224</v>
      </c>
      <c r="B32" s="3" t="s">
        <v>333</v>
      </c>
      <c r="C32" s="3" t="s">
        <v>334</v>
      </c>
      <c r="D32" s="3" t="s">
        <v>335</v>
      </c>
      <c r="E32" s="3" t="s">
        <v>336</v>
      </c>
      <c r="F32" s="3" t="s">
        <v>197</v>
      </c>
      <c r="G32" s="26" t="s">
        <v>221</v>
      </c>
      <c r="H32" s="3" t="s">
        <v>338</v>
      </c>
      <c r="I32" s="3" t="s">
        <v>200</v>
      </c>
      <c r="J32" s="3" t="s">
        <v>89</v>
      </c>
      <c r="K32" s="3" t="s">
        <v>339</v>
      </c>
      <c r="L32" s="3" t="s">
        <v>169</v>
      </c>
      <c r="M32" s="3" t="s">
        <v>94</v>
      </c>
    </row>
    <row r="33" spans="1:13" ht="15.75" customHeight="1" x14ac:dyDescent="0.25">
      <c r="A33" s="8">
        <v>42044.546528622683</v>
      </c>
      <c r="B33" s="3" t="s">
        <v>340</v>
      </c>
      <c r="C33" s="3" t="s">
        <v>341</v>
      </c>
      <c r="D33" s="3" t="s">
        <v>343</v>
      </c>
      <c r="E33" s="3" t="s">
        <v>344</v>
      </c>
      <c r="F33" s="3" t="s">
        <v>186</v>
      </c>
      <c r="G33" s="26" t="s">
        <v>39</v>
      </c>
      <c r="H33" s="3" t="s">
        <v>73</v>
      </c>
      <c r="I33" s="3" t="s">
        <v>55</v>
      </c>
      <c r="J33" s="3" t="s">
        <v>42</v>
      </c>
      <c r="K33" s="3" t="s">
        <v>348</v>
      </c>
      <c r="L33" s="3" t="s">
        <v>93</v>
      </c>
      <c r="M33" s="3" t="s">
        <v>45</v>
      </c>
    </row>
    <row r="34" spans="1:13" ht="15.75" customHeight="1" x14ac:dyDescent="0.25">
      <c r="A34" s="8">
        <v>42044.547906608794</v>
      </c>
      <c r="B34" s="3" t="s">
        <v>349</v>
      </c>
      <c r="C34" s="3" t="s">
        <v>350</v>
      </c>
      <c r="D34" s="3" t="s">
        <v>351</v>
      </c>
      <c r="E34" s="3" t="s">
        <v>352</v>
      </c>
      <c r="F34" s="3" t="s">
        <v>72</v>
      </c>
      <c r="G34" s="26" t="s">
        <v>198</v>
      </c>
      <c r="H34" s="3" t="s">
        <v>73</v>
      </c>
      <c r="I34" s="3" t="s">
        <v>224</v>
      </c>
      <c r="J34" s="3" t="s">
        <v>42</v>
      </c>
      <c r="K34" s="3" t="s">
        <v>43</v>
      </c>
      <c r="L34" s="3" t="s">
        <v>146</v>
      </c>
      <c r="M34" s="3" t="s">
        <v>45</v>
      </c>
    </row>
    <row r="35" spans="1:13" ht="15.75" customHeight="1" x14ac:dyDescent="0.25">
      <c r="A35" s="8">
        <v>42044.550616574074</v>
      </c>
      <c r="B35" s="3" t="s">
        <v>354</v>
      </c>
      <c r="C35" s="3" t="s">
        <v>355</v>
      </c>
      <c r="D35" s="3" t="s">
        <v>356</v>
      </c>
      <c r="E35" s="3" t="s">
        <v>357</v>
      </c>
      <c r="F35" s="3" t="s">
        <v>197</v>
      </c>
      <c r="G35" s="26" t="s">
        <v>238</v>
      </c>
      <c r="H35" s="3" t="s">
        <v>73</v>
      </c>
      <c r="I35" s="3" t="s">
        <v>358</v>
      </c>
      <c r="J35" s="3" t="s">
        <v>89</v>
      </c>
      <c r="K35" s="3" t="s">
        <v>153</v>
      </c>
      <c r="L35" s="3" t="s">
        <v>324</v>
      </c>
      <c r="M35" s="3" t="s">
        <v>94</v>
      </c>
    </row>
    <row r="36" spans="1:13" ht="15.75" customHeight="1" x14ac:dyDescent="0.25">
      <c r="A36" s="8">
        <v>42044.552500497688</v>
      </c>
      <c r="B36" s="3" t="s">
        <v>360</v>
      </c>
      <c r="C36" s="3" t="s">
        <v>362</v>
      </c>
      <c r="D36" s="3" t="s">
        <v>363</v>
      </c>
      <c r="E36" s="3" t="s">
        <v>11</v>
      </c>
      <c r="F36" s="3" t="s">
        <v>36</v>
      </c>
      <c r="G36" s="26" t="s">
        <v>39</v>
      </c>
      <c r="H36" s="3" t="s">
        <v>73</v>
      </c>
      <c r="I36" s="3" t="s">
        <v>136</v>
      </c>
      <c r="J36" s="3" t="s">
        <v>42</v>
      </c>
      <c r="K36" s="3" t="s">
        <v>43</v>
      </c>
      <c r="L36" s="3" t="s">
        <v>138</v>
      </c>
      <c r="M36" s="3" t="s">
        <v>45</v>
      </c>
    </row>
    <row r="37" spans="1:13" ht="15.75" customHeight="1" x14ac:dyDescent="0.25">
      <c r="A37" s="8">
        <v>42044.558233217591</v>
      </c>
      <c r="B37" s="3" t="s">
        <v>365</v>
      </c>
      <c r="C37" s="3" t="s">
        <v>366</v>
      </c>
      <c r="D37" s="3" t="s">
        <v>367</v>
      </c>
      <c r="E37" s="3" t="s">
        <v>157</v>
      </c>
      <c r="F37" s="3" t="s">
        <v>118</v>
      </c>
      <c r="G37" s="26" t="s">
        <v>238</v>
      </c>
      <c r="H37" s="3" t="s">
        <v>152</v>
      </c>
      <c r="I37" s="3" t="s">
        <v>368</v>
      </c>
      <c r="J37" s="3" t="s">
        <v>103</v>
      </c>
      <c r="K37" s="3" t="s">
        <v>43</v>
      </c>
      <c r="L37" s="3" t="s">
        <v>231</v>
      </c>
      <c r="M37" s="3" t="s">
        <v>45</v>
      </c>
    </row>
    <row r="38" spans="1:13" ht="15.75" customHeight="1" x14ac:dyDescent="0.25">
      <c r="A38" s="8">
        <v>42044.5599062037</v>
      </c>
      <c r="B38" s="3" t="s">
        <v>232</v>
      </c>
      <c r="C38" s="3" t="s">
        <v>369</v>
      </c>
      <c r="D38" s="3" t="s">
        <v>370</v>
      </c>
      <c r="E38" s="3" t="s">
        <v>371</v>
      </c>
      <c r="F38" s="3" t="s">
        <v>72</v>
      </c>
      <c r="G38" s="26" t="s">
        <v>84</v>
      </c>
      <c r="H38" s="3" t="s">
        <v>373</v>
      </c>
      <c r="I38" s="3" t="s">
        <v>374</v>
      </c>
      <c r="J38" s="3" t="s">
        <v>164</v>
      </c>
      <c r="K38" s="3" t="s">
        <v>375</v>
      </c>
      <c r="L38" s="3" t="s">
        <v>317</v>
      </c>
      <c r="M38" s="3" t="s">
        <v>94</v>
      </c>
    </row>
    <row r="39" spans="1:13" ht="15.75" customHeight="1" x14ac:dyDescent="0.25">
      <c r="A39" s="8">
        <v>42044.566728587968</v>
      </c>
      <c r="B39" s="3" t="s">
        <v>379</v>
      </c>
      <c r="C39" s="3" t="s">
        <v>380</v>
      </c>
      <c r="D39" s="3" t="s">
        <v>381</v>
      </c>
      <c r="E39" s="3" t="s">
        <v>157</v>
      </c>
      <c r="F39" s="3" t="s">
        <v>110</v>
      </c>
      <c r="G39" s="26" t="s">
        <v>39</v>
      </c>
      <c r="H39" s="3" t="s">
        <v>251</v>
      </c>
      <c r="I39" s="3" t="s">
        <v>382</v>
      </c>
      <c r="J39" s="3" t="s">
        <v>123</v>
      </c>
      <c r="K39" s="3" t="s">
        <v>59</v>
      </c>
      <c r="L39" s="3" t="s">
        <v>324</v>
      </c>
      <c r="M39" s="3" t="s">
        <v>45</v>
      </c>
    </row>
    <row r="40" spans="1:13" ht="15.75" customHeight="1" x14ac:dyDescent="0.25">
      <c r="A40" s="8">
        <v>42044.577734340273</v>
      </c>
      <c r="B40" s="3" t="s">
        <v>386</v>
      </c>
      <c r="C40" s="3" t="s">
        <v>387</v>
      </c>
      <c r="D40" s="3" t="s">
        <v>388</v>
      </c>
      <c r="E40" s="3" t="s">
        <v>62</v>
      </c>
      <c r="F40" s="3" t="s">
        <v>259</v>
      </c>
      <c r="G40" s="26" t="s">
        <v>39</v>
      </c>
      <c r="H40" s="3" t="s">
        <v>85</v>
      </c>
      <c r="I40" s="3" t="s">
        <v>389</v>
      </c>
      <c r="J40" s="3" t="s">
        <v>103</v>
      </c>
      <c r="K40" s="3" t="s">
        <v>43</v>
      </c>
      <c r="L40" s="3" t="s">
        <v>169</v>
      </c>
      <c r="M40" s="3" t="s">
        <v>45</v>
      </c>
    </row>
    <row r="41" spans="1:13" ht="15.75" customHeight="1" x14ac:dyDescent="0.25">
      <c r="A41" s="8">
        <v>42044.608712592599</v>
      </c>
      <c r="B41" s="3" t="s">
        <v>390</v>
      </c>
      <c r="C41" s="3" t="s">
        <v>391</v>
      </c>
      <c r="D41" s="3" t="s">
        <v>393</v>
      </c>
      <c r="E41" s="3" t="s">
        <v>336</v>
      </c>
      <c r="F41" s="3" t="s">
        <v>186</v>
      </c>
      <c r="G41" s="26" t="s">
        <v>84</v>
      </c>
      <c r="H41" s="3" t="s">
        <v>54</v>
      </c>
      <c r="I41" s="3" t="s">
        <v>132</v>
      </c>
      <c r="J41" s="3" t="s">
        <v>56</v>
      </c>
      <c r="K41" s="3" t="s">
        <v>59</v>
      </c>
      <c r="L41" s="3" t="s">
        <v>138</v>
      </c>
      <c r="M41" s="3" t="s">
        <v>45</v>
      </c>
    </row>
    <row r="42" spans="1:13" ht="15.75" customHeight="1" x14ac:dyDescent="0.25">
      <c r="A42" s="8">
        <v>42044.612990069443</v>
      </c>
      <c r="B42" s="3" t="s">
        <v>314</v>
      </c>
      <c r="C42" s="3" t="s">
        <v>315</v>
      </c>
      <c r="D42" s="3" t="s">
        <v>316</v>
      </c>
      <c r="E42" s="3" t="s">
        <v>11</v>
      </c>
      <c r="F42" s="3" t="s">
        <v>197</v>
      </c>
      <c r="G42" s="26" t="s">
        <v>198</v>
      </c>
      <c r="H42" s="3" t="s">
        <v>401</v>
      </c>
      <c r="I42" s="3" t="s">
        <v>403</v>
      </c>
      <c r="J42" s="3" t="s">
        <v>164</v>
      </c>
      <c r="K42" s="3" t="s">
        <v>404</v>
      </c>
      <c r="L42" s="3" t="s">
        <v>169</v>
      </c>
      <c r="M42" s="3" t="s">
        <v>94</v>
      </c>
    </row>
    <row r="43" spans="1:13" ht="15.75" customHeight="1" x14ac:dyDescent="0.25">
      <c r="A43" s="8">
        <v>42044.61786244213</v>
      </c>
      <c r="B43" s="3" t="s">
        <v>58</v>
      </c>
      <c r="C43" s="3" t="s">
        <v>60</v>
      </c>
      <c r="D43" s="3" t="s">
        <v>61</v>
      </c>
      <c r="E43" s="3" t="s">
        <v>409</v>
      </c>
      <c r="F43" s="3" t="s">
        <v>118</v>
      </c>
      <c r="G43" s="26" t="s">
        <v>39</v>
      </c>
      <c r="H43" s="3" t="s">
        <v>285</v>
      </c>
      <c r="I43" s="3" t="s">
        <v>411</v>
      </c>
      <c r="J43" s="3" t="s">
        <v>123</v>
      </c>
      <c r="K43" s="3" t="s">
        <v>43</v>
      </c>
      <c r="L43" s="3" t="s">
        <v>63</v>
      </c>
      <c r="M43" s="3" t="s">
        <v>45</v>
      </c>
    </row>
    <row r="44" spans="1:13" ht="15.75" customHeight="1" x14ac:dyDescent="0.25">
      <c r="A44" s="8">
        <v>42044.619768680554</v>
      </c>
      <c r="B44" s="3" t="s">
        <v>412</v>
      </c>
      <c r="C44" s="3" t="s">
        <v>413</v>
      </c>
      <c r="D44" s="3" t="s">
        <v>415</v>
      </c>
      <c r="E44" s="3" t="s">
        <v>416</v>
      </c>
      <c r="F44" s="3" t="s">
        <v>186</v>
      </c>
      <c r="G44" s="26" t="s">
        <v>39</v>
      </c>
      <c r="H44" s="3" t="s">
        <v>73</v>
      </c>
      <c r="I44" s="3" t="s">
        <v>74</v>
      </c>
      <c r="J44" s="3" t="s">
        <v>56</v>
      </c>
      <c r="K44" s="3" t="s">
        <v>59</v>
      </c>
      <c r="L44" s="3" t="s">
        <v>423</v>
      </c>
      <c r="M44" s="3" t="s">
        <v>64</v>
      </c>
    </row>
    <row r="45" spans="1:13" ht="15" x14ac:dyDescent="0.25">
      <c r="A45" s="8">
        <v>42044.629517222224</v>
      </c>
      <c r="B45" s="3" t="s">
        <v>424</v>
      </c>
      <c r="C45" s="3" t="s">
        <v>425</v>
      </c>
      <c r="D45" s="3" t="s">
        <v>426</v>
      </c>
      <c r="E45" s="3" t="s">
        <v>428</v>
      </c>
      <c r="F45" s="3" t="s">
        <v>72</v>
      </c>
      <c r="G45" s="26" t="s">
        <v>39</v>
      </c>
      <c r="H45" s="3" t="s">
        <v>251</v>
      </c>
      <c r="I45" s="3" t="s">
        <v>136</v>
      </c>
      <c r="J45" s="3" t="s">
        <v>56</v>
      </c>
      <c r="K45" s="3" t="s">
        <v>43</v>
      </c>
      <c r="L45" s="3" t="s">
        <v>169</v>
      </c>
      <c r="M45" s="3" t="s">
        <v>64</v>
      </c>
    </row>
    <row r="46" spans="1:13" ht="15" x14ac:dyDescent="0.25">
      <c r="A46" s="8">
        <v>42044.631509699073</v>
      </c>
      <c r="B46" s="3" t="s">
        <v>267</v>
      </c>
      <c r="C46" s="3" t="s">
        <v>268</v>
      </c>
      <c r="D46" s="3" t="s">
        <v>269</v>
      </c>
      <c r="E46" s="3" t="s">
        <v>62</v>
      </c>
      <c r="F46" s="3" t="s">
        <v>186</v>
      </c>
      <c r="G46" s="26" t="s">
        <v>39</v>
      </c>
      <c r="H46" s="3" t="s">
        <v>330</v>
      </c>
      <c r="I46" s="3" t="s">
        <v>163</v>
      </c>
      <c r="J46" s="3" t="s">
        <v>164</v>
      </c>
      <c r="K46" s="3" t="s">
        <v>59</v>
      </c>
      <c r="L46" s="3" t="s">
        <v>436</v>
      </c>
      <c r="M46" s="3" t="s">
        <v>45</v>
      </c>
    </row>
    <row r="47" spans="1:13" ht="15" x14ac:dyDescent="0.25">
      <c r="A47" s="8">
        <v>42044.634250995368</v>
      </c>
      <c r="B47" s="3" t="s">
        <v>420</v>
      </c>
      <c r="C47" s="3" t="s">
        <v>421</v>
      </c>
      <c r="D47" s="3" t="s">
        <v>422</v>
      </c>
      <c r="E47" s="3" t="s">
        <v>438</v>
      </c>
      <c r="F47" s="3" t="s">
        <v>259</v>
      </c>
      <c r="G47" s="26" t="s">
        <v>39</v>
      </c>
      <c r="H47" s="3" t="s">
        <v>251</v>
      </c>
      <c r="I47" s="3" t="s">
        <v>441</v>
      </c>
      <c r="J47" s="3" t="s">
        <v>89</v>
      </c>
      <c r="K47" s="3" t="s">
        <v>59</v>
      </c>
      <c r="L47" s="3" t="s">
        <v>146</v>
      </c>
      <c r="M47" s="3" t="s">
        <v>94</v>
      </c>
    </row>
    <row r="48" spans="1:13" ht="15" x14ac:dyDescent="0.25">
      <c r="A48" s="8">
        <v>42044.64003480324</v>
      </c>
      <c r="B48" s="3" t="s">
        <v>442</v>
      </c>
      <c r="C48" s="3" t="s">
        <v>443</v>
      </c>
      <c r="D48" s="3" t="s">
        <v>444</v>
      </c>
      <c r="E48" s="3" t="s">
        <v>445</v>
      </c>
      <c r="F48" s="3" t="s">
        <v>250</v>
      </c>
      <c r="G48" s="26" t="s">
        <v>221</v>
      </c>
      <c r="H48" s="3" t="s">
        <v>73</v>
      </c>
      <c r="I48" s="3" t="s">
        <v>132</v>
      </c>
      <c r="J48" s="3" t="s">
        <v>89</v>
      </c>
      <c r="K48" s="3" t="s">
        <v>348</v>
      </c>
      <c r="L48" s="3" t="s">
        <v>124</v>
      </c>
      <c r="M48" s="3" t="s">
        <v>45</v>
      </c>
    </row>
    <row r="49" spans="1:13" ht="15" x14ac:dyDescent="0.25">
      <c r="A49" s="8">
        <v>42044.640588831026</v>
      </c>
      <c r="B49" s="3" t="s">
        <v>451</v>
      </c>
      <c r="C49" s="3" t="s">
        <v>452</v>
      </c>
      <c r="D49" s="3" t="s">
        <v>453</v>
      </c>
      <c r="E49" s="3" t="s">
        <v>454</v>
      </c>
      <c r="F49" s="3" t="s">
        <v>186</v>
      </c>
      <c r="G49" s="26" t="s">
        <v>84</v>
      </c>
      <c r="H49" s="3" t="s">
        <v>251</v>
      </c>
      <c r="I49" s="3" t="s">
        <v>459</v>
      </c>
      <c r="J49" s="3" t="s">
        <v>56</v>
      </c>
      <c r="K49" s="3" t="s">
        <v>348</v>
      </c>
      <c r="L49" s="3" t="s">
        <v>93</v>
      </c>
      <c r="M49" s="3" t="s">
        <v>45</v>
      </c>
    </row>
    <row r="50" spans="1:13" ht="15" x14ac:dyDescent="0.25">
      <c r="A50" s="8">
        <v>42044.642409062493</v>
      </c>
      <c r="B50" s="3" t="s">
        <v>463</v>
      </c>
      <c r="C50" s="3" t="s">
        <v>464</v>
      </c>
      <c r="D50" s="3" t="s">
        <v>465</v>
      </c>
      <c r="E50" s="3" t="s">
        <v>466</v>
      </c>
      <c r="F50" s="3" t="s">
        <v>197</v>
      </c>
      <c r="G50" s="26" t="s">
        <v>198</v>
      </c>
      <c r="H50" s="3" t="s">
        <v>470</v>
      </c>
      <c r="I50" s="3" t="s">
        <v>471</v>
      </c>
      <c r="J50" s="3" t="s">
        <v>103</v>
      </c>
      <c r="K50" s="3" t="s">
        <v>59</v>
      </c>
      <c r="L50" s="3" t="s">
        <v>472</v>
      </c>
      <c r="M50" s="3" t="s">
        <v>94</v>
      </c>
    </row>
    <row r="51" spans="1:13" ht="15" x14ac:dyDescent="0.25">
      <c r="A51" s="8">
        <v>42044.658746678244</v>
      </c>
      <c r="B51" s="3" t="s">
        <v>474</v>
      </c>
      <c r="C51" s="3" t="s">
        <v>475</v>
      </c>
      <c r="D51" s="3" t="s">
        <v>476</v>
      </c>
      <c r="E51" s="3" t="s">
        <v>236</v>
      </c>
      <c r="F51" s="3" t="s">
        <v>110</v>
      </c>
      <c r="G51" s="26" t="s">
        <v>39</v>
      </c>
      <c r="H51" s="3" t="s">
        <v>251</v>
      </c>
      <c r="I51" s="3" t="s">
        <v>477</v>
      </c>
      <c r="J51" s="3" t="s">
        <v>112</v>
      </c>
      <c r="K51" s="3" t="s">
        <v>404</v>
      </c>
      <c r="L51" s="3" t="s">
        <v>93</v>
      </c>
      <c r="M51" s="3" t="s">
        <v>94</v>
      </c>
    </row>
    <row r="52" spans="1:13" ht="15" x14ac:dyDescent="0.25">
      <c r="A52" s="8">
        <v>42044.666060729163</v>
      </c>
      <c r="B52" s="3" t="s">
        <v>309</v>
      </c>
      <c r="C52" s="3" t="s">
        <v>310</v>
      </c>
      <c r="D52" s="3" t="s">
        <v>311</v>
      </c>
      <c r="E52" s="3" t="s">
        <v>478</v>
      </c>
      <c r="F52" s="3" t="s">
        <v>72</v>
      </c>
      <c r="G52" s="26" t="s">
        <v>198</v>
      </c>
      <c r="H52" s="3" t="s">
        <v>481</v>
      </c>
      <c r="I52" s="3" t="s">
        <v>482</v>
      </c>
      <c r="J52" s="3" t="s">
        <v>89</v>
      </c>
      <c r="K52" s="3" t="s">
        <v>43</v>
      </c>
      <c r="L52" s="3" t="s">
        <v>93</v>
      </c>
      <c r="M52" s="3" t="s">
        <v>45</v>
      </c>
    </row>
    <row r="53" spans="1:13" ht="15" x14ac:dyDescent="0.25">
      <c r="A53" s="8">
        <v>42044.675593912041</v>
      </c>
      <c r="B53" s="3" t="s">
        <v>483</v>
      </c>
      <c r="C53" s="3" t="s">
        <v>484</v>
      </c>
      <c r="D53" s="3" t="s">
        <v>485</v>
      </c>
      <c r="E53" s="3" t="s">
        <v>486</v>
      </c>
      <c r="F53" s="3" t="s">
        <v>128</v>
      </c>
      <c r="G53" s="26" t="s">
        <v>221</v>
      </c>
      <c r="H53" s="3" t="s">
        <v>54</v>
      </c>
      <c r="I53" s="3" t="s">
        <v>132</v>
      </c>
      <c r="J53" s="3" t="s">
        <v>112</v>
      </c>
      <c r="K53" s="3" t="s">
        <v>59</v>
      </c>
      <c r="L53" s="3" t="s">
        <v>231</v>
      </c>
      <c r="M53" s="3" t="s">
        <v>45</v>
      </c>
    </row>
    <row r="54" spans="1:13" ht="15" x14ac:dyDescent="0.25">
      <c r="A54" s="8">
        <v>42044.676578495368</v>
      </c>
      <c r="B54" s="3" t="s">
        <v>432</v>
      </c>
      <c r="C54" s="3" t="s">
        <v>433</v>
      </c>
      <c r="D54" s="3" t="s">
        <v>434</v>
      </c>
      <c r="E54" s="3" t="s">
        <v>435</v>
      </c>
      <c r="F54" s="3" t="s">
        <v>118</v>
      </c>
      <c r="G54" s="26" t="s">
        <v>84</v>
      </c>
      <c r="H54" s="3" t="s">
        <v>93</v>
      </c>
      <c r="I54" s="3" t="s">
        <v>286</v>
      </c>
      <c r="J54" s="3" t="s">
        <v>103</v>
      </c>
      <c r="K54" s="3" t="s">
        <v>43</v>
      </c>
      <c r="L54" s="3" t="s">
        <v>169</v>
      </c>
      <c r="M54" s="3" t="s">
        <v>45</v>
      </c>
    </row>
    <row r="55" spans="1:13" ht="15" x14ac:dyDescent="0.25">
      <c r="A55" s="8">
        <v>42044.679287210645</v>
      </c>
      <c r="B55" s="3" t="s">
        <v>491</v>
      </c>
      <c r="C55" s="3" t="s">
        <v>493</v>
      </c>
      <c r="D55" s="3" t="s">
        <v>494</v>
      </c>
      <c r="E55" s="3" t="s">
        <v>495</v>
      </c>
      <c r="F55" s="3" t="s">
        <v>197</v>
      </c>
      <c r="G55" s="26" t="s">
        <v>221</v>
      </c>
      <c r="H55" s="3" t="s">
        <v>470</v>
      </c>
      <c r="I55" s="3" t="s">
        <v>496</v>
      </c>
      <c r="J55" s="3" t="s">
        <v>123</v>
      </c>
      <c r="K55" s="3" t="s">
        <v>104</v>
      </c>
      <c r="L55" s="3" t="s">
        <v>231</v>
      </c>
      <c r="M55" s="3" t="s">
        <v>45</v>
      </c>
    </row>
    <row r="56" spans="1:13" ht="15" x14ac:dyDescent="0.25">
      <c r="A56" s="8">
        <v>42044.782760601855</v>
      </c>
      <c r="B56" s="3" t="s">
        <v>501</v>
      </c>
      <c r="C56" s="3" t="s">
        <v>502</v>
      </c>
      <c r="D56" s="3" t="s">
        <v>503</v>
      </c>
      <c r="E56" s="3" t="s">
        <v>27</v>
      </c>
      <c r="F56" s="3" t="s">
        <v>504</v>
      </c>
      <c r="G56" s="26" t="s">
        <v>39</v>
      </c>
      <c r="H56" s="3" t="s">
        <v>93</v>
      </c>
      <c r="I56" s="3" t="s">
        <v>506</v>
      </c>
      <c r="J56" s="3" t="s">
        <v>123</v>
      </c>
      <c r="K56" s="3" t="s">
        <v>43</v>
      </c>
      <c r="L56" s="3" t="s">
        <v>75</v>
      </c>
      <c r="M56" s="3" t="s">
        <v>45</v>
      </c>
    </row>
    <row r="57" spans="1:13" ht="15" x14ac:dyDescent="0.25">
      <c r="A57" s="8">
        <v>42044.830582800925</v>
      </c>
      <c r="B57" s="3" t="s">
        <v>509</v>
      </c>
      <c r="C57" s="3" t="s">
        <v>510</v>
      </c>
      <c r="D57" s="3" t="s">
        <v>511</v>
      </c>
      <c r="E57" s="3" t="s">
        <v>512</v>
      </c>
      <c r="F57" s="3" t="s">
        <v>186</v>
      </c>
      <c r="G57" s="26" t="s">
        <v>39</v>
      </c>
      <c r="H57" s="3" t="s">
        <v>401</v>
      </c>
      <c r="I57" s="3" t="s">
        <v>513</v>
      </c>
      <c r="J57" s="3" t="s">
        <v>514</v>
      </c>
      <c r="K57" s="3" t="s">
        <v>43</v>
      </c>
      <c r="L57" s="3" t="s">
        <v>93</v>
      </c>
      <c r="M57" s="3" t="s">
        <v>45</v>
      </c>
    </row>
    <row r="58" spans="1:13" ht="15" x14ac:dyDescent="0.25">
      <c r="A58" s="8">
        <v>42044.833032627314</v>
      </c>
      <c r="B58" s="3" t="s">
        <v>449</v>
      </c>
      <c r="C58" s="3" t="s">
        <v>518</v>
      </c>
      <c r="D58" s="3" t="s">
        <v>450</v>
      </c>
      <c r="E58" s="3" t="s">
        <v>519</v>
      </c>
      <c r="F58" s="3" t="s">
        <v>118</v>
      </c>
      <c r="G58" s="26" t="s">
        <v>39</v>
      </c>
      <c r="H58" s="3" t="s">
        <v>520</v>
      </c>
      <c r="I58" s="3" t="s">
        <v>522</v>
      </c>
      <c r="J58" s="3" t="s">
        <v>112</v>
      </c>
      <c r="K58" s="3" t="s">
        <v>43</v>
      </c>
      <c r="L58" s="3" t="s">
        <v>169</v>
      </c>
      <c r="M58" s="3" t="s">
        <v>64</v>
      </c>
    </row>
    <row r="59" spans="1:13" ht="15" x14ac:dyDescent="0.25">
      <c r="A59" s="8">
        <v>42045.299765555552</v>
      </c>
      <c r="B59" s="3" t="s">
        <v>398</v>
      </c>
      <c r="C59" s="3" t="s">
        <v>399</v>
      </c>
      <c r="D59" s="3" t="s">
        <v>400</v>
      </c>
      <c r="E59" s="3" t="s">
        <v>526</v>
      </c>
      <c r="F59" s="3" t="s">
        <v>53</v>
      </c>
      <c r="G59" s="26" t="s">
        <v>238</v>
      </c>
      <c r="H59" s="3" t="s">
        <v>85</v>
      </c>
      <c r="I59" s="3" t="s">
        <v>530</v>
      </c>
      <c r="J59" s="3" t="s">
        <v>42</v>
      </c>
      <c r="K59" s="3" t="s">
        <v>43</v>
      </c>
      <c r="L59" s="3" t="s">
        <v>324</v>
      </c>
      <c r="M59" s="3" t="s">
        <v>45</v>
      </c>
    </row>
    <row r="60" spans="1:13" ht="15" x14ac:dyDescent="0.25">
      <c r="A60" s="8">
        <v>42045.327843912033</v>
      </c>
      <c r="B60" s="3" t="s">
        <v>439</v>
      </c>
      <c r="C60" s="3" t="s">
        <v>534</v>
      </c>
      <c r="D60" s="3" t="s">
        <v>440</v>
      </c>
      <c r="E60" s="3" t="s">
        <v>535</v>
      </c>
      <c r="F60" s="3" t="s">
        <v>250</v>
      </c>
      <c r="G60" s="26" t="s">
        <v>39</v>
      </c>
      <c r="H60" s="3" t="s">
        <v>54</v>
      </c>
      <c r="I60" s="3" t="s">
        <v>536</v>
      </c>
      <c r="J60" s="3" t="s">
        <v>514</v>
      </c>
      <c r="K60" s="3" t="s">
        <v>537</v>
      </c>
      <c r="L60" s="3" t="s">
        <v>317</v>
      </c>
      <c r="M60" s="3" t="s">
        <v>45</v>
      </c>
    </row>
    <row r="61" spans="1:13" ht="15" x14ac:dyDescent="0.25">
      <c r="A61" s="8">
        <v>42045.347076307866</v>
      </c>
      <c r="B61" s="3" t="s">
        <v>538</v>
      </c>
      <c r="C61" s="3" t="s">
        <v>539</v>
      </c>
      <c r="D61" s="3" t="s">
        <v>540</v>
      </c>
      <c r="E61" s="3" t="s">
        <v>541</v>
      </c>
      <c r="F61" s="3" t="s">
        <v>128</v>
      </c>
      <c r="G61" s="26" t="s">
        <v>39</v>
      </c>
      <c r="H61" s="3" t="s">
        <v>73</v>
      </c>
      <c r="I61" s="3" t="s">
        <v>211</v>
      </c>
      <c r="J61" s="3" t="s">
        <v>103</v>
      </c>
      <c r="K61" s="3" t="s">
        <v>43</v>
      </c>
      <c r="L61" s="3" t="s">
        <v>231</v>
      </c>
      <c r="M61" s="3" t="s">
        <v>45</v>
      </c>
    </row>
    <row r="62" spans="1:13" ht="15" x14ac:dyDescent="0.25">
      <c r="A62" s="8">
        <v>42045.35154989583</v>
      </c>
      <c r="B62" s="3" t="s">
        <v>364</v>
      </c>
      <c r="C62" s="3" t="s">
        <v>545</v>
      </c>
      <c r="D62" s="3" t="s">
        <v>546</v>
      </c>
      <c r="E62" s="3" t="s">
        <v>547</v>
      </c>
      <c r="F62" s="3" t="s">
        <v>250</v>
      </c>
      <c r="G62" s="26" t="s">
        <v>39</v>
      </c>
      <c r="H62" s="3" t="s">
        <v>550</v>
      </c>
      <c r="I62" s="3" t="s">
        <v>163</v>
      </c>
      <c r="J62" s="3" t="s">
        <v>112</v>
      </c>
      <c r="K62" s="3" t="s">
        <v>43</v>
      </c>
      <c r="L62" s="3" t="s">
        <v>317</v>
      </c>
      <c r="M62" s="3" t="s">
        <v>45</v>
      </c>
    </row>
    <row r="63" spans="1:13" ht="15" x14ac:dyDescent="0.25">
      <c r="A63" s="8">
        <v>42045.373633993062</v>
      </c>
      <c r="B63" s="3" t="s">
        <v>552</v>
      </c>
      <c r="C63" s="3" t="s">
        <v>554</v>
      </c>
      <c r="D63" s="3" t="s">
        <v>555</v>
      </c>
      <c r="E63" s="3" t="s">
        <v>556</v>
      </c>
      <c r="F63" s="3" t="s">
        <v>197</v>
      </c>
      <c r="G63" s="26" t="s">
        <v>39</v>
      </c>
      <c r="H63" s="3" t="s">
        <v>470</v>
      </c>
      <c r="I63" s="3" t="s">
        <v>55</v>
      </c>
      <c r="J63" s="3" t="s">
        <v>112</v>
      </c>
      <c r="K63" s="3" t="s">
        <v>348</v>
      </c>
      <c r="L63" s="3" t="s">
        <v>93</v>
      </c>
      <c r="M63" s="3" t="s">
        <v>45</v>
      </c>
    </row>
    <row r="64" spans="1:13" ht="15" x14ac:dyDescent="0.25">
      <c r="A64" s="8">
        <v>42045.398403437503</v>
      </c>
      <c r="B64" s="3" t="s">
        <v>559</v>
      </c>
      <c r="C64" s="3" t="s">
        <v>560</v>
      </c>
      <c r="D64" s="3" t="s">
        <v>561</v>
      </c>
      <c r="E64" s="3" t="s">
        <v>157</v>
      </c>
      <c r="F64" s="3" t="s">
        <v>36</v>
      </c>
      <c r="G64" s="26" t="s">
        <v>39</v>
      </c>
      <c r="H64" s="3" t="s">
        <v>152</v>
      </c>
      <c r="I64" s="3" t="s">
        <v>562</v>
      </c>
      <c r="J64" s="3" t="s">
        <v>89</v>
      </c>
      <c r="K64" s="3" t="s">
        <v>43</v>
      </c>
      <c r="L64" s="3" t="s">
        <v>169</v>
      </c>
      <c r="M64" s="3" t="s">
        <v>45</v>
      </c>
    </row>
    <row r="65" spans="1:13" ht="15" x14ac:dyDescent="0.25">
      <c r="A65" s="8">
        <v>42045.41350722222</v>
      </c>
      <c r="B65" s="3" t="s">
        <v>239</v>
      </c>
      <c r="C65" s="3" t="s">
        <v>240</v>
      </c>
      <c r="D65" s="3" t="s">
        <v>241</v>
      </c>
      <c r="E65" s="3" t="s">
        <v>563</v>
      </c>
      <c r="F65" s="3" t="s">
        <v>259</v>
      </c>
      <c r="G65" s="26" t="s">
        <v>39</v>
      </c>
      <c r="H65" s="3" t="s">
        <v>73</v>
      </c>
      <c r="I65" s="3" t="s">
        <v>211</v>
      </c>
      <c r="J65" s="3" t="s">
        <v>103</v>
      </c>
      <c r="K65" s="3" t="s">
        <v>43</v>
      </c>
      <c r="L65" s="3" t="s">
        <v>566</v>
      </c>
      <c r="M65" s="3" t="s">
        <v>64</v>
      </c>
    </row>
    <row r="66" spans="1:13" ht="15" x14ac:dyDescent="0.25">
      <c r="A66" s="8">
        <v>42045.428310219912</v>
      </c>
      <c r="B66" s="3" t="s">
        <v>567</v>
      </c>
      <c r="C66" s="3" t="s">
        <v>568</v>
      </c>
      <c r="D66" s="3" t="s">
        <v>569</v>
      </c>
      <c r="E66" s="3" t="s">
        <v>570</v>
      </c>
      <c r="F66" s="3" t="s">
        <v>110</v>
      </c>
      <c r="G66" s="26" t="s">
        <v>84</v>
      </c>
      <c r="H66" s="3" t="s">
        <v>54</v>
      </c>
      <c r="I66" s="3" t="s">
        <v>571</v>
      </c>
      <c r="J66" s="3" t="s">
        <v>123</v>
      </c>
      <c r="K66" s="3" t="s">
        <v>59</v>
      </c>
      <c r="L66" s="3" t="s">
        <v>169</v>
      </c>
      <c r="M66" s="3" t="s">
        <v>94</v>
      </c>
    </row>
    <row r="67" spans="1:13" ht="15" x14ac:dyDescent="0.25">
      <c r="A67" s="8">
        <v>42045.436582071758</v>
      </c>
      <c r="B67" s="3" t="s">
        <v>574</v>
      </c>
      <c r="C67" s="3" t="s">
        <v>575</v>
      </c>
      <c r="D67" s="3" t="s">
        <v>576</v>
      </c>
      <c r="E67" s="3" t="s">
        <v>92</v>
      </c>
      <c r="F67" s="3" t="s">
        <v>197</v>
      </c>
      <c r="G67" s="26" t="s">
        <v>198</v>
      </c>
      <c r="H67" s="3" t="s">
        <v>251</v>
      </c>
      <c r="I67" s="3" t="s">
        <v>577</v>
      </c>
      <c r="J67" s="3" t="s">
        <v>42</v>
      </c>
      <c r="K67" s="3" t="s">
        <v>253</v>
      </c>
      <c r="L67" s="3" t="s">
        <v>93</v>
      </c>
      <c r="M67" s="3" t="s">
        <v>94</v>
      </c>
    </row>
    <row r="68" spans="1:13" ht="15" x14ac:dyDescent="0.25">
      <c r="A68" s="8">
        <v>42045.450633344903</v>
      </c>
      <c r="B68" s="3" t="s">
        <v>578</v>
      </c>
      <c r="C68" s="3" t="s">
        <v>579</v>
      </c>
      <c r="D68" s="3" t="s">
        <v>580</v>
      </c>
      <c r="E68" s="3" t="s">
        <v>490</v>
      </c>
      <c r="F68" s="3" t="s">
        <v>118</v>
      </c>
      <c r="G68" s="26" t="s">
        <v>39</v>
      </c>
      <c r="H68" s="3" t="s">
        <v>73</v>
      </c>
      <c r="I68" s="3" t="s">
        <v>581</v>
      </c>
      <c r="J68" s="3" t="s">
        <v>514</v>
      </c>
      <c r="K68" s="3" t="s">
        <v>59</v>
      </c>
      <c r="L68" s="3" t="s">
        <v>270</v>
      </c>
      <c r="M68" s="3" t="s">
        <v>45</v>
      </c>
    </row>
    <row r="69" spans="1:13" ht="15" x14ac:dyDescent="0.25">
      <c r="A69" s="8">
        <v>42045.460989004627</v>
      </c>
      <c r="B69" s="3" t="s">
        <v>582</v>
      </c>
      <c r="C69" s="3" t="s">
        <v>583</v>
      </c>
      <c r="D69" s="3" t="s">
        <v>584</v>
      </c>
      <c r="E69" s="3" t="s">
        <v>258</v>
      </c>
      <c r="F69" s="3" t="s">
        <v>186</v>
      </c>
      <c r="G69" s="26" t="s">
        <v>39</v>
      </c>
      <c r="H69" s="3" t="s">
        <v>585</v>
      </c>
      <c r="I69" s="3" t="s">
        <v>588</v>
      </c>
      <c r="J69" s="3" t="s">
        <v>112</v>
      </c>
      <c r="K69" s="3" t="s">
        <v>43</v>
      </c>
      <c r="L69" s="3" t="s">
        <v>243</v>
      </c>
      <c r="M69" s="3" t="s">
        <v>45</v>
      </c>
    </row>
    <row r="70" spans="1:13" ht="15" x14ac:dyDescent="0.25">
      <c r="A70" s="8">
        <v>42045.498154629633</v>
      </c>
      <c r="B70" s="3" t="s">
        <v>591</v>
      </c>
      <c r="C70" s="3" t="s">
        <v>592</v>
      </c>
      <c r="D70" s="3" t="s">
        <v>593</v>
      </c>
      <c r="E70" s="3" t="s">
        <v>594</v>
      </c>
      <c r="F70" s="3" t="s">
        <v>197</v>
      </c>
      <c r="G70" s="26" t="s">
        <v>221</v>
      </c>
      <c r="H70" s="3" t="s">
        <v>54</v>
      </c>
      <c r="I70" s="3" t="s">
        <v>403</v>
      </c>
      <c r="J70" s="3" t="s">
        <v>89</v>
      </c>
      <c r="K70" s="3" t="s">
        <v>595</v>
      </c>
      <c r="L70" s="3" t="s">
        <v>596</v>
      </c>
      <c r="M70" s="3" t="s">
        <v>94</v>
      </c>
    </row>
    <row r="71" spans="1:13" ht="15" x14ac:dyDescent="0.25">
      <c r="A71" s="8">
        <v>42045.533832511574</v>
      </c>
      <c r="B71" s="3" t="s">
        <v>133</v>
      </c>
      <c r="C71" s="3" t="s">
        <v>598</v>
      </c>
      <c r="D71" s="3" t="s">
        <v>599</v>
      </c>
      <c r="E71" s="3" t="s">
        <v>490</v>
      </c>
      <c r="F71" s="3" t="s">
        <v>186</v>
      </c>
      <c r="G71" s="26" t="s">
        <v>39</v>
      </c>
      <c r="H71" s="3" t="s">
        <v>251</v>
      </c>
      <c r="I71" s="3" t="s">
        <v>132</v>
      </c>
      <c r="J71" s="3" t="s">
        <v>600</v>
      </c>
      <c r="K71" s="3" t="s">
        <v>43</v>
      </c>
      <c r="L71" s="3" t="s">
        <v>289</v>
      </c>
      <c r="M71" s="3" t="s">
        <v>45</v>
      </c>
    </row>
    <row r="72" spans="1:13" ht="15" x14ac:dyDescent="0.25">
      <c r="A72" s="8">
        <v>42045.57996520833</v>
      </c>
      <c r="B72" s="3" t="s">
        <v>558</v>
      </c>
      <c r="C72" s="3" t="s">
        <v>601</v>
      </c>
      <c r="D72" s="3" t="s">
        <v>602</v>
      </c>
      <c r="E72" s="3" t="s">
        <v>603</v>
      </c>
      <c r="F72" s="3" t="s">
        <v>72</v>
      </c>
      <c r="G72" s="26" t="s">
        <v>198</v>
      </c>
      <c r="H72" s="3" t="s">
        <v>40</v>
      </c>
      <c r="I72" s="3" t="s">
        <v>331</v>
      </c>
      <c r="J72" s="3" t="s">
        <v>164</v>
      </c>
      <c r="K72" s="3" t="s">
        <v>537</v>
      </c>
      <c r="L72" s="3" t="s">
        <v>146</v>
      </c>
      <c r="M72" s="3" t="s">
        <v>94</v>
      </c>
    </row>
    <row r="73" spans="1:13" ht="15" x14ac:dyDescent="0.25">
      <c r="A73" s="8">
        <v>42045.649554143514</v>
      </c>
      <c r="B73" s="3" t="s">
        <v>607</v>
      </c>
      <c r="C73" s="3" t="s">
        <v>608</v>
      </c>
      <c r="D73" s="3" t="s">
        <v>609</v>
      </c>
      <c r="E73" s="3" t="s">
        <v>610</v>
      </c>
      <c r="F73" s="3" t="s">
        <v>197</v>
      </c>
      <c r="G73" s="26" t="s">
        <v>221</v>
      </c>
      <c r="H73" s="3" t="s">
        <v>85</v>
      </c>
      <c r="I73" s="3" t="s">
        <v>471</v>
      </c>
      <c r="J73" s="3" t="s">
        <v>123</v>
      </c>
      <c r="K73" s="3" t="s">
        <v>348</v>
      </c>
      <c r="L73" s="3" t="s">
        <v>93</v>
      </c>
      <c r="M73" s="3" t="s">
        <v>94</v>
      </c>
    </row>
    <row r="74" spans="1:13" ht="15" x14ac:dyDescent="0.25">
      <c r="A74" s="8">
        <v>42045.659330138886</v>
      </c>
      <c r="B74" s="3" t="s">
        <v>141</v>
      </c>
      <c r="C74" s="3" t="s">
        <v>614</v>
      </c>
      <c r="D74" s="3" t="s">
        <v>615</v>
      </c>
      <c r="E74" s="3" t="s">
        <v>616</v>
      </c>
      <c r="F74" s="3" t="s">
        <v>128</v>
      </c>
      <c r="G74" s="26" t="s">
        <v>84</v>
      </c>
      <c r="H74" s="3" t="s">
        <v>618</v>
      </c>
      <c r="I74" s="3" t="s">
        <v>331</v>
      </c>
      <c r="J74" s="3" t="s">
        <v>89</v>
      </c>
      <c r="K74" s="3" t="s">
        <v>332</v>
      </c>
      <c r="L74" s="3" t="s">
        <v>324</v>
      </c>
      <c r="M74" s="3" t="s">
        <v>94</v>
      </c>
    </row>
    <row r="75" spans="1:13" ht="15" x14ac:dyDescent="0.25">
      <c r="A75" s="8">
        <v>42045.67345407408</v>
      </c>
      <c r="B75" s="3" t="s">
        <v>201</v>
      </c>
      <c r="C75" s="3" t="s">
        <v>202</v>
      </c>
      <c r="D75" s="3" t="s">
        <v>203</v>
      </c>
      <c r="E75" s="3" t="s">
        <v>50</v>
      </c>
      <c r="F75" s="3" t="s">
        <v>259</v>
      </c>
      <c r="G75" s="26" t="s">
        <v>221</v>
      </c>
      <c r="H75" s="3" t="s">
        <v>54</v>
      </c>
      <c r="I75" s="3" t="s">
        <v>41</v>
      </c>
      <c r="J75" s="3" t="s">
        <v>123</v>
      </c>
      <c r="K75" s="3" t="s">
        <v>43</v>
      </c>
      <c r="L75" s="3" t="s">
        <v>621</v>
      </c>
      <c r="M75" s="3" t="s">
        <v>94</v>
      </c>
    </row>
    <row r="76" spans="1:13" ht="15" x14ac:dyDescent="0.25">
      <c r="A76" s="8">
        <v>42045.679231134258</v>
      </c>
      <c r="B76" s="3" t="s">
        <v>622</v>
      </c>
      <c r="C76" s="3" t="s">
        <v>623</v>
      </c>
      <c r="D76" s="3" t="s">
        <v>624</v>
      </c>
      <c r="E76" s="3" t="s">
        <v>625</v>
      </c>
      <c r="F76" s="3" t="s">
        <v>626</v>
      </c>
      <c r="G76" s="26" t="s">
        <v>238</v>
      </c>
      <c r="H76" s="3" t="s">
        <v>330</v>
      </c>
      <c r="I76" s="3" t="s">
        <v>627</v>
      </c>
      <c r="J76" s="3" t="s">
        <v>112</v>
      </c>
      <c r="K76" s="3" t="s">
        <v>43</v>
      </c>
      <c r="L76" s="3" t="s">
        <v>472</v>
      </c>
      <c r="M76" s="3" t="s">
        <v>45</v>
      </c>
    </row>
    <row r="77" spans="1:13" ht="15" x14ac:dyDescent="0.25">
      <c r="A77" s="8">
        <v>42045.722293935185</v>
      </c>
      <c r="B77" s="3" t="s">
        <v>628</v>
      </c>
      <c r="C77" s="3" t="s">
        <v>629</v>
      </c>
      <c r="D77" s="3" t="s">
        <v>630</v>
      </c>
      <c r="E77" s="3" t="s">
        <v>631</v>
      </c>
      <c r="F77" s="3" t="s">
        <v>186</v>
      </c>
      <c r="G77" s="26" t="s">
        <v>39</v>
      </c>
      <c r="H77" s="3" t="s">
        <v>550</v>
      </c>
      <c r="I77" s="3" t="s">
        <v>632</v>
      </c>
      <c r="J77" s="3" t="s">
        <v>42</v>
      </c>
      <c r="K77" s="3" t="s">
        <v>43</v>
      </c>
      <c r="L77" s="3" t="s">
        <v>289</v>
      </c>
      <c r="M77" s="3" t="s">
        <v>45</v>
      </c>
    </row>
    <row r="78" spans="1:13" ht="15" x14ac:dyDescent="0.25">
      <c r="A78" s="8">
        <v>42046.375924618056</v>
      </c>
      <c r="B78" s="3" t="s">
        <v>635</v>
      </c>
      <c r="C78" s="3" t="s">
        <v>636</v>
      </c>
      <c r="D78" s="3" t="s">
        <v>637</v>
      </c>
      <c r="E78" s="3" t="s">
        <v>490</v>
      </c>
      <c r="F78" s="3" t="s">
        <v>72</v>
      </c>
      <c r="G78" s="26" t="s">
        <v>39</v>
      </c>
      <c r="H78" s="3" t="s">
        <v>73</v>
      </c>
      <c r="I78" s="3" t="s">
        <v>41</v>
      </c>
      <c r="J78" s="3" t="s">
        <v>639</v>
      </c>
      <c r="K78" s="3" t="s">
        <v>43</v>
      </c>
      <c r="L78" s="3" t="s">
        <v>324</v>
      </c>
      <c r="M78" s="3" t="s">
        <v>45</v>
      </c>
    </row>
    <row r="79" spans="1:13" ht="15" x14ac:dyDescent="0.25">
      <c r="A79" s="8">
        <v>42046.440003136573</v>
      </c>
      <c r="B79" s="3" t="s">
        <v>460</v>
      </c>
      <c r="C79" s="3" t="s">
        <v>461</v>
      </c>
      <c r="D79" s="3" t="s">
        <v>462</v>
      </c>
      <c r="E79" s="3" t="s">
        <v>643</v>
      </c>
      <c r="F79" s="3" t="s">
        <v>197</v>
      </c>
      <c r="G79" s="26" t="s">
        <v>84</v>
      </c>
      <c r="H79" s="3" t="s">
        <v>312</v>
      </c>
      <c r="I79" s="3" t="s">
        <v>331</v>
      </c>
      <c r="J79" s="3" t="s">
        <v>42</v>
      </c>
      <c r="K79" s="3" t="s">
        <v>537</v>
      </c>
      <c r="L79" s="3" t="s">
        <v>169</v>
      </c>
      <c r="M79" s="3" t="s">
        <v>644</v>
      </c>
    </row>
    <row r="80" spans="1:13" ht="15" x14ac:dyDescent="0.25">
      <c r="A80" s="8">
        <v>42046.497386180556</v>
      </c>
      <c r="B80" s="3" t="s">
        <v>187</v>
      </c>
      <c r="C80" s="3" t="s">
        <v>645</v>
      </c>
      <c r="D80" s="3" t="s">
        <v>188</v>
      </c>
      <c r="E80" s="3" t="s">
        <v>646</v>
      </c>
      <c r="F80" s="3" t="s">
        <v>128</v>
      </c>
      <c r="G80" s="26" t="s">
        <v>84</v>
      </c>
      <c r="H80" s="3" t="s">
        <v>73</v>
      </c>
      <c r="I80" s="3" t="s">
        <v>205</v>
      </c>
      <c r="J80" s="3" t="s">
        <v>123</v>
      </c>
      <c r="K80" s="3" t="s">
        <v>104</v>
      </c>
      <c r="L80" s="3" t="s">
        <v>317</v>
      </c>
      <c r="M80" s="3" t="s">
        <v>45</v>
      </c>
    </row>
    <row r="81" spans="1:13" ht="15" x14ac:dyDescent="0.25">
      <c r="A81" s="8">
        <v>42046.554610763895</v>
      </c>
      <c r="B81" s="3" t="s">
        <v>647</v>
      </c>
      <c r="C81" s="3" t="s">
        <v>648</v>
      </c>
      <c r="D81" s="3" t="s">
        <v>649</v>
      </c>
      <c r="E81" s="3" t="s">
        <v>650</v>
      </c>
      <c r="F81" s="3" t="s">
        <v>197</v>
      </c>
      <c r="G81" s="26" t="s">
        <v>84</v>
      </c>
      <c r="H81" s="3" t="s">
        <v>251</v>
      </c>
      <c r="I81" s="3" t="s">
        <v>331</v>
      </c>
      <c r="J81" s="3" t="s">
        <v>164</v>
      </c>
      <c r="K81" s="3" t="s">
        <v>339</v>
      </c>
      <c r="L81" s="3" t="s">
        <v>93</v>
      </c>
      <c r="M81" s="3" t="s">
        <v>94</v>
      </c>
    </row>
    <row r="82" spans="1:13" ht="15" x14ac:dyDescent="0.25">
      <c r="A82" s="8">
        <v>42046.603310497689</v>
      </c>
      <c r="B82" s="3" t="s">
        <v>337</v>
      </c>
      <c r="C82" s="3" t="s">
        <v>652</v>
      </c>
      <c r="D82" s="3" t="s">
        <v>653</v>
      </c>
      <c r="E82" s="3" t="s">
        <v>654</v>
      </c>
      <c r="F82" s="3" t="s">
        <v>186</v>
      </c>
      <c r="G82" s="26" t="s">
        <v>39</v>
      </c>
      <c r="H82" s="3" t="s">
        <v>656</v>
      </c>
      <c r="I82" s="3" t="s">
        <v>530</v>
      </c>
      <c r="J82" s="3" t="s">
        <v>56</v>
      </c>
      <c r="K82" s="3" t="s">
        <v>59</v>
      </c>
      <c r="L82" s="3" t="s">
        <v>134</v>
      </c>
      <c r="M82" s="3" t="s">
        <v>45</v>
      </c>
    </row>
    <row r="83" spans="1:13" ht="15" x14ac:dyDescent="0.25">
      <c r="A83" s="8">
        <v>42046.623315324076</v>
      </c>
      <c r="B83" s="3" t="s">
        <v>659</v>
      </c>
      <c r="C83" s="3" t="s">
        <v>660</v>
      </c>
      <c r="D83" s="3" t="s">
        <v>663</v>
      </c>
      <c r="E83" s="3" t="s">
        <v>665</v>
      </c>
      <c r="F83" s="3" t="s">
        <v>186</v>
      </c>
      <c r="G83" s="26" t="s">
        <v>39</v>
      </c>
      <c r="H83" s="3" t="s">
        <v>550</v>
      </c>
      <c r="I83" s="3" t="s">
        <v>666</v>
      </c>
      <c r="J83" s="3" t="s">
        <v>112</v>
      </c>
      <c r="K83" s="3" t="s">
        <v>43</v>
      </c>
      <c r="L83" s="3" t="s">
        <v>472</v>
      </c>
      <c r="M83" s="3" t="s">
        <v>45</v>
      </c>
    </row>
    <row r="84" spans="1:13" ht="15" x14ac:dyDescent="0.25">
      <c r="A84" s="8">
        <v>42046.630006516207</v>
      </c>
      <c r="B84" s="3" t="s">
        <v>667</v>
      </c>
      <c r="C84" s="3" t="s">
        <v>668</v>
      </c>
      <c r="D84" s="3" t="s">
        <v>672</v>
      </c>
      <c r="E84" s="3" t="s">
        <v>673</v>
      </c>
      <c r="F84" s="3" t="s">
        <v>151</v>
      </c>
      <c r="G84" s="26" t="s">
        <v>84</v>
      </c>
      <c r="H84" s="3" t="s">
        <v>54</v>
      </c>
      <c r="I84" s="3" t="s">
        <v>677</v>
      </c>
      <c r="J84" s="3" t="s">
        <v>123</v>
      </c>
      <c r="K84" s="3" t="s">
        <v>59</v>
      </c>
      <c r="L84" s="3" t="s">
        <v>75</v>
      </c>
      <c r="M84" s="3" t="s">
        <v>45</v>
      </c>
    </row>
    <row r="85" spans="1:13" ht="15" x14ac:dyDescent="0.25">
      <c r="A85" s="8">
        <v>42046.631470810185</v>
      </c>
      <c r="B85" s="3" t="s">
        <v>678</v>
      </c>
      <c r="C85" s="3" t="s">
        <v>680</v>
      </c>
      <c r="D85" s="3" t="s">
        <v>681</v>
      </c>
      <c r="E85" s="3" t="s">
        <v>682</v>
      </c>
      <c r="F85" s="3" t="s">
        <v>72</v>
      </c>
      <c r="G85" s="26" t="s">
        <v>84</v>
      </c>
      <c r="H85" s="3" t="s">
        <v>285</v>
      </c>
      <c r="I85" s="3" t="s">
        <v>286</v>
      </c>
      <c r="J85" s="3" t="s">
        <v>89</v>
      </c>
      <c r="K85" s="3" t="s">
        <v>43</v>
      </c>
      <c r="L85" s="3" t="s">
        <v>75</v>
      </c>
      <c r="M85" s="3" t="s">
        <v>45</v>
      </c>
    </row>
    <row r="86" spans="1:13" ht="15" x14ac:dyDescent="0.25">
      <c r="A86" s="8">
        <v>42046.642890150462</v>
      </c>
      <c r="B86" s="3" t="s">
        <v>301</v>
      </c>
      <c r="C86" s="3" t="s">
        <v>684</v>
      </c>
      <c r="D86" s="3" t="s">
        <v>685</v>
      </c>
      <c r="E86" s="3" t="s">
        <v>686</v>
      </c>
      <c r="F86" s="3" t="s">
        <v>72</v>
      </c>
      <c r="G86" s="26" t="s">
        <v>84</v>
      </c>
      <c r="H86" s="3" t="s">
        <v>40</v>
      </c>
      <c r="I86" s="3" t="s">
        <v>687</v>
      </c>
      <c r="J86" s="3" t="s">
        <v>93</v>
      </c>
      <c r="K86" s="3" t="s">
        <v>688</v>
      </c>
      <c r="L86" s="3" t="s">
        <v>169</v>
      </c>
      <c r="M86" s="3" t="s">
        <v>45</v>
      </c>
    </row>
    <row r="87" spans="1:13" ht="15" x14ac:dyDescent="0.25">
      <c r="A87" s="8">
        <v>42046.662546967593</v>
      </c>
      <c r="B87" s="3" t="s">
        <v>497</v>
      </c>
      <c r="C87" s="3" t="s">
        <v>498</v>
      </c>
      <c r="D87" s="3" t="s">
        <v>499</v>
      </c>
      <c r="E87" s="3" t="s">
        <v>500</v>
      </c>
      <c r="F87" s="3" t="s">
        <v>72</v>
      </c>
      <c r="G87" s="26" t="s">
        <v>39</v>
      </c>
      <c r="H87" s="3" t="s">
        <v>251</v>
      </c>
      <c r="I87" s="3" t="s">
        <v>477</v>
      </c>
      <c r="J87" s="3" t="s">
        <v>89</v>
      </c>
      <c r="K87" s="3" t="s">
        <v>348</v>
      </c>
      <c r="L87" s="3" t="s">
        <v>289</v>
      </c>
      <c r="M87" s="3" t="s">
        <v>45</v>
      </c>
    </row>
    <row r="88" spans="1:13" ht="15" x14ac:dyDescent="0.25">
      <c r="A88" s="8">
        <v>42046.667064282403</v>
      </c>
      <c r="B88" s="3" t="s">
        <v>690</v>
      </c>
      <c r="C88" s="3" t="s">
        <v>691</v>
      </c>
      <c r="D88" s="3" t="s">
        <v>692</v>
      </c>
      <c r="E88" s="3" t="s">
        <v>693</v>
      </c>
      <c r="F88" s="3" t="s">
        <v>259</v>
      </c>
      <c r="G88" s="26" t="s">
        <v>39</v>
      </c>
      <c r="H88" s="3" t="s">
        <v>73</v>
      </c>
      <c r="I88" s="3" t="s">
        <v>389</v>
      </c>
      <c r="J88" s="3" t="s">
        <v>42</v>
      </c>
      <c r="K88" s="3" t="s">
        <v>43</v>
      </c>
      <c r="L88" s="3" t="s">
        <v>231</v>
      </c>
      <c r="M88" s="3" t="s">
        <v>45</v>
      </c>
    </row>
    <row r="89" spans="1:13" ht="15" x14ac:dyDescent="0.25">
      <c r="A89" s="8">
        <v>42046.674748842597</v>
      </c>
      <c r="B89" s="3" t="s">
        <v>699</v>
      </c>
      <c r="C89" s="3" t="s">
        <v>700</v>
      </c>
      <c r="D89" s="3" t="s">
        <v>701</v>
      </c>
      <c r="E89" s="3" t="s">
        <v>702</v>
      </c>
      <c r="F89" s="3" t="s">
        <v>110</v>
      </c>
      <c r="G89" s="26" t="s">
        <v>84</v>
      </c>
      <c r="H89" s="3" t="s">
        <v>152</v>
      </c>
      <c r="I89" s="3" t="s">
        <v>403</v>
      </c>
      <c r="J89" s="3" t="s">
        <v>103</v>
      </c>
      <c r="K89" s="3" t="s">
        <v>348</v>
      </c>
      <c r="L89" s="3" t="s">
        <v>93</v>
      </c>
      <c r="M89" s="3" t="s">
        <v>94</v>
      </c>
    </row>
    <row r="90" spans="1:13" ht="15" x14ac:dyDescent="0.25">
      <c r="A90" s="8">
        <v>42046.762861319447</v>
      </c>
      <c r="B90" s="3" t="s">
        <v>707</v>
      </c>
      <c r="C90" s="3" t="s">
        <v>708</v>
      </c>
      <c r="D90" s="3" t="s">
        <v>709</v>
      </c>
      <c r="E90" s="3" t="s">
        <v>27</v>
      </c>
      <c r="F90" s="3" t="s">
        <v>128</v>
      </c>
      <c r="G90" s="26" t="s">
        <v>84</v>
      </c>
      <c r="H90" s="3" t="s">
        <v>73</v>
      </c>
      <c r="I90" s="3" t="s">
        <v>711</v>
      </c>
      <c r="J90" s="3" t="s">
        <v>112</v>
      </c>
      <c r="K90" s="3" t="s">
        <v>287</v>
      </c>
      <c r="L90" s="3" t="s">
        <v>712</v>
      </c>
      <c r="M90" s="3" t="s">
        <v>45</v>
      </c>
    </row>
    <row r="91" spans="1:13" ht="15" x14ac:dyDescent="0.25">
      <c r="A91" s="8">
        <v>42046.772215081022</v>
      </c>
      <c r="B91" s="3" t="s">
        <v>717</v>
      </c>
      <c r="C91" s="3" t="s">
        <v>718</v>
      </c>
      <c r="D91" s="3" t="s">
        <v>719</v>
      </c>
      <c r="E91" s="3" t="s">
        <v>236</v>
      </c>
      <c r="F91" s="3" t="s">
        <v>186</v>
      </c>
      <c r="G91" s="26" t="s">
        <v>39</v>
      </c>
      <c r="H91" s="3" t="s">
        <v>54</v>
      </c>
      <c r="I91" s="3" t="s">
        <v>74</v>
      </c>
      <c r="J91" s="3" t="s">
        <v>42</v>
      </c>
      <c r="K91" s="3" t="s">
        <v>104</v>
      </c>
      <c r="L91" s="3" t="s">
        <v>146</v>
      </c>
      <c r="M91" s="3" t="s">
        <v>45</v>
      </c>
    </row>
    <row r="92" spans="1:13" ht="15" x14ac:dyDescent="0.25">
      <c r="A92" s="8">
        <v>42047.329680879629</v>
      </c>
      <c r="B92" s="3" t="s">
        <v>372</v>
      </c>
      <c r="C92" s="3" t="s">
        <v>720</v>
      </c>
      <c r="D92" s="3" t="s">
        <v>721</v>
      </c>
      <c r="E92" s="3" t="s">
        <v>92</v>
      </c>
      <c r="F92" s="3" t="s">
        <v>197</v>
      </c>
      <c r="G92" s="26" t="s">
        <v>198</v>
      </c>
      <c r="H92" s="3" t="s">
        <v>481</v>
      </c>
      <c r="I92" s="3" t="s">
        <v>55</v>
      </c>
      <c r="J92" s="3" t="s">
        <v>42</v>
      </c>
      <c r="K92" s="3" t="s">
        <v>104</v>
      </c>
      <c r="L92" s="3" t="s">
        <v>324</v>
      </c>
      <c r="M92" s="3" t="s">
        <v>45</v>
      </c>
    </row>
    <row r="93" spans="1:13" ht="15" x14ac:dyDescent="0.25">
      <c r="A93" s="8">
        <v>42047.399756712963</v>
      </c>
      <c r="B93" s="3" t="s">
        <v>713</v>
      </c>
      <c r="C93" s="3" t="s">
        <v>714</v>
      </c>
      <c r="D93" s="3" t="s">
        <v>715</v>
      </c>
      <c r="E93" s="3" t="s">
        <v>716</v>
      </c>
      <c r="F93" s="3" t="s">
        <v>128</v>
      </c>
      <c r="G93" s="26" t="s">
        <v>238</v>
      </c>
      <c r="H93" s="3" t="s">
        <v>550</v>
      </c>
      <c r="I93" s="3" t="s">
        <v>536</v>
      </c>
      <c r="J93" s="3" t="s">
        <v>42</v>
      </c>
      <c r="K93" s="3" t="s">
        <v>43</v>
      </c>
      <c r="L93" s="3" t="s">
        <v>726</v>
      </c>
      <c r="M93" s="3" t="s">
        <v>45</v>
      </c>
    </row>
    <row r="94" spans="1:13" ht="15" x14ac:dyDescent="0.25">
      <c r="A94" s="8">
        <v>42047.535386898147</v>
      </c>
      <c r="B94" s="3" t="s">
        <v>728</v>
      </c>
      <c r="C94" s="3" t="s">
        <v>729</v>
      </c>
      <c r="D94" s="3" t="s">
        <v>730</v>
      </c>
      <c r="E94" s="3" t="s">
        <v>92</v>
      </c>
      <c r="F94" s="3" t="s">
        <v>197</v>
      </c>
      <c r="G94" s="26" t="s">
        <v>84</v>
      </c>
      <c r="H94" s="3" t="s">
        <v>152</v>
      </c>
      <c r="I94" s="3" t="s">
        <v>403</v>
      </c>
      <c r="J94" s="3" t="s">
        <v>123</v>
      </c>
      <c r="K94" s="3" t="s">
        <v>104</v>
      </c>
      <c r="L94" s="3" t="s">
        <v>732</v>
      </c>
      <c r="M94" s="3" t="s">
        <v>94</v>
      </c>
    </row>
    <row r="95" spans="1:13" ht="15" x14ac:dyDescent="0.25">
      <c r="A95" s="8">
        <v>42047.55374899305</v>
      </c>
      <c r="B95" s="3" t="s">
        <v>633</v>
      </c>
      <c r="C95" s="3" t="s">
        <v>733</v>
      </c>
      <c r="D95" s="3" t="s">
        <v>735</v>
      </c>
      <c r="E95" s="3" t="s">
        <v>736</v>
      </c>
      <c r="F95" s="3" t="s">
        <v>259</v>
      </c>
      <c r="G95" s="26" t="s">
        <v>238</v>
      </c>
      <c r="H95" s="3" t="s">
        <v>85</v>
      </c>
      <c r="I95" s="3" t="s">
        <v>132</v>
      </c>
      <c r="J95" s="3" t="s">
        <v>89</v>
      </c>
      <c r="K95" s="3" t="s">
        <v>43</v>
      </c>
      <c r="L95" s="3" t="s">
        <v>146</v>
      </c>
      <c r="M95" s="3" t="s">
        <v>45</v>
      </c>
    </row>
    <row r="96" spans="1:13" ht="15" x14ac:dyDescent="0.25">
      <c r="A96" s="8">
        <v>42047.566355405092</v>
      </c>
      <c r="B96" s="3" t="s">
        <v>227</v>
      </c>
      <c r="C96" s="3" t="s">
        <v>228</v>
      </c>
      <c r="D96" s="3" t="s">
        <v>229</v>
      </c>
      <c r="E96" s="3" t="s">
        <v>258</v>
      </c>
      <c r="F96" s="3" t="s">
        <v>186</v>
      </c>
      <c r="G96" s="26" t="s">
        <v>84</v>
      </c>
      <c r="H96" s="3" t="s">
        <v>303</v>
      </c>
      <c r="I96" s="3" t="s">
        <v>74</v>
      </c>
      <c r="J96" s="3" t="s">
        <v>56</v>
      </c>
      <c r="K96" s="3" t="s">
        <v>43</v>
      </c>
      <c r="L96" s="3" t="s">
        <v>231</v>
      </c>
      <c r="M96" s="3" t="s">
        <v>64</v>
      </c>
    </row>
    <row r="97" spans="1:13" ht="15" x14ac:dyDescent="0.25">
      <c r="A97" s="14">
        <v>42048.345433807866</v>
      </c>
      <c r="B97" s="15" t="s">
        <v>277</v>
      </c>
      <c r="C97" s="15" t="s">
        <v>740</v>
      </c>
      <c r="D97" s="15" t="s">
        <v>741</v>
      </c>
      <c r="E97" s="15" t="s">
        <v>742</v>
      </c>
      <c r="F97" s="15" t="s">
        <v>36</v>
      </c>
      <c r="G97" s="26" t="s">
        <v>198</v>
      </c>
      <c r="H97" s="15" t="s">
        <v>54</v>
      </c>
      <c r="I97" s="15" t="s">
        <v>122</v>
      </c>
      <c r="J97" s="15" t="s">
        <v>123</v>
      </c>
      <c r="K97" s="15" t="s">
        <v>253</v>
      </c>
      <c r="L97" s="15" t="s">
        <v>63</v>
      </c>
      <c r="M97" s="15" t="s">
        <v>94</v>
      </c>
    </row>
    <row r="98" spans="1:13" ht="15" x14ac:dyDescent="0.25">
      <c r="A98" s="8">
        <v>42048.357126585652</v>
      </c>
      <c r="B98" s="3" t="s">
        <v>744</v>
      </c>
      <c r="C98" s="3" t="s">
        <v>745</v>
      </c>
      <c r="D98" s="3" t="s">
        <v>746</v>
      </c>
      <c r="E98" s="3" t="s">
        <v>150</v>
      </c>
      <c r="F98" s="3" t="s">
        <v>72</v>
      </c>
      <c r="G98" s="26" t="s">
        <v>238</v>
      </c>
      <c r="H98" s="3" t="s">
        <v>152</v>
      </c>
      <c r="I98" s="3" t="s">
        <v>748</v>
      </c>
      <c r="J98" s="3" t="s">
        <v>42</v>
      </c>
      <c r="K98" s="3" t="s">
        <v>348</v>
      </c>
      <c r="L98" s="3" t="s">
        <v>317</v>
      </c>
      <c r="M98" s="3" t="s">
        <v>94</v>
      </c>
    </row>
    <row r="99" spans="1:13" ht="15" x14ac:dyDescent="0.25">
      <c r="A99" s="8">
        <v>42048.446438078703</v>
      </c>
      <c r="B99" s="3" t="s">
        <v>129</v>
      </c>
      <c r="C99" s="3" t="s">
        <v>130</v>
      </c>
      <c r="D99" s="3" t="s">
        <v>131</v>
      </c>
      <c r="E99" s="3" t="s">
        <v>751</v>
      </c>
      <c r="F99" s="3" t="s">
        <v>72</v>
      </c>
      <c r="G99" s="26" t="s">
        <v>84</v>
      </c>
      <c r="H99" s="3" t="s">
        <v>85</v>
      </c>
      <c r="I99" s="3" t="s">
        <v>276</v>
      </c>
      <c r="J99" s="3" t="s">
        <v>103</v>
      </c>
      <c r="K99" s="3" t="s">
        <v>43</v>
      </c>
      <c r="L99" s="3" t="s">
        <v>621</v>
      </c>
      <c r="M99" s="3" t="s">
        <v>94</v>
      </c>
    </row>
    <row r="100" spans="1:13" ht="15" x14ac:dyDescent="0.25">
      <c r="A100" s="8">
        <v>42048.446530520836</v>
      </c>
      <c r="B100" s="3" t="s">
        <v>752</v>
      </c>
      <c r="C100" s="3" t="s">
        <v>753</v>
      </c>
      <c r="D100" s="3" t="s">
        <v>754</v>
      </c>
      <c r="E100" s="3" t="s">
        <v>755</v>
      </c>
      <c r="F100" s="3" t="s">
        <v>186</v>
      </c>
      <c r="G100" s="26" t="s">
        <v>39</v>
      </c>
      <c r="H100" s="3" t="s">
        <v>54</v>
      </c>
      <c r="I100" s="3" t="s">
        <v>74</v>
      </c>
      <c r="J100" s="3" t="s">
        <v>103</v>
      </c>
      <c r="K100" s="3" t="s">
        <v>59</v>
      </c>
      <c r="L100" s="3" t="s">
        <v>231</v>
      </c>
      <c r="M100" s="3" t="s">
        <v>94</v>
      </c>
    </row>
    <row r="101" spans="1:13" ht="15" x14ac:dyDescent="0.25">
      <c r="A101" s="8">
        <v>42048.590224664345</v>
      </c>
      <c r="B101" s="3" t="s">
        <v>405</v>
      </c>
      <c r="C101" s="3" t="s">
        <v>406</v>
      </c>
      <c r="D101" s="3" t="s">
        <v>407</v>
      </c>
      <c r="E101" s="3" t="s">
        <v>408</v>
      </c>
      <c r="F101" s="3" t="s">
        <v>197</v>
      </c>
      <c r="G101" s="26" t="s">
        <v>84</v>
      </c>
      <c r="H101" s="3" t="s">
        <v>152</v>
      </c>
      <c r="I101" s="3" t="s">
        <v>331</v>
      </c>
      <c r="J101" s="3" t="s">
        <v>89</v>
      </c>
      <c r="K101" s="3" t="s">
        <v>153</v>
      </c>
      <c r="L101" s="3" t="s">
        <v>138</v>
      </c>
      <c r="M101" s="3" t="s">
        <v>45</v>
      </c>
    </row>
    <row r="102" spans="1:13" ht="15" x14ac:dyDescent="0.25">
      <c r="A102" s="8">
        <v>42049.944427280097</v>
      </c>
      <c r="B102" s="3" t="s">
        <v>757</v>
      </c>
      <c r="C102" s="3" t="s">
        <v>758</v>
      </c>
      <c r="D102" s="3" t="s">
        <v>759</v>
      </c>
      <c r="E102" s="3" t="s">
        <v>760</v>
      </c>
      <c r="F102" s="3" t="s">
        <v>36</v>
      </c>
      <c r="G102" s="26" t="s">
        <v>39</v>
      </c>
      <c r="H102" s="3" t="s">
        <v>251</v>
      </c>
      <c r="I102" s="3" t="s">
        <v>211</v>
      </c>
      <c r="J102" s="3" t="s">
        <v>112</v>
      </c>
      <c r="K102" s="3" t="s">
        <v>59</v>
      </c>
      <c r="L102" s="3" t="s">
        <v>726</v>
      </c>
      <c r="M102" s="3" t="s">
        <v>45</v>
      </c>
    </row>
    <row r="103" spans="1:13" ht="15" x14ac:dyDescent="0.25">
      <c r="A103" s="8">
        <v>42051.37445841435</v>
      </c>
      <c r="B103" s="3" t="s">
        <v>763</v>
      </c>
      <c r="C103" s="3" t="s">
        <v>765</v>
      </c>
      <c r="D103" s="3" t="s">
        <v>766</v>
      </c>
      <c r="E103" s="3" t="s">
        <v>478</v>
      </c>
      <c r="F103" s="3" t="s">
        <v>72</v>
      </c>
      <c r="G103" s="26" t="s">
        <v>84</v>
      </c>
      <c r="H103" s="3" t="s">
        <v>373</v>
      </c>
      <c r="I103" s="3" t="s">
        <v>767</v>
      </c>
      <c r="J103" s="3" t="s">
        <v>42</v>
      </c>
      <c r="K103" s="3" t="s">
        <v>43</v>
      </c>
      <c r="L103" s="3" t="s">
        <v>169</v>
      </c>
      <c r="M103" s="3" t="s">
        <v>644</v>
      </c>
    </row>
    <row r="104" spans="1:13" ht="15" x14ac:dyDescent="0.25">
      <c r="A104" s="8">
        <v>42051.429944525466</v>
      </c>
      <c r="B104" s="3" t="s">
        <v>768</v>
      </c>
      <c r="C104" s="3" t="s">
        <v>769</v>
      </c>
      <c r="D104" s="3" t="s">
        <v>770</v>
      </c>
      <c r="E104" s="3" t="s">
        <v>771</v>
      </c>
      <c r="F104" s="3" t="s">
        <v>118</v>
      </c>
      <c r="G104" s="26" t="s">
        <v>221</v>
      </c>
      <c r="H104" s="3" t="s">
        <v>330</v>
      </c>
      <c r="I104" s="3" t="s">
        <v>55</v>
      </c>
      <c r="J104" s="3" t="s">
        <v>56</v>
      </c>
      <c r="K104" s="3" t="s">
        <v>59</v>
      </c>
      <c r="L104" s="3" t="s">
        <v>712</v>
      </c>
      <c r="M104" s="3" t="s">
        <v>94</v>
      </c>
    </row>
    <row r="105" spans="1:13" ht="15" x14ac:dyDescent="0.25">
      <c r="A105" s="8">
        <v>42051.440161805556</v>
      </c>
      <c r="B105" s="3" t="s">
        <v>192</v>
      </c>
      <c r="C105" s="3" t="s">
        <v>194</v>
      </c>
      <c r="D105" s="3" t="s">
        <v>196</v>
      </c>
      <c r="E105" s="3" t="s">
        <v>98</v>
      </c>
      <c r="F105" s="3" t="s">
        <v>128</v>
      </c>
      <c r="G105" s="26" t="s">
        <v>39</v>
      </c>
      <c r="H105" s="3" t="s">
        <v>152</v>
      </c>
      <c r="I105" s="3" t="s">
        <v>513</v>
      </c>
      <c r="J105" s="3" t="s">
        <v>123</v>
      </c>
      <c r="K105" s="3" t="s">
        <v>153</v>
      </c>
      <c r="L105" s="3" t="s">
        <v>775</v>
      </c>
      <c r="M105" s="3" t="s">
        <v>94</v>
      </c>
    </row>
    <row r="106" spans="1:13" ht="15" x14ac:dyDescent="0.25">
      <c r="A106" s="8">
        <v>42051.446224363426</v>
      </c>
      <c r="B106" s="3" t="s">
        <v>321</v>
      </c>
      <c r="C106" s="3" t="s">
        <v>322</v>
      </c>
      <c r="D106" s="3" t="s">
        <v>323</v>
      </c>
      <c r="E106" s="3" t="s">
        <v>776</v>
      </c>
      <c r="F106" s="3" t="s">
        <v>186</v>
      </c>
      <c r="G106" s="26" t="s">
        <v>238</v>
      </c>
      <c r="H106" s="3" t="s">
        <v>54</v>
      </c>
      <c r="I106" s="3" t="s">
        <v>459</v>
      </c>
      <c r="J106" s="3" t="s">
        <v>780</v>
      </c>
      <c r="K106" s="3" t="s">
        <v>59</v>
      </c>
      <c r="L106" s="3" t="s">
        <v>775</v>
      </c>
      <c r="M106" s="3" t="s">
        <v>45</v>
      </c>
    </row>
    <row r="107" spans="1:13" ht="15" x14ac:dyDescent="0.25">
      <c r="A107" s="8">
        <v>42051.44981914352</v>
      </c>
      <c r="B107" s="3" t="s">
        <v>781</v>
      </c>
      <c r="C107" s="3" t="s">
        <v>782</v>
      </c>
      <c r="D107" s="3" t="s">
        <v>783</v>
      </c>
      <c r="E107" s="3" t="s">
        <v>784</v>
      </c>
      <c r="F107" s="3" t="s">
        <v>151</v>
      </c>
      <c r="G107" s="26" t="s">
        <v>238</v>
      </c>
      <c r="H107" s="3" t="s">
        <v>73</v>
      </c>
      <c r="I107" s="3" t="s">
        <v>313</v>
      </c>
      <c r="J107" s="3" t="s">
        <v>112</v>
      </c>
      <c r="K107" s="3" t="s">
        <v>404</v>
      </c>
      <c r="L107" s="3" t="s">
        <v>289</v>
      </c>
      <c r="M107" s="3" t="s">
        <v>45</v>
      </c>
    </row>
    <row r="108" spans="1:13" ht="15" x14ac:dyDescent="0.25">
      <c r="A108" s="8">
        <v>42051.452753483798</v>
      </c>
      <c r="B108" s="3" t="s">
        <v>785</v>
      </c>
      <c r="C108" s="3" t="s">
        <v>786</v>
      </c>
      <c r="D108" s="3" t="s">
        <v>788</v>
      </c>
      <c r="E108" s="3" t="s">
        <v>789</v>
      </c>
      <c r="F108" s="3" t="s">
        <v>197</v>
      </c>
      <c r="G108" s="26" t="s">
        <v>84</v>
      </c>
      <c r="H108" s="3" t="s">
        <v>54</v>
      </c>
      <c r="I108" s="3" t="s">
        <v>790</v>
      </c>
      <c r="J108" s="3" t="s">
        <v>56</v>
      </c>
      <c r="K108" s="3" t="s">
        <v>59</v>
      </c>
      <c r="L108" s="3" t="s">
        <v>289</v>
      </c>
      <c r="M108" s="3" t="s">
        <v>45</v>
      </c>
    </row>
    <row r="109" spans="1:13" ht="15" x14ac:dyDescent="0.25">
      <c r="A109" s="8">
        <v>42051.456260833336</v>
      </c>
      <c r="B109" s="3" t="s">
        <v>427</v>
      </c>
      <c r="C109" s="3" t="s">
        <v>429</v>
      </c>
      <c r="D109" s="3" t="s">
        <v>430</v>
      </c>
      <c r="E109" s="3" t="s">
        <v>431</v>
      </c>
      <c r="F109" s="3" t="s">
        <v>110</v>
      </c>
      <c r="G109" s="26" t="s">
        <v>39</v>
      </c>
      <c r="H109" s="3" t="s">
        <v>152</v>
      </c>
      <c r="I109" s="3" t="s">
        <v>799</v>
      </c>
      <c r="J109" s="3" t="s">
        <v>112</v>
      </c>
      <c r="K109" s="3" t="s">
        <v>104</v>
      </c>
      <c r="L109" s="3" t="s">
        <v>93</v>
      </c>
      <c r="M109" s="3" t="s">
        <v>94</v>
      </c>
    </row>
    <row r="110" spans="1:13" ht="15" x14ac:dyDescent="0.25">
      <c r="A110" s="8">
        <v>42051.460284351851</v>
      </c>
      <c r="B110" s="3" t="s">
        <v>604</v>
      </c>
      <c r="C110" s="3" t="s">
        <v>605</v>
      </c>
      <c r="D110" s="3" t="s">
        <v>606</v>
      </c>
      <c r="E110" s="3" t="s">
        <v>800</v>
      </c>
      <c r="F110" s="3" t="s">
        <v>118</v>
      </c>
      <c r="G110" s="26" t="s">
        <v>39</v>
      </c>
      <c r="H110" s="3" t="s">
        <v>85</v>
      </c>
      <c r="I110" s="3" t="s">
        <v>801</v>
      </c>
      <c r="J110" s="3" t="s">
        <v>112</v>
      </c>
      <c r="K110" s="3" t="s">
        <v>404</v>
      </c>
      <c r="L110" s="3" t="s">
        <v>146</v>
      </c>
      <c r="M110" s="3" t="s">
        <v>45</v>
      </c>
    </row>
    <row r="111" spans="1:13" ht="15" x14ac:dyDescent="0.25">
      <c r="A111" s="8">
        <v>42051.463643425923</v>
      </c>
      <c r="B111" s="3" t="s">
        <v>806</v>
      </c>
      <c r="C111" s="3" t="s">
        <v>807</v>
      </c>
      <c r="D111" s="3" t="s">
        <v>808</v>
      </c>
      <c r="E111" s="3" t="s">
        <v>809</v>
      </c>
      <c r="F111" s="3" t="s">
        <v>53</v>
      </c>
      <c r="G111" s="26" t="s">
        <v>39</v>
      </c>
      <c r="H111" s="3" t="s">
        <v>73</v>
      </c>
      <c r="I111" s="3" t="s">
        <v>810</v>
      </c>
      <c r="J111" s="3" t="s">
        <v>600</v>
      </c>
      <c r="K111" s="3" t="s">
        <v>43</v>
      </c>
      <c r="L111" s="3" t="s">
        <v>75</v>
      </c>
      <c r="M111" s="3" t="s">
        <v>45</v>
      </c>
    </row>
    <row r="112" spans="1:13" ht="15" x14ac:dyDescent="0.25">
      <c r="A112" s="8">
        <v>42051.464095949072</v>
      </c>
      <c r="B112" s="3" t="s">
        <v>704</v>
      </c>
      <c r="C112" s="3" t="s">
        <v>705</v>
      </c>
      <c r="D112" s="3" t="s">
        <v>706</v>
      </c>
      <c r="E112" s="3" t="s">
        <v>815</v>
      </c>
      <c r="F112" s="3" t="s">
        <v>72</v>
      </c>
      <c r="G112" s="26" t="s">
        <v>39</v>
      </c>
      <c r="H112" s="3" t="s">
        <v>40</v>
      </c>
      <c r="I112" s="3" t="s">
        <v>816</v>
      </c>
      <c r="J112" s="3" t="s">
        <v>103</v>
      </c>
      <c r="K112" s="3" t="s">
        <v>43</v>
      </c>
      <c r="L112" s="3" t="s">
        <v>146</v>
      </c>
      <c r="M112" s="3" t="s">
        <v>45</v>
      </c>
    </row>
    <row r="113" spans="1:13" ht="15" x14ac:dyDescent="0.25">
      <c r="A113" s="8">
        <v>42051.466039687497</v>
      </c>
      <c r="B113" s="3" t="s">
        <v>245</v>
      </c>
      <c r="C113" s="3" t="s">
        <v>247</v>
      </c>
      <c r="D113" s="3" t="s">
        <v>817</v>
      </c>
      <c r="E113" s="3" t="s">
        <v>62</v>
      </c>
      <c r="F113" s="3" t="s">
        <v>53</v>
      </c>
      <c r="G113" s="26" t="s">
        <v>84</v>
      </c>
      <c r="H113" s="3" t="s">
        <v>520</v>
      </c>
      <c r="I113" s="3" t="s">
        <v>711</v>
      </c>
      <c r="J113" s="3" t="s">
        <v>123</v>
      </c>
      <c r="K113" s="3" t="s">
        <v>43</v>
      </c>
      <c r="L113" s="3" t="s">
        <v>775</v>
      </c>
      <c r="M113" s="3" t="s">
        <v>94</v>
      </c>
    </row>
    <row r="114" spans="1:13" ht="15" x14ac:dyDescent="0.25">
      <c r="A114" s="8">
        <v>42051.468476226852</v>
      </c>
      <c r="B114" s="3" t="s">
        <v>824</v>
      </c>
      <c r="C114" s="3" t="s">
        <v>825</v>
      </c>
      <c r="D114" s="3" t="s">
        <v>826</v>
      </c>
      <c r="E114" s="3" t="s">
        <v>827</v>
      </c>
      <c r="F114" s="3" t="s">
        <v>504</v>
      </c>
      <c r="G114" s="26" t="s">
        <v>84</v>
      </c>
      <c r="H114" s="3" t="s">
        <v>40</v>
      </c>
      <c r="I114" s="3" t="s">
        <v>829</v>
      </c>
      <c r="J114" s="3" t="s">
        <v>42</v>
      </c>
      <c r="K114" s="3" t="s">
        <v>348</v>
      </c>
      <c r="L114" s="3" t="s">
        <v>169</v>
      </c>
      <c r="M114" s="3" t="s">
        <v>45</v>
      </c>
    </row>
    <row r="115" spans="1:13" ht="15" x14ac:dyDescent="0.25">
      <c r="A115" s="8">
        <v>42051.470666342597</v>
      </c>
      <c r="B115" s="3" t="s">
        <v>832</v>
      </c>
      <c r="C115" s="3" t="s">
        <v>833</v>
      </c>
      <c r="D115" s="3" t="s">
        <v>834</v>
      </c>
      <c r="E115" s="3" t="s">
        <v>157</v>
      </c>
      <c r="F115" s="3" t="s">
        <v>72</v>
      </c>
      <c r="G115" s="26" t="s">
        <v>39</v>
      </c>
      <c r="H115" s="3" t="s">
        <v>835</v>
      </c>
      <c r="I115" s="3" t="s">
        <v>200</v>
      </c>
      <c r="J115" s="3" t="s">
        <v>600</v>
      </c>
      <c r="K115" s="3" t="s">
        <v>537</v>
      </c>
      <c r="L115" s="3" t="s">
        <v>317</v>
      </c>
      <c r="M115" s="3" t="s">
        <v>45</v>
      </c>
    </row>
    <row r="116" spans="1:13" ht="15" x14ac:dyDescent="0.25">
      <c r="A116" s="8">
        <v>42051.473742858791</v>
      </c>
      <c r="B116" s="3" t="s">
        <v>553</v>
      </c>
      <c r="C116" s="3" t="s">
        <v>838</v>
      </c>
      <c r="D116" s="3" t="s">
        <v>557</v>
      </c>
      <c r="E116" s="3" t="s">
        <v>839</v>
      </c>
      <c r="F116" s="3" t="s">
        <v>72</v>
      </c>
      <c r="G116" s="26" t="s">
        <v>39</v>
      </c>
      <c r="H116" s="3" t="s">
        <v>54</v>
      </c>
      <c r="I116" s="3" t="s">
        <v>74</v>
      </c>
      <c r="J116" s="3" t="s">
        <v>56</v>
      </c>
      <c r="K116" s="3" t="s">
        <v>43</v>
      </c>
      <c r="L116" s="3" t="s">
        <v>75</v>
      </c>
      <c r="M116" s="3" t="s">
        <v>45</v>
      </c>
    </row>
    <row r="117" spans="1:13" ht="15" x14ac:dyDescent="0.25">
      <c r="A117" s="8">
        <v>42051.476055960644</v>
      </c>
      <c r="B117" s="3" t="s">
        <v>611</v>
      </c>
      <c r="C117" s="3" t="s">
        <v>612</v>
      </c>
      <c r="D117" s="3" t="s">
        <v>613</v>
      </c>
      <c r="E117" s="3" t="s">
        <v>843</v>
      </c>
      <c r="F117" s="3" t="s">
        <v>110</v>
      </c>
      <c r="G117" s="26" t="s">
        <v>238</v>
      </c>
      <c r="H117" s="3" t="s">
        <v>338</v>
      </c>
      <c r="I117" s="3" t="s">
        <v>368</v>
      </c>
      <c r="J117" s="3" t="s">
        <v>112</v>
      </c>
      <c r="K117" s="3" t="s">
        <v>43</v>
      </c>
      <c r="L117" s="3" t="s">
        <v>324</v>
      </c>
      <c r="M117" s="3" t="s">
        <v>94</v>
      </c>
    </row>
    <row r="118" spans="1:13" ht="15" x14ac:dyDescent="0.25">
      <c r="A118" s="8">
        <v>42051.480682256944</v>
      </c>
      <c r="B118" s="3" t="s">
        <v>846</v>
      </c>
      <c r="C118" s="3" t="s">
        <v>847</v>
      </c>
      <c r="D118" s="3" t="s">
        <v>848</v>
      </c>
      <c r="E118" s="3" t="s">
        <v>837</v>
      </c>
      <c r="F118" s="3" t="s">
        <v>504</v>
      </c>
      <c r="G118" s="26" t="s">
        <v>84</v>
      </c>
      <c r="H118" s="3" t="s">
        <v>73</v>
      </c>
      <c r="I118" s="3" t="s">
        <v>102</v>
      </c>
      <c r="J118" s="3" t="s">
        <v>89</v>
      </c>
      <c r="K118" s="3" t="s">
        <v>849</v>
      </c>
      <c r="L118" s="3" t="s">
        <v>169</v>
      </c>
      <c r="M118" s="3" t="s">
        <v>94</v>
      </c>
    </row>
    <row r="119" spans="1:13" ht="15" x14ac:dyDescent="0.25">
      <c r="A119" s="8">
        <v>42051.481226469907</v>
      </c>
      <c r="B119" s="3" t="s">
        <v>279</v>
      </c>
      <c r="C119" s="3" t="s">
        <v>280</v>
      </c>
      <c r="D119" s="3" t="s">
        <v>850</v>
      </c>
      <c r="E119" s="3" t="s">
        <v>851</v>
      </c>
      <c r="F119" s="3" t="s">
        <v>197</v>
      </c>
      <c r="G119" s="26" t="s">
        <v>84</v>
      </c>
      <c r="H119" s="3" t="s">
        <v>338</v>
      </c>
      <c r="I119" s="3" t="s">
        <v>200</v>
      </c>
      <c r="J119" s="3" t="s">
        <v>103</v>
      </c>
      <c r="K119" s="3" t="s">
        <v>253</v>
      </c>
      <c r="L119" s="3" t="s">
        <v>93</v>
      </c>
      <c r="M119" s="3" t="s">
        <v>94</v>
      </c>
    </row>
    <row r="120" spans="1:13" ht="15" x14ac:dyDescent="0.25">
      <c r="A120" s="8">
        <v>42051.481235300926</v>
      </c>
      <c r="B120" s="3" t="s">
        <v>852</v>
      </c>
      <c r="C120" s="3" t="s">
        <v>853</v>
      </c>
      <c r="D120" s="3" t="s">
        <v>854</v>
      </c>
      <c r="E120" s="3" t="s">
        <v>490</v>
      </c>
      <c r="F120" s="3" t="s">
        <v>72</v>
      </c>
      <c r="G120" s="26" t="s">
        <v>39</v>
      </c>
      <c r="H120" s="3" t="s">
        <v>73</v>
      </c>
      <c r="I120" s="3" t="s">
        <v>205</v>
      </c>
      <c r="J120" s="3" t="s">
        <v>103</v>
      </c>
      <c r="K120" s="3" t="s">
        <v>43</v>
      </c>
      <c r="L120" s="3" t="s">
        <v>63</v>
      </c>
      <c r="M120" s="3" t="s">
        <v>45</v>
      </c>
    </row>
    <row r="121" spans="1:13" ht="15" x14ac:dyDescent="0.25">
      <c r="A121" s="8">
        <v>42051.484151192133</v>
      </c>
      <c r="B121" s="3" t="s">
        <v>9</v>
      </c>
      <c r="C121" s="3" t="s">
        <v>10</v>
      </c>
      <c r="D121" s="3" t="s">
        <v>856</v>
      </c>
      <c r="E121" s="3" t="s">
        <v>857</v>
      </c>
      <c r="F121" s="3" t="s">
        <v>626</v>
      </c>
      <c r="G121" s="26" t="s">
        <v>84</v>
      </c>
      <c r="H121" s="3" t="s">
        <v>85</v>
      </c>
      <c r="I121" s="3" t="s">
        <v>858</v>
      </c>
      <c r="J121" s="3" t="s">
        <v>89</v>
      </c>
      <c r="K121" s="3" t="s">
        <v>43</v>
      </c>
      <c r="L121" s="3" t="s">
        <v>93</v>
      </c>
      <c r="M121" s="3" t="s">
        <v>45</v>
      </c>
    </row>
    <row r="122" spans="1:13" ht="15" x14ac:dyDescent="0.25">
      <c r="A122" s="8">
        <v>42051.486270312496</v>
      </c>
      <c r="B122" s="3" t="s">
        <v>777</v>
      </c>
      <c r="C122" s="3" t="s">
        <v>778</v>
      </c>
      <c r="D122" s="3" t="s">
        <v>779</v>
      </c>
      <c r="E122" s="3" t="s">
        <v>454</v>
      </c>
      <c r="F122" s="3" t="s">
        <v>861</v>
      </c>
      <c r="G122" s="26" t="s">
        <v>221</v>
      </c>
      <c r="H122" s="3" t="s">
        <v>73</v>
      </c>
      <c r="I122" s="3" t="s">
        <v>666</v>
      </c>
      <c r="J122" s="3" t="s">
        <v>123</v>
      </c>
      <c r="K122" s="3" t="s">
        <v>59</v>
      </c>
      <c r="L122" s="3" t="s">
        <v>93</v>
      </c>
      <c r="M122" s="3" t="s">
        <v>45</v>
      </c>
    </row>
    <row r="123" spans="1:13" ht="15" x14ac:dyDescent="0.25">
      <c r="A123" s="8">
        <v>42051.492280196762</v>
      </c>
      <c r="B123" s="3" t="s">
        <v>661</v>
      </c>
      <c r="C123" s="3" t="s">
        <v>662</v>
      </c>
      <c r="D123" s="3" t="s">
        <v>664</v>
      </c>
      <c r="E123" s="3" t="s">
        <v>866</v>
      </c>
      <c r="F123" s="3" t="s">
        <v>186</v>
      </c>
      <c r="G123" s="26" t="s">
        <v>39</v>
      </c>
      <c r="H123" s="3" t="s">
        <v>73</v>
      </c>
      <c r="I123" s="3" t="s">
        <v>748</v>
      </c>
      <c r="J123" s="3" t="s">
        <v>56</v>
      </c>
      <c r="K123" s="3" t="s">
        <v>348</v>
      </c>
      <c r="L123" s="3" t="s">
        <v>231</v>
      </c>
      <c r="M123" s="3" t="s">
        <v>64</v>
      </c>
    </row>
    <row r="124" spans="1:13" ht="15" x14ac:dyDescent="0.25">
      <c r="A124" s="8">
        <v>42051.493835787034</v>
      </c>
      <c r="B124" s="3" t="s">
        <v>867</v>
      </c>
      <c r="C124" s="3" t="s">
        <v>868</v>
      </c>
      <c r="D124" s="3" t="s">
        <v>869</v>
      </c>
      <c r="E124" s="3" t="s">
        <v>870</v>
      </c>
      <c r="F124" s="3" t="s">
        <v>128</v>
      </c>
      <c r="G124" s="26" t="s">
        <v>238</v>
      </c>
      <c r="H124" s="3" t="s">
        <v>85</v>
      </c>
      <c r="I124" s="3" t="s">
        <v>102</v>
      </c>
      <c r="J124" s="3" t="s">
        <v>56</v>
      </c>
      <c r="K124" s="3" t="s">
        <v>43</v>
      </c>
      <c r="L124" s="3" t="s">
        <v>169</v>
      </c>
      <c r="M124" s="3" t="s">
        <v>94</v>
      </c>
    </row>
    <row r="125" spans="1:13" ht="15" x14ac:dyDescent="0.25">
      <c r="A125" s="8">
        <v>42051.518238113429</v>
      </c>
      <c r="B125" s="3" t="s">
        <v>722</v>
      </c>
      <c r="C125" s="3" t="s">
        <v>871</v>
      </c>
      <c r="D125" s="3" t="s">
        <v>723</v>
      </c>
      <c r="E125" s="3" t="s">
        <v>71</v>
      </c>
      <c r="F125" s="3" t="s">
        <v>110</v>
      </c>
      <c r="G125" s="26" t="s">
        <v>84</v>
      </c>
      <c r="H125" s="3" t="s">
        <v>85</v>
      </c>
      <c r="I125" s="3" t="s">
        <v>875</v>
      </c>
      <c r="J125" s="3" t="s">
        <v>112</v>
      </c>
      <c r="K125" s="3" t="s">
        <v>43</v>
      </c>
      <c r="L125" s="3" t="s">
        <v>146</v>
      </c>
      <c r="M125" s="3" t="s">
        <v>45</v>
      </c>
    </row>
    <row r="126" spans="1:13" ht="15" x14ac:dyDescent="0.25">
      <c r="A126" s="8">
        <v>42051.521929918985</v>
      </c>
      <c r="B126" s="3" t="s">
        <v>119</v>
      </c>
      <c r="C126" s="3" t="s">
        <v>120</v>
      </c>
      <c r="D126" s="3" t="s">
        <v>121</v>
      </c>
      <c r="E126" s="3" t="s">
        <v>62</v>
      </c>
      <c r="F126" s="3" t="s">
        <v>186</v>
      </c>
      <c r="G126" s="26" t="s">
        <v>39</v>
      </c>
      <c r="H126" s="3" t="s">
        <v>550</v>
      </c>
      <c r="I126" s="3" t="s">
        <v>810</v>
      </c>
      <c r="J126" s="3" t="s">
        <v>112</v>
      </c>
      <c r="K126" s="3" t="s">
        <v>43</v>
      </c>
      <c r="L126" s="3" t="s">
        <v>324</v>
      </c>
      <c r="M126" s="3" t="s">
        <v>45</v>
      </c>
    </row>
    <row r="127" spans="1:13" ht="15" x14ac:dyDescent="0.25">
      <c r="A127" s="8">
        <v>42051.5325246875</v>
      </c>
      <c r="B127" s="3" t="s">
        <v>564</v>
      </c>
      <c r="C127" s="3" t="s">
        <v>879</v>
      </c>
      <c r="D127" s="3" t="s">
        <v>880</v>
      </c>
      <c r="E127" s="3" t="s">
        <v>881</v>
      </c>
      <c r="F127" s="3" t="s">
        <v>72</v>
      </c>
      <c r="G127" s="26" t="s">
        <v>221</v>
      </c>
      <c r="H127" s="3" t="s">
        <v>152</v>
      </c>
      <c r="I127" s="3" t="s">
        <v>829</v>
      </c>
      <c r="J127" s="3" t="s">
        <v>164</v>
      </c>
      <c r="K127" s="3" t="s">
        <v>230</v>
      </c>
      <c r="L127" s="3" t="s">
        <v>169</v>
      </c>
      <c r="M127" s="3" t="s">
        <v>94</v>
      </c>
    </row>
    <row r="128" spans="1:13" ht="15" x14ac:dyDescent="0.25">
      <c r="A128" s="8">
        <v>42051.546468252316</v>
      </c>
      <c r="B128" s="3" t="s">
        <v>812</v>
      </c>
      <c r="C128" s="3" t="s">
        <v>813</v>
      </c>
      <c r="D128" s="3" t="s">
        <v>814</v>
      </c>
      <c r="E128" s="3" t="s">
        <v>883</v>
      </c>
      <c r="F128" s="3" t="s">
        <v>72</v>
      </c>
      <c r="G128" s="26" t="s">
        <v>84</v>
      </c>
      <c r="H128" s="3" t="s">
        <v>312</v>
      </c>
      <c r="I128" s="3" t="s">
        <v>884</v>
      </c>
      <c r="J128" s="3" t="s">
        <v>600</v>
      </c>
      <c r="K128" s="3" t="s">
        <v>104</v>
      </c>
      <c r="L128" s="3" t="s">
        <v>146</v>
      </c>
      <c r="M128" s="3" t="s">
        <v>45</v>
      </c>
    </row>
    <row r="129" spans="1:13" ht="15" x14ac:dyDescent="0.25">
      <c r="A129" s="8">
        <v>42051.557120370373</v>
      </c>
      <c r="B129" s="3" t="s">
        <v>288</v>
      </c>
      <c r="C129" s="3" t="s">
        <v>886</v>
      </c>
      <c r="D129" s="3" t="s">
        <v>887</v>
      </c>
      <c r="E129" s="3" t="s">
        <v>490</v>
      </c>
      <c r="F129" s="3" t="s">
        <v>186</v>
      </c>
      <c r="G129" s="26" t="s">
        <v>84</v>
      </c>
      <c r="H129" s="3" t="s">
        <v>73</v>
      </c>
      <c r="I129" s="3" t="s">
        <v>224</v>
      </c>
      <c r="J129" s="3" t="s">
        <v>164</v>
      </c>
      <c r="K129" s="3" t="s">
        <v>891</v>
      </c>
      <c r="L129" s="3" t="s">
        <v>63</v>
      </c>
      <c r="M129" s="3" t="s">
        <v>45</v>
      </c>
    </row>
    <row r="130" spans="1:13" ht="15" x14ac:dyDescent="0.25">
      <c r="A130" s="8">
        <v>42051.558669351849</v>
      </c>
      <c r="B130" s="3" t="s">
        <v>455</v>
      </c>
      <c r="C130" s="3" t="s">
        <v>456</v>
      </c>
      <c r="D130" s="3" t="s">
        <v>457</v>
      </c>
      <c r="E130" s="3" t="s">
        <v>458</v>
      </c>
      <c r="F130" s="3" t="s">
        <v>186</v>
      </c>
      <c r="G130" s="26" t="s">
        <v>84</v>
      </c>
      <c r="H130" s="3" t="s">
        <v>85</v>
      </c>
      <c r="I130" s="3" t="s">
        <v>895</v>
      </c>
      <c r="J130" s="3" t="s">
        <v>112</v>
      </c>
      <c r="K130" s="3" t="s">
        <v>104</v>
      </c>
      <c r="L130" s="3" t="s">
        <v>146</v>
      </c>
      <c r="M130" s="3" t="s">
        <v>45</v>
      </c>
    </row>
    <row r="131" spans="1:13" ht="15" x14ac:dyDescent="0.25">
      <c r="A131" s="8">
        <v>42051.567066932876</v>
      </c>
      <c r="B131" s="3" t="s">
        <v>181</v>
      </c>
      <c r="C131" s="3" t="s">
        <v>896</v>
      </c>
      <c r="D131" s="3" t="s">
        <v>897</v>
      </c>
      <c r="E131" s="3" t="s">
        <v>62</v>
      </c>
      <c r="F131" s="3" t="s">
        <v>186</v>
      </c>
      <c r="G131" s="26" t="s">
        <v>238</v>
      </c>
      <c r="H131" s="3" t="s">
        <v>285</v>
      </c>
      <c r="I131" s="3" t="s">
        <v>581</v>
      </c>
      <c r="J131" s="3" t="s">
        <v>898</v>
      </c>
      <c r="K131" s="3" t="s">
        <v>43</v>
      </c>
      <c r="L131" s="3" t="s">
        <v>138</v>
      </c>
      <c r="M131" s="3" t="s">
        <v>644</v>
      </c>
    </row>
    <row r="132" spans="1:13" ht="15" x14ac:dyDescent="0.25">
      <c r="A132" s="8">
        <v>42051.569721770837</v>
      </c>
      <c r="B132" s="3" t="s">
        <v>899</v>
      </c>
      <c r="C132" s="3" t="s">
        <v>900</v>
      </c>
      <c r="D132" s="3" t="s">
        <v>901</v>
      </c>
      <c r="E132" s="3" t="s">
        <v>157</v>
      </c>
      <c r="F132" s="3" t="s">
        <v>72</v>
      </c>
      <c r="G132" s="26" t="s">
        <v>221</v>
      </c>
      <c r="H132" s="3" t="s">
        <v>152</v>
      </c>
      <c r="I132" s="3" t="s">
        <v>902</v>
      </c>
      <c r="J132" s="3" t="s">
        <v>164</v>
      </c>
      <c r="K132" s="3" t="s">
        <v>595</v>
      </c>
      <c r="L132" s="3" t="s">
        <v>169</v>
      </c>
      <c r="M132" s="3" t="s">
        <v>644</v>
      </c>
    </row>
    <row r="133" spans="1:13" ht="15" x14ac:dyDescent="0.25">
      <c r="A133" s="8">
        <v>42051.572322083332</v>
      </c>
      <c r="B133" s="3" t="s">
        <v>903</v>
      </c>
      <c r="C133" s="3" t="s">
        <v>904</v>
      </c>
      <c r="D133" s="3" t="s">
        <v>905</v>
      </c>
      <c r="E133" s="3" t="s">
        <v>62</v>
      </c>
      <c r="F133" s="3" t="s">
        <v>36</v>
      </c>
      <c r="G133" s="26" t="s">
        <v>84</v>
      </c>
      <c r="H133" s="3" t="s">
        <v>54</v>
      </c>
      <c r="I133" s="3" t="s">
        <v>389</v>
      </c>
      <c r="J133" s="3" t="s">
        <v>112</v>
      </c>
      <c r="K133" s="3" t="s">
        <v>287</v>
      </c>
      <c r="L133" s="3" t="s">
        <v>909</v>
      </c>
      <c r="M133" s="3" t="s">
        <v>94</v>
      </c>
    </row>
    <row r="134" spans="1:13" ht="15" x14ac:dyDescent="0.25">
      <c r="A134" s="8">
        <v>42051.576668842594</v>
      </c>
      <c r="B134" s="3" t="s">
        <v>863</v>
      </c>
      <c r="C134" s="3" t="s">
        <v>864</v>
      </c>
      <c r="D134" s="3" t="s">
        <v>865</v>
      </c>
      <c r="E134" s="3" t="s">
        <v>910</v>
      </c>
      <c r="F134" s="3" t="s">
        <v>72</v>
      </c>
      <c r="G134" s="26" t="s">
        <v>84</v>
      </c>
      <c r="H134" s="3" t="s">
        <v>618</v>
      </c>
      <c r="I134" s="3" t="s">
        <v>331</v>
      </c>
      <c r="J134" s="3" t="s">
        <v>103</v>
      </c>
      <c r="K134" s="3" t="s">
        <v>59</v>
      </c>
      <c r="L134" s="3" t="s">
        <v>169</v>
      </c>
      <c r="M134" s="3" t="s">
        <v>45</v>
      </c>
    </row>
    <row r="135" spans="1:13" ht="15" x14ac:dyDescent="0.25">
      <c r="A135" s="8">
        <v>42051.587860324071</v>
      </c>
      <c r="B135" s="3" t="s">
        <v>911</v>
      </c>
      <c r="C135" s="3" t="s">
        <v>912</v>
      </c>
      <c r="D135" s="3" t="s">
        <v>914</v>
      </c>
      <c r="E135" s="3" t="s">
        <v>157</v>
      </c>
      <c r="F135" s="3" t="s">
        <v>110</v>
      </c>
      <c r="G135" s="26" t="s">
        <v>84</v>
      </c>
      <c r="H135" s="3" t="s">
        <v>303</v>
      </c>
      <c r="I135" s="3" t="s">
        <v>331</v>
      </c>
      <c r="J135" s="3" t="s">
        <v>123</v>
      </c>
      <c r="K135" s="3" t="s">
        <v>348</v>
      </c>
      <c r="L135" s="3" t="s">
        <v>146</v>
      </c>
      <c r="M135" s="3" t="s">
        <v>45</v>
      </c>
    </row>
    <row r="136" spans="1:13" ht="15" x14ac:dyDescent="0.25">
      <c r="A136" s="8">
        <v>42051.59132663194</v>
      </c>
      <c r="B136" s="3" t="s">
        <v>586</v>
      </c>
      <c r="C136" s="3" t="s">
        <v>587</v>
      </c>
      <c r="D136" s="3" t="s">
        <v>589</v>
      </c>
      <c r="E136" s="3" t="s">
        <v>590</v>
      </c>
      <c r="F136" s="3" t="s">
        <v>259</v>
      </c>
      <c r="G136" s="26" t="s">
        <v>39</v>
      </c>
      <c r="H136" s="3" t="s">
        <v>550</v>
      </c>
      <c r="I136" s="3" t="s">
        <v>711</v>
      </c>
      <c r="J136" s="3" t="s">
        <v>42</v>
      </c>
      <c r="K136" s="3" t="s">
        <v>43</v>
      </c>
      <c r="L136" s="3" t="s">
        <v>138</v>
      </c>
      <c r="M136" s="3" t="s">
        <v>45</v>
      </c>
    </row>
    <row r="137" spans="1:13" ht="15" x14ac:dyDescent="0.25">
      <c r="A137" s="8">
        <v>42051.591776215275</v>
      </c>
      <c r="B137" s="3" t="s">
        <v>66</v>
      </c>
      <c r="C137" s="3" t="s">
        <v>68</v>
      </c>
      <c r="D137" s="3" t="s">
        <v>70</v>
      </c>
      <c r="E137" s="3" t="s">
        <v>454</v>
      </c>
      <c r="F137" s="3" t="s">
        <v>237</v>
      </c>
      <c r="G137" s="26" t="s">
        <v>39</v>
      </c>
      <c r="H137" s="3" t="s">
        <v>73</v>
      </c>
      <c r="I137" s="3" t="s">
        <v>581</v>
      </c>
      <c r="J137" s="3" t="s">
        <v>103</v>
      </c>
      <c r="K137" s="3" t="s">
        <v>43</v>
      </c>
      <c r="L137" s="3" t="s">
        <v>916</v>
      </c>
      <c r="M137" s="3" t="s">
        <v>45</v>
      </c>
    </row>
    <row r="138" spans="1:13" ht="15" x14ac:dyDescent="0.25">
      <c r="A138" s="8">
        <v>42051.603631736114</v>
      </c>
      <c r="B138" s="3" t="s">
        <v>213</v>
      </c>
      <c r="C138" s="3" t="s">
        <v>214</v>
      </c>
      <c r="D138" s="3" t="s">
        <v>215</v>
      </c>
      <c r="E138" s="3" t="s">
        <v>216</v>
      </c>
      <c r="F138" s="3" t="s">
        <v>72</v>
      </c>
      <c r="G138" s="26" t="s">
        <v>221</v>
      </c>
      <c r="H138" s="3" t="s">
        <v>73</v>
      </c>
      <c r="I138" s="3" t="s">
        <v>711</v>
      </c>
      <c r="J138" s="3" t="s">
        <v>42</v>
      </c>
      <c r="K138" s="3" t="s">
        <v>59</v>
      </c>
      <c r="L138" s="3" t="s">
        <v>231</v>
      </c>
      <c r="M138" s="3" t="s">
        <v>45</v>
      </c>
    </row>
    <row r="139" spans="1:13" ht="15" x14ac:dyDescent="0.25">
      <c r="A139" s="8">
        <v>42051.604932430557</v>
      </c>
      <c r="B139" s="3" t="s">
        <v>917</v>
      </c>
      <c r="C139" s="3" t="s">
        <v>918</v>
      </c>
      <c r="D139" s="3" t="s">
        <v>919</v>
      </c>
      <c r="E139" s="3" t="s">
        <v>920</v>
      </c>
      <c r="F139" s="3" t="s">
        <v>197</v>
      </c>
      <c r="G139" s="26" t="s">
        <v>221</v>
      </c>
      <c r="H139" s="3" t="s">
        <v>40</v>
      </c>
      <c r="I139" s="3" t="s">
        <v>748</v>
      </c>
      <c r="J139" s="3" t="s">
        <v>164</v>
      </c>
      <c r="K139" s="3" t="s">
        <v>43</v>
      </c>
      <c r="L139" s="3" t="s">
        <v>472</v>
      </c>
      <c r="M139" s="3" t="s">
        <v>644</v>
      </c>
    </row>
    <row r="140" spans="1:13" ht="15" x14ac:dyDescent="0.25">
      <c r="A140" s="8">
        <v>42051.611041226854</v>
      </c>
      <c r="B140" s="3" t="s">
        <v>921</v>
      </c>
      <c r="C140" s="3" t="s">
        <v>922</v>
      </c>
      <c r="D140" s="3" t="s">
        <v>923</v>
      </c>
      <c r="E140" s="3" t="s">
        <v>924</v>
      </c>
      <c r="F140" s="3" t="s">
        <v>118</v>
      </c>
      <c r="G140" s="26" t="s">
        <v>198</v>
      </c>
      <c r="H140" s="3" t="s">
        <v>303</v>
      </c>
      <c r="I140" s="3" t="s">
        <v>102</v>
      </c>
      <c r="J140" s="3" t="s">
        <v>103</v>
      </c>
      <c r="K140" s="3" t="s">
        <v>43</v>
      </c>
      <c r="L140" s="3" t="s">
        <v>138</v>
      </c>
      <c r="M140" s="3" t="s">
        <v>45</v>
      </c>
    </row>
    <row r="141" spans="1:13" ht="15" x14ac:dyDescent="0.25">
      <c r="A141" s="8">
        <v>42051.627777766204</v>
      </c>
      <c r="B141" s="3" t="s">
        <v>926</v>
      </c>
      <c r="C141" s="3" t="s">
        <v>927</v>
      </c>
      <c r="D141" s="3" t="s">
        <v>928</v>
      </c>
      <c r="E141" s="3" t="s">
        <v>929</v>
      </c>
      <c r="F141" s="3" t="s">
        <v>197</v>
      </c>
      <c r="G141" s="26" t="s">
        <v>198</v>
      </c>
      <c r="H141" s="3" t="s">
        <v>73</v>
      </c>
      <c r="I141" s="3" t="s">
        <v>930</v>
      </c>
      <c r="J141" s="3" t="s">
        <v>600</v>
      </c>
      <c r="K141" s="3" t="s">
        <v>104</v>
      </c>
      <c r="L141" s="3" t="s">
        <v>63</v>
      </c>
      <c r="M141" s="3" t="s">
        <v>94</v>
      </c>
    </row>
    <row r="142" spans="1:13" ht="15" x14ac:dyDescent="0.25">
      <c r="A142" s="8">
        <v>42051.634488912037</v>
      </c>
      <c r="B142" s="3" t="s">
        <v>105</v>
      </c>
      <c r="C142" s="3" t="s">
        <v>931</v>
      </c>
      <c r="D142" s="3" t="s">
        <v>932</v>
      </c>
      <c r="E142" s="3" t="s">
        <v>490</v>
      </c>
      <c r="F142" s="3" t="s">
        <v>186</v>
      </c>
      <c r="G142" s="26" t="s">
        <v>84</v>
      </c>
      <c r="H142" s="3" t="s">
        <v>54</v>
      </c>
      <c r="I142" s="3" t="s">
        <v>132</v>
      </c>
      <c r="J142" s="3" t="s">
        <v>112</v>
      </c>
      <c r="K142" s="3" t="s">
        <v>59</v>
      </c>
      <c r="L142" s="3" t="s">
        <v>134</v>
      </c>
      <c r="M142" s="3" t="s">
        <v>45</v>
      </c>
    </row>
    <row r="143" spans="1:13" ht="15" x14ac:dyDescent="0.25">
      <c r="A143" s="8">
        <v>42051.642385763895</v>
      </c>
      <c r="B143" s="3" t="s">
        <v>275</v>
      </c>
      <c r="C143" s="3" t="s">
        <v>934</v>
      </c>
      <c r="D143" s="3" t="s">
        <v>935</v>
      </c>
      <c r="E143" s="3" t="s">
        <v>936</v>
      </c>
      <c r="F143" s="3" t="s">
        <v>186</v>
      </c>
      <c r="G143" s="26" t="s">
        <v>84</v>
      </c>
      <c r="H143" s="3" t="s">
        <v>470</v>
      </c>
      <c r="I143" s="3" t="s">
        <v>163</v>
      </c>
      <c r="J143" s="3" t="s">
        <v>42</v>
      </c>
      <c r="K143" s="3" t="s">
        <v>43</v>
      </c>
      <c r="L143" s="3" t="s">
        <v>93</v>
      </c>
      <c r="M143" s="3" t="s">
        <v>45</v>
      </c>
    </row>
    <row r="144" spans="1:13" ht="15" x14ac:dyDescent="0.25">
      <c r="A144" s="8">
        <v>42051.64418275463</v>
      </c>
      <c r="B144" s="3" t="s">
        <v>937</v>
      </c>
      <c r="C144" s="3" t="s">
        <v>938</v>
      </c>
      <c r="D144" s="3" t="s">
        <v>939</v>
      </c>
      <c r="E144" s="3" t="s">
        <v>27</v>
      </c>
      <c r="F144" s="3" t="s">
        <v>186</v>
      </c>
      <c r="G144" s="26" t="s">
        <v>84</v>
      </c>
      <c r="H144" s="3" t="s">
        <v>251</v>
      </c>
      <c r="I144" s="3" t="s">
        <v>940</v>
      </c>
      <c r="J144" s="3" t="s">
        <v>93</v>
      </c>
      <c r="K144" s="3" t="s">
        <v>91</v>
      </c>
      <c r="L144" s="3" t="s">
        <v>146</v>
      </c>
      <c r="M144" s="3" t="s">
        <v>94</v>
      </c>
    </row>
    <row r="145" spans="1:13" ht="15" x14ac:dyDescent="0.25">
      <c r="A145" s="8">
        <v>42051.647323773148</v>
      </c>
      <c r="B145" s="3" t="s">
        <v>756</v>
      </c>
      <c r="C145" s="3" t="s">
        <v>941</v>
      </c>
      <c r="D145" s="3" t="s">
        <v>942</v>
      </c>
      <c r="E145" s="3" t="s">
        <v>943</v>
      </c>
      <c r="F145" s="3" t="s">
        <v>186</v>
      </c>
      <c r="G145" s="26" t="s">
        <v>198</v>
      </c>
      <c r="H145" s="3" t="s">
        <v>330</v>
      </c>
      <c r="I145" s="3" t="s">
        <v>945</v>
      </c>
      <c r="J145" s="3" t="s">
        <v>56</v>
      </c>
      <c r="K145" s="3" t="s">
        <v>59</v>
      </c>
      <c r="L145" s="3" t="s">
        <v>270</v>
      </c>
      <c r="M145" s="3" t="s">
        <v>94</v>
      </c>
    </row>
    <row r="146" spans="1:13" ht="15" x14ac:dyDescent="0.25">
      <c r="A146" s="8">
        <v>42051.653260798616</v>
      </c>
      <c r="B146" s="3" t="s">
        <v>99</v>
      </c>
      <c r="C146" s="3" t="s">
        <v>100</v>
      </c>
      <c r="D146" s="3" t="s">
        <v>101</v>
      </c>
      <c r="E146" s="3" t="s">
        <v>948</v>
      </c>
      <c r="F146" s="3" t="s">
        <v>72</v>
      </c>
      <c r="G146" s="26" t="s">
        <v>84</v>
      </c>
      <c r="H146" s="3" t="s">
        <v>312</v>
      </c>
      <c r="I146" s="3" t="s">
        <v>627</v>
      </c>
      <c r="J146" s="3" t="s">
        <v>42</v>
      </c>
      <c r="K146" s="3" t="s">
        <v>287</v>
      </c>
      <c r="L146" s="3" t="s">
        <v>169</v>
      </c>
      <c r="M146" s="3" t="s">
        <v>45</v>
      </c>
    </row>
    <row r="147" spans="1:13" ht="15" x14ac:dyDescent="0.25">
      <c r="A147" s="8">
        <v>42051.677267164348</v>
      </c>
      <c r="B147" s="3" t="s">
        <v>446</v>
      </c>
      <c r="C147" s="3" t="s">
        <v>447</v>
      </c>
      <c r="D147" s="3" t="s">
        <v>448</v>
      </c>
      <c r="E147" s="3" t="s">
        <v>83</v>
      </c>
      <c r="F147" s="3" t="s">
        <v>504</v>
      </c>
      <c r="G147" s="26" t="s">
        <v>39</v>
      </c>
      <c r="H147" s="3" t="s">
        <v>470</v>
      </c>
      <c r="I147" s="3" t="s">
        <v>224</v>
      </c>
      <c r="J147" s="3" t="s">
        <v>949</v>
      </c>
      <c r="K147" s="3" t="s">
        <v>153</v>
      </c>
      <c r="L147" s="3" t="s">
        <v>732</v>
      </c>
      <c r="M147" s="3" t="s">
        <v>94</v>
      </c>
    </row>
    <row r="148" spans="1:13" ht="15" x14ac:dyDescent="0.25">
      <c r="A148" s="8">
        <v>42051.691963576392</v>
      </c>
      <c r="B148" s="3" t="s">
        <v>166</v>
      </c>
      <c r="C148" s="3" t="s">
        <v>167</v>
      </c>
      <c r="D148" s="3" t="s">
        <v>168</v>
      </c>
      <c r="E148" s="3" t="s">
        <v>950</v>
      </c>
      <c r="F148" s="3" t="s">
        <v>118</v>
      </c>
      <c r="G148" s="26" t="s">
        <v>84</v>
      </c>
      <c r="H148" s="3" t="s">
        <v>85</v>
      </c>
      <c r="I148" s="3" t="s">
        <v>530</v>
      </c>
      <c r="J148" s="3" t="s">
        <v>56</v>
      </c>
      <c r="K148" s="3" t="s">
        <v>43</v>
      </c>
      <c r="L148" s="3" t="s">
        <v>270</v>
      </c>
      <c r="M148" s="3" t="s">
        <v>45</v>
      </c>
    </row>
    <row r="149" spans="1:13" ht="15" x14ac:dyDescent="0.25">
      <c r="A149" s="8">
        <v>42051.763481851849</v>
      </c>
      <c r="B149" s="3" t="s">
        <v>738</v>
      </c>
      <c r="C149" s="3" t="s">
        <v>953</v>
      </c>
      <c r="D149" s="3" t="s">
        <v>954</v>
      </c>
      <c r="E149" s="3" t="s">
        <v>955</v>
      </c>
      <c r="F149" s="3" t="s">
        <v>186</v>
      </c>
      <c r="G149" s="26" t="s">
        <v>84</v>
      </c>
      <c r="H149" s="3" t="s">
        <v>73</v>
      </c>
      <c r="I149" s="3" t="s">
        <v>132</v>
      </c>
      <c r="J149" s="3" t="s">
        <v>112</v>
      </c>
      <c r="K149" s="3" t="s">
        <v>43</v>
      </c>
      <c r="L149" s="3" t="s">
        <v>146</v>
      </c>
      <c r="M149" s="3" t="s">
        <v>45</v>
      </c>
    </row>
    <row r="150" spans="1:13" ht="15" x14ac:dyDescent="0.25">
      <c r="A150" s="8">
        <v>42052.312281099534</v>
      </c>
      <c r="B150" s="3" t="s">
        <v>523</v>
      </c>
      <c r="C150" s="3" t="s">
        <v>524</v>
      </c>
      <c r="D150" s="3" t="s">
        <v>525</v>
      </c>
      <c r="E150" s="3" t="s">
        <v>157</v>
      </c>
      <c r="F150" s="3" t="s">
        <v>151</v>
      </c>
      <c r="G150" s="26" t="s">
        <v>39</v>
      </c>
      <c r="H150" s="3" t="s">
        <v>73</v>
      </c>
      <c r="I150" s="3" t="s">
        <v>163</v>
      </c>
      <c r="J150" s="3" t="s">
        <v>898</v>
      </c>
      <c r="K150" s="3" t="s">
        <v>43</v>
      </c>
      <c r="L150" s="3" t="s">
        <v>44</v>
      </c>
      <c r="M150" s="3" t="s">
        <v>45</v>
      </c>
    </row>
    <row r="151" spans="1:13" ht="15" x14ac:dyDescent="0.25">
      <c r="A151" s="8">
        <v>42052.332764664359</v>
      </c>
      <c r="B151" s="3" t="s">
        <v>395</v>
      </c>
      <c r="C151" s="3" t="s">
        <v>396</v>
      </c>
      <c r="D151" s="3" t="s">
        <v>397</v>
      </c>
      <c r="E151" s="3" t="s">
        <v>957</v>
      </c>
      <c r="F151" s="3" t="s">
        <v>110</v>
      </c>
      <c r="G151" s="26" t="s">
        <v>39</v>
      </c>
      <c r="H151" s="3" t="s">
        <v>73</v>
      </c>
      <c r="I151" s="3" t="s">
        <v>144</v>
      </c>
      <c r="J151" s="3" t="s">
        <v>112</v>
      </c>
      <c r="K151" s="3" t="s">
        <v>104</v>
      </c>
      <c r="L151" s="3" t="s">
        <v>289</v>
      </c>
      <c r="M151" s="3" t="s">
        <v>45</v>
      </c>
    </row>
    <row r="152" spans="1:13" ht="15" x14ac:dyDescent="0.25">
      <c r="A152" s="8">
        <v>42052.382615810187</v>
      </c>
      <c r="B152" s="3" t="s">
        <v>959</v>
      </c>
      <c r="C152" s="3" t="s">
        <v>960</v>
      </c>
      <c r="D152" s="3" t="s">
        <v>961</v>
      </c>
      <c r="E152" s="3" t="s">
        <v>962</v>
      </c>
      <c r="F152" s="3" t="s">
        <v>128</v>
      </c>
      <c r="G152" s="26" t="s">
        <v>39</v>
      </c>
      <c r="H152" s="3" t="s">
        <v>54</v>
      </c>
      <c r="I152" s="3" t="s">
        <v>930</v>
      </c>
      <c r="J152" s="3" t="s">
        <v>123</v>
      </c>
      <c r="K152" s="3" t="s">
        <v>43</v>
      </c>
      <c r="L152" s="3" t="s">
        <v>146</v>
      </c>
      <c r="M152" s="3" t="s">
        <v>45</v>
      </c>
    </row>
    <row r="153" spans="1:13" ht="15" x14ac:dyDescent="0.25">
      <c r="A153" s="8">
        <v>42052.387123078704</v>
      </c>
      <c r="B153" s="3" t="s">
        <v>325</v>
      </c>
      <c r="C153" s="3" t="s">
        <v>963</v>
      </c>
      <c r="D153" s="3" t="s">
        <v>964</v>
      </c>
      <c r="E153" s="3" t="s">
        <v>682</v>
      </c>
      <c r="F153" s="3" t="s">
        <v>72</v>
      </c>
      <c r="G153" s="26" t="s">
        <v>84</v>
      </c>
      <c r="H153" s="3" t="s">
        <v>312</v>
      </c>
      <c r="I153" s="3" t="s">
        <v>41</v>
      </c>
      <c r="J153" s="3" t="s">
        <v>112</v>
      </c>
      <c r="K153" s="3" t="s">
        <v>59</v>
      </c>
      <c r="L153" s="3" t="s">
        <v>472</v>
      </c>
      <c r="M153" s="3" t="s">
        <v>45</v>
      </c>
    </row>
    <row r="154" spans="1:13" ht="15" x14ac:dyDescent="0.25">
      <c r="A154" s="8">
        <v>42052.390168101854</v>
      </c>
      <c r="B154" s="3" t="s">
        <v>956</v>
      </c>
      <c r="C154" s="3" t="s">
        <v>965</v>
      </c>
      <c r="D154" s="3" t="s">
        <v>966</v>
      </c>
      <c r="E154" s="3" t="s">
        <v>967</v>
      </c>
      <c r="F154" s="3" t="s">
        <v>118</v>
      </c>
      <c r="G154" s="26" t="s">
        <v>84</v>
      </c>
      <c r="H154" s="3" t="s">
        <v>251</v>
      </c>
      <c r="I154" s="3" t="s">
        <v>968</v>
      </c>
      <c r="J154" s="3" t="s">
        <v>103</v>
      </c>
      <c r="K154" s="3" t="s">
        <v>595</v>
      </c>
      <c r="L154" s="3" t="s">
        <v>93</v>
      </c>
      <c r="M154" s="3" t="s">
        <v>45</v>
      </c>
    </row>
    <row r="155" spans="1:13" ht="15" x14ac:dyDescent="0.25">
      <c r="A155" s="8">
        <v>42052.39750402778</v>
      </c>
      <c r="B155" s="3" t="s">
        <v>802</v>
      </c>
      <c r="C155" s="3" t="s">
        <v>803</v>
      </c>
      <c r="D155" s="3" t="s">
        <v>804</v>
      </c>
      <c r="E155" s="3" t="s">
        <v>805</v>
      </c>
      <c r="F155" s="3" t="s">
        <v>128</v>
      </c>
      <c r="G155" s="26" t="s">
        <v>84</v>
      </c>
      <c r="H155" s="3" t="s">
        <v>54</v>
      </c>
      <c r="I155" s="3" t="s">
        <v>711</v>
      </c>
      <c r="J155" s="3" t="s">
        <v>112</v>
      </c>
      <c r="K155" s="3" t="s">
        <v>59</v>
      </c>
      <c r="L155" s="3" t="s">
        <v>93</v>
      </c>
      <c r="M155" s="3" t="s">
        <v>45</v>
      </c>
    </row>
    <row r="156" spans="1:13" ht="15" x14ac:dyDescent="0.25">
      <c r="A156" s="8">
        <v>42052.398293206017</v>
      </c>
      <c r="B156" s="3" t="s">
        <v>820</v>
      </c>
      <c r="C156" s="3" t="s">
        <v>821</v>
      </c>
      <c r="D156" s="3" t="s">
        <v>822</v>
      </c>
      <c r="E156" s="3" t="s">
        <v>823</v>
      </c>
      <c r="F156" s="3" t="s">
        <v>36</v>
      </c>
      <c r="G156" s="26" t="s">
        <v>198</v>
      </c>
      <c r="H156" s="3" t="s">
        <v>73</v>
      </c>
      <c r="I156" s="3" t="s">
        <v>875</v>
      </c>
      <c r="J156" s="3" t="s">
        <v>56</v>
      </c>
      <c r="K156" s="3" t="s">
        <v>43</v>
      </c>
      <c r="L156" s="3" t="s">
        <v>93</v>
      </c>
      <c r="M156" s="3" t="s">
        <v>644</v>
      </c>
    </row>
    <row r="157" spans="1:13" ht="15" x14ac:dyDescent="0.25">
      <c r="A157" s="8">
        <v>42052.407390324079</v>
      </c>
      <c r="B157" s="3" t="s">
        <v>845</v>
      </c>
      <c r="C157" s="3" t="s">
        <v>974</v>
      </c>
      <c r="D157" s="3" t="s">
        <v>976</v>
      </c>
      <c r="E157" s="3" t="s">
        <v>977</v>
      </c>
      <c r="F157" s="3" t="s">
        <v>151</v>
      </c>
      <c r="G157" s="26" t="s">
        <v>84</v>
      </c>
      <c r="H157" s="3" t="s">
        <v>54</v>
      </c>
      <c r="I157" s="3" t="s">
        <v>132</v>
      </c>
      <c r="J157" s="3" t="s">
        <v>56</v>
      </c>
      <c r="K157" s="3" t="s">
        <v>59</v>
      </c>
      <c r="L157" s="3" t="s">
        <v>124</v>
      </c>
      <c r="M157" s="3" t="s">
        <v>94</v>
      </c>
    </row>
    <row r="158" spans="1:13" ht="15" x14ac:dyDescent="0.25">
      <c r="A158" s="8">
        <v>42052.420746331016</v>
      </c>
      <c r="B158" s="3" t="s">
        <v>978</v>
      </c>
      <c r="C158" s="3" t="s">
        <v>979</v>
      </c>
      <c r="D158" s="3" t="s">
        <v>980</v>
      </c>
      <c r="E158" s="3" t="s">
        <v>981</v>
      </c>
      <c r="F158" s="3" t="s">
        <v>110</v>
      </c>
      <c r="G158" s="26" t="s">
        <v>84</v>
      </c>
      <c r="H158" s="3" t="s">
        <v>470</v>
      </c>
      <c r="I158" s="3" t="s">
        <v>477</v>
      </c>
      <c r="J158" s="3" t="s">
        <v>89</v>
      </c>
      <c r="K158" s="3" t="s">
        <v>375</v>
      </c>
      <c r="L158" s="3" t="s">
        <v>324</v>
      </c>
      <c r="M158" s="3" t="s">
        <v>94</v>
      </c>
    </row>
    <row r="159" spans="1:13" ht="15" x14ac:dyDescent="0.25">
      <c r="A159" s="8">
        <v>42052.434725092593</v>
      </c>
      <c r="B159" s="3" t="s">
        <v>762</v>
      </c>
      <c r="C159" s="3" t="s">
        <v>982</v>
      </c>
      <c r="D159" s="3" t="s">
        <v>764</v>
      </c>
      <c r="E159" s="3" t="s">
        <v>983</v>
      </c>
      <c r="F159" s="3" t="s">
        <v>250</v>
      </c>
      <c r="G159" s="26" t="s">
        <v>84</v>
      </c>
      <c r="H159" s="3" t="s">
        <v>54</v>
      </c>
      <c r="I159" s="3" t="s">
        <v>211</v>
      </c>
      <c r="J159" s="3" t="s">
        <v>56</v>
      </c>
      <c r="K159" s="3" t="s">
        <v>43</v>
      </c>
      <c r="L159" s="3" t="s">
        <v>317</v>
      </c>
      <c r="M159" s="3" t="s">
        <v>64</v>
      </c>
    </row>
    <row r="160" spans="1:13" ht="15" x14ac:dyDescent="0.25">
      <c r="A160" s="8">
        <v>42052.446751643518</v>
      </c>
      <c r="B160" s="3" t="s">
        <v>573</v>
      </c>
      <c r="C160" s="3" t="s">
        <v>985</v>
      </c>
      <c r="D160" s="3" t="s">
        <v>986</v>
      </c>
      <c r="E160" s="3" t="s">
        <v>987</v>
      </c>
      <c r="F160" s="3" t="s">
        <v>36</v>
      </c>
      <c r="G160" s="26" t="s">
        <v>238</v>
      </c>
      <c r="H160" s="3" t="s">
        <v>73</v>
      </c>
      <c r="I160" s="3" t="s">
        <v>577</v>
      </c>
      <c r="J160" s="3" t="s">
        <v>42</v>
      </c>
      <c r="K160" s="3" t="s">
        <v>43</v>
      </c>
      <c r="L160" s="3" t="s">
        <v>289</v>
      </c>
      <c r="M160" s="3" t="s">
        <v>94</v>
      </c>
    </row>
    <row r="161" spans="1:13" ht="15" x14ac:dyDescent="0.25">
      <c r="A161" s="8">
        <v>42052.457941226858</v>
      </c>
      <c r="B161" s="3" t="s">
        <v>655</v>
      </c>
      <c r="C161" s="3" t="s">
        <v>989</v>
      </c>
      <c r="D161" s="3" t="s">
        <v>990</v>
      </c>
      <c r="E161" s="3" t="s">
        <v>71</v>
      </c>
      <c r="F161" s="3" t="s">
        <v>186</v>
      </c>
      <c r="G161" s="26" t="s">
        <v>238</v>
      </c>
      <c r="H161" s="3" t="s">
        <v>54</v>
      </c>
      <c r="I161" s="3" t="s">
        <v>895</v>
      </c>
      <c r="J161" s="3" t="s">
        <v>103</v>
      </c>
      <c r="K161" s="3" t="s">
        <v>43</v>
      </c>
      <c r="L161" s="3" t="s">
        <v>63</v>
      </c>
      <c r="M161" s="3" t="s">
        <v>45</v>
      </c>
    </row>
    <row r="162" spans="1:13" ht="15" x14ac:dyDescent="0.25">
      <c r="A162" s="8">
        <v>42052.461562812503</v>
      </c>
      <c r="B162" s="3" t="s">
        <v>28</v>
      </c>
      <c r="C162" s="3" t="s">
        <v>29</v>
      </c>
      <c r="D162" s="3" t="s">
        <v>30</v>
      </c>
      <c r="E162" s="3" t="s">
        <v>789</v>
      </c>
      <c r="F162" s="3" t="s">
        <v>128</v>
      </c>
      <c r="G162" s="26" t="s">
        <v>39</v>
      </c>
      <c r="H162" s="3" t="s">
        <v>54</v>
      </c>
      <c r="I162" s="3" t="s">
        <v>180</v>
      </c>
      <c r="J162" s="3" t="s">
        <v>56</v>
      </c>
      <c r="K162" s="3" t="s">
        <v>43</v>
      </c>
      <c r="L162" s="3" t="s">
        <v>124</v>
      </c>
      <c r="M162" s="3" t="s">
        <v>64</v>
      </c>
    </row>
    <row r="163" spans="1:13" ht="15" x14ac:dyDescent="0.25">
      <c r="A163" s="8">
        <v>42052.462846134258</v>
      </c>
      <c r="B163" s="3" t="s">
        <v>951</v>
      </c>
      <c r="C163" s="3" t="s">
        <v>952</v>
      </c>
      <c r="D163" s="3" t="s">
        <v>992</v>
      </c>
      <c r="E163" s="3" t="s">
        <v>665</v>
      </c>
      <c r="F163" s="3" t="s">
        <v>186</v>
      </c>
      <c r="G163" s="26" t="s">
        <v>238</v>
      </c>
      <c r="H163" s="3" t="s">
        <v>73</v>
      </c>
      <c r="I163" s="3" t="s">
        <v>132</v>
      </c>
      <c r="J163" s="3" t="s">
        <v>112</v>
      </c>
      <c r="K163" s="3" t="s">
        <v>59</v>
      </c>
      <c r="L163" s="3" t="s">
        <v>138</v>
      </c>
      <c r="M163" s="3" t="s">
        <v>45</v>
      </c>
    </row>
    <row r="164" spans="1:13" ht="15" x14ac:dyDescent="0.25">
      <c r="A164" s="8">
        <v>42052.468244247684</v>
      </c>
      <c r="B164" s="3" t="s">
        <v>958</v>
      </c>
      <c r="C164" s="3" t="s">
        <v>993</v>
      </c>
      <c r="D164" s="3" t="s">
        <v>994</v>
      </c>
      <c r="E164" s="3" t="s">
        <v>995</v>
      </c>
      <c r="F164" s="3" t="s">
        <v>186</v>
      </c>
      <c r="G164" s="26" t="s">
        <v>39</v>
      </c>
      <c r="H164" s="3" t="s">
        <v>330</v>
      </c>
      <c r="I164" s="3" t="s">
        <v>211</v>
      </c>
      <c r="J164" s="3" t="s">
        <v>600</v>
      </c>
      <c r="K164" s="3" t="s">
        <v>537</v>
      </c>
      <c r="L164" s="3" t="s">
        <v>134</v>
      </c>
      <c r="M164" s="3" t="s">
        <v>45</v>
      </c>
    </row>
    <row r="165" spans="1:13" ht="15" x14ac:dyDescent="0.25">
      <c r="A165" s="8">
        <v>42052.476755520831</v>
      </c>
      <c r="B165" s="3" t="s">
        <v>342</v>
      </c>
      <c r="C165" s="3" t="s">
        <v>996</v>
      </c>
      <c r="D165" s="3" t="s">
        <v>997</v>
      </c>
      <c r="E165" s="3" t="s">
        <v>150</v>
      </c>
      <c r="F165" s="3" t="s">
        <v>197</v>
      </c>
      <c r="G165" s="26" t="s">
        <v>221</v>
      </c>
      <c r="H165" s="3" t="s">
        <v>40</v>
      </c>
      <c r="I165" s="3" t="s">
        <v>588</v>
      </c>
      <c r="J165" s="3" t="s">
        <v>42</v>
      </c>
      <c r="K165" s="3" t="s">
        <v>43</v>
      </c>
      <c r="L165" s="3" t="s">
        <v>75</v>
      </c>
      <c r="M165" s="3" t="s">
        <v>94</v>
      </c>
    </row>
    <row r="166" spans="1:13" ht="15" x14ac:dyDescent="0.25">
      <c r="A166" s="8">
        <v>42052.495490567133</v>
      </c>
      <c r="B166" s="3" t="s">
        <v>35</v>
      </c>
      <c r="C166" s="3" t="s">
        <v>998</v>
      </c>
      <c r="D166" s="3" t="s">
        <v>37</v>
      </c>
      <c r="E166" s="3" t="s">
        <v>999</v>
      </c>
      <c r="F166" s="3" t="s">
        <v>110</v>
      </c>
      <c r="G166" s="26" t="s">
        <v>39</v>
      </c>
      <c r="H166" s="3" t="s">
        <v>54</v>
      </c>
      <c r="I166" s="3" t="s">
        <v>577</v>
      </c>
      <c r="J166" s="3" t="s">
        <v>112</v>
      </c>
      <c r="K166" s="3" t="s">
        <v>43</v>
      </c>
      <c r="L166" s="3" t="s">
        <v>726</v>
      </c>
      <c r="M166" s="3" t="s">
        <v>45</v>
      </c>
    </row>
    <row r="167" spans="1:13" ht="15" x14ac:dyDescent="0.25">
      <c r="A167" s="8">
        <v>42052.525980891209</v>
      </c>
      <c r="B167" s="3" t="s">
        <v>970</v>
      </c>
      <c r="C167" s="3" t="s">
        <v>1003</v>
      </c>
      <c r="D167" s="3" t="s">
        <v>1004</v>
      </c>
      <c r="E167" s="3" t="s">
        <v>1005</v>
      </c>
      <c r="F167" s="3" t="s">
        <v>186</v>
      </c>
      <c r="G167" s="26" t="s">
        <v>238</v>
      </c>
      <c r="H167" s="3" t="s">
        <v>251</v>
      </c>
      <c r="I167" s="3" t="s">
        <v>211</v>
      </c>
      <c r="J167" s="3" t="s">
        <v>112</v>
      </c>
      <c r="K167" s="3" t="s">
        <v>59</v>
      </c>
      <c r="L167" s="3" t="s">
        <v>712</v>
      </c>
      <c r="M167" s="3" t="s">
        <v>45</v>
      </c>
    </row>
    <row r="168" spans="1:13" ht="15" x14ac:dyDescent="0.25">
      <c r="A168" s="8">
        <v>42052.5681778125</v>
      </c>
      <c r="B168" s="3" t="s">
        <v>747</v>
      </c>
      <c r="C168" s="3" t="s">
        <v>1007</v>
      </c>
      <c r="D168" s="3" t="s">
        <v>1008</v>
      </c>
      <c r="E168" s="3" t="s">
        <v>771</v>
      </c>
      <c r="F168" s="3" t="s">
        <v>250</v>
      </c>
      <c r="G168" s="26" t="s">
        <v>39</v>
      </c>
      <c r="H168" s="3" t="s">
        <v>85</v>
      </c>
      <c r="I168" s="3" t="s">
        <v>358</v>
      </c>
      <c r="J168" s="3" t="s">
        <v>56</v>
      </c>
      <c r="K168" s="3" t="s">
        <v>59</v>
      </c>
      <c r="L168" s="3" t="s">
        <v>289</v>
      </c>
      <c r="M168" s="3" t="s">
        <v>45</v>
      </c>
    </row>
    <row r="169" spans="1:13" ht="15" x14ac:dyDescent="0.25">
      <c r="A169" s="8">
        <v>42052.570156354166</v>
      </c>
      <c r="B169" s="3" t="s">
        <v>223</v>
      </c>
      <c r="C169" s="3" t="s">
        <v>225</v>
      </c>
      <c r="D169" s="3" t="s">
        <v>226</v>
      </c>
      <c r="E169" s="3" t="s">
        <v>1009</v>
      </c>
      <c r="F169" s="3" t="s">
        <v>186</v>
      </c>
      <c r="G169" s="26" t="s">
        <v>84</v>
      </c>
      <c r="H169" s="3" t="s">
        <v>285</v>
      </c>
      <c r="I169" s="3" t="s">
        <v>459</v>
      </c>
      <c r="J169" s="3" t="s">
        <v>112</v>
      </c>
      <c r="K169" s="3" t="s">
        <v>59</v>
      </c>
      <c r="L169" s="3" t="s">
        <v>138</v>
      </c>
      <c r="M169" s="3" t="s">
        <v>64</v>
      </c>
    </row>
    <row r="170" spans="1:13" ht="15" x14ac:dyDescent="0.25">
      <c r="A170" s="8">
        <v>42052.588518645833</v>
      </c>
      <c r="B170" s="3" t="s">
        <v>49</v>
      </c>
      <c r="C170" s="3" t="s">
        <v>51</v>
      </c>
      <c r="D170" s="3" t="s">
        <v>52</v>
      </c>
      <c r="E170" s="3" t="s">
        <v>716</v>
      </c>
      <c r="F170" s="3" t="s">
        <v>1010</v>
      </c>
      <c r="G170" s="26" t="s">
        <v>84</v>
      </c>
      <c r="H170" s="3" t="s">
        <v>152</v>
      </c>
      <c r="I170" s="3" t="s">
        <v>801</v>
      </c>
      <c r="J170" s="3" t="s">
        <v>123</v>
      </c>
      <c r="K170" s="3" t="s">
        <v>43</v>
      </c>
      <c r="L170" s="3" t="s">
        <v>124</v>
      </c>
      <c r="M170" s="3" t="s">
        <v>45</v>
      </c>
    </row>
    <row r="171" spans="1:13" ht="15" x14ac:dyDescent="0.25">
      <c r="A171" s="8">
        <v>42052.609376759261</v>
      </c>
      <c r="B171" s="3" t="s">
        <v>597</v>
      </c>
      <c r="C171" s="3" t="s">
        <v>1012</v>
      </c>
      <c r="D171" s="3" t="s">
        <v>1013</v>
      </c>
      <c r="E171" s="3" t="s">
        <v>1014</v>
      </c>
      <c r="F171" s="3" t="s">
        <v>197</v>
      </c>
      <c r="G171" s="26" t="s">
        <v>84</v>
      </c>
      <c r="H171" s="3" t="s">
        <v>470</v>
      </c>
      <c r="I171" s="3" t="s">
        <v>748</v>
      </c>
      <c r="J171" s="3" t="s">
        <v>514</v>
      </c>
      <c r="K171" s="3" t="s">
        <v>43</v>
      </c>
      <c r="L171" s="3" t="s">
        <v>324</v>
      </c>
      <c r="M171" s="3" t="s">
        <v>45</v>
      </c>
    </row>
    <row r="172" spans="1:13" ht="15" x14ac:dyDescent="0.25">
      <c r="A172" s="8">
        <v>42052.652272534724</v>
      </c>
      <c r="B172" s="3" t="s">
        <v>872</v>
      </c>
      <c r="C172" s="3" t="s">
        <v>873</v>
      </c>
      <c r="D172" s="3" t="s">
        <v>874</v>
      </c>
      <c r="E172" s="3" t="s">
        <v>1019</v>
      </c>
      <c r="F172" s="3" t="s">
        <v>259</v>
      </c>
      <c r="G172" s="26" t="s">
        <v>39</v>
      </c>
      <c r="H172" s="3" t="s">
        <v>54</v>
      </c>
      <c r="I172" s="3" t="s">
        <v>459</v>
      </c>
      <c r="J172" s="3" t="s">
        <v>56</v>
      </c>
      <c r="K172" s="3" t="s">
        <v>59</v>
      </c>
      <c r="L172" s="3" t="s">
        <v>231</v>
      </c>
      <c r="M172" s="3" t="s">
        <v>64</v>
      </c>
    </row>
    <row r="173" spans="1:13" ht="15" x14ac:dyDescent="0.25">
      <c r="A173" s="8">
        <v>42052.658706400463</v>
      </c>
      <c r="B173" s="3" t="s">
        <v>548</v>
      </c>
      <c r="C173" s="3" t="s">
        <v>549</v>
      </c>
      <c r="D173" s="3" t="s">
        <v>551</v>
      </c>
      <c r="E173" s="3" t="s">
        <v>1022</v>
      </c>
      <c r="F173" s="3" t="s">
        <v>197</v>
      </c>
      <c r="G173" s="26" t="s">
        <v>238</v>
      </c>
      <c r="H173" s="3" t="s">
        <v>152</v>
      </c>
      <c r="I173" s="3" t="s">
        <v>577</v>
      </c>
      <c r="J173" s="3" t="s">
        <v>42</v>
      </c>
      <c r="K173" s="3" t="s">
        <v>339</v>
      </c>
      <c r="L173" s="3" t="s">
        <v>317</v>
      </c>
      <c r="M173" s="3" t="s">
        <v>45</v>
      </c>
    </row>
    <row r="174" spans="1:13" ht="15" x14ac:dyDescent="0.25">
      <c r="A174" s="8">
        <v>42052.660309664352</v>
      </c>
      <c r="B174" s="3" t="s">
        <v>772</v>
      </c>
      <c r="C174" s="3" t="s">
        <v>773</v>
      </c>
      <c r="D174" s="3" t="s">
        <v>774</v>
      </c>
      <c r="E174" s="3" t="s">
        <v>819</v>
      </c>
      <c r="F174" s="3" t="s">
        <v>626</v>
      </c>
      <c r="G174" s="26" t="s">
        <v>221</v>
      </c>
      <c r="H174" s="3" t="s">
        <v>285</v>
      </c>
      <c r="I174" s="3" t="s">
        <v>122</v>
      </c>
      <c r="J174" s="3" t="s">
        <v>780</v>
      </c>
      <c r="K174" s="3" t="s">
        <v>537</v>
      </c>
      <c r="L174" s="3" t="s">
        <v>75</v>
      </c>
      <c r="M174" s="3" t="s">
        <v>45</v>
      </c>
    </row>
    <row r="175" spans="1:13" ht="15" x14ac:dyDescent="0.25">
      <c r="A175" s="8">
        <v>42052.692063946764</v>
      </c>
      <c r="B175" s="3" t="s">
        <v>946</v>
      </c>
      <c r="C175" s="3" t="s">
        <v>1027</v>
      </c>
      <c r="D175" s="3" t="s">
        <v>1028</v>
      </c>
      <c r="E175" s="3" t="s">
        <v>1029</v>
      </c>
      <c r="F175" s="3" t="s">
        <v>186</v>
      </c>
      <c r="G175" s="26" t="s">
        <v>84</v>
      </c>
      <c r="H175" s="3" t="s">
        <v>54</v>
      </c>
      <c r="I175" s="3" t="s">
        <v>132</v>
      </c>
      <c r="J175" s="3" t="s">
        <v>112</v>
      </c>
      <c r="K175" s="3" t="s">
        <v>59</v>
      </c>
      <c r="L175" s="3" t="s">
        <v>134</v>
      </c>
      <c r="M175" s="3" t="s">
        <v>45</v>
      </c>
    </row>
    <row r="176" spans="1:13" ht="15" x14ac:dyDescent="0.25">
      <c r="A176" s="8">
        <v>42052.704751261575</v>
      </c>
      <c r="B176" s="3" t="s">
        <v>739</v>
      </c>
      <c r="C176" s="3" t="s">
        <v>1038</v>
      </c>
      <c r="D176" s="3" t="s">
        <v>1039</v>
      </c>
      <c r="E176" s="3" t="s">
        <v>1040</v>
      </c>
      <c r="F176" s="3" t="s">
        <v>1041</v>
      </c>
      <c r="G176" s="26" t="s">
        <v>84</v>
      </c>
      <c r="H176" s="3" t="s">
        <v>73</v>
      </c>
      <c r="I176" s="3" t="s">
        <v>180</v>
      </c>
      <c r="J176" s="3" t="s">
        <v>112</v>
      </c>
      <c r="K176" s="3" t="s">
        <v>43</v>
      </c>
      <c r="L176" s="3" t="s">
        <v>231</v>
      </c>
      <c r="M176" s="3" t="s">
        <v>64</v>
      </c>
    </row>
    <row r="177" spans="1:13" ht="15" x14ac:dyDescent="0.25">
      <c r="A177" s="8">
        <v>42052.984453854166</v>
      </c>
      <c r="B177" s="3" t="s">
        <v>969</v>
      </c>
      <c r="C177" s="3" t="s">
        <v>1044</v>
      </c>
      <c r="D177" s="3" t="s">
        <v>1045</v>
      </c>
      <c r="E177" s="3" t="s">
        <v>1046</v>
      </c>
      <c r="F177" s="3" t="s">
        <v>259</v>
      </c>
      <c r="G177" s="26" t="s">
        <v>84</v>
      </c>
      <c r="H177" s="3" t="s">
        <v>251</v>
      </c>
      <c r="I177" s="3" t="s">
        <v>132</v>
      </c>
      <c r="J177" s="3" t="s">
        <v>42</v>
      </c>
      <c r="K177" s="3" t="s">
        <v>43</v>
      </c>
      <c r="L177" s="3" t="s">
        <v>1048</v>
      </c>
      <c r="M177" s="3" t="s">
        <v>45</v>
      </c>
    </row>
    <row r="178" spans="1:13" ht="15" x14ac:dyDescent="0.25">
      <c r="A178" s="8">
        <v>42053.390904282409</v>
      </c>
      <c r="B178" s="3" t="s">
        <v>971</v>
      </c>
      <c r="C178" s="3" t="s">
        <v>972</v>
      </c>
      <c r="D178" s="3" t="s">
        <v>973</v>
      </c>
      <c r="E178" s="3" t="s">
        <v>1046</v>
      </c>
      <c r="F178" s="3" t="s">
        <v>186</v>
      </c>
      <c r="G178" s="26" t="s">
        <v>84</v>
      </c>
      <c r="H178" s="3" t="s">
        <v>73</v>
      </c>
      <c r="I178" s="3" t="s">
        <v>132</v>
      </c>
      <c r="J178" s="3" t="s">
        <v>112</v>
      </c>
      <c r="K178" s="3" t="s">
        <v>43</v>
      </c>
      <c r="L178" s="3" t="s">
        <v>231</v>
      </c>
      <c r="M178" s="3" t="s">
        <v>45</v>
      </c>
    </row>
    <row r="179" spans="1:13" ht="15" x14ac:dyDescent="0.25">
      <c r="A179" s="8">
        <v>42053.398451365734</v>
      </c>
      <c r="B179" s="3" t="s">
        <v>620</v>
      </c>
      <c r="C179" s="3" t="s">
        <v>1054</v>
      </c>
      <c r="D179" s="3" t="s">
        <v>1055</v>
      </c>
      <c r="E179" s="3" t="s">
        <v>1056</v>
      </c>
      <c r="F179" s="3" t="s">
        <v>128</v>
      </c>
      <c r="G179" s="26" t="s">
        <v>221</v>
      </c>
      <c r="H179" s="3" t="s">
        <v>73</v>
      </c>
      <c r="I179" s="3" t="s">
        <v>74</v>
      </c>
      <c r="J179" s="3" t="s">
        <v>112</v>
      </c>
      <c r="K179" s="3" t="s">
        <v>59</v>
      </c>
      <c r="L179" s="3" t="s">
        <v>75</v>
      </c>
      <c r="M179" s="3" t="s">
        <v>45</v>
      </c>
    </row>
    <row r="180" spans="1:13" ht="15" x14ac:dyDescent="0.25">
      <c r="A180" s="8">
        <v>42053.405164444448</v>
      </c>
      <c r="B180" s="3" t="s">
        <v>750</v>
      </c>
      <c r="C180" s="3" t="s">
        <v>1059</v>
      </c>
      <c r="D180" s="3" t="s">
        <v>1060</v>
      </c>
      <c r="E180" s="3" t="s">
        <v>1061</v>
      </c>
      <c r="F180" s="3" t="s">
        <v>118</v>
      </c>
      <c r="G180" s="26" t="s">
        <v>84</v>
      </c>
      <c r="H180" s="3" t="s">
        <v>312</v>
      </c>
      <c r="I180" s="3" t="s">
        <v>801</v>
      </c>
      <c r="J180" s="3" t="s">
        <v>123</v>
      </c>
      <c r="K180" s="3" t="s">
        <v>1063</v>
      </c>
      <c r="L180" s="3" t="s">
        <v>169</v>
      </c>
      <c r="M180" s="3" t="s">
        <v>45</v>
      </c>
    </row>
    <row r="181" spans="1:13" ht="15" x14ac:dyDescent="0.25">
      <c r="A181" s="8">
        <v>42053.406659942128</v>
      </c>
      <c r="B181" s="3" t="s">
        <v>795</v>
      </c>
      <c r="C181" s="3" t="s">
        <v>796</v>
      </c>
      <c r="D181" s="3" t="s">
        <v>797</v>
      </c>
      <c r="E181" s="3" t="s">
        <v>798</v>
      </c>
      <c r="F181" s="3" t="s">
        <v>504</v>
      </c>
      <c r="G181" s="26" t="s">
        <v>84</v>
      </c>
      <c r="H181" s="3" t="s">
        <v>73</v>
      </c>
      <c r="I181" s="3" t="s">
        <v>55</v>
      </c>
      <c r="J181" s="3" t="s">
        <v>42</v>
      </c>
      <c r="K181" s="3" t="s">
        <v>1066</v>
      </c>
      <c r="L181" s="3" t="s">
        <v>317</v>
      </c>
      <c r="M181" s="3" t="s">
        <v>45</v>
      </c>
    </row>
    <row r="182" spans="1:13" ht="15" x14ac:dyDescent="0.25">
      <c r="A182" s="8">
        <v>42053.410374930558</v>
      </c>
      <c r="B182" s="3" t="s">
        <v>487</v>
      </c>
      <c r="C182" s="3" t="s">
        <v>488</v>
      </c>
      <c r="D182" s="3" t="s">
        <v>489</v>
      </c>
      <c r="E182" s="3" t="s">
        <v>490</v>
      </c>
      <c r="F182" s="3" t="s">
        <v>197</v>
      </c>
      <c r="G182" s="26" t="s">
        <v>84</v>
      </c>
      <c r="H182" s="3" t="s">
        <v>312</v>
      </c>
      <c r="I182" s="3" t="s">
        <v>200</v>
      </c>
      <c r="J182" s="3" t="s">
        <v>164</v>
      </c>
      <c r="K182" s="3" t="s">
        <v>339</v>
      </c>
      <c r="L182" s="3" t="s">
        <v>75</v>
      </c>
      <c r="M182" s="3" t="s">
        <v>45</v>
      </c>
    </row>
    <row r="183" spans="1:13" ht="15" x14ac:dyDescent="0.25">
      <c r="A183" s="8">
        <v>42053.538483923607</v>
      </c>
      <c r="B183" s="3" t="s">
        <v>178</v>
      </c>
      <c r="C183" s="3" t="s">
        <v>179</v>
      </c>
      <c r="D183" s="3" t="s">
        <v>1072</v>
      </c>
      <c r="E183" s="3" t="s">
        <v>1073</v>
      </c>
      <c r="F183" s="3" t="s">
        <v>1010</v>
      </c>
      <c r="G183" s="26" t="s">
        <v>84</v>
      </c>
      <c r="H183" s="3" t="s">
        <v>73</v>
      </c>
      <c r="I183" s="3" t="s">
        <v>74</v>
      </c>
      <c r="J183" s="3" t="s">
        <v>89</v>
      </c>
      <c r="K183" s="3" t="s">
        <v>43</v>
      </c>
      <c r="L183" s="3" t="s">
        <v>324</v>
      </c>
      <c r="M183" s="3" t="s">
        <v>94</v>
      </c>
    </row>
    <row r="184" spans="1:13" ht="15" x14ac:dyDescent="0.25">
      <c r="A184" s="8">
        <v>42053.561314907412</v>
      </c>
      <c r="B184" s="3" t="s">
        <v>437</v>
      </c>
      <c r="C184" s="3" t="s">
        <v>1076</v>
      </c>
      <c r="D184" s="3" t="s">
        <v>1077</v>
      </c>
      <c r="E184" s="3" t="s">
        <v>1078</v>
      </c>
      <c r="F184" s="3" t="s">
        <v>110</v>
      </c>
      <c r="G184" s="26" t="s">
        <v>84</v>
      </c>
      <c r="H184" s="3" t="s">
        <v>1079</v>
      </c>
      <c r="I184" s="3" t="s">
        <v>767</v>
      </c>
      <c r="J184" s="3" t="s">
        <v>103</v>
      </c>
      <c r="K184" s="3" t="s">
        <v>253</v>
      </c>
      <c r="L184" s="3" t="s">
        <v>317</v>
      </c>
      <c r="M184" s="3" t="s">
        <v>94</v>
      </c>
    </row>
    <row r="185" spans="1:13" ht="15" x14ac:dyDescent="0.25">
      <c r="A185" s="8">
        <v>42053.607580543983</v>
      </c>
      <c r="B185" s="3" t="s">
        <v>710</v>
      </c>
      <c r="C185" s="3" t="s">
        <v>1080</v>
      </c>
      <c r="D185" s="3" t="s">
        <v>1081</v>
      </c>
      <c r="E185" s="3" t="s">
        <v>1082</v>
      </c>
      <c r="F185" s="3" t="s">
        <v>118</v>
      </c>
      <c r="G185" s="26" t="s">
        <v>221</v>
      </c>
      <c r="H185" s="3" t="s">
        <v>470</v>
      </c>
      <c r="I185" s="3" t="s">
        <v>1086</v>
      </c>
      <c r="J185" s="3" t="s">
        <v>89</v>
      </c>
      <c r="K185" s="3" t="s">
        <v>332</v>
      </c>
      <c r="L185" s="3" t="s">
        <v>317</v>
      </c>
      <c r="M185" s="3" t="s">
        <v>94</v>
      </c>
    </row>
    <row r="186" spans="1:13" ht="15" x14ac:dyDescent="0.25">
      <c r="A186" s="8">
        <v>42053.656224953702</v>
      </c>
      <c r="B186" s="3" t="s">
        <v>933</v>
      </c>
      <c r="C186" s="3" t="s">
        <v>1087</v>
      </c>
      <c r="D186" s="3" t="s">
        <v>1088</v>
      </c>
      <c r="E186" s="3" t="s">
        <v>92</v>
      </c>
      <c r="F186" s="3" t="s">
        <v>118</v>
      </c>
      <c r="G186" s="26" t="s">
        <v>39</v>
      </c>
      <c r="H186" s="3" t="s">
        <v>251</v>
      </c>
      <c r="I186" s="3" t="s">
        <v>1090</v>
      </c>
      <c r="J186" s="3" t="s">
        <v>112</v>
      </c>
      <c r="K186" s="3" t="s">
        <v>43</v>
      </c>
      <c r="L186" s="3" t="s">
        <v>169</v>
      </c>
      <c r="M186" s="3" t="s">
        <v>45</v>
      </c>
    </row>
    <row r="187" spans="1:13" ht="15" x14ac:dyDescent="0.25">
      <c r="A187" s="8">
        <v>42053.68710087963</v>
      </c>
      <c r="B187" s="3" t="s">
        <v>818</v>
      </c>
      <c r="C187" s="3" t="s">
        <v>1091</v>
      </c>
      <c r="D187" s="3" t="s">
        <v>1092</v>
      </c>
      <c r="E187" s="3" t="s">
        <v>1094</v>
      </c>
      <c r="F187" s="3" t="s">
        <v>186</v>
      </c>
      <c r="G187" s="26" t="s">
        <v>39</v>
      </c>
      <c r="H187" s="3" t="s">
        <v>73</v>
      </c>
      <c r="I187" s="3" t="s">
        <v>581</v>
      </c>
      <c r="J187" s="3" t="s">
        <v>112</v>
      </c>
      <c r="K187" s="3" t="s">
        <v>59</v>
      </c>
      <c r="L187" s="3" t="s">
        <v>138</v>
      </c>
      <c r="M187" s="3" t="s">
        <v>45</v>
      </c>
    </row>
    <row r="188" spans="1:13" ht="15" x14ac:dyDescent="0.25">
      <c r="A188" s="8">
        <v>42053.696968009259</v>
      </c>
      <c r="B188" s="3" t="s">
        <v>640</v>
      </c>
      <c r="C188" s="3" t="s">
        <v>641</v>
      </c>
      <c r="D188" s="3" t="s">
        <v>642</v>
      </c>
      <c r="E188" s="3" t="s">
        <v>27</v>
      </c>
      <c r="F188" s="3" t="s">
        <v>250</v>
      </c>
      <c r="G188" s="26" t="s">
        <v>39</v>
      </c>
      <c r="H188" s="3" t="s">
        <v>93</v>
      </c>
      <c r="I188" s="3" t="s">
        <v>581</v>
      </c>
      <c r="J188" s="3" t="s">
        <v>112</v>
      </c>
      <c r="K188" s="3" t="s">
        <v>43</v>
      </c>
      <c r="L188" s="3" t="s">
        <v>93</v>
      </c>
      <c r="M188" s="3" t="s">
        <v>64</v>
      </c>
    </row>
    <row r="189" spans="1:13" ht="15" x14ac:dyDescent="0.25">
      <c r="A189" s="8">
        <v>42054.44107168982</v>
      </c>
      <c r="B189" s="3" t="s">
        <v>991</v>
      </c>
      <c r="C189" s="3" t="s">
        <v>1098</v>
      </c>
      <c r="D189" s="3" t="s">
        <v>1099</v>
      </c>
      <c r="E189" s="3" t="s">
        <v>282</v>
      </c>
      <c r="F189" s="3" t="s">
        <v>72</v>
      </c>
      <c r="G189" s="26" t="s">
        <v>84</v>
      </c>
      <c r="H189" s="3" t="s">
        <v>73</v>
      </c>
      <c r="I189" s="3" t="s">
        <v>132</v>
      </c>
      <c r="J189" s="3" t="s">
        <v>123</v>
      </c>
      <c r="K189" s="3" t="s">
        <v>59</v>
      </c>
      <c r="L189" s="3" t="s">
        <v>113</v>
      </c>
      <c r="M189" s="3" t="s">
        <v>94</v>
      </c>
    </row>
    <row r="190" spans="1:13" ht="15" x14ac:dyDescent="0.25">
      <c r="A190" s="8">
        <v>42054.474166296299</v>
      </c>
      <c r="B190" s="3" t="s">
        <v>876</v>
      </c>
      <c r="C190" s="3" t="s">
        <v>877</v>
      </c>
      <c r="D190" s="3" t="s">
        <v>878</v>
      </c>
      <c r="E190" s="3" t="s">
        <v>1102</v>
      </c>
      <c r="F190" s="3" t="s">
        <v>197</v>
      </c>
      <c r="G190" s="26" t="s">
        <v>84</v>
      </c>
      <c r="H190" s="3" t="s">
        <v>73</v>
      </c>
      <c r="I190" s="3" t="s">
        <v>122</v>
      </c>
      <c r="J190" s="3" t="s">
        <v>600</v>
      </c>
      <c r="K190" s="3" t="s">
        <v>43</v>
      </c>
      <c r="L190" s="3" t="s">
        <v>169</v>
      </c>
      <c r="M190" s="3" t="s">
        <v>94</v>
      </c>
    </row>
    <row r="191" spans="1:13" ht="15" x14ac:dyDescent="0.25">
      <c r="A191" s="8">
        <v>42054.600711875006</v>
      </c>
      <c r="B191" s="3" t="s">
        <v>505</v>
      </c>
      <c r="C191" s="3" t="s">
        <v>507</v>
      </c>
      <c r="D191" s="3" t="s">
        <v>508</v>
      </c>
      <c r="E191" s="3" t="s">
        <v>27</v>
      </c>
      <c r="F191" s="3" t="s">
        <v>118</v>
      </c>
      <c r="G191" s="26" t="s">
        <v>84</v>
      </c>
      <c r="H191" s="3" t="s">
        <v>85</v>
      </c>
      <c r="I191" s="3" t="s">
        <v>482</v>
      </c>
      <c r="J191" s="3" t="s">
        <v>123</v>
      </c>
      <c r="K191" s="3" t="s">
        <v>43</v>
      </c>
      <c r="L191" s="3" t="s">
        <v>289</v>
      </c>
      <c r="M191" s="3" t="s">
        <v>45</v>
      </c>
    </row>
    <row r="192" spans="1:13" ht="15" x14ac:dyDescent="0.25">
      <c r="A192" s="8">
        <v>42055.380192129633</v>
      </c>
      <c r="B192" s="3" t="s">
        <v>761</v>
      </c>
      <c r="C192" s="3" t="s">
        <v>1105</v>
      </c>
      <c r="D192" s="3" t="s">
        <v>1106</v>
      </c>
      <c r="E192" s="3" t="s">
        <v>416</v>
      </c>
      <c r="F192" s="3" t="s">
        <v>259</v>
      </c>
      <c r="G192" s="26" t="s">
        <v>84</v>
      </c>
      <c r="H192" s="3" t="s">
        <v>73</v>
      </c>
      <c r="I192" s="3" t="s">
        <v>55</v>
      </c>
      <c r="J192" s="3" t="s">
        <v>42</v>
      </c>
      <c r="K192" s="3" t="s">
        <v>59</v>
      </c>
      <c r="L192" s="3" t="s">
        <v>134</v>
      </c>
      <c r="M192" s="3" t="s">
        <v>45</v>
      </c>
    </row>
    <row r="193" spans="1:13" ht="15" x14ac:dyDescent="0.25">
      <c r="A193" s="8">
        <v>42056.898526886573</v>
      </c>
      <c r="B193" s="3" t="s">
        <v>882</v>
      </c>
      <c r="C193" s="3" t="s">
        <v>1109</v>
      </c>
      <c r="D193" s="3" t="s">
        <v>1111</v>
      </c>
      <c r="E193" s="3" t="s">
        <v>38</v>
      </c>
      <c r="F193" s="3" t="s">
        <v>72</v>
      </c>
      <c r="G193" s="26" t="s">
        <v>84</v>
      </c>
      <c r="H193" s="3" t="s">
        <v>54</v>
      </c>
      <c r="I193" s="3" t="s">
        <v>74</v>
      </c>
      <c r="J193" s="3" t="s">
        <v>103</v>
      </c>
      <c r="K193" s="3" t="s">
        <v>59</v>
      </c>
      <c r="L193" s="3" t="s">
        <v>231</v>
      </c>
      <c r="M193" s="3" t="s">
        <v>45</v>
      </c>
    </row>
    <row r="194" spans="1:13" ht="15" x14ac:dyDescent="0.25">
      <c r="A194" s="8">
        <v>42057.842565844912</v>
      </c>
      <c r="B194" s="3" t="s">
        <v>361</v>
      </c>
      <c r="C194" s="3" t="s">
        <v>1113</v>
      </c>
      <c r="D194" s="3" t="s">
        <v>1114</v>
      </c>
      <c r="E194" s="3" t="s">
        <v>1115</v>
      </c>
      <c r="F194" s="3" t="s">
        <v>72</v>
      </c>
      <c r="G194" s="26" t="s">
        <v>84</v>
      </c>
      <c r="H194" s="3" t="s">
        <v>251</v>
      </c>
      <c r="I194" s="3" t="s">
        <v>286</v>
      </c>
      <c r="J194" s="3" t="s">
        <v>123</v>
      </c>
      <c r="K194" s="3" t="s">
        <v>537</v>
      </c>
      <c r="L194" s="3" t="s">
        <v>93</v>
      </c>
      <c r="M194" s="3" t="s">
        <v>94</v>
      </c>
    </row>
    <row r="195" spans="1:13" ht="15" x14ac:dyDescent="0.25">
      <c r="A195" s="8">
        <v>42058.365236018522</v>
      </c>
      <c r="B195" s="3" t="s">
        <v>527</v>
      </c>
      <c r="C195" s="3" t="s">
        <v>528</v>
      </c>
      <c r="D195" s="3" t="s">
        <v>529</v>
      </c>
      <c r="E195" s="3" t="s">
        <v>38</v>
      </c>
      <c r="F195" s="3" t="s">
        <v>197</v>
      </c>
      <c r="G195" s="26" t="s">
        <v>84</v>
      </c>
      <c r="H195" s="3" t="s">
        <v>73</v>
      </c>
      <c r="I195" s="3" t="s">
        <v>200</v>
      </c>
      <c r="J195" s="3" t="s">
        <v>123</v>
      </c>
      <c r="K195" s="3" t="s">
        <v>230</v>
      </c>
      <c r="L195" s="3" t="s">
        <v>169</v>
      </c>
      <c r="M195" s="3" t="s">
        <v>45</v>
      </c>
    </row>
    <row r="196" spans="1:13" ht="15" x14ac:dyDescent="0.25">
      <c r="A196" s="8">
        <v>42058.430121331017</v>
      </c>
      <c r="B196" s="3" t="s">
        <v>634</v>
      </c>
      <c r="C196" s="3" t="s">
        <v>1119</v>
      </c>
      <c r="D196" s="3" t="s">
        <v>1120</v>
      </c>
      <c r="E196" s="3" t="s">
        <v>638</v>
      </c>
      <c r="F196" s="3" t="s">
        <v>128</v>
      </c>
      <c r="G196" s="26" t="s">
        <v>39</v>
      </c>
      <c r="H196" s="3" t="s">
        <v>251</v>
      </c>
      <c r="I196" s="3" t="s">
        <v>74</v>
      </c>
      <c r="J196" s="3" t="s">
        <v>56</v>
      </c>
      <c r="K196" s="3" t="s">
        <v>43</v>
      </c>
      <c r="L196" s="3" t="s">
        <v>1122</v>
      </c>
      <c r="M196" s="3" t="s">
        <v>45</v>
      </c>
    </row>
    <row r="197" spans="1:13" ht="15" x14ac:dyDescent="0.25">
      <c r="A197" s="8">
        <v>42058.479338460646</v>
      </c>
      <c r="B197" s="3" t="s">
        <v>885</v>
      </c>
      <c r="C197" s="3" t="s">
        <v>1124</v>
      </c>
      <c r="D197" s="3" t="s">
        <v>1125</v>
      </c>
      <c r="E197" s="3" t="s">
        <v>1126</v>
      </c>
      <c r="F197" s="3" t="s">
        <v>110</v>
      </c>
      <c r="G197" s="26" t="s">
        <v>221</v>
      </c>
      <c r="H197" s="3" t="s">
        <v>152</v>
      </c>
      <c r="I197" s="3" t="s">
        <v>102</v>
      </c>
      <c r="J197" s="3" t="s">
        <v>780</v>
      </c>
      <c r="K197" s="3" t="s">
        <v>59</v>
      </c>
      <c r="L197" s="3" t="s">
        <v>231</v>
      </c>
      <c r="M197" s="3" t="s">
        <v>94</v>
      </c>
    </row>
    <row r="198" spans="1:13" ht="15" x14ac:dyDescent="0.25">
      <c r="A198" s="8">
        <v>42058.602266655093</v>
      </c>
      <c r="B198" s="3" t="s">
        <v>828</v>
      </c>
      <c r="C198" s="3" t="s">
        <v>830</v>
      </c>
      <c r="D198" s="3" t="s">
        <v>831</v>
      </c>
      <c r="E198" s="3" t="s">
        <v>1029</v>
      </c>
      <c r="F198" s="3" t="s">
        <v>186</v>
      </c>
      <c r="G198" s="26" t="s">
        <v>221</v>
      </c>
      <c r="H198" s="3" t="s">
        <v>73</v>
      </c>
      <c r="I198" s="3" t="s">
        <v>711</v>
      </c>
      <c r="J198" s="3" t="s">
        <v>514</v>
      </c>
      <c r="K198" s="3" t="s">
        <v>59</v>
      </c>
      <c r="L198" s="3" t="s">
        <v>169</v>
      </c>
      <c r="M198" s="3" t="s">
        <v>45</v>
      </c>
    </row>
    <row r="199" spans="1:13" ht="15" x14ac:dyDescent="0.25">
      <c r="A199" s="8">
        <v>42058.604678217591</v>
      </c>
      <c r="B199" s="3" t="s">
        <v>1000</v>
      </c>
      <c r="C199" s="3" t="s">
        <v>1001</v>
      </c>
      <c r="D199" s="3" t="s">
        <v>1002</v>
      </c>
      <c r="E199" s="3" t="s">
        <v>1129</v>
      </c>
      <c r="F199" s="3" t="s">
        <v>128</v>
      </c>
      <c r="G199" s="26" t="s">
        <v>84</v>
      </c>
      <c r="H199" s="3" t="s">
        <v>73</v>
      </c>
      <c r="I199" s="3" t="s">
        <v>666</v>
      </c>
      <c r="J199" s="3" t="s">
        <v>103</v>
      </c>
      <c r="K199" s="3" t="s">
        <v>43</v>
      </c>
      <c r="L199" s="3" t="s">
        <v>317</v>
      </c>
      <c r="M199" s="3" t="s">
        <v>45</v>
      </c>
    </row>
    <row r="200" spans="1:13" ht="15" x14ac:dyDescent="0.25">
      <c r="A200" s="8">
        <v>42058.625940150465</v>
      </c>
      <c r="B200" s="3" t="s">
        <v>135</v>
      </c>
      <c r="C200" s="3" t="s">
        <v>1131</v>
      </c>
      <c r="D200" s="3" t="s">
        <v>137</v>
      </c>
      <c r="E200" s="3" t="s">
        <v>204</v>
      </c>
      <c r="F200" s="3" t="s">
        <v>110</v>
      </c>
      <c r="G200" s="26" t="s">
        <v>84</v>
      </c>
      <c r="H200" s="3" t="s">
        <v>251</v>
      </c>
      <c r="I200" s="3" t="s">
        <v>286</v>
      </c>
      <c r="J200" s="3" t="s">
        <v>103</v>
      </c>
      <c r="K200" s="3" t="s">
        <v>59</v>
      </c>
      <c r="L200" s="3" t="s">
        <v>317</v>
      </c>
      <c r="M200" s="3" t="s">
        <v>644</v>
      </c>
    </row>
    <row r="201" spans="1:13" ht="15" x14ac:dyDescent="0.25">
      <c r="A201" s="8">
        <v>42059.711757418983</v>
      </c>
      <c r="B201" s="3" t="s">
        <v>1006</v>
      </c>
      <c r="C201" s="3" t="s">
        <v>1133</v>
      </c>
      <c r="D201" s="3" t="s">
        <v>1134</v>
      </c>
      <c r="E201" s="3" t="s">
        <v>143</v>
      </c>
      <c r="F201" s="3" t="s">
        <v>861</v>
      </c>
      <c r="G201" s="26" t="s">
        <v>238</v>
      </c>
      <c r="H201" s="3" t="s">
        <v>470</v>
      </c>
      <c r="I201" s="3" t="s">
        <v>331</v>
      </c>
      <c r="J201" s="3" t="s">
        <v>112</v>
      </c>
      <c r="K201" s="3" t="s">
        <v>348</v>
      </c>
      <c r="L201" s="3" t="s">
        <v>146</v>
      </c>
      <c r="M201" s="3" t="s">
        <v>94</v>
      </c>
    </row>
    <row r="202" spans="1:13" ht="15" x14ac:dyDescent="0.25">
      <c r="A202" s="8">
        <v>42059.719216527774</v>
      </c>
      <c r="B202" s="3" t="s">
        <v>651</v>
      </c>
      <c r="C202" s="3" t="s">
        <v>1136</v>
      </c>
      <c r="D202" s="3" t="s">
        <v>1137</v>
      </c>
      <c r="E202" s="3" t="s">
        <v>1138</v>
      </c>
      <c r="F202" s="3" t="s">
        <v>186</v>
      </c>
      <c r="G202" s="26" t="s">
        <v>198</v>
      </c>
      <c r="H202" s="3" t="s">
        <v>330</v>
      </c>
      <c r="I202" s="3" t="s">
        <v>389</v>
      </c>
      <c r="J202" s="3" t="s">
        <v>112</v>
      </c>
      <c r="K202" s="3" t="s">
        <v>43</v>
      </c>
      <c r="L202" s="3" t="s">
        <v>726</v>
      </c>
      <c r="M202" s="3" t="s">
        <v>45</v>
      </c>
    </row>
    <row r="203" spans="1:13" ht="15" x14ac:dyDescent="0.25">
      <c r="A203" s="8">
        <v>42059.864394421296</v>
      </c>
      <c r="B203" s="3" t="s">
        <v>894</v>
      </c>
      <c r="C203" s="3" t="s">
        <v>1141</v>
      </c>
      <c r="D203" s="3" t="s">
        <v>1142</v>
      </c>
      <c r="E203" s="3" t="s">
        <v>1143</v>
      </c>
      <c r="F203" s="3" t="s">
        <v>110</v>
      </c>
      <c r="G203" s="26" t="s">
        <v>238</v>
      </c>
      <c r="H203" s="3" t="s">
        <v>40</v>
      </c>
      <c r="I203" s="3" t="s">
        <v>513</v>
      </c>
      <c r="J203" s="3" t="s">
        <v>164</v>
      </c>
      <c r="K203" s="3" t="s">
        <v>891</v>
      </c>
      <c r="L203" s="3" t="s">
        <v>146</v>
      </c>
      <c r="M203" s="3" t="s">
        <v>45</v>
      </c>
    </row>
    <row r="204" spans="1:13" ht="15" x14ac:dyDescent="0.25">
      <c r="A204" s="8">
        <v>42060.360545648153</v>
      </c>
      <c r="B204" s="3" t="s">
        <v>855</v>
      </c>
      <c r="C204" s="3" t="s">
        <v>1145</v>
      </c>
      <c r="D204" s="3" t="s">
        <v>1146</v>
      </c>
      <c r="E204" s="3" t="s">
        <v>1147</v>
      </c>
      <c r="F204" s="3" t="s">
        <v>197</v>
      </c>
      <c r="G204" s="26" t="s">
        <v>84</v>
      </c>
      <c r="H204" s="3" t="s">
        <v>73</v>
      </c>
      <c r="I204" s="3" t="s">
        <v>41</v>
      </c>
      <c r="J204" s="3" t="s">
        <v>112</v>
      </c>
      <c r="K204" s="3" t="s">
        <v>59</v>
      </c>
      <c r="L204" s="3" t="s">
        <v>169</v>
      </c>
      <c r="M204" s="3" t="s">
        <v>94</v>
      </c>
    </row>
    <row r="205" spans="1:13" ht="15" x14ac:dyDescent="0.25">
      <c r="A205" s="8">
        <v>42060.412809513895</v>
      </c>
      <c r="B205" s="3" t="s">
        <v>791</v>
      </c>
      <c r="C205" s="3" t="s">
        <v>792</v>
      </c>
      <c r="D205" s="3" t="s">
        <v>793</v>
      </c>
      <c r="E205" s="3" t="s">
        <v>794</v>
      </c>
      <c r="F205" s="3" t="s">
        <v>128</v>
      </c>
      <c r="G205" s="26" t="s">
        <v>84</v>
      </c>
      <c r="H205" s="3" t="s">
        <v>152</v>
      </c>
      <c r="I205" s="3" t="s">
        <v>132</v>
      </c>
      <c r="J205" s="3" t="s">
        <v>42</v>
      </c>
      <c r="K205" s="3" t="s">
        <v>348</v>
      </c>
      <c r="L205" s="3" t="s">
        <v>75</v>
      </c>
      <c r="M205" s="3" t="s">
        <v>45</v>
      </c>
    </row>
    <row r="206" spans="1:13" ht="15" x14ac:dyDescent="0.25">
      <c r="A206" s="8">
        <v>42060.448202442123</v>
      </c>
      <c r="B206" s="3" t="s">
        <v>24</v>
      </c>
      <c r="C206" s="3" t="s">
        <v>25</v>
      </c>
      <c r="D206" s="3" t="s">
        <v>26</v>
      </c>
      <c r="E206" s="3" t="s">
        <v>27</v>
      </c>
      <c r="F206" s="3" t="s">
        <v>128</v>
      </c>
      <c r="G206" s="26" t="s">
        <v>39</v>
      </c>
      <c r="H206" s="3" t="s">
        <v>54</v>
      </c>
      <c r="I206" s="3" t="s">
        <v>55</v>
      </c>
      <c r="J206" s="3" t="s">
        <v>112</v>
      </c>
      <c r="K206" s="3" t="s">
        <v>43</v>
      </c>
      <c r="L206" s="3" t="s">
        <v>324</v>
      </c>
      <c r="M206" s="3" t="s">
        <v>45</v>
      </c>
    </row>
    <row r="207" spans="1:13" ht="15" x14ac:dyDescent="0.25">
      <c r="A207" s="8">
        <v>42060.472820624993</v>
      </c>
      <c r="B207" s="3" t="s">
        <v>787</v>
      </c>
      <c r="C207" s="3" t="s">
        <v>1154</v>
      </c>
      <c r="D207" s="3" t="s">
        <v>1155</v>
      </c>
      <c r="E207" s="3" t="s">
        <v>27</v>
      </c>
      <c r="F207" s="3" t="s">
        <v>72</v>
      </c>
      <c r="G207" s="26" t="s">
        <v>84</v>
      </c>
      <c r="H207" s="3" t="s">
        <v>54</v>
      </c>
      <c r="I207" s="3" t="s">
        <v>211</v>
      </c>
      <c r="J207" s="3" t="s">
        <v>56</v>
      </c>
      <c r="K207" s="3" t="s">
        <v>59</v>
      </c>
      <c r="L207" s="3" t="s">
        <v>732</v>
      </c>
      <c r="M207" s="3" t="s">
        <v>64</v>
      </c>
    </row>
    <row r="208" spans="1:13" ht="15" x14ac:dyDescent="0.25">
      <c r="A208" s="8">
        <v>42060.609444259258</v>
      </c>
      <c r="B208" s="3" t="s">
        <v>394</v>
      </c>
      <c r="C208" s="3" t="s">
        <v>1158</v>
      </c>
      <c r="D208" s="3" t="s">
        <v>1159</v>
      </c>
      <c r="E208" s="3" t="s">
        <v>1160</v>
      </c>
      <c r="F208" s="3" t="s">
        <v>197</v>
      </c>
      <c r="G208" s="26" t="s">
        <v>84</v>
      </c>
      <c r="H208" s="3" t="s">
        <v>251</v>
      </c>
      <c r="I208" s="3" t="s">
        <v>571</v>
      </c>
      <c r="J208" s="3" t="s">
        <v>1161</v>
      </c>
      <c r="K208" s="3" t="s">
        <v>339</v>
      </c>
      <c r="L208" s="3" t="s">
        <v>93</v>
      </c>
      <c r="M208" s="3" t="s">
        <v>644</v>
      </c>
    </row>
    <row r="209" spans="1:13" ht="15" x14ac:dyDescent="0.25">
      <c r="A209" s="8">
        <v>42060.688666782407</v>
      </c>
      <c r="B209" s="3" t="s">
        <v>984</v>
      </c>
      <c r="C209" s="3" t="s">
        <v>1162</v>
      </c>
      <c r="D209" s="3" t="s">
        <v>988</v>
      </c>
      <c r="E209" s="3" t="s">
        <v>1163</v>
      </c>
      <c r="F209" s="3" t="s">
        <v>72</v>
      </c>
      <c r="G209" s="26" t="s">
        <v>84</v>
      </c>
      <c r="H209" s="3" t="s">
        <v>152</v>
      </c>
      <c r="I209" s="3" t="s">
        <v>1165</v>
      </c>
      <c r="J209" s="3" t="s">
        <v>103</v>
      </c>
      <c r="K209" s="3" t="s">
        <v>891</v>
      </c>
      <c r="L209" s="3" t="s">
        <v>732</v>
      </c>
      <c r="M209" s="3" t="s">
        <v>94</v>
      </c>
    </row>
    <row r="210" spans="1:13" ht="15" x14ac:dyDescent="0.25">
      <c r="A210" s="8">
        <v>42061.437311990747</v>
      </c>
      <c r="B210" s="3" t="s">
        <v>261</v>
      </c>
      <c r="C210" s="3" t="s">
        <v>262</v>
      </c>
      <c r="D210" s="3" t="s">
        <v>1166</v>
      </c>
      <c r="E210" s="3" t="s">
        <v>263</v>
      </c>
      <c r="F210" s="3" t="s">
        <v>626</v>
      </c>
      <c r="G210" s="26" t="s">
        <v>39</v>
      </c>
      <c r="H210" s="3" t="s">
        <v>73</v>
      </c>
      <c r="I210" s="3" t="s">
        <v>313</v>
      </c>
      <c r="J210" s="3" t="s">
        <v>112</v>
      </c>
      <c r="K210" s="3" t="s">
        <v>404</v>
      </c>
      <c r="L210" s="3" t="s">
        <v>270</v>
      </c>
      <c r="M210" s="3" t="s">
        <v>45</v>
      </c>
    </row>
    <row r="211" spans="1:13" ht="15" x14ac:dyDescent="0.25">
      <c r="A211" s="8">
        <v>42062.382859166661</v>
      </c>
      <c r="B211" s="3" t="s">
        <v>1006</v>
      </c>
      <c r="C211" s="3" t="s">
        <v>1169</v>
      </c>
      <c r="D211" s="3" t="s">
        <v>1170</v>
      </c>
      <c r="E211" s="3" t="s">
        <v>150</v>
      </c>
      <c r="F211" s="3" t="s">
        <v>72</v>
      </c>
      <c r="G211" s="26" t="s">
        <v>39</v>
      </c>
      <c r="H211" s="3" t="s">
        <v>470</v>
      </c>
      <c r="I211" s="3" t="s">
        <v>313</v>
      </c>
      <c r="J211" s="3" t="s">
        <v>56</v>
      </c>
      <c r="K211" s="3" t="s">
        <v>404</v>
      </c>
      <c r="L211" s="3" t="s">
        <v>93</v>
      </c>
      <c r="M211" s="3" t="s">
        <v>45</v>
      </c>
    </row>
    <row r="212" spans="1:13" ht="15" x14ac:dyDescent="0.25">
      <c r="A212" s="8">
        <v>42062.426394155096</v>
      </c>
      <c r="B212" s="3" t="s">
        <v>376</v>
      </c>
      <c r="C212" s="3" t="s">
        <v>377</v>
      </c>
      <c r="D212" s="3" t="s">
        <v>378</v>
      </c>
      <c r="E212" s="3" t="s">
        <v>1172</v>
      </c>
      <c r="F212" s="3" t="s">
        <v>110</v>
      </c>
      <c r="G212" s="26" t="s">
        <v>84</v>
      </c>
      <c r="H212" s="3" t="s">
        <v>40</v>
      </c>
      <c r="I212" s="3" t="s">
        <v>666</v>
      </c>
      <c r="J212" s="3" t="s">
        <v>103</v>
      </c>
      <c r="K212" s="3" t="s">
        <v>104</v>
      </c>
      <c r="L212" s="3" t="s">
        <v>621</v>
      </c>
      <c r="M212" s="3" t="s">
        <v>94</v>
      </c>
    </row>
    <row r="213" spans="1:13" ht="15" x14ac:dyDescent="0.25">
      <c r="A213" s="8">
        <v>42062.502998692122</v>
      </c>
      <c r="B213" s="3" t="s">
        <v>750</v>
      </c>
      <c r="C213" s="3" t="s">
        <v>1059</v>
      </c>
      <c r="D213" s="3" t="s">
        <v>1060</v>
      </c>
      <c r="E213" s="3" t="s">
        <v>1177</v>
      </c>
      <c r="F213" s="3" t="s">
        <v>626</v>
      </c>
      <c r="G213" s="26" t="s">
        <v>198</v>
      </c>
      <c r="H213" s="3" t="s">
        <v>312</v>
      </c>
      <c r="I213" s="3" t="s">
        <v>144</v>
      </c>
      <c r="J213" s="3" t="s">
        <v>123</v>
      </c>
      <c r="K213" s="3" t="s">
        <v>43</v>
      </c>
      <c r="L213" s="3" t="s">
        <v>916</v>
      </c>
      <c r="M213" s="3" t="s">
        <v>45</v>
      </c>
    </row>
    <row r="214" spans="1:13" ht="15" x14ac:dyDescent="0.25">
      <c r="A214" s="8">
        <v>42062.590680543981</v>
      </c>
      <c r="B214" s="3" t="s">
        <v>480</v>
      </c>
      <c r="C214" s="3" t="s">
        <v>1180</v>
      </c>
      <c r="D214" s="3" t="s">
        <v>1181</v>
      </c>
      <c r="E214" s="3" t="s">
        <v>478</v>
      </c>
      <c r="F214" s="3" t="s">
        <v>118</v>
      </c>
      <c r="G214" s="26" t="s">
        <v>221</v>
      </c>
      <c r="H214" s="3" t="s">
        <v>251</v>
      </c>
      <c r="I214" s="3" t="s">
        <v>748</v>
      </c>
      <c r="J214" s="3" t="s">
        <v>123</v>
      </c>
      <c r="K214" s="3" t="s">
        <v>43</v>
      </c>
      <c r="L214" s="3" t="s">
        <v>146</v>
      </c>
      <c r="M214" s="3" t="s">
        <v>94</v>
      </c>
    </row>
    <row r="215" spans="1:13" ht="15" x14ac:dyDescent="0.25">
      <c r="A215" s="8">
        <v>42065.004008634263</v>
      </c>
      <c r="B215" s="3" t="s">
        <v>617</v>
      </c>
      <c r="C215" s="3" t="s">
        <v>1183</v>
      </c>
      <c r="D215" s="3" t="s">
        <v>1184</v>
      </c>
      <c r="E215" s="3" t="s">
        <v>1185</v>
      </c>
      <c r="F215" s="3" t="s">
        <v>72</v>
      </c>
      <c r="G215" s="26" t="s">
        <v>198</v>
      </c>
      <c r="H215" s="3" t="s">
        <v>470</v>
      </c>
      <c r="I215" s="3" t="s">
        <v>571</v>
      </c>
      <c r="J215" s="3" t="s">
        <v>164</v>
      </c>
      <c r="K215" s="3" t="s">
        <v>104</v>
      </c>
      <c r="L215" s="3" t="s">
        <v>324</v>
      </c>
      <c r="M215" s="3" t="s">
        <v>94</v>
      </c>
    </row>
    <row r="216" spans="1:13" ht="15" x14ac:dyDescent="0.25">
      <c r="A216" s="8">
        <v>42065.551748263882</v>
      </c>
      <c r="B216" s="3" t="s">
        <v>542</v>
      </c>
      <c r="C216" s="3" t="s">
        <v>543</v>
      </c>
      <c r="D216" s="3" t="s">
        <v>544</v>
      </c>
      <c r="E216" s="3" t="s">
        <v>1187</v>
      </c>
      <c r="F216" s="3" t="s">
        <v>72</v>
      </c>
      <c r="G216" s="26" t="s">
        <v>84</v>
      </c>
      <c r="H216" s="3" t="s">
        <v>152</v>
      </c>
      <c r="I216" s="3" t="s">
        <v>189</v>
      </c>
      <c r="J216" s="3" t="s">
        <v>42</v>
      </c>
      <c r="K216" s="3" t="s">
        <v>43</v>
      </c>
      <c r="L216" s="3" t="s">
        <v>243</v>
      </c>
      <c r="M216" s="3" t="s">
        <v>45</v>
      </c>
    </row>
    <row r="217" spans="1:13" ht="15" x14ac:dyDescent="0.25">
      <c r="A217" s="8">
        <v>42065.590397094908</v>
      </c>
      <c r="B217" s="3" t="s">
        <v>383</v>
      </c>
      <c r="C217" s="3" t="s">
        <v>384</v>
      </c>
      <c r="D217" s="3" t="s">
        <v>385</v>
      </c>
      <c r="E217" s="3" t="s">
        <v>62</v>
      </c>
      <c r="F217" s="3" t="s">
        <v>118</v>
      </c>
      <c r="G217" s="26" t="s">
        <v>84</v>
      </c>
      <c r="H217" s="3" t="s">
        <v>73</v>
      </c>
      <c r="I217" s="3" t="s">
        <v>211</v>
      </c>
      <c r="J217" s="3" t="s">
        <v>112</v>
      </c>
      <c r="K217" s="3" t="s">
        <v>43</v>
      </c>
      <c r="L217" s="3" t="s">
        <v>63</v>
      </c>
      <c r="M217" s="3" t="s">
        <v>45</v>
      </c>
    </row>
    <row r="218" spans="1:13" ht="15" x14ac:dyDescent="0.25">
      <c r="A218" s="8">
        <v>42066.414668564808</v>
      </c>
      <c r="B218" s="3" t="s">
        <v>531</v>
      </c>
      <c r="C218" s="3" t="s">
        <v>532</v>
      </c>
      <c r="D218" s="3" t="s">
        <v>533</v>
      </c>
      <c r="E218" s="3" t="s">
        <v>1189</v>
      </c>
      <c r="F218" s="3" t="s">
        <v>72</v>
      </c>
      <c r="G218" s="26" t="s">
        <v>84</v>
      </c>
      <c r="H218" s="3" t="s">
        <v>73</v>
      </c>
      <c r="I218" s="3" t="s">
        <v>122</v>
      </c>
      <c r="J218" s="3" t="s">
        <v>56</v>
      </c>
      <c r="K218" s="3" t="s">
        <v>59</v>
      </c>
      <c r="L218" s="3" t="s">
        <v>93</v>
      </c>
      <c r="M218" s="3" t="s">
        <v>64</v>
      </c>
    </row>
    <row r="219" spans="1:13" ht="15" x14ac:dyDescent="0.25">
      <c r="A219" s="8">
        <v>42066.503139224536</v>
      </c>
      <c r="B219" s="3" t="s">
        <v>913</v>
      </c>
      <c r="C219" s="3" t="s">
        <v>1190</v>
      </c>
      <c r="D219" s="3" t="s">
        <v>1191</v>
      </c>
      <c r="E219" s="3" t="s">
        <v>1192</v>
      </c>
      <c r="F219" s="3" t="s">
        <v>186</v>
      </c>
      <c r="G219" s="26" t="s">
        <v>39</v>
      </c>
      <c r="H219" s="3" t="s">
        <v>303</v>
      </c>
      <c r="I219" s="3" t="s">
        <v>55</v>
      </c>
      <c r="J219" s="3" t="s">
        <v>56</v>
      </c>
      <c r="K219" s="3" t="s">
        <v>43</v>
      </c>
      <c r="L219" s="3" t="s">
        <v>1122</v>
      </c>
      <c r="M219" s="3" t="s">
        <v>64</v>
      </c>
    </row>
    <row r="220" spans="1:13" ht="15" x14ac:dyDescent="0.25">
      <c r="A220" s="8">
        <v>42066.563820416668</v>
      </c>
      <c r="B220" s="3" t="s">
        <v>619</v>
      </c>
      <c r="C220" s="3" t="s">
        <v>1193</v>
      </c>
      <c r="D220" s="3" t="s">
        <v>1194</v>
      </c>
      <c r="E220" s="3" t="s">
        <v>478</v>
      </c>
      <c r="F220" s="3" t="s">
        <v>250</v>
      </c>
      <c r="G220" s="26" t="s">
        <v>84</v>
      </c>
      <c r="H220" s="3" t="s">
        <v>73</v>
      </c>
      <c r="I220" s="3" t="s">
        <v>211</v>
      </c>
      <c r="J220" s="3" t="s">
        <v>42</v>
      </c>
      <c r="K220" s="3" t="s">
        <v>59</v>
      </c>
      <c r="L220" s="3" t="s">
        <v>124</v>
      </c>
      <c r="M220" s="3" t="s">
        <v>45</v>
      </c>
    </row>
    <row r="221" spans="1:13" ht="15" x14ac:dyDescent="0.25">
      <c r="A221" s="8">
        <v>42067.62162341435</v>
      </c>
      <c r="B221" s="3" t="s">
        <v>492</v>
      </c>
      <c r="C221" s="3" t="s">
        <v>1195</v>
      </c>
      <c r="D221" s="3" t="s">
        <v>1196</v>
      </c>
      <c r="E221" s="3" t="s">
        <v>282</v>
      </c>
      <c r="F221" s="3" t="s">
        <v>259</v>
      </c>
      <c r="G221" s="26" t="s">
        <v>39</v>
      </c>
      <c r="H221" s="3" t="s">
        <v>152</v>
      </c>
      <c r="I221" s="3" t="s">
        <v>902</v>
      </c>
      <c r="J221" s="3" t="s">
        <v>103</v>
      </c>
      <c r="K221" s="3" t="s">
        <v>43</v>
      </c>
      <c r="L221" s="3" t="s">
        <v>289</v>
      </c>
      <c r="M221" s="3" t="s">
        <v>94</v>
      </c>
    </row>
    <row r="222" spans="1:13" ht="15" x14ac:dyDescent="0.25">
      <c r="A222" s="8">
        <v>42067.677297523151</v>
      </c>
      <c r="B222" s="3" t="s">
        <v>906</v>
      </c>
      <c r="C222" s="3" t="s">
        <v>907</v>
      </c>
      <c r="D222" s="3" t="s">
        <v>908</v>
      </c>
      <c r="E222" s="3" t="s">
        <v>157</v>
      </c>
      <c r="F222" s="3" t="s">
        <v>118</v>
      </c>
      <c r="G222" s="26" t="s">
        <v>84</v>
      </c>
      <c r="H222" s="3" t="s">
        <v>152</v>
      </c>
      <c r="I222" s="3" t="s">
        <v>163</v>
      </c>
      <c r="J222" s="3" t="s">
        <v>123</v>
      </c>
      <c r="K222" s="3" t="s">
        <v>339</v>
      </c>
      <c r="L222" s="3" t="s">
        <v>289</v>
      </c>
      <c r="M222" s="3" t="s">
        <v>64</v>
      </c>
    </row>
    <row r="223" spans="1:13" ht="15" x14ac:dyDescent="0.25">
      <c r="A223" s="8">
        <v>42068.624847997686</v>
      </c>
      <c r="B223" s="3" t="s">
        <v>756</v>
      </c>
      <c r="C223" s="3" t="s">
        <v>1197</v>
      </c>
      <c r="D223" s="3" t="s">
        <v>1198</v>
      </c>
      <c r="E223" s="3" t="s">
        <v>1199</v>
      </c>
      <c r="F223" s="3" t="s">
        <v>504</v>
      </c>
      <c r="G223" s="26" t="s">
        <v>84</v>
      </c>
      <c r="H223" s="3" t="s">
        <v>330</v>
      </c>
      <c r="I223" s="3" t="s">
        <v>632</v>
      </c>
      <c r="J223" s="3" t="s">
        <v>112</v>
      </c>
      <c r="K223" s="3" t="s">
        <v>59</v>
      </c>
      <c r="L223" s="3" t="s">
        <v>317</v>
      </c>
      <c r="M223" s="3" t="s">
        <v>45</v>
      </c>
    </row>
    <row r="224" spans="1:13" ht="15" x14ac:dyDescent="0.25">
      <c r="A224" s="8">
        <v>42069.610743206016</v>
      </c>
      <c r="B224" s="3" t="s">
        <v>410</v>
      </c>
      <c r="C224" s="3" t="s">
        <v>1200</v>
      </c>
      <c r="D224" s="3" t="s">
        <v>1201</v>
      </c>
      <c r="E224" s="3" t="s">
        <v>1202</v>
      </c>
      <c r="F224" s="3" t="s">
        <v>250</v>
      </c>
      <c r="G224" s="26" t="s">
        <v>39</v>
      </c>
      <c r="H224" s="3" t="s">
        <v>85</v>
      </c>
      <c r="I224" s="3" t="s">
        <v>132</v>
      </c>
      <c r="J224" s="3" t="s">
        <v>56</v>
      </c>
      <c r="K224" s="3" t="s">
        <v>43</v>
      </c>
      <c r="L224" s="3" t="s">
        <v>63</v>
      </c>
      <c r="M224" s="3" t="s">
        <v>64</v>
      </c>
    </row>
    <row r="225" spans="1:13" ht="15" x14ac:dyDescent="0.25">
      <c r="A225" s="8">
        <v>42072.442218449076</v>
      </c>
      <c r="B225" s="3" t="s">
        <v>515</v>
      </c>
      <c r="C225" s="3" t="s">
        <v>516</v>
      </c>
      <c r="D225" s="3" t="s">
        <v>517</v>
      </c>
      <c r="E225" s="3" t="s">
        <v>1203</v>
      </c>
      <c r="F225" s="3" t="s">
        <v>250</v>
      </c>
      <c r="G225" s="26" t="s">
        <v>84</v>
      </c>
      <c r="H225" s="3" t="s">
        <v>1204</v>
      </c>
      <c r="I225" s="3" t="s">
        <v>286</v>
      </c>
      <c r="J225" s="3" t="s">
        <v>112</v>
      </c>
      <c r="K225" s="3" t="s">
        <v>43</v>
      </c>
      <c r="L225" s="3" t="s">
        <v>289</v>
      </c>
      <c r="M225" s="3" t="s">
        <v>45</v>
      </c>
    </row>
    <row r="226" spans="1:13" ht="15" x14ac:dyDescent="0.25">
      <c r="A226" s="8">
        <v>42072.450009201384</v>
      </c>
      <c r="B226" s="3" t="s">
        <v>1024</v>
      </c>
      <c r="C226" s="3" t="s">
        <v>1205</v>
      </c>
      <c r="D226" s="3" t="s">
        <v>1025</v>
      </c>
      <c r="E226" s="3" t="s">
        <v>27</v>
      </c>
      <c r="F226" s="3" t="s">
        <v>110</v>
      </c>
      <c r="G226" s="26" t="s">
        <v>198</v>
      </c>
      <c r="H226" s="3" t="s">
        <v>73</v>
      </c>
      <c r="I226" s="3" t="s">
        <v>536</v>
      </c>
      <c r="J226" s="3" t="s">
        <v>89</v>
      </c>
      <c r="K226" s="3" t="s">
        <v>348</v>
      </c>
      <c r="L226" s="3" t="s">
        <v>317</v>
      </c>
      <c r="M226" s="3" t="s">
        <v>45</v>
      </c>
    </row>
    <row r="227" spans="1:13" ht="15" x14ac:dyDescent="0.25">
      <c r="A227" s="8">
        <v>42072.455768472224</v>
      </c>
      <c r="B227" s="3" t="s">
        <v>888</v>
      </c>
      <c r="C227" s="3" t="s">
        <v>889</v>
      </c>
      <c r="D227" s="3" t="s">
        <v>890</v>
      </c>
      <c r="E227" s="3" t="s">
        <v>1206</v>
      </c>
      <c r="F227" s="3" t="s">
        <v>36</v>
      </c>
      <c r="G227" s="26" t="s">
        <v>84</v>
      </c>
      <c r="H227" s="3" t="s">
        <v>54</v>
      </c>
      <c r="I227" s="3" t="s">
        <v>1207</v>
      </c>
      <c r="J227" s="3" t="s">
        <v>112</v>
      </c>
      <c r="K227" s="3" t="s">
        <v>43</v>
      </c>
      <c r="L227" s="3" t="s">
        <v>324</v>
      </c>
      <c r="M227" s="3" t="s">
        <v>94</v>
      </c>
    </row>
    <row r="228" spans="1:13" ht="15" x14ac:dyDescent="0.25">
      <c r="A228" s="8">
        <v>42072.466312743061</v>
      </c>
      <c r="B228" s="3" t="s">
        <v>734</v>
      </c>
      <c r="C228" s="3" t="s">
        <v>1208</v>
      </c>
      <c r="D228" s="3" t="s">
        <v>1209</v>
      </c>
      <c r="E228" s="3" t="s">
        <v>1210</v>
      </c>
      <c r="F228" s="3" t="s">
        <v>110</v>
      </c>
      <c r="G228" s="26" t="s">
        <v>221</v>
      </c>
      <c r="H228" s="3" t="s">
        <v>1211</v>
      </c>
      <c r="I228" s="3" t="s">
        <v>522</v>
      </c>
      <c r="J228" s="3" t="s">
        <v>123</v>
      </c>
      <c r="K228" s="3" t="s">
        <v>43</v>
      </c>
      <c r="L228" s="3" t="s">
        <v>169</v>
      </c>
      <c r="M228" s="3" t="s">
        <v>45</v>
      </c>
    </row>
    <row r="229" spans="1:13" ht="15" x14ac:dyDescent="0.25">
      <c r="A229" s="8">
        <v>42072.526954745364</v>
      </c>
      <c r="B229" s="3" t="s">
        <v>620</v>
      </c>
      <c r="C229" s="3" t="s">
        <v>1212</v>
      </c>
      <c r="D229" s="3" t="s">
        <v>1213</v>
      </c>
      <c r="E229" s="3" t="s">
        <v>236</v>
      </c>
      <c r="F229" s="3" t="s">
        <v>250</v>
      </c>
      <c r="G229" s="26" t="s">
        <v>39</v>
      </c>
      <c r="H229" s="3" t="s">
        <v>73</v>
      </c>
      <c r="I229" s="3" t="s">
        <v>577</v>
      </c>
      <c r="J229" s="3" t="s">
        <v>42</v>
      </c>
      <c r="K229" s="3" t="s">
        <v>348</v>
      </c>
      <c r="L229" s="3" t="s">
        <v>289</v>
      </c>
      <c r="M229" s="3" t="s">
        <v>45</v>
      </c>
    </row>
    <row r="230" spans="1:13" ht="15" x14ac:dyDescent="0.25">
      <c r="A230" s="8">
        <v>42072.594075057874</v>
      </c>
      <c r="B230" s="3" t="s">
        <v>1011</v>
      </c>
      <c r="C230" s="3" t="s">
        <v>1214</v>
      </c>
      <c r="D230" s="3" t="s">
        <v>1215</v>
      </c>
      <c r="E230" s="3" t="s">
        <v>1216</v>
      </c>
      <c r="F230" s="3" t="s">
        <v>118</v>
      </c>
      <c r="G230" s="26" t="s">
        <v>238</v>
      </c>
      <c r="H230" s="3" t="s">
        <v>312</v>
      </c>
      <c r="I230" s="3" t="s">
        <v>767</v>
      </c>
      <c r="J230" s="3" t="s">
        <v>89</v>
      </c>
      <c r="K230" s="3" t="s">
        <v>287</v>
      </c>
      <c r="L230" s="3" t="s">
        <v>472</v>
      </c>
      <c r="M230" s="3" t="s">
        <v>94</v>
      </c>
    </row>
    <row r="231" spans="1:13" ht="15" x14ac:dyDescent="0.25">
      <c r="A231" s="8">
        <v>42072.610766493061</v>
      </c>
      <c r="B231" s="3" t="s">
        <v>1030</v>
      </c>
      <c r="C231" s="3" t="s">
        <v>1031</v>
      </c>
      <c r="D231" s="3" t="s">
        <v>1032</v>
      </c>
      <c r="E231" s="3" t="s">
        <v>98</v>
      </c>
      <c r="F231" s="3" t="s">
        <v>118</v>
      </c>
      <c r="G231" s="26" t="s">
        <v>84</v>
      </c>
      <c r="H231" s="3" t="s">
        <v>152</v>
      </c>
      <c r="I231" s="3" t="s">
        <v>536</v>
      </c>
      <c r="J231" s="3" t="s">
        <v>42</v>
      </c>
      <c r="K231" s="3" t="s">
        <v>59</v>
      </c>
      <c r="L231" s="3" t="s">
        <v>289</v>
      </c>
      <c r="M231" s="3" t="s">
        <v>644</v>
      </c>
    </row>
    <row r="232" spans="1:13" ht="15" x14ac:dyDescent="0.25">
      <c r="A232" s="8">
        <v>42072.665515810178</v>
      </c>
      <c r="B232" s="3" t="s">
        <v>679</v>
      </c>
      <c r="C232" s="3" t="s">
        <v>1217</v>
      </c>
      <c r="D232" s="3" t="s">
        <v>1218</v>
      </c>
      <c r="E232" s="3" t="s">
        <v>34</v>
      </c>
      <c r="F232" s="3" t="s">
        <v>36</v>
      </c>
      <c r="G232" s="26" t="s">
        <v>84</v>
      </c>
      <c r="H232" s="3" t="s">
        <v>73</v>
      </c>
      <c r="I232" s="3" t="s">
        <v>211</v>
      </c>
      <c r="J232" s="3" t="s">
        <v>89</v>
      </c>
      <c r="K232" s="3" t="s">
        <v>43</v>
      </c>
      <c r="L232" s="3" t="s">
        <v>289</v>
      </c>
      <c r="M232" s="3" t="s">
        <v>45</v>
      </c>
    </row>
    <row r="233" spans="1:13" ht="15" x14ac:dyDescent="0.25">
      <c r="A233" s="8">
        <v>42072.682456493058</v>
      </c>
      <c r="B233" s="3" t="s">
        <v>669</v>
      </c>
      <c r="C233" s="3" t="s">
        <v>670</v>
      </c>
      <c r="D233" s="3" t="s">
        <v>1219</v>
      </c>
      <c r="E233" s="3" t="s">
        <v>671</v>
      </c>
      <c r="F233" s="3" t="s">
        <v>110</v>
      </c>
      <c r="G233" s="26" t="s">
        <v>84</v>
      </c>
      <c r="H233" s="3" t="s">
        <v>251</v>
      </c>
      <c r="I233" s="3" t="s">
        <v>829</v>
      </c>
      <c r="J233" s="3" t="s">
        <v>56</v>
      </c>
      <c r="K233" s="3" t="s">
        <v>43</v>
      </c>
      <c r="L233" s="3" t="s">
        <v>289</v>
      </c>
      <c r="M233" s="3" t="s">
        <v>94</v>
      </c>
    </row>
    <row r="234" spans="1:13" ht="15" x14ac:dyDescent="0.25">
      <c r="A234" s="8">
        <v>42072.705993020834</v>
      </c>
      <c r="B234" s="3" t="s">
        <v>724</v>
      </c>
      <c r="C234" s="3" t="s">
        <v>725</v>
      </c>
      <c r="D234" s="3" t="s">
        <v>727</v>
      </c>
      <c r="E234" s="3" t="s">
        <v>749</v>
      </c>
      <c r="F234" s="3" t="s">
        <v>250</v>
      </c>
      <c r="G234" s="26" t="s">
        <v>238</v>
      </c>
      <c r="H234" s="3" t="s">
        <v>54</v>
      </c>
      <c r="I234" s="3" t="s">
        <v>132</v>
      </c>
      <c r="J234" s="3" t="s">
        <v>89</v>
      </c>
      <c r="K234" s="3" t="s">
        <v>59</v>
      </c>
      <c r="L234" s="3" t="s">
        <v>138</v>
      </c>
      <c r="M234" s="3" t="s">
        <v>45</v>
      </c>
    </row>
    <row r="235" spans="1:13" ht="15" x14ac:dyDescent="0.25">
      <c r="A235" s="8">
        <v>42073.349589351848</v>
      </c>
      <c r="B235" s="3" t="s">
        <v>1020</v>
      </c>
      <c r="C235" s="3" t="s">
        <v>1220</v>
      </c>
      <c r="D235" s="3" t="s">
        <v>1021</v>
      </c>
      <c r="E235" s="3" t="s">
        <v>1221</v>
      </c>
      <c r="F235" s="3" t="s">
        <v>504</v>
      </c>
      <c r="G235" s="26" t="s">
        <v>84</v>
      </c>
      <c r="H235" s="3" t="s">
        <v>73</v>
      </c>
      <c r="I235" s="3" t="s">
        <v>136</v>
      </c>
      <c r="J235" s="3" t="s">
        <v>56</v>
      </c>
      <c r="K235" s="3" t="s">
        <v>43</v>
      </c>
      <c r="L235" s="3" t="s">
        <v>93</v>
      </c>
      <c r="M235" s="3" t="s">
        <v>45</v>
      </c>
    </row>
    <row r="236" spans="1:13" ht="15" x14ac:dyDescent="0.25">
      <c r="A236" s="8">
        <v>42073.423531805558</v>
      </c>
      <c r="B236" s="3" t="s">
        <v>674</v>
      </c>
      <c r="C236" s="3" t="s">
        <v>675</v>
      </c>
      <c r="D236" s="3" t="s">
        <v>676</v>
      </c>
      <c r="E236" s="3" t="s">
        <v>71</v>
      </c>
      <c r="F236" s="3" t="s">
        <v>72</v>
      </c>
      <c r="G236" s="26" t="s">
        <v>84</v>
      </c>
      <c r="H236" s="3" t="s">
        <v>85</v>
      </c>
      <c r="I236" s="3" t="s">
        <v>252</v>
      </c>
      <c r="J236" s="3" t="s">
        <v>112</v>
      </c>
      <c r="K236" s="3" t="s">
        <v>43</v>
      </c>
      <c r="L236" s="3" t="s">
        <v>231</v>
      </c>
      <c r="M236" s="3" t="s">
        <v>94</v>
      </c>
    </row>
    <row r="237" spans="1:13" ht="15" x14ac:dyDescent="0.25">
      <c r="A237" s="8">
        <v>42073.528137337962</v>
      </c>
      <c r="B237" s="3" t="s">
        <v>565</v>
      </c>
      <c r="C237" s="3" t="s">
        <v>1222</v>
      </c>
      <c r="D237" s="3" t="s">
        <v>1223</v>
      </c>
      <c r="E237" s="3" t="s">
        <v>1224</v>
      </c>
      <c r="F237" s="3" t="s">
        <v>128</v>
      </c>
      <c r="G237" s="26" t="s">
        <v>39</v>
      </c>
      <c r="H237" s="3" t="s">
        <v>73</v>
      </c>
      <c r="I237" s="3" t="s">
        <v>286</v>
      </c>
      <c r="J237" s="3" t="s">
        <v>42</v>
      </c>
      <c r="K237" s="3" t="s">
        <v>43</v>
      </c>
      <c r="L237" s="3" t="s">
        <v>146</v>
      </c>
      <c r="M237" s="3" t="s">
        <v>45</v>
      </c>
    </row>
    <row r="238" spans="1:13" ht="15" x14ac:dyDescent="0.25">
      <c r="A238" s="8">
        <v>42073.538180960648</v>
      </c>
      <c r="B238" s="3" t="s">
        <v>1016</v>
      </c>
      <c r="C238" s="3" t="s">
        <v>1017</v>
      </c>
      <c r="D238" s="3" t="s">
        <v>1018</v>
      </c>
      <c r="E238" s="3" t="s">
        <v>157</v>
      </c>
      <c r="F238" s="3" t="s">
        <v>128</v>
      </c>
      <c r="G238" s="26" t="s">
        <v>84</v>
      </c>
      <c r="H238" s="3" t="s">
        <v>73</v>
      </c>
      <c r="I238" s="3" t="s">
        <v>577</v>
      </c>
      <c r="J238" s="3" t="s">
        <v>1225</v>
      </c>
      <c r="K238" s="3" t="s">
        <v>43</v>
      </c>
      <c r="L238" s="3" t="s">
        <v>146</v>
      </c>
      <c r="M238" s="3" t="s">
        <v>45</v>
      </c>
    </row>
    <row r="239" spans="1:13" ht="15" x14ac:dyDescent="0.25">
      <c r="A239" s="8">
        <v>42073.554706990733</v>
      </c>
      <c r="B239" s="3" t="s">
        <v>353</v>
      </c>
      <c r="C239" s="3" t="s">
        <v>1226</v>
      </c>
      <c r="D239" s="3" t="s">
        <v>1227</v>
      </c>
      <c r="E239" s="3" t="s">
        <v>570</v>
      </c>
      <c r="F239" s="3" t="s">
        <v>72</v>
      </c>
      <c r="G239" s="26" t="s">
        <v>84</v>
      </c>
      <c r="H239" s="3" t="s">
        <v>85</v>
      </c>
      <c r="I239" s="3" t="s">
        <v>102</v>
      </c>
      <c r="J239" s="3" t="s">
        <v>103</v>
      </c>
      <c r="K239" s="3" t="s">
        <v>43</v>
      </c>
      <c r="L239" s="3" t="s">
        <v>169</v>
      </c>
      <c r="M239" s="3" t="s">
        <v>64</v>
      </c>
    </row>
    <row r="240" spans="1:13" ht="15" x14ac:dyDescent="0.25">
      <c r="A240" s="8">
        <v>42074.368799027783</v>
      </c>
      <c r="B240" s="3" t="s">
        <v>145</v>
      </c>
      <c r="C240" s="3" t="s">
        <v>1228</v>
      </c>
      <c r="D240" s="3" t="s">
        <v>1229</v>
      </c>
      <c r="E240" s="3" t="s">
        <v>975</v>
      </c>
      <c r="F240" s="3" t="s">
        <v>250</v>
      </c>
      <c r="G240" s="26" t="s">
        <v>39</v>
      </c>
      <c r="H240" s="3" t="s">
        <v>251</v>
      </c>
      <c r="I240" s="3" t="s">
        <v>530</v>
      </c>
      <c r="J240" s="3" t="s">
        <v>42</v>
      </c>
      <c r="K240" s="3" t="s">
        <v>253</v>
      </c>
      <c r="L240" s="3" t="s">
        <v>324</v>
      </c>
      <c r="M240" s="3" t="s">
        <v>64</v>
      </c>
    </row>
    <row r="241" spans="1:13" ht="15" x14ac:dyDescent="0.25">
      <c r="A241" s="8">
        <v>42074.693892025454</v>
      </c>
      <c r="B241" s="3" t="s">
        <v>731</v>
      </c>
      <c r="C241" s="3" t="s">
        <v>1230</v>
      </c>
      <c r="D241" s="3" t="s">
        <v>1231</v>
      </c>
      <c r="E241" s="3" t="s">
        <v>995</v>
      </c>
      <c r="F241" s="3" t="s">
        <v>861</v>
      </c>
      <c r="G241" s="26" t="s">
        <v>84</v>
      </c>
      <c r="H241" s="3" t="s">
        <v>152</v>
      </c>
      <c r="I241" s="3" t="s">
        <v>1232</v>
      </c>
      <c r="J241" s="3" t="s">
        <v>89</v>
      </c>
      <c r="K241" s="3" t="s">
        <v>104</v>
      </c>
      <c r="L241" s="3" t="s">
        <v>93</v>
      </c>
      <c r="M241" s="3" t="s">
        <v>94</v>
      </c>
    </row>
    <row r="242" spans="1:13" ht="15" x14ac:dyDescent="0.25">
      <c r="A242" s="8">
        <v>42075.341332627308</v>
      </c>
      <c r="B242" s="3" t="s">
        <v>345</v>
      </c>
      <c r="C242" s="3" t="s">
        <v>346</v>
      </c>
      <c r="D242" s="3" t="s">
        <v>347</v>
      </c>
      <c r="E242" s="3" t="s">
        <v>83</v>
      </c>
      <c r="F242" s="3" t="s">
        <v>504</v>
      </c>
      <c r="G242" s="26" t="s">
        <v>39</v>
      </c>
      <c r="H242" s="3" t="s">
        <v>73</v>
      </c>
      <c r="I242" s="3" t="s">
        <v>748</v>
      </c>
      <c r="J242" s="3" t="s">
        <v>42</v>
      </c>
      <c r="K242" s="3" t="s">
        <v>404</v>
      </c>
      <c r="L242" s="3" t="s">
        <v>317</v>
      </c>
      <c r="M242" s="3" t="s">
        <v>45</v>
      </c>
    </row>
    <row r="243" spans="1:13" ht="15" x14ac:dyDescent="0.25">
      <c r="A243" s="8">
        <v>42075.515363888895</v>
      </c>
      <c r="B243" s="3" t="s">
        <v>254</v>
      </c>
      <c r="C243" s="3" t="s">
        <v>1233</v>
      </c>
      <c r="D243" s="3" t="s">
        <v>1234</v>
      </c>
      <c r="E243" s="3" t="s">
        <v>1235</v>
      </c>
      <c r="F243" s="3" t="s">
        <v>110</v>
      </c>
      <c r="G243" s="26" t="s">
        <v>39</v>
      </c>
      <c r="H243" s="3" t="s">
        <v>73</v>
      </c>
      <c r="I243" s="3" t="s">
        <v>55</v>
      </c>
      <c r="J243" s="3" t="s">
        <v>42</v>
      </c>
      <c r="K243" s="3" t="s">
        <v>537</v>
      </c>
      <c r="L243" s="3" t="s">
        <v>324</v>
      </c>
      <c r="M243" s="3" t="s">
        <v>45</v>
      </c>
    </row>
    <row r="244" spans="1:13" ht="15" x14ac:dyDescent="0.25">
      <c r="A244" s="8">
        <v>42075.607686030089</v>
      </c>
      <c r="B244" s="3" t="s">
        <v>859</v>
      </c>
      <c r="C244" s="3" t="s">
        <v>860</v>
      </c>
      <c r="D244" s="3" t="s">
        <v>1236</v>
      </c>
      <c r="E244" s="3" t="s">
        <v>308</v>
      </c>
      <c r="F244" s="3" t="s">
        <v>197</v>
      </c>
      <c r="G244" s="26" t="s">
        <v>84</v>
      </c>
      <c r="H244" s="3" t="s">
        <v>152</v>
      </c>
      <c r="I244" s="3" t="s">
        <v>286</v>
      </c>
      <c r="J244" s="3" t="s">
        <v>89</v>
      </c>
      <c r="K244" s="3" t="s">
        <v>104</v>
      </c>
      <c r="L244" s="3" t="s">
        <v>231</v>
      </c>
      <c r="M244" s="3" t="s">
        <v>45</v>
      </c>
    </row>
    <row r="245" spans="1:13" ht="15" x14ac:dyDescent="0.25">
      <c r="A245" s="8">
        <v>42076.599862858799</v>
      </c>
      <c r="B245" s="3" t="s">
        <v>836</v>
      </c>
      <c r="C245" s="3" t="s">
        <v>1237</v>
      </c>
      <c r="D245" s="3" t="s">
        <v>1238</v>
      </c>
      <c r="E245" s="3" t="s">
        <v>1239</v>
      </c>
      <c r="F245" s="3" t="s">
        <v>250</v>
      </c>
      <c r="G245" s="26" t="s">
        <v>84</v>
      </c>
      <c r="H245" s="3" t="s">
        <v>85</v>
      </c>
      <c r="I245" s="3" t="s">
        <v>132</v>
      </c>
      <c r="J245" s="3" t="s">
        <v>112</v>
      </c>
      <c r="K245" s="3" t="s">
        <v>59</v>
      </c>
      <c r="L245" s="3" t="s">
        <v>169</v>
      </c>
      <c r="M245" s="3" t="s">
        <v>64</v>
      </c>
    </row>
    <row r="246" spans="1:13" ht="15" x14ac:dyDescent="0.25">
      <c r="A246" s="8">
        <v>42078.535988831019</v>
      </c>
      <c r="B246" s="3" t="s">
        <v>1026</v>
      </c>
      <c r="C246" s="3" t="s">
        <v>1240</v>
      </c>
      <c r="D246" s="3" t="s">
        <v>1241</v>
      </c>
      <c r="E246" s="3" t="s">
        <v>837</v>
      </c>
      <c r="F246" s="3" t="s">
        <v>151</v>
      </c>
      <c r="G246" s="26" t="s">
        <v>84</v>
      </c>
      <c r="H246" s="3" t="s">
        <v>85</v>
      </c>
      <c r="I246" s="3" t="s">
        <v>205</v>
      </c>
      <c r="J246" s="3" t="s">
        <v>42</v>
      </c>
      <c r="K246" s="3" t="s">
        <v>1063</v>
      </c>
      <c r="L246" s="3" t="s">
        <v>93</v>
      </c>
      <c r="M246" s="3" t="s">
        <v>45</v>
      </c>
    </row>
    <row r="247" spans="1:13" ht="15" x14ac:dyDescent="0.25">
      <c r="A247" s="8">
        <v>42079.353948703705</v>
      </c>
      <c r="B247" s="3" t="s">
        <v>1015</v>
      </c>
      <c r="C247" s="3" t="s">
        <v>1242</v>
      </c>
      <c r="D247" s="3" t="s">
        <v>1243</v>
      </c>
      <c r="E247" s="3" t="s">
        <v>1199</v>
      </c>
      <c r="F247" s="3" t="s">
        <v>128</v>
      </c>
      <c r="G247" s="26" t="s">
        <v>221</v>
      </c>
      <c r="H247" s="3" t="s">
        <v>550</v>
      </c>
      <c r="I247" s="3" t="s">
        <v>902</v>
      </c>
      <c r="J247" s="3" t="s">
        <v>1225</v>
      </c>
      <c r="K247" s="3" t="s">
        <v>104</v>
      </c>
      <c r="L247" s="3" t="s">
        <v>146</v>
      </c>
      <c r="M247" s="3" t="s">
        <v>45</v>
      </c>
    </row>
    <row r="248" spans="1:13" ht="15" x14ac:dyDescent="0.25">
      <c r="A248" s="8">
        <v>42079.726410902775</v>
      </c>
      <c r="B248" s="3" t="s">
        <v>1023</v>
      </c>
      <c r="C248" s="3" t="s">
        <v>1244</v>
      </c>
      <c r="D248" s="3" t="s">
        <v>1245</v>
      </c>
      <c r="E248" s="3" t="s">
        <v>1246</v>
      </c>
      <c r="F248" s="3" t="s">
        <v>72</v>
      </c>
      <c r="G248" s="26" t="s">
        <v>221</v>
      </c>
      <c r="H248" s="3" t="s">
        <v>550</v>
      </c>
      <c r="I248" s="3" t="s">
        <v>513</v>
      </c>
      <c r="J248" s="3" t="s">
        <v>164</v>
      </c>
      <c r="K248" s="3" t="s">
        <v>104</v>
      </c>
      <c r="L248" s="3" t="s">
        <v>93</v>
      </c>
      <c r="M248" s="3" t="s">
        <v>644</v>
      </c>
    </row>
    <row r="249" spans="1:13" ht="15" x14ac:dyDescent="0.25">
      <c r="A249" s="8">
        <v>42080.548917604159</v>
      </c>
      <c r="B249" s="3" t="s">
        <v>294</v>
      </c>
      <c r="C249" s="3" t="s">
        <v>295</v>
      </c>
      <c r="D249" s="3" t="s">
        <v>296</v>
      </c>
      <c r="E249" s="3" t="s">
        <v>1203</v>
      </c>
      <c r="F249" s="3" t="s">
        <v>237</v>
      </c>
      <c r="G249" s="26" t="s">
        <v>39</v>
      </c>
      <c r="H249" s="3" t="s">
        <v>73</v>
      </c>
      <c r="I249" s="3" t="s">
        <v>1249</v>
      </c>
      <c r="J249" s="3" t="s">
        <v>56</v>
      </c>
      <c r="K249" s="3" t="s">
        <v>153</v>
      </c>
      <c r="L249" s="3" t="s">
        <v>169</v>
      </c>
      <c r="M249" s="3" t="s">
        <v>64</v>
      </c>
    </row>
    <row r="250" spans="1:13" ht="15" x14ac:dyDescent="0.25">
      <c r="A250" s="8">
        <v>42080.562287037035</v>
      </c>
      <c r="B250" s="3" t="s">
        <v>892</v>
      </c>
      <c r="C250" s="3" t="s">
        <v>1250</v>
      </c>
      <c r="D250" s="3" t="s">
        <v>1251</v>
      </c>
      <c r="E250" s="3" t="s">
        <v>1252</v>
      </c>
      <c r="F250" s="3" t="s">
        <v>36</v>
      </c>
      <c r="G250" s="26" t="s">
        <v>84</v>
      </c>
      <c r="H250" s="3" t="s">
        <v>152</v>
      </c>
      <c r="I250" s="3" t="s">
        <v>132</v>
      </c>
      <c r="J250" s="3" t="s">
        <v>164</v>
      </c>
      <c r="K250" s="3" t="s">
        <v>43</v>
      </c>
      <c r="L250" s="3" t="s">
        <v>317</v>
      </c>
      <c r="M250" s="3" t="s">
        <v>94</v>
      </c>
    </row>
    <row r="251" spans="1:13" ht="15" x14ac:dyDescent="0.25">
      <c r="A251" s="8">
        <v>42080.564002118059</v>
      </c>
      <c r="B251" s="3" t="s">
        <v>696</v>
      </c>
      <c r="C251" s="3" t="s">
        <v>697</v>
      </c>
      <c r="D251" s="3" t="s">
        <v>698</v>
      </c>
      <c r="E251" s="3" t="s">
        <v>263</v>
      </c>
      <c r="F251" s="3" t="s">
        <v>72</v>
      </c>
      <c r="G251" s="26" t="s">
        <v>84</v>
      </c>
      <c r="H251" s="3" t="s">
        <v>85</v>
      </c>
      <c r="I251" s="3" t="s">
        <v>276</v>
      </c>
      <c r="J251" s="3" t="s">
        <v>103</v>
      </c>
      <c r="K251" s="3" t="s">
        <v>153</v>
      </c>
      <c r="L251" s="3" t="s">
        <v>75</v>
      </c>
      <c r="M251" s="3" t="s">
        <v>94</v>
      </c>
    </row>
    <row r="252" spans="1:13" ht="15" x14ac:dyDescent="0.25">
      <c r="A252" s="8">
        <v>42080.574746423605</v>
      </c>
      <c r="B252" s="3" t="s">
        <v>689</v>
      </c>
      <c r="C252" s="3" t="s">
        <v>1253</v>
      </c>
      <c r="D252" s="3" t="s">
        <v>1254</v>
      </c>
      <c r="E252" s="3" t="s">
        <v>743</v>
      </c>
      <c r="F252" s="3" t="s">
        <v>186</v>
      </c>
      <c r="G252" s="26" t="s">
        <v>238</v>
      </c>
      <c r="H252" s="3" t="s">
        <v>85</v>
      </c>
      <c r="I252" s="3" t="s">
        <v>1255</v>
      </c>
      <c r="J252" s="3" t="s">
        <v>42</v>
      </c>
      <c r="K252" s="3" t="s">
        <v>43</v>
      </c>
      <c r="L252" s="3" t="s">
        <v>289</v>
      </c>
      <c r="M252" s="3" t="s">
        <v>94</v>
      </c>
    </row>
    <row r="253" spans="1:13" ht="15" x14ac:dyDescent="0.25">
      <c r="A253" s="8">
        <v>42080.648881770838</v>
      </c>
      <c r="B253" s="3" t="s">
        <v>694</v>
      </c>
      <c r="C253" s="3" t="s">
        <v>1256</v>
      </c>
      <c r="D253" s="3" t="s">
        <v>695</v>
      </c>
      <c r="E253" s="3" t="s">
        <v>1257</v>
      </c>
      <c r="F253" s="3" t="s">
        <v>186</v>
      </c>
      <c r="G253" s="26" t="s">
        <v>39</v>
      </c>
      <c r="H253" s="3" t="s">
        <v>338</v>
      </c>
      <c r="I253" s="3" t="s">
        <v>55</v>
      </c>
      <c r="J253" s="3" t="s">
        <v>112</v>
      </c>
      <c r="K253" s="3" t="s">
        <v>43</v>
      </c>
      <c r="L253" s="3" t="s">
        <v>231</v>
      </c>
      <c r="M253" s="3" t="s">
        <v>45</v>
      </c>
    </row>
    <row r="254" spans="1:13" ht="15" x14ac:dyDescent="0.25">
      <c r="A254" s="8">
        <v>42081.355609930557</v>
      </c>
      <c r="B254" s="3" t="s">
        <v>467</v>
      </c>
      <c r="C254" s="3" t="s">
        <v>468</v>
      </c>
      <c r="D254" s="3" t="s">
        <v>469</v>
      </c>
      <c r="E254" s="3" t="s">
        <v>1258</v>
      </c>
      <c r="F254" s="3" t="s">
        <v>151</v>
      </c>
      <c r="G254" s="26" t="s">
        <v>84</v>
      </c>
      <c r="H254" s="3" t="s">
        <v>73</v>
      </c>
      <c r="I254" s="3" t="s">
        <v>132</v>
      </c>
      <c r="J254" s="3" t="s">
        <v>112</v>
      </c>
      <c r="K254" s="3" t="s">
        <v>43</v>
      </c>
      <c r="L254" s="3" t="s">
        <v>324</v>
      </c>
      <c r="M254" s="3" t="s">
        <v>45</v>
      </c>
    </row>
    <row r="255" spans="1:13" ht="15" x14ac:dyDescent="0.25">
      <c r="A255" s="8">
        <v>42081.4080249537</v>
      </c>
      <c r="B255" s="3" t="s">
        <v>414</v>
      </c>
      <c r="C255" s="3" t="s">
        <v>1259</v>
      </c>
      <c r="D255" s="3" t="s">
        <v>418</v>
      </c>
      <c r="E255" s="3" t="s">
        <v>1260</v>
      </c>
      <c r="F255" s="3" t="s">
        <v>504</v>
      </c>
      <c r="G255" s="26" t="s">
        <v>84</v>
      </c>
      <c r="H255" s="3" t="s">
        <v>152</v>
      </c>
      <c r="I255" s="3" t="s">
        <v>200</v>
      </c>
      <c r="J255" s="3" t="s">
        <v>123</v>
      </c>
      <c r="K255" s="3" t="s">
        <v>43</v>
      </c>
      <c r="L255" s="3" t="s">
        <v>1261</v>
      </c>
      <c r="M255" s="3" t="s">
        <v>94</v>
      </c>
    </row>
    <row r="256" spans="1:13" ht="15" x14ac:dyDescent="0.25">
      <c r="A256" s="8">
        <v>42081.479420254625</v>
      </c>
      <c r="B256" s="3" t="s">
        <v>683</v>
      </c>
      <c r="C256" s="3" t="s">
        <v>1262</v>
      </c>
      <c r="D256" s="3" t="s">
        <v>1263</v>
      </c>
      <c r="E256" s="3" t="s">
        <v>11</v>
      </c>
      <c r="F256" s="3" t="s">
        <v>72</v>
      </c>
      <c r="G256" s="26" t="s">
        <v>198</v>
      </c>
      <c r="H256" s="3" t="s">
        <v>285</v>
      </c>
      <c r="I256" s="3" t="s">
        <v>252</v>
      </c>
      <c r="J256" s="3" t="s">
        <v>42</v>
      </c>
      <c r="K256" s="3" t="s">
        <v>43</v>
      </c>
      <c r="L256" s="3" t="s">
        <v>169</v>
      </c>
      <c r="M256" s="3" t="s">
        <v>45</v>
      </c>
    </row>
    <row r="257" spans="1:13" ht="15" x14ac:dyDescent="0.25">
      <c r="A257" s="8">
        <v>42081.637168796296</v>
      </c>
      <c r="B257" s="3" t="s">
        <v>473</v>
      </c>
      <c r="C257" s="3" t="s">
        <v>1264</v>
      </c>
      <c r="D257" s="3" t="s">
        <v>1265</v>
      </c>
      <c r="E257" s="3" t="s">
        <v>1266</v>
      </c>
      <c r="F257" s="3" t="s">
        <v>128</v>
      </c>
      <c r="G257" s="26" t="s">
        <v>198</v>
      </c>
      <c r="H257" s="3" t="s">
        <v>73</v>
      </c>
      <c r="I257" s="3" t="s">
        <v>102</v>
      </c>
      <c r="J257" s="3" t="s">
        <v>1267</v>
      </c>
      <c r="K257" s="3" t="s">
        <v>59</v>
      </c>
      <c r="L257" s="3" t="s">
        <v>231</v>
      </c>
      <c r="M257" s="3" t="s">
        <v>45</v>
      </c>
    </row>
    <row r="258" spans="1:13" ht="15" x14ac:dyDescent="0.25">
      <c r="A258" s="8">
        <v>42082.543366909718</v>
      </c>
      <c r="B258" s="3" t="s">
        <v>620</v>
      </c>
      <c r="C258" s="3" t="s">
        <v>1054</v>
      </c>
      <c r="D258" s="3" t="s">
        <v>1055</v>
      </c>
      <c r="E258" s="3" t="s">
        <v>1268</v>
      </c>
      <c r="F258" s="3" t="s">
        <v>72</v>
      </c>
      <c r="G258" s="26" t="s">
        <v>221</v>
      </c>
      <c r="H258" s="3" t="s">
        <v>73</v>
      </c>
      <c r="I258" s="3" t="s">
        <v>205</v>
      </c>
      <c r="J258" s="3" t="s">
        <v>112</v>
      </c>
      <c r="K258" s="3" t="s">
        <v>59</v>
      </c>
      <c r="L258" s="3" t="s">
        <v>75</v>
      </c>
      <c r="M258" s="3" t="s">
        <v>45</v>
      </c>
    </row>
    <row r="259" spans="1:13" ht="15" x14ac:dyDescent="0.25">
      <c r="A259" s="8">
        <v>42082.597230694439</v>
      </c>
      <c r="B259" s="3" t="s">
        <v>208</v>
      </c>
      <c r="C259" s="3" t="s">
        <v>1269</v>
      </c>
      <c r="D259" s="3" t="s">
        <v>1270</v>
      </c>
      <c r="E259" s="3" t="s">
        <v>27</v>
      </c>
      <c r="F259" s="3" t="s">
        <v>128</v>
      </c>
      <c r="G259" s="26" t="s">
        <v>39</v>
      </c>
      <c r="H259" s="3" t="s">
        <v>73</v>
      </c>
      <c r="I259" s="3" t="s">
        <v>132</v>
      </c>
      <c r="J259" s="3" t="s">
        <v>112</v>
      </c>
      <c r="K259" s="3" t="s">
        <v>59</v>
      </c>
      <c r="L259" s="3" t="s">
        <v>124</v>
      </c>
      <c r="M259" s="3" t="s">
        <v>64</v>
      </c>
    </row>
    <row r="260" spans="1:13" ht="15" x14ac:dyDescent="0.25">
      <c r="A260" s="8">
        <v>42082.689651446759</v>
      </c>
      <c r="B260" s="3" t="s">
        <v>1033</v>
      </c>
      <c r="C260" s="3" t="s">
        <v>1034</v>
      </c>
      <c r="D260" s="3" t="s">
        <v>1035</v>
      </c>
      <c r="E260" s="3" t="s">
        <v>1036</v>
      </c>
      <c r="F260" s="3" t="s">
        <v>110</v>
      </c>
      <c r="G260" s="26" t="s">
        <v>84</v>
      </c>
      <c r="H260" s="3" t="s">
        <v>285</v>
      </c>
      <c r="I260" s="3" t="s">
        <v>286</v>
      </c>
      <c r="J260" s="3" t="s">
        <v>1225</v>
      </c>
      <c r="K260" s="3" t="s">
        <v>688</v>
      </c>
      <c r="L260" s="3" t="s">
        <v>75</v>
      </c>
      <c r="M260" s="3" t="s">
        <v>94</v>
      </c>
    </row>
    <row r="261" spans="1:13" ht="15" x14ac:dyDescent="0.25">
      <c r="A261" s="8">
        <v>42083.431556388889</v>
      </c>
      <c r="B261" s="3" t="s">
        <v>840</v>
      </c>
      <c r="C261" s="3" t="s">
        <v>841</v>
      </c>
      <c r="D261" s="3" t="s">
        <v>842</v>
      </c>
      <c r="E261" s="3" t="s">
        <v>50</v>
      </c>
      <c r="F261" s="3" t="s">
        <v>118</v>
      </c>
      <c r="G261" s="26" t="s">
        <v>84</v>
      </c>
      <c r="H261" s="3" t="s">
        <v>73</v>
      </c>
      <c r="I261" s="3" t="s">
        <v>358</v>
      </c>
      <c r="J261" s="3" t="s">
        <v>112</v>
      </c>
      <c r="K261" s="3" t="s">
        <v>43</v>
      </c>
      <c r="L261" s="3" t="s">
        <v>270</v>
      </c>
      <c r="M261" s="3" t="s">
        <v>45</v>
      </c>
    </row>
    <row r="262" spans="1:13" ht="15" x14ac:dyDescent="0.25">
      <c r="A262" s="8">
        <v>42083.5311252662</v>
      </c>
      <c r="B262" s="3" t="s">
        <v>1037</v>
      </c>
      <c r="C262" s="3" t="s">
        <v>1271</v>
      </c>
      <c r="D262" s="3" t="s">
        <v>1272</v>
      </c>
      <c r="E262" s="3" t="s">
        <v>62</v>
      </c>
      <c r="F262" s="3" t="s">
        <v>128</v>
      </c>
      <c r="G262" s="26" t="s">
        <v>198</v>
      </c>
      <c r="H262" s="3" t="s">
        <v>1273</v>
      </c>
      <c r="I262" s="3" t="s">
        <v>968</v>
      </c>
      <c r="J262" s="3" t="s">
        <v>164</v>
      </c>
      <c r="K262" s="3" t="s">
        <v>59</v>
      </c>
      <c r="L262" s="3" t="s">
        <v>289</v>
      </c>
      <c r="M262" s="3" t="s">
        <v>94</v>
      </c>
    </row>
    <row r="263" spans="1:13" ht="15" x14ac:dyDescent="0.25">
      <c r="A263" s="8">
        <v>42086.658015729168</v>
      </c>
      <c r="B263" s="3" t="s">
        <v>154</v>
      </c>
      <c r="C263" s="3" t="s">
        <v>155</v>
      </c>
      <c r="D263" s="3" t="s">
        <v>156</v>
      </c>
      <c r="E263" s="3" t="s">
        <v>157</v>
      </c>
      <c r="F263" s="3" t="s">
        <v>36</v>
      </c>
      <c r="G263" s="26" t="s">
        <v>84</v>
      </c>
      <c r="H263" s="3" t="s">
        <v>73</v>
      </c>
      <c r="I263" s="3" t="s">
        <v>286</v>
      </c>
      <c r="J263" s="3" t="s">
        <v>898</v>
      </c>
      <c r="K263" s="3" t="s">
        <v>43</v>
      </c>
      <c r="L263" s="3" t="s">
        <v>93</v>
      </c>
      <c r="M263" s="3" t="s">
        <v>45</v>
      </c>
    </row>
    <row r="264" spans="1:13" ht="15" x14ac:dyDescent="0.25">
      <c r="A264" s="8">
        <v>42088.569346631943</v>
      </c>
      <c r="B264" s="3" t="s">
        <v>1083</v>
      </c>
      <c r="C264" s="3" t="s">
        <v>1084</v>
      </c>
      <c r="D264" s="3" t="s">
        <v>1085</v>
      </c>
      <c r="E264" s="3" t="s">
        <v>1274</v>
      </c>
      <c r="F264" s="3" t="s">
        <v>151</v>
      </c>
      <c r="G264" s="26" t="s">
        <v>238</v>
      </c>
      <c r="H264" s="3" t="s">
        <v>251</v>
      </c>
      <c r="I264" s="3" t="s">
        <v>666</v>
      </c>
      <c r="J264" s="3" t="s">
        <v>42</v>
      </c>
      <c r="K264" s="3" t="s">
        <v>43</v>
      </c>
      <c r="L264" s="3" t="s">
        <v>916</v>
      </c>
      <c r="M264" s="3" t="s">
        <v>45</v>
      </c>
    </row>
    <row r="265" spans="1:13" ht="15" x14ac:dyDescent="0.25">
      <c r="A265" s="8">
        <v>42088.571084085655</v>
      </c>
      <c r="B265" s="3" t="s">
        <v>1116</v>
      </c>
      <c r="C265" s="3" t="s">
        <v>1275</v>
      </c>
      <c r="D265" s="3" t="s">
        <v>1276</v>
      </c>
      <c r="E265" s="3" t="s">
        <v>1277</v>
      </c>
      <c r="F265" s="3" t="s">
        <v>197</v>
      </c>
      <c r="G265" s="26" t="s">
        <v>84</v>
      </c>
      <c r="H265" s="3" t="s">
        <v>401</v>
      </c>
      <c r="I265" s="3" t="s">
        <v>331</v>
      </c>
      <c r="J265" s="3" t="s">
        <v>89</v>
      </c>
      <c r="K265" s="3" t="s">
        <v>404</v>
      </c>
      <c r="L265" s="3" t="s">
        <v>93</v>
      </c>
      <c r="M265" s="3" t="s">
        <v>94</v>
      </c>
    </row>
    <row r="266" spans="1:13" ht="15" x14ac:dyDescent="0.25">
      <c r="A266" s="8">
        <v>42088.603425104164</v>
      </c>
      <c r="B266" s="3" t="s">
        <v>1123</v>
      </c>
      <c r="C266" s="3" t="s">
        <v>1278</v>
      </c>
      <c r="D266" s="3" t="s">
        <v>1279</v>
      </c>
      <c r="E266" s="3" t="s">
        <v>92</v>
      </c>
      <c r="F266" s="3" t="s">
        <v>197</v>
      </c>
      <c r="G266" s="26" t="s">
        <v>221</v>
      </c>
      <c r="H266" s="3" t="s">
        <v>73</v>
      </c>
      <c r="I266" s="3" t="s">
        <v>1280</v>
      </c>
      <c r="J266" s="3" t="s">
        <v>112</v>
      </c>
      <c r="K266" s="3" t="s">
        <v>230</v>
      </c>
      <c r="L266" s="3" t="s">
        <v>169</v>
      </c>
      <c r="M266" s="3" t="s">
        <v>45</v>
      </c>
    </row>
    <row r="267" spans="1:13" ht="15" x14ac:dyDescent="0.25">
      <c r="A267" s="8">
        <v>42088.619073194444</v>
      </c>
      <c r="B267" s="3" t="s">
        <v>1058</v>
      </c>
      <c r="C267" s="3" t="s">
        <v>1281</v>
      </c>
      <c r="D267" s="3" t="s">
        <v>1282</v>
      </c>
      <c r="E267" s="3" t="s">
        <v>1283</v>
      </c>
      <c r="F267" s="3" t="s">
        <v>861</v>
      </c>
      <c r="G267" s="26" t="s">
        <v>39</v>
      </c>
      <c r="H267" s="3" t="s">
        <v>85</v>
      </c>
      <c r="I267" s="3" t="s">
        <v>577</v>
      </c>
      <c r="J267" s="3" t="s">
        <v>56</v>
      </c>
      <c r="K267" s="3" t="s">
        <v>59</v>
      </c>
      <c r="L267" s="3" t="s">
        <v>169</v>
      </c>
      <c r="M267" s="3" t="s">
        <v>45</v>
      </c>
    </row>
    <row r="268" spans="1:13" ht="15" x14ac:dyDescent="0.25">
      <c r="A268" s="8">
        <v>42088.633822893513</v>
      </c>
      <c r="B268" s="3" t="s">
        <v>1104</v>
      </c>
      <c r="C268" s="3" t="s">
        <v>1284</v>
      </c>
      <c r="D268" s="3" t="s">
        <v>1285</v>
      </c>
      <c r="E268" s="3" t="s">
        <v>1286</v>
      </c>
      <c r="F268" s="3" t="s">
        <v>250</v>
      </c>
      <c r="G268" s="26" t="s">
        <v>39</v>
      </c>
      <c r="H268" s="3" t="s">
        <v>54</v>
      </c>
      <c r="I268" s="3" t="s">
        <v>132</v>
      </c>
      <c r="J268" s="3" t="s">
        <v>112</v>
      </c>
      <c r="K268" s="3" t="s">
        <v>1287</v>
      </c>
      <c r="L268" s="3" t="s">
        <v>317</v>
      </c>
      <c r="M268" s="3" t="s">
        <v>45</v>
      </c>
    </row>
    <row r="269" spans="1:13" ht="15" x14ac:dyDescent="0.25">
      <c r="A269" s="8">
        <v>42088.648936481484</v>
      </c>
      <c r="B269" s="3" t="s">
        <v>1093</v>
      </c>
      <c r="C269" s="3" t="s">
        <v>1288</v>
      </c>
      <c r="D269" s="3" t="s">
        <v>1289</v>
      </c>
      <c r="E269" s="3" t="s">
        <v>236</v>
      </c>
      <c r="F269" s="3" t="s">
        <v>250</v>
      </c>
      <c r="G269" s="26" t="s">
        <v>221</v>
      </c>
      <c r="H269" s="3" t="s">
        <v>251</v>
      </c>
      <c r="I269" s="3" t="s">
        <v>530</v>
      </c>
      <c r="J269" s="3" t="s">
        <v>123</v>
      </c>
      <c r="K269" s="3" t="s">
        <v>348</v>
      </c>
      <c r="L269" s="3" t="s">
        <v>712</v>
      </c>
      <c r="M269" s="3" t="s">
        <v>45</v>
      </c>
    </row>
    <row r="270" spans="1:13" ht="15" x14ac:dyDescent="0.25">
      <c r="A270" s="8">
        <v>42089.331914016206</v>
      </c>
      <c r="B270" s="3" t="s">
        <v>1139</v>
      </c>
      <c r="C270" s="3" t="s">
        <v>1290</v>
      </c>
      <c r="D270" s="3" t="s">
        <v>1291</v>
      </c>
      <c r="E270" s="3" t="s">
        <v>1292</v>
      </c>
      <c r="F270" s="3" t="s">
        <v>118</v>
      </c>
      <c r="G270" s="26" t="s">
        <v>84</v>
      </c>
      <c r="H270" s="3" t="s">
        <v>73</v>
      </c>
      <c r="I270" s="3" t="s">
        <v>513</v>
      </c>
      <c r="J270" s="3" t="s">
        <v>949</v>
      </c>
      <c r="K270" s="3" t="s">
        <v>43</v>
      </c>
      <c r="L270" s="3" t="s">
        <v>169</v>
      </c>
      <c r="M270" s="3" t="s">
        <v>45</v>
      </c>
    </row>
    <row r="271" spans="1:13" ht="15" x14ac:dyDescent="0.25">
      <c r="A271" s="8">
        <v>42089.423835162037</v>
      </c>
      <c r="B271" s="3" t="s">
        <v>1049</v>
      </c>
      <c r="C271" s="3" t="s">
        <v>1293</v>
      </c>
      <c r="D271" s="3" t="s">
        <v>1294</v>
      </c>
      <c r="E271" s="3" t="s">
        <v>1295</v>
      </c>
      <c r="F271" s="3" t="s">
        <v>72</v>
      </c>
      <c r="G271" s="26" t="s">
        <v>198</v>
      </c>
      <c r="H271" s="3" t="s">
        <v>251</v>
      </c>
      <c r="I271" s="3" t="s">
        <v>1296</v>
      </c>
      <c r="J271" s="3" t="s">
        <v>112</v>
      </c>
      <c r="K271" s="3" t="s">
        <v>43</v>
      </c>
      <c r="L271" s="3" t="s">
        <v>146</v>
      </c>
      <c r="M271" s="3" t="s">
        <v>45</v>
      </c>
    </row>
    <row r="272" spans="1:13" ht="15" x14ac:dyDescent="0.25">
      <c r="A272" s="8">
        <v>42089.448738715277</v>
      </c>
      <c r="B272" s="3" t="s">
        <v>1153</v>
      </c>
      <c r="C272" s="3" t="s">
        <v>1297</v>
      </c>
      <c r="D272" s="3" t="s">
        <v>1298</v>
      </c>
      <c r="E272" s="3" t="s">
        <v>1299</v>
      </c>
      <c r="F272" s="3" t="s">
        <v>110</v>
      </c>
      <c r="G272" s="26" t="s">
        <v>39</v>
      </c>
      <c r="H272" s="3" t="s">
        <v>85</v>
      </c>
      <c r="I272" s="3" t="s">
        <v>136</v>
      </c>
      <c r="J272" s="3" t="s">
        <v>123</v>
      </c>
      <c r="K272" s="3" t="s">
        <v>43</v>
      </c>
      <c r="L272" s="3" t="s">
        <v>169</v>
      </c>
      <c r="M272" s="3" t="s">
        <v>94</v>
      </c>
    </row>
    <row r="273" spans="1:13" ht="15" x14ac:dyDescent="0.25">
      <c r="A273" s="8">
        <v>42089.537577951392</v>
      </c>
      <c r="B273" s="3" t="s">
        <v>1150</v>
      </c>
      <c r="C273" s="3" t="s">
        <v>1300</v>
      </c>
      <c r="D273" s="3" t="s">
        <v>1151</v>
      </c>
      <c r="E273" s="3" t="s">
        <v>1301</v>
      </c>
      <c r="F273" s="3" t="s">
        <v>259</v>
      </c>
      <c r="G273" s="26" t="s">
        <v>39</v>
      </c>
      <c r="H273" s="3" t="s">
        <v>73</v>
      </c>
      <c r="I273" s="3" t="s">
        <v>441</v>
      </c>
      <c r="J273" s="3" t="s">
        <v>56</v>
      </c>
      <c r="K273" s="3" t="s">
        <v>43</v>
      </c>
      <c r="L273" s="3" t="s">
        <v>158</v>
      </c>
      <c r="M273" s="3" t="s">
        <v>45</v>
      </c>
    </row>
    <row r="274" spans="1:13" ht="15" x14ac:dyDescent="0.25">
      <c r="A274" s="8">
        <v>42089.568042025458</v>
      </c>
      <c r="B274" s="3" t="s">
        <v>1074</v>
      </c>
      <c r="C274" s="3" t="s">
        <v>1302</v>
      </c>
      <c r="D274" s="3" t="s">
        <v>1303</v>
      </c>
      <c r="E274" s="3" t="s">
        <v>1304</v>
      </c>
      <c r="F274" s="3" t="s">
        <v>626</v>
      </c>
      <c r="G274" s="26" t="s">
        <v>84</v>
      </c>
      <c r="H274" s="3" t="s">
        <v>73</v>
      </c>
      <c r="I274" s="3" t="s">
        <v>136</v>
      </c>
      <c r="J274" s="3" t="s">
        <v>103</v>
      </c>
      <c r="K274" s="3" t="s">
        <v>43</v>
      </c>
      <c r="L274" s="3" t="s">
        <v>63</v>
      </c>
      <c r="M274" s="3" t="s">
        <v>94</v>
      </c>
    </row>
    <row r="275" spans="1:13" ht="15" x14ac:dyDescent="0.25">
      <c r="A275" s="8">
        <v>42089.584851354164</v>
      </c>
      <c r="B275" s="3" t="s">
        <v>1100</v>
      </c>
      <c r="C275" s="3" t="s">
        <v>1305</v>
      </c>
      <c r="D275" s="3" t="s">
        <v>1306</v>
      </c>
      <c r="E275" s="3" t="s">
        <v>143</v>
      </c>
      <c r="F275" s="3" t="s">
        <v>118</v>
      </c>
      <c r="G275" s="26" t="s">
        <v>84</v>
      </c>
      <c r="H275" s="3" t="s">
        <v>73</v>
      </c>
      <c r="I275" s="3" t="s">
        <v>513</v>
      </c>
      <c r="J275" s="3" t="s">
        <v>514</v>
      </c>
      <c r="K275" s="3" t="s">
        <v>253</v>
      </c>
      <c r="L275" s="3" t="s">
        <v>93</v>
      </c>
      <c r="M275" s="3" t="s">
        <v>94</v>
      </c>
    </row>
    <row r="276" spans="1:13" ht="15" x14ac:dyDescent="0.25">
      <c r="A276" s="8">
        <v>42089.921218553238</v>
      </c>
      <c r="B276" s="3" t="s">
        <v>1057</v>
      </c>
      <c r="C276" s="3" t="s">
        <v>1307</v>
      </c>
      <c r="D276" s="3" t="s">
        <v>1308</v>
      </c>
      <c r="E276" s="3" t="s">
        <v>1309</v>
      </c>
      <c r="F276" s="3" t="s">
        <v>128</v>
      </c>
      <c r="G276" s="26" t="s">
        <v>198</v>
      </c>
      <c r="H276" s="3" t="s">
        <v>40</v>
      </c>
      <c r="I276" s="3" t="s">
        <v>875</v>
      </c>
      <c r="J276" s="3" t="s">
        <v>164</v>
      </c>
      <c r="K276" s="3" t="s">
        <v>59</v>
      </c>
      <c r="L276" s="3" t="s">
        <v>146</v>
      </c>
      <c r="M276" s="3" t="s">
        <v>94</v>
      </c>
    </row>
    <row r="277" spans="1:13" ht="15" x14ac:dyDescent="0.25">
      <c r="A277" s="8">
        <v>42090.378232002324</v>
      </c>
      <c r="B277" s="3" t="s">
        <v>1150</v>
      </c>
      <c r="C277" s="3" t="s">
        <v>1310</v>
      </c>
      <c r="D277" s="3" t="s">
        <v>1311</v>
      </c>
      <c r="E277" s="3" t="s">
        <v>920</v>
      </c>
      <c r="F277" s="3" t="s">
        <v>237</v>
      </c>
      <c r="G277" s="26" t="s">
        <v>238</v>
      </c>
      <c r="H277" s="3" t="s">
        <v>73</v>
      </c>
      <c r="I277" s="3" t="s">
        <v>163</v>
      </c>
      <c r="J277" s="3" t="s">
        <v>103</v>
      </c>
      <c r="K277" s="3" t="s">
        <v>104</v>
      </c>
      <c r="L277" s="3" t="s">
        <v>138</v>
      </c>
      <c r="M277" s="3" t="s">
        <v>45</v>
      </c>
    </row>
    <row r="278" spans="1:13" ht="15" x14ac:dyDescent="0.25">
      <c r="A278" s="8">
        <v>42090.500505763892</v>
      </c>
      <c r="B278" s="3" t="s">
        <v>1083</v>
      </c>
      <c r="C278" s="3" t="s">
        <v>1312</v>
      </c>
      <c r="D278" s="3" t="s">
        <v>1313</v>
      </c>
      <c r="E278" s="3" t="s">
        <v>1314</v>
      </c>
      <c r="F278" s="3" t="s">
        <v>197</v>
      </c>
      <c r="G278" s="26" t="s">
        <v>221</v>
      </c>
      <c r="H278" s="3" t="s">
        <v>251</v>
      </c>
      <c r="I278" s="3" t="s">
        <v>1315</v>
      </c>
      <c r="J278" s="3" t="s">
        <v>93</v>
      </c>
      <c r="K278" s="3" t="s">
        <v>1063</v>
      </c>
      <c r="L278" s="3" t="s">
        <v>113</v>
      </c>
      <c r="M278" s="3" t="s">
        <v>1316</v>
      </c>
    </row>
    <row r="279" spans="1:13" ht="15" x14ac:dyDescent="0.25">
      <c r="A279" s="8">
        <v>42090.550934895837</v>
      </c>
      <c r="B279" s="3" t="s">
        <v>1050</v>
      </c>
      <c r="C279" s="3" t="s">
        <v>1051</v>
      </c>
      <c r="D279" s="3" t="s">
        <v>1052</v>
      </c>
      <c r="E279" s="3" t="s">
        <v>837</v>
      </c>
      <c r="F279" s="3" t="s">
        <v>197</v>
      </c>
      <c r="G279" s="26" t="s">
        <v>84</v>
      </c>
      <c r="H279" s="3" t="s">
        <v>73</v>
      </c>
      <c r="I279" s="3" t="s">
        <v>441</v>
      </c>
      <c r="J279" s="3" t="s">
        <v>164</v>
      </c>
      <c r="K279" s="3" t="s">
        <v>339</v>
      </c>
      <c r="L279" s="3" t="s">
        <v>169</v>
      </c>
      <c r="M279" s="3" t="s">
        <v>94</v>
      </c>
    </row>
    <row r="280" spans="1:13" ht="15" x14ac:dyDescent="0.25">
      <c r="A280" s="8">
        <v>42090.55788557871</v>
      </c>
      <c r="B280" s="3" t="s">
        <v>1176</v>
      </c>
      <c r="C280" s="3" t="s">
        <v>1317</v>
      </c>
      <c r="D280" s="3" t="s">
        <v>1318</v>
      </c>
      <c r="E280" s="3" t="s">
        <v>686</v>
      </c>
      <c r="F280" s="3" t="s">
        <v>128</v>
      </c>
      <c r="G280" s="26" t="s">
        <v>84</v>
      </c>
      <c r="H280" s="3" t="s">
        <v>312</v>
      </c>
      <c r="I280" s="3" t="s">
        <v>748</v>
      </c>
      <c r="J280" s="3" t="s">
        <v>112</v>
      </c>
      <c r="K280" s="3" t="s">
        <v>43</v>
      </c>
      <c r="L280" s="3" t="s">
        <v>169</v>
      </c>
      <c r="M280" s="3" t="s">
        <v>45</v>
      </c>
    </row>
    <row r="281" spans="1:13" ht="15" x14ac:dyDescent="0.25">
      <c r="A281" s="8">
        <v>42090.597930891206</v>
      </c>
      <c r="B281" s="3" t="s">
        <v>1103</v>
      </c>
      <c r="C281" s="3" t="s">
        <v>1319</v>
      </c>
      <c r="D281" s="3" t="s">
        <v>1320</v>
      </c>
      <c r="E281" s="3" t="s">
        <v>336</v>
      </c>
      <c r="F281" s="3" t="s">
        <v>72</v>
      </c>
      <c r="G281" s="26" t="s">
        <v>221</v>
      </c>
      <c r="H281" s="3" t="s">
        <v>312</v>
      </c>
      <c r="I281" s="3" t="s">
        <v>180</v>
      </c>
      <c r="J281" s="3" t="s">
        <v>42</v>
      </c>
      <c r="K281" s="3" t="s">
        <v>43</v>
      </c>
      <c r="L281" s="3" t="s">
        <v>317</v>
      </c>
      <c r="M281" s="3" t="s">
        <v>64</v>
      </c>
    </row>
    <row r="282" spans="1:13" ht="15" x14ac:dyDescent="0.25">
      <c r="A282" s="8">
        <v>42090.710247812494</v>
      </c>
      <c r="B282" s="3" t="s">
        <v>1173</v>
      </c>
      <c r="C282" s="3" t="s">
        <v>1174</v>
      </c>
      <c r="D282" s="3" t="s">
        <v>1175</v>
      </c>
      <c r="E282" s="3" t="s">
        <v>1036</v>
      </c>
      <c r="F282" s="3" t="s">
        <v>110</v>
      </c>
      <c r="G282" s="26" t="s">
        <v>39</v>
      </c>
      <c r="H282" s="3" t="s">
        <v>73</v>
      </c>
      <c r="I282" s="3" t="s">
        <v>286</v>
      </c>
      <c r="J282" s="3" t="s">
        <v>164</v>
      </c>
      <c r="K282" s="3" t="s">
        <v>339</v>
      </c>
      <c r="L282" s="3" t="s">
        <v>93</v>
      </c>
      <c r="M282" s="3" t="s">
        <v>94</v>
      </c>
    </row>
    <row r="283" spans="1:13" ht="15" x14ac:dyDescent="0.25">
      <c r="A283" s="8">
        <v>42093.565265138895</v>
      </c>
      <c r="B283" s="3" t="s">
        <v>1107</v>
      </c>
      <c r="C283" s="3" t="s">
        <v>1321</v>
      </c>
      <c r="D283" s="3" t="s">
        <v>1108</v>
      </c>
      <c r="E283" s="3" t="s">
        <v>83</v>
      </c>
      <c r="F283" s="3" t="s">
        <v>72</v>
      </c>
      <c r="G283" s="26" t="s">
        <v>84</v>
      </c>
      <c r="H283" s="3" t="s">
        <v>85</v>
      </c>
      <c r="I283" s="3" t="s">
        <v>276</v>
      </c>
      <c r="J283" s="3" t="s">
        <v>123</v>
      </c>
      <c r="K283" s="3" t="s">
        <v>348</v>
      </c>
      <c r="L283" s="3" t="s">
        <v>169</v>
      </c>
      <c r="M283" s="3" t="s">
        <v>94</v>
      </c>
    </row>
    <row r="284" spans="1:13" ht="15" x14ac:dyDescent="0.25">
      <c r="A284" s="8">
        <v>42095.485988437504</v>
      </c>
      <c r="B284" s="3" t="s">
        <v>1179</v>
      </c>
      <c r="C284" s="3" t="s">
        <v>1322</v>
      </c>
      <c r="D284" s="3" t="s">
        <v>1323</v>
      </c>
      <c r="E284" s="3" t="s">
        <v>27</v>
      </c>
      <c r="F284" s="3" t="s">
        <v>186</v>
      </c>
      <c r="G284" s="26" t="s">
        <v>84</v>
      </c>
      <c r="H284" s="3" t="s">
        <v>152</v>
      </c>
      <c r="I284" s="3" t="s">
        <v>74</v>
      </c>
      <c r="J284" s="3" t="s">
        <v>112</v>
      </c>
      <c r="K284" s="3" t="s">
        <v>43</v>
      </c>
      <c r="L284" s="3" t="s">
        <v>75</v>
      </c>
      <c r="M284" s="3" t="s">
        <v>45</v>
      </c>
    </row>
    <row r="285" spans="1:13" ht="15" x14ac:dyDescent="0.25">
      <c r="A285" s="8">
        <v>42112.443191122686</v>
      </c>
      <c r="B285" s="3" t="s">
        <v>294</v>
      </c>
      <c r="C285" s="3" t="s">
        <v>1324</v>
      </c>
      <c r="D285" s="3" t="s">
        <v>1325</v>
      </c>
      <c r="E285" s="3" t="s">
        <v>478</v>
      </c>
      <c r="F285" s="3" t="s">
        <v>186</v>
      </c>
      <c r="G285" s="26" t="s">
        <v>39</v>
      </c>
      <c r="H285" s="3" t="s">
        <v>330</v>
      </c>
      <c r="I285" s="3" t="s">
        <v>875</v>
      </c>
      <c r="J285" s="3" t="s">
        <v>112</v>
      </c>
      <c r="K285" s="3" t="s">
        <v>43</v>
      </c>
      <c r="L285" s="3" t="s">
        <v>231</v>
      </c>
      <c r="M285" s="3" t="s">
        <v>45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D261"/>
  <sheetViews>
    <sheetView topLeftCell="AH1" workbookViewId="0">
      <pane ySplit="1" topLeftCell="A2" activePane="bottomLeft" state="frozen"/>
      <selection pane="bottomLeft" activeCell="AW5" sqref="AW5"/>
    </sheetView>
  </sheetViews>
  <sheetFormatPr defaultColWidth="14.42578125" defaultRowHeight="15.75" customHeight="1" x14ac:dyDescent="0.2"/>
  <cols>
    <col min="1" max="1" width="18" customWidth="1"/>
    <col min="2" max="2" width="5" hidden="1" customWidth="1"/>
    <col min="3" max="3" width="26.42578125" customWidth="1"/>
    <col min="4" max="5" width="0" hidden="1" customWidth="1"/>
    <col min="6" max="6" width="27.42578125" hidden="1" customWidth="1"/>
    <col min="7" max="7" width="11.28515625" customWidth="1"/>
    <col min="8" max="8" width="7.42578125" customWidth="1"/>
    <col min="9" max="9" width="12.140625" customWidth="1"/>
    <col min="10" max="10" width="9.28515625" customWidth="1"/>
    <col min="11" max="11" width="12.140625" customWidth="1"/>
    <col min="12" max="12" width="18" bestFit="1" customWidth="1"/>
    <col min="13" max="13" width="10" customWidth="1"/>
    <col min="14" max="14" width="8.5703125" customWidth="1"/>
    <col min="15" max="15" width="9.42578125" customWidth="1"/>
    <col min="16" max="16" width="7.85546875" customWidth="1"/>
    <col min="17" max="17" width="8.28515625" customWidth="1"/>
    <col min="18" max="18" width="9.140625" customWidth="1"/>
    <col min="19" max="19" width="10.28515625" bestFit="1" customWidth="1"/>
    <col min="20" max="20" width="9.85546875" bestFit="1" customWidth="1"/>
    <col min="21" max="21" width="13.28515625" customWidth="1"/>
    <col min="22" max="22" width="11.7109375" bestFit="1" customWidth="1"/>
    <col min="23" max="23" width="9.42578125" customWidth="1"/>
    <col min="24" max="24" width="10.140625" customWidth="1"/>
    <col min="25" max="25" width="15.140625" customWidth="1"/>
    <col min="26" max="26" width="14.140625" customWidth="1"/>
    <col min="27" max="27" width="6" customWidth="1"/>
    <col min="28" max="28" width="8.42578125" customWidth="1"/>
    <col min="29" max="29" width="21.85546875" bestFit="1" customWidth="1"/>
    <col min="30" max="30" width="14.140625" customWidth="1"/>
    <col min="31" max="31" width="14" customWidth="1"/>
    <col min="32" max="32" width="14.85546875" customWidth="1"/>
    <col min="33" max="33" width="13.42578125" customWidth="1"/>
    <col min="34" max="34" width="15.42578125" customWidth="1"/>
    <col min="35" max="35" width="7.85546875" customWidth="1"/>
    <col min="36" max="36" width="18.5703125" bestFit="1" customWidth="1"/>
    <col min="37" max="37" width="12" customWidth="1"/>
    <col min="38" max="38" width="7.85546875" bestFit="1" customWidth="1"/>
    <col min="39" max="39" width="7.140625" bestFit="1" customWidth="1"/>
    <col min="40" max="40" width="4.42578125" bestFit="1" customWidth="1"/>
    <col min="41" max="41" width="5" bestFit="1" customWidth="1"/>
    <col min="42" max="42" width="8.85546875" customWidth="1"/>
    <col min="43" max="43" width="19.5703125" bestFit="1" customWidth="1"/>
    <col min="44" max="44" width="23.7109375" customWidth="1"/>
    <col min="45" max="45" width="14.28515625" customWidth="1"/>
    <col min="46" max="46" width="12.140625" customWidth="1"/>
    <col min="47" max="47" width="11.42578125" customWidth="1"/>
    <col min="48" max="48" width="17.28515625" customWidth="1"/>
    <col min="49" max="49" width="10.42578125" customWidth="1"/>
    <col min="50" max="50" width="21.42578125" bestFit="1" customWidth="1"/>
    <col min="51" max="51" width="31.140625" hidden="1" customWidth="1"/>
    <col min="52" max="52" width="31.28515625" hidden="1" customWidth="1"/>
    <col min="53" max="53" width="8" hidden="1" customWidth="1"/>
    <col min="54" max="54" width="9" bestFit="1" customWidth="1"/>
    <col min="55" max="55" width="11.5703125" style="18" customWidth="1"/>
    <col min="56" max="56" width="22" bestFit="1" customWidth="1"/>
  </cols>
  <sheetData>
    <row r="1" spans="1:56" ht="113.25" customHeight="1" thickBot="1" x14ac:dyDescent="0.25">
      <c r="A1" s="1" t="s">
        <v>0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79" t="s">
        <v>1827</v>
      </c>
      <c r="H1" s="80" t="s">
        <v>1828</v>
      </c>
      <c r="I1" s="79" t="s">
        <v>1829</v>
      </c>
      <c r="J1" s="79" t="s">
        <v>1748</v>
      </c>
      <c r="K1" s="80" t="s">
        <v>1780</v>
      </c>
      <c r="L1" s="2" t="s">
        <v>1718</v>
      </c>
      <c r="M1" s="81" t="s">
        <v>1830</v>
      </c>
      <c r="N1" s="82" t="s">
        <v>1776</v>
      </c>
      <c r="O1" s="82" t="s">
        <v>1777</v>
      </c>
      <c r="P1" s="82" t="s">
        <v>1831</v>
      </c>
      <c r="Q1" s="81" t="s">
        <v>1832</v>
      </c>
      <c r="R1" s="82" t="s">
        <v>1780</v>
      </c>
      <c r="S1" s="2" t="s">
        <v>1719</v>
      </c>
      <c r="T1" s="83" t="s">
        <v>1751</v>
      </c>
      <c r="U1" s="82" t="s">
        <v>1889</v>
      </c>
      <c r="V1" s="82" t="s">
        <v>1890</v>
      </c>
      <c r="W1" s="82" t="s">
        <v>1891</v>
      </c>
      <c r="X1" s="82" t="s">
        <v>1892</v>
      </c>
      <c r="Y1" s="82" t="s">
        <v>1893</v>
      </c>
      <c r="Z1" s="82" t="s">
        <v>1894</v>
      </c>
      <c r="AA1" s="83" t="s">
        <v>1758</v>
      </c>
      <c r="AB1" s="83" t="s">
        <v>1750</v>
      </c>
      <c r="AC1" s="5" t="s">
        <v>1720</v>
      </c>
      <c r="AD1" s="82" t="s">
        <v>1895</v>
      </c>
      <c r="AE1" s="81" t="s">
        <v>1896</v>
      </c>
      <c r="AF1" s="82" t="s">
        <v>1897</v>
      </c>
      <c r="AG1" s="82" t="s">
        <v>1898</v>
      </c>
      <c r="AH1" s="82" t="s">
        <v>1899</v>
      </c>
      <c r="AI1" s="82" t="s">
        <v>1900</v>
      </c>
      <c r="AJ1" s="84" t="s">
        <v>1833</v>
      </c>
      <c r="AK1" s="82" t="s">
        <v>1901</v>
      </c>
      <c r="AL1" s="82" t="s">
        <v>1902</v>
      </c>
      <c r="AM1" s="82" t="s">
        <v>1903</v>
      </c>
      <c r="AN1" s="82" t="s">
        <v>1904</v>
      </c>
      <c r="AO1" s="82" t="s">
        <v>1905</v>
      </c>
      <c r="AP1" s="83" t="s">
        <v>1769</v>
      </c>
      <c r="AQ1" s="5" t="s">
        <v>1721</v>
      </c>
      <c r="AR1" s="82" t="s">
        <v>1906</v>
      </c>
      <c r="AS1" s="82" t="s">
        <v>1907</v>
      </c>
      <c r="AT1" s="82" t="s">
        <v>1908</v>
      </c>
      <c r="AU1" s="82" t="s">
        <v>1909</v>
      </c>
      <c r="AV1" s="82" t="s">
        <v>1910</v>
      </c>
      <c r="AW1" s="82" t="s">
        <v>1780</v>
      </c>
      <c r="AX1" s="2" t="s">
        <v>1722</v>
      </c>
      <c r="AY1" s="4" t="s">
        <v>8</v>
      </c>
      <c r="AZ1" s="4" t="s">
        <v>22</v>
      </c>
      <c r="BA1" s="4" t="s">
        <v>23</v>
      </c>
      <c r="BB1" s="2" t="s">
        <v>1723</v>
      </c>
      <c r="BC1" s="16" t="s">
        <v>1725</v>
      </c>
      <c r="BD1" s="2" t="s">
        <v>1724</v>
      </c>
    </row>
    <row r="2" spans="1:56" s="96" customFormat="1" ht="24.75" customHeight="1" x14ac:dyDescent="0.2">
      <c r="A2" s="86" t="s">
        <v>1837</v>
      </c>
      <c r="B2" s="86"/>
      <c r="C2" s="86"/>
      <c r="D2" s="86"/>
      <c r="E2" s="86"/>
      <c r="F2" s="86"/>
      <c r="G2" s="87">
        <f>SUM(G5:G261)/1.25</f>
        <v>113</v>
      </c>
      <c r="H2" s="87">
        <f t="shared" ref="H2:J2" si="0">SUM(H5:H261)/1.25</f>
        <v>53</v>
      </c>
      <c r="I2" s="87">
        <f t="shared" si="0"/>
        <v>126</v>
      </c>
      <c r="J2" s="87">
        <f t="shared" si="0"/>
        <v>169</v>
      </c>
      <c r="K2" s="87">
        <v>30</v>
      </c>
      <c r="L2" s="89"/>
      <c r="M2" s="87">
        <f>SUM(M5:M261)</f>
        <v>171</v>
      </c>
      <c r="N2" s="87">
        <f t="shared" ref="N2:Q2" si="1">SUM(N5:N261)</f>
        <v>173</v>
      </c>
      <c r="O2" s="87">
        <f t="shared" si="1"/>
        <v>230</v>
      </c>
      <c r="P2" s="87">
        <f t="shared" si="1"/>
        <v>215</v>
      </c>
      <c r="Q2" s="87">
        <f t="shared" si="1"/>
        <v>59</v>
      </c>
      <c r="R2" s="87">
        <v>1</v>
      </c>
      <c r="S2" s="89"/>
      <c r="T2" s="87">
        <f>SUM(T5:T261)/0.625</f>
        <v>84</v>
      </c>
      <c r="U2" s="87">
        <f t="shared" ref="U2:AA2" si="2">SUM(U5:U261)/0.625</f>
        <v>146</v>
      </c>
      <c r="V2" s="87">
        <f t="shared" si="2"/>
        <v>189</v>
      </c>
      <c r="W2" s="87">
        <f t="shared" si="2"/>
        <v>104</v>
      </c>
      <c r="X2" s="87">
        <f t="shared" si="2"/>
        <v>91</v>
      </c>
      <c r="Y2" s="87">
        <f t="shared" si="2"/>
        <v>254</v>
      </c>
      <c r="Z2" s="87">
        <f t="shared" si="2"/>
        <v>178</v>
      </c>
      <c r="AA2" s="87">
        <f t="shared" si="2"/>
        <v>162</v>
      </c>
      <c r="AB2" s="92">
        <v>0</v>
      </c>
      <c r="AC2" s="93"/>
      <c r="AD2" s="87">
        <f>SUM(AD5:AD261)</f>
        <v>97</v>
      </c>
      <c r="AE2" s="87">
        <f>SUM(AE5:AE261)/2</f>
        <v>163</v>
      </c>
      <c r="AF2" s="87">
        <f t="shared" ref="AF2:AH2" si="3">SUM(AF5:AF261)</f>
        <v>78</v>
      </c>
      <c r="AG2" s="87">
        <f>SUM(AG5:AG261)/2</f>
        <v>126</v>
      </c>
      <c r="AH2" s="87">
        <f t="shared" si="3"/>
        <v>53</v>
      </c>
      <c r="AI2" s="92">
        <v>1</v>
      </c>
      <c r="AJ2" s="93"/>
      <c r="AK2" s="87">
        <f>SUM(AK5:AK261)</f>
        <v>232</v>
      </c>
      <c r="AL2" s="87">
        <f t="shared" ref="AL2:AO2" si="4">SUM(AL5:AL261)</f>
        <v>226</v>
      </c>
      <c r="AM2" s="87">
        <f t="shared" si="4"/>
        <v>222</v>
      </c>
      <c r="AN2" s="87">
        <f t="shared" si="4"/>
        <v>202</v>
      </c>
      <c r="AO2" s="87">
        <f t="shared" si="4"/>
        <v>60</v>
      </c>
      <c r="AP2" s="92">
        <v>1</v>
      </c>
      <c r="AQ2" s="93"/>
      <c r="AR2" s="87">
        <f>SUM(AR5:AR261)</f>
        <v>143</v>
      </c>
      <c r="AS2" s="87">
        <f t="shared" ref="AS2:AV2" si="5">SUM(AS5:AS261)</f>
        <v>120</v>
      </c>
      <c r="AT2" s="87">
        <f t="shared" si="5"/>
        <v>135</v>
      </c>
      <c r="AU2" s="87">
        <f t="shared" si="5"/>
        <v>61</v>
      </c>
      <c r="AV2" s="87">
        <f t="shared" si="5"/>
        <v>43</v>
      </c>
      <c r="AW2" s="92">
        <v>31</v>
      </c>
      <c r="AX2" s="89"/>
      <c r="AY2" s="95"/>
      <c r="AZ2" s="95"/>
      <c r="BA2" s="95"/>
      <c r="BB2" s="89"/>
      <c r="BC2" s="86"/>
      <c r="BD2" s="89"/>
    </row>
    <row r="3" spans="1:56" s="96" customFormat="1" ht="24.75" customHeight="1" x14ac:dyDescent="0.2">
      <c r="A3" s="86" t="s">
        <v>1736</v>
      </c>
      <c r="B3" s="86"/>
      <c r="C3" s="86"/>
      <c r="D3" s="86"/>
      <c r="E3" s="86"/>
      <c r="F3" s="86"/>
      <c r="G3" s="106">
        <f>G2/257</f>
        <v>0.43968871595330739</v>
      </c>
      <c r="H3" s="106">
        <f t="shared" ref="H3:K3" si="6">H2/257</f>
        <v>0.20622568093385213</v>
      </c>
      <c r="I3" s="106">
        <f t="shared" si="6"/>
        <v>0.49027237354085601</v>
      </c>
      <c r="J3" s="106">
        <f t="shared" si="6"/>
        <v>0.65758754863813229</v>
      </c>
      <c r="K3" s="106">
        <f t="shared" si="6"/>
        <v>0.11673151750972763</v>
      </c>
      <c r="L3" s="89"/>
      <c r="M3" s="106">
        <f>M2/257</f>
        <v>0.66536964980544744</v>
      </c>
      <c r="N3" s="106">
        <f t="shared" ref="N3:R3" si="7">N2/257</f>
        <v>0.6731517509727627</v>
      </c>
      <c r="O3" s="106">
        <f t="shared" si="7"/>
        <v>0.89494163424124518</v>
      </c>
      <c r="P3" s="106">
        <f t="shared" si="7"/>
        <v>0.83657587548638135</v>
      </c>
      <c r="Q3" s="106">
        <f t="shared" si="7"/>
        <v>0.22957198443579765</v>
      </c>
      <c r="R3" s="118">
        <f t="shared" si="7"/>
        <v>3.8910505836575876E-3</v>
      </c>
      <c r="S3" s="89"/>
      <c r="T3" s="106">
        <f>T2/257</f>
        <v>0.32684824902723736</v>
      </c>
      <c r="U3" s="106">
        <f t="shared" ref="U3:AA3" si="8">U2/257</f>
        <v>0.56809338521400776</v>
      </c>
      <c r="V3" s="106">
        <f t="shared" si="8"/>
        <v>0.7354085603112841</v>
      </c>
      <c r="W3" s="106">
        <f t="shared" si="8"/>
        <v>0.40466926070038911</v>
      </c>
      <c r="X3" s="106">
        <f t="shared" si="8"/>
        <v>0.35408560311284049</v>
      </c>
      <c r="Y3" s="106">
        <f t="shared" si="8"/>
        <v>0.98832684824902728</v>
      </c>
      <c r="Z3" s="106">
        <f t="shared" si="8"/>
        <v>0.69260700389105057</v>
      </c>
      <c r="AA3" s="106">
        <f t="shared" si="8"/>
        <v>0.63035019455252916</v>
      </c>
      <c r="AB3" s="114">
        <v>0</v>
      </c>
      <c r="AC3" s="93"/>
      <c r="AD3" s="106">
        <f t="shared" ref="AD3" si="9">AD2/257</f>
        <v>0.37743190661478598</v>
      </c>
      <c r="AE3" s="106">
        <f t="shared" ref="AE3" si="10">AE2/257</f>
        <v>0.63424124513618674</v>
      </c>
      <c r="AF3" s="106">
        <f t="shared" ref="AF3" si="11">AF2/257</f>
        <v>0.30350194552529181</v>
      </c>
      <c r="AG3" s="106">
        <f t="shared" ref="AG3" si="12">AG2/257</f>
        <v>0.49027237354085601</v>
      </c>
      <c r="AH3" s="106">
        <f t="shared" ref="AH3" si="13">AH2/257</f>
        <v>0.20622568093385213</v>
      </c>
      <c r="AI3" s="131">
        <f>AI2/257</f>
        <v>3.8910505836575876E-3</v>
      </c>
      <c r="AJ3" s="93"/>
      <c r="AK3" s="106">
        <f t="shared" ref="AK3" si="14">AK2/257</f>
        <v>0.90272373540856032</v>
      </c>
      <c r="AL3" s="106">
        <f t="shared" ref="AL3" si="15">AL2/257</f>
        <v>0.87937743190661477</v>
      </c>
      <c r="AM3" s="106">
        <f t="shared" ref="AM3" si="16">AM2/257</f>
        <v>0.86381322957198448</v>
      </c>
      <c r="AN3" s="106">
        <f t="shared" ref="AN3" si="17">AN2/257</f>
        <v>0.78599221789883267</v>
      </c>
      <c r="AO3" s="106">
        <f t="shared" ref="AO3:AP3" si="18">AO2/257</f>
        <v>0.23346303501945526</v>
      </c>
      <c r="AP3" s="106">
        <f t="shared" si="18"/>
        <v>3.8910505836575876E-3</v>
      </c>
      <c r="AQ3" s="93"/>
      <c r="AR3" s="106">
        <f t="shared" ref="AR3" si="19">AR2/257</f>
        <v>0.55642023346303504</v>
      </c>
      <c r="AS3" s="106">
        <f t="shared" ref="AS3" si="20">AS2/257</f>
        <v>0.46692607003891051</v>
      </c>
      <c r="AT3" s="106">
        <f t="shared" ref="AT3" si="21">AT2/257</f>
        <v>0.52529182879377434</v>
      </c>
      <c r="AU3" s="106">
        <f t="shared" ref="AU3" si="22">AU2/257</f>
        <v>0.23735408560311283</v>
      </c>
      <c r="AV3" s="106">
        <f t="shared" ref="AV3:AW3" si="23">AV2/257</f>
        <v>0.16731517509727625</v>
      </c>
      <c r="AW3" s="106">
        <f t="shared" si="23"/>
        <v>0.12062256809338522</v>
      </c>
      <c r="AX3" s="89"/>
      <c r="AY3" s="95"/>
      <c r="AZ3" s="95"/>
      <c r="BA3" s="95"/>
      <c r="BB3" s="89"/>
      <c r="BC3" s="86"/>
      <c r="BD3" s="89"/>
    </row>
    <row r="4" spans="1:56" s="105" customFormat="1" ht="24.75" customHeight="1" thickBot="1" x14ac:dyDescent="0.3">
      <c r="A4" s="97" t="s">
        <v>1731</v>
      </c>
      <c r="B4" s="97"/>
      <c r="C4" s="97"/>
      <c r="D4" s="97"/>
      <c r="E4" s="97"/>
      <c r="F4" s="97"/>
      <c r="G4" s="98"/>
      <c r="H4" s="99"/>
      <c r="I4" s="98"/>
      <c r="J4" s="98"/>
      <c r="K4" s="99"/>
      <c r="L4" s="112">
        <f>SUM(L5:L261)/COUNT(L5:L261)</f>
        <v>2.2422178988326849</v>
      </c>
      <c r="M4" s="101"/>
      <c r="N4" s="102"/>
      <c r="O4" s="102"/>
      <c r="P4" s="102"/>
      <c r="Q4" s="101"/>
      <c r="R4" s="102"/>
      <c r="S4" s="113">
        <f>SUM(S5:S261)/COUNT(S5:S261)</f>
        <v>3.2996108949416341</v>
      </c>
      <c r="T4" s="103"/>
      <c r="U4" s="103"/>
      <c r="V4" s="103"/>
      <c r="W4" s="103"/>
      <c r="X4" s="103"/>
      <c r="Y4" s="103"/>
      <c r="Z4" s="103"/>
      <c r="AA4" s="103"/>
      <c r="AB4" s="103"/>
      <c r="AC4" s="112">
        <f>SUM(AC5:AC261)/COUNT(AC5:AC261)</f>
        <v>2.9377431906614788</v>
      </c>
      <c r="AD4" s="103"/>
      <c r="AE4" s="100"/>
      <c r="AF4" s="103"/>
      <c r="AG4" s="103"/>
      <c r="AH4" s="103"/>
      <c r="AI4" s="103"/>
      <c r="AJ4" s="113">
        <f>SUM(AJ5:AJ261)/COUNT(AJ5:AJ261)</f>
        <v>3.132295719844358</v>
      </c>
      <c r="AK4" s="103"/>
      <c r="AL4" s="103"/>
      <c r="AM4" s="103"/>
      <c r="AN4" s="103"/>
      <c r="AO4" s="103"/>
      <c r="AP4" s="103"/>
      <c r="AQ4" s="113">
        <f>SUM(AQ5:AQ261)/COUNT(AQ5:AQ261)</f>
        <v>3.6653696498054473</v>
      </c>
      <c r="AR4" s="103"/>
      <c r="AS4" s="103"/>
      <c r="AT4" s="103"/>
      <c r="AU4" s="103"/>
      <c r="AV4" s="103"/>
      <c r="AW4" s="103"/>
      <c r="AX4" s="112">
        <f>SUM(AX5:AX261)/COUNT(AX5:AX261)</f>
        <v>1.9533073929961089</v>
      </c>
      <c r="AY4" s="104"/>
      <c r="AZ4" s="104"/>
      <c r="BA4" s="104"/>
      <c r="BB4" s="112">
        <f>SUM(BB5:BB261)/COUNT(BB5:BB261)</f>
        <v>2.6420233463035019</v>
      </c>
      <c r="BC4" s="112">
        <f>SUM(BC5:BC261)/COUNT(BC5:BC261)</f>
        <v>2.8414669260700407</v>
      </c>
      <c r="BD4" s="100"/>
    </row>
    <row r="5" spans="1:56" ht="14.25" x14ac:dyDescent="0.2">
      <c r="A5" s="19" t="s">
        <v>7</v>
      </c>
      <c r="B5" s="7">
        <v>1082</v>
      </c>
      <c r="C5" s="6" t="s">
        <v>9</v>
      </c>
      <c r="D5" s="9" t="str">
        <f t="shared" ref="D5:D64" si="24">IFERROR(VLOOKUP(C5,Svar, 2, FALSE), "")</f>
        <v>Emma Käll Carlander</v>
      </c>
      <c r="E5" s="10" t="str">
        <f t="shared" ref="E5:E64" si="25">IFERROR(VLOOKUP(C5,Svar, 3, FALSE), "")</f>
        <v>emmakallcarlander@karlshamn.se</v>
      </c>
      <c r="F5" s="10" t="str">
        <f t="shared" ref="F5:F64" si="26">IFERROR(VLOOKUP(C5,Svar, 4, FALSE), "")</f>
        <v>fältsekreterare</v>
      </c>
      <c r="G5" s="11">
        <f t="shared" ref="G5:G64" si="27">IF(LEN(D5) &gt; 0, IF(IFERROR(FIND("a.", VLOOKUP(C5,Svar, 5, FALSE)), 0), 1.25, 0), "")</f>
        <v>0</v>
      </c>
      <c r="H5" s="11">
        <f t="shared" ref="H5:H64" si="28">IF(LEN(D5) &gt; 0, IF(IFERROR(FIND("b.", VLOOKUP(C5,Svar, 5, FALSE)), 0), 1.25, 0), "")</f>
        <v>1.25</v>
      </c>
      <c r="I5" s="11">
        <f t="shared" ref="I5:I64" si="29">IF(LEN(D5) &gt; 0, IF(IFERROR(FIND("c.", VLOOKUP(C5,Svar, 5, FALSE)), 0), 1.25, 0), "")</f>
        <v>1.25</v>
      </c>
      <c r="J5" s="11">
        <f t="shared" ref="J5:J64" si="30">IF(LEN(D5) &gt; 0, IF(IFERROR(FIND("d.", VLOOKUP(C5,Svar, 5, FALSE)), 0), 1.25, 0), "")</f>
        <v>0</v>
      </c>
      <c r="K5" s="11">
        <f t="shared" ref="K5:K64" si="31">IF(LEN(D5) &gt; 0, 0, "")</f>
        <v>0</v>
      </c>
      <c r="L5" s="10">
        <f t="shared" ref="L5:L64" si="32">IF(LEN(D5) &gt; 0, SUM(G5:K5), "")</f>
        <v>2.5</v>
      </c>
      <c r="M5" s="11">
        <f t="shared" ref="M5:M64" si="33">IF(LEN(D5) &gt; 0, IF(IFERROR(FIND("a.", VLOOKUP(C5,Svar, 7, FALSE)), 0), 1, 0), "")</f>
        <v>0</v>
      </c>
      <c r="N5" s="11">
        <f t="shared" ref="N5:N64" si="34">IF(LEN(D5) &gt; 0, IF(IFERROR(FIND("b.", VLOOKUP(C5,Svar, 7, FALSE)), 0), 1, 0), "")</f>
        <v>1</v>
      </c>
      <c r="O5" s="11">
        <f t="shared" ref="O5:O64" si="35">IF(LEN(D5) &gt; 0, IF(IFERROR(FIND("c.", VLOOKUP(C5,Svar, 7, FALSE)), 0), 1, 0), "")</f>
        <v>1</v>
      </c>
      <c r="P5" s="11">
        <f t="shared" ref="P5:P64" si="36">IF(LEN(D5) &gt; 0, IF(IFERROR(FIND("d.", VLOOKUP(C5,Svar, 7, FALSE)), 0), 1, 0), "")</f>
        <v>1</v>
      </c>
      <c r="Q5" s="11">
        <f t="shared" ref="Q5:Q64" si="37">IF(LEN(D5) &gt; 0, IF(IFERROR(FIND("e.", VLOOKUP(C5,Svar, 7, FALSE)), 0), 1, 0), "")</f>
        <v>0</v>
      </c>
      <c r="R5" s="11">
        <f t="shared" ref="R5:R64" si="38">IF(LEN(D5) &gt; 0, 0, "")</f>
        <v>0</v>
      </c>
      <c r="S5" s="10">
        <f t="shared" ref="S5:S64" si="39">IF(LEN(D5) &gt; 0, SUM(M5:R5), "")</f>
        <v>3</v>
      </c>
      <c r="T5" s="11">
        <f t="shared" ref="T5:T64" si="40">IF(LEN(D5) &gt; 0, IF(IFERROR(FIND("a.", VLOOKUP(C5,Svar, 8, FALSE)), 0), 0.625, 0), "")</f>
        <v>0</v>
      </c>
      <c r="U5" s="11">
        <f t="shared" ref="U5:U64" si="41">IF(LEN(D5) &gt; 0, IF(IFERROR(FIND("b.", VLOOKUP(C5,Svar, 8, FALSE)), 0), 0.625, 0), "")</f>
        <v>0.625</v>
      </c>
      <c r="V5" s="11">
        <f t="shared" ref="V5:V64" si="42">IF(LEN(D5) &gt; 0, IF(IFERROR(FIND("c.", VLOOKUP(C5,Svar, 8, FALSE)), 0), 0.625, 0), "")</f>
        <v>0</v>
      </c>
      <c r="W5" s="11">
        <f t="shared" ref="W5:W64" si="43">IF(LEN(D5) &gt; 0, IF(IFERROR(FIND("d.", VLOOKUP(C5,Svar, 8, FALSE)), 0), 0.625, 0), "")</f>
        <v>0</v>
      </c>
      <c r="X5" s="11">
        <f t="shared" ref="X5:X64" si="44">IF(LEN(D5) &gt; 0, IF(IFERROR(FIND("e.", VLOOKUP(C5,Svar, 8, FALSE)), 0), 0.625, 0), "")</f>
        <v>0</v>
      </c>
      <c r="Y5" s="11">
        <f t="shared" ref="Y5:Y64" si="45">IF(LEN(D5) &gt; 0, IF(IFERROR(FIND("f.", VLOOKUP(C5,Svar, 8, FALSE)), 0), 0.625, 0), "")</f>
        <v>0.625</v>
      </c>
      <c r="Z5" s="11">
        <f t="shared" ref="Z5:Z64" si="46">IF(LEN(D5) &gt; 0, IF(IFERROR(FIND("g.", VLOOKUP(C5,Svar, 8, FALSE)), 0), 0.625, 0), "")</f>
        <v>0.625</v>
      </c>
      <c r="AA5" s="11">
        <f t="shared" ref="AA5:AA64" si="47">IF(LEN(D5) &gt; 0, IF(IFERROR(FIND("h.", VLOOKUP(C5,Svar, 8, FALSE)), 0), 0.625, 0), "")</f>
        <v>0</v>
      </c>
      <c r="AB5" s="11">
        <f t="shared" ref="AB5:AB64" si="48">IF(LEN(D5) &gt; 0, 0, "")</f>
        <v>0</v>
      </c>
      <c r="AC5" s="10">
        <f t="shared" ref="AC5:AC64" si="49">IF(LEN(D5) &gt; 0, SUM(T5:AB5), "")</f>
        <v>1.875</v>
      </c>
      <c r="AD5" s="11">
        <f t="shared" ref="AD5:AD64" si="50">IF(LEN(D5) &gt; 0, IF(IFERROR(FIND("a.", VLOOKUP(C5,Svar, 9, FALSE)), 0), 1, 0), "")</f>
        <v>0</v>
      </c>
      <c r="AE5" s="11">
        <f t="shared" ref="AE5:AE64" si="51">IF(LEN(D5) &gt; 0, IF(IFERROR(FIND("b.", VLOOKUP(C5,Svar, 9, FALSE)), 0), 2, 0), "")</f>
        <v>2</v>
      </c>
      <c r="AF5" s="11">
        <f t="shared" ref="AF5:AF64" si="52">IF(LEN(D5) &gt; 0, IF(IFERROR(FIND("c.", VLOOKUP(C5,Svar, 9, FALSE)), 0), 1, 0), "")</f>
        <v>0</v>
      </c>
      <c r="AG5" s="11">
        <f t="shared" ref="AG5:AG64" si="53">IF(LEN(D5) &gt; 0, IF(IFERROR(FIND("d.", VLOOKUP(C5,Svar, 9, FALSE)), 0), 2, 0), "")</f>
        <v>0</v>
      </c>
      <c r="AH5" s="11">
        <f t="shared" ref="AH5:AH64" si="54">IF(LEN(D5) &gt; 0, IF(IFERROR(FIND("e.", VLOOKUP(C5,Svar, 9, FALSE)), 0), 1, 0), "")</f>
        <v>0</v>
      </c>
      <c r="AI5" s="11">
        <f t="shared" ref="AI5:AI64" si="55">IF(LEN(D5) &gt; 0, 0, "")</f>
        <v>0</v>
      </c>
      <c r="AJ5" s="10">
        <f t="shared" ref="AJ5:AJ64" si="56">IF(LEN(D5) &gt; 0, IF(SUM(AD5:AI5) &gt; 5, 5, SUM(AD5:AI5)), "")</f>
        <v>2</v>
      </c>
      <c r="AK5" s="11">
        <f t="shared" ref="AK5:AK64" si="57">IF(LEN(D5) &gt; 0, IF(IFERROR(FIND("a.", VLOOKUP(C5,Svar, 10, FALSE)), 0), 1, 0), "")</f>
        <v>1</v>
      </c>
      <c r="AL5" s="11">
        <f t="shared" ref="AL5:AL64" si="58">IF(LEN(D5) &gt; 0, IF(IFERROR(FIND("b.", VLOOKUP(C5,Svar, 10, FALSE)), 0), 1, 0), "")</f>
        <v>1</v>
      </c>
      <c r="AM5" s="11">
        <f t="shared" ref="AM5:AM64" si="59">IF(LEN(D5) &gt; 0, IF(IFERROR(FIND("c.", VLOOKUP(C5,Svar, 10, FALSE)), 0), 1, 0), "")</f>
        <v>1</v>
      </c>
      <c r="AN5" s="11">
        <f t="shared" ref="AN5:AN64" si="60">IF(LEN(D5) &gt; 0, IF(IFERROR(FIND("d.", VLOOKUP(C5,Svar, 10, FALSE)), 0), 1, 0), "")</f>
        <v>1</v>
      </c>
      <c r="AO5" s="11">
        <f t="shared" ref="AO5:AO64" si="61">IF(LEN(D5) &gt; 0, IF(IFERROR(FIND("e.", VLOOKUP(C5,Svar, 10, FALSE)), 0), 1, 0), "")</f>
        <v>0</v>
      </c>
      <c r="AP5" s="11">
        <f t="shared" ref="AP5:AP64" si="62">IF(LEN(D5) &gt; 0, 0, "")</f>
        <v>0</v>
      </c>
      <c r="AQ5" s="10">
        <f t="shared" ref="AQ5:AQ64" si="63">IF(LEN(D5) &gt; 0, SUM(AK5:AP5), "")</f>
        <v>4</v>
      </c>
      <c r="AR5" s="11">
        <f t="shared" ref="AR5:AR64" si="64">IF(LEN(D5) &gt; 0, IF(IFERROR(FIND("a.", VLOOKUP(C5,Svar, 11, FALSE)), 0), 1, 0), "")</f>
        <v>0</v>
      </c>
      <c r="AS5" s="11">
        <f t="shared" ref="AS5:AS64" si="65">IF(LEN(D5) &gt; 0, IF(IFERROR(FIND("b.", VLOOKUP(C5,Svar, 11, FALSE)), 0), 1, 0), "")</f>
        <v>0</v>
      </c>
      <c r="AT5" s="11">
        <f t="shared" ref="AT5:AT64" si="66">IF(LEN(D5) &gt; 0, IF(IFERROR(FIND("c.", VLOOKUP(C5,Svar, 11, FALSE)), 0), 1, 0), "")</f>
        <v>0</v>
      </c>
      <c r="AU5" s="11">
        <f t="shared" ref="AU5:AU64" si="67">IF(LEN(D5) &gt; 0, IF(IFERROR(FIND("d.", VLOOKUP(C5,Svar, 11, FALSE)), 0), 1, 0), "")</f>
        <v>0</v>
      </c>
      <c r="AV5" s="11">
        <f t="shared" ref="AV5:AV64" si="68">IF(LEN(D5) &gt; 0, IF(IFERROR(FIND("e.", VLOOKUP(C5,Svar, 11, FALSE)), 0), 1, 0), "")</f>
        <v>0</v>
      </c>
      <c r="AW5" s="11">
        <f t="shared" ref="AW5:AW64" si="69">IF(LEN(D5) &gt; 0, 0, "")</f>
        <v>0</v>
      </c>
      <c r="AX5" s="10">
        <f t="shared" ref="AX5:AX64" si="70">IF(LEN(D5) &gt; 0, SUM(AR5:AW5), "")</f>
        <v>0</v>
      </c>
      <c r="AY5" s="12" t="s">
        <v>402</v>
      </c>
      <c r="AZ5" s="12" t="s">
        <v>417</v>
      </c>
      <c r="BA5" s="13">
        <v>3063</v>
      </c>
      <c r="BB5" s="10">
        <f t="shared" ref="BB5:BB261" si="71">IF(BA5 &gt; 3099, 5, IF(BA5 &gt; 2799, 4, IF(BA5&gt; 2499, 3, IF(BA5&gt; 2299, 2, IF(BA5 &gt; 1999, 1, IF(BA5&gt;0, 0))))))</f>
        <v>4</v>
      </c>
      <c r="BC5" s="17">
        <f t="shared" ref="BC5:BC64" si="72">IF(LEN(D5) &gt; 0, ROUND((L5+S5+AC5+AJ5+AQ5+AX5+BB5)/7, 1), "")</f>
        <v>2.5</v>
      </c>
      <c r="BD5" s="10" t="str">
        <f t="shared" ref="BD5:BD64" si="73">IF(LEN(D5) &gt; 0, VLOOKUP(C5,Svar, 12, FALSE), "")</f>
        <v>Bra</v>
      </c>
    </row>
    <row r="6" spans="1:56" ht="14.25" x14ac:dyDescent="0.2">
      <c r="A6" s="6" t="s">
        <v>7</v>
      </c>
      <c r="B6" s="7">
        <v>1081</v>
      </c>
      <c r="C6" s="6" t="s">
        <v>35</v>
      </c>
      <c r="D6" s="9" t="str">
        <f t="shared" si="24"/>
        <v>Lisbeth Karlsson</v>
      </c>
      <c r="E6" s="10" t="str">
        <f t="shared" si="25"/>
        <v>lisbeth.karlsson@ronneby.se</v>
      </c>
      <c r="F6" s="10" t="str">
        <f t="shared" si="26"/>
        <v>fritidsledare/Fritidskonsulent</v>
      </c>
      <c r="G6" s="11">
        <f t="shared" si="27"/>
        <v>0</v>
      </c>
      <c r="H6" s="11">
        <f t="shared" si="28"/>
        <v>0</v>
      </c>
      <c r="I6" s="11">
        <f t="shared" si="29"/>
        <v>1.25</v>
      </c>
      <c r="J6" s="11">
        <f t="shared" si="30"/>
        <v>0</v>
      </c>
      <c r="K6" s="11">
        <f t="shared" si="31"/>
        <v>0</v>
      </c>
      <c r="L6" s="10">
        <f t="shared" si="32"/>
        <v>1.25</v>
      </c>
      <c r="M6" s="11">
        <f t="shared" si="33"/>
        <v>1</v>
      </c>
      <c r="N6" s="11">
        <f t="shared" si="34"/>
        <v>1</v>
      </c>
      <c r="O6" s="11">
        <f t="shared" si="35"/>
        <v>1</v>
      </c>
      <c r="P6" s="11">
        <f t="shared" si="36"/>
        <v>1</v>
      </c>
      <c r="Q6" s="11">
        <f t="shared" si="37"/>
        <v>1</v>
      </c>
      <c r="R6" s="11">
        <f t="shared" si="38"/>
        <v>0</v>
      </c>
      <c r="S6" s="10">
        <f t="shared" si="39"/>
        <v>5</v>
      </c>
      <c r="T6" s="11">
        <f t="shared" si="40"/>
        <v>0</v>
      </c>
      <c r="U6" s="11">
        <f t="shared" si="41"/>
        <v>0</v>
      </c>
      <c r="V6" s="11">
        <f t="shared" si="42"/>
        <v>0.625</v>
      </c>
      <c r="W6" s="11">
        <f t="shared" si="43"/>
        <v>0</v>
      </c>
      <c r="X6" s="11">
        <f t="shared" si="44"/>
        <v>0</v>
      </c>
      <c r="Y6" s="11">
        <f t="shared" si="45"/>
        <v>0.625</v>
      </c>
      <c r="Z6" s="11">
        <f t="shared" si="46"/>
        <v>0.625</v>
      </c>
      <c r="AA6" s="11">
        <f t="shared" si="47"/>
        <v>0</v>
      </c>
      <c r="AB6" s="11">
        <f t="shared" si="48"/>
        <v>0</v>
      </c>
      <c r="AC6" s="10">
        <f t="shared" si="49"/>
        <v>1.875</v>
      </c>
      <c r="AD6" s="11">
        <f t="shared" si="50"/>
        <v>0</v>
      </c>
      <c r="AE6" s="11">
        <f t="shared" si="51"/>
        <v>2</v>
      </c>
      <c r="AF6" s="11">
        <f t="shared" si="52"/>
        <v>0</v>
      </c>
      <c r="AG6" s="11">
        <f t="shared" si="53"/>
        <v>2</v>
      </c>
      <c r="AH6" s="11">
        <f t="shared" si="54"/>
        <v>0</v>
      </c>
      <c r="AI6" s="11">
        <f t="shared" si="55"/>
        <v>0</v>
      </c>
      <c r="AJ6" s="10">
        <f t="shared" si="56"/>
        <v>4</v>
      </c>
      <c r="AK6" s="11">
        <f t="shared" si="57"/>
        <v>1</v>
      </c>
      <c r="AL6" s="11">
        <f t="shared" si="58"/>
        <v>1</v>
      </c>
      <c r="AM6" s="11">
        <f t="shared" si="59"/>
        <v>1</v>
      </c>
      <c r="AN6" s="11">
        <f t="shared" si="60"/>
        <v>1</v>
      </c>
      <c r="AO6" s="11">
        <f t="shared" si="61"/>
        <v>0</v>
      </c>
      <c r="AP6" s="11">
        <f t="shared" si="62"/>
        <v>0</v>
      </c>
      <c r="AQ6" s="10">
        <f t="shared" si="63"/>
        <v>4</v>
      </c>
      <c r="AR6" s="11">
        <f t="shared" si="64"/>
        <v>1</v>
      </c>
      <c r="AS6" s="11">
        <f t="shared" si="65"/>
        <v>0</v>
      </c>
      <c r="AT6" s="11">
        <f t="shared" si="66"/>
        <v>1</v>
      </c>
      <c r="AU6" s="11">
        <f t="shared" si="67"/>
        <v>1</v>
      </c>
      <c r="AV6" s="11">
        <f t="shared" si="68"/>
        <v>0</v>
      </c>
      <c r="AW6" s="11">
        <f t="shared" si="69"/>
        <v>0</v>
      </c>
      <c r="AX6" s="10">
        <f t="shared" si="70"/>
        <v>3</v>
      </c>
      <c r="AY6" s="12" t="s">
        <v>657</v>
      </c>
      <c r="AZ6" s="12" t="s">
        <v>658</v>
      </c>
      <c r="BA6" s="13">
        <v>2851</v>
      </c>
      <c r="BB6" s="10">
        <f t="shared" si="71"/>
        <v>4</v>
      </c>
      <c r="BC6" s="17">
        <f t="shared" si="72"/>
        <v>3.3</v>
      </c>
      <c r="BD6" s="10" t="str">
        <f t="shared" si="73"/>
        <v>Bra</v>
      </c>
    </row>
    <row r="7" spans="1:56" ht="14.25" x14ac:dyDescent="0.2">
      <c r="A7" s="6" t="s">
        <v>7</v>
      </c>
      <c r="B7" s="7">
        <v>1083</v>
      </c>
      <c r="C7" s="6" t="s">
        <v>49</v>
      </c>
      <c r="D7" s="9" t="str">
        <f t="shared" si="24"/>
        <v>Fredrik Belfrage</v>
      </c>
      <c r="E7" s="10" t="str">
        <f t="shared" si="25"/>
        <v>fredrik.belfrage@solvesborg.se</v>
      </c>
      <c r="F7" s="10" t="str">
        <f t="shared" si="26"/>
        <v>Fritidsgårdsföreståndare</v>
      </c>
      <c r="G7" s="11">
        <f t="shared" si="27"/>
        <v>1.25</v>
      </c>
      <c r="H7" s="11">
        <f t="shared" si="28"/>
        <v>1.25</v>
      </c>
      <c r="I7" s="11">
        <f t="shared" si="29"/>
        <v>0</v>
      </c>
      <c r="J7" s="11">
        <f t="shared" si="30"/>
        <v>0</v>
      </c>
      <c r="K7" s="11">
        <f t="shared" si="31"/>
        <v>0</v>
      </c>
      <c r="L7" s="10">
        <f t="shared" si="32"/>
        <v>2.5</v>
      </c>
      <c r="M7" s="11">
        <f t="shared" si="33"/>
        <v>1</v>
      </c>
      <c r="N7" s="11">
        <f t="shared" si="34"/>
        <v>0</v>
      </c>
      <c r="O7" s="11">
        <f t="shared" si="35"/>
        <v>1</v>
      </c>
      <c r="P7" s="11">
        <f t="shared" si="36"/>
        <v>1</v>
      </c>
      <c r="Q7" s="11">
        <f t="shared" si="37"/>
        <v>0</v>
      </c>
      <c r="R7" s="11">
        <f t="shared" si="38"/>
        <v>0</v>
      </c>
      <c r="S7" s="10">
        <f t="shared" si="39"/>
        <v>3</v>
      </c>
      <c r="T7" s="11">
        <f t="shared" si="40"/>
        <v>0.625</v>
      </c>
      <c r="U7" s="11">
        <f t="shared" si="41"/>
        <v>0.625</v>
      </c>
      <c r="V7" s="11">
        <f t="shared" si="42"/>
        <v>0.625</v>
      </c>
      <c r="W7" s="11">
        <f t="shared" si="43"/>
        <v>0</v>
      </c>
      <c r="X7" s="11">
        <f t="shared" si="44"/>
        <v>0</v>
      </c>
      <c r="Y7" s="11">
        <f t="shared" si="45"/>
        <v>0.625</v>
      </c>
      <c r="Z7" s="11">
        <f t="shared" si="46"/>
        <v>0.625</v>
      </c>
      <c r="AA7" s="11">
        <f t="shared" si="47"/>
        <v>0</v>
      </c>
      <c r="AB7" s="11">
        <f t="shared" si="48"/>
        <v>0</v>
      </c>
      <c r="AC7" s="10">
        <f t="shared" si="49"/>
        <v>3.125</v>
      </c>
      <c r="AD7" s="11">
        <f t="shared" si="50"/>
        <v>1</v>
      </c>
      <c r="AE7" s="11">
        <f t="shared" si="51"/>
        <v>0</v>
      </c>
      <c r="AF7" s="11">
        <f t="shared" si="52"/>
        <v>1</v>
      </c>
      <c r="AG7" s="11">
        <f t="shared" si="53"/>
        <v>0</v>
      </c>
      <c r="AH7" s="11">
        <f t="shared" si="54"/>
        <v>0</v>
      </c>
      <c r="AI7" s="11">
        <f t="shared" si="55"/>
        <v>0</v>
      </c>
      <c r="AJ7" s="10">
        <f t="shared" si="56"/>
        <v>2</v>
      </c>
      <c r="AK7" s="11">
        <f t="shared" si="57"/>
        <v>1</v>
      </c>
      <c r="AL7" s="11">
        <f t="shared" si="58"/>
        <v>1</v>
      </c>
      <c r="AM7" s="11">
        <f t="shared" si="59"/>
        <v>1</v>
      </c>
      <c r="AN7" s="11">
        <f t="shared" si="60"/>
        <v>1</v>
      </c>
      <c r="AO7" s="11">
        <f t="shared" si="61"/>
        <v>0</v>
      </c>
      <c r="AP7" s="11">
        <f t="shared" si="62"/>
        <v>0</v>
      </c>
      <c r="AQ7" s="10">
        <f t="shared" si="63"/>
        <v>4</v>
      </c>
      <c r="AR7" s="11">
        <f t="shared" si="64"/>
        <v>0</v>
      </c>
      <c r="AS7" s="11">
        <f t="shared" si="65"/>
        <v>1</v>
      </c>
      <c r="AT7" s="11">
        <f t="shared" si="66"/>
        <v>1</v>
      </c>
      <c r="AU7" s="11">
        <f t="shared" si="67"/>
        <v>1</v>
      </c>
      <c r="AV7" s="11">
        <f t="shared" si="68"/>
        <v>1</v>
      </c>
      <c r="AW7" s="11">
        <f t="shared" si="69"/>
        <v>0</v>
      </c>
      <c r="AX7" s="10">
        <f t="shared" si="70"/>
        <v>4</v>
      </c>
      <c r="AY7" s="12" t="s">
        <v>811</v>
      </c>
      <c r="AZ7" s="12">
        <v>948</v>
      </c>
      <c r="BA7" s="13">
        <v>2848</v>
      </c>
      <c r="BB7" s="10">
        <f t="shared" si="71"/>
        <v>4</v>
      </c>
      <c r="BC7" s="17">
        <f t="shared" si="72"/>
        <v>3.2</v>
      </c>
      <c r="BD7" s="10" t="str">
        <f t="shared" si="73"/>
        <v>Bra</v>
      </c>
    </row>
    <row r="8" spans="1:56" ht="14.25" x14ac:dyDescent="0.2">
      <c r="A8" s="6" t="s">
        <v>7</v>
      </c>
      <c r="B8" s="7">
        <v>1080</v>
      </c>
      <c r="C8" s="6" t="s">
        <v>24</v>
      </c>
      <c r="D8" s="9" t="str">
        <f t="shared" si="24"/>
        <v>Sivone Persson</v>
      </c>
      <c r="E8" s="10" t="str">
        <f t="shared" si="25"/>
        <v>sivone.persson@karlskrona.se</v>
      </c>
      <c r="F8" s="10" t="str">
        <f t="shared" si="26"/>
        <v>Enhetschef</v>
      </c>
      <c r="G8" s="11">
        <f t="shared" si="27"/>
        <v>1.25</v>
      </c>
      <c r="H8" s="11">
        <f t="shared" si="28"/>
        <v>0</v>
      </c>
      <c r="I8" s="11">
        <f t="shared" si="29"/>
        <v>0</v>
      </c>
      <c r="J8" s="11">
        <f t="shared" si="30"/>
        <v>1.25</v>
      </c>
      <c r="K8" s="11">
        <f t="shared" si="31"/>
        <v>0</v>
      </c>
      <c r="L8" s="10">
        <f t="shared" si="32"/>
        <v>2.5</v>
      </c>
      <c r="M8" s="11">
        <f t="shared" si="33"/>
        <v>1</v>
      </c>
      <c r="N8" s="11">
        <f t="shared" si="34"/>
        <v>1</v>
      </c>
      <c r="O8" s="11">
        <f t="shared" si="35"/>
        <v>1</v>
      </c>
      <c r="P8" s="11">
        <f t="shared" si="36"/>
        <v>1</v>
      </c>
      <c r="Q8" s="11">
        <f t="shared" si="37"/>
        <v>1</v>
      </c>
      <c r="R8" s="11">
        <f t="shared" si="38"/>
        <v>0</v>
      </c>
      <c r="S8" s="10">
        <f t="shared" si="39"/>
        <v>5</v>
      </c>
      <c r="T8" s="11">
        <f t="shared" si="40"/>
        <v>0.625</v>
      </c>
      <c r="U8" s="11">
        <f t="shared" si="41"/>
        <v>0.625</v>
      </c>
      <c r="V8" s="11">
        <f t="shared" si="42"/>
        <v>0.625</v>
      </c>
      <c r="W8" s="11">
        <f t="shared" si="43"/>
        <v>0</v>
      </c>
      <c r="X8" s="11">
        <f t="shared" si="44"/>
        <v>0</v>
      </c>
      <c r="Y8" s="11">
        <f t="shared" si="45"/>
        <v>0.625</v>
      </c>
      <c r="Z8" s="11">
        <f t="shared" si="46"/>
        <v>0.625</v>
      </c>
      <c r="AA8" s="11">
        <f t="shared" si="47"/>
        <v>0.625</v>
      </c>
      <c r="AB8" s="11">
        <f t="shared" si="48"/>
        <v>0</v>
      </c>
      <c r="AC8" s="10">
        <f t="shared" si="49"/>
        <v>3.75</v>
      </c>
      <c r="AD8" s="11">
        <f t="shared" si="50"/>
        <v>0</v>
      </c>
      <c r="AE8" s="11">
        <f t="shared" si="51"/>
        <v>2</v>
      </c>
      <c r="AF8" s="11">
        <f t="shared" si="52"/>
        <v>0</v>
      </c>
      <c r="AG8" s="11">
        <f t="shared" si="53"/>
        <v>2</v>
      </c>
      <c r="AH8" s="11">
        <f t="shared" si="54"/>
        <v>0</v>
      </c>
      <c r="AI8" s="11">
        <f t="shared" si="55"/>
        <v>0</v>
      </c>
      <c r="AJ8" s="10">
        <f t="shared" si="56"/>
        <v>4</v>
      </c>
      <c r="AK8" s="11">
        <f t="shared" si="57"/>
        <v>1</v>
      </c>
      <c r="AL8" s="11">
        <f t="shared" si="58"/>
        <v>1</v>
      </c>
      <c r="AM8" s="11">
        <f t="shared" si="59"/>
        <v>1</v>
      </c>
      <c r="AN8" s="11">
        <f t="shared" si="60"/>
        <v>1</v>
      </c>
      <c r="AO8" s="11">
        <f t="shared" si="61"/>
        <v>0</v>
      </c>
      <c r="AP8" s="11">
        <f t="shared" si="62"/>
        <v>0</v>
      </c>
      <c r="AQ8" s="10">
        <f t="shared" si="63"/>
        <v>4</v>
      </c>
      <c r="AR8" s="11">
        <f t="shared" si="64"/>
        <v>1</v>
      </c>
      <c r="AS8" s="11">
        <f t="shared" si="65"/>
        <v>1</v>
      </c>
      <c r="AT8" s="11">
        <f t="shared" si="66"/>
        <v>0</v>
      </c>
      <c r="AU8" s="11">
        <f t="shared" si="67"/>
        <v>0</v>
      </c>
      <c r="AV8" s="11">
        <f t="shared" si="68"/>
        <v>0</v>
      </c>
      <c r="AW8" s="11">
        <f t="shared" si="69"/>
        <v>0</v>
      </c>
      <c r="AX8" s="10">
        <f t="shared" si="70"/>
        <v>2</v>
      </c>
      <c r="AY8" s="12" t="s">
        <v>944</v>
      </c>
      <c r="AZ8" s="12">
        <v>938</v>
      </c>
      <c r="BA8" s="13">
        <v>2314</v>
      </c>
      <c r="BB8" s="10">
        <f t="shared" si="71"/>
        <v>2</v>
      </c>
      <c r="BC8" s="17">
        <f t="shared" si="72"/>
        <v>3.3</v>
      </c>
      <c r="BD8" s="10" t="str">
        <f t="shared" si="73"/>
        <v>Bra</v>
      </c>
    </row>
    <row r="9" spans="1:56" ht="14.25" x14ac:dyDescent="0.2">
      <c r="A9" s="6" t="s">
        <v>7</v>
      </c>
      <c r="B9" s="7">
        <v>1060</v>
      </c>
      <c r="C9" s="6" t="s">
        <v>28</v>
      </c>
      <c r="D9" s="9" t="str">
        <f t="shared" si="24"/>
        <v>Ulf Clang</v>
      </c>
      <c r="E9" s="10" t="str">
        <f t="shared" si="25"/>
        <v>ulf.clang@olofstrom.se</v>
      </c>
      <c r="F9" s="10" t="str">
        <f t="shared" si="26"/>
        <v>Drogförebyggande samordnare</v>
      </c>
      <c r="G9" s="11">
        <f t="shared" si="27"/>
        <v>1.25</v>
      </c>
      <c r="H9" s="11">
        <f t="shared" si="28"/>
        <v>0</v>
      </c>
      <c r="I9" s="11">
        <f t="shared" si="29"/>
        <v>0</v>
      </c>
      <c r="J9" s="11">
        <f t="shared" si="30"/>
        <v>1.25</v>
      </c>
      <c r="K9" s="11">
        <f t="shared" si="31"/>
        <v>0</v>
      </c>
      <c r="L9" s="10">
        <f t="shared" si="32"/>
        <v>2.5</v>
      </c>
      <c r="M9" s="11">
        <f t="shared" si="33"/>
        <v>1</v>
      </c>
      <c r="N9" s="11">
        <f t="shared" si="34"/>
        <v>1</v>
      </c>
      <c r="O9" s="11">
        <f t="shared" si="35"/>
        <v>1</v>
      </c>
      <c r="P9" s="11">
        <f t="shared" si="36"/>
        <v>1</v>
      </c>
      <c r="Q9" s="11">
        <f t="shared" si="37"/>
        <v>1</v>
      </c>
      <c r="R9" s="11">
        <f t="shared" si="38"/>
        <v>0</v>
      </c>
      <c r="S9" s="10">
        <f t="shared" si="39"/>
        <v>5</v>
      </c>
      <c r="T9" s="11">
        <f t="shared" si="40"/>
        <v>0</v>
      </c>
      <c r="U9" s="11">
        <f t="shared" si="41"/>
        <v>0.625</v>
      </c>
      <c r="V9" s="11">
        <f t="shared" si="42"/>
        <v>0.625</v>
      </c>
      <c r="W9" s="11">
        <f t="shared" si="43"/>
        <v>0.625</v>
      </c>
      <c r="X9" s="11">
        <f t="shared" si="44"/>
        <v>0</v>
      </c>
      <c r="Y9" s="11">
        <f t="shared" si="45"/>
        <v>0.625</v>
      </c>
      <c r="Z9" s="11">
        <f t="shared" si="46"/>
        <v>0.625</v>
      </c>
      <c r="AA9" s="11">
        <f t="shared" si="47"/>
        <v>0</v>
      </c>
      <c r="AB9" s="11">
        <f t="shared" si="48"/>
        <v>0</v>
      </c>
      <c r="AC9" s="10">
        <f t="shared" si="49"/>
        <v>3.125</v>
      </c>
      <c r="AD9" s="11">
        <f t="shared" si="50"/>
        <v>0</v>
      </c>
      <c r="AE9" s="11">
        <f t="shared" si="51"/>
        <v>2</v>
      </c>
      <c r="AF9" s="11">
        <f t="shared" si="52"/>
        <v>0</v>
      </c>
      <c r="AG9" s="11">
        <f t="shared" si="53"/>
        <v>2</v>
      </c>
      <c r="AH9" s="11">
        <f t="shared" si="54"/>
        <v>1</v>
      </c>
      <c r="AI9" s="11">
        <f t="shared" si="55"/>
        <v>0</v>
      </c>
      <c r="AJ9" s="10">
        <f t="shared" si="56"/>
        <v>5</v>
      </c>
      <c r="AK9" s="11">
        <f t="shared" si="57"/>
        <v>1</v>
      </c>
      <c r="AL9" s="11">
        <f t="shared" si="58"/>
        <v>1</v>
      </c>
      <c r="AM9" s="11">
        <f t="shared" si="59"/>
        <v>1</v>
      </c>
      <c r="AN9" s="11">
        <f t="shared" si="60"/>
        <v>1</v>
      </c>
      <c r="AO9" s="11">
        <f t="shared" si="61"/>
        <v>0</v>
      </c>
      <c r="AP9" s="11">
        <f t="shared" si="62"/>
        <v>0</v>
      </c>
      <c r="AQ9" s="10">
        <f t="shared" si="63"/>
        <v>4</v>
      </c>
      <c r="AR9" s="11">
        <f t="shared" si="64"/>
        <v>0</v>
      </c>
      <c r="AS9" s="11">
        <f t="shared" si="65"/>
        <v>1</v>
      </c>
      <c r="AT9" s="11">
        <f t="shared" si="66"/>
        <v>1</v>
      </c>
      <c r="AU9" s="11">
        <f t="shared" si="67"/>
        <v>1</v>
      </c>
      <c r="AV9" s="11">
        <f t="shared" si="68"/>
        <v>1</v>
      </c>
      <c r="AW9" s="11">
        <f t="shared" si="69"/>
        <v>0</v>
      </c>
      <c r="AX9" s="10">
        <f t="shared" si="70"/>
        <v>4</v>
      </c>
      <c r="AY9" s="12" t="s">
        <v>1067</v>
      </c>
      <c r="AZ9" s="12" t="s">
        <v>1068</v>
      </c>
      <c r="BA9" s="13">
        <v>3601</v>
      </c>
      <c r="BB9" s="10">
        <f t="shared" si="71"/>
        <v>5</v>
      </c>
      <c r="BC9" s="17">
        <f t="shared" si="72"/>
        <v>4.0999999999999996</v>
      </c>
      <c r="BD9" s="10" t="str">
        <f t="shared" si="73"/>
        <v>Mycket bra</v>
      </c>
    </row>
    <row r="10" spans="1:56" ht="14.25" x14ac:dyDescent="0.2">
      <c r="A10" s="19" t="s">
        <v>57</v>
      </c>
      <c r="B10" s="7">
        <v>2061</v>
      </c>
      <c r="C10" s="6" t="s">
        <v>141</v>
      </c>
      <c r="D10" s="9" t="str">
        <f t="shared" si="24"/>
        <v>ewa dagwall</v>
      </c>
      <c r="E10" s="10" t="str">
        <f t="shared" si="25"/>
        <v>ewa.dagwall@medjebacken.se</v>
      </c>
      <c r="F10" s="10" t="str">
        <f t="shared" si="26"/>
        <v>kanslichef</v>
      </c>
      <c r="G10" s="11">
        <f t="shared" si="27"/>
        <v>1.25</v>
      </c>
      <c r="H10" s="11">
        <f t="shared" si="28"/>
        <v>0</v>
      </c>
      <c r="I10" s="11">
        <f t="shared" si="29"/>
        <v>0</v>
      </c>
      <c r="J10" s="11">
        <f t="shared" si="30"/>
        <v>1.25</v>
      </c>
      <c r="K10" s="11">
        <f t="shared" si="31"/>
        <v>0</v>
      </c>
      <c r="L10" s="10">
        <f t="shared" si="32"/>
        <v>2.5</v>
      </c>
      <c r="M10" s="11">
        <f t="shared" si="33"/>
        <v>1</v>
      </c>
      <c r="N10" s="11">
        <f t="shared" si="34"/>
        <v>1</v>
      </c>
      <c r="O10" s="11">
        <f t="shared" si="35"/>
        <v>0</v>
      </c>
      <c r="P10" s="11">
        <f t="shared" si="36"/>
        <v>0</v>
      </c>
      <c r="Q10" s="11">
        <f t="shared" si="37"/>
        <v>0</v>
      </c>
      <c r="R10" s="11">
        <f t="shared" si="38"/>
        <v>0</v>
      </c>
      <c r="S10" s="10">
        <f t="shared" si="39"/>
        <v>2</v>
      </c>
      <c r="T10" s="11">
        <f t="shared" si="40"/>
        <v>0</v>
      </c>
      <c r="U10" s="11">
        <f t="shared" si="41"/>
        <v>0</v>
      </c>
      <c r="V10" s="11">
        <f t="shared" si="42"/>
        <v>0.625</v>
      </c>
      <c r="W10" s="11">
        <f t="shared" si="43"/>
        <v>0</v>
      </c>
      <c r="X10" s="11">
        <f t="shared" si="44"/>
        <v>0</v>
      </c>
      <c r="Y10" s="11">
        <f t="shared" si="45"/>
        <v>0.625</v>
      </c>
      <c r="Z10" s="11">
        <f t="shared" si="46"/>
        <v>0</v>
      </c>
      <c r="AA10" s="11">
        <f t="shared" si="47"/>
        <v>0</v>
      </c>
      <c r="AB10" s="11">
        <f t="shared" si="48"/>
        <v>0</v>
      </c>
      <c r="AC10" s="10">
        <f t="shared" si="49"/>
        <v>1.25</v>
      </c>
      <c r="AD10" s="11">
        <f t="shared" si="50"/>
        <v>0</v>
      </c>
      <c r="AE10" s="11">
        <f t="shared" si="51"/>
        <v>2</v>
      </c>
      <c r="AF10" s="11">
        <f t="shared" si="52"/>
        <v>0</v>
      </c>
      <c r="AG10" s="11">
        <f t="shared" si="53"/>
        <v>0</v>
      </c>
      <c r="AH10" s="11">
        <f t="shared" si="54"/>
        <v>0</v>
      </c>
      <c r="AI10" s="11">
        <f t="shared" si="55"/>
        <v>0</v>
      </c>
      <c r="AJ10" s="10">
        <f t="shared" si="56"/>
        <v>2</v>
      </c>
      <c r="AK10" s="11">
        <f t="shared" si="57"/>
        <v>1</v>
      </c>
      <c r="AL10" s="11">
        <f t="shared" si="58"/>
        <v>0</v>
      </c>
      <c r="AM10" s="11">
        <f t="shared" si="59"/>
        <v>0</v>
      </c>
      <c r="AN10" s="11">
        <f t="shared" si="60"/>
        <v>0</v>
      </c>
      <c r="AO10" s="11">
        <f t="shared" si="61"/>
        <v>0</v>
      </c>
      <c r="AP10" s="11">
        <f t="shared" si="62"/>
        <v>0</v>
      </c>
      <c r="AQ10" s="10">
        <f t="shared" si="63"/>
        <v>1</v>
      </c>
      <c r="AR10" s="11">
        <f t="shared" si="64"/>
        <v>1</v>
      </c>
      <c r="AS10" s="11">
        <f t="shared" si="65"/>
        <v>1</v>
      </c>
      <c r="AT10" s="11">
        <f t="shared" si="66"/>
        <v>0</v>
      </c>
      <c r="AU10" s="11">
        <f t="shared" si="67"/>
        <v>0</v>
      </c>
      <c r="AV10" s="11">
        <f t="shared" si="68"/>
        <v>0</v>
      </c>
      <c r="AW10" s="11">
        <f t="shared" si="69"/>
        <v>0</v>
      </c>
      <c r="AX10" s="10">
        <f t="shared" si="70"/>
        <v>2</v>
      </c>
      <c r="AY10" s="12" t="s">
        <v>1188</v>
      </c>
      <c r="AZ10" s="12">
        <v>992</v>
      </c>
      <c r="BA10" s="13">
        <v>2369</v>
      </c>
      <c r="BB10" s="10">
        <f t="shared" si="71"/>
        <v>2</v>
      </c>
      <c r="BC10" s="17">
        <f t="shared" si="72"/>
        <v>1.8</v>
      </c>
      <c r="BD10" s="10" t="str">
        <f t="shared" si="73"/>
        <v>Varken eller</v>
      </c>
    </row>
    <row r="11" spans="1:56" ht="14.25" x14ac:dyDescent="0.2">
      <c r="A11" s="6" t="s">
        <v>57</v>
      </c>
      <c r="B11" s="7">
        <v>2023</v>
      </c>
      <c r="C11" s="6" t="s">
        <v>154</v>
      </c>
      <c r="D11" s="9" t="str">
        <f t="shared" si="24"/>
        <v>Eva Malmqvist</v>
      </c>
      <c r="E11" s="10" t="str">
        <f t="shared" si="25"/>
        <v>eva.malmqvist@malung-salen.se</v>
      </c>
      <c r="F11" s="10" t="str">
        <f t="shared" si="26"/>
        <v>Folkhälsosamordnare</v>
      </c>
      <c r="G11" s="11">
        <f t="shared" si="27"/>
        <v>1.25</v>
      </c>
      <c r="H11" s="11">
        <f t="shared" si="28"/>
        <v>0</v>
      </c>
      <c r="I11" s="11">
        <f t="shared" si="29"/>
        <v>1.25</v>
      </c>
      <c r="J11" s="11">
        <f t="shared" si="30"/>
        <v>0</v>
      </c>
      <c r="K11" s="11">
        <f t="shared" si="31"/>
        <v>0</v>
      </c>
      <c r="L11" s="10">
        <f t="shared" si="32"/>
        <v>2.5</v>
      </c>
      <c r="M11" s="11">
        <f t="shared" si="33"/>
        <v>1</v>
      </c>
      <c r="N11" s="11">
        <f t="shared" si="34"/>
        <v>1</v>
      </c>
      <c r="O11" s="11">
        <f t="shared" si="35"/>
        <v>1</v>
      </c>
      <c r="P11" s="11">
        <f t="shared" si="36"/>
        <v>1</v>
      </c>
      <c r="Q11" s="11">
        <f t="shared" si="37"/>
        <v>0</v>
      </c>
      <c r="R11" s="11">
        <f t="shared" si="38"/>
        <v>0</v>
      </c>
      <c r="S11" s="10">
        <f t="shared" si="39"/>
        <v>4</v>
      </c>
      <c r="T11" s="11">
        <f t="shared" si="40"/>
        <v>0</v>
      </c>
      <c r="U11" s="11">
        <f t="shared" si="41"/>
        <v>0</v>
      </c>
      <c r="V11" s="11">
        <f t="shared" si="42"/>
        <v>0</v>
      </c>
      <c r="W11" s="11">
        <f t="shared" si="43"/>
        <v>0</v>
      </c>
      <c r="X11" s="11">
        <f t="shared" si="44"/>
        <v>0</v>
      </c>
      <c r="Y11" s="11">
        <f t="shared" si="45"/>
        <v>0.625</v>
      </c>
      <c r="Z11" s="11">
        <f t="shared" si="46"/>
        <v>0.625</v>
      </c>
      <c r="AA11" s="11">
        <f t="shared" si="47"/>
        <v>0.625</v>
      </c>
      <c r="AB11" s="11">
        <f t="shared" si="48"/>
        <v>0</v>
      </c>
      <c r="AC11" s="10">
        <f t="shared" si="49"/>
        <v>1.875</v>
      </c>
      <c r="AD11" s="11">
        <f t="shared" si="50"/>
        <v>1</v>
      </c>
      <c r="AE11" s="11">
        <f t="shared" si="51"/>
        <v>2</v>
      </c>
      <c r="AF11" s="11">
        <f t="shared" si="52"/>
        <v>0</v>
      </c>
      <c r="AG11" s="11">
        <f t="shared" si="53"/>
        <v>0</v>
      </c>
      <c r="AH11" s="11">
        <f t="shared" si="54"/>
        <v>0</v>
      </c>
      <c r="AI11" s="11">
        <f t="shared" si="55"/>
        <v>0</v>
      </c>
      <c r="AJ11" s="10">
        <f t="shared" si="56"/>
        <v>3</v>
      </c>
      <c r="AK11" s="11">
        <f t="shared" si="57"/>
        <v>1</v>
      </c>
      <c r="AL11" s="11">
        <f t="shared" si="58"/>
        <v>1</v>
      </c>
      <c r="AM11" s="11">
        <f t="shared" si="59"/>
        <v>1</v>
      </c>
      <c r="AN11" s="11">
        <f t="shared" si="60"/>
        <v>1</v>
      </c>
      <c r="AO11" s="11">
        <f t="shared" si="61"/>
        <v>0</v>
      </c>
      <c r="AP11" s="11">
        <f t="shared" si="62"/>
        <v>0</v>
      </c>
      <c r="AQ11" s="10">
        <f t="shared" si="63"/>
        <v>4</v>
      </c>
      <c r="AR11" s="11">
        <f t="shared" si="64"/>
        <v>0</v>
      </c>
      <c r="AS11" s="11">
        <f t="shared" si="65"/>
        <v>0</v>
      </c>
      <c r="AT11" s="11">
        <f t="shared" si="66"/>
        <v>0</v>
      </c>
      <c r="AU11" s="11">
        <f t="shared" si="67"/>
        <v>0</v>
      </c>
      <c r="AV11" s="11">
        <f t="shared" si="68"/>
        <v>0</v>
      </c>
      <c r="AW11" s="11">
        <f t="shared" si="69"/>
        <v>0</v>
      </c>
      <c r="AX11" s="10">
        <f t="shared" si="70"/>
        <v>0</v>
      </c>
      <c r="AY11" s="12" t="s">
        <v>1247</v>
      </c>
      <c r="AZ11" s="12" t="s">
        <v>1248</v>
      </c>
      <c r="BA11" s="13">
        <v>3053</v>
      </c>
      <c r="BB11" s="10">
        <f t="shared" si="71"/>
        <v>4</v>
      </c>
      <c r="BC11" s="17">
        <f t="shared" si="72"/>
        <v>2.8</v>
      </c>
      <c r="BD11" s="10" t="str">
        <f t="shared" si="73"/>
        <v>Bra</v>
      </c>
    </row>
    <row r="12" spans="1:56" ht="14.25" x14ac:dyDescent="0.2">
      <c r="A12" s="6" t="s">
        <v>57</v>
      </c>
      <c r="B12" s="7">
        <v>2083</v>
      </c>
      <c r="C12" s="6" t="s">
        <v>87</v>
      </c>
      <c r="D12" s="9" t="str">
        <f t="shared" si="24"/>
        <v>Jan Olsson</v>
      </c>
      <c r="E12" s="10" t="str">
        <f t="shared" si="25"/>
        <v>jan.olsson@hedemora.se</v>
      </c>
      <c r="F12" s="10" t="str">
        <f t="shared" si="26"/>
        <v>ungdomskonsulent</v>
      </c>
      <c r="G12" s="11">
        <f t="shared" si="27"/>
        <v>1.25</v>
      </c>
      <c r="H12" s="11">
        <f t="shared" si="28"/>
        <v>0</v>
      </c>
      <c r="I12" s="11">
        <f t="shared" si="29"/>
        <v>1.25</v>
      </c>
      <c r="J12" s="11">
        <f t="shared" si="30"/>
        <v>1.25</v>
      </c>
      <c r="K12" s="11">
        <f t="shared" si="31"/>
        <v>0</v>
      </c>
      <c r="L12" s="10">
        <f t="shared" si="32"/>
        <v>3.75</v>
      </c>
      <c r="M12" s="11">
        <f t="shared" si="33"/>
        <v>1</v>
      </c>
      <c r="N12" s="11">
        <f t="shared" si="34"/>
        <v>1</v>
      </c>
      <c r="O12" s="11">
        <f t="shared" si="35"/>
        <v>1</v>
      </c>
      <c r="P12" s="11">
        <f t="shared" si="36"/>
        <v>1</v>
      </c>
      <c r="Q12" s="11">
        <f t="shared" si="37"/>
        <v>0</v>
      </c>
      <c r="R12" s="11">
        <f t="shared" si="38"/>
        <v>0</v>
      </c>
      <c r="S12" s="10">
        <f t="shared" si="39"/>
        <v>4</v>
      </c>
      <c r="T12" s="11">
        <f t="shared" si="40"/>
        <v>0</v>
      </c>
      <c r="U12" s="11">
        <f t="shared" si="41"/>
        <v>0</v>
      </c>
      <c r="V12" s="11">
        <f t="shared" si="42"/>
        <v>0.625</v>
      </c>
      <c r="W12" s="11">
        <f t="shared" si="43"/>
        <v>0.625</v>
      </c>
      <c r="X12" s="11">
        <f t="shared" si="44"/>
        <v>0</v>
      </c>
      <c r="Y12" s="11">
        <f t="shared" si="45"/>
        <v>0.625</v>
      </c>
      <c r="Z12" s="11">
        <f t="shared" si="46"/>
        <v>0.625</v>
      </c>
      <c r="AA12" s="11">
        <f t="shared" si="47"/>
        <v>0.625</v>
      </c>
      <c r="AB12" s="11">
        <f t="shared" si="48"/>
        <v>0</v>
      </c>
      <c r="AC12" s="10">
        <f t="shared" si="49"/>
        <v>3.125</v>
      </c>
      <c r="AD12" s="11">
        <f t="shared" si="50"/>
        <v>1</v>
      </c>
      <c r="AE12" s="11">
        <f t="shared" si="51"/>
        <v>0</v>
      </c>
      <c r="AF12" s="11">
        <f t="shared" si="52"/>
        <v>0</v>
      </c>
      <c r="AG12" s="11">
        <f t="shared" si="53"/>
        <v>0</v>
      </c>
      <c r="AH12" s="11">
        <f t="shared" si="54"/>
        <v>0</v>
      </c>
      <c r="AI12" s="11">
        <f t="shared" si="55"/>
        <v>0</v>
      </c>
      <c r="AJ12" s="10">
        <f t="shared" si="56"/>
        <v>1</v>
      </c>
      <c r="AK12" s="11">
        <f t="shared" si="57"/>
        <v>1</v>
      </c>
      <c r="AL12" s="11">
        <f t="shared" si="58"/>
        <v>0</v>
      </c>
      <c r="AM12" s="11">
        <f t="shared" si="59"/>
        <v>1</v>
      </c>
      <c r="AN12" s="11">
        <f t="shared" si="60"/>
        <v>1</v>
      </c>
      <c r="AO12" s="11">
        <f t="shared" si="61"/>
        <v>0</v>
      </c>
      <c r="AP12" s="11">
        <f t="shared" si="62"/>
        <v>0</v>
      </c>
      <c r="AQ12" s="10">
        <f t="shared" si="63"/>
        <v>3</v>
      </c>
      <c r="AR12" s="11">
        <f t="shared" si="64"/>
        <v>0</v>
      </c>
      <c r="AS12" s="11">
        <f t="shared" si="65"/>
        <v>0</v>
      </c>
      <c r="AT12" s="11">
        <f t="shared" si="66"/>
        <v>1</v>
      </c>
      <c r="AU12" s="11">
        <f t="shared" si="67"/>
        <v>0</v>
      </c>
      <c r="AV12" s="11">
        <f t="shared" si="68"/>
        <v>0</v>
      </c>
      <c r="AW12" s="11">
        <f t="shared" si="69"/>
        <v>0</v>
      </c>
      <c r="AX12" s="10">
        <f t="shared" si="70"/>
        <v>1</v>
      </c>
      <c r="AY12" s="12" t="s">
        <v>1326</v>
      </c>
      <c r="AZ12" s="12" t="s">
        <v>1327</v>
      </c>
      <c r="BA12" s="13">
        <v>2721</v>
      </c>
      <c r="BB12" s="10">
        <f t="shared" si="71"/>
        <v>3</v>
      </c>
      <c r="BC12" s="17">
        <f t="shared" si="72"/>
        <v>2.7</v>
      </c>
      <c r="BD12" s="10" t="str">
        <f t="shared" si="73"/>
        <v>Varken eller</v>
      </c>
    </row>
    <row r="13" spans="1:56" ht="14.25" x14ac:dyDescent="0.2">
      <c r="A13" s="6" t="s">
        <v>57</v>
      </c>
      <c r="B13" s="7">
        <v>2026</v>
      </c>
      <c r="C13" s="6" t="s">
        <v>145</v>
      </c>
      <c r="D13" s="9" t="str">
        <f t="shared" si="24"/>
        <v>torben stenberg</v>
      </c>
      <c r="E13" s="10" t="str">
        <f t="shared" si="25"/>
        <v>torben.stenberg@gagnef.se</v>
      </c>
      <c r="F13" s="10" t="str">
        <f t="shared" si="26"/>
        <v>folkhälsoplanerare</v>
      </c>
      <c r="G13" s="11">
        <f t="shared" si="27"/>
        <v>1.25</v>
      </c>
      <c r="H13" s="11">
        <f t="shared" si="28"/>
        <v>1.25</v>
      </c>
      <c r="I13" s="11">
        <f t="shared" si="29"/>
        <v>0</v>
      </c>
      <c r="J13" s="11">
        <f t="shared" si="30"/>
        <v>1.25</v>
      </c>
      <c r="K13" s="11">
        <f t="shared" si="31"/>
        <v>0</v>
      </c>
      <c r="L13" s="10">
        <f t="shared" si="32"/>
        <v>3.75</v>
      </c>
      <c r="M13" s="11">
        <f t="shared" si="33"/>
        <v>0</v>
      </c>
      <c r="N13" s="11">
        <f t="shared" si="34"/>
        <v>0</v>
      </c>
      <c r="O13" s="11">
        <f t="shared" si="35"/>
        <v>1</v>
      </c>
      <c r="P13" s="11">
        <f t="shared" si="36"/>
        <v>1</v>
      </c>
      <c r="Q13" s="11">
        <f t="shared" si="37"/>
        <v>0</v>
      </c>
      <c r="R13" s="11">
        <f t="shared" si="38"/>
        <v>0</v>
      </c>
      <c r="S13" s="10">
        <f t="shared" si="39"/>
        <v>2</v>
      </c>
      <c r="T13" s="11">
        <f t="shared" si="40"/>
        <v>0</v>
      </c>
      <c r="U13" s="11">
        <f t="shared" si="41"/>
        <v>0.625</v>
      </c>
      <c r="V13" s="11">
        <f t="shared" si="42"/>
        <v>0.625</v>
      </c>
      <c r="W13" s="11">
        <f t="shared" si="43"/>
        <v>0</v>
      </c>
      <c r="X13" s="11">
        <f t="shared" si="44"/>
        <v>0.625</v>
      </c>
      <c r="Y13" s="11">
        <f t="shared" si="45"/>
        <v>0.625</v>
      </c>
      <c r="Z13" s="11">
        <f t="shared" si="46"/>
        <v>0.625</v>
      </c>
      <c r="AA13" s="11">
        <f t="shared" si="47"/>
        <v>0.625</v>
      </c>
      <c r="AB13" s="11">
        <f t="shared" si="48"/>
        <v>0</v>
      </c>
      <c r="AC13" s="10">
        <f t="shared" si="49"/>
        <v>3.75</v>
      </c>
      <c r="AD13" s="11">
        <f t="shared" si="50"/>
        <v>0</v>
      </c>
      <c r="AE13" s="11">
        <f t="shared" si="51"/>
        <v>2</v>
      </c>
      <c r="AF13" s="11">
        <f t="shared" si="52"/>
        <v>1</v>
      </c>
      <c r="AG13" s="11">
        <f t="shared" si="53"/>
        <v>0</v>
      </c>
      <c r="AH13" s="11">
        <f t="shared" si="54"/>
        <v>0</v>
      </c>
      <c r="AI13" s="11">
        <f t="shared" si="55"/>
        <v>0</v>
      </c>
      <c r="AJ13" s="10">
        <f t="shared" si="56"/>
        <v>3</v>
      </c>
      <c r="AK13" s="11">
        <f t="shared" si="57"/>
        <v>0</v>
      </c>
      <c r="AL13" s="11">
        <f t="shared" si="58"/>
        <v>1</v>
      </c>
      <c r="AM13" s="11">
        <f t="shared" si="59"/>
        <v>1</v>
      </c>
      <c r="AN13" s="11">
        <f t="shared" si="60"/>
        <v>0</v>
      </c>
      <c r="AO13" s="11">
        <f t="shared" si="61"/>
        <v>0</v>
      </c>
      <c r="AP13" s="11">
        <f t="shared" si="62"/>
        <v>0</v>
      </c>
      <c r="AQ13" s="10">
        <f t="shared" si="63"/>
        <v>2</v>
      </c>
      <c r="AR13" s="11">
        <f t="shared" si="64"/>
        <v>1</v>
      </c>
      <c r="AS13" s="11">
        <f t="shared" si="65"/>
        <v>1</v>
      </c>
      <c r="AT13" s="11">
        <f t="shared" si="66"/>
        <v>0</v>
      </c>
      <c r="AU13" s="11">
        <f t="shared" si="67"/>
        <v>0</v>
      </c>
      <c r="AV13" s="11">
        <f t="shared" si="68"/>
        <v>0</v>
      </c>
      <c r="AW13" s="11">
        <f t="shared" si="69"/>
        <v>0</v>
      </c>
      <c r="AX13" s="10">
        <f t="shared" si="70"/>
        <v>2</v>
      </c>
      <c r="AY13" s="12">
        <v>807</v>
      </c>
      <c r="AZ13" s="12" t="s">
        <v>1328</v>
      </c>
      <c r="BA13" s="13">
        <v>2060</v>
      </c>
      <c r="BB13" s="10">
        <f t="shared" si="71"/>
        <v>1</v>
      </c>
      <c r="BC13" s="17">
        <f t="shared" si="72"/>
        <v>2.5</v>
      </c>
      <c r="BD13" s="10" t="str">
        <f t="shared" si="73"/>
        <v>Mycket bra</v>
      </c>
    </row>
    <row r="14" spans="1:56" ht="14.25" x14ac:dyDescent="0.2">
      <c r="A14" s="6" t="s">
        <v>57</v>
      </c>
      <c r="B14" s="7">
        <v>2029</v>
      </c>
      <c r="C14" s="6" t="s">
        <v>99</v>
      </c>
      <c r="D14" s="9" t="str">
        <f t="shared" si="24"/>
        <v>Ove Olsson</v>
      </c>
      <c r="E14" s="10" t="str">
        <f t="shared" si="25"/>
        <v>ove.olsson@leksand.se</v>
      </c>
      <c r="F14" s="10" t="str">
        <f t="shared" si="26"/>
        <v>Samordnare/ungdomskonsulent</v>
      </c>
      <c r="G14" s="11">
        <f t="shared" si="27"/>
        <v>0</v>
      </c>
      <c r="H14" s="11">
        <f t="shared" si="28"/>
        <v>0</v>
      </c>
      <c r="I14" s="11">
        <f t="shared" si="29"/>
        <v>0</v>
      </c>
      <c r="J14" s="11">
        <f t="shared" si="30"/>
        <v>1.25</v>
      </c>
      <c r="K14" s="11">
        <f t="shared" si="31"/>
        <v>0</v>
      </c>
      <c r="L14" s="10">
        <f t="shared" si="32"/>
        <v>1.25</v>
      </c>
      <c r="M14" s="11">
        <f t="shared" si="33"/>
        <v>0</v>
      </c>
      <c r="N14" s="11">
        <f t="shared" si="34"/>
        <v>1</v>
      </c>
      <c r="O14" s="11">
        <f t="shared" si="35"/>
        <v>1</v>
      </c>
      <c r="P14" s="11">
        <f t="shared" si="36"/>
        <v>0</v>
      </c>
      <c r="Q14" s="11">
        <f t="shared" si="37"/>
        <v>0</v>
      </c>
      <c r="R14" s="11">
        <f t="shared" si="38"/>
        <v>0</v>
      </c>
      <c r="S14" s="10">
        <f t="shared" si="39"/>
        <v>2</v>
      </c>
      <c r="T14" s="11">
        <f t="shared" si="40"/>
        <v>0.625</v>
      </c>
      <c r="U14" s="11">
        <f t="shared" si="41"/>
        <v>0.625</v>
      </c>
      <c r="V14" s="11">
        <f t="shared" si="42"/>
        <v>0.625</v>
      </c>
      <c r="W14" s="11">
        <f t="shared" si="43"/>
        <v>0</v>
      </c>
      <c r="X14" s="11">
        <f t="shared" si="44"/>
        <v>0.625</v>
      </c>
      <c r="Y14" s="11">
        <f t="shared" si="45"/>
        <v>0.625</v>
      </c>
      <c r="Z14" s="11">
        <f t="shared" si="46"/>
        <v>0.625</v>
      </c>
      <c r="AA14" s="11">
        <f t="shared" si="47"/>
        <v>0</v>
      </c>
      <c r="AB14" s="11">
        <f t="shared" si="48"/>
        <v>0</v>
      </c>
      <c r="AC14" s="10">
        <f t="shared" si="49"/>
        <v>3.75</v>
      </c>
      <c r="AD14" s="11">
        <f t="shared" si="50"/>
        <v>0</v>
      </c>
      <c r="AE14" s="11">
        <f t="shared" si="51"/>
        <v>2</v>
      </c>
      <c r="AF14" s="11">
        <f t="shared" si="52"/>
        <v>1</v>
      </c>
      <c r="AG14" s="11">
        <f t="shared" si="53"/>
        <v>0</v>
      </c>
      <c r="AH14" s="11">
        <f t="shared" si="54"/>
        <v>0</v>
      </c>
      <c r="AI14" s="11">
        <f t="shared" si="55"/>
        <v>0</v>
      </c>
      <c r="AJ14" s="10">
        <f t="shared" si="56"/>
        <v>3</v>
      </c>
      <c r="AK14" s="11">
        <f t="shared" si="57"/>
        <v>1</v>
      </c>
      <c r="AL14" s="11">
        <f t="shared" si="58"/>
        <v>1</v>
      </c>
      <c r="AM14" s="11">
        <f t="shared" si="59"/>
        <v>1</v>
      </c>
      <c r="AN14" s="11">
        <f t="shared" si="60"/>
        <v>0</v>
      </c>
      <c r="AO14" s="11">
        <f t="shared" si="61"/>
        <v>1</v>
      </c>
      <c r="AP14" s="11">
        <f t="shared" si="62"/>
        <v>0</v>
      </c>
      <c r="AQ14" s="10">
        <f t="shared" si="63"/>
        <v>4</v>
      </c>
      <c r="AR14" s="11">
        <f t="shared" si="64"/>
        <v>1</v>
      </c>
      <c r="AS14" s="11">
        <f t="shared" si="65"/>
        <v>0</v>
      </c>
      <c r="AT14" s="11">
        <f t="shared" si="66"/>
        <v>0</v>
      </c>
      <c r="AU14" s="11">
        <f t="shared" si="67"/>
        <v>0</v>
      </c>
      <c r="AV14" s="11">
        <f t="shared" si="68"/>
        <v>0</v>
      </c>
      <c r="AW14" s="11">
        <f t="shared" si="69"/>
        <v>0</v>
      </c>
      <c r="AX14" s="10">
        <f t="shared" si="70"/>
        <v>1</v>
      </c>
      <c r="AY14" s="12" t="s">
        <v>1329</v>
      </c>
      <c r="AZ14" s="12" t="s">
        <v>1330</v>
      </c>
      <c r="BA14" s="13">
        <v>3409</v>
      </c>
      <c r="BB14" s="10">
        <f t="shared" si="71"/>
        <v>5</v>
      </c>
      <c r="BC14" s="17">
        <f t="shared" si="72"/>
        <v>2.9</v>
      </c>
      <c r="BD14" s="10" t="str">
        <f t="shared" si="73"/>
        <v>Bra</v>
      </c>
    </row>
    <row r="15" spans="1:56" ht="14.25" x14ac:dyDescent="0.2">
      <c r="A15" s="6" t="s">
        <v>57</v>
      </c>
      <c r="B15" s="7">
        <v>2034</v>
      </c>
      <c r="C15" s="6" t="s">
        <v>129</v>
      </c>
      <c r="D15" s="9" t="str">
        <f t="shared" si="24"/>
        <v>Ann-Sofie Sund</v>
      </c>
      <c r="E15" s="10" t="str">
        <f t="shared" si="25"/>
        <v>ann-sofie.sund@orsa.se</v>
      </c>
      <c r="F15" s="10" t="str">
        <f t="shared" si="26"/>
        <v>Fritids- och Ungdomskonsulent</v>
      </c>
      <c r="G15" s="11">
        <f t="shared" si="27"/>
        <v>0</v>
      </c>
      <c r="H15" s="11">
        <f t="shared" si="28"/>
        <v>0</v>
      </c>
      <c r="I15" s="11">
        <f t="shared" si="29"/>
        <v>0</v>
      </c>
      <c r="J15" s="11">
        <f t="shared" si="30"/>
        <v>1.25</v>
      </c>
      <c r="K15" s="11">
        <f t="shared" si="31"/>
        <v>0</v>
      </c>
      <c r="L15" s="10">
        <f t="shared" si="32"/>
        <v>1.25</v>
      </c>
      <c r="M15" s="11">
        <f t="shared" si="33"/>
        <v>0</v>
      </c>
      <c r="N15" s="11">
        <f t="shared" si="34"/>
        <v>1</v>
      </c>
      <c r="O15" s="11">
        <f t="shared" si="35"/>
        <v>1</v>
      </c>
      <c r="P15" s="11">
        <f t="shared" si="36"/>
        <v>1</v>
      </c>
      <c r="Q15" s="11">
        <f t="shared" si="37"/>
        <v>0</v>
      </c>
      <c r="R15" s="11">
        <f t="shared" si="38"/>
        <v>0</v>
      </c>
      <c r="S15" s="10">
        <f t="shared" si="39"/>
        <v>3</v>
      </c>
      <c r="T15" s="11">
        <f t="shared" si="40"/>
        <v>0</v>
      </c>
      <c r="U15" s="11">
        <f t="shared" si="41"/>
        <v>0</v>
      </c>
      <c r="V15" s="11">
        <f t="shared" si="42"/>
        <v>0</v>
      </c>
      <c r="W15" s="11">
        <f t="shared" si="43"/>
        <v>0.625</v>
      </c>
      <c r="X15" s="11">
        <f t="shared" si="44"/>
        <v>0</v>
      </c>
      <c r="Y15" s="11">
        <f t="shared" si="45"/>
        <v>0.625</v>
      </c>
      <c r="Z15" s="11">
        <f t="shared" si="46"/>
        <v>0.625</v>
      </c>
      <c r="AA15" s="11">
        <f t="shared" si="47"/>
        <v>0</v>
      </c>
      <c r="AB15" s="11">
        <f t="shared" si="48"/>
        <v>0</v>
      </c>
      <c r="AC15" s="10">
        <f t="shared" si="49"/>
        <v>1.875</v>
      </c>
      <c r="AD15" s="11">
        <f t="shared" si="50"/>
        <v>1</v>
      </c>
      <c r="AE15" s="11">
        <f t="shared" si="51"/>
        <v>0</v>
      </c>
      <c r="AF15" s="11">
        <f t="shared" si="52"/>
        <v>0</v>
      </c>
      <c r="AG15" s="11">
        <f t="shared" si="53"/>
        <v>2</v>
      </c>
      <c r="AH15" s="11">
        <f t="shared" si="54"/>
        <v>0</v>
      </c>
      <c r="AI15" s="11">
        <f t="shared" si="55"/>
        <v>0</v>
      </c>
      <c r="AJ15" s="10">
        <f t="shared" si="56"/>
        <v>3</v>
      </c>
      <c r="AK15" s="11">
        <f t="shared" si="57"/>
        <v>1</v>
      </c>
      <c r="AL15" s="11">
        <f t="shared" si="58"/>
        <v>1</v>
      </c>
      <c r="AM15" s="11">
        <f t="shared" si="59"/>
        <v>1</v>
      </c>
      <c r="AN15" s="11">
        <f t="shared" si="60"/>
        <v>1</v>
      </c>
      <c r="AO15" s="11">
        <f t="shared" si="61"/>
        <v>0</v>
      </c>
      <c r="AP15" s="11">
        <f t="shared" si="62"/>
        <v>0</v>
      </c>
      <c r="AQ15" s="10">
        <f t="shared" si="63"/>
        <v>4</v>
      </c>
      <c r="AR15" s="11">
        <f t="shared" si="64"/>
        <v>1</v>
      </c>
      <c r="AS15" s="11">
        <f t="shared" si="65"/>
        <v>0</v>
      </c>
      <c r="AT15" s="11">
        <f t="shared" si="66"/>
        <v>0</v>
      </c>
      <c r="AU15" s="11">
        <f t="shared" si="67"/>
        <v>1</v>
      </c>
      <c r="AV15" s="11">
        <f t="shared" si="68"/>
        <v>0</v>
      </c>
      <c r="AW15" s="11">
        <f t="shared" si="69"/>
        <v>0</v>
      </c>
      <c r="AX15" s="10">
        <f t="shared" si="70"/>
        <v>2</v>
      </c>
      <c r="AY15" s="12" t="s">
        <v>1331</v>
      </c>
      <c r="AZ15" s="12" t="s">
        <v>1332</v>
      </c>
      <c r="BA15" s="13">
        <v>3037</v>
      </c>
      <c r="BB15" s="10">
        <f t="shared" si="71"/>
        <v>4</v>
      </c>
      <c r="BC15" s="17">
        <f t="shared" si="72"/>
        <v>2.7</v>
      </c>
      <c r="BD15" s="10" t="str">
        <f t="shared" si="73"/>
        <v>Varken eller</v>
      </c>
    </row>
    <row r="16" spans="1:56" ht="14.25" x14ac:dyDescent="0.2">
      <c r="A16" s="6" t="s">
        <v>57</v>
      </c>
      <c r="B16" s="7">
        <v>2082</v>
      </c>
      <c r="C16" s="6" t="s">
        <v>135</v>
      </c>
      <c r="D16" s="9" t="str">
        <f t="shared" si="24"/>
        <v>Jenny Sköld</v>
      </c>
      <c r="E16" s="10" t="str">
        <f t="shared" si="25"/>
        <v>jenny.skold@kommun.sater.se</v>
      </c>
      <c r="F16" s="10" t="str">
        <f t="shared" si="26"/>
        <v>ungdomskonsulent</v>
      </c>
      <c r="G16" s="11">
        <f t="shared" si="27"/>
        <v>0</v>
      </c>
      <c r="H16" s="11">
        <f t="shared" si="28"/>
        <v>0</v>
      </c>
      <c r="I16" s="11">
        <f t="shared" si="29"/>
        <v>1.25</v>
      </c>
      <c r="J16" s="11">
        <f t="shared" si="30"/>
        <v>0</v>
      </c>
      <c r="K16" s="11">
        <f t="shared" si="31"/>
        <v>0</v>
      </c>
      <c r="L16" s="10">
        <f t="shared" si="32"/>
        <v>1.25</v>
      </c>
      <c r="M16" s="11">
        <f t="shared" si="33"/>
        <v>0</v>
      </c>
      <c r="N16" s="11">
        <f t="shared" si="34"/>
        <v>0</v>
      </c>
      <c r="O16" s="11">
        <f t="shared" si="35"/>
        <v>1</v>
      </c>
      <c r="P16" s="11">
        <f t="shared" si="36"/>
        <v>1</v>
      </c>
      <c r="Q16" s="11">
        <f t="shared" si="37"/>
        <v>0</v>
      </c>
      <c r="R16" s="11">
        <f t="shared" si="38"/>
        <v>0</v>
      </c>
      <c r="S16" s="10">
        <f t="shared" si="39"/>
        <v>2</v>
      </c>
      <c r="T16" s="11">
        <f t="shared" si="40"/>
        <v>0</v>
      </c>
      <c r="U16" s="11">
        <f t="shared" si="41"/>
        <v>0</v>
      </c>
      <c r="V16" s="11">
        <f t="shared" si="42"/>
        <v>0</v>
      </c>
      <c r="W16" s="11">
        <f t="shared" si="43"/>
        <v>0</v>
      </c>
      <c r="X16" s="11">
        <f t="shared" si="44"/>
        <v>0</v>
      </c>
      <c r="Y16" s="11">
        <f t="shared" si="45"/>
        <v>0.625</v>
      </c>
      <c r="Z16" s="11">
        <f t="shared" si="46"/>
        <v>0.625</v>
      </c>
      <c r="AA16" s="11">
        <f t="shared" si="47"/>
        <v>0.625</v>
      </c>
      <c r="AB16" s="11">
        <f t="shared" si="48"/>
        <v>0</v>
      </c>
      <c r="AC16" s="10">
        <f t="shared" si="49"/>
        <v>1.875</v>
      </c>
      <c r="AD16" s="11">
        <f t="shared" si="50"/>
        <v>1</v>
      </c>
      <c r="AE16" s="11">
        <f t="shared" si="51"/>
        <v>0</v>
      </c>
      <c r="AF16" s="11">
        <f t="shared" si="52"/>
        <v>0</v>
      </c>
      <c r="AG16" s="11">
        <f t="shared" si="53"/>
        <v>2</v>
      </c>
      <c r="AH16" s="11">
        <f t="shared" si="54"/>
        <v>0</v>
      </c>
      <c r="AI16" s="11">
        <f t="shared" si="55"/>
        <v>0</v>
      </c>
      <c r="AJ16" s="10">
        <f t="shared" si="56"/>
        <v>3</v>
      </c>
      <c r="AK16" s="11">
        <f t="shared" si="57"/>
        <v>1</v>
      </c>
      <c r="AL16" s="11">
        <f t="shared" si="58"/>
        <v>1</v>
      </c>
      <c r="AM16" s="11">
        <f t="shared" si="59"/>
        <v>1</v>
      </c>
      <c r="AN16" s="11">
        <f t="shared" si="60"/>
        <v>1</v>
      </c>
      <c r="AO16" s="11">
        <f t="shared" si="61"/>
        <v>1</v>
      </c>
      <c r="AP16" s="11">
        <f t="shared" si="62"/>
        <v>0</v>
      </c>
      <c r="AQ16" s="10">
        <f t="shared" si="63"/>
        <v>5</v>
      </c>
      <c r="AR16" s="11">
        <f t="shared" si="64"/>
        <v>1</v>
      </c>
      <c r="AS16" s="11">
        <f t="shared" si="65"/>
        <v>0</v>
      </c>
      <c r="AT16" s="11">
        <f t="shared" si="66"/>
        <v>1</v>
      </c>
      <c r="AU16" s="11">
        <f t="shared" si="67"/>
        <v>0</v>
      </c>
      <c r="AV16" s="11">
        <f t="shared" si="68"/>
        <v>0</v>
      </c>
      <c r="AW16" s="11">
        <f t="shared" si="69"/>
        <v>0</v>
      </c>
      <c r="AX16" s="10">
        <f t="shared" si="70"/>
        <v>2</v>
      </c>
      <c r="AY16" s="12" t="s">
        <v>1333</v>
      </c>
      <c r="AZ16" s="12" t="s">
        <v>1334</v>
      </c>
      <c r="BA16" s="13">
        <v>2651</v>
      </c>
      <c r="BB16" s="10">
        <f t="shared" si="71"/>
        <v>3</v>
      </c>
      <c r="BC16" s="17">
        <f t="shared" si="72"/>
        <v>2.6</v>
      </c>
      <c r="BD16" s="10" t="str">
        <f t="shared" si="73"/>
        <v>Dålig</v>
      </c>
    </row>
    <row r="17" spans="1:56" ht="14.25" x14ac:dyDescent="0.2">
      <c r="A17" s="6" t="s">
        <v>57</v>
      </c>
      <c r="B17" s="7">
        <v>2062</v>
      </c>
      <c r="C17" s="6" t="s">
        <v>119</v>
      </c>
      <c r="D17" s="9" t="str">
        <f t="shared" si="24"/>
        <v>Åke Nyström</v>
      </c>
      <c r="E17" s="10" t="str">
        <f t="shared" si="25"/>
        <v>ake.nystrom@mora.se</v>
      </c>
      <c r="F17" s="10" t="str">
        <f t="shared" si="26"/>
        <v>Ungdomssamordnare</v>
      </c>
      <c r="G17" s="11">
        <f t="shared" si="27"/>
        <v>1.25</v>
      </c>
      <c r="H17" s="11">
        <f t="shared" si="28"/>
        <v>0</v>
      </c>
      <c r="I17" s="11">
        <f t="shared" si="29"/>
        <v>1.25</v>
      </c>
      <c r="J17" s="11">
        <f t="shared" si="30"/>
        <v>1.25</v>
      </c>
      <c r="K17" s="11">
        <f t="shared" si="31"/>
        <v>0</v>
      </c>
      <c r="L17" s="10">
        <f t="shared" si="32"/>
        <v>3.75</v>
      </c>
      <c r="M17" s="11">
        <f t="shared" si="33"/>
        <v>1</v>
      </c>
      <c r="N17" s="11">
        <f t="shared" si="34"/>
        <v>0</v>
      </c>
      <c r="O17" s="11">
        <f t="shared" si="35"/>
        <v>1</v>
      </c>
      <c r="P17" s="11">
        <f t="shared" si="36"/>
        <v>0</v>
      </c>
      <c r="Q17" s="11">
        <f t="shared" si="37"/>
        <v>0</v>
      </c>
      <c r="R17" s="11">
        <f t="shared" si="38"/>
        <v>0</v>
      </c>
      <c r="S17" s="10">
        <f t="shared" si="39"/>
        <v>2</v>
      </c>
      <c r="T17" s="11">
        <f t="shared" si="40"/>
        <v>0.625</v>
      </c>
      <c r="U17" s="11">
        <f t="shared" si="41"/>
        <v>0.625</v>
      </c>
      <c r="V17" s="11">
        <f t="shared" si="42"/>
        <v>0</v>
      </c>
      <c r="W17" s="11">
        <f t="shared" si="43"/>
        <v>0</v>
      </c>
      <c r="X17" s="11">
        <f t="shared" si="44"/>
        <v>0.625</v>
      </c>
      <c r="Y17" s="11">
        <f t="shared" si="45"/>
        <v>0.625</v>
      </c>
      <c r="Z17" s="11">
        <f t="shared" si="46"/>
        <v>0.625</v>
      </c>
      <c r="AA17" s="11">
        <f t="shared" si="47"/>
        <v>0.625</v>
      </c>
      <c r="AB17" s="11">
        <f t="shared" si="48"/>
        <v>0</v>
      </c>
      <c r="AC17" s="10">
        <f t="shared" si="49"/>
        <v>3.75</v>
      </c>
      <c r="AD17" s="11">
        <f t="shared" si="50"/>
        <v>0</v>
      </c>
      <c r="AE17" s="11">
        <f t="shared" si="51"/>
        <v>2</v>
      </c>
      <c r="AF17" s="11">
        <f t="shared" si="52"/>
        <v>0</v>
      </c>
      <c r="AG17" s="11">
        <f t="shared" si="53"/>
        <v>2</v>
      </c>
      <c r="AH17" s="11">
        <f t="shared" si="54"/>
        <v>0</v>
      </c>
      <c r="AI17" s="11">
        <f t="shared" si="55"/>
        <v>0</v>
      </c>
      <c r="AJ17" s="10">
        <f t="shared" si="56"/>
        <v>4</v>
      </c>
      <c r="AK17" s="11">
        <f t="shared" si="57"/>
        <v>1</v>
      </c>
      <c r="AL17" s="11">
        <f t="shared" si="58"/>
        <v>1</v>
      </c>
      <c r="AM17" s="11">
        <f t="shared" si="59"/>
        <v>1</v>
      </c>
      <c r="AN17" s="11">
        <f t="shared" si="60"/>
        <v>1</v>
      </c>
      <c r="AO17" s="11">
        <f t="shared" si="61"/>
        <v>0</v>
      </c>
      <c r="AP17" s="11">
        <f t="shared" si="62"/>
        <v>0</v>
      </c>
      <c r="AQ17" s="10">
        <f t="shared" si="63"/>
        <v>4</v>
      </c>
      <c r="AR17" s="11">
        <f t="shared" si="64"/>
        <v>1</v>
      </c>
      <c r="AS17" s="11">
        <f t="shared" si="65"/>
        <v>1</v>
      </c>
      <c r="AT17" s="11">
        <f t="shared" si="66"/>
        <v>0</v>
      </c>
      <c r="AU17" s="11">
        <f t="shared" si="67"/>
        <v>0</v>
      </c>
      <c r="AV17" s="11">
        <f t="shared" si="68"/>
        <v>0</v>
      </c>
      <c r="AW17" s="11">
        <f t="shared" si="69"/>
        <v>0</v>
      </c>
      <c r="AX17" s="10">
        <f t="shared" si="70"/>
        <v>2</v>
      </c>
      <c r="AY17" s="12" t="s">
        <v>1335</v>
      </c>
      <c r="AZ17" s="12" t="s">
        <v>1336</v>
      </c>
      <c r="BA17" s="13">
        <v>2603</v>
      </c>
      <c r="BB17" s="10">
        <f t="shared" si="71"/>
        <v>3</v>
      </c>
      <c r="BC17" s="17">
        <f t="shared" si="72"/>
        <v>3.2</v>
      </c>
      <c r="BD17" s="10" t="str">
        <f t="shared" si="73"/>
        <v>Bra</v>
      </c>
    </row>
    <row r="18" spans="1:56" ht="14.25" x14ac:dyDescent="0.2">
      <c r="A18" s="6" t="s">
        <v>57</v>
      </c>
      <c r="B18" s="7">
        <v>2081</v>
      </c>
      <c r="C18" s="6" t="s">
        <v>66</v>
      </c>
      <c r="D18" s="9" t="str">
        <f t="shared" si="24"/>
        <v>Monica Malmqvist</v>
      </c>
      <c r="E18" s="10" t="str">
        <f t="shared" si="25"/>
        <v>monica.malmqvist@borlange.se</v>
      </c>
      <c r="F18" s="10" t="str">
        <f t="shared" si="26"/>
        <v>enhetschef</v>
      </c>
      <c r="G18" s="11">
        <f t="shared" si="27"/>
        <v>0</v>
      </c>
      <c r="H18" s="11">
        <f t="shared" si="28"/>
        <v>1.25</v>
      </c>
      <c r="I18" s="11">
        <f t="shared" si="29"/>
        <v>1.25</v>
      </c>
      <c r="J18" s="11">
        <f t="shared" si="30"/>
        <v>1.25</v>
      </c>
      <c r="K18" s="11">
        <f t="shared" si="31"/>
        <v>0</v>
      </c>
      <c r="L18" s="10">
        <f t="shared" si="32"/>
        <v>3.75</v>
      </c>
      <c r="M18" s="11">
        <f t="shared" si="33"/>
        <v>1</v>
      </c>
      <c r="N18" s="11">
        <f t="shared" si="34"/>
        <v>1</v>
      </c>
      <c r="O18" s="11">
        <f t="shared" si="35"/>
        <v>1</v>
      </c>
      <c r="P18" s="11">
        <f t="shared" si="36"/>
        <v>1</v>
      </c>
      <c r="Q18" s="11">
        <f t="shared" si="37"/>
        <v>0</v>
      </c>
      <c r="R18" s="11">
        <f t="shared" si="38"/>
        <v>0</v>
      </c>
      <c r="S18" s="10">
        <f t="shared" si="39"/>
        <v>4</v>
      </c>
      <c r="T18" s="11">
        <f t="shared" si="40"/>
        <v>0</v>
      </c>
      <c r="U18" s="11">
        <f t="shared" si="41"/>
        <v>0</v>
      </c>
      <c r="V18" s="11">
        <f t="shared" si="42"/>
        <v>0.625</v>
      </c>
      <c r="W18" s="11">
        <f t="shared" si="43"/>
        <v>0.625</v>
      </c>
      <c r="X18" s="11">
        <f t="shared" si="44"/>
        <v>0.625</v>
      </c>
      <c r="Y18" s="11">
        <f t="shared" si="45"/>
        <v>0.625</v>
      </c>
      <c r="Z18" s="11">
        <f t="shared" si="46"/>
        <v>0.625</v>
      </c>
      <c r="AA18" s="11">
        <f t="shared" si="47"/>
        <v>0.625</v>
      </c>
      <c r="AB18" s="11">
        <f t="shared" si="48"/>
        <v>0</v>
      </c>
      <c r="AC18" s="10">
        <f t="shared" si="49"/>
        <v>3.75</v>
      </c>
      <c r="AD18" s="11">
        <f t="shared" si="50"/>
        <v>1</v>
      </c>
      <c r="AE18" s="11">
        <f t="shared" si="51"/>
        <v>0</v>
      </c>
      <c r="AF18" s="11">
        <f t="shared" si="52"/>
        <v>0</v>
      </c>
      <c r="AG18" s="11">
        <f t="shared" si="53"/>
        <v>2</v>
      </c>
      <c r="AH18" s="11">
        <f t="shared" si="54"/>
        <v>0</v>
      </c>
      <c r="AI18" s="11">
        <f t="shared" si="55"/>
        <v>0</v>
      </c>
      <c r="AJ18" s="10">
        <f t="shared" si="56"/>
        <v>3</v>
      </c>
      <c r="AK18" s="11">
        <f t="shared" si="57"/>
        <v>1</v>
      </c>
      <c r="AL18" s="11">
        <f t="shared" si="58"/>
        <v>1</v>
      </c>
      <c r="AM18" s="11">
        <f t="shared" si="59"/>
        <v>1</v>
      </c>
      <c r="AN18" s="11">
        <f t="shared" si="60"/>
        <v>1</v>
      </c>
      <c r="AO18" s="11">
        <f t="shared" si="61"/>
        <v>0</v>
      </c>
      <c r="AP18" s="11">
        <f t="shared" si="62"/>
        <v>0</v>
      </c>
      <c r="AQ18" s="10">
        <f t="shared" si="63"/>
        <v>4</v>
      </c>
      <c r="AR18" s="11">
        <f t="shared" si="64"/>
        <v>0</v>
      </c>
      <c r="AS18" s="11">
        <f t="shared" si="65"/>
        <v>0</v>
      </c>
      <c r="AT18" s="11">
        <f t="shared" si="66"/>
        <v>1</v>
      </c>
      <c r="AU18" s="11">
        <f t="shared" si="67"/>
        <v>0</v>
      </c>
      <c r="AV18" s="11">
        <f t="shared" si="68"/>
        <v>1</v>
      </c>
      <c r="AW18" s="11">
        <f t="shared" si="69"/>
        <v>0</v>
      </c>
      <c r="AX18" s="10">
        <f t="shared" si="70"/>
        <v>2</v>
      </c>
      <c r="AY18" s="12" t="s">
        <v>1337</v>
      </c>
      <c r="AZ18" s="12" t="s">
        <v>1338</v>
      </c>
      <c r="BA18" s="13">
        <v>2679</v>
      </c>
      <c r="BB18" s="10">
        <f t="shared" si="71"/>
        <v>3</v>
      </c>
      <c r="BC18" s="17">
        <f t="shared" si="72"/>
        <v>3.4</v>
      </c>
      <c r="BD18" s="10" t="str">
        <f t="shared" si="73"/>
        <v>Bra</v>
      </c>
    </row>
    <row r="19" spans="1:56" ht="14.25" x14ac:dyDescent="0.2">
      <c r="A19" s="6" t="s">
        <v>57</v>
      </c>
      <c r="B19" s="7">
        <v>2080</v>
      </c>
      <c r="C19" s="6" t="s">
        <v>76</v>
      </c>
      <c r="D19" s="9" t="str">
        <f t="shared" si="24"/>
        <v>Anki Karlström</v>
      </c>
      <c r="E19" s="10" t="str">
        <f t="shared" si="25"/>
        <v>anki.karlstrom@falun.se</v>
      </c>
      <c r="F19" s="10" t="str">
        <f t="shared" si="26"/>
        <v>Sektionschef</v>
      </c>
      <c r="G19" s="11">
        <f t="shared" si="27"/>
        <v>0</v>
      </c>
      <c r="H19" s="11">
        <f t="shared" si="28"/>
        <v>0</v>
      </c>
      <c r="I19" s="11">
        <f t="shared" si="29"/>
        <v>0</v>
      </c>
      <c r="J19" s="11">
        <f t="shared" si="30"/>
        <v>1.25</v>
      </c>
      <c r="K19" s="11">
        <f t="shared" si="31"/>
        <v>0</v>
      </c>
      <c r="L19" s="10">
        <f t="shared" si="32"/>
        <v>1.25</v>
      </c>
      <c r="M19" s="11">
        <f t="shared" si="33"/>
        <v>0</v>
      </c>
      <c r="N19" s="11">
        <f t="shared" si="34"/>
        <v>1</v>
      </c>
      <c r="O19" s="11">
        <f t="shared" si="35"/>
        <v>1</v>
      </c>
      <c r="P19" s="11">
        <f t="shared" si="36"/>
        <v>1</v>
      </c>
      <c r="Q19" s="11">
        <f t="shared" si="37"/>
        <v>0</v>
      </c>
      <c r="R19" s="11">
        <f t="shared" si="38"/>
        <v>0</v>
      </c>
      <c r="S19" s="10">
        <f t="shared" si="39"/>
        <v>3</v>
      </c>
      <c r="T19" s="11">
        <f t="shared" si="40"/>
        <v>0</v>
      </c>
      <c r="U19" s="11">
        <f t="shared" si="41"/>
        <v>0.625</v>
      </c>
      <c r="V19" s="11">
        <f t="shared" si="42"/>
        <v>0.625</v>
      </c>
      <c r="W19" s="11">
        <f t="shared" si="43"/>
        <v>0</v>
      </c>
      <c r="X19" s="11">
        <f t="shared" si="44"/>
        <v>0</v>
      </c>
      <c r="Y19" s="11">
        <f t="shared" si="45"/>
        <v>0.625</v>
      </c>
      <c r="Z19" s="11">
        <f t="shared" si="46"/>
        <v>0.625</v>
      </c>
      <c r="AA19" s="11">
        <f t="shared" si="47"/>
        <v>0.625</v>
      </c>
      <c r="AB19" s="11">
        <f t="shared" si="48"/>
        <v>0</v>
      </c>
      <c r="AC19" s="10">
        <f t="shared" si="49"/>
        <v>3.125</v>
      </c>
      <c r="AD19" s="11">
        <f t="shared" si="50"/>
        <v>0</v>
      </c>
      <c r="AE19" s="11">
        <f t="shared" si="51"/>
        <v>2</v>
      </c>
      <c r="AF19" s="11">
        <f t="shared" si="52"/>
        <v>1</v>
      </c>
      <c r="AG19" s="11">
        <f t="shared" si="53"/>
        <v>0</v>
      </c>
      <c r="AH19" s="11">
        <f t="shared" si="54"/>
        <v>0</v>
      </c>
      <c r="AI19" s="11">
        <f t="shared" si="55"/>
        <v>0</v>
      </c>
      <c r="AJ19" s="10">
        <f t="shared" si="56"/>
        <v>3</v>
      </c>
      <c r="AK19" s="11">
        <f t="shared" si="57"/>
        <v>1</v>
      </c>
      <c r="AL19" s="11">
        <f t="shared" si="58"/>
        <v>1</v>
      </c>
      <c r="AM19" s="11">
        <f t="shared" si="59"/>
        <v>1</v>
      </c>
      <c r="AN19" s="11">
        <f t="shared" si="60"/>
        <v>1</v>
      </c>
      <c r="AO19" s="11">
        <f t="shared" si="61"/>
        <v>1</v>
      </c>
      <c r="AP19" s="11">
        <f t="shared" si="62"/>
        <v>0</v>
      </c>
      <c r="AQ19" s="10">
        <f t="shared" si="63"/>
        <v>5</v>
      </c>
      <c r="AR19" s="11">
        <f t="shared" si="64"/>
        <v>1</v>
      </c>
      <c r="AS19" s="11">
        <f t="shared" si="65"/>
        <v>1</v>
      </c>
      <c r="AT19" s="11">
        <f t="shared" si="66"/>
        <v>1</v>
      </c>
      <c r="AU19" s="11">
        <f t="shared" si="67"/>
        <v>1</v>
      </c>
      <c r="AV19" s="11">
        <f t="shared" si="68"/>
        <v>0</v>
      </c>
      <c r="AW19" s="11">
        <f t="shared" si="69"/>
        <v>0</v>
      </c>
      <c r="AX19" s="10">
        <f t="shared" si="70"/>
        <v>4</v>
      </c>
      <c r="AY19" s="12" t="s">
        <v>1339</v>
      </c>
      <c r="AZ19" s="12" t="s">
        <v>1340</v>
      </c>
      <c r="BA19" s="13">
        <v>3396</v>
      </c>
      <c r="BB19" s="10">
        <f t="shared" si="71"/>
        <v>5</v>
      </c>
      <c r="BC19" s="17">
        <f t="shared" si="72"/>
        <v>3.5</v>
      </c>
      <c r="BD19" s="10" t="str">
        <f t="shared" si="73"/>
        <v>Bra</v>
      </c>
    </row>
    <row r="20" spans="1:56" ht="14.25" x14ac:dyDescent="0.2">
      <c r="A20" s="6" t="s">
        <v>57</v>
      </c>
      <c r="B20" s="7">
        <v>2039</v>
      </c>
      <c r="C20" s="6" t="s">
        <v>58</v>
      </c>
      <c r="D20" s="9" t="str">
        <f t="shared" si="24"/>
        <v>Tomas Nord</v>
      </c>
      <c r="E20" s="10" t="str">
        <f t="shared" si="25"/>
        <v>tomas.nord@alvdalen.se</v>
      </c>
      <c r="F20" s="10" t="str">
        <f t="shared" si="26"/>
        <v>Demokrati/Ungdomssamordnare</v>
      </c>
      <c r="G20" s="11">
        <f t="shared" si="27"/>
        <v>0</v>
      </c>
      <c r="H20" s="11">
        <f t="shared" si="28"/>
        <v>0</v>
      </c>
      <c r="I20" s="11">
        <f t="shared" si="29"/>
        <v>1.25</v>
      </c>
      <c r="J20" s="11">
        <f t="shared" si="30"/>
        <v>1.25</v>
      </c>
      <c r="K20" s="11">
        <f t="shared" si="31"/>
        <v>0</v>
      </c>
      <c r="L20" s="10">
        <f t="shared" si="32"/>
        <v>2.5</v>
      </c>
      <c r="M20" s="11">
        <f t="shared" si="33"/>
        <v>1</v>
      </c>
      <c r="N20" s="11">
        <f t="shared" si="34"/>
        <v>0</v>
      </c>
      <c r="O20" s="11">
        <f t="shared" si="35"/>
        <v>1</v>
      </c>
      <c r="P20" s="11">
        <f t="shared" si="36"/>
        <v>1</v>
      </c>
      <c r="Q20" s="11">
        <f t="shared" si="37"/>
        <v>1</v>
      </c>
      <c r="R20" s="11">
        <f t="shared" si="38"/>
        <v>0</v>
      </c>
      <c r="S20" s="10">
        <f t="shared" si="39"/>
        <v>4</v>
      </c>
      <c r="T20" s="11">
        <f t="shared" si="40"/>
        <v>0.625</v>
      </c>
      <c r="U20" s="11">
        <f t="shared" si="41"/>
        <v>0.625</v>
      </c>
      <c r="V20" s="11">
        <f t="shared" si="42"/>
        <v>0</v>
      </c>
      <c r="W20" s="11">
        <f t="shared" si="43"/>
        <v>0.625</v>
      </c>
      <c r="X20" s="11">
        <f t="shared" si="44"/>
        <v>0.625</v>
      </c>
      <c r="Y20" s="11">
        <f t="shared" si="45"/>
        <v>0.625</v>
      </c>
      <c r="Z20" s="11">
        <f t="shared" si="46"/>
        <v>0.625</v>
      </c>
      <c r="AA20" s="11">
        <f t="shared" si="47"/>
        <v>0.625</v>
      </c>
      <c r="AB20" s="11">
        <f t="shared" si="48"/>
        <v>0</v>
      </c>
      <c r="AC20" s="10">
        <f t="shared" si="49"/>
        <v>4.375</v>
      </c>
      <c r="AD20" s="11">
        <f t="shared" si="50"/>
        <v>1</v>
      </c>
      <c r="AE20" s="11">
        <f t="shared" si="51"/>
        <v>0</v>
      </c>
      <c r="AF20" s="11">
        <f t="shared" si="52"/>
        <v>1</v>
      </c>
      <c r="AG20" s="11">
        <f t="shared" si="53"/>
        <v>0</v>
      </c>
      <c r="AH20" s="11">
        <f t="shared" si="54"/>
        <v>0</v>
      </c>
      <c r="AI20" s="11">
        <f t="shared" si="55"/>
        <v>0</v>
      </c>
      <c r="AJ20" s="10">
        <f t="shared" si="56"/>
        <v>2</v>
      </c>
      <c r="AK20" s="11">
        <f t="shared" si="57"/>
        <v>1</v>
      </c>
      <c r="AL20" s="11">
        <f t="shared" si="58"/>
        <v>1</v>
      </c>
      <c r="AM20" s="11">
        <f t="shared" si="59"/>
        <v>1</v>
      </c>
      <c r="AN20" s="11">
        <f t="shared" si="60"/>
        <v>1</v>
      </c>
      <c r="AO20" s="11">
        <f t="shared" si="61"/>
        <v>0</v>
      </c>
      <c r="AP20" s="11">
        <f t="shared" si="62"/>
        <v>0</v>
      </c>
      <c r="AQ20" s="10">
        <f t="shared" si="63"/>
        <v>4</v>
      </c>
      <c r="AR20" s="11">
        <f t="shared" si="64"/>
        <v>1</v>
      </c>
      <c r="AS20" s="11">
        <f t="shared" si="65"/>
        <v>1</v>
      </c>
      <c r="AT20" s="11">
        <f t="shared" si="66"/>
        <v>1</v>
      </c>
      <c r="AU20" s="11">
        <f t="shared" si="67"/>
        <v>0</v>
      </c>
      <c r="AV20" s="11">
        <f t="shared" si="68"/>
        <v>1</v>
      </c>
      <c r="AW20" s="11">
        <f t="shared" si="69"/>
        <v>0</v>
      </c>
      <c r="AX20" s="10">
        <f t="shared" si="70"/>
        <v>4</v>
      </c>
      <c r="AY20" s="12" t="s">
        <v>1341</v>
      </c>
      <c r="AZ20" s="12" t="s">
        <v>1342</v>
      </c>
      <c r="BA20" s="13">
        <v>2833</v>
      </c>
      <c r="BB20" s="10">
        <f t="shared" si="71"/>
        <v>4</v>
      </c>
      <c r="BC20" s="17">
        <f t="shared" si="72"/>
        <v>3.6</v>
      </c>
      <c r="BD20" s="10" t="str">
        <f t="shared" si="73"/>
        <v>Bra</v>
      </c>
    </row>
    <row r="21" spans="1:56" ht="14.25" x14ac:dyDescent="0.2">
      <c r="A21" s="6" t="s">
        <v>57</v>
      </c>
      <c r="B21" s="7">
        <v>2031</v>
      </c>
      <c r="C21" s="6" t="s">
        <v>133</v>
      </c>
      <c r="D21" s="9" t="str">
        <f t="shared" si="24"/>
        <v>Christina Nordmark</v>
      </c>
      <c r="E21" s="10" t="str">
        <f t="shared" si="25"/>
        <v>christina.nordmark@rattvik.se</v>
      </c>
      <c r="F21" s="10" t="str">
        <f t="shared" si="26"/>
        <v>Ungdomskonsulent</v>
      </c>
      <c r="G21" s="11">
        <f t="shared" si="27"/>
        <v>1.25</v>
      </c>
      <c r="H21" s="11">
        <f t="shared" si="28"/>
        <v>0</v>
      </c>
      <c r="I21" s="11">
        <f t="shared" si="29"/>
        <v>1.25</v>
      </c>
      <c r="J21" s="11">
        <f t="shared" si="30"/>
        <v>1.25</v>
      </c>
      <c r="K21" s="11">
        <f t="shared" si="31"/>
        <v>0</v>
      </c>
      <c r="L21" s="10">
        <f t="shared" si="32"/>
        <v>3.75</v>
      </c>
      <c r="M21" s="11">
        <f t="shared" si="33"/>
        <v>0</v>
      </c>
      <c r="N21" s="11">
        <f t="shared" si="34"/>
        <v>0</v>
      </c>
      <c r="O21" s="11">
        <f t="shared" si="35"/>
        <v>1</v>
      </c>
      <c r="P21" s="11">
        <f t="shared" si="36"/>
        <v>1</v>
      </c>
      <c r="Q21" s="11">
        <f t="shared" si="37"/>
        <v>0</v>
      </c>
      <c r="R21" s="11">
        <f t="shared" si="38"/>
        <v>0</v>
      </c>
      <c r="S21" s="10">
        <f t="shared" si="39"/>
        <v>2</v>
      </c>
      <c r="T21" s="11">
        <f t="shared" si="40"/>
        <v>0.625</v>
      </c>
      <c r="U21" s="11">
        <f t="shared" si="41"/>
        <v>0.625</v>
      </c>
      <c r="V21" s="11">
        <f t="shared" si="42"/>
        <v>0.625</v>
      </c>
      <c r="W21" s="11">
        <f t="shared" si="43"/>
        <v>0.625</v>
      </c>
      <c r="X21" s="11">
        <f t="shared" si="44"/>
        <v>0.625</v>
      </c>
      <c r="Y21" s="11">
        <f t="shared" si="45"/>
        <v>0.625</v>
      </c>
      <c r="Z21" s="11">
        <f t="shared" si="46"/>
        <v>0.625</v>
      </c>
      <c r="AA21" s="11">
        <f t="shared" si="47"/>
        <v>0.625</v>
      </c>
      <c r="AB21" s="11">
        <f t="shared" si="48"/>
        <v>0</v>
      </c>
      <c r="AC21" s="10">
        <f t="shared" si="49"/>
        <v>5</v>
      </c>
      <c r="AD21" s="11">
        <f t="shared" si="50"/>
        <v>0</v>
      </c>
      <c r="AE21" s="11">
        <f t="shared" si="51"/>
        <v>2</v>
      </c>
      <c r="AF21" s="11">
        <f t="shared" si="52"/>
        <v>1</v>
      </c>
      <c r="AG21" s="11">
        <f t="shared" si="53"/>
        <v>0</v>
      </c>
      <c r="AH21" s="11">
        <f t="shared" si="54"/>
        <v>1</v>
      </c>
      <c r="AI21" s="11">
        <f t="shared" si="55"/>
        <v>0</v>
      </c>
      <c r="AJ21" s="10">
        <f t="shared" si="56"/>
        <v>4</v>
      </c>
      <c r="AK21" s="11">
        <f t="shared" si="57"/>
        <v>1</v>
      </c>
      <c r="AL21" s="11">
        <f t="shared" si="58"/>
        <v>1</v>
      </c>
      <c r="AM21" s="11">
        <f t="shared" si="59"/>
        <v>1</v>
      </c>
      <c r="AN21" s="11">
        <f t="shared" si="60"/>
        <v>1</v>
      </c>
      <c r="AO21" s="11">
        <f t="shared" si="61"/>
        <v>0</v>
      </c>
      <c r="AP21" s="11">
        <f t="shared" si="62"/>
        <v>0</v>
      </c>
      <c r="AQ21" s="10">
        <f t="shared" si="63"/>
        <v>4</v>
      </c>
      <c r="AR21" s="11">
        <f t="shared" si="64"/>
        <v>1</v>
      </c>
      <c r="AS21" s="11">
        <f t="shared" si="65"/>
        <v>1</v>
      </c>
      <c r="AT21" s="11">
        <f t="shared" si="66"/>
        <v>1</v>
      </c>
      <c r="AU21" s="11">
        <f t="shared" si="67"/>
        <v>0</v>
      </c>
      <c r="AV21" s="11">
        <f t="shared" si="68"/>
        <v>0</v>
      </c>
      <c r="AW21" s="11">
        <f t="shared" si="69"/>
        <v>0</v>
      </c>
      <c r="AX21" s="10">
        <f t="shared" si="70"/>
        <v>3</v>
      </c>
      <c r="AY21" s="12" t="s">
        <v>1343</v>
      </c>
      <c r="AZ21" s="12" t="s">
        <v>1344</v>
      </c>
      <c r="BA21" s="13">
        <v>2786</v>
      </c>
      <c r="BB21" s="10">
        <f t="shared" si="71"/>
        <v>3</v>
      </c>
      <c r="BC21" s="17">
        <f t="shared" si="72"/>
        <v>3.5</v>
      </c>
      <c r="BD21" s="10" t="str">
        <f t="shared" si="73"/>
        <v>Bra</v>
      </c>
    </row>
    <row r="22" spans="1:56" ht="14.25" x14ac:dyDescent="0.2">
      <c r="A22" s="6" t="s">
        <v>57</v>
      </c>
      <c r="B22" s="7">
        <v>2085</v>
      </c>
      <c r="C22" s="6" t="s">
        <v>105</v>
      </c>
      <c r="D22" s="9" t="str">
        <f t="shared" si="24"/>
        <v>Lisa Haglund</v>
      </c>
      <c r="E22" s="10" t="str">
        <f t="shared" si="25"/>
        <v>lisa.haglund@ludvika.se</v>
      </c>
      <c r="F22" s="10" t="str">
        <f t="shared" si="26"/>
        <v>Ungdomskonsulent</v>
      </c>
      <c r="G22" s="11">
        <f t="shared" si="27"/>
        <v>1.25</v>
      </c>
      <c r="H22" s="11">
        <f t="shared" si="28"/>
        <v>0</v>
      </c>
      <c r="I22" s="11">
        <f t="shared" si="29"/>
        <v>1.25</v>
      </c>
      <c r="J22" s="11">
        <f t="shared" si="30"/>
        <v>1.25</v>
      </c>
      <c r="K22" s="11">
        <f t="shared" si="31"/>
        <v>0</v>
      </c>
      <c r="L22" s="10">
        <f t="shared" si="32"/>
        <v>3.75</v>
      </c>
      <c r="M22" s="11">
        <f t="shared" si="33"/>
        <v>1</v>
      </c>
      <c r="N22" s="11">
        <f t="shared" si="34"/>
        <v>1</v>
      </c>
      <c r="O22" s="11">
        <f t="shared" si="35"/>
        <v>1</v>
      </c>
      <c r="P22" s="11">
        <f t="shared" si="36"/>
        <v>1</v>
      </c>
      <c r="Q22" s="11">
        <f t="shared" si="37"/>
        <v>1</v>
      </c>
      <c r="R22" s="11">
        <f t="shared" si="38"/>
        <v>0</v>
      </c>
      <c r="S22" s="10">
        <f t="shared" si="39"/>
        <v>5</v>
      </c>
      <c r="T22" s="11">
        <f t="shared" si="40"/>
        <v>0.625</v>
      </c>
      <c r="U22" s="11">
        <f t="shared" si="41"/>
        <v>0.625</v>
      </c>
      <c r="V22" s="11">
        <f t="shared" si="42"/>
        <v>0.625</v>
      </c>
      <c r="W22" s="11">
        <f t="shared" si="43"/>
        <v>0.625</v>
      </c>
      <c r="X22" s="11">
        <f t="shared" si="44"/>
        <v>0.625</v>
      </c>
      <c r="Y22" s="11">
        <f t="shared" si="45"/>
        <v>0.625</v>
      </c>
      <c r="Z22" s="11">
        <f t="shared" si="46"/>
        <v>0.625</v>
      </c>
      <c r="AA22" s="11">
        <f t="shared" si="47"/>
        <v>0.625</v>
      </c>
      <c r="AB22" s="11">
        <f t="shared" si="48"/>
        <v>0</v>
      </c>
      <c r="AC22" s="10">
        <f t="shared" si="49"/>
        <v>5</v>
      </c>
      <c r="AD22" s="11">
        <f t="shared" si="50"/>
        <v>0</v>
      </c>
      <c r="AE22" s="11">
        <f t="shared" si="51"/>
        <v>2</v>
      </c>
      <c r="AF22" s="11">
        <f t="shared" si="52"/>
        <v>0</v>
      </c>
      <c r="AG22" s="11">
        <f t="shared" si="53"/>
        <v>2</v>
      </c>
      <c r="AH22" s="11">
        <f t="shared" si="54"/>
        <v>0</v>
      </c>
      <c r="AI22" s="11">
        <f t="shared" si="55"/>
        <v>0</v>
      </c>
      <c r="AJ22" s="10">
        <f t="shared" si="56"/>
        <v>4</v>
      </c>
      <c r="AK22" s="11">
        <f t="shared" si="57"/>
        <v>1</v>
      </c>
      <c r="AL22" s="11">
        <f t="shared" si="58"/>
        <v>1</v>
      </c>
      <c r="AM22" s="11">
        <f t="shared" si="59"/>
        <v>1</v>
      </c>
      <c r="AN22" s="11">
        <f t="shared" si="60"/>
        <v>1</v>
      </c>
      <c r="AO22" s="11">
        <f t="shared" si="61"/>
        <v>1</v>
      </c>
      <c r="AP22" s="11">
        <f t="shared" si="62"/>
        <v>0</v>
      </c>
      <c r="AQ22" s="10">
        <f t="shared" si="63"/>
        <v>5</v>
      </c>
      <c r="AR22" s="11">
        <f t="shared" si="64"/>
        <v>1</v>
      </c>
      <c r="AS22" s="11">
        <f t="shared" si="65"/>
        <v>1</v>
      </c>
      <c r="AT22" s="11">
        <f t="shared" si="66"/>
        <v>1</v>
      </c>
      <c r="AU22" s="11">
        <f t="shared" si="67"/>
        <v>1</v>
      </c>
      <c r="AV22" s="11">
        <f t="shared" si="68"/>
        <v>1</v>
      </c>
      <c r="AW22" s="11">
        <f t="shared" si="69"/>
        <v>0</v>
      </c>
      <c r="AX22" s="10">
        <f t="shared" si="70"/>
        <v>5</v>
      </c>
      <c r="AY22" s="12" t="s">
        <v>1345</v>
      </c>
      <c r="AZ22" s="12" t="s">
        <v>1346</v>
      </c>
      <c r="BA22" s="13">
        <v>3096</v>
      </c>
      <c r="BB22" s="10">
        <f t="shared" si="71"/>
        <v>4</v>
      </c>
      <c r="BC22" s="17">
        <f t="shared" si="72"/>
        <v>4.5</v>
      </c>
      <c r="BD22" s="10" t="str">
        <f t="shared" si="73"/>
        <v>Bra</v>
      </c>
    </row>
    <row r="23" spans="1:56" ht="14.25" x14ac:dyDescent="0.2">
      <c r="A23" s="19" t="s">
        <v>212</v>
      </c>
      <c r="B23" s="7">
        <v>980</v>
      </c>
      <c r="C23" s="6" t="s">
        <v>213</v>
      </c>
      <c r="D23" s="9" t="str">
        <f t="shared" si="24"/>
        <v>Marianne Ekedahl</v>
      </c>
      <c r="E23" s="10" t="str">
        <f t="shared" si="25"/>
        <v>marianne.ekedahl@gotland.se</v>
      </c>
      <c r="F23" s="10" t="str">
        <f t="shared" si="26"/>
        <v>Verksamhetsutvecklare</v>
      </c>
      <c r="G23" s="11">
        <f t="shared" si="27"/>
        <v>0</v>
      </c>
      <c r="H23" s="11">
        <f t="shared" si="28"/>
        <v>0</v>
      </c>
      <c r="I23" s="11">
        <f t="shared" si="29"/>
        <v>0</v>
      </c>
      <c r="J23" s="11">
        <f t="shared" si="30"/>
        <v>1.25</v>
      </c>
      <c r="K23" s="11">
        <f t="shared" si="31"/>
        <v>0</v>
      </c>
      <c r="L23" s="10">
        <f t="shared" si="32"/>
        <v>1.25</v>
      </c>
      <c r="M23" s="11">
        <f t="shared" si="33"/>
        <v>1</v>
      </c>
      <c r="N23" s="11">
        <f t="shared" si="34"/>
        <v>1</v>
      </c>
      <c r="O23" s="11">
        <f t="shared" si="35"/>
        <v>1</v>
      </c>
      <c r="P23" s="11">
        <f t="shared" si="36"/>
        <v>1</v>
      </c>
      <c r="Q23" s="11">
        <f t="shared" si="37"/>
        <v>0</v>
      </c>
      <c r="R23" s="11">
        <f t="shared" si="38"/>
        <v>0</v>
      </c>
      <c r="S23" s="10">
        <f t="shared" si="39"/>
        <v>4</v>
      </c>
      <c r="T23" s="11">
        <f t="shared" si="40"/>
        <v>0</v>
      </c>
      <c r="U23" s="11">
        <f t="shared" si="41"/>
        <v>0.625</v>
      </c>
      <c r="V23" s="11">
        <f t="shared" si="42"/>
        <v>0.625</v>
      </c>
      <c r="W23" s="11">
        <f t="shared" si="43"/>
        <v>0.625</v>
      </c>
      <c r="X23" s="11">
        <f t="shared" si="44"/>
        <v>0</v>
      </c>
      <c r="Y23" s="11">
        <f t="shared" si="45"/>
        <v>0.625</v>
      </c>
      <c r="Z23" s="11">
        <f t="shared" si="46"/>
        <v>0.625</v>
      </c>
      <c r="AA23" s="11">
        <f t="shared" si="47"/>
        <v>0.625</v>
      </c>
      <c r="AB23" s="11">
        <f t="shared" si="48"/>
        <v>0</v>
      </c>
      <c r="AC23" s="10">
        <f t="shared" si="49"/>
        <v>3.75</v>
      </c>
      <c r="AD23" s="11">
        <f t="shared" si="50"/>
        <v>0</v>
      </c>
      <c r="AE23" s="11">
        <f t="shared" si="51"/>
        <v>2</v>
      </c>
      <c r="AF23" s="11">
        <f t="shared" si="52"/>
        <v>1</v>
      </c>
      <c r="AG23" s="11">
        <f t="shared" si="53"/>
        <v>0</v>
      </c>
      <c r="AH23" s="11">
        <f t="shared" si="54"/>
        <v>0</v>
      </c>
      <c r="AI23" s="11">
        <f t="shared" si="55"/>
        <v>0</v>
      </c>
      <c r="AJ23" s="10">
        <f t="shared" si="56"/>
        <v>3</v>
      </c>
      <c r="AK23" s="11">
        <f t="shared" si="57"/>
        <v>1</v>
      </c>
      <c r="AL23" s="11">
        <f t="shared" si="58"/>
        <v>1</v>
      </c>
      <c r="AM23" s="11">
        <f t="shared" si="59"/>
        <v>1</v>
      </c>
      <c r="AN23" s="11">
        <f t="shared" si="60"/>
        <v>1</v>
      </c>
      <c r="AO23" s="11">
        <f t="shared" si="61"/>
        <v>1</v>
      </c>
      <c r="AP23" s="11">
        <f t="shared" si="62"/>
        <v>0</v>
      </c>
      <c r="AQ23" s="10">
        <f t="shared" si="63"/>
        <v>5</v>
      </c>
      <c r="AR23" s="11">
        <f t="shared" si="64"/>
        <v>0</v>
      </c>
      <c r="AS23" s="11">
        <f t="shared" si="65"/>
        <v>1</v>
      </c>
      <c r="AT23" s="11">
        <f t="shared" si="66"/>
        <v>1</v>
      </c>
      <c r="AU23" s="11">
        <f t="shared" si="67"/>
        <v>0</v>
      </c>
      <c r="AV23" s="11">
        <f t="shared" si="68"/>
        <v>0</v>
      </c>
      <c r="AW23" s="11">
        <f t="shared" si="69"/>
        <v>0</v>
      </c>
      <c r="AX23" s="10">
        <f t="shared" si="70"/>
        <v>2</v>
      </c>
      <c r="AY23" s="12" t="s">
        <v>1351</v>
      </c>
      <c r="AZ23" s="12" t="s">
        <v>1352</v>
      </c>
      <c r="BA23" s="13">
        <v>3220</v>
      </c>
      <c r="BB23" s="10">
        <f t="shared" si="71"/>
        <v>5</v>
      </c>
      <c r="BC23" s="17">
        <f t="shared" si="72"/>
        <v>3.4</v>
      </c>
      <c r="BD23" s="10" t="str">
        <f t="shared" si="73"/>
        <v>Bra</v>
      </c>
    </row>
    <row r="24" spans="1:56" ht="14.25" x14ac:dyDescent="0.2">
      <c r="A24" s="19" t="s">
        <v>165</v>
      </c>
      <c r="B24" s="7">
        <v>2104</v>
      </c>
      <c r="C24" s="6" t="s">
        <v>80</v>
      </c>
      <c r="D24" s="9" t="str">
        <f t="shared" si="24"/>
        <v>Christina Eriksson Östblom</v>
      </c>
      <c r="E24" s="10" t="str">
        <f t="shared" si="25"/>
        <v>chrisitna.eriksson@hofors.se</v>
      </c>
      <c r="F24" s="10" t="str">
        <f t="shared" si="26"/>
        <v>Folkhälsostrateg</v>
      </c>
      <c r="G24" s="11">
        <f t="shared" si="27"/>
        <v>0</v>
      </c>
      <c r="H24" s="11">
        <f t="shared" si="28"/>
        <v>0</v>
      </c>
      <c r="I24" s="11">
        <f t="shared" si="29"/>
        <v>0</v>
      </c>
      <c r="J24" s="11">
        <f t="shared" si="30"/>
        <v>1.25</v>
      </c>
      <c r="K24" s="11">
        <f t="shared" si="31"/>
        <v>0</v>
      </c>
      <c r="L24" s="10">
        <f t="shared" si="32"/>
        <v>1.25</v>
      </c>
      <c r="M24" s="11">
        <f t="shared" si="33"/>
        <v>0</v>
      </c>
      <c r="N24" s="11">
        <f t="shared" si="34"/>
        <v>1</v>
      </c>
      <c r="O24" s="11">
        <f t="shared" si="35"/>
        <v>1</v>
      </c>
      <c r="P24" s="11">
        <f t="shared" si="36"/>
        <v>1</v>
      </c>
      <c r="Q24" s="11">
        <f t="shared" si="37"/>
        <v>0</v>
      </c>
      <c r="R24" s="11">
        <f t="shared" si="38"/>
        <v>0</v>
      </c>
      <c r="S24" s="10">
        <f t="shared" si="39"/>
        <v>3</v>
      </c>
      <c r="T24" s="11">
        <f t="shared" si="40"/>
        <v>0</v>
      </c>
      <c r="U24" s="11">
        <f t="shared" si="41"/>
        <v>0</v>
      </c>
      <c r="V24" s="11">
        <f t="shared" si="42"/>
        <v>0.625</v>
      </c>
      <c r="W24" s="11">
        <f t="shared" si="43"/>
        <v>0.625</v>
      </c>
      <c r="X24" s="11">
        <f t="shared" si="44"/>
        <v>0</v>
      </c>
      <c r="Y24" s="11">
        <f t="shared" si="45"/>
        <v>0.625</v>
      </c>
      <c r="Z24" s="11">
        <f t="shared" si="46"/>
        <v>0</v>
      </c>
      <c r="AA24" s="11">
        <f t="shared" si="47"/>
        <v>0.625</v>
      </c>
      <c r="AB24" s="11">
        <f t="shared" si="48"/>
        <v>0</v>
      </c>
      <c r="AC24" s="10">
        <f t="shared" si="49"/>
        <v>2.5</v>
      </c>
      <c r="AD24" s="11">
        <f t="shared" si="50"/>
        <v>0</v>
      </c>
      <c r="AE24" s="11">
        <f t="shared" si="51"/>
        <v>2</v>
      </c>
      <c r="AF24" s="11">
        <f t="shared" si="52"/>
        <v>0</v>
      </c>
      <c r="AG24" s="11">
        <f t="shared" si="53"/>
        <v>0</v>
      </c>
      <c r="AH24" s="11">
        <f t="shared" si="54"/>
        <v>0</v>
      </c>
      <c r="AI24" s="11">
        <f t="shared" si="55"/>
        <v>0</v>
      </c>
      <c r="AJ24" s="10">
        <f t="shared" si="56"/>
        <v>2</v>
      </c>
      <c r="AK24" s="11">
        <f t="shared" si="57"/>
        <v>0</v>
      </c>
      <c r="AL24" s="11">
        <f t="shared" si="58"/>
        <v>0</v>
      </c>
      <c r="AM24" s="11">
        <f t="shared" si="59"/>
        <v>0</v>
      </c>
      <c r="AN24" s="11">
        <f t="shared" si="60"/>
        <v>0</v>
      </c>
      <c r="AO24" s="11">
        <f t="shared" si="61"/>
        <v>0</v>
      </c>
      <c r="AP24" s="11">
        <f t="shared" si="62"/>
        <v>0</v>
      </c>
      <c r="AQ24" s="10">
        <f t="shared" si="63"/>
        <v>0</v>
      </c>
      <c r="AR24" s="11">
        <f t="shared" si="64"/>
        <v>0</v>
      </c>
      <c r="AS24" s="11">
        <f t="shared" si="65"/>
        <v>0</v>
      </c>
      <c r="AT24" s="11">
        <f t="shared" si="66"/>
        <v>0</v>
      </c>
      <c r="AU24" s="11">
        <f t="shared" si="67"/>
        <v>0</v>
      </c>
      <c r="AV24" s="11">
        <f t="shared" si="68"/>
        <v>0</v>
      </c>
      <c r="AW24" s="11">
        <f t="shared" si="69"/>
        <v>0</v>
      </c>
      <c r="AX24" s="10">
        <f t="shared" si="70"/>
        <v>0</v>
      </c>
      <c r="AY24" s="12" t="s">
        <v>1353</v>
      </c>
      <c r="AZ24" s="12" t="s">
        <v>1354</v>
      </c>
      <c r="BA24" s="13">
        <v>2765</v>
      </c>
      <c r="BB24" s="10">
        <f t="shared" si="71"/>
        <v>3</v>
      </c>
      <c r="BC24" s="17">
        <f t="shared" si="72"/>
        <v>1.7</v>
      </c>
      <c r="BD24" s="10" t="str">
        <f t="shared" si="73"/>
        <v>Varken eller</v>
      </c>
    </row>
    <row r="25" spans="1:56" ht="14.25" x14ac:dyDescent="0.2">
      <c r="A25" s="6" t="s">
        <v>165</v>
      </c>
      <c r="B25" s="7">
        <v>2101</v>
      </c>
      <c r="C25" s="6" t="s">
        <v>187</v>
      </c>
      <c r="D25" s="9" t="str">
        <f t="shared" si="24"/>
        <v>Mia Lindblom</v>
      </c>
      <c r="E25" s="10" t="str">
        <f t="shared" si="25"/>
        <v>mia.lindblom@ockelbo.se</v>
      </c>
      <c r="F25" s="10" t="str">
        <f t="shared" si="26"/>
        <v>Folkhälso/beredskapssamordnare</v>
      </c>
      <c r="G25" s="11">
        <f t="shared" si="27"/>
        <v>1.25</v>
      </c>
      <c r="H25" s="11">
        <f t="shared" si="28"/>
        <v>0</v>
      </c>
      <c r="I25" s="11">
        <f t="shared" si="29"/>
        <v>0</v>
      </c>
      <c r="J25" s="11">
        <f t="shared" si="30"/>
        <v>1.25</v>
      </c>
      <c r="K25" s="11">
        <f t="shared" si="31"/>
        <v>0</v>
      </c>
      <c r="L25" s="10">
        <f t="shared" si="32"/>
        <v>2.5</v>
      </c>
      <c r="M25" s="11">
        <f t="shared" si="33"/>
        <v>1</v>
      </c>
      <c r="N25" s="11">
        <f t="shared" si="34"/>
        <v>1</v>
      </c>
      <c r="O25" s="11">
        <f t="shared" si="35"/>
        <v>1</v>
      </c>
      <c r="P25" s="11">
        <f t="shared" si="36"/>
        <v>1</v>
      </c>
      <c r="Q25" s="11">
        <f t="shared" si="37"/>
        <v>0</v>
      </c>
      <c r="R25" s="11">
        <f t="shared" si="38"/>
        <v>0</v>
      </c>
      <c r="S25" s="10">
        <f t="shared" si="39"/>
        <v>4</v>
      </c>
      <c r="T25" s="11">
        <f t="shared" si="40"/>
        <v>0</v>
      </c>
      <c r="U25" s="11">
        <f t="shared" si="41"/>
        <v>0</v>
      </c>
      <c r="V25" s="11">
        <f t="shared" si="42"/>
        <v>0.625</v>
      </c>
      <c r="W25" s="11">
        <f t="shared" si="43"/>
        <v>0.625</v>
      </c>
      <c r="X25" s="11">
        <f t="shared" si="44"/>
        <v>0</v>
      </c>
      <c r="Y25" s="11">
        <f t="shared" si="45"/>
        <v>0.625</v>
      </c>
      <c r="Z25" s="11">
        <f t="shared" si="46"/>
        <v>0.625</v>
      </c>
      <c r="AA25" s="11">
        <f t="shared" si="47"/>
        <v>0.625</v>
      </c>
      <c r="AB25" s="11">
        <f t="shared" si="48"/>
        <v>0</v>
      </c>
      <c r="AC25" s="10">
        <f t="shared" si="49"/>
        <v>3.125</v>
      </c>
      <c r="AD25" s="11">
        <f t="shared" si="50"/>
        <v>1</v>
      </c>
      <c r="AE25" s="11">
        <f t="shared" si="51"/>
        <v>0</v>
      </c>
      <c r="AF25" s="11">
        <f t="shared" si="52"/>
        <v>1</v>
      </c>
      <c r="AG25" s="11">
        <f t="shared" si="53"/>
        <v>0</v>
      </c>
      <c r="AH25" s="11">
        <f t="shared" si="54"/>
        <v>0</v>
      </c>
      <c r="AI25" s="11">
        <f t="shared" si="55"/>
        <v>0</v>
      </c>
      <c r="AJ25" s="10">
        <f t="shared" si="56"/>
        <v>2</v>
      </c>
      <c r="AK25" s="11">
        <f t="shared" si="57"/>
        <v>1</v>
      </c>
      <c r="AL25" s="11">
        <f t="shared" si="58"/>
        <v>1</v>
      </c>
      <c r="AM25" s="11">
        <f t="shared" si="59"/>
        <v>1</v>
      </c>
      <c r="AN25" s="11">
        <f t="shared" si="60"/>
        <v>0</v>
      </c>
      <c r="AO25" s="11">
        <f t="shared" si="61"/>
        <v>0</v>
      </c>
      <c r="AP25" s="11">
        <f t="shared" si="62"/>
        <v>0</v>
      </c>
      <c r="AQ25" s="10">
        <f t="shared" si="63"/>
        <v>3</v>
      </c>
      <c r="AR25" s="11">
        <f t="shared" si="64"/>
        <v>1</v>
      </c>
      <c r="AS25" s="11">
        <f t="shared" si="65"/>
        <v>0</v>
      </c>
      <c r="AT25" s="11">
        <f t="shared" si="66"/>
        <v>1</v>
      </c>
      <c r="AU25" s="11">
        <f t="shared" si="67"/>
        <v>0</v>
      </c>
      <c r="AV25" s="11">
        <f t="shared" si="68"/>
        <v>0</v>
      </c>
      <c r="AW25" s="11">
        <f t="shared" si="69"/>
        <v>0</v>
      </c>
      <c r="AX25" s="10">
        <f t="shared" si="70"/>
        <v>2</v>
      </c>
      <c r="AY25" s="12" t="s">
        <v>1355</v>
      </c>
      <c r="AZ25" s="12" t="s">
        <v>1356</v>
      </c>
      <c r="BA25" s="13">
        <v>2469</v>
      </c>
      <c r="BB25" s="10">
        <f t="shared" si="71"/>
        <v>2</v>
      </c>
      <c r="BC25" s="17">
        <f t="shared" si="72"/>
        <v>2.7</v>
      </c>
      <c r="BD25" s="10" t="str">
        <f t="shared" si="73"/>
        <v>Bra</v>
      </c>
    </row>
    <row r="26" spans="1:56" ht="14.25" x14ac:dyDescent="0.2">
      <c r="A26" s="6" t="s">
        <v>165</v>
      </c>
      <c r="B26" s="7">
        <v>2121</v>
      </c>
      <c r="C26" s="6" t="s">
        <v>192</v>
      </c>
      <c r="D26" s="9" t="str">
        <f t="shared" si="24"/>
        <v>Ulla-Marie Nilsson</v>
      </c>
      <c r="E26" s="10" t="str">
        <f t="shared" si="25"/>
        <v>ulla-marie.nilsson@ovanaker.se</v>
      </c>
      <c r="F26" s="10" t="str">
        <f t="shared" si="26"/>
        <v>folkhälsosamordnare</v>
      </c>
      <c r="G26" s="11">
        <f t="shared" si="27"/>
        <v>1.25</v>
      </c>
      <c r="H26" s="11">
        <f t="shared" si="28"/>
        <v>0</v>
      </c>
      <c r="I26" s="11">
        <f t="shared" si="29"/>
        <v>0</v>
      </c>
      <c r="J26" s="11">
        <f t="shared" si="30"/>
        <v>1.25</v>
      </c>
      <c r="K26" s="11">
        <f t="shared" si="31"/>
        <v>0</v>
      </c>
      <c r="L26" s="10">
        <f t="shared" si="32"/>
        <v>2.5</v>
      </c>
      <c r="M26" s="11">
        <f t="shared" si="33"/>
        <v>1</v>
      </c>
      <c r="N26" s="11">
        <f t="shared" si="34"/>
        <v>0</v>
      </c>
      <c r="O26" s="11">
        <f t="shared" si="35"/>
        <v>1</v>
      </c>
      <c r="P26" s="11">
        <f t="shared" si="36"/>
        <v>1</v>
      </c>
      <c r="Q26" s="11">
        <f t="shared" si="37"/>
        <v>0</v>
      </c>
      <c r="R26" s="11">
        <f t="shared" si="38"/>
        <v>0</v>
      </c>
      <c r="S26" s="10">
        <f t="shared" si="39"/>
        <v>3</v>
      </c>
      <c r="T26" s="11">
        <f t="shared" si="40"/>
        <v>0</v>
      </c>
      <c r="U26" s="11">
        <f t="shared" si="41"/>
        <v>0</v>
      </c>
      <c r="V26" s="11">
        <f t="shared" si="42"/>
        <v>0</v>
      </c>
      <c r="W26" s="11">
        <f t="shared" si="43"/>
        <v>0</v>
      </c>
      <c r="X26" s="11">
        <f t="shared" si="44"/>
        <v>0</v>
      </c>
      <c r="Y26" s="11">
        <f t="shared" si="45"/>
        <v>0.625</v>
      </c>
      <c r="Z26" s="11">
        <f t="shared" si="46"/>
        <v>0.625</v>
      </c>
      <c r="AA26" s="11">
        <f t="shared" si="47"/>
        <v>0</v>
      </c>
      <c r="AB26" s="11">
        <f t="shared" si="48"/>
        <v>0</v>
      </c>
      <c r="AC26" s="10">
        <f t="shared" si="49"/>
        <v>1.25</v>
      </c>
      <c r="AD26" s="11">
        <f t="shared" si="50"/>
        <v>1</v>
      </c>
      <c r="AE26" s="11">
        <f t="shared" si="51"/>
        <v>0</v>
      </c>
      <c r="AF26" s="11">
        <f t="shared" si="52"/>
        <v>1</v>
      </c>
      <c r="AG26" s="11">
        <f t="shared" si="53"/>
        <v>0</v>
      </c>
      <c r="AH26" s="11">
        <f t="shared" si="54"/>
        <v>0</v>
      </c>
      <c r="AI26" s="11">
        <f t="shared" si="55"/>
        <v>0</v>
      </c>
      <c r="AJ26" s="10">
        <f t="shared" si="56"/>
        <v>2</v>
      </c>
      <c r="AK26" s="11">
        <f t="shared" si="57"/>
        <v>1</v>
      </c>
      <c r="AL26" s="11">
        <f t="shared" si="58"/>
        <v>0</v>
      </c>
      <c r="AM26" s="11">
        <f t="shared" si="59"/>
        <v>1</v>
      </c>
      <c r="AN26" s="11">
        <f t="shared" si="60"/>
        <v>1</v>
      </c>
      <c r="AO26" s="11">
        <f t="shared" si="61"/>
        <v>0</v>
      </c>
      <c r="AP26" s="11">
        <f t="shared" si="62"/>
        <v>0</v>
      </c>
      <c r="AQ26" s="10">
        <f t="shared" si="63"/>
        <v>3</v>
      </c>
      <c r="AR26" s="11">
        <f t="shared" si="64"/>
        <v>1</v>
      </c>
      <c r="AS26" s="11">
        <f t="shared" si="65"/>
        <v>1</v>
      </c>
      <c r="AT26" s="11">
        <f t="shared" si="66"/>
        <v>0</v>
      </c>
      <c r="AU26" s="11">
        <f t="shared" si="67"/>
        <v>1</v>
      </c>
      <c r="AV26" s="11">
        <f t="shared" si="68"/>
        <v>1</v>
      </c>
      <c r="AW26" s="11">
        <f t="shared" si="69"/>
        <v>0</v>
      </c>
      <c r="AX26" s="10">
        <f t="shared" si="70"/>
        <v>4</v>
      </c>
      <c r="AY26" s="12" t="s">
        <v>1357</v>
      </c>
      <c r="AZ26" s="12" t="s">
        <v>1358</v>
      </c>
      <c r="BA26" s="13">
        <v>2552</v>
      </c>
      <c r="BB26" s="10">
        <f t="shared" si="71"/>
        <v>3</v>
      </c>
      <c r="BC26" s="17">
        <f t="shared" si="72"/>
        <v>2.7</v>
      </c>
      <c r="BD26" s="10" t="str">
        <f t="shared" si="73"/>
        <v>Varken eller</v>
      </c>
    </row>
    <row r="27" spans="1:56" ht="14.25" x14ac:dyDescent="0.2">
      <c r="A27" s="6" t="s">
        <v>165</v>
      </c>
      <c r="B27" s="7">
        <v>2161</v>
      </c>
      <c r="C27" s="6" t="s">
        <v>1049</v>
      </c>
      <c r="D27" s="9" t="str">
        <f t="shared" si="24"/>
        <v>Esbjörn Johansson</v>
      </c>
      <c r="E27" s="10" t="str">
        <f t="shared" si="25"/>
        <v>esbjorn.johansson@ljusdal.se</v>
      </c>
      <c r="F27" s="10" t="str">
        <f t="shared" si="26"/>
        <v>Ungdomsstraget, chef fritidsgårdar</v>
      </c>
      <c r="G27" s="11">
        <f t="shared" si="27"/>
        <v>0</v>
      </c>
      <c r="H27" s="11">
        <f t="shared" si="28"/>
        <v>0</v>
      </c>
      <c r="I27" s="11">
        <f t="shared" si="29"/>
        <v>0</v>
      </c>
      <c r="J27" s="11">
        <f t="shared" si="30"/>
        <v>1.25</v>
      </c>
      <c r="K27" s="11">
        <f t="shared" si="31"/>
        <v>0</v>
      </c>
      <c r="L27" s="10">
        <f t="shared" si="32"/>
        <v>1.25</v>
      </c>
      <c r="M27" s="11">
        <f t="shared" si="33"/>
        <v>0</v>
      </c>
      <c r="N27" s="11">
        <f t="shared" si="34"/>
        <v>0</v>
      </c>
      <c r="O27" s="11">
        <f t="shared" si="35"/>
        <v>1</v>
      </c>
      <c r="P27" s="11">
        <f t="shared" si="36"/>
        <v>1</v>
      </c>
      <c r="Q27" s="11">
        <f t="shared" si="37"/>
        <v>0</v>
      </c>
      <c r="R27" s="11">
        <f t="shared" si="38"/>
        <v>0</v>
      </c>
      <c r="S27" s="10">
        <f t="shared" si="39"/>
        <v>2</v>
      </c>
      <c r="T27" s="11">
        <f t="shared" si="40"/>
        <v>0</v>
      </c>
      <c r="U27" s="11">
        <f t="shared" si="41"/>
        <v>0.625</v>
      </c>
      <c r="V27" s="11">
        <f t="shared" si="42"/>
        <v>0</v>
      </c>
      <c r="W27" s="11">
        <f t="shared" si="43"/>
        <v>0.625</v>
      </c>
      <c r="X27" s="11">
        <f t="shared" si="44"/>
        <v>0.625</v>
      </c>
      <c r="Y27" s="11">
        <f t="shared" si="45"/>
        <v>0.625</v>
      </c>
      <c r="Z27" s="11">
        <f t="shared" si="46"/>
        <v>0.625</v>
      </c>
      <c r="AA27" s="11">
        <f t="shared" si="47"/>
        <v>0.625</v>
      </c>
      <c r="AB27" s="11">
        <f t="shared" si="48"/>
        <v>0</v>
      </c>
      <c r="AC27" s="10">
        <f t="shared" si="49"/>
        <v>3.75</v>
      </c>
      <c r="AD27" s="11">
        <f t="shared" si="50"/>
        <v>0</v>
      </c>
      <c r="AE27" s="11">
        <f t="shared" si="51"/>
        <v>2</v>
      </c>
      <c r="AF27" s="11">
        <f t="shared" si="52"/>
        <v>0</v>
      </c>
      <c r="AG27" s="11">
        <f t="shared" si="53"/>
        <v>2</v>
      </c>
      <c r="AH27" s="11">
        <f t="shared" si="54"/>
        <v>0</v>
      </c>
      <c r="AI27" s="11">
        <f t="shared" si="55"/>
        <v>0</v>
      </c>
      <c r="AJ27" s="10">
        <f t="shared" si="56"/>
        <v>4</v>
      </c>
      <c r="AK27" s="11">
        <f t="shared" si="57"/>
        <v>1</v>
      </c>
      <c r="AL27" s="11">
        <f t="shared" si="58"/>
        <v>1</v>
      </c>
      <c r="AM27" s="11">
        <f t="shared" si="59"/>
        <v>1</v>
      </c>
      <c r="AN27" s="11">
        <f t="shared" si="60"/>
        <v>1</v>
      </c>
      <c r="AO27" s="11">
        <f t="shared" si="61"/>
        <v>0</v>
      </c>
      <c r="AP27" s="11">
        <f t="shared" si="62"/>
        <v>0</v>
      </c>
      <c r="AQ27" s="10">
        <f t="shared" si="63"/>
        <v>4</v>
      </c>
      <c r="AR27" s="11">
        <f t="shared" si="64"/>
        <v>0</v>
      </c>
      <c r="AS27" s="11">
        <f t="shared" si="65"/>
        <v>0</v>
      </c>
      <c r="AT27" s="11">
        <f t="shared" si="66"/>
        <v>1</v>
      </c>
      <c r="AU27" s="11">
        <f t="shared" si="67"/>
        <v>0</v>
      </c>
      <c r="AV27" s="11">
        <f t="shared" si="68"/>
        <v>0</v>
      </c>
      <c r="AW27" s="11">
        <f t="shared" si="69"/>
        <v>0</v>
      </c>
      <c r="AX27" s="10">
        <f t="shared" si="70"/>
        <v>1</v>
      </c>
      <c r="AY27" s="12" t="s">
        <v>1359</v>
      </c>
      <c r="AZ27" s="12" t="s">
        <v>1360</v>
      </c>
      <c r="BA27" s="13">
        <v>2720</v>
      </c>
      <c r="BB27" s="10">
        <f t="shared" si="71"/>
        <v>3</v>
      </c>
      <c r="BC27" s="17">
        <f t="shared" si="72"/>
        <v>2.7</v>
      </c>
      <c r="BD27" s="10" t="str">
        <f t="shared" si="73"/>
        <v>Bra</v>
      </c>
    </row>
    <row r="28" spans="1:56" ht="14.25" x14ac:dyDescent="0.2">
      <c r="A28" s="6" t="s">
        <v>165</v>
      </c>
      <c r="B28" s="7">
        <v>2181</v>
      </c>
      <c r="C28" s="6" t="s">
        <v>201</v>
      </c>
      <c r="D28" s="9" t="str">
        <f t="shared" si="24"/>
        <v>Maria Donnerstål</v>
      </c>
      <c r="E28" s="10" t="str">
        <f t="shared" si="25"/>
        <v>maria.donnerstal@sandviken.se</v>
      </c>
      <c r="F28" s="10" t="str">
        <f t="shared" si="26"/>
        <v>Drogförebyggare</v>
      </c>
      <c r="G28" s="11">
        <f t="shared" si="27"/>
        <v>1.25</v>
      </c>
      <c r="H28" s="11">
        <f t="shared" si="28"/>
        <v>1.25</v>
      </c>
      <c r="I28" s="11">
        <f t="shared" si="29"/>
        <v>1.25</v>
      </c>
      <c r="J28" s="11">
        <f t="shared" si="30"/>
        <v>1.25</v>
      </c>
      <c r="K28" s="11">
        <f t="shared" si="31"/>
        <v>0</v>
      </c>
      <c r="L28" s="10">
        <f t="shared" si="32"/>
        <v>5</v>
      </c>
      <c r="M28" s="11">
        <f t="shared" si="33"/>
        <v>1</v>
      </c>
      <c r="N28" s="11">
        <f t="shared" si="34"/>
        <v>1</v>
      </c>
      <c r="O28" s="11">
        <f t="shared" si="35"/>
        <v>1</v>
      </c>
      <c r="P28" s="11">
        <f t="shared" si="36"/>
        <v>1</v>
      </c>
      <c r="Q28" s="11">
        <f t="shared" si="37"/>
        <v>1</v>
      </c>
      <c r="R28" s="11">
        <f t="shared" si="38"/>
        <v>0</v>
      </c>
      <c r="S28" s="10">
        <f t="shared" si="39"/>
        <v>5</v>
      </c>
      <c r="T28" s="11">
        <f t="shared" si="40"/>
        <v>0</v>
      </c>
      <c r="U28" s="11">
        <f t="shared" si="41"/>
        <v>0.625</v>
      </c>
      <c r="V28" s="11">
        <f t="shared" si="42"/>
        <v>0</v>
      </c>
      <c r="W28" s="11">
        <f t="shared" si="43"/>
        <v>0</v>
      </c>
      <c r="X28" s="11">
        <f t="shared" si="44"/>
        <v>0</v>
      </c>
      <c r="Y28" s="11">
        <f t="shared" si="45"/>
        <v>0.625</v>
      </c>
      <c r="Z28" s="11">
        <f t="shared" si="46"/>
        <v>0.625</v>
      </c>
      <c r="AA28" s="11">
        <f t="shared" si="47"/>
        <v>0.625</v>
      </c>
      <c r="AB28" s="11">
        <f t="shared" si="48"/>
        <v>0</v>
      </c>
      <c r="AC28" s="10">
        <f t="shared" si="49"/>
        <v>2.5</v>
      </c>
      <c r="AD28" s="11">
        <f t="shared" si="50"/>
        <v>1</v>
      </c>
      <c r="AE28" s="11">
        <f t="shared" si="51"/>
        <v>0</v>
      </c>
      <c r="AF28" s="11">
        <f t="shared" si="52"/>
        <v>1</v>
      </c>
      <c r="AG28" s="11">
        <f t="shared" si="53"/>
        <v>0</v>
      </c>
      <c r="AH28" s="11">
        <f t="shared" si="54"/>
        <v>0</v>
      </c>
      <c r="AI28" s="11">
        <f t="shared" si="55"/>
        <v>0</v>
      </c>
      <c r="AJ28" s="10">
        <f t="shared" si="56"/>
        <v>2</v>
      </c>
      <c r="AK28" s="11">
        <f t="shared" si="57"/>
        <v>1</v>
      </c>
      <c r="AL28" s="11">
        <f t="shared" si="58"/>
        <v>1</v>
      </c>
      <c r="AM28" s="11">
        <f t="shared" si="59"/>
        <v>1</v>
      </c>
      <c r="AN28" s="11">
        <f t="shared" si="60"/>
        <v>1</v>
      </c>
      <c r="AO28" s="11">
        <f t="shared" si="61"/>
        <v>0</v>
      </c>
      <c r="AP28" s="11">
        <f t="shared" si="62"/>
        <v>0</v>
      </c>
      <c r="AQ28" s="10">
        <f t="shared" si="63"/>
        <v>4</v>
      </c>
      <c r="AR28" s="11">
        <f t="shared" si="64"/>
        <v>1</v>
      </c>
      <c r="AS28" s="11">
        <f t="shared" si="65"/>
        <v>0</v>
      </c>
      <c r="AT28" s="11">
        <f t="shared" si="66"/>
        <v>0</v>
      </c>
      <c r="AU28" s="11">
        <f t="shared" si="67"/>
        <v>1</v>
      </c>
      <c r="AV28" s="11">
        <f t="shared" si="68"/>
        <v>0</v>
      </c>
      <c r="AW28" s="11">
        <f t="shared" si="69"/>
        <v>0</v>
      </c>
      <c r="AX28" s="10">
        <f t="shared" si="70"/>
        <v>2</v>
      </c>
      <c r="AY28" s="12" t="s">
        <v>1361</v>
      </c>
      <c r="AZ28" s="12" t="s">
        <v>1362</v>
      </c>
      <c r="BA28" s="13">
        <v>3805</v>
      </c>
      <c r="BB28" s="10">
        <f t="shared" si="71"/>
        <v>5</v>
      </c>
      <c r="BC28" s="17">
        <f t="shared" si="72"/>
        <v>3.6</v>
      </c>
      <c r="BD28" s="10" t="str">
        <f t="shared" si="73"/>
        <v>Varken eller</v>
      </c>
    </row>
    <row r="29" spans="1:56" ht="14.25" x14ac:dyDescent="0.2">
      <c r="A29" s="6" t="s">
        <v>165</v>
      </c>
      <c r="B29" s="7">
        <v>2184</v>
      </c>
      <c r="C29" s="6" t="s">
        <v>178</v>
      </c>
      <c r="D29" s="9" t="str">
        <f t="shared" si="24"/>
        <v>Per Frid</v>
      </c>
      <c r="E29" s="10" t="str">
        <f t="shared" si="25"/>
        <v>per.frid@hudiksvall.se</v>
      </c>
      <c r="F29" s="10" t="str">
        <f t="shared" si="26"/>
        <v>Arbetsledare</v>
      </c>
      <c r="G29" s="11">
        <f t="shared" si="27"/>
        <v>1.25</v>
      </c>
      <c r="H29" s="11">
        <f t="shared" si="28"/>
        <v>1.25</v>
      </c>
      <c r="I29" s="11">
        <f t="shared" si="29"/>
        <v>0</v>
      </c>
      <c r="J29" s="11">
        <f t="shared" si="30"/>
        <v>0</v>
      </c>
      <c r="K29" s="11">
        <f t="shared" si="31"/>
        <v>0</v>
      </c>
      <c r="L29" s="10">
        <f t="shared" si="32"/>
        <v>2.5</v>
      </c>
      <c r="M29" s="11">
        <f t="shared" si="33"/>
        <v>1</v>
      </c>
      <c r="N29" s="11">
        <f t="shared" si="34"/>
        <v>1</v>
      </c>
      <c r="O29" s="11">
        <f t="shared" si="35"/>
        <v>1</v>
      </c>
      <c r="P29" s="11">
        <f t="shared" si="36"/>
        <v>1</v>
      </c>
      <c r="Q29" s="11">
        <f t="shared" si="37"/>
        <v>0</v>
      </c>
      <c r="R29" s="11">
        <f t="shared" si="38"/>
        <v>0</v>
      </c>
      <c r="S29" s="10">
        <f t="shared" si="39"/>
        <v>4</v>
      </c>
      <c r="T29" s="11">
        <f t="shared" si="40"/>
        <v>0</v>
      </c>
      <c r="U29" s="11">
        <f t="shared" si="41"/>
        <v>0.625</v>
      </c>
      <c r="V29" s="11">
        <f t="shared" si="42"/>
        <v>0.625</v>
      </c>
      <c r="W29" s="11">
        <f t="shared" si="43"/>
        <v>0.625</v>
      </c>
      <c r="X29" s="11">
        <f t="shared" si="44"/>
        <v>0.625</v>
      </c>
      <c r="Y29" s="11">
        <f t="shared" si="45"/>
        <v>0.625</v>
      </c>
      <c r="Z29" s="11">
        <f t="shared" si="46"/>
        <v>0.625</v>
      </c>
      <c r="AA29" s="11">
        <f t="shared" si="47"/>
        <v>0.625</v>
      </c>
      <c r="AB29" s="11">
        <f t="shared" si="48"/>
        <v>0</v>
      </c>
      <c r="AC29" s="10">
        <f t="shared" si="49"/>
        <v>4.375</v>
      </c>
      <c r="AD29" s="11">
        <f t="shared" si="50"/>
        <v>0</v>
      </c>
      <c r="AE29" s="11">
        <f t="shared" si="51"/>
        <v>2</v>
      </c>
      <c r="AF29" s="11">
        <f t="shared" si="52"/>
        <v>0</v>
      </c>
      <c r="AG29" s="11">
        <f t="shared" si="53"/>
        <v>0</v>
      </c>
      <c r="AH29" s="11">
        <f t="shared" si="54"/>
        <v>0</v>
      </c>
      <c r="AI29" s="11">
        <f t="shared" si="55"/>
        <v>0</v>
      </c>
      <c r="AJ29" s="10">
        <f t="shared" si="56"/>
        <v>2</v>
      </c>
      <c r="AK29" s="11">
        <f t="shared" si="57"/>
        <v>1</v>
      </c>
      <c r="AL29" s="11">
        <f t="shared" si="58"/>
        <v>1</v>
      </c>
      <c r="AM29" s="11">
        <f t="shared" si="59"/>
        <v>1</v>
      </c>
      <c r="AN29" s="11">
        <f t="shared" si="60"/>
        <v>1</v>
      </c>
      <c r="AO29" s="11">
        <f t="shared" si="61"/>
        <v>0</v>
      </c>
      <c r="AP29" s="11">
        <f t="shared" si="62"/>
        <v>0</v>
      </c>
      <c r="AQ29" s="10">
        <f t="shared" si="63"/>
        <v>4</v>
      </c>
      <c r="AR29" s="11">
        <f t="shared" si="64"/>
        <v>1</v>
      </c>
      <c r="AS29" s="11">
        <f t="shared" si="65"/>
        <v>1</v>
      </c>
      <c r="AT29" s="11">
        <f t="shared" si="66"/>
        <v>0</v>
      </c>
      <c r="AU29" s="11">
        <f t="shared" si="67"/>
        <v>0</v>
      </c>
      <c r="AV29" s="11">
        <f t="shared" si="68"/>
        <v>0</v>
      </c>
      <c r="AW29" s="11">
        <f t="shared" si="69"/>
        <v>0</v>
      </c>
      <c r="AX29" s="10">
        <f t="shared" si="70"/>
        <v>2</v>
      </c>
      <c r="AY29" s="12" t="s">
        <v>1363</v>
      </c>
      <c r="AZ29" s="12" t="s">
        <v>1364</v>
      </c>
      <c r="BA29" s="13">
        <v>2321</v>
      </c>
      <c r="BB29" s="10">
        <f t="shared" si="71"/>
        <v>2</v>
      </c>
      <c r="BC29" s="17">
        <f t="shared" si="72"/>
        <v>3</v>
      </c>
      <c r="BD29" s="10" t="str">
        <f t="shared" si="73"/>
        <v>Varken eller</v>
      </c>
    </row>
    <row r="30" spans="1:56" ht="14.25" x14ac:dyDescent="0.2">
      <c r="A30" s="6" t="s">
        <v>165</v>
      </c>
      <c r="B30" s="7">
        <v>2132</v>
      </c>
      <c r="C30" s="6" t="s">
        <v>181</v>
      </c>
      <c r="D30" s="9" t="str">
        <f t="shared" si="24"/>
        <v>Frida Stoltz</v>
      </c>
      <c r="E30" s="10" t="str">
        <f t="shared" si="25"/>
        <v>frida.stoltz@nordanstig.se</v>
      </c>
      <c r="F30" s="10" t="str">
        <f t="shared" si="26"/>
        <v>Ungdomssamordnare</v>
      </c>
      <c r="G30" s="11">
        <f t="shared" si="27"/>
        <v>1.25</v>
      </c>
      <c r="H30" s="11">
        <f t="shared" si="28"/>
        <v>0</v>
      </c>
      <c r="I30" s="11">
        <f t="shared" si="29"/>
        <v>1.25</v>
      </c>
      <c r="J30" s="11">
        <f t="shared" si="30"/>
        <v>1.25</v>
      </c>
      <c r="K30" s="11">
        <f t="shared" si="31"/>
        <v>0</v>
      </c>
      <c r="L30" s="10">
        <f t="shared" si="32"/>
        <v>3.75</v>
      </c>
      <c r="M30" s="11">
        <f t="shared" si="33"/>
        <v>1</v>
      </c>
      <c r="N30" s="11">
        <f t="shared" si="34"/>
        <v>0</v>
      </c>
      <c r="O30" s="11">
        <f t="shared" si="35"/>
        <v>1</v>
      </c>
      <c r="P30" s="11">
        <f t="shared" si="36"/>
        <v>1</v>
      </c>
      <c r="Q30" s="11">
        <f t="shared" si="37"/>
        <v>1</v>
      </c>
      <c r="R30" s="11">
        <f t="shared" si="38"/>
        <v>0</v>
      </c>
      <c r="S30" s="10">
        <f t="shared" si="39"/>
        <v>4</v>
      </c>
      <c r="T30" s="11">
        <f t="shared" si="40"/>
        <v>0</v>
      </c>
      <c r="U30" s="11">
        <f t="shared" si="41"/>
        <v>0</v>
      </c>
      <c r="V30" s="11">
        <f t="shared" si="42"/>
        <v>0.625</v>
      </c>
      <c r="W30" s="11">
        <f t="shared" si="43"/>
        <v>0.625</v>
      </c>
      <c r="X30" s="11">
        <f t="shared" si="44"/>
        <v>0.625</v>
      </c>
      <c r="Y30" s="11">
        <f t="shared" si="45"/>
        <v>0.625</v>
      </c>
      <c r="Z30" s="11">
        <f t="shared" si="46"/>
        <v>0.625</v>
      </c>
      <c r="AA30" s="11">
        <f t="shared" si="47"/>
        <v>0.625</v>
      </c>
      <c r="AB30" s="11">
        <f t="shared" si="48"/>
        <v>0</v>
      </c>
      <c r="AC30" s="10">
        <f t="shared" si="49"/>
        <v>3.75</v>
      </c>
      <c r="AD30" s="11">
        <f t="shared" si="50"/>
        <v>1</v>
      </c>
      <c r="AE30" s="11">
        <f t="shared" si="51"/>
        <v>2</v>
      </c>
      <c r="AF30" s="11">
        <f t="shared" si="52"/>
        <v>0</v>
      </c>
      <c r="AG30" s="11">
        <f t="shared" si="53"/>
        <v>0</v>
      </c>
      <c r="AH30" s="11">
        <f t="shared" si="54"/>
        <v>0</v>
      </c>
      <c r="AI30" s="11">
        <f t="shared" si="55"/>
        <v>0</v>
      </c>
      <c r="AJ30" s="10">
        <f t="shared" si="56"/>
        <v>3</v>
      </c>
      <c r="AK30" s="11">
        <f t="shared" si="57"/>
        <v>1</v>
      </c>
      <c r="AL30" s="11">
        <f t="shared" si="58"/>
        <v>1</v>
      </c>
      <c r="AM30" s="11">
        <f t="shared" si="59"/>
        <v>1</v>
      </c>
      <c r="AN30" s="11">
        <f t="shared" si="60"/>
        <v>1</v>
      </c>
      <c r="AO30" s="11">
        <f t="shared" si="61"/>
        <v>0</v>
      </c>
      <c r="AP30" s="11">
        <f t="shared" si="62"/>
        <v>0</v>
      </c>
      <c r="AQ30" s="10">
        <f t="shared" si="63"/>
        <v>4</v>
      </c>
      <c r="AR30" s="11">
        <f t="shared" si="64"/>
        <v>1</v>
      </c>
      <c r="AS30" s="11">
        <f t="shared" si="65"/>
        <v>1</v>
      </c>
      <c r="AT30" s="11">
        <f t="shared" si="66"/>
        <v>1</v>
      </c>
      <c r="AU30" s="11">
        <f t="shared" si="67"/>
        <v>1</v>
      </c>
      <c r="AV30" s="11">
        <f t="shared" si="68"/>
        <v>0</v>
      </c>
      <c r="AW30" s="11">
        <f t="shared" si="69"/>
        <v>0</v>
      </c>
      <c r="AX30" s="10">
        <f t="shared" si="70"/>
        <v>4</v>
      </c>
      <c r="AY30" s="12">
        <v>296</v>
      </c>
      <c r="AZ30" s="12">
        <v>506</v>
      </c>
      <c r="BA30" s="13">
        <v>802</v>
      </c>
      <c r="BB30" s="10">
        <f t="shared" si="71"/>
        <v>0</v>
      </c>
      <c r="BC30" s="17">
        <f t="shared" si="72"/>
        <v>3.2</v>
      </c>
      <c r="BD30" s="10" t="str">
        <f t="shared" si="73"/>
        <v>Dålig</v>
      </c>
    </row>
    <row r="31" spans="1:56" ht="14.25" x14ac:dyDescent="0.2">
      <c r="A31" s="6" t="s">
        <v>165</v>
      </c>
      <c r="B31" s="7">
        <v>2180</v>
      </c>
      <c r="C31" s="6" t="s">
        <v>166</v>
      </c>
      <c r="D31" s="9" t="str">
        <f t="shared" si="24"/>
        <v>Ninni Berggren Magnusson</v>
      </c>
      <c r="E31" s="10" t="str">
        <f t="shared" si="25"/>
        <v>ninni.berggren-magnusson@gavle.se</v>
      </c>
      <c r="F31" s="10" t="str">
        <f t="shared" si="26"/>
        <v>chef Kulturavdelningen</v>
      </c>
      <c r="G31" s="11">
        <f t="shared" si="27"/>
        <v>0</v>
      </c>
      <c r="H31" s="11">
        <f t="shared" si="28"/>
        <v>0</v>
      </c>
      <c r="I31" s="11">
        <f t="shared" si="29"/>
        <v>1.25</v>
      </c>
      <c r="J31" s="11">
        <f t="shared" si="30"/>
        <v>1.25</v>
      </c>
      <c r="K31" s="11">
        <f t="shared" si="31"/>
        <v>0</v>
      </c>
      <c r="L31" s="10">
        <f t="shared" si="32"/>
        <v>2.5</v>
      </c>
      <c r="M31" s="11">
        <f t="shared" si="33"/>
        <v>0</v>
      </c>
      <c r="N31" s="11">
        <f t="shared" si="34"/>
        <v>1</v>
      </c>
      <c r="O31" s="11">
        <f t="shared" si="35"/>
        <v>1</v>
      </c>
      <c r="P31" s="11">
        <f t="shared" si="36"/>
        <v>1</v>
      </c>
      <c r="Q31" s="11">
        <f t="shared" si="37"/>
        <v>0</v>
      </c>
      <c r="R31" s="11">
        <f t="shared" si="38"/>
        <v>0</v>
      </c>
      <c r="S31" s="10">
        <f t="shared" si="39"/>
        <v>3</v>
      </c>
      <c r="T31" s="11">
        <f t="shared" si="40"/>
        <v>0</v>
      </c>
      <c r="U31" s="11">
        <f t="shared" si="41"/>
        <v>0.625</v>
      </c>
      <c r="V31" s="11">
        <f t="shared" si="42"/>
        <v>0.625</v>
      </c>
      <c r="W31" s="11">
        <f t="shared" si="43"/>
        <v>0</v>
      </c>
      <c r="X31" s="11">
        <f t="shared" si="44"/>
        <v>0.625</v>
      </c>
      <c r="Y31" s="11">
        <f t="shared" si="45"/>
        <v>0.625</v>
      </c>
      <c r="Z31" s="11">
        <f t="shared" si="46"/>
        <v>0.625</v>
      </c>
      <c r="AA31" s="11">
        <f t="shared" si="47"/>
        <v>0.625</v>
      </c>
      <c r="AB31" s="11">
        <f t="shared" si="48"/>
        <v>0</v>
      </c>
      <c r="AC31" s="10">
        <f t="shared" si="49"/>
        <v>3.75</v>
      </c>
      <c r="AD31" s="11">
        <f t="shared" si="50"/>
        <v>0</v>
      </c>
      <c r="AE31" s="11">
        <f t="shared" si="51"/>
        <v>2</v>
      </c>
      <c r="AF31" s="11">
        <f t="shared" si="52"/>
        <v>0</v>
      </c>
      <c r="AG31" s="11">
        <f t="shared" si="53"/>
        <v>2</v>
      </c>
      <c r="AH31" s="11">
        <f t="shared" si="54"/>
        <v>1</v>
      </c>
      <c r="AI31" s="11">
        <f t="shared" si="55"/>
        <v>0</v>
      </c>
      <c r="AJ31" s="10">
        <f t="shared" si="56"/>
        <v>5</v>
      </c>
      <c r="AK31" s="11">
        <f t="shared" si="57"/>
        <v>1</v>
      </c>
      <c r="AL31" s="11">
        <f t="shared" si="58"/>
        <v>1</v>
      </c>
      <c r="AM31" s="11">
        <f t="shared" si="59"/>
        <v>1</v>
      </c>
      <c r="AN31" s="11">
        <f t="shared" si="60"/>
        <v>1</v>
      </c>
      <c r="AO31" s="11">
        <f t="shared" si="61"/>
        <v>0</v>
      </c>
      <c r="AP31" s="11">
        <f t="shared" si="62"/>
        <v>0</v>
      </c>
      <c r="AQ31" s="10">
        <f t="shared" si="63"/>
        <v>4</v>
      </c>
      <c r="AR31" s="11">
        <f t="shared" si="64"/>
        <v>0</v>
      </c>
      <c r="AS31" s="11">
        <f t="shared" si="65"/>
        <v>1</v>
      </c>
      <c r="AT31" s="11">
        <f t="shared" si="66"/>
        <v>1</v>
      </c>
      <c r="AU31" s="11">
        <f t="shared" si="67"/>
        <v>1</v>
      </c>
      <c r="AV31" s="11">
        <f t="shared" si="68"/>
        <v>0</v>
      </c>
      <c r="AW31" s="11">
        <f t="shared" si="69"/>
        <v>0</v>
      </c>
      <c r="AX31" s="10">
        <f t="shared" si="70"/>
        <v>3</v>
      </c>
      <c r="AY31" s="12" t="s">
        <v>1365</v>
      </c>
      <c r="AZ31" s="12" t="s">
        <v>1366</v>
      </c>
      <c r="BA31" s="13">
        <v>3450</v>
      </c>
      <c r="BB31" s="10">
        <f t="shared" si="71"/>
        <v>5</v>
      </c>
      <c r="BC31" s="17">
        <f t="shared" si="72"/>
        <v>3.8</v>
      </c>
      <c r="BD31" s="10" t="str">
        <f t="shared" si="73"/>
        <v>Bra</v>
      </c>
    </row>
    <row r="32" spans="1:56" ht="14.25" x14ac:dyDescent="0.2">
      <c r="A32" s="6" t="s">
        <v>165</v>
      </c>
      <c r="B32" s="7">
        <v>2182</v>
      </c>
      <c r="C32" s="6" t="s">
        <v>208</v>
      </c>
      <c r="D32" s="9" t="str">
        <f t="shared" si="24"/>
        <v>Anne Lindberg</v>
      </c>
      <c r="E32" s="10" t="str">
        <f t="shared" si="25"/>
        <v>anne.lindberg@soderhamn.se</v>
      </c>
      <c r="F32" s="10" t="str">
        <f t="shared" si="26"/>
        <v>Enhetschef</v>
      </c>
      <c r="G32" s="11">
        <f t="shared" si="27"/>
        <v>1.25</v>
      </c>
      <c r="H32" s="11">
        <f t="shared" si="28"/>
        <v>0</v>
      </c>
      <c r="I32" s="11">
        <f t="shared" si="29"/>
        <v>0</v>
      </c>
      <c r="J32" s="11">
        <f t="shared" si="30"/>
        <v>1.25</v>
      </c>
      <c r="K32" s="11">
        <f t="shared" si="31"/>
        <v>0</v>
      </c>
      <c r="L32" s="10">
        <f t="shared" si="32"/>
        <v>2.5</v>
      </c>
      <c r="M32" s="11">
        <f t="shared" si="33"/>
        <v>1</v>
      </c>
      <c r="N32" s="11">
        <f t="shared" si="34"/>
        <v>1</v>
      </c>
      <c r="O32" s="11">
        <f t="shared" si="35"/>
        <v>1</v>
      </c>
      <c r="P32" s="11">
        <f t="shared" si="36"/>
        <v>1</v>
      </c>
      <c r="Q32" s="11">
        <f t="shared" si="37"/>
        <v>0</v>
      </c>
      <c r="R32" s="11">
        <f t="shared" si="38"/>
        <v>0</v>
      </c>
      <c r="S32" s="10">
        <f t="shared" si="39"/>
        <v>4</v>
      </c>
      <c r="T32" s="11">
        <f t="shared" si="40"/>
        <v>0.625</v>
      </c>
      <c r="U32" s="11">
        <f t="shared" si="41"/>
        <v>0.625</v>
      </c>
      <c r="V32" s="11">
        <f t="shared" si="42"/>
        <v>0.625</v>
      </c>
      <c r="W32" s="11">
        <f t="shared" si="43"/>
        <v>0.625</v>
      </c>
      <c r="X32" s="11">
        <f t="shared" si="44"/>
        <v>0.625</v>
      </c>
      <c r="Y32" s="11">
        <f t="shared" si="45"/>
        <v>0.625</v>
      </c>
      <c r="Z32" s="11">
        <f t="shared" si="46"/>
        <v>0.625</v>
      </c>
      <c r="AA32" s="11">
        <f t="shared" si="47"/>
        <v>0.625</v>
      </c>
      <c r="AB32" s="11">
        <f t="shared" si="48"/>
        <v>0</v>
      </c>
      <c r="AC32" s="10">
        <f t="shared" si="49"/>
        <v>5</v>
      </c>
      <c r="AD32" s="11">
        <f t="shared" si="50"/>
        <v>0</v>
      </c>
      <c r="AE32" s="11">
        <f t="shared" si="51"/>
        <v>2</v>
      </c>
      <c r="AF32" s="11">
        <f t="shared" si="52"/>
        <v>0</v>
      </c>
      <c r="AG32" s="11">
        <f t="shared" si="53"/>
        <v>2</v>
      </c>
      <c r="AH32" s="11">
        <f t="shared" si="54"/>
        <v>0</v>
      </c>
      <c r="AI32" s="11">
        <f t="shared" si="55"/>
        <v>0</v>
      </c>
      <c r="AJ32" s="10">
        <f t="shared" si="56"/>
        <v>4</v>
      </c>
      <c r="AK32" s="11">
        <f t="shared" si="57"/>
        <v>1</v>
      </c>
      <c r="AL32" s="11">
        <f t="shared" si="58"/>
        <v>1</v>
      </c>
      <c r="AM32" s="11">
        <f t="shared" si="59"/>
        <v>1</v>
      </c>
      <c r="AN32" s="11">
        <f t="shared" si="60"/>
        <v>1</v>
      </c>
      <c r="AO32" s="11">
        <f t="shared" si="61"/>
        <v>1</v>
      </c>
      <c r="AP32" s="11">
        <f t="shared" si="62"/>
        <v>0</v>
      </c>
      <c r="AQ32" s="10">
        <f t="shared" si="63"/>
        <v>5</v>
      </c>
      <c r="AR32" s="11">
        <f t="shared" si="64"/>
        <v>0</v>
      </c>
      <c r="AS32" s="11">
        <f t="shared" si="65"/>
        <v>1</v>
      </c>
      <c r="AT32" s="11">
        <f t="shared" si="66"/>
        <v>1</v>
      </c>
      <c r="AU32" s="11">
        <f t="shared" si="67"/>
        <v>1</v>
      </c>
      <c r="AV32" s="11">
        <f t="shared" si="68"/>
        <v>1</v>
      </c>
      <c r="AW32" s="11">
        <f t="shared" si="69"/>
        <v>0</v>
      </c>
      <c r="AX32" s="10">
        <f t="shared" si="70"/>
        <v>4</v>
      </c>
      <c r="AY32" s="12" t="s">
        <v>1367</v>
      </c>
      <c r="AZ32" s="12" t="s">
        <v>1368</v>
      </c>
      <c r="BA32" s="13">
        <v>3184</v>
      </c>
      <c r="BB32" s="10">
        <f t="shared" si="71"/>
        <v>5</v>
      </c>
      <c r="BC32" s="17">
        <f t="shared" si="72"/>
        <v>4.2</v>
      </c>
      <c r="BD32" s="10" t="str">
        <f t="shared" si="73"/>
        <v>Mycket bra</v>
      </c>
    </row>
    <row r="33" spans="1:56" ht="14.25" x14ac:dyDescent="0.2">
      <c r="A33" s="19" t="s">
        <v>222</v>
      </c>
      <c r="B33" s="7">
        <v>1315</v>
      </c>
      <c r="C33" s="6" t="s">
        <v>232</v>
      </c>
      <c r="D33" s="9" t="str">
        <f t="shared" si="24"/>
        <v>Josefine Eirefelt</v>
      </c>
      <c r="E33" s="10" t="str">
        <f t="shared" si="25"/>
        <v>josefine.eirefelt@hylte.se</v>
      </c>
      <c r="F33" s="10" t="str">
        <f t="shared" si="26"/>
        <v>Fritids- och folkhälsochef</v>
      </c>
      <c r="G33" s="11">
        <f t="shared" si="27"/>
        <v>0</v>
      </c>
      <c r="H33" s="11">
        <f t="shared" si="28"/>
        <v>0</v>
      </c>
      <c r="I33" s="11">
        <f t="shared" si="29"/>
        <v>0</v>
      </c>
      <c r="J33" s="11">
        <f t="shared" si="30"/>
        <v>1.25</v>
      </c>
      <c r="K33" s="11">
        <f t="shared" si="31"/>
        <v>0</v>
      </c>
      <c r="L33" s="10">
        <f t="shared" si="32"/>
        <v>1.25</v>
      </c>
      <c r="M33" s="11">
        <f t="shared" si="33"/>
        <v>1</v>
      </c>
      <c r="N33" s="11">
        <f t="shared" si="34"/>
        <v>0</v>
      </c>
      <c r="O33" s="11">
        <f t="shared" si="35"/>
        <v>0</v>
      </c>
      <c r="P33" s="11">
        <f t="shared" si="36"/>
        <v>0</v>
      </c>
      <c r="Q33" s="11">
        <f t="shared" si="37"/>
        <v>0</v>
      </c>
      <c r="R33" s="11">
        <f t="shared" si="38"/>
        <v>0</v>
      </c>
      <c r="S33" s="10">
        <f t="shared" si="39"/>
        <v>1</v>
      </c>
      <c r="T33" s="11">
        <f t="shared" si="40"/>
        <v>0</v>
      </c>
      <c r="U33" s="11">
        <f t="shared" si="41"/>
        <v>0</v>
      </c>
      <c r="V33" s="11">
        <f t="shared" si="42"/>
        <v>0.625</v>
      </c>
      <c r="W33" s="11">
        <f t="shared" si="43"/>
        <v>0.625</v>
      </c>
      <c r="X33" s="11">
        <f t="shared" si="44"/>
        <v>0.625</v>
      </c>
      <c r="Y33" s="11">
        <f t="shared" si="45"/>
        <v>0</v>
      </c>
      <c r="Z33" s="11">
        <f t="shared" si="46"/>
        <v>0.625</v>
      </c>
      <c r="AA33" s="11">
        <f t="shared" si="47"/>
        <v>0</v>
      </c>
      <c r="AB33" s="11">
        <f t="shared" si="48"/>
        <v>0</v>
      </c>
      <c r="AC33" s="10">
        <f t="shared" si="49"/>
        <v>2.5</v>
      </c>
      <c r="AD33" s="11">
        <f t="shared" si="50"/>
        <v>1</v>
      </c>
      <c r="AE33" s="11">
        <f t="shared" si="51"/>
        <v>0</v>
      </c>
      <c r="AF33" s="11">
        <f t="shared" si="52"/>
        <v>0</v>
      </c>
      <c r="AG33" s="11">
        <f t="shared" si="53"/>
        <v>0</v>
      </c>
      <c r="AH33" s="11">
        <f t="shared" si="54"/>
        <v>0</v>
      </c>
      <c r="AI33" s="11">
        <f t="shared" si="55"/>
        <v>0</v>
      </c>
      <c r="AJ33" s="10">
        <f t="shared" si="56"/>
        <v>1</v>
      </c>
      <c r="AK33" s="11">
        <f t="shared" si="57"/>
        <v>1</v>
      </c>
      <c r="AL33" s="11">
        <f t="shared" si="58"/>
        <v>1</v>
      </c>
      <c r="AM33" s="11">
        <f t="shared" si="59"/>
        <v>0</v>
      </c>
      <c r="AN33" s="11">
        <f t="shared" si="60"/>
        <v>0</v>
      </c>
      <c r="AO33" s="11">
        <f t="shared" si="61"/>
        <v>1</v>
      </c>
      <c r="AP33" s="11">
        <f t="shared" si="62"/>
        <v>0</v>
      </c>
      <c r="AQ33" s="10">
        <f t="shared" si="63"/>
        <v>3</v>
      </c>
      <c r="AR33" s="11">
        <f t="shared" si="64"/>
        <v>1</v>
      </c>
      <c r="AS33" s="11">
        <f t="shared" si="65"/>
        <v>0</v>
      </c>
      <c r="AT33" s="11">
        <f t="shared" si="66"/>
        <v>1</v>
      </c>
      <c r="AU33" s="11">
        <f t="shared" si="67"/>
        <v>0</v>
      </c>
      <c r="AV33" s="11">
        <f t="shared" si="68"/>
        <v>0</v>
      </c>
      <c r="AW33" s="11">
        <f t="shared" si="69"/>
        <v>0</v>
      </c>
      <c r="AX33" s="10">
        <f t="shared" si="70"/>
        <v>2</v>
      </c>
      <c r="AY33" s="12" t="s">
        <v>1370</v>
      </c>
      <c r="AZ33" s="12">
        <v>774</v>
      </c>
      <c r="BA33" s="13">
        <v>2253</v>
      </c>
      <c r="BB33" s="10">
        <f t="shared" si="71"/>
        <v>1</v>
      </c>
      <c r="BC33" s="17">
        <f t="shared" si="72"/>
        <v>1.7</v>
      </c>
      <c r="BD33" s="10" t="str">
        <f t="shared" si="73"/>
        <v>Varken eller</v>
      </c>
    </row>
    <row r="34" spans="1:56" ht="14.25" x14ac:dyDescent="0.2">
      <c r="A34" s="6" t="s">
        <v>222</v>
      </c>
      <c r="B34" s="7">
        <v>1381</v>
      </c>
      <c r="C34" s="6" t="s">
        <v>245</v>
      </c>
      <c r="D34" s="9" t="str">
        <f t="shared" si="24"/>
        <v>Sofia Larsson</v>
      </c>
      <c r="E34" s="10" t="str">
        <f t="shared" si="25"/>
        <v>sofia.larsson@laholm.se</v>
      </c>
      <c r="F34" s="10" t="str">
        <f t="shared" si="26"/>
        <v>Ungdomssamordnare</v>
      </c>
      <c r="G34" s="11">
        <f t="shared" si="27"/>
        <v>1.25</v>
      </c>
      <c r="H34" s="11">
        <f t="shared" si="28"/>
        <v>1.25</v>
      </c>
      <c r="I34" s="11">
        <f t="shared" si="29"/>
        <v>1.25</v>
      </c>
      <c r="J34" s="11">
        <f t="shared" si="30"/>
        <v>0</v>
      </c>
      <c r="K34" s="11">
        <f t="shared" si="31"/>
        <v>0</v>
      </c>
      <c r="L34" s="10">
        <f t="shared" si="32"/>
        <v>3.75</v>
      </c>
      <c r="M34" s="11">
        <f t="shared" si="33"/>
        <v>0</v>
      </c>
      <c r="N34" s="11">
        <f t="shared" si="34"/>
        <v>0</v>
      </c>
      <c r="O34" s="11">
        <f t="shared" si="35"/>
        <v>1</v>
      </c>
      <c r="P34" s="11">
        <f t="shared" si="36"/>
        <v>1</v>
      </c>
      <c r="Q34" s="11">
        <f t="shared" si="37"/>
        <v>1</v>
      </c>
      <c r="R34" s="11">
        <f t="shared" si="38"/>
        <v>0</v>
      </c>
      <c r="S34" s="10">
        <f t="shared" si="39"/>
        <v>3</v>
      </c>
      <c r="T34" s="11">
        <f t="shared" si="40"/>
        <v>0</v>
      </c>
      <c r="U34" s="11">
        <f t="shared" si="41"/>
        <v>0.625</v>
      </c>
      <c r="V34" s="11">
        <f t="shared" si="42"/>
        <v>0.625</v>
      </c>
      <c r="W34" s="11">
        <f t="shared" si="43"/>
        <v>0.625</v>
      </c>
      <c r="X34" s="11">
        <f t="shared" si="44"/>
        <v>0</v>
      </c>
      <c r="Y34" s="11">
        <f t="shared" si="45"/>
        <v>0.625</v>
      </c>
      <c r="Z34" s="11">
        <f t="shared" si="46"/>
        <v>0.625</v>
      </c>
      <c r="AA34" s="11">
        <f t="shared" si="47"/>
        <v>0.625</v>
      </c>
      <c r="AB34" s="11">
        <f t="shared" si="48"/>
        <v>0</v>
      </c>
      <c r="AC34" s="10">
        <f t="shared" si="49"/>
        <v>3.75</v>
      </c>
      <c r="AD34" s="11">
        <f t="shared" si="50"/>
        <v>1</v>
      </c>
      <c r="AE34" s="11">
        <f t="shared" si="51"/>
        <v>0</v>
      </c>
      <c r="AF34" s="11">
        <f t="shared" si="52"/>
        <v>1</v>
      </c>
      <c r="AG34" s="11">
        <f t="shared" si="53"/>
        <v>0</v>
      </c>
      <c r="AH34" s="11">
        <f t="shared" si="54"/>
        <v>0</v>
      </c>
      <c r="AI34" s="11">
        <f t="shared" si="55"/>
        <v>0</v>
      </c>
      <c r="AJ34" s="10">
        <f t="shared" si="56"/>
        <v>2</v>
      </c>
      <c r="AK34" s="11">
        <f t="shared" si="57"/>
        <v>1</v>
      </c>
      <c r="AL34" s="11">
        <f t="shared" si="58"/>
        <v>1</v>
      </c>
      <c r="AM34" s="11">
        <f t="shared" si="59"/>
        <v>1</v>
      </c>
      <c r="AN34" s="11">
        <f t="shared" si="60"/>
        <v>1</v>
      </c>
      <c r="AO34" s="11">
        <f t="shared" si="61"/>
        <v>0</v>
      </c>
      <c r="AP34" s="11">
        <f t="shared" si="62"/>
        <v>0</v>
      </c>
      <c r="AQ34" s="10">
        <f t="shared" si="63"/>
        <v>4</v>
      </c>
      <c r="AR34" s="11">
        <f t="shared" si="64"/>
        <v>1</v>
      </c>
      <c r="AS34" s="11">
        <f t="shared" si="65"/>
        <v>1</v>
      </c>
      <c r="AT34" s="11">
        <f t="shared" si="66"/>
        <v>0</v>
      </c>
      <c r="AU34" s="11">
        <f t="shared" si="67"/>
        <v>1</v>
      </c>
      <c r="AV34" s="11">
        <f t="shared" si="68"/>
        <v>1</v>
      </c>
      <c r="AW34" s="11">
        <f t="shared" si="69"/>
        <v>0</v>
      </c>
      <c r="AX34" s="10">
        <f t="shared" si="70"/>
        <v>4</v>
      </c>
      <c r="AY34" s="12" t="s">
        <v>1371</v>
      </c>
      <c r="AZ34" s="12" t="s">
        <v>1372</v>
      </c>
      <c r="BA34" s="13">
        <v>2364</v>
      </c>
      <c r="BB34" s="10">
        <f t="shared" si="71"/>
        <v>2</v>
      </c>
      <c r="BC34" s="17">
        <f t="shared" si="72"/>
        <v>3.2</v>
      </c>
      <c r="BD34" s="10" t="str">
        <f t="shared" si="73"/>
        <v>Varken eller</v>
      </c>
    </row>
    <row r="35" spans="1:56" ht="14.25" x14ac:dyDescent="0.2">
      <c r="A35" s="6" t="s">
        <v>222</v>
      </c>
      <c r="B35" s="7">
        <v>1383</v>
      </c>
      <c r="C35" s="6" t="s">
        <v>254</v>
      </c>
      <c r="D35" s="9" t="str">
        <f t="shared" si="24"/>
        <v>Anna Nilsson</v>
      </c>
      <c r="E35" s="10" t="str">
        <f t="shared" si="25"/>
        <v>anna.nilsson@varberg.se</v>
      </c>
      <c r="F35" s="10" t="str">
        <f t="shared" si="26"/>
        <v>Enhetschef Ungdomsgårdar</v>
      </c>
      <c r="G35" s="11">
        <f t="shared" si="27"/>
        <v>0</v>
      </c>
      <c r="H35" s="11">
        <f t="shared" si="28"/>
        <v>0</v>
      </c>
      <c r="I35" s="11">
        <f t="shared" si="29"/>
        <v>1.25</v>
      </c>
      <c r="J35" s="11">
        <f t="shared" si="30"/>
        <v>0</v>
      </c>
      <c r="K35" s="11">
        <f t="shared" si="31"/>
        <v>0</v>
      </c>
      <c r="L35" s="10">
        <f t="shared" si="32"/>
        <v>1.25</v>
      </c>
      <c r="M35" s="11">
        <f t="shared" si="33"/>
        <v>1</v>
      </c>
      <c r="N35" s="11">
        <f t="shared" si="34"/>
        <v>1</v>
      </c>
      <c r="O35" s="11">
        <f t="shared" si="35"/>
        <v>1</v>
      </c>
      <c r="P35" s="11">
        <f t="shared" si="36"/>
        <v>1</v>
      </c>
      <c r="Q35" s="11">
        <f t="shared" si="37"/>
        <v>0</v>
      </c>
      <c r="R35" s="11">
        <f t="shared" si="38"/>
        <v>0</v>
      </c>
      <c r="S35" s="10">
        <f t="shared" si="39"/>
        <v>4</v>
      </c>
      <c r="T35" s="11">
        <f t="shared" si="40"/>
        <v>0.625</v>
      </c>
      <c r="U35" s="11">
        <f t="shared" si="41"/>
        <v>0.625</v>
      </c>
      <c r="V35" s="11">
        <f t="shared" si="42"/>
        <v>0.625</v>
      </c>
      <c r="W35" s="11">
        <f t="shared" si="43"/>
        <v>0</v>
      </c>
      <c r="X35" s="11">
        <f t="shared" si="44"/>
        <v>0</v>
      </c>
      <c r="Y35" s="11">
        <f t="shared" si="45"/>
        <v>0.625</v>
      </c>
      <c r="Z35" s="11">
        <f t="shared" si="46"/>
        <v>0.625</v>
      </c>
      <c r="AA35" s="11">
        <f t="shared" si="47"/>
        <v>0.625</v>
      </c>
      <c r="AB35" s="11">
        <f t="shared" si="48"/>
        <v>0</v>
      </c>
      <c r="AC35" s="10">
        <f t="shared" si="49"/>
        <v>3.75</v>
      </c>
      <c r="AD35" s="11">
        <f t="shared" si="50"/>
        <v>0</v>
      </c>
      <c r="AE35" s="11">
        <f t="shared" si="51"/>
        <v>2</v>
      </c>
      <c r="AF35" s="11">
        <f t="shared" si="52"/>
        <v>1</v>
      </c>
      <c r="AG35" s="11">
        <f t="shared" si="53"/>
        <v>0</v>
      </c>
      <c r="AH35" s="11">
        <f t="shared" si="54"/>
        <v>0</v>
      </c>
      <c r="AI35" s="11">
        <f t="shared" si="55"/>
        <v>0</v>
      </c>
      <c r="AJ35" s="10">
        <f t="shared" si="56"/>
        <v>3</v>
      </c>
      <c r="AK35" s="11">
        <f t="shared" si="57"/>
        <v>0</v>
      </c>
      <c r="AL35" s="11">
        <f t="shared" si="58"/>
        <v>1</v>
      </c>
      <c r="AM35" s="11">
        <f t="shared" si="59"/>
        <v>1</v>
      </c>
      <c r="AN35" s="11">
        <f t="shared" si="60"/>
        <v>1</v>
      </c>
      <c r="AO35" s="11">
        <f t="shared" si="61"/>
        <v>0</v>
      </c>
      <c r="AP35" s="11">
        <f t="shared" si="62"/>
        <v>0</v>
      </c>
      <c r="AQ35" s="10">
        <f t="shared" si="63"/>
        <v>3</v>
      </c>
      <c r="AR35" s="11">
        <f t="shared" si="64"/>
        <v>1</v>
      </c>
      <c r="AS35" s="11">
        <f t="shared" si="65"/>
        <v>1</v>
      </c>
      <c r="AT35" s="11">
        <f t="shared" si="66"/>
        <v>0</v>
      </c>
      <c r="AU35" s="11">
        <f t="shared" si="67"/>
        <v>0</v>
      </c>
      <c r="AV35" s="11">
        <f t="shared" si="68"/>
        <v>0</v>
      </c>
      <c r="AW35" s="11">
        <f t="shared" si="69"/>
        <v>0</v>
      </c>
      <c r="AX35" s="10">
        <f t="shared" si="70"/>
        <v>2</v>
      </c>
      <c r="AY35" s="12" t="s">
        <v>1373</v>
      </c>
      <c r="AZ35" s="12" t="s">
        <v>1374</v>
      </c>
      <c r="BA35" s="13">
        <v>2626</v>
      </c>
      <c r="BB35" s="10">
        <f t="shared" si="71"/>
        <v>3</v>
      </c>
      <c r="BC35" s="17">
        <f t="shared" si="72"/>
        <v>2.9</v>
      </c>
      <c r="BD35" s="10" t="str">
        <f t="shared" si="73"/>
        <v>Bra</v>
      </c>
    </row>
    <row r="36" spans="1:56" ht="14.25" x14ac:dyDescent="0.2">
      <c r="A36" s="6" t="s">
        <v>222</v>
      </c>
      <c r="B36" s="7">
        <v>1380</v>
      </c>
      <c r="C36" s="6" t="s">
        <v>227</v>
      </c>
      <c r="D36" s="9" t="str">
        <f t="shared" si="24"/>
        <v>Therese Wallgren</v>
      </c>
      <c r="E36" s="10" t="str">
        <f t="shared" si="25"/>
        <v>therese.wallgren@halmstad.se</v>
      </c>
      <c r="F36" s="10" t="str">
        <f t="shared" si="26"/>
        <v>Samordnare</v>
      </c>
      <c r="G36" s="11">
        <f t="shared" si="27"/>
        <v>1.25</v>
      </c>
      <c r="H36" s="11">
        <f t="shared" si="28"/>
        <v>0</v>
      </c>
      <c r="I36" s="11">
        <f t="shared" si="29"/>
        <v>1.25</v>
      </c>
      <c r="J36" s="11">
        <f t="shared" si="30"/>
        <v>1.25</v>
      </c>
      <c r="K36" s="11">
        <f t="shared" si="31"/>
        <v>0</v>
      </c>
      <c r="L36" s="10">
        <f t="shared" si="32"/>
        <v>3.75</v>
      </c>
      <c r="M36" s="11">
        <f t="shared" si="33"/>
        <v>1</v>
      </c>
      <c r="N36" s="11">
        <f t="shared" si="34"/>
        <v>1</v>
      </c>
      <c r="O36" s="11">
        <f t="shared" si="35"/>
        <v>1</v>
      </c>
      <c r="P36" s="11">
        <f t="shared" si="36"/>
        <v>0</v>
      </c>
      <c r="Q36" s="11">
        <f t="shared" si="37"/>
        <v>0</v>
      </c>
      <c r="R36" s="11">
        <f t="shared" si="38"/>
        <v>0</v>
      </c>
      <c r="S36" s="10">
        <f t="shared" si="39"/>
        <v>3</v>
      </c>
      <c r="T36" s="11">
        <f t="shared" si="40"/>
        <v>0</v>
      </c>
      <c r="U36" s="11">
        <f t="shared" si="41"/>
        <v>0.625</v>
      </c>
      <c r="V36" s="11">
        <f t="shared" si="42"/>
        <v>0.625</v>
      </c>
      <c r="W36" s="11">
        <f t="shared" si="43"/>
        <v>0.625</v>
      </c>
      <c r="X36" s="11">
        <f t="shared" si="44"/>
        <v>0.625</v>
      </c>
      <c r="Y36" s="11">
        <f t="shared" si="45"/>
        <v>0.625</v>
      </c>
      <c r="Z36" s="11">
        <f t="shared" si="46"/>
        <v>0.625</v>
      </c>
      <c r="AA36" s="11">
        <f t="shared" si="47"/>
        <v>0.625</v>
      </c>
      <c r="AB36" s="11">
        <f t="shared" si="48"/>
        <v>0</v>
      </c>
      <c r="AC36" s="10">
        <f t="shared" si="49"/>
        <v>4.375</v>
      </c>
      <c r="AD36" s="11">
        <f t="shared" si="50"/>
        <v>0</v>
      </c>
      <c r="AE36" s="11">
        <f t="shared" si="51"/>
        <v>2</v>
      </c>
      <c r="AF36" s="11">
        <f t="shared" si="52"/>
        <v>0</v>
      </c>
      <c r="AG36" s="11">
        <f t="shared" si="53"/>
        <v>2</v>
      </c>
      <c r="AH36" s="11">
        <f t="shared" si="54"/>
        <v>1</v>
      </c>
      <c r="AI36" s="11">
        <f t="shared" si="55"/>
        <v>0</v>
      </c>
      <c r="AJ36" s="10">
        <f t="shared" si="56"/>
        <v>5</v>
      </c>
      <c r="AK36" s="11">
        <f t="shared" si="57"/>
        <v>1</v>
      </c>
      <c r="AL36" s="11">
        <f t="shared" si="58"/>
        <v>1</v>
      </c>
      <c r="AM36" s="11">
        <f t="shared" si="59"/>
        <v>1</v>
      </c>
      <c r="AN36" s="11">
        <f t="shared" si="60"/>
        <v>1</v>
      </c>
      <c r="AO36" s="11">
        <f t="shared" si="61"/>
        <v>0</v>
      </c>
      <c r="AP36" s="11">
        <f t="shared" si="62"/>
        <v>0</v>
      </c>
      <c r="AQ36" s="10">
        <f t="shared" si="63"/>
        <v>4</v>
      </c>
      <c r="AR36" s="11">
        <f t="shared" si="64"/>
        <v>0</v>
      </c>
      <c r="AS36" s="11">
        <f t="shared" si="65"/>
        <v>1</v>
      </c>
      <c r="AT36" s="11">
        <f t="shared" si="66"/>
        <v>1</v>
      </c>
      <c r="AU36" s="11">
        <f t="shared" si="67"/>
        <v>0</v>
      </c>
      <c r="AV36" s="11">
        <f t="shared" si="68"/>
        <v>0</v>
      </c>
      <c r="AW36" s="11">
        <f t="shared" si="69"/>
        <v>0</v>
      </c>
      <c r="AX36" s="10">
        <f t="shared" si="70"/>
        <v>2</v>
      </c>
      <c r="AY36" s="12" t="s">
        <v>1375</v>
      </c>
      <c r="AZ36" s="12" t="s">
        <v>1376</v>
      </c>
      <c r="BA36" s="13">
        <v>3177</v>
      </c>
      <c r="BB36" s="10">
        <f t="shared" si="71"/>
        <v>5</v>
      </c>
      <c r="BC36" s="17">
        <f t="shared" si="72"/>
        <v>3.9</v>
      </c>
      <c r="BD36" s="10" t="str">
        <f t="shared" si="73"/>
        <v>Mycket bra</v>
      </c>
    </row>
    <row r="37" spans="1:56" ht="14.25" x14ac:dyDescent="0.2">
      <c r="A37" s="6" t="s">
        <v>222</v>
      </c>
      <c r="B37" s="7">
        <v>1382</v>
      </c>
      <c r="C37" s="6" t="s">
        <v>223</v>
      </c>
      <c r="D37" s="9" t="str">
        <f t="shared" si="24"/>
        <v>Erika Svensson</v>
      </c>
      <c r="E37" s="10" t="str">
        <f t="shared" si="25"/>
        <v>erika.svensson@falkenberg.se</v>
      </c>
      <c r="F37" s="10" t="str">
        <f t="shared" si="26"/>
        <v>Ungdomschef</v>
      </c>
      <c r="G37" s="11">
        <f t="shared" si="27"/>
        <v>1.25</v>
      </c>
      <c r="H37" s="11">
        <f t="shared" si="28"/>
        <v>0</v>
      </c>
      <c r="I37" s="11">
        <f t="shared" si="29"/>
        <v>1.25</v>
      </c>
      <c r="J37" s="11">
        <f t="shared" si="30"/>
        <v>1.25</v>
      </c>
      <c r="K37" s="11">
        <f t="shared" si="31"/>
        <v>0</v>
      </c>
      <c r="L37" s="10">
        <f t="shared" si="32"/>
        <v>3.75</v>
      </c>
      <c r="M37" s="11">
        <f t="shared" si="33"/>
        <v>1</v>
      </c>
      <c r="N37" s="11">
        <f t="shared" si="34"/>
        <v>0</v>
      </c>
      <c r="O37" s="11">
        <f t="shared" si="35"/>
        <v>1</v>
      </c>
      <c r="P37" s="11">
        <f t="shared" si="36"/>
        <v>1</v>
      </c>
      <c r="Q37" s="11">
        <f t="shared" si="37"/>
        <v>1</v>
      </c>
      <c r="R37" s="11">
        <f t="shared" si="38"/>
        <v>0</v>
      </c>
      <c r="S37" s="10">
        <f t="shared" si="39"/>
        <v>4</v>
      </c>
      <c r="T37" s="11">
        <f t="shared" si="40"/>
        <v>0.625</v>
      </c>
      <c r="U37" s="11">
        <f t="shared" si="41"/>
        <v>0.625</v>
      </c>
      <c r="V37" s="11">
        <f t="shared" si="42"/>
        <v>0.625</v>
      </c>
      <c r="W37" s="11">
        <f t="shared" si="43"/>
        <v>0</v>
      </c>
      <c r="X37" s="11">
        <f t="shared" si="44"/>
        <v>0.625</v>
      </c>
      <c r="Y37" s="11">
        <f t="shared" si="45"/>
        <v>0.625</v>
      </c>
      <c r="Z37" s="11">
        <f t="shared" si="46"/>
        <v>0.625</v>
      </c>
      <c r="AA37" s="11">
        <f t="shared" si="47"/>
        <v>0.625</v>
      </c>
      <c r="AB37" s="11">
        <f t="shared" si="48"/>
        <v>0</v>
      </c>
      <c r="AC37" s="10">
        <f t="shared" si="49"/>
        <v>4.375</v>
      </c>
      <c r="AD37" s="11">
        <f t="shared" si="50"/>
        <v>0</v>
      </c>
      <c r="AE37" s="11">
        <f t="shared" si="51"/>
        <v>2</v>
      </c>
      <c r="AF37" s="11">
        <f t="shared" si="52"/>
        <v>0</v>
      </c>
      <c r="AG37" s="11">
        <f t="shared" si="53"/>
        <v>2</v>
      </c>
      <c r="AH37" s="11">
        <f t="shared" si="54"/>
        <v>0</v>
      </c>
      <c r="AI37" s="11">
        <f t="shared" si="55"/>
        <v>0</v>
      </c>
      <c r="AJ37" s="10">
        <f t="shared" si="56"/>
        <v>4</v>
      </c>
      <c r="AK37" s="11">
        <f t="shared" si="57"/>
        <v>1</v>
      </c>
      <c r="AL37" s="11">
        <f t="shared" si="58"/>
        <v>1</v>
      </c>
      <c r="AM37" s="11">
        <f t="shared" si="59"/>
        <v>1</v>
      </c>
      <c r="AN37" s="11">
        <f t="shared" si="60"/>
        <v>1</v>
      </c>
      <c r="AO37" s="11">
        <f t="shared" si="61"/>
        <v>1</v>
      </c>
      <c r="AP37" s="11">
        <f t="shared" si="62"/>
        <v>0</v>
      </c>
      <c r="AQ37" s="10">
        <f t="shared" si="63"/>
        <v>5</v>
      </c>
      <c r="AR37" s="11">
        <f t="shared" si="64"/>
        <v>1</v>
      </c>
      <c r="AS37" s="11">
        <f t="shared" si="65"/>
        <v>1</v>
      </c>
      <c r="AT37" s="11">
        <f t="shared" si="66"/>
        <v>1</v>
      </c>
      <c r="AU37" s="11">
        <f t="shared" si="67"/>
        <v>1</v>
      </c>
      <c r="AV37" s="11">
        <f t="shared" si="68"/>
        <v>0</v>
      </c>
      <c r="AW37" s="11">
        <f t="shared" si="69"/>
        <v>0</v>
      </c>
      <c r="AX37" s="10">
        <f t="shared" si="70"/>
        <v>4</v>
      </c>
      <c r="AY37" s="12" t="s">
        <v>1377</v>
      </c>
      <c r="AZ37" s="12">
        <v>897</v>
      </c>
      <c r="BA37" s="13">
        <v>2605</v>
      </c>
      <c r="BB37" s="10">
        <f t="shared" si="71"/>
        <v>3</v>
      </c>
      <c r="BC37" s="17">
        <f t="shared" si="72"/>
        <v>4</v>
      </c>
      <c r="BD37" s="10" t="str">
        <f t="shared" si="73"/>
        <v>Mycket bra</v>
      </c>
    </row>
    <row r="38" spans="1:56" ht="14.25" x14ac:dyDescent="0.2">
      <c r="A38" s="6" t="s">
        <v>222</v>
      </c>
      <c r="B38" s="7">
        <v>1384</v>
      </c>
      <c r="C38" s="6" t="s">
        <v>239</v>
      </c>
      <c r="D38" s="9" t="str">
        <f t="shared" si="24"/>
        <v>Stefan Löfmark</v>
      </c>
      <c r="E38" s="10" t="str">
        <f t="shared" si="25"/>
        <v>stefan.lofmark@kungsbacka.se</v>
      </c>
      <c r="F38" s="10" t="str">
        <f t="shared" si="26"/>
        <v>Enhetschef för Ung i Kungsbacka</v>
      </c>
      <c r="G38" s="11">
        <f t="shared" si="27"/>
        <v>1.25</v>
      </c>
      <c r="H38" s="11">
        <f t="shared" si="28"/>
        <v>1.25</v>
      </c>
      <c r="I38" s="11">
        <f t="shared" si="29"/>
        <v>1.25</v>
      </c>
      <c r="J38" s="11">
        <f t="shared" si="30"/>
        <v>1.25</v>
      </c>
      <c r="K38" s="11">
        <f t="shared" si="31"/>
        <v>0</v>
      </c>
      <c r="L38" s="10">
        <f t="shared" si="32"/>
        <v>5</v>
      </c>
      <c r="M38" s="11">
        <f t="shared" si="33"/>
        <v>1</v>
      </c>
      <c r="N38" s="11">
        <f t="shared" si="34"/>
        <v>1</v>
      </c>
      <c r="O38" s="11">
        <f t="shared" si="35"/>
        <v>1</v>
      </c>
      <c r="P38" s="11">
        <f t="shared" si="36"/>
        <v>1</v>
      </c>
      <c r="Q38" s="11">
        <f t="shared" si="37"/>
        <v>0</v>
      </c>
      <c r="R38" s="11">
        <f t="shared" si="38"/>
        <v>0</v>
      </c>
      <c r="S38" s="10">
        <f t="shared" si="39"/>
        <v>4</v>
      </c>
      <c r="T38" s="11">
        <f t="shared" si="40"/>
        <v>0.625</v>
      </c>
      <c r="U38" s="11">
        <f t="shared" si="41"/>
        <v>0.625</v>
      </c>
      <c r="V38" s="11">
        <f t="shared" si="42"/>
        <v>0.625</v>
      </c>
      <c r="W38" s="11">
        <f t="shared" si="43"/>
        <v>0.625</v>
      </c>
      <c r="X38" s="11">
        <f t="shared" si="44"/>
        <v>0</v>
      </c>
      <c r="Y38" s="11">
        <f t="shared" si="45"/>
        <v>0.625</v>
      </c>
      <c r="Z38" s="11">
        <f t="shared" si="46"/>
        <v>0.625</v>
      </c>
      <c r="AA38" s="11">
        <f t="shared" si="47"/>
        <v>0.625</v>
      </c>
      <c r="AB38" s="11">
        <f t="shared" si="48"/>
        <v>0</v>
      </c>
      <c r="AC38" s="10">
        <f t="shared" si="49"/>
        <v>4.375</v>
      </c>
      <c r="AD38" s="11">
        <f t="shared" si="50"/>
        <v>1</v>
      </c>
      <c r="AE38" s="11">
        <f t="shared" si="51"/>
        <v>0</v>
      </c>
      <c r="AF38" s="11">
        <f t="shared" si="52"/>
        <v>0</v>
      </c>
      <c r="AG38" s="11">
        <f t="shared" si="53"/>
        <v>2</v>
      </c>
      <c r="AH38" s="11">
        <f t="shared" si="54"/>
        <v>0</v>
      </c>
      <c r="AI38" s="11">
        <f t="shared" si="55"/>
        <v>0</v>
      </c>
      <c r="AJ38" s="10">
        <f t="shared" si="56"/>
        <v>3</v>
      </c>
      <c r="AK38" s="11">
        <f t="shared" si="57"/>
        <v>1</v>
      </c>
      <c r="AL38" s="11">
        <f t="shared" si="58"/>
        <v>1</v>
      </c>
      <c r="AM38" s="11">
        <f t="shared" si="59"/>
        <v>1</v>
      </c>
      <c r="AN38" s="11">
        <f t="shared" si="60"/>
        <v>1</v>
      </c>
      <c r="AO38" s="11">
        <f t="shared" si="61"/>
        <v>0</v>
      </c>
      <c r="AP38" s="11">
        <f t="shared" si="62"/>
        <v>0</v>
      </c>
      <c r="AQ38" s="10">
        <f t="shared" si="63"/>
        <v>4</v>
      </c>
      <c r="AR38" s="11">
        <f t="shared" si="64"/>
        <v>0</v>
      </c>
      <c r="AS38" s="11">
        <f t="shared" si="65"/>
        <v>1</v>
      </c>
      <c r="AT38" s="11">
        <f t="shared" si="66"/>
        <v>1</v>
      </c>
      <c r="AU38" s="11">
        <f t="shared" si="67"/>
        <v>0</v>
      </c>
      <c r="AV38" s="11">
        <f t="shared" si="68"/>
        <v>1</v>
      </c>
      <c r="AW38" s="11">
        <f t="shared" si="69"/>
        <v>0</v>
      </c>
      <c r="AX38" s="10">
        <f t="shared" si="70"/>
        <v>3</v>
      </c>
      <c r="AY38" s="12" t="s">
        <v>1378</v>
      </c>
      <c r="AZ38" s="12" t="s">
        <v>1379</v>
      </c>
      <c r="BA38" s="13">
        <v>2659</v>
      </c>
      <c r="BB38" s="10">
        <f t="shared" si="71"/>
        <v>3</v>
      </c>
      <c r="BC38" s="17">
        <f t="shared" si="72"/>
        <v>3.8</v>
      </c>
      <c r="BD38" s="10" t="str">
        <f t="shared" si="73"/>
        <v>Mycket bra</v>
      </c>
    </row>
    <row r="39" spans="1:56" ht="14.25" x14ac:dyDescent="0.2">
      <c r="A39" s="19" t="s">
        <v>260</v>
      </c>
      <c r="B39" s="7">
        <v>2303</v>
      </c>
      <c r="C39" s="6" t="s">
        <v>279</v>
      </c>
      <c r="D39" s="9" t="str">
        <f t="shared" si="24"/>
        <v>Elin Dahlin</v>
      </c>
      <c r="E39" s="10" t="str">
        <f t="shared" si="25"/>
        <v>elin.dahlin@ragunda.se</v>
      </c>
      <c r="F39" s="10" t="str">
        <f t="shared" si="26"/>
        <v>folkhälsoutvecklare/KAA-handläggare</v>
      </c>
      <c r="G39" s="11">
        <f t="shared" si="27"/>
        <v>0</v>
      </c>
      <c r="H39" s="11">
        <f t="shared" si="28"/>
        <v>0</v>
      </c>
      <c r="I39" s="11">
        <f t="shared" si="29"/>
        <v>0</v>
      </c>
      <c r="J39" s="11">
        <f t="shared" si="30"/>
        <v>0</v>
      </c>
      <c r="K39" s="11">
        <f t="shared" si="31"/>
        <v>0</v>
      </c>
      <c r="L39" s="10">
        <f t="shared" si="32"/>
        <v>0</v>
      </c>
      <c r="M39" s="11">
        <f t="shared" si="33"/>
        <v>1</v>
      </c>
      <c r="N39" s="11">
        <f t="shared" si="34"/>
        <v>0</v>
      </c>
      <c r="O39" s="11">
        <f t="shared" si="35"/>
        <v>0</v>
      </c>
      <c r="P39" s="11">
        <f t="shared" si="36"/>
        <v>1</v>
      </c>
      <c r="Q39" s="11">
        <f t="shared" si="37"/>
        <v>0</v>
      </c>
      <c r="R39" s="11">
        <f t="shared" si="38"/>
        <v>0</v>
      </c>
      <c r="S39" s="10">
        <f t="shared" si="39"/>
        <v>2</v>
      </c>
      <c r="T39" s="11">
        <f t="shared" si="40"/>
        <v>0</v>
      </c>
      <c r="U39" s="11">
        <f t="shared" si="41"/>
        <v>0</v>
      </c>
      <c r="V39" s="11">
        <f t="shared" si="42"/>
        <v>0</v>
      </c>
      <c r="W39" s="11">
        <f t="shared" si="43"/>
        <v>0</v>
      </c>
      <c r="X39" s="11">
        <f t="shared" si="44"/>
        <v>0</v>
      </c>
      <c r="Y39" s="11">
        <f t="shared" si="45"/>
        <v>0.625</v>
      </c>
      <c r="Z39" s="11">
        <f t="shared" si="46"/>
        <v>0</v>
      </c>
      <c r="AA39" s="11">
        <f t="shared" si="47"/>
        <v>0</v>
      </c>
      <c r="AB39" s="11">
        <f t="shared" si="48"/>
        <v>0</v>
      </c>
      <c r="AC39" s="10">
        <f t="shared" si="49"/>
        <v>0.625</v>
      </c>
      <c r="AD39" s="11">
        <f t="shared" si="50"/>
        <v>1</v>
      </c>
      <c r="AE39" s="11">
        <f t="shared" si="51"/>
        <v>0</v>
      </c>
      <c r="AF39" s="11">
        <f t="shared" si="52"/>
        <v>0</v>
      </c>
      <c r="AG39" s="11">
        <f t="shared" si="53"/>
        <v>2</v>
      </c>
      <c r="AH39" s="11">
        <f t="shared" si="54"/>
        <v>0</v>
      </c>
      <c r="AI39" s="11">
        <f t="shared" si="55"/>
        <v>0</v>
      </c>
      <c r="AJ39" s="10">
        <f t="shared" si="56"/>
        <v>3</v>
      </c>
      <c r="AK39" s="11">
        <f t="shared" si="57"/>
        <v>0</v>
      </c>
      <c r="AL39" s="11">
        <f t="shared" si="58"/>
        <v>1</v>
      </c>
      <c r="AM39" s="11">
        <f t="shared" si="59"/>
        <v>1</v>
      </c>
      <c r="AN39" s="11">
        <f t="shared" si="60"/>
        <v>0</v>
      </c>
      <c r="AO39" s="11">
        <f t="shared" si="61"/>
        <v>0</v>
      </c>
      <c r="AP39" s="11">
        <f t="shared" si="62"/>
        <v>0</v>
      </c>
      <c r="AQ39" s="10">
        <f t="shared" si="63"/>
        <v>2</v>
      </c>
      <c r="AR39" s="11">
        <f t="shared" si="64"/>
        <v>0</v>
      </c>
      <c r="AS39" s="11">
        <f t="shared" si="65"/>
        <v>0</v>
      </c>
      <c r="AT39" s="11">
        <f t="shared" si="66"/>
        <v>0</v>
      </c>
      <c r="AU39" s="11">
        <f t="shared" si="67"/>
        <v>0</v>
      </c>
      <c r="AV39" s="11">
        <f t="shared" si="68"/>
        <v>0</v>
      </c>
      <c r="AW39" s="11">
        <f t="shared" si="69"/>
        <v>0</v>
      </c>
      <c r="AX39" s="10">
        <f t="shared" si="70"/>
        <v>0</v>
      </c>
      <c r="AY39" s="12">
        <v>494</v>
      </c>
      <c r="AZ39" s="12" t="s">
        <v>1363</v>
      </c>
      <c r="BA39" s="13">
        <v>1670</v>
      </c>
      <c r="BB39" s="10">
        <f t="shared" si="71"/>
        <v>0</v>
      </c>
      <c r="BC39" s="17">
        <f t="shared" si="72"/>
        <v>1.1000000000000001</v>
      </c>
      <c r="BD39" s="10" t="str">
        <f t="shared" si="73"/>
        <v>Varken eller</v>
      </c>
    </row>
    <row r="40" spans="1:56" ht="14.25" x14ac:dyDescent="0.2">
      <c r="A40" s="6" t="s">
        <v>260</v>
      </c>
      <c r="B40" s="7">
        <v>2305</v>
      </c>
      <c r="C40" s="6" t="s">
        <v>1050</v>
      </c>
      <c r="D40" s="9" t="str">
        <f t="shared" si="24"/>
        <v>Anna Lundström</v>
      </c>
      <c r="E40" s="10" t="str">
        <f t="shared" si="25"/>
        <v>anna.lundstrom@bracke.se</v>
      </c>
      <c r="F40" s="10" t="str">
        <f t="shared" si="26"/>
        <v>Kulturchef</v>
      </c>
      <c r="G40" s="11">
        <f t="shared" si="27"/>
        <v>0</v>
      </c>
      <c r="H40" s="11">
        <f t="shared" si="28"/>
        <v>0</v>
      </c>
      <c r="I40" s="11">
        <f t="shared" si="29"/>
        <v>0</v>
      </c>
      <c r="J40" s="11">
        <f t="shared" si="30"/>
        <v>0</v>
      </c>
      <c r="K40" s="11">
        <f t="shared" si="31"/>
        <v>0</v>
      </c>
      <c r="L40" s="10">
        <f t="shared" si="32"/>
        <v>0</v>
      </c>
      <c r="M40" s="11">
        <f t="shared" si="33"/>
        <v>1</v>
      </c>
      <c r="N40" s="11">
        <f t="shared" si="34"/>
        <v>1</v>
      </c>
      <c r="O40" s="11">
        <f t="shared" si="35"/>
        <v>1</v>
      </c>
      <c r="P40" s="11">
        <f t="shared" si="36"/>
        <v>1</v>
      </c>
      <c r="Q40" s="11">
        <f t="shared" si="37"/>
        <v>0</v>
      </c>
      <c r="R40" s="11">
        <f t="shared" si="38"/>
        <v>0</v>
      </c>
      <c r="S40" s="10">
        <f t="shared" si="39"/>
        <v>4</v>
      </c>
      <c r="T40" s="11">
        <f t="shared" si="40"/>
        <v>0</v>
      </c>
      <c r="U40" s="11">
        <f t="shared" si="41"/>
        <v>0.625</v>
      </c>
      <c r="V40" s="11">
        <f t="shared" si="42"/>
        <v>0.625</v>
      </c>
      <c r="W40" s="11">
        <f t="shared" si="43"/>
        <v>0.625</v>
      </c>
      <c r="X40" s="11">
        <f t="shared" si="44"/>
        <v>0.625</v>
      </c>
      <c r="Y40" s="11">
        <f t="shared" si="45"/>
        <v>0.625</v>
      </c>
      <c r="Z40" s="11">
        <f t="shared" si="46"/>
        <v>0</v>
      </c>
      <c r="AA40" s="11">
        <f t="shared" si="47"/>
        <v>0.625</v>
      </c>
      <c r="AB40" s="11">
        <f t="shared" si="48"/>
        <v>0</v>
      </c>
      <c r="AC40" s="10">
        <f t="shared" si="49"/>
        <v>3.75</v>
      </c>
      <c r="AD40" s="11">
        <f t="shared" si="50"/>
        <v>1</v>
      </c>
      <c r="AE40" s="11">
        <f t="shared" si="51"/>
        <v>0</v>
      </c>
      <c r="AF40" s="11">
        <f t="shared" si="52"/>
        <v>0</v>
      </c>
      <c r="AG40" s="11">
        <f t="shared" si="53"/>
        <v>0</v>
      </c>
      <c r="AH40" s="11">
        <f t="shared" si="54"/>
        <v>0</v>
      </c>
      <c r="AI40" s="11">
        <f t="shared" si="55"/>
        <v>0</v>
      </c>
      <c r="AJ40" s="10">
        <f t="shared" si="56"/>
        <v>1</v>
      </c>
      <c r="AK40" s="11">
        <f t="shared" si="57"/>
        <v>1</v>
      </c>
      <c r="AL40" s="11">
        <f t="shared" si="58"/>
        <v>0</v>
      </c>
      <c r="AM40" s="11">
        <f t="shared" si="59"/>
        <v>1</v>
      </c>
      <c r="AN40" s="11">
        <f t="shared" si="60"/>
        <v>0</v>
      </c>
      <c r="AO40" s="11">
        <f t="shared" si="61"/>
        <v>0</v>
      </c>
      <c r="AP40" s="11">
        <f t="shared" si="62"/>
        <v>0</v>
      </c>
      <c r="AQ40" s="10">
        <f t="shared" si="63"/>
        <v>2</v>
      </c>
      <c r="AR40" s="11">
        <f t="shared" si="64"/>
        <v>1</v>
      </c>
      <c r="AS40" s="11">
        <f t="shared" si="65"/>
        <v>0</v>
      </c>
      <c r="AT40" s="11">
        <f t="shared" si="66"/>
        <v>0</v>
      </c>
      <c r="AU40" s="11">
        <f t="shared" si="67"/>
        <v>0</v>
      </c>
      <c r="AV40" s="11">
        <f t="shared" si="68"/>
        <v>0</v>
      </c>
      <c r="AW40" s="11">
        <f t="shared" si="69"/>
        <v>0</v>
      </c>
      <c r="AX40" s="10">
        <f t="shared" si="70"/>
        <v>1</v>
      </c>
      <c r="AY40" s="12" t="s">
        <v>1380</v>
      </c>
      <c r="AZ40" s="12" t="s">
        <v>1381</v>
      </c>
      <c r="BA40" s="13">
        <v>2133</v>
      </c>
      <c r="BB40" s="10">
        <f t="shared" si="71"/>
        <v>1</v>
      </c>
      <c r="BC40" s="17">
        <f t="shared" si="72"/>
        <v>1.8</v>
      </c>
      <c r="BD40" s="10" t="str">
        <f t="shared" si="73"/>
        <v>Varken eller</v>
      </c>
    </row>
    <row r="41" spans="1:56" ht="14.25" x14ac:dyDescent="0.2">
      <c r="A41" s="6" t="s">
        <v>260</v>
      </c>
      <c r="B41" s="7">
        <v>2309</v>
      </c>
      <c r="C41" s="6" t="s">
        <v>275</v>
      </c>
      <c r="D41" s="9" t="str">
        <f t="shared" si="24"/>
        <v>Louise Öhnstedt</v>
      </c>
      <c r="E41" s="10" t="str">
        <f t="shared" si="25"/>
        <v>louise.ohnstedt@krokom.se</v>
      </c>
      <c r="F41" s="10" t="str">
        <f t="shared" si="26"/>
        <v>Ungdomskultursamordnare</v>
      </c>
      <c r="G41" s="11">
        <f t="shared" si="27"/>
        <v>1.25</v>
      </c>
      <c r="H41" s="11">
        <f t="shared" si="28"/>
        <v>0</v>
      </c>
      <c r="I41" s="11">
        <f t="shared" si="29"/>
        <v>1.25</v>
      </c>
      <c r="J41" s="11">
        <f t="shared" si="30"/>
        <v>1.25</v>
      </c>
      <c r="K41" s="11">
        <f t="shared" si="31"/>
        <v>0</v>
      </c>
      <c r="L41" s="10">
        <f t="shared" si="32"/>
        <v>3.75</v>
      </c>
      <c r="M41" s="11">
        <f t="shared" si="33"/>
        <v>1</v>
      </c>
      <c r="N41" s="11">
        <f t="shared" si="34"/>
        <v>1</v>
      </c>
      <c r="O41" s="11">
        <f t="shared" si="35"/>
        <v>0</v>
      </c>
      <c r="P41" s="11">
        <f t="shared" si="36"/>
        <v>1</v>
      </c>
      <c r="Q41" s="11">
        <f t="shared" si="37"/>
        <v>0</v>
      </c>
      <c r="R41" s="11">
        <f t="shared" si="38"/>
        <v>0</v>
      </c>
      <c r="S41" s="10">
        <f t="shared" si="39"/>
        <v>3</v>
      </c>
      <c r="T41" s="11">
        <f t="shared" si="40"/>
        <v>0</v>
      </c>
      <c r="U41" s="11">
        <f t="shared" si="41"/>
        <v>0</v>
      </c>
      <c r="V41" s="11">
        <f t="shared" si="42"/>
        <v>0.625</v>
      </c>
      <c r="W41" s="11">
        <f t="shared" si="43"/>
        <v>0</v>
      </c>
      <c r="X41" s="11">
        <f t="shared" si="44"/>
        <v>0.625</v>
      </c>
      <c r="Y41" s="11">
        <f t="shared" si="45"/>
        <v>0.625</v>
      </c>
      <c r="Z41" s="11">
        <f t="shared" si="46"/>
        <v>0.625</v>
      </c>
      <c r="AA41" s="11">
        <f t="shared" si="47"/>
        <v>0.625</v>
      </c>
      <c r="AB41" s="11">
        <f t="shared" si="48"/>
        <v>0</v>
      </c>
      <c r="AC41" s="10">
        <f t="shared" si="49"/>
        <v>3.125</v>
      </c>
      <c r="AD41" s="11">
        <f t="shared" si="50"/>
        <v>0</v>
      </c>
      <c r="AE41" s="11">
        <f t="shared" si="51"/>
        <v>2</v>
      </c>
      <c r="AF41" s="11">
        <f t="shared" si="52"/>
        <v>1</v>
      </c>
      <c r="AG41" s="11">
        <f t="shared" si="53"/>
        <v>0</v>
      </c>
      <c r="AH41" s="11">
        <f t="shared" si="54"/>
        <v>0</v>
      </c>
      <c r="AI41" s="11">
        <f t="shared" si="55"/>
        <v>0</v>
      </c>
      <c r="AJ41" s="10">
        <f t="shared" si="56"/>
        <v>3</v>
      </c>
      <c r="AK41" s="11">
        <f t="shared" si="57"/>
        <v>1</v>
      </c>
      <c r="AL41" s="11">
        <f t="shared" si="58"/>
        <v>1</v>
      </c>
      <c r="AM41" s="11">
        <f t="shared" si="59"/>
        <v>1</v>
      </c>
      <c r="AN41" s="11">
        <f t="shared" si="60"/>
        <v>1</v>
      </c>
      <c r="AO41" s="11">
        <f t="shared" si="61"/>
        <v>0</v>
      </c>
      <c r="AP41" s="11">
        <f t="shared" si="62"/>
        <v>0</v>
      </c>
      <c r="AQ41" s="10">
        <f t="shared" si="63"/>
        <v>4</v>
      </c>
      <c r="AR41" s="11">
        <f t="shared" si="64"/>
        <v>0</v>
      </c>
      <c r="AS41" s="11">
        <f t="shared" si="65"/>
        <v>0</v>
      </c>
      <c r="AT41" s="11">
        <f t="shared" si="66"/>
        <v>0</v>
      </c>
      <c r="AU41" s="11">
        <f t="shared" si="67"/>
        <v>0</v>
      </c>
      <c r="AV41" s="11">
        <f t="shared" si="68"/>
        <v>0</v>
      </c>
      <c r="AW41" s="11">
        <f t="shared" si="69"/>
        <v>0</v>
      </c>
      <c r="AX41" s="10">
        <f t="shared" si="70"/>
        <v>0</v>
      </c>
      <c r="AY41" s="12" t="s">
        <v>1382</v>
      </c>
      <c r="AZ41" s="12">
        <v>895</v>
      </c>
      <c r="BA41" s="13">
        <v>2195</v>
      </c>
      <c r="BB41" s="10">
        <f t="shared" si="71"/>
        <v>1</v>
      </c>
      <c r="BC41" s="17">
        <f t="shared" si="72"/>
        <v>2.6</v>
      </c>
      <c r="BD41" s="10" t="str">
        <f t="shared" si="73"/>
        <v>Bra</v>
      </c>
    </row>
    <row r="42" spans="1:56" ht="14.25" x14ac:dyDescent="0.2">
      <c r="A42" s="6" t="s">
        <v>260</v>
      </c>
      <c r="B42" s="7">
        <v>2380</v>
      </c>
      <c r="C42" s="6" t="s">
        <v>277</v>
      </c>
      <c r="D42" s="9" t="str">
        <f t="shared" si="24"/>
        <v>Pererik Linde och Malin Carlström</v>
      </c>
      <c r="E42" s="10" t="str">
        <f t="shared" si="25"/>
        <v>pererik.linde@ostersund.se; malin.carlstrom@ostersund.se</v>
      </c>
      <c r="F42" s="10" t="str">
        <f t="shared" si="26"/>
        <v>Handläggare, kultur- och fritidsförvaltningen &amp; Maja  Vik. Koordinator drogförebyggande arbete</v>
      </c>
      <c r="G42" s="11">
        <f t="shared" si="27"/>
        <v>1.25</v>
      </c>
      <c r="H42" s="11">
        <f t="shared" si="28"/>
        <v>0</v>
      </c>
      <c r="I42" s="11">
        <f t="shared" si="29"/>
        <v>1.25</v>
      </c>
      <c r="J42" s="11">
        <f t="shared" si="30"/>
        <v>0</v>
      </c>
      <c r="K42" s="11">
        <f t="shared" si="31"/>
        <v>0</v>
      </c>
      <c r="L42" s="10">
        <f t="shared" si="32"/>
        <v>2.5</v>
      </c>
      <c r="M42" s="11">
        <f t="shared" si="33"/>
        <v>1</v>
      </c>
      <c r="N42" s="11">
        <f t="shared" si="34"/>
        <v>1</v>
      </c>
      <c r="O42" s="11">
        <f t="shared" si="35"/>
        <v>1</v>
      </c>
      <c r="P42" s="11">
        <f t="shared" si="36"/>
        <v>1</v>
      </c>
      <c r="Q42" s="11">
        <f t="shared" si="37"/>
        <v>1</v>
      </c>
      <c r="R42" s="11">
        <f t="shared" si="38"/>
        <v>0</v>
      </c>
      <c r="S42" s="10">
        <f t="shared" si="39"/>
        <v>5</v>
      </c>
      <c r="T42" s="11">
        <f t="shared" si="40"/>
        <v>0.625</v>
      </c>
      <c r="U42" s="11">
        <f t="shared" si="41"/>
        <v>0.625</v>
      </c>
      <c r="V42" s="11">
        <f t="shared" si="42"/>
        <v>0.625</v>
      </c>
      <c r="W42" s="11">
        <f t="shared" si="43"/>
        <v>0</v>
      </c>
      <c r="X42" s="11">
        <f t="shared" si="44"/>
        <v>0</v>
      </c>
      <c r="Y42" s="11">
        <f t="shared" si="45"/>
        <v>0.625</v>
      </c>
      <c r="Z42" s="11">
        <f t="shared" si="46"/>
        <v>0</v>
      </c>
      <c r="AA42" s="11">
        <f t="shared" si="47"/>
        <v>0.625</v>
      </c>
      <c r="AB42" s="11">
        <f t="shared" si="48"/>
        <v>0</v>
      </c>
      <c r="AC42" s="10">
        <f t="shared" si="49"/>
        <v>3.125</v>
      </c>
      <c r="AD42" s="11">
        <f t="shared" si="50"/>
        <v>1</v>
      </c>
      <c r="AE42" s="11">
        <f t="shared" si="51"/>
        <v>0</v>
      </c>
      <c r="AF42" s="11">
        <f t="shared" si="52"/>
        <v>1</v>
      </c>
      <c r="AG42" s="11">
        <f t="shared" si="53"/>
        <v>0</v>
      </c>
      <c r="AH42" s="11">
        <f t="shared" si="54"/>
        <v>0</v>
      </c>
      <c r="AI42" s="11">
        <f t="shared" si="55"/>
        <v>0</v>
      </c>
      <c r="AJ42" s="10">
        <f t="shared" si="56"/>
        <v>2</v>
      </c>
      <c r="AK42" s="11">
        <f t="shared" si="57"/>
        <v>0</v>
      </c>
      <c r="AL42" s="11">
        <f t="shared" si="58"/>
        <v>1</v>
      </c>
      <c r="AM42" s="11">
        <f t="shared" si="59"/>
        <v>1</v>
      </c>
      <c r="AN42" s="11">
        <f t="shared" si="60"/>
        <v>0</v>
      </c>
      <c r="AO42" s="11">
        <f t="shared" si="61"/>
        <v>0</v>
      </c>
      <c r="AP42" s="11">
        <f t="shared" si="62"/>
        <v>0</v>
      </c>
      <c r="AQ42" s="10">
        <f t="shared" si="63"/>
        <v>2</v>
      </c>
      <c r="AR42" s="11">
        <f t="shared" si="64"/>
        <v>1</v>
      </c>
      <c r="AS42" s="11">
        <f t="shared" si="65"/>
        <v>1</v>
      </c>
      <c r="AT42" s="11">
        <f t="shared" si="66"/>
        <v>1</v>
      </c>
      <c r="AU42" s="11">
        <f t="shared" si="67"/>
        <v>0</v>
      </c>
      <c r="AV42" s="11">
        <f t="shared" si="68"/>
        <v>1</v>
      </c>
      <c r="AW42" s="11">
        <f t="shared" si="69"/>
        <v>0</v>
      </c>
      <c r="AX42" s="10">
        <f t="shared" si="70"/>
        <v>4</v>
      </c>
      <c r="AY42" s="12" t="s">
        <v>1383</v>
      </c>
      <c r="AZ42" s="12" t="s">
        <v>1350</v>
      </c>
      <c r="BA42" s="13">
        <v>2847</v>
      </c>
      <c r="BB42" s="10">
        <f t="shared" si="71"/>
        <v>4</v>
      </c>
      <c r="BC42" s="17">
        <f t="shared" si="72"/>
        <v>3.2</v>
      </c>
      <c r="BD42" s="10" t="str">
        <f t="shared" si="73"/>
        <v>Varken eller</v>
      </c>
    </row>
    <row r="43" spans="1:56" ht="14.25" x14ac:dyDescent="0.2">
      <c r="A43" s="6" t="s">
        <v>260</v>
      </c>
      <c r="B43" s="7">
        <v>2313</v>
      </c>
      <c r="C43" s="6" t="s">
        <v>288</v>
      </c>
      <c r="D43" s="9" t="str">
        <f t="shared" si="24"/>
        <v>Magdalena Sannemo</v>
      </c>
      <c r="E43" s="10" t="str">
        <f t="shared" si="25"/>
        <v>magdalena.sannemo@stromsund.se</v>
      </c>
      <c r="F43" s="10" t="str">
        <f t="shared" si="26"/>
        <v>Ungdomskonsulent</v>
      </c>
      <c r="G43" s="11">
        <f t="shared" si="27"/>
        <v>1.25</v>
      </c>
      <c r="H43" s="11">
        <f t="shared" si="28"/>
        <v>0</v>
      </c>
      <c r="I43" s="11">
        <f t="shared" si="29"/>
        <v>1.25</v>
      </c>
      <c r="J43" s="11">
        <f t="shared" si="30"/>
        <v>1.25</v>
      </c>
      <c r="K43" s="11">
        <f t="shared" si="31"/>
        <v>0</v>
      </c>
      <c r="L43" s="10">
        <f t="shared" si="32"/>
        <v>3.75</v>
      </c>
      <c r="M43" s="11">
        <f t="shared" si="33"/>
        <v>1</v>
      </c>
      <c r="N43" s="11">
        <f t="shared" si="34"/>
        <v>1</v>
      </c>
      <c r="O43" s="11">
        <f t="shared" si="35"/>
        <v>1</v>
      </c>
      <c r="P43" s="11">
        <f t="shared" si="36"/>
        <v>1</v>
      </c>
      <c r="Q43" s="11">
        <f t="shared" si="37"/>
        <v>0</v>
      </c>
      <c r="R43" s="11">
        <f t="shared" si="38"/>
        <v>0</v>
      </c>
      <c r="S43" s="10">
        <f t="shared" si="39"/>
        <v>4</v>
      </c>
      <c r="T43" s="11">
        <f t="shared" si="40"/>
        <v>0</v>
      </c>
      <c r="U43" s="11">
        <f t="shared" si="41"/>
        <v>0</v>
      </c>
      <c r="V43" s="11">
        <f t="shared" si="42"/>
        <v>0.625</v>
      </c>
      <c r="W43" s="11">
        <f t="shared" si="43"/>
        <v>0</v>
      </c>
      <c r="X43" s="11">
        <f t="shared" si="44"/>
        <v>0</v>
      </c>
      <c r="Y43" s="11">
        <f t="shared" si="45"/>
        <v>0.625</v>
      </c>
      <c r="Z43" s="11">
        <f t="shared" si="46"/>
        <v>0</v>
      </c>
      <c r="AA43" s="11">
        <f t="shared" si="47"/>
        <v>0.625</v>
      </c>
      <c r="AB43" s="11">
        <f t="shared" si="48"/>
        <v>0</v>
      </c>
      <c r="AC43" s="10">
        <f t="shared" si="49"/>
        <v>1.875</v>
      </c>
      <c r="AD43" s="11">
        <f t="shared" si="50"/>
        <v>1</v>
      </c>
      <c r="AE43" s="11">
        <f t="shared" si="51"/>
        <v>0</v>
      </c>
      <c r="AF43" s="11">
        <f t="shared" si="52"/>
        <v>0</v>
      </c>
      <c r="AG43" s="11">
        <f t="shared" si="53"/>
        <v>0</v>
      </c>
      <c r="AH43" s="11">
        <f t="shared" si="54"/>
        <v>0</v>
      </c>
      <c r="AI43" s="11">
        <f t="shared" si="55"/>
        <v>0</v>
      </c>
      <c r="AJ43" s="10">
        <f t="shared" si="56"/>
        <v>1</v>
      </c>
      <c r="AK43" s="11">
        <f t="shared" si="57"/>
        <v>0</v>
      </c>
      <c r="AL43" s="11">
        <f t="shared" si="58"/>
        <v>0</v>
      </c>
      <c r="AM43" s="11">
        <f t="shared" si="59"/>
        <v>1</v>
      </c>
      <c r="AN43" s="11">
        <f t="shared" si="60"/>
        <v>0</v>
      </c>
      <c r="AO43" s="11">
        <f t="shared" si="61"/>
        <v>0</v>
      </c>
      <c r="AP43" s="11">
        <f t="shared" si="62"/>
        <v>0</v>
      </c>
      <c r="AQ43" s="10">
        <f t="shared" si="63"/>
        <v>1</v>
      </c>
      <c r="AR43" s="11">
        <f t="shared" si="64"/>
        <v>1</v>
      </c>
      <c r="AS43" s="11">
        <f t="shared" si="65"/>
        <v>1</v>
      </c>
      <c r="AT43" s="11">
        <f t="shared" si="66"/>
        <v>1</v>
      </c>
      <c r="AU43" s="11">
        <f t="shared" si="67"/>
        <v>0</v>
      </c>
      <c r="AV43" s="11">
        <f t="shared" si="68"/>
        <v>1</v>
      </c>
      <c r="AW43" s="11">
        <f t="shared" si="69"/>
        <v>0</v>
      </c>
      <c r="AX43" s="10">
        <f t="shared" si="70"/>
        <v>4</v>
      </c>
      <c r="AY43" s="12" t="s">
        <v>1384</v>
      </c>
      <c r="AZ43" s="12">
        <v>917</v>
      </c>
      <c r="BA43" s="13">
        <v>1986</v>
      </c>
      <c r="BB43" s="10">
        <f t="shared" si="71"/>
        <v>0</v>
      </c>
      <c r="BC43" s="17">
        <f t="shared" si="72"/>
        <v>2.2000000000000002</v>
      </c>
      <c r="BD43" s="10" t="str">
        <f t="shared" si="73"/>
        <v>Bra</v>
      </c>
    </row>
    <row r="44" spans="1:56" ht="14.25" x14ac:dyDescent="0.2">
      <c r="A44" s="6" t="s">
        <v>260</v>
      </c>
      <c r="B44" s="7">
        <v>2326</v>
      </c>
      <c r="C44" s="6" t="s">
        <v>267</v>
      </c>
      <c r="D44" s="9" t="str">
        <f t="shared" si="24"/>
        <v>Maria Wikén</v>
      </c>
      <c r="E44" s="10" t="str">
        <f t="shared" si="25"/>
        <v>maria.wiken@berg.se</v>
      </c>
      <c r="F44" s="10" t="str">
        <f t="shared" si="26"/>
        <v>Ungdomssamordnare</v>
      </c>
      <c r="G44" s="11">
        <f t="shared" si="27"/>
        <v>1.25</v>
      </c>
      <c r="H44" s="11">
        <f t="shared" si="28"/>
        <v>0</v>
      </c>
      <c r="I44" s="11">
        <f t="shared" si="29"/>
        <v>1.25</v>
      </c>
      <c r="J44" s="11">
        <f t="shared" si="30"/>
        <v>1.25</v>
      </c>
      <c r="K44" s="11">
        <f t="shared" si="31"/>
        <v>0</v>
      </c>
      <c r="L44" s="10">
        <f t="shared" si="32"/>
        <v>3.75</v>
      </c>
      <c r="M44" s="11">
        <f t="shared" si="33"/>
        <v>0</v>
      </c>
      <c r="N44" s="11">
        <f t="shared" si="34"/>
        <v>1</v>
      </c>
      <c r="O44" s="11">
        <f t="shared" si="35"/>
        <v>1</v>
      </c>
      <c r="P44" s="11">
        <f t="shared" si="36"/>
        <v>1</v>
      </c>
      <c r="Q44" s="11">
        <f t="shared" si="37"/>
        <v>1</v>
      </c>
      <c r="R44" s="11">
        <f t="shared" si="38"/>
        <v>0</v>
      </c>
      <c r="S44" s="10">
        <f t="shared" si="39"/>
        <v>4</v>
      </c>
      <c r="T44" s="11">
        <f t="shared" si="40"/>
        <v>0</v>
      </c>
      <c r="U44" s="11">
        <f t="shared" si="41"/>
        <v>0</v>
      </c>
      <c r="V44" s="11">
        <f t="shared" si="42"/>
        <v>0.625</v>
      </c>
      <c r="W44" s="11">
        <f t="shared" si="43"/>
        <v>0</v>
      </c>
      <c r="X44" s="11">
        <f t="shared" si="44"/>
        <v>0.625</v>
      </c>
      <c r="Y44" s="11">
        <f t="shared" si="45"/>
        <v>0.625</v>
      </c>
      <c r="Z44" s="11">
        <f t="shared" si="46"/>
        <v>0.625</v>
      </c>
      <c r="AA44" s="11">
        <f t="shared" si="47"/>
        <v>0.625</v>
      </c>
      <c r="AB44" s="11">
        <f t="shared" si="48"/>
        <v>0</v>
      </c>
      <c r="AC44" s="10">
        <f t="shared" si="49"/>
        <v>3.125</v>
      </c>
      <c r="AD44" s="11">
        <f t="shared" si="50"/>
        <v>1</v>
      </c>
      <c r="AE44" s="11">
        <f t="shared" si="51"/>
        <v>0</v>
      </c>
      <c r="AF44" s="11">
        <f t="shared" si="52"/>
        <v>0</v>
      </c>
      <c r="AG44" s="11">
        <f t="shared" si="53"/>
        <v>0</v>
      </c>
      <c r="AH44" s="11">
        <f t="shared" si="54"/>
        <v>0</v>
      </c>
      <c r="AI44" s="11">
        <f t="shared" si="55"/>
        <v>0</v>
      </c>
      <c r="AJ44" s="10">
        <f t="shared" si="56"/>
        <v>1</v>
      </c>
      <c r="AK44" s="11">
        <f t="shared" si="57"/>
        <v>1</v>
      </c>
      <c r="AL44" s="11">
        <f t="shared" si="58"/>
        <v>1</v>
      </c>
      <c r="AM44" s="11">
        <f t="shared" si="59"/>
        <v>1</v>
      </c>
      <c r="AN44" s="11">
        <f t="shared" si="60"/>
        <v>1</v>
      </c>
      <c r="AO44" s="11">
        <f t="shared" si="61"/>
        <v>1</v>
      </c>
      <c r="AP44" s="11">
        <f t="shared" si="62"/>
        <v>0</v>
      </c>
      <c r="AQ44" s="10">
        <f t="shared" si="63"/>
        <v>5</v>
      </c>
      <c r="AR44" s="11">
        <f t="shared" si="64"/>
        <v>1</v>
      </c>
      <c r="AS44" s="11">
        <f t="shared" si="65"/>
        <v>1</v>
      </c>
      <c r="AT44" s="11">
        <f t="shared" si="66"/>
        <v>0</v>
      </c>
      <c r="AU44" s="11">
        <f t="shared" si="67"/>
        <v>0</v>
      </c>
      <c r="AV44" s="11">
        <f t="shared" si="68"/>
        <v>1</v>
      </c>
      <c r="AW44" s="11">
        <f t="shared" si="69"/>
        <v>0</v>
      </c>
      <c r="AX44" s="10">
        <f t="shared" si="70"/>
        <v>3</v>
      </c>
      <c r="AY44" s="12">
        <v>501</v>
      </c>
      <c r="AZ44" s="12" t="s">
        <v>1385</v>
      </c>
      <c r="BA44" s="13">
        <v>1625</v>
      </c>
      <c r="BB44" s="10">
        <f t="shared" si="71"/>
        <v>0</v>
      </c>
      <c r="BC44" s="17">
        <f t="shared" si="72"/>
        <v>2.8</v>
      </c>
      <c r="BD44" s="10" t="str">
        <f t="shared" si="73"/>
        <v>Bra</v>
      </c>
    </row>
    <row r="45" spans="1:56" ht="14.25" x14ac:dyDescent="0.2">
      <c r="A45" s="6" t="s">
        <v>260</v>
      </c>
      <c r="B45" s="7">
        <v>2321</v>
      </c>
      <c r="C45" s="6" t="s">
        <v>261</v>
      </c>
      <c r="D45" s="9" t="str">
        <f t="shared" si="24"/>
        <v>Anette Lundin Grip</v>
      </c>
      <c r="E45" s="10" t="str">
        <f t="shared" si="25"/>
        <v>fritid@are.se</v>
      </c>
      <c r="F45" s="10" t="str">
        <f t="shared" si="26"/>
        <v>fritidschef</v>
      </c>
      <c r="G45" s="11">
        <f t="shared" si="27"/>
        <v>0</v>
      </c>
      <c r="H45" s="11">
        <f t="shared" si="28"/>
        <v>1.25</v>
      </c>
      <c r="I45" s="11">
        <f t="shared" si="29"/>
        <v>1.25</v>
      </c>
      <c r="J45" s="11">
        <f t="shared" si="30"/>
        <v>0</v>
      </c>
      <c r="K45" s="11">
        <f t="shared" si="31"/>
        <v>0</v>
      </c>
      <c r="L45" s="10">
        <f t="shared" si="32"/>
        <v>2.5</v>
      </c>
      <c r="M45" s="11">
        <f t="shared" si="33"/>
        <v>1</v>
      </c>
      <c r="N45" s="11">
        <f t="shared" si="34"/>
        <v>1</v>
      </c>
      <c r="O45" s="11">
        <f t="shared" si="35"/>
        <v>1</v>
      </c>
      <c r="P45" s="11">
        <f t="shared" si="36"/>
        <v>1</v>
      </c>
      <c r="Q45" s="11">
        <f t="shared" si="37"/>
        <v>0</v>
      </c>
      <c r="R45" s="11">
        <f t="shared" si="38"/>
        <v>0</v>
      </c>
      <c r="S45" s="10">
        <f t="shared" si="39"/>
        <v>4</v>
      </c>
      <c r="T45" s="11">
        <f t="shared" si="40"/>
        <v>0</v>
      </c>
      <c r="U45" s="11">
        <f t="shared" si="41"/>
        <v>0.625</v>
      </c>
      <c r="V45" s="11">
        <f t="shared" si="42"/>
        <v>0.625</v>
      </c>
      <c r="W45" s="11">
        <f t="shared" si="43"/>
        <v>0.625</v>
      </c>
      <c r="X45" s="11">
        <f t="shared" si="44"/>
        <v>0.625</v>
      </c>
      <c r="Y45" s="11">
        <f t="shared" si="45"/>
        <v>0.625</v>
      </c>
      <c r="Z45" s="11">
        <f t="shared" si="46"/>
        <v>0.625</v>
      </c>
      <c r="AA45" s="11">
        <f t="shared" si="47"/>
        <v>0</v>
      </c>
      <c r="AB45" s="11">
        <f t="shared" si="48"/>
        <v>0</v>
      </c>
      <c r="AC45" s="10">
        <f t="shared" si="49"/>
        <v>3.75</v>
      </c>
      <c r="AD45" s="11">
        <f t="shared" si="50"/>
        <v>0</v>
      </c>
      <c r="AE45" s="11">
        <f t="shared" si="51"/>
        <v>2</v>
      </c>
      <c r="AF45" s="11">
        <f t="shared" si="52"/>
        <v>0</v>
      </c>
      <c r="AG45" s="11">
        <f t="shared" si="53"/>
        <v>2</v>
      </c>
      <c r="AH45" s="11">
        <f t="shared" si="54"/>
        <v>0</v>
      </c>
      <c r="AI45" s="11">
        <f t="shared" si="55"/>
        <v>0</v>
      </c>
      <c r="AJ45" s="10">
        <f t="shared" si="56"/>
        <v>4</v>
      </c>
      <c r="AK45" s="11">
        <f t="shared" si="57"/>
        <v>1</v>
      </c>
      <c r="AL45" s="11">
        <f t="shared" si="58"/>
        <v>1</v>
      </c>
      <c r="AM45" s="11">
        <f t="shared" si="59"/>
        <v>0</v>
      </c>
      <c r="AN45" s="11">
        <f t="shared" si="60"/>
        <v>0</v>
      </c>
      <c r="AO45" s="11">
        <f t="shared" si="61"/>
        <v>0</v>
      </c>
      <c r="AP45" s="11">
        <f t="shared" si="62"/>
        <v>0</v>
      </c>
      <c r="AQ45" s="10">
        <f t="shared" si="63"/>
        <v>2</v>
      </c>
      <c r="AR45" s="11">
        <f t="shared" si="64"/>
        <v>0</v>
      </c>
      <c r="AS45" s="11">
        <f t="shared" si="65"/>
        <v>1</v>
      </c>
      <c r="AT45" s="11">
        <f t="shared" si="66"/>
        <v>1</v>
      </c>
      <c r="AU45" s="11">
        <f t="shared" si="67"/>
        <v>1</v>
      </c>
      <c r="AV45" s="11">
        <f t="shared" si="68"/>
        <v>0</v>
      </c>
      <c r="AW45" s="11">
        <f t="shared" si="69"/>
        <v>0</v>
      </c>
      <c r="AX45" s="10">
        <f t="shared" si="70"/>
        <v>3</v>
      </c>
      <c r="AY45" s="12" t="s">
        <v>1386</v>
      </c>
      <c r="AZ45" s="12">
        <v>783</v>
      </c>
      <c r="BA45" s="13">
        <v>2022</v>
      </c>
      <c r="BB45" s="10">
        <f t="shared" si="71"/>
        <v>1</v>
      </c>
      <c r="BC45" s="17">
        <f t="shared" si="72"/>
        <v>2.9</v>
      </c>
      <c r="BD45" s="10" t="str">
        <f t="shared" si="73"/>
        <v>Bra</v>
      </c>
    </row>
    <row r="46" spans="1:56" ht="14.25" x14ac:dyDescent="0.2">
      <c r="A46" s="6" t="s">
        <v>260</v>
      </c>
      <c r="B46" s="7">
        <v>2361</v>
      </c>
      <c r="C46" s="6" t="s">
        <v>294</v>
      </c>
      <c r="D46" s="9" t="str">
        <f t="shared" si="24"/>
        <v>Agneta Roberts</v>
      </c>
      <c r="E46" s="10" t="str">
        <f t="shared" si="25"/>
        <v>agneta.roberts@herjedalen.se</v>
      </c>
      <c r="F46" s="10" t="str">
        <f t="shared" si="26"/>
        <v>ANDT samordnare</v>
      </c>
      <c r="G46" s="11">
        <f t="shared" si="27"/>
        <v>0</v>
      </c>
      <c r="H46" s="11">
        <f t="shared" si="28"/>
        <v>1.25</v>
      </c>
      <c r="I46" s="11">
        <f t="shared" si="29"/>
        <v>1.25</v>
      </c>
      <c r="J46" s="11">
        <f t="shared" si="30"/>
        <v>1.25</v>
      </c>
      <c r="K46" s="11">
        <f t="shared" si="31"/>
        <v>0</v>
      </c>
      <c r="L46" s="10">
        <f t="shared" si="32"/>
        <v>3.75</v>
      </c>
      <c r="M46" s="11">
        <f t="shared" si="33"/>
        <v>1</v>
      </c>
      <c r="N46" s="11">
        <f t="shared" si="34"/>
        <v>1</v>
      </c>
      <c r="O46" s="11">
        <f t="shared" si="35"/>
        <v>1</v>
      </c>
      <c r="P46" s="11">
        <f t="shared" si="36"/>
        <v>1</v>
      </c>
      <c r="Q46" s="11">
        <f t="shared" si="37"/>
        <v>0</v>
      </c>
      <c r="R46" s="11">
        <f t="shared" si="38"/>
        <v>0</v>
      </c>
      <c r="S46" s="10">
        <f t="shared" si="39"/>
        <v>4</v>
      </c>
      <c r="T46" s="11">
        <f t="shared" si="40"/>
        <v>0</v>
      </c>
      <c r="U46" s="11">
        <f t="shared" si="41"/>
        <v>0</v>
      </c>
      <c r="V46" s="11">
        <f t="shared" si="42"/>
        <v>0</v>
      </c>
      <c r="W46" s="11">
        <f t="shared" si="43"/>
        <v>0.625</v>
      </c>
      <c r="X46" s="11">
        <f t="shared" si="44"/>
        <v>0.625</v>
      </c>
      <c r="Y46" s="11">
        <f t="shared" si="45"/>
        <v>0.625</v>
      </c>
      <c r="Z46" s="11">
        <f t="shared" si="46"/>
        <v>0.625</v>
      </c>
      <c r="AA46" s="11">
        <f t="shared" si="47"/>
        <v>0</v>
      </c>
      <c r="AB46" s="11">
        <f t="shared" si="48"/>
        <v>0</v>
      </c>
      <c r="AC46" s="10">
        <f t="shared" si="49"/>
        <v>2.5</v>
      </c>
      <c r="AD46" s="11">
        <f t="shared" si="50"/>
        <v>0</v>
      </c>
      <c r="AE46" s="11">
        <f t="shared" si="51"/>
        <v>2</v>
      </c>
      <c r="AF46" s="11">
        <f t="shared" si="52"/>
        <v>0</v>
      </c>
      <c r="AG46" s="11">
        <f t="shared" si="53"/>
        <v>2</v>
      </c>
      <c r="AH46" s="11">
        <f t="shared" si="54"/>
        <v>1</v>
      </c>
      <c r="AI46" s="11">
        <f t="shared" si="55"/>
        <v>0</v>
      </c>
      <c r="AJ46" s="10">
        <f t="shared" si="56"/>
        <v>5</v>
      </c>
      <c r="AK46" s="11">
        <f t="shared" si="57"/>
        <v>1</v>
      </c>
      <c r="AL46" s="11">
        <f t="shared" si="58"/>
        <v>0</v>
      </c>
      <c r="AM46" s="11">
        <f t="shared" si="59"/>
        <v>1</v>
      </c>
      <c r="AN46" s="11">
        <f t="shared" si="60"/>
        <v>1</v>
      </c>
      <c r="AO46" s="11">
        <f t="shared" si="61"/>
        <v>0</v>
      </c>
      <c r="AP46" s="11">
        <f t="shared" si="62"/>
        <v>0</v>
      </c>
      <c r="AQ46" s="10">
        <f t="shared" si="63"/>
        <v>3</v>
      </c>
      <c r="AR46" s="11">
        <f t="shared" si="64"/>
        <v>1</v>
      </c>
      <c r="AS46" s="11">
        <f t="shared" si="65"/>
        <v>0</v>
      </c>
      <c r="AT46" s="11">
        <f t="shared" si="66"/>
        <v>0</v>
      </c>
      <c r="AU46" s="11">
        <f t="shared" si="67"/>
        <v>0</v>
      </c>
      <c r="AV46" s="11">
        <f t="shared" si="68"/>
        <v>0</v>
      </c>
      <c r="AW46" s="11">
        <f t="shared" si="69"/>
        <v>0</v>
      </c>
      <c r="AX46" s="10">
        <f t="shared" si="70"/>
        <v>1</v>
      </c>
      <c r="AY46" s="12" t="s">
        <v>1387</v>
      </c>
      <c r="AZ46" s="12" t="s">
        <v>1388</v>
      </c>
      <c r="BA46" s="13">
        <v>3939</v>
      </c>
      <c r="BB46" s="10">
        <f t="shared" si="71"/>
        <v>5</v>
      </c>
      <c r="BC46" s="17">
        <f t="shared" si="72"/>
        <v>3.5</v>
      </c>
      <c r="BD46" s="10" t="str">
        <f t="shared" si="73"/>
        <v>Mycket bra</v>
      </c>
    </row>
    <row r="47" spans="1:56" ht="14.25" x14ac:dyDescent="0.2">
      <c r="A47" s="19" t="s">
        <v>299</v>
      </c>
      <c r="B47" s="7">
        <v>604</v>
      </c>
      <c r="C47" s="6" t="s">
        <v>301</v>
      </c>
      <c r="D47" s="9" t="str">
        <f t="shared" si="24"/>
        <v>Ola Gustafsson</v>
      </c>
      <c r="E47" s="10" t="str">
        <f t="shared" si="25"/>
        <v>ola.gustafsson@aneby.se</v>
      </c>
      <c r="F47" s="10" t="str">
        <f t="shared" si="26"/>
        <v>Fritidsansvarig</v>
      </c>
      <c r="G47" s="11">
        <f t="shared" si="27"/>
        <v>0</v>
      </c>
      <c r="H47" s="11">
        <f t="shared" si="28"/>
        <v>0</v>
      </c>
      <c r="I47" s="11">
        <f t="shared" si="29"/>
        <v>0</v>
      </c>
      <c r="J47" s="11">
        <f t="shared" si="30"/>
        <v>1.25</v>
      </c>
      <c r="K47" s="11">
        <f t="shared" si="31"/>
        <v>0</v>
      </c>
      <c r="L47" s="10">
        <f t="shared" si="32"/>
        <v>1.25</v>
      </c>
      <c r="M47" s="11">
        <f t="shared" si="33"/>
        <v>0</v>
      </c>
      <c r="N47" s="11">
        <f t="shared" si="34"/>
        <v>0</v>
      </c>
      <c r="O47" s="11">
        <f t="shared" si="35"/>
        <v>1</v>
      </c>
      <c r="P47" s="11">
        <f t="shared" si="36"/>
        <v>0</v>
      </c>
      <c r="Q47" s="11">
        <f t="shared" si="37"/>
        <v>0</v>
      </c>
      <c r="R47" s="11">
        <f t="shared" si="38"/>
        <v>0</v>
      </c>
      <c r="S47" s="10">
        <f t="shared" si="39"/>
        <v>1</v>
      </c>
      <c r="T47" s="11">
        <f t="shared" si="40"/>
        <v>0</v>
      </c>
      <c r="U47" s="11">
        <f t="shared" si="41"/>
        <v>0</v>
      </c>
      <c r="V47" s="11">
        <f t="shared" si="42"/>
        <v>0</v>
      </c>
      <c r="W47" s="11">
        <f t="shared" si="43"/>
        <v>0</v>
      </c>
      <c r="X47" s="11">
        <f t="shared" si="44"/>
        <v>0</v>
      </c>
      <c r="Y47" s="11">
        <f t="shared" si="45"/>
        <v>0</v>
      </c>
      <c r="Z47" s="11">
        <f t="shared" si="46"/>
        <v>0.625</v>
      </c>
      <c r="AA47" s="11">
        <f t="shared" si="47"/>
        <v>0</v>
      </c>
      <c r="AB47" s="11">
        <f t="shared" si="48"/>
        <v>0</v>
      </c>
      <c r="AC47" s="10">
        <f t="shared" si="49"/>
        <v>0.625</v>
      </c>
      <c r="AD47" s="11">
        <f t="shared" si="50"/>
        <v>0</v>
      </c>
      <c r="AE47" s="11">
        <f t="shared" si="51"/>
        <v>0</v>
      </c>
      <c r="AF47" s="11">
        <f t="shared" si="52"/>
        <v>0</v>
      </c>
      <c r="AG47" s="11">
        <f t="shared" si="53"/>
        <v>0</v>
      </c>
      <c r="AH47" s="11">
        <f t="shared" si="54"/>
        <v>0</v>
      </c>
      <c r="AI47" s="11">
        <f t="shared" si="55"/>
        <v>0</v>
      </c>
      <c r="AJ47" s="10">
        <f t="shared" si="56"/>
        <v>0</v>
      </c>
      <c r="AK47" s="11">
        <f t="shared" si="57"/>
        <v>0</v>
      </c>
      <c r="AL47" s="11">
        <f t="shared" si="58"/>
        <v>0</v>
      </c>
      <c r="AM47" s="11">
        <f t="shared" si="59"/>
        <v>0</v>
      </c>
      <c r="AN47" s="11">
        <f t="shared" si="60"/>
        <v>1</v>
      </c>
      <c r="AO47" s="11">
        <f t="shared" si="61"/>
        <v>0</v>
      </c>
      <c r="AP47" s="11">
        <f t="shared" si="62"/>
        <v>0</v>
      </c>
      <c r="AQ47" s="10">
        <f t="shared" si="63"/>
        <v>1</v>
      </c>
      <c r="AR47" s="11">
        <f t="shared" si="64"/>
        <v>1</v>
      </c>
      <c r="AS47" s="11">
        <f t="shared" si="65"/>
        <v>0</v>
      </c>
      <c r="AT47" s="11">
        <f t="shared" si="66"/>
        <v>0</v>
      </c>
      <c r="AU47" s="11">
        <f t="shared" si="67"/>
        <v>0</v>
      </c>
      <c r="AV47" s="11">
        <f t="shared" si="68"/>
        <v>0</v>
      </c>
      <c r="AW47" s="11">
        <f t="shared" si="69"/>
        <v>0</v>
      </c>
      <c r="AX47" s="10">
        <f t="shared" si="70"/>
        <v>1</v>
      </c>
      <c r="AY47" s="12">
        <v>744</v>
      </c>
      <c r="AZ47" s="12" t="s">
        <v>1389</v>
      </c>
      <c r="BA47" s="13">
        <v>1834</v>
      </c>
      <c r="BB47" s="10">
        <f t="shared" si="71"/>
        <v>0</v>
      </c>
      <c r="BC47" s="17">
        <f t="shared" si="72"/>
        <v>0.7</v>
      </c>
      <c r="BD47" s="10" t="str">
        <f t="shared" si="73"/>
        <v>Bra</v>
      </c>
    </row>
    <row r="48" spans="1:56" ht="14.25" x14ac:dyDescent="0.2">
      <c r="A48" s="6" t="s">
        <v>299</v>
      </c>
      <c r="B48" s="7">
        <v>617</v>
      </c>
      <c r="C48" s="6" t="s">
        <v>314</v>
      </c>
      <c r="D48" s="9" t="str">
        <f t="shared" si="24"/>
        <v>Niklas Vestlund</v>
      </c>
      <c r="E48" s="10" t="str">
        <f t="shared" si="25"/>
        <v>niklas.vestlund@gnosjo.se</v>
      </c>
      <c r="F48" s="10" t="str">
        <f t="shared" si="26"/>
        <v>Fältsekreterare</v>
      </c>
      <c r="G48" s="11">
        <f t="shared" si="27"/>
        <v>0</v>
      </c>
      <c r="H48" s="11">
        <f t="shared" si="28"/>
        <v>0</v>
      </c>
      <c r="I48" s="11">
        <f t="shared" si="29"/>
        <v>0</v>
      </c>
      <c r="J48" s="11">
        <f t="shared" si="30"/>
        <v>0</v>
      </c>
      <c r="K48" s="11">
        <f t="shared" si="31"/>
        <v>0</v>
      </c>
      <c r="L48" s="10">
        <f t="shared" si="32"/>
        <v>0</v>
      </c>
      <c r="M48" s="11">
        <f t="shared" si="33"/>
        <v>0</v>
      </c>
      <c r="N48" s="11">
        <f t="shared" si="34"/>
        <v>1</v>
      </c>
      <c r="O48" s="11">
        <f t="shared" si="35"/>
        <v>0</v>
      </c>
      <c r="P48" s="11">
        <f t="shared" si="36"/>
        <v>1</v>
      </c>
      <c r="Q48" s="11">
        <f t="shared" si="37"/>
        <v>0</v>
      </c>
      <c r="R48" s="11">
        <f t="shared" si="38"/>
        <v>0</v>
      </c>
      <c r="S48" s="10">
        <f t="shared" si="39"/>
        <v>2</v>
      </c>
      <c r="T48" s="11">
        <f t="shared" si="40"/>
        <v>0</v>
      </c>
      <c r="U48" s="11">
        <f t="shared" si="41"/>
        <v>0.625</v>
      </c>
      <c r="V48" s="11">
        <f t="shared" si="42"/>
        <v>0</v>
      </c>
      <c r="W48" s="11">
        <f t="shared" si="43"/>
        <v>0</v>
      </c>
      <c r="X48" s="11">
        <f t="shared" si="44"/>
        <v>0</v>
      </c>
      <c r="Y48" s="11">
        <f t="shared" si="45"/>
        <v>0.625</v>
      </c>
      <c r="Z48" s="11">
        <f t="shared" si="46"/>
        <v>0</v>
      </c>
      <c r="AA48" s="11">
        <f t="shared" si="47"/>
        <v>0</v>
      </c>
      <c r="AB48" s="11">
        <f t="shared" si="48"/>
        <v>0</v>
      </c>
      <c r="AC48" s="10">
        <f t="shared" si="49"/>
        <v>1.25</v>
      </c>
      <c r="AD48" s="11">
        <f t="shared" si="50"/>
        <v>1</v>
      </c>
      <c r="AE48" s="11">
        <f t="shared" si="51"/>
        <v>0</v>
      </c>
      <c r="AF48" s="11">
        <f t="shared" si="52"/>
        <v>0</v>
      </c>
      <c r="AG48" s="11">
        <f t="shared" si="53"/>
        <v>0</v>
      </c>
      <c r="AH48" s="11">
        <f t="shared" si="54"/>
        <v>0</v>
      </c>
      <c r="AI48" s="11">
        <f t="shared" si="55"/>
        <v>0</v>
      </c>
      <c r="AJ48" s="10">
        <f t="shared" si="56"/>
        <v>1</v>
      </c>
      <c r="AK48" s="11">
        <f t="shared" si="57"/>
        <v>1</v>
      </c>
      <c r="AL48" s="11">
        <f t="shared" si="58"/>
        <v>1</v>
      </c>
      <c r="AM48" s="11">
        <f t="shared" si="59"/>
        <v>0</v>
      </c>
      <c r="AN48" s="11">
        <f t="shared" si="60"/>
        <v>0</v>
      </c>
      <c r="AO48" s="11">
        <f t="shared" si="61"/>
        <v>0</v>
      </c>
      <c r="AP48" s="11">
        <f t="shared" si="62"/>
        <v>0</v>
      </c>
      <c r="AQ48" s="10">
        <f t="shared" si="63"/>
        <v>2</v>
      </c>
      <c r="AR48" s="11">
        <f t="shared" si="64"/>
        <v>1</v>
      </c>
      <c r="AS48" s="11">
        <f t="shared" si="65"/>
        <v>0</v>
      </c>
      <c r="AT48" s="11">
        <f t="shared" si="66"/>
        <v>0</v>
      </c>
      <c r="AU48" s="11">
        <f t="shared" si="67"/>
        <v>0</v>
      </c>
      <c r="AV48" s="11">
        <f t="shared" si="68"/>
        <v>0</v>
      </c>
      <c r="AW48" s="11">
        <f t="shared" si="69"/>
        <v>0</v>
      </c>
      <c r="AX48" s="10">
        <f t="shared" si="70"/>
        <v>1</v>
      </c>
      <c r="AY48" s="12" t="s">
        <v>1390</v>
      </c>
      <c r="AZ48" s="12" t="s">
        <v>1391</v>
      </c>
      <c r="BA48" s="13">
        <v>2508</v>
      </c>
      <c r="BB48" s="10">
        <f t="shared" si="71"/>
        <v>3</v>
      </c>
      <c r="BC48" s="17">
        <f t="shared" si="72"/>
        <v>1.5</v>
      </c>
      <c r="BD48" s="10" t="str">
        <f t="shared" si="73"/>
        <v>Varken eller</v>
      </c>
    </row>
    <row r="49" spans="1:56" ht="14.25" x14ac:dyDescent="0.2">
      <c r="A49" s="6" t="s">
        <v>299</v>
      </c>
      <c r="B49" s="7">
        <v>685</v>
      </c>
      <c r="C49" s="6" t="s">
        <v>342</v>
      </c>
      <c r="D49" s="9" t="str">
        <f t="shared" si="24"/>
        <v>Stewe Jonsson</v>
      </c>
      <c r="E49" s="10" t="str">
        <f t="shared" si="25"/>
        <v>stewe.jonsson@vetlanda.se</v>
      </c>
      <c r="F49" s="10" t="str">
        <f t="shared" si="26"/>
        <v>kultur- och fritidschef</v>
      </c>
      <c r="G49" s="11">
        <f t="shared" si="27"/>
        <v>0</v>
      </c>
      <c r="H49" s="11">
        <f t="shared" si="28"/>
        <v>0</v>
      </c>
      <c r="I49" s="11">
        <f t="shared" si="29"/>
        <v>0</v>
      </c>
      <c r="J49" s="11">
        <f t="shared" si="30"/>
        <v>0</v>
      </c>
      <c r="K49" s="11">
        <f t="shared" si="31"/>
        <v>0</v>
      </c>
      <c r="L49" s="10">
        <f t="shared" si="32"/>
        <v>0</v>
      </c>
      <c r="M49" s="11">
        <f t="shared" si="33"/>
        <v>0</v>
      </c>
      <c r="N49" s="11">
        <f t="shared" si="34"/>
        <v>0</v>
      </c>
      <c r="O49" s="11">
        <f t="shared" si="35"/>
        <v>1</v>
      </c>
      <c r="P49" s="11">
        <f t="shared" si="36"/>
        <v>0</v>
      </c>
      <c r="Q49" s="11">
        <f t="shared" si="37"/>
        <v>0</v>
      </c>
      <c r="R49" s="11">
        <f t="shared" si="38"/>
        <v>0</v>
      </c>
      <c r="S49" s="10">
        <f t="shared" si="39"/>
        <v>1</v>
      </c>
      <c r="T49" s="11">
        <f t="shared" si="40"/>
        <v>0.625</v>
      </c>
      <c r="U49" s="11">
        <f t="shared" si="41"/>
        <v>0.625</v>
      </c>
      <c r="V49" s="11">
        <f t="shared" si="42"/>
        <v>0.625</v>
      </c>
      <c r="W49" s="11">
        <f t="shared" si="43"/>
        <v>0</v>
      </c>
      <c r="X49" s="11">
        <f t="shared" si="44"/>
        <v>0</v>
      </c>
      <c r="Y49" s="11">
        <f t="shared" si="45"/>
        <v>0.625</v>
      </c>
      <c r="Z49" s="11">
        <f t="shared" si="46"/>
        <v>0</v>
      </c>
      <c r="AA49" s="11">
        <f t="shared" si="47"/>
        <v>0</v>
      </c>
      <c r="AB49" s="11">
        <f t="shared" si="48"/>
        <v>0</v>
      </c>
      <c r="AC49" s="10">
        <f t="shared" si="49"/>
        <v>2.5</v>
      </c>
      <c r="AD49" s="11">
        <f t="shared" si="50"/>
        <v>0</v>
      </c>
      <c r="AE49" s="11">
        <f t="shared" si="51"/>
        <v>2</v>
      </c>
      <c r="AF49" s="11">
        <f t="shared" si="52"/>
        <v>1</v>
      </c>
      <c r="AG49" s="11">
        <f t="shared" si="53"/>
        <v>0</v>
      </c>
      <c r="AH49" s="11">
        <f t="shared" si="54"/>
        <v>0</v>
      </c>
      <c r="AI49" s="11">
        <f t="shared" si="55"/>
        <v>0</v>
      </c>
      <c r="AJ49" s="10">
        <f t="shared" si="56"/>
        <v>3</v>
      </c>
      <c r="AK49" s="11">
        <f t="shared" si="57"/>
        <v>1</v>
      </c>
      <c r="AL49" s="11">
        <f t="shared" si="58"/>
        <v>1</v>
      </c>
      <c r="AM49" s="11">
        <f t="shared" si="59"/>
        <v>1</v>
      </c>
      <c r="AN49" s="11">
        <f t="shared" si="60"/>
        <v>1</v>
      </c>
      <c r="AO49" s="11">
        <f t="shared" si="61"/>
        <v>0</v>
      </c>
      <c r="AP49" s="11">
        <f t="shared" si="62"/>
        <v>0</v>
      </c>
      <c r="AQ49" s="10">
        <f t="shared" si="63"/>
        <v>4</v>
      </c>
      <c r="AR49" s="11">
        <f t="shared" si="64"/>
        <v>0</v>
      </c>
      <c r="AS49" s="11">
        <f t="shared" si="65"/>
        <v>1</v>
      </c>
      <c r="AT49" s="11">
        <f t="shared" si="66"/>
        <v>0</v>
      </c>
      <c r="AU49" s="11">
        <f t="shared" si="67"/>
        <v>0</v>
      </c>
      <c r="AV49" s="11">
        <f t="shared" si="68"/>
        <v>0</v>
      </c>
      <c r="AW49" s="11">
        <f t="shared" si="69"/>
        <v>0</v>
      </c>
      <c r="AX49" s="10">
        <f t="shared" si="70"/>
        <v>1</v>
      </c>
      <c r="AY49" s="12" t="s">
        <v>1392</v>
      </c>
      <c r="AZ49" s="12">
        <v>870</v>
      </c>
      <c r="BA49" s="13">
        <v>2319</v>
      </c>
      <c r="BB49" s="10">
        <f t="shared" si="71"/>
        <v>2</v>
      </c>
      <c r="BC49" s="17">
        <f t="shared" si="72"/>
        <v>1.9</v>
      </c>
      <c r="BD49" s="10" t="str">
        <f t="shared" si="73"/>
        <v>Varken eller</v>
      </c>
    </row>
    <row r="50" spans="1:56" ht="14.25" x14ac:dyDescent="0.2">
      <c r="A50" s="6" t="s">
        <v>299</v>
      </c>
      <c r="B50" s="7">
        <v>686</v>
      </c>
      <c r="C50" s="6" t="s">
        <v>309</v>
      </c>
      <c r="D50" s="9" t="str">
        <f t="shared" si="24"/>
        <v>Gun Henriksson</v>
      </c>
      <c r="E50" s="10" t="str">
        <f t="shared" si="25"/>
        <v>gun.henriksson@eksjo.se</v>
      </c>
      <c r="F50" s="10" t="str">
        <f t="shared" si="26"/>
        <v>Fritidsintendent</v>
      </c>
      <c r="G50" s="11">
        <f t="shared" si="27"/>
        <v>0</v>
      </c>
      <c r="H50" s="11">
        <f t="shared" si="28"/>
        <v>0</v>
      </c>
      <c r="I50" s="11">
        <f t="shared" si="29"/>
        <v>0</v>
      </c>
      <c r="J50" s="11">
        <f t="shared" si="30"/>
        <v>1.25</v>
      </c>
      <c r="K50" s="11">
        <f t="shared" si="31"/>
        <v>0</v>
      </c>
      <c r="L50" s="10">
        <f t="shared" si="32"/>
        <v>1.25</v>
      </c>
      <c r="M50" s="11">
        <f t="shared" si="33"/>
        <v>0</v>
      </c>
      <c r="N50" s="11">
        <f t="shared" si="34"/>
        <v>0</v>
      </c>
      <c r="O50" s="11">
        <f t="shared" si="35"/>
        <v>0</v>
      </c>
      <c r="P50" s="11">
        <f t="shared" si="36"/>
        <v>1</v>
      </c>
      <c r="Q50" s="11">
        <f t="shared" si="37"/>
        <v>0</v>
      </c>
      <c r="R50" s="11">
        <f t="shared" si="38"/>
        <v>0</v>
      </c>
      <c r="S50" s="10">
        <f t="shared" si="39"/>
        <v>1</v>
      </c>
      <c r="T50" s="11">
        <f t="shared" si="40"/>
        <v>0</v>
      </c>
      <c r="U50" s="11">
        <f t="shared" si="41"/>
        <v>0</v>
      </c>
      <c r="V50" s="11">
        <f t="shared" si="42"/>
        <v>0.625</v>
      </c>
      <c r="W50" s="11">
        <f t="shared" si="43"/>
        <v>0.625</v>
      </c>
      <c r="X50" s="11">
        <f t="shared" si="44"/>
        <v>0</v>
      </c>
      <c r="Y50" s="11">
        <f t="shared" si="45"/>
        <v>0.625</v>
      </c>
      <c r="Z50" s="11">
        <f t="shared" si="46"/>
        <v>0</v>
      </c>
      <c r="AA50" s="11">
        <f t="shared" si="47"/>
        <v>0</v>
      </c>
      <c r="AB50" s="11">
        <f t="shared" si="48"/>
        <v>0</v>
      </c>
      <c r="AC50" s="10">
        <f t="shared" si="49"/>
        <v>1.875</v>
      </c>
      <c r="AD50" s="11">
        <f t="shared" si="50"/>
        <v>0</v>
      </c>
      <c r="AE50" s="11">
        <f t="shared" si="51"/>
        <v>2</v>
      </c>
      <c r="AF50" s="11">
        <f t="shared" si="52"/>
        <v>0</v>
      </c>
      <c r="AG50" s="11">
        <f t="shared" si="53"/>
        <v>0</v>
      </c>
      <c r="AH50" s="11">
        <f t="shared" si="54"/>
        <v>0</v>
      </c>
      <c r="AI50" s="11">
        <f t="shared" si="55"/>
        <v>0</v>
      </c>
      <c r="AJ50" s="10">
        <f t="shared" si="56"/>
        <v>2</v>
      </c>
      <c r="AK50" s="11">
        <f t="shared" si="57"/>
        <v>1</v>
      </c>
      <c r="AL50" s="11">
        <f t="shared" si="58"/>
        <v>1</v>
      </c>
      <c r="AM50" s="11">
        <f t="shared" si="59"/>
        <v>1</v>
      </c>
      <c r="AN50" s="11">
        <f t="shared" si="60"/>
        <v>1</v>
      </c>
      <c r="AO50" s="11">
        <f t="shared" si="61"/>
        <v>0</v>
      </c>
      <c r="AP50" s="11">
        <f t="shared" si="62"/>
        <v>0</v>
      </c>
      <c r="AQ50" s="10">
        <f t="shared" si="63"/>
        <v>4</v>
      </c>
      <c r="AR50" s="11">
        <f t="shared" si="64"/>
        <v>0</v>
      </c>
      <c r="AS50" s="11">
        <f t="shared" si="65"/>
        <v>0</v>
      </c>
      <c r="AT50" s="11">
        <f t="shared" si="66"/>
        <v>0</v>
      </c>
      <c r="AU50" s="11">
        <f t="shared" si="67"/>
        <v>0</v>
      </c>
      <c r="AV50" s="11">
        <f t="shared" si="68"/>
        <v>0</v>
      </c>
      <c r="AW50" s="11">
        <f t="shared" si="69"/>
        <v>0</v>
      </c>
      <c r="AX50" s="10">
        <f t="shared" si="70"/>
        <v>0</v>
      </c>
      <c r="AY50" s="12" t="s">
        <v>1334</v>
      </c>
      <c r="AZ50" s="12" t="s">
        <v>1393</v>
      </c>
      <c r="BA50" s="13">
        <v>2805</v>
      </c>
      <c r="BB50" s="10">
        <f t="shared" si="71"/>
        <v>4</v>
      </c>
      <c r="BC50" s="17">
        <f t="shared" si="72"/>
        <v>2</v>
      </c>
      <c r="BD50" s="10" t="str">
        <f t="shared" si="73"/>
        <v>Bra</v>
      </c>
    </row>
    <row r="51" spans="1:56" ht="14.25" x14ac:dyDescent="0.2">
      <c r="A51" s="6" t="s">
        <v>299</v>
      </c>
      <c r="B51" s="7">
        <v>682</v>
      </c>
      <c r="C51" s="6" t="s">
        <v>325</v>
      </c>
      <c r="D51" s="9" t="str">
        <f t="shared" si="24"/>
        <v>Emma Asserholt</v>
      </c>
      <c r="E51" s="10" t="str">
        <f t="shared" si="25"/>
        <v>emma.asserholt@nassjo.se</v>
      </c>
      <c r="F51" s="10" t="str">
        <f t="shared" si="26"/>
        <v>ungdomsutvecklare</v>
      </c>
      <c r="G51" s="11">
        <f t="shared" si="27"/>
        <v>0</v>
      </c>
      <c r="H51" s="11">
        <f t="shared" si="28"/>
        <v>0</v>
      </c>
      <c r="I51" s="11">
        <f t="shared" si="29"/>
        <v>0</v>
      </c>
      <c r="J51" s="11">
        <f t="shared" si="30"/>
        <v>1.25</v>
      </c>
      <c r="K51" s="11">
        <f t="shared" si="31"/>
        <v>0</v>
      </c>
      <c r="L51" s="10">
        <f t="shared" si="32"/>
        <v>1.25</v>
      </c>
      <c r="M51" s="11">
        <f t="shared" si="33"/>
        <v>0</v>
      </c>
      <c r="N51" s="11">
        <f t="shared" si="34"/>
        <v>1</v>
      </c>
      <c r="O51" s="11">
        <f t="shared" si="35"/>
        <v>1</v>
      </c>
      <c r="P51" s="11">
        <f t="shared" si="36"/>
        <v>0</v>
      </c>
      <c r="Q51" s="11">
        <f t="shared" si="37"/>
        <v>0</v>
      </c>
      <c r="R51" s="11">
        <f t="shared" si="38"/>
        <v>0</v>
      </c>
      <c r="S51" s="10">
        <f t="shared" si="39"/>
        <v>2</v>
      </c>
      <c r="T51" s="11">
        <f t="shared" si="40"/>
        <v>0</v>
      </c>
      <c r="U51" s="11">
        <f t="shared" si="41"/>
        <v>0.625</v>
      </c>
      <c r="V51" s="11">
        <f t="shared" si="42"/>
        <v>0</v>
      </c>
      <c r="W51" s="11">
        <f t="shared" si="43"/>
        <v>0</v>
      </c>
      <c r="X51" s="11">
        <f t="shared" si="44"/>
        <v>0</v>
      </c>
      <c r="Y51" s="11">
        <f t="shared" si="45"/>
        <v>0.625</v>
      </c>
      <c r="Z51" s="11">
        <f t="shared" si="46"/>
        <v>0.625</v>
      </c>
      <c r="AA51" s="11">
        <f t="shared" si="47"/>
        <v>0.625</v>
      </c>
      <c r="AB51" s="11">
        <f t="shared" si="48"/>
        <v>0</v>
      </c>
      <c r="AC51" s="10">
        <f t="shared" si="49"/>
        <v>2.5</v>
      </c>
      <c r="AD51" s="11">
        <f t="shared" si="50"/>
        <v>0</v>
      </c>
      <c r="AE51" s="11">
        <f t="shared" si="51"/>
        <v>2</v>
      </c>
      <c r="AF51" s="11">
        <f t="shared" si="52"/>
        <v>0</v>
      </c>
      <c r="AG51" s="11">
        <f t="shared" si="53"/>
        <v>2</v>
      </c>
      <c r="AH51" s="11">
        <f t="shared" si="54"/>
        <v>0</v>
      </c>
      <c r="AI51" s="11">
        <f t="shared" si="55"/>
        <v>0</v>
      </c>
      <c r="AJ51" s="10">
        <f t="shared" si="56"/>
        <v>4</v>
      </c>
      <c r="AK51" s="11">
        <f t="shared" si="57"/>
        <v>1</v>
      </c>
      <c r="AL51" s="11">
        <f t="shared" si="58"/>
        <v>1</v>
      </c>
      <c r="AM51" s="11">
        <f t="shared" si="59"/>
        <v>1</v>
      </c>
      <c r="AN51" s="11">
        <f t="shared" si="60"/>
        <v>1</v>
      </c>
      <c r="AO51" s="11">
        <f t="shared" si="61"/>
        <v>1</v>
      </c>
      <c r="AP51" s="11">
        <f t="shared" si="62"/>
        <v>0</v>
      </c>
      <c r="AQ51" s="10">
        <f t="shared" si="63"/>
        <v>5</v>
      </c>
      <c r="AR51" s="11">
        <f t="shared" si="64"/>
        <v>0</v>
      </c>
      <c r="AS51" s="11">
        <f t="shared" si="65"/>
        <v>0</v>
      </c>
      <c r="AT51" s="11">
        <f t="shared" si="66"/>
        <v>0</v>
      </c>
      <c r="AU51" s="11">
        <f t="shared" si="67"/>
        <v>1</v>
      </c>
      <c r="AV51" s="11">
        <f t="shared" si="68"/>
        <v>0</v>
      </c>
      <c r="AW51" s="11">
        <f t="shared" si="69"/>
        <v>0</v>
      </c>
      <c r="AX51" s="10">
        <f t="shared" si="70"/>
        <v>1</v>
      </c>
      <c r="AY51" s="12" t="s">
        <v>1394</v>
      </c>
      <c r="AZ51" s="12" t="s">
        <v>1395</v>
      </c>
      <c r="BA51" s="13">
        <v>2648</v>
      </c>
      <c r="BB51" s="10">
        <f t="shared" si="71"/>
        <v>3</v>
      </c>
      <c r="BC51" s="17">
        <f t="shared" si="72"/>
        <v>2.7</v>
      </c>
      <c r="BD51" s="10" t="str">
        <f t="shared" si="73"/>
        <v>Bra</v>
      </c>
    </row>
    <row r="52" spans="1:56" ht="14.25" x14ac:dyDescent="0.2">
      <c r="A52" s="6" t="s">
        <v>299</v>
      </c>
      <c r="B52" s="7">
        <v>643</v>
      </c>
      <c r="C52" s="6" t="s">
        <v>353</v>
      </c>
      <c r="D52" s="9" t="str">
        <f t="shared" si="24"/>
        <v>Jessica Ek</v>
      </c>
      <c r="E52" s="10" t="str">
        <f t="shared" si="25"/>
        <v>jessica.ek@habokommun.se</v>
      </c>
      <c r="F52" s="10" t="str">
        <f t="shared" si="26"/>
        <v>Barn- och ungdomssamordnare</v>
      </c>
      <c r="G52" s="11">
        <f t="shared" si="27"/>
        <v>0</v>
      </c>
      <c r="H52" s="11">
        <f t="shared" si="28"/>
        <v>0</v>
      </c>
      <c r="I52" s="11">
        <f t="shared" si="29"/>
        <v>0</v>
      </c>
      <c r="J52" s="11">
        <f t="shared" si="30"/>
        <v>1.25</v>
      </c>
      <c r="K52" s="11">
        <f t="shared" si="31"/>
        <v>0</v>
      </c>
      <c r="L52" s="10">
        <f t="shared" si="32"/>
        <v>1.25</v>
      </c>
      <c r="M52" s="11">
        <f t="shared" si="33"/>
        <v>0</v>
      </c>
      <c r="N52" s="11">
        <f t="shared" si="34"/>
        <v>1</v>
      </c>
      <c r="O52" s="11">
        <f t="shared" si="35"/>
        <v>1</v>
      </c>
      <c r="P52" s="11">
        <f t="shared" si="36"/>
        <v>1</v>
      </c>
      <c r="Q52" s="11">
        <f t="shared" si="37"/>
        <v>0</v>
      </c>
      <c r="R52" s="11">
        <f t="shared" si="38"/>
        <v>0</v>
      </c>
      <c r="S52" s="10">
        <f t="shared" si="39"/>
        <v>3</v>
      </c>
      <c r="T52" s="11">
        <f t="shared" si="40"/>
        <v>0</v>
      </c>
      <c r="U52" s="11">
        <f t="shared" si="41"/>
        <v>0</v>
      </c>
      <c r="V52" s="11">
        <f t="shared" si="42"/>
        <v>0.625</v>
      </c>
      <c r="W52" s="11">
        <f t="shared" si="43"/>
        <v>0</v>
      </c>
      <c r="X52" s="11">
        <f t="shared" si="44"/>
        <v>0</v>
      </c>
      <c r="Y52" s="11">
        <f t="shared" si="45"/>
        <v>0.625</v>
      </c>
      <c r="Z52" s="11">
        <f t="shared" si="46"/>
        <v>0.625</v>
      </c>
      <c r="AA52" s="11">
        <f t="shared" si="47"/>
        <v>0.625</v>
      </c>
      <c r="AB52" s="11">
        <f t="shared" si="48"/>
        <v>0</v>
      </c>
      <c r="AC52" s="10">
        <f t="shared" si="49"/>
        <v>2.5</v>
      </c>
      <c r="AD52" s="11">
        <f t="shared" si="50"/>
        <v>1</v>
      </c>
      <c r="AE52" s="11">
        <f t="shared" si="51"/>
        <v>0</v>
      </c>
      <c r="AF52" s="11">
        <f t="shared" si="52"/>
        <v>0</v>
      </c>
      <c r="AG52" s="11">
        <f t="shared" si="53"/>
        <v>2</v>
      </c>
      <c r="AH52" s="11">
        <f t="shared" si="54"/>
        <v>0</v>
      </c>
      <c r="AI52" s="11">
        <f t="shared" si="55"/>
        <v>0</v>
      </c>
      <c r="AJ52" s="10">
        <f t="shared" si="56"/>
        <v>3</v>
      </c>
      <c r="AK52" s="11">
        <f t="shared" si="57"/>
        <v>1</v>
      </c>
      <c r="AL52" s="11">
        <f t="shared" si="58"/>
        <v>1</v>
      </c>
      <c r="AM52" s="11">
        <f t="shared" si="59"/>
        <v>1</v>
      </c>
      <c r="AN52" s="11">
        <f t="shared" si="60"/>
        <v>1</v>
      </c>
      <c r="AO52" s="11">
        <f t="shared" si="61"/>
        <v>0</v>
      </c>
      <c r="AP52" s="11">
        <f t="shared" si="62"/>
        <v>0</v>
      </c>
      <c r="AQ52" s="10">
        <f t="shared" si="63"/>
        <v>4</v>
      </c>
      <c r="AR52" s="11">
        <f t="shared" si="64"/>
        <v>1</v>
      </c>
      <c r="AS52" s="11">
        <f t="shared" si="65"/>
        <v>0</v>
      </c>
      <c r="AT52" s="11">
        <f t="shared" si="66"/>
        <v>0</v>
      </c>
      <c r="AU52" s="11">
        <f t="shared" si="67"/>
        <v>0</v>
      </c>
      <c r="AV52" s="11">
        <f t="shared" si="68"/>
        <v>0</v>
      </c>
      <c r="AW52" s="11">
        <f t="shared" si="69"/>
        <v>0</v>
      </c>
      <c r="AX52" s="10">
        <f t="shared" si="70"/>
        <v>1</v>
      </c>
      <c r="AY52" s="12" t="s">
        <v>1396</v>
      </c>
      <c r="AZ52" s="12">
        <v>829</v>
      </c>
      <c r="BA52" s="13">
        <v>1948</v>
      </c>
      <c r="BB52" s="10">
        <f t="shared" si="71"/>
        <v>0</v>
      </c>
      <c r="BC52" s="17">
        <f t="shared" si="72"/>
        <v>2.1</v>
      </c>
      <c r="BD52" s="10" t="str">
        <f t="shared" si="73"/>
        <v>Mycket bra</v>
      </c>
    </row>
    <row r="53" spans="1:56" ht="14.25" x14ac:dyDescent="0.2">
      <c r="A53" s="6" t="s">
        <v>299</v>
      </c>
      <c r="B53" s="7">
        <v>683</v>
      </c>
      <c r="C53" s="6" t="s">
        <v>1058</v>
      </c>
      <c r="D53" s="9" t="str">
        <f t="shared" si="24"/>
        <v>Maria Nilsson</v>
      </c>
      <c r="E53" s="10" t="str">
        <f t="shared" si="25"/>
        <v>Maria.Nilsson@varnamo.se</v>
      </c>
      <c r="F53" s="10" t="str">
        <f t="shared" si="26"/>
        <v>Verksamhetsansvarig fritidsågårdsverksamheten</v>
      </c>
      <c r="G53" s="11">
        <f t="shared" si="27"/>
        <v>0</v>
      </c>
      <c r="H53" s="11">
        <f t="shared" si="28"/>
        <v>1.25</v>
      </c>
      <c r="I53" s="11">
        <f t="shared" si="29"/>
        <v>0</v>
      </c>
      <c r="J53" s="11">
        <f t="shared" si="30"/>
        <v>0</v>
      </c>
      <c r="K53" s="11">
        <f t="shared" si="31"/>
        <v>0</v>
      </c>
      <c r="L53" s="10">
        <f t="shared" si="32"/>
        <v>1.25</v>
      </c>
      <c r="M53" s="11">
        <f t="shared" si="33"/>
        <v>0</v>
      </c>
      <c r="N53" s="11">
        <f t="shared" si="34"/>
        <v>1</v>
      </c>
      <c r="O53" s="11">
        <f t="shared" si="35"/>
        <v>1</v>
      </c>
      <c r="P53" s="11">
        <f t="shared" si="36"/>
        <v>1</v>
      </c>
      <c r="Q53" s="11">
        <f t="shared" si="37"/>
        <v>0</v>
      </c>
      <c r="R53" s="11">
        <f t="shared" si="38"/>
        <v>0</v>
      </c>
      <c r="S53" s="10">
        <f t="shared" si="39"/>
        <v>3</v>
      </c>
      <c r="T53" s="11">
        <f t="shared" si="40"/>
        <v>0</v>
      </c>
      <c r="U53" s="11">
        <f t="shared" si="41"/>
        <v>0</v>
      </c>
      <c r="V53" s="11">
        <f t="shared" si="42"/>
        <v>0.625</v>
      </c>
      <c r="W53" s="11">
        <f t="shared" si="43"/>
        <v>0</v>
      </c>
      <c r="X53" s="11">
        <f t="shared" si="44"/>
        <v>0</v>
      </c>
      <c r="Y53" s="11">
        <f t="shared" si="45"/>
        <v>0.625</v>
      </c>
      <c r="Z53" s="11">
        <f t="shared" si="46"/>
        <v>0.625</v>
      </c>
      <c r="AA53" s="11">
        <f t="shared" si="47"/>
        <v>0</v>
      </c>
      <c r="AB53" s="11">
        <f t="shared" si="48"/>
        <v>0</v>
      </c>
      <c r="AC53" s="10">
        <f t="shared" si="49"/>
        <v>1.875</v>
      </c>
      <c r="AD53" s="11">
        <f t="shared" si="50"/>
        <v>0</v>
      </c>
      <c r="AE53" s="11">
        <f t="shared" si="51"/>
        <v>2</v>
      </c>
      <c r="AF53" s="11">
        <f t="shared" si="52"/>
        <v>0</v>
      </c>
      <c r="AG53" s="11">
        <f t="shared" si="53"/>
        <v>2</v>
      </c>
      <c r="AH53" s="11">
        <f t="shared" si="54"/>
        <v>1</v>
      </c>
      <c r="AI53" s="11">
        <f t="shared" si="55"/>
        <v>0</v>
      </c>
      <c r="AJ53" s="10">
        <f t="shared" si="56"/>
        <v>5</v>
      </c>
      <c r="AK53" s="11">
        <f t="shared" si="57"/>
        <v>1</v>
      </c>
      <c r="AL53" s="11">
        <f t="shared" si="58"/>
        <v>1</v>
      </c>
      <c r="AM53" s="11">
        <f t="shared" si="59"/>
        <v>1</v>
      </c>
      <c r="AN53" s="11">
        <f t="shared" si="60"/>
        <v>1</v>
      </c>
      <c r="AO53" s="11">
        <f t="shared" si="61"/>
        <v>1</v>
      </c>
      <c r="AP53" s="11">
        <f t="shared" si="62"/>
        <v>0</v>
      </c>
      <c r="AQ53" s="10">
        <f t="shared" si="63"/>
        <v>5</v>
      </c>
      <c r="AR53" s="11">
        <f t="shared" si="64"/>
        <v>1</v>
      </c>
      <c r="AS53" s="11">
        <f t="shared" si="65"/>
        <v>0</v>
      </c>
      <c r="AT53" s="11">
        <f t="shared" si="66"/>
        <v>0</v>
      </c>
      <c r="AU53" s="11">
        <f t="shared" si="67"/>
        <v>0</v>
      </c>
      <c r="AV53" s="11">
        <f t="shared" si="68"/>
        <v>0</v>
      </c>
      <c r="AW53" s="11">
        <f t="shared" si="69"/>
        <v>0</v>
      </c>
      <c r="AX53" s="10">
        <f t="shared" si="70"/>
        <v>1</v>
      </c>
      <c r="AY53" s="12" t="s">
        <v>1397</v>
      </c>
      <c r="AZ53" s="12">
        <v>907</v>
      </c>
      <c r="BA53" s="13">
        <v>2340</v>
      </c>
      <c r="BB53" s="10">
        <f t="shared" si="71"/>
        <v>2</v>
      </c>
      <c r="BC53" s="17">
        <f t="shared" si="72"/>
        <v>2.7</v>
      </c>
      <c r="BD53" s="10" t="str">
        <f t="shared" si="73"/>
        <v>Bra</v>
      </c>
    </row>
    <row r="54" spans="1:56" ht="14.25" x14ac:dyDescent="0.2">
      <c r="A54" s="6" t="s">
        <v>299</v>
      </c>
      <c r="B54" s="7">
        <v>665</v>
      </c>
      <c r="C54" s="6" t="s">
        <v>1057</v>
      </c>
      <c r="D54" s="9" t="str">
        <f t="shared" si="24"/>
        <v>Tommy Wallin</v>
      </c>
      <c r="E54" s="10" t="str">
        <f t="shared" si="25"/>
        <v>tommy.wallin@vaggeryd.se</v>
      </c>
      <c r="F54" s="10" t="str">
        <f t="shared" si="26"/>
        <v>Chef öppna ungdomsverksamheten</v>
      </c>
      <c r="G54" s="11">
        <f t="shared" si="27"/>
        <v>1.25</v>
      </c>
      <c r="H54" s="11">
        <f t="shared" si="28"/>
        <v>0</v>
      </c>
      <c r="I54" s="11">
        <f t="shared" si="29"/>
        <v>0</v>
      </c>
      <c r="J54" s="11">
        <f t="shared" si="30"/>
        <v>1.25</v>
      </c>
      <c r="K54" s="11">
        <f t="shared" si="31"/>
        <v>0</v>
      </c>
      <c r="L54" s="10">
        <f t="shared" si="32"/>
        <v>2.5</v>
      </c>
      <c r="M54" s="11">
        <f t="shared" si="33"/>
        <v>0</v>
      </c>
      <c r="N54" s="11">
        <f t="shared" si="34"/>
        <v>0</v>
      </c>
      <c r="O54" s="11">
        <f t="shared" si="35"/>
        <v>1</v>
      </c>
      <c r="P54" s="11">
        <f t="shared" si="36"/>
        <v>0</v>
      </c>
      <c r="Q54" s="11">
        <f t="shared" si="37"/>
        <v>0</v>
      </c>
      <c r="R54" s="11">
        <f t="shared" si="38"/>
        <v>0</v>
      </c>
      <c r="S54" s="10">
        <f t="shared" si="39"/>
        <v>1</v>
      </c>
      <c r="T54" s="11">
        <f t="shared" si="40"/>
        <v>0</v>
      </c>
      <c r="U54" s="11">
        <f t="shared" si="41"/>
        <v>0.625</v>
      </c>
      <c r="V54" s="11">
        <f t="shared" si="42"/>
        <v>0.625</v>
      </c>
      <c r="W54" s="11">
        <f t="shared" si="43"/>
        <v>0</v>
      </c>
      <c r="X54" s="11">
        <f t="shared" si="44"/>
        <v>0.625</v>
      </c>
      <c r="Y54" s="11">
        <f t="shared" si="45"/>
        <v>0.625</v>
      </c>
      <c r="Z54" s="11">
        <f t="shared" si="46"/>
        <v>0.625</v>
      </c>
      <c r="AA54" s="11">
        <f t="shared" si="47"/>
        <v>0</v>
      </c>
      <c r="AB54" s="11">
        <f t="shared" si="48"/>
        <v>0</v>
      </c>
      <c r="AC54" s="10">
        <f t="shared" si="49"/>
        <v>3.125</v>
      </c>
      <c r="AD54" s="11">
        <f t="shared" si="50"/>
        <v>1</v>
      </c>
      <c r="AE54" s="11">
        <f t="shared" si="51"/>
        <v>0</v>
      </c>
      <c r="AF54" s="11">
        <f t="shared" si="52"/>
        <v>0</v>
      </c>
      <c r="AG54" s="11">
        <f t="shared" si="53"/>
        <v>0</v>
      </c>
      <c r="AH54" s="11">
        <f t="shared" si="54"/>
        <v>0</v>
      </c>
      <c r="AI54" s="11">
        <f t="shared" si="55"/>
        <v>0</v>
      </c>
      <c r="AJ54" s="10">
        <f t="shared" si="56"/>
        <v>1</v>
      </c>
      <c r="AK54" s="11">
        <f t="shared" si="57"/>
        <v>1</v>
      </c>
      <c r="AL54" s="11">
        <f t="shared" si="58"/>
        <v>1</v>
      </c>
      <c r="AM54" s="11">
        <f t="shared" si="59"/>
        <v>1</v>
      </c>
      <c r="AN54" s="11">
        <f t="shared" si="60"/>
        <v>1</v>
      </c>
      <c r="AO54" s="11">
        <f t="shared" si="61"/>
        <v>1</v>
      </c>
      <c r="AP54" s="11">
        <f t="shared" si="62"/>
        <v>0</v>
      </c>
      <c r="AQ54" s="10">
        <f t="shared" si="63"/>
        <v>5</v>
      </c>
      <c r="AR54" s="11">
        <f t="shared" si="64"/>
        <v>0</v>
      </c>
      <c r="AS54" s="11">
        <f t="shared" si="65"/>
        <v>0</v>
      </c>
      <c r="AT54" s="11">
        <f t="shared" si="66"/>
        <v>1</v>
      </c>
      <c r="AU54" s="11">
        <f t="shared" si="67"/>
        <v>0</v>
      </c>
      <c r="AV54" s="11">
        <f t="shared" si="68"/>
        <v>0</v>
      </c>
      <c r="AW54" s="11">
        <f t="shared" si="69"/>
        <v>0</v>
      </c>
      <c r="AX54" s="10">
        <f t="shared" si="70"/>
        <v>1</v>
      </c>
      <c r="AY54" s="12" t="s">
        <v>1398</v>
      </c>
      <c r="AZ54" s="12" t="s">
        <v>1399</v>
      </c>
      <c r="BA54" s="13">
        <v>2494</v>
      </c>
      <c r="BB54" s="10">
        <f t="shared" si="71"/>
        <v>2</v>
      </c>
      <c r="BC54" s="17">
        <f t="shared" si="72"/>
        <v>2.2000000000000002</v>
      </c>
      <c r="BD54" s="10" t="str">
        <f t="shared" si="73"/>
        <v>Varken eller</v>
      </c>
    </row>
    <row r="55" spans="1:56" ht="14.25" x14ac:dyDescent="0.2">
      <c r="A55" s="6" t="s">
        <v>299</v>
      </c>
      <c r="B55" s="7">
        <v>662</v>
      </c>
      <c r="C55" s="6" t="s">
        <v>345</v>
      </c>
      <c r="D55" s="9" t="str">
        <f t="shared" si="24"/>
        <v>Anna Gamlén</v>
      </c>
      <c r="E55" s="10" t="str">
        <f t="shared" si="25"/>
        <v>adag@gislaved.se</v>
      </c>
      <c r="F55" s="10" t="str">
        <f t="shared" si="26"/>
        <v>Folkhälsostrateg</v>
      </c>
      <c r="G55" s="11">
        <f t="shared" si="27"/>
        <v>1.25</v>
      </c>
      <c r="H55" s="11">
        <f t="shared" si="28"/>
        <v>0</v>
      </c>
      <c r="I55" s="11">
        <f t="shared" si="29"/>
        <v>0</v>
      </c>
      <c r="J55" s="11">
        <f t="shared" si="30"/>
        <v>0</v>
      </c>
      <c r="K55" s="11">
        <f t="shared" si="31"/>
        <v>0</v>
      </c>
      <c r="L55" s="10">
        <f t="shared" si="32"/>
        <v>1.25</v>
      </c>
      <c r="M55" s="11">
        <f t="shared" si="33"/>
        <v>1</v>
      </c>
      <c r="N55" s="11">
        <f t="shared" si="34"/>
        <v>1</v>
      </c>
      <c r="O55" s="11">
        <f t="shared" si="35"/>
        <v>1</v>
      </c>
      <c r="P55" s="11">
        <f t="shared" si="36"/>
        <v>1</v>
      </c>
      <c r="Q55" s="11">
        <f t="shared" si="37"/>
        <v>0</v>
      </c>
      <c r="R55" s="11">
        <f t="shared" si="38"/>
        <v>0</v>
      </c>
      <c r="S55" s="10">
        <f t="shared" si="39"/>
        <v>4</v>
      </c>
      <c r="T55" s="11">
        <f t="shared" si="40"/>
        <v>0</v>
      </c>
      <c r="U55" s="11">
        <f t="shared" si="41"/>
        <v>0.625</v>
      </c>
      <c r="V55" s="11">
        <f t="shared" si="42"/>
        <v>0.625</v>
      </c>
      <c r="W55" s="11">
        <f t="shared" si="43"/>
        <v>0</v>
      </c>
      <c r="X55" s="11">
        <f t="shared" si="44"/>
        <v>0</v>
      </c>
      <c r="Y55" s="11">
        <f t="shared" si="45"/>
        <v>0.625</v>
      </c>
      <c r="Z55" s="11">
        <f t="shared" si="46"/>
        <v>0.625</v>
      </c>
      <c r="AA55" s="11">
        <f t="shared" si="47"/>
        <v>0</v>
      </c>
      <c r="AB55" s="11">
        <f t="shared" si="48"/>
        <v>0</v>
      </c>
      <c r="AC55" s="10">
        <f t="shared" si="49"/>
        <v>2.5</v>
      </c>
      <c r="AD55" s="11">
        <f t="shared" si="50"/>
        <v>0</v>
      </c>
      <c r="AE55" s="11">
        <f t="shared" si="51"/>
        <v>2</v>
      </c>
      <c r="AF55" s="11">
        <f t="shared" si="52"/>
        <v>1</v>
      </c>
      <c r="AG55" s="11">
        <f t="shared" si="53"/>
        <v>0</v>
      </c>
      <c r="AH55" s="11">
        <f t="shared" si="54"/>
        <v>0</v>
      </c>
      <c r="AI55" s="11">
        <f t="shared" si="55"/>
        <v>0</v>
      </c>
      <c r="AJ55" s="10">
        <f t="shared" si="56"/>
        <v>3</v>
      </c>
      <c r="AK55" s="11">
        <f t="shared" si="57"/>
        <v>1</v>
      </c>
      <c r="AL55" s="11">
        <f t="shared" si="58"/>
        <v>1</v>
      </c>
      <c r="AM55" s="11">
        <f t="shared" si="59"/>
        <v>0</v>
      </c>
      <c r="AN55" s="11">
        <f t="shared" si="60"/>
        <v>0</v>
      </c>
      <c r="AO55" s="11">
        <f t="shared" si="61"/>
        <v>0</v>
      </c>
      <c r="AP55" s="11">
        <f t="shared" si="62"/>
        <v>0</v>
      </c>
      <c r="AQ55" s="10">
        <f t="shared" si="63"/>
        <v>2</v>
      </c>
      <c r="AR55" s="11">
        <f t="shared" si="64"/>
        <v>1</v>
      </c>
      <c r="AS55" s="11">
        <f t="shared" si="65"/>
        <v>0</v>
      </c>
      <c r="AT55" s="11">
        <f t="shared" si="66"/>
        <v>1</v>
      </c>
      <c r="AU55" s="11">
        <f t="shared" si="67"/>
        <v>0</v>
      </c>
      <c r="AV55" s="11">
        <f t="shared" si="68"/>
        <v>0</v>
      </c>
      <c r="AW55" s="11">
        <f t="shared" si="69"/>
        <v>0</v>
      </c>
      <c r="AX55" s="10">
        <f t="shared" si="70"/>
        <v>2</v>
      </c>
      <c r="AY55" s="12" t="s">
        <v>1400</v>
      </c>
      <c r="AZ55" s="12" t="s">
        <v>1401</v>
      </c>
      <c r="BA55" s="13">
        <v>3207</v>
      </c>
      <c r="BB55" s="10">
        <f t="shared" si="71"/>
        <v>5</v>
      </c>
      <c r="BC55" s="17">
        <f t="shared" si="72"/>
        <v>2.8</v>
      </c>
      <c r="BD55" s="10" t="str">
        <f t="shared" si="73"/>
        <v>Bra</v>
      </c>
    </row>
    <row r="56" spans="1:56" ht="14.25" x14ac:dyDescent="0.2">
      <c r="A56" s="6" t="s">
        <v>299</v>
      </c>
      <c r="B56" s="7">
        <v>684</v>
      </c>
      <c r="C56" s="6" t="s">
        <v>290</v>
      </c>
      <c r="D56" s="9" t="str">
        <f t="shared" si="24"/>
        <v>Frank Isaksson</v>
      </c>
      <c r="E56" s="10" t="str">
        <f t="shared" si="25"/>
        <v>frank.isaksson@savsjo.se</v>
      </c>
      <c r="F56" s="10" t="str">
        <f t="shared" si="26"/>
        <v>Operativ Kultur&amp;Fritidschef</v>
      </c>
      <c r="G56" s="11">
        <f t="shared" si="27"/>
        <v>0</v>
      </c>
      <c r="H56" s="11">
        <f t="shared" si="28"/>
        <v>0</v>
      </c>
      <c r="I56" s="11">
        <f t="shared" si="29"/>
        <v>0</v>
      </c>
      <c r="J56" s="11">
        <f t="shared" si="30"/>
        <v>1.25</v>
      </c>
      <c r="K56" s="11">
        <f t="shared" si="31"/>
        <v>0</v>
      </c>
      <c r="L56" s="10">
        <f t="shared" si="32"/>
        <v>1.25</v>
      </c>
      <c r="M56" s="11">
        <f t="shared" si="33"/>
        <v>0</v>
      </c>
      <c r="N56" s="11">
        <f t="shared" si="34"/>
        <v>1</v>
      </c>
      <c r="O56" s="11">
        <f t="shared" si="35"/>
        <v>1</v>
      </c>
      <c r="P56" s="11">
        <f t="shared" si="36"/>
        <v>1</v>
      </c>
      <c r="Q56" s="11">
        <f t="shared" si="37"/>
        <v>0</v>
      </c>
      <c r="R56" s="11">
        <f t="shared" si="38"/>
        <v>0</v>
      </c>
      <c r="S56" s="10">
        <f t="shared" si="39"/>
        <v>3</v>
      </c>
      <c r="T56" s="11">
        <f t="shared" si="40"/>
        <v>0.625</v>
      </c>
      <c r="U56" s="11">
        <f t="shared" si="41"/>
        <v>0.625</v>
      </c>
      <c r="V56" s="11">
        <f t="shared" si="42"/>
        <v>0.625</v>
      </c>
      <c r="W56" s="11">
        <f t="shared" si="43"/>
        <v>0.625</v>
      </c>
      <c r="X56" s="11">
        <f t="shared" si="44"/>
        <v>0.625</v>
      </c>
      <c r="Y56" s="11">
        <f t="shared" si="45"/>
        <v>0.625</v>
      </c>
      <c r="Z56" s="11">
        <f t="shared" si="46"/>
        <v>0.625</v>
      </c>
      <c r="AA56" s="11">
        <f t="shared" si="47"/>
        <v>0.625</v>
      </c>
      <c r="AB56" s="11">
        <f t="shared" si="48"/>
        <v>0</v>
      </c>
      <c r="AC56" s="10">
        <f t="shared" si="49"/>
        <v>5</v>
      </c>
      <c r="AD56" s="11">
        <f t="shared" si="50"/>
        <v>0</v>
      </c>
      <c r="AE56" s="11">
        <f t="shared" si="51"/>
        <v>2</v>
      </c>
      <c r="AF56" s="11">
        <f t="shared" si="52"/>
        <v>0</v>
      </c>
      <c r="AG56" s="11">
        <f t="shared" si="53"/>
        <v>2</v>
      </c>
      <c r="AH56" s="11">
        <f t="shared" si="54"/>
        <v>0</v>
      </c>
      <c r="AI56" s="11">
        <f t="shared" si="55"/>
        <v>0</v>
      </c>
      <c r="AJ56" s="10">
        <f t="shared" si="56"/>
        <v>4</v>
      </c>
      <c r="AK56" s="11">
        <f t="shared" si="57"/>
        <v>1</v>
      </c>
      <c r="AL56" s="11">
        <f t="shared" si="58"/>
        <v>1</v>
      </c>
      <c r="AM56" s="11">
        <f t="shared" si="59"/>
        <v>1</v>
      </c>
      <c r="AN56" s="11">
        <f t="shared" si="60"/>
        <v>1</v>
      </c>
      <c r="AO56" s="11">
        <f t="shared" si="61"/>
        <v>1</v>
      </c>
      <c r="AP56" s="11">
        <f t="shared" si="62"/>
        <v>0</v>
      </c>
      <c r="AQ56" s="10">
        <f t="shared" si="63"/>
        <v>5</v>
      </c>
      <c r="AR56" s="11">
        <f t="shared" si="64"/>
        <v>0</v>
      </c>
      <c r="AS56" s="11">
        <f t="shared" si="65"/>
        <v>0</v>
      </c>
      <c r="AT56" s="11">
        <f t="shared" si="66"/>
        <v>0</v>
      </c>
      <c r="AU56" s="11">
        <f t="shared" si="67"/>
        <v>0</v>
      </c>
      <c r="AV56" s="11">
        <f t="shared" si="68"/>
        <v>0</v>
      </c>
      <c r="AW56" s="11">
        <f t="shared" si="69"/>
        <v>0</v>
      </c>
      <c r="AX56" s="10">
        <f t="shared" si="70"/>
        <v>0</v>
      </c>
      <c r="AY56" s="12" t="s">
        <v>1402</v>
      </c>
      <c r="AZ56" s="12">
        <v>939</v>
      </c>
      <c r="BA56" s="13">
        <v>2795</v>
      </c>
      <c r="BB56" s="10">
        <f t="shared" si="71"/>
        <v>3</v>
      </c>
      <c r="BC56" s="17">
        <f t="shared" si="72"/>
        <v>3</v>
      </c>
      <c r="BD56" s="10" t="str">
        <f t="shared" si="73"/>
        <v>Bra</v>
      </c>
    </row>
    <row r="57" spans="1:56" ht="14.25" x14ac:dyDescent="0.2">
      <c r="A57" s="6" t="s">
        <v>299</v>
      </c>
      <c r="B57" s="7">
        <v>680</v>
      </c>
      <c r="C57" s="6" t="s">
        <v>321</v>
      </c>
      <c r="D57" s="9" t="str">
        <f t="shared" si="24"/>
        <v>Mazar Alijevski</v>
      </c>
      <c r="E57" s="10" t="str">
        <f t="shared" si="25"/>
        <v>mazar.alijevski@jonkoping.se</v>
      </c>
      <c r="F57" s="10" t="str">
        <f t="shared" si="26"/>
        <v>Avdelningschef, kultur- och fritidsförvaltningen</v>
      </c>
      <c r="G57" s="11">
        <f t="shared" si="27"/>
        <v>1.25</v>
      </c>
      <c r="H57" s="11">
        <f t="shared" si="28"/>
        <v>0</v>
      </c>
      <c r="I57" s="11">
        <f t="shared" si="29"/>
        <v>1.25</v>
      </c>
      <c r="J57" s="11">
        <f t="shared" si="30"/>
        <v>1.25</v>
      </c>
      <c r="K57" s="11">
        <f t="shared" si="31"/>
        <v>0</v>
      </c>
      <c r="L57" s="10">
        <f t="shared" si="32"/>
        <v>3.75</v>
      </c>
      <c r="M57" s="11">
        <f t="shared" si="33"/>
        <v>1</v>
      </c>
      <c r="N57" s="11">
        <f t="shared" si="34"/>
        <v>1</v>
      </c>
      <c r="O57" s="11">
        <f t="shared" si="35"/>
        <v>1</v>
      </c>
      <c r="P57" s="11">
        <f t="shared" si="36"/>
        <v>1</v>
      </c>
      <c r="Q57" s="11">
        <f t="shared" si="37"/>
        <v>1</v>
      </c>
      <c r="R57" s="11">
        <f t="shared" si="38"/>
        <v>0</v>
      </c>
      <c r="S57" s="10">
        <f t="shared" si="39"/>
        <v>5</v>
      </c>
      <c r="T57" s="11">
        <f t="shared" si="40"/>
        <v>0.625</v>
      </c>
      <c r="U57" s="11">
        <f t="shared" si="41"/>
        <v>0.625</v>
      </c>
      <c r="V57" s="11">
        <f t="shared" si="42"/>
        <v>0.625</v>
      </c>
      <c r="W57" s="11">
        <f t="shared" si="43"/>
        <v>0</v>
      </c>
      <c r="X57" s="11">
        <f t="shared" si="44"/>
        <v>0.625</v>
      </c>
      <c r="Y57" s="11">
        <f t="shared" si="45"/>
        <v>0.625</v>
      </c>
      <c r="Z57" s="11">
        <f t="shared" si="46"/>
        <v>0.625</v>
      </c>
      <c r="AA57" s="11">
        <f t="shared" si="47"/>
        <v>0.625</v>
      </c>
      <c r="AB57" s="11">
        <f t="shared" si="48"/>
        <v>0</v>
      </c>
      <c r="AC57" s="10">
        <f t="shared" si="49"/>
        <v>4.375</v>
      </c>
      <c r="AD57" s="11">
        <f t="shared" si="50"/>
        <v>1</v>
      </c>
      <c r="AE57" s="11">
        <f t="shared" si="51"/>
        <v>2</v>
      </c>
      <c r="AF57" s="11">
        <f t="shared" si="52"/>
        <v>1</v>
      </c>
      <c r="AG57" s="11">
        <f t="shared" si="53"/>
        <v>0</v>
      </c>
      <c r="AH57" s="11">
        <f t="shared" si="54"/>
        <v>0</v>
      </c>
      <c r="AI57" s="11">
        <f t="shared" si="55"/>
        <v>0</v>
      </c>
      <c r="AJ57" s="10">
        <f t="shared" si="56"/>
        <v>4</v>
      </c>
      <c r="AK57" s="11">
        <f t="shared" si="57"/>
        <v>1</v>
      </c>
      <c r="AL57" s="11">
        <f t="shared" si="58"/>
        <v>1</v>
      </c>
      <c r="AM57" s="11">
        <f t="shared" si="59"/>
        <v>1</v>
      </c>
      <c r="AN57" s="11">
        <f t="shared" si="60"/>
        <v>1</v>
      </c>
      <c r="AO57" s="11">
        <f t="shared" si="61"/>
        <v>1</v>
      </c>
      <c r="AP57" s="11">
        <f t="shared" si="62"/>
        <v>0</v>
      </c>
      <c r="AQ57" s="10">
        <f t="shared" si="63"/>
        <v>5</v>
      </c>
      <c r="AR57" s="11">
        <f t="shared" si="64"/>
        <v>1</v>
      </c>
      <c r="AS57" s="11">
        <f t="shared" si="65"/>
        <v>1</v>
      </c>
      <c r="AT57" s="11">
        <f t="shared" si="66"/>
        <v>0</v>
      </c>
      <c r="AU57" s="11">
        <f t="shared" si="67"/>
        <v>1</v>
      </c>
      <c r="AV57" s="11">
        <f t="shared" si="68"/>
        <v>1</v>
      </c>
      <c r="AW57" s="11">
        <f t="shared" si="69"/>
        <v>0</v>
      </c>
      <c r="AX57" s="10">
        <f t="shared" si="70"/>
        <v>4</v>
      </c>
      <c r="AY57" s="12" t="s">
        <v>1403</v>
      </c>
      <c r="AZ57" s="12" t="s">
        <v>1404</v>
      </c>
      <c r="BA57" s="13">
        <v>2502</v>
      </c>
      <c r="BB57" s="10">
        <f t="shared" si="71"/>
        <v>3</v>
      </c>
      <c r="BC57" s="17">
        <f t="shared" si="72"/>
        <v>4.2</v>
      </c>
      <c r="BD57" s="10" t="str">
        <f t="shared" si="73"/>
        <v>Bra</v>
      </c>
    </row>
    <row r="58" spans="1:56" ht="14.25" x14ac:dyDescent="0.2">
      <c r="A58" s="6" t="s">
        <v>299</v>
      </c>
      <c r="B58" s="7">
        <v>687</v>
      </c>
      <c r="C58" s="6" t="s">
        <v>337</v>
      </c>
      <c r="D58" s="9" t="str">
        <f t="shared" si="24"/>
        <v>Claes Sjökvist</v>
      </c>
      <c r="E58" s="10" t="str">
        <f t="shared" si="25"/>
        <v>claes.sjokvist@tranas.se</v>
      </c>
      <c r="F58" s="10" t="str">
        <f t="shared" si="26"/>
        <v>Kultur- och ungdomssekreterare</v>
      </c>
      <c r="G58" s="11">
        <f t="shared" si="27"/>
        <v>1.25</v>
      </c>
      <c r="H58" s="11">
        <f t="shared" si="28"/>
        <v>0</v>
      </c>
      <c r="I58" s="11">
        <f t="shared" si="29"/>
        <v>1.25</v>
      </c>
      <c r="J58" s="11">
        <f t="shared" si="30"/>
        <v>1.25</v>
      </c>
      <c r="K58" s="11">
        <f t="shared" si="31"/>
        <v>0</v>
      </c>
      <c r="L58" s="10">
        <f t="shared" si="32"/>
        <v>3.75</v>
      </c>
      <c r="M58" s="11">
        <f t="shared" si="33"/>
        <v>0</v>
      </c>
      <c r="N58" s="11">
        <f t="shared" si="34"/>
        <v>1</v>
      </c>
      <c r="O58" s="11">
        <f t="shared" si="35"/>
        <v>1</v>
      </c>
      <c r="P58" s="11">
        <f t="shared" si="36"/>
        <v>0</v>
      </c>
      <c r="Q58" s="11">
        <f t="shared" si="37"/>
        <v>1</v>
      </c>
      <c r="R58" s="11">
        <f t="shared" si="38"/>
        <v>0</v>
      </c>
      <c r="S58" s="10">
        <f t="shared" si="39"/>
        <v>3</v>
      </c>
      <c r="T58" s="11">
        <f t="shared" si="40"/>
        <v>0</v>
      </c>
      <c r="U58" s="11">
        <f t="shared" si="41"/>
        <v>0.625</v>
      </c>
      <c r="V58" s="11">
        <f t="shared" si="42"/>
        <v>0.625</v>
      </c>
      <c r="W58" s="11">
        <f t="shared" si="43"/>
        <v>0</v>
      </c>
      <c r="X58" s="11">
        <f t="shared" si="44"/>
        <v>0.625</v>
      </c>
      <c r="Y58" s="11">
        <f t="shared" si="45"/>
        <v>0.625</v>
      </c>
      <c r="Z58" s="11">
        <f t="shared" si="46"/>
        <v>0.625</v>
      </c>
      <c r="AA58" s="11">
        <f t="shared" si="47"/>
        <v>0.625</v>
      </c>
      <c r="AB58" s="11">
        <f t="shared" si="48"/>
        <v>0</v>
      </c>
      <c r="AC58" s="10">
        <f t="shared" si="49"/>
        <v>3.75</v>
      </c>
      <c r="AD58" s="11">
        <f t="shared" si="50"/>
        <v>0</v>
      </c>
      <c r="AE58" s="11">
        <f t="shared" si="51"/>
        <v>2</v>
      </c>
      <c r="AF58" s="11">
        <f t="shared" si="52"/>
        <v>0</v>
      </c>
      <c r="AG58" s="11">
        <f t="shared" si="53"/>
        <v>2</v>
      </c>
      <c r="AH58" s="11">
        <f t="shared" si="54"/>
        <v>1</v>
      </c>
      <c r="AI58" s="11">
        <f t="shared" si="55"/>
        <v>0</v>
      </c>
      <c r="AJ58" s="10">
        <f t="shared" si="56"/>
        <v>5</v>
      </c>
      <c r="AK58" s="11">
        <f t="shared" si="57"/>
        <v>1</v>
      </c>
      <c r="AL58" s="11">
        <f t="shared" si="58"/>
        <v>1</v>
      </c>
      <c r="AM58" s="11">
        <f t="shared" si="59"/>
        <v>1</v>
      </c>
      <c r="AN58" s="11">
        <f t="shared" si="60"/>
        <v>1</v>
      </c>
      <c r="AO58" s="11">
        <f t="shared" si="61"/>
        <v>1</v>
      </c>
      <c r="AP58" s="11">
        <f t="shared" si="62"/>
        <v>0</v>
      </c>
      <c r="AQ58" s="10">
        <f t="shared" si="63"/>
        <v>5</v>
      </c>
      <c r="AR58" s="11">
        <f t="shared" si="64"/>
        <v>1</v>
      </c>
      <c r="AS58" s="11">
        <f t="shared" si="65"/>
        <v>1</v>
      </c>
      <c r="AT58" s="11">
        <f t="shared" si="66"/>
        <v>1</v>
      </c>
      <c r="AU58" s="11">
        <f t="shared" si="67"/>
        <v>1</v>
      </c>
      <c r="AV58" s="11">
        <f t="shared" si="68"/>
        <v>1</v>
      </c>
      <c r="AW58" s="11">
        <f t="shared" si="69"/>
        <v>0</v>
      </c>
      <c r="AX58" s="10">
        <f t="shared" si="70"/>
        <v>5</v>
      </c>
      <c r="AY58" s="12" t="s">
        <v>1397</v>
      </c>
      <c r="AZ58" s="12" t="s">
        <v>1405</v>
      </c>
      <c r="BA58" s="13">
        <v>2551</v>
      </c>
      <c r="BB58" s="10">
        <f t="shared" si="71"/>
        <v>3</v>
      </c>
      <c r="BC58" s="17">
        <f t="shared" si="72"/>
        <v>4.0999999999999996</v>
      </c>
      <c r="BD58" s="10" t="str">
        <f t="shared" si="73"/>
        <v>Bra</v>
      </c>
    </row>
    <row r="59" spans="1:56" ht="14.25" x14ac:dyDescent="0.2">
      <c r="A59" s="19" t="s">
        <v>359</v>
      </c>
      <c r="B59" s="7">
        <v>885</v>
      </c>
      <c r="C59" s="6" t="s">
        <v>361</v>
      </c>
      <c r="D59" s="9" t="str">
        <f t="shared" si="24"/>
        <v>Annette Hemlin</v>
      </c>
      <c r="E59" s="10" t="str">
        <f t="shared" si="25"/>
        <v>annette.hemlin@telia.com</v>
      </c>
      <c r="F59" s="10" t="str">
        <f t="shared" si="26"/>
        <v>Fritidsledare/ungdomaspolitiker</v>
      </c>
      <c r="G59" s="11">
        <f t="shared" si="27"/>
        <v>0</v>
      </c>
      <c r="H59" s="11">
        <f t="shared" si="28"/>
        <v>0</v>
      </c>
      <c r="I59" s="11">
        <f t="shared" si="29"/>
        <v>0</v>
      </c>
      <c r="J59" s="11">
        <f t="shared" si="30"/>
        <v>1.25</v>
      </c>
      <c r="K59" s="11">
        <f t="shared" si="31"/>
        <v>0</v>
      </c>
      <c r="L59" s="10">
        <f t="shared" si="32"/>
        <v>1.25</v>
      </c>
      <c r="M59" s="11">
        <f t="shared" si="33"/>
        <v>0</v>
      </c>
      <c r="N59" s="11">
        <f t="shared" si="34"/>
        <v>0</v>
      </c>
      <c r="O59" s="11">
        <f t="shared" si="35"/>
        <v>1</v>
      </c>
      <c r="P59" s="11">
        <f t="shared" si="36"/>
        <v>1</v>
      </c>
      <c r="Q59" s="11">
        <f t="shared" si="37"/>
        <v>0</v>
      </c>
      <c r="R59" s="11">
        <f t="shared" si="38"/>
        <v>0</v>
      </c>
      <c r="S59" s="10">
        <f t="shared" si="39"/>
        <v>2</v>
      </c>
      <c r="T59" s="11">
        <f t="shared" si="40"/>
        <v>0</v>
      </c>
      <c r="U59" s="11">
        <f t="shared" si="41"/>
        <v>0</v>
      </c>
      <c r="V59" s="11">
        <f t="shared" si="42"/>
        <v>0</v>
      </c>
      <c r="W59" s="11">
        <f t="shared" si="43"/>
        <v>0</v>
      </c>
      <c r="X59" s="11">
        <f t="shared" si="44"/>
        <v>0</v>
      </c>
      <c r="Y59" s="11">
        <f t="shared" si="45"/>
        <v>0.625</v>
      </c>
      <c r="Z59" s="11">
        <f t="shared" si="46"/>
        <v>0.625</v>
      </c>
      <c r="AA59" s="11">
        <f t="shared" si="47"/>
        <v>0.625</v>
      </c>
      <c r="AB59" s="11">
        <f t="shared" si="48"/>
        <v>0</v>
      </c>
      <c r="AC59" s="10">
        <f t="shared" si="49"/>
        <v>1.875</v>
      </c>
      <c r="AD59" s="11">
        <f t="shared" si="50"/>
        <v>1</v>
      </c>
      <c r="AE59" s="11">
        <f t="shared" si="51"/>
        <v>0</v>
      </c>
      <c r="AF59" s="11">
        <f t="shared" si="52"/>
        <v>1</v>
      </c>
      <c r="AG59" s="11">
        <f t="shared" si="53"/>
        <v>0</v>
      </c>
      <c r="AH59" s="11">
        <f t="shared" si="54"/>
        <v>0</v>
      </c>
      <c r="AI59" s="11">
        <f t="shared" si="55"/>
        <v>0</v>
      </c>
      <c r="AJ59" s="10">
        <f t="shared" si="56"/>
        <v>2</v>
      </c>
      <c r="AK59" s="11">
        <f t="shared" si="57"/>
        <v>0</v>
      </c>
      <c r="AL59" s="11">
        <f t="shared" si="58"/>
        <v>1</v>
      </c>
      <c r="AM59" s="11">
        <f t="shared" si="59"/>
        <v>1</v>
      </c>
      <c r="AN59" s="11">
        <f t="shared" si="60"/>
        <v>1</v>
      </c>
      <c r="AO59" s="11">
        <f t="shared" si="61"/>
        <v>0</v>
      </c>
      <c r="AP59" s="11">
        <f t="shared" si="62"/>
        <v>0</v>
      </c>
      <c r="AQ59" s="10">
        <f t="shared" si="63"/>
        <v>3</v>
      </c>
      <c r="AR59" s="11">
        <f t="shared" si="64"/>
        <v>0</v>
      </c>
      <c r="AS59" s="11">
        <f t="shared" si="65"/>
        <v>0</v>
      </c>
      <c r="AT59" s="11">
        <f t="shared" si="66"/>
        <v>0</v>
      </c>
      <c r="AU59" s="11">
        <f t="shared" si="67"/>
        <v>0</v>
      </c>
      <c r="AV59" s="11">
        <f t="shared" si="68"/>
        <v>0</v>
      </c>
      <c r="AW59" s="11">
        <f t="shared" si="69"/>
        <v>0</v>
      </c>
      <c r="AX59" s="10">
        <f t="shared" si="70"/>
        <v>0</v>
      </c>
      <c r="AY59" s="12" t="s">
        <v>1406</v>
      </c>
      <c r="AZ59" s="12" t="s">
        <v>1407</v>
      </c>
      <c r="BA59" s="13">
        <v>2831</v>
      </c>
      <c r="BB59" s="10">
        <f t="shared" si="71"/>
        <v>4</v>
      </c>
      <c r="BC59" s="17">
        <f t="shared" si="72"/>
        <v>2</v>
      </c>
      <c r="BD59" s="10" t="str">
        <f t="shared" si="73"/>
        <v>Varken eller</v>
      </c>
    </row>
    <row r="60" spans="1:56" ht="14.25" x14ac:dyDescent="0.2">
      <c r="A60" s="6" t="s">
        <v>359</v>
      </c>
      <c r="B60" s="7">
        <v>881</v>
      </c>
      <c r="C60" s="6" t="s">
        <v>376</v>
      </c>
      <c r="D60" s="9" t="str">
        <f t="shared" si="24"/>
        <v>Anders Svensson</v>
      </c>
      <c r="E60" s="10" t="str">
        <f t="shared" si="25"/>
        <v>anders.svensson@nybro.se</v>
      </c>
      <c r="F60" s="10" t="str">
        <f t="shared" si="26"/>
        <v>Fritidsass.</v>
      </c>
      <c r="G60" s="11">
        <f t="shared" si="27"/>
        <v>0</v>
      </c>
      <c r="H60" s="11">
        <f t="shared" si="28"/>
        <v>0</v>
      </c>
      <c r="I60" s="11">
        <f t="shared" si="29"/>
        <v>1.25</v>
      </c>
      <c r="J60" s="11">
        <f t="shared" si="30"/>
        <v>0</v>
      </c>
      <c r="K60" s="11">
        <f t="shared" si="31"/>
        <v>0</v>
      </c>
      <c r="L60" s="10">
        <f t="shared" si="32"/>
        <v>1.25</v>
      </c>
      <c r="M60" s="11">
        <f t="shared" si="33"/>
        <v>0</v>
      </c>
      <c r="N60" s="11">
        <f t="shared" si="34"/>
        <v>0</v>
      </c>
      <c r="O60" s="11">
        <f t="shared" si="35"/>
        <v>1</v>
      </c>
      <c r="P60" s="11">
        <f t="shared" si="36"/>
        <v>0</v>
      </c>
      <c r="Q60" s="11">
        <f t="shared" si="37"/>
        <v>0</v>
      </c>
      <c r="R60" s="11">
        <f t="shared" si="38"/>
        <v>0</v>
      </c>
      <c r="S60" s="10">
        <f t="shared" si="39"/>
        <v>1</v>
      </c>
      <c r="T60" s="11">
        <f t="shared" si="40"/>
        <v>0</v>
      </c>
      <c r="U60" s="11">
        <f t="shared" si="41"/>
        <v>0</v>
      </c>
      <c r="V60" s="11">
        <f t="shared" si="42"/>
        <v>0</v>
      </c>
      <c r="W60" s="11">
        <f t="shared" si="43"/>
        <v>0</v>
      </c>
      <c r="X60" s="11">
        <f t="shared" si="44"/>
        <v>0</v>
      </c>
      <c r="Y60" s="11">
        <f t="shared" si="45"/>
        <v>0.625</v>
      </c>
      <c r="Z60" s="11">
        <f t="shared" si="46"/>
        <v>0</v>
      </c>
      <c r="AA60" s="11">
        <f t="shared" si="47"/>
        <v>0.625</v>
      </c>
      <c r="AB60" s="11">
        <f t="shared" si="48"/>
        <v>0</v>
      </c>
      <c r="AC60" s="10">
        <f t="shared" si="49"/>
        <v>1.25</v>
      </c>
      <c r="AD60" s="11">
        <f t="shared" si="50"/>
        <v>1</v>
      </c>
      <c r="AE60" s="11">
        <f t="shared" si="51"/>
        <v>0</v>
      </c>
      <c r="AF60" s="11">
        <f t="shared" si="52"/>
        <v>0</v>
      </c>
      <c r="AG60" s="11">
        <f t="shared" si="53"/>
        <v>2</v>
      </c>
      <c r="AH60" s="11">
        <f t="shared" si="54"/>
        <v>0</v>
      </c>
      <c r="AI60" s="11">
        <f t="shared" si="55"/>
        <v>0</v>
      </c>
      <c r="AJ60" s="10">
        <f t="shared" si="56"/>
        <v>3</v>
      </c>
      <c r="AK60" s="11">
        <f t="shared" si="57"/>
        <v>1</v>
      </c>
      <c r="AL60" s="11">
        <f t="shared" si="58"/>
        <v>1</v>
      </c>
      <c r="AM60" s="11">
        <f t="shared" si="59"/>
        <v>1</v>
      </c>
      <c r="AN60" s="11">
        <f t="shared" si="60"/>
        <v>0</v>
      </c>
      <c r="AO60" s="11">
        <f t="shared" si="61"/>
        <v>0</v>
      </c>
      <c r="AP60" s="11">
        <f t="shared" si="62"/>
        <v>0</v>
      </c>
      <c r="AQ60" s="10">
        <f t="shared" si="63"/>
        <v>3</v>
      </c>
      <c r="AR60" s="11">
        <f t="shared" si="64"/>
        <v>1</v>
      </c>
      <c r="AS60" s="11">
        <f t="shared" si="65"/>
        <v>0</v>
      </c>
      <c r="AT60" s="11">
        <f t="shared" si="66"/>
        <v>0</v>
      </c>
      <c r="AU60" s="11">
        <f t="shared" si="67"/>
        <v>1</v>
      </c>
      <c r="AV60" s="11">
        <f t="shared" si="68"/>
        <v>0</v>
      </c>
      <c r="AW60" s="11">
        <f t="shared" si="69"/>
        <v>0</v>
      </c>
      <c r="AX60" s="10">
        <f t="shared" si="70"/>
        <v>2</v>
      </c>
      <c r="AY60" s="12" t="s">
        <v>1408</v>
      </c>
      <c r="AZ60" s="12" t="s">
        <v>1409</v>
      </c>
      <c r="BA60" s="13">
        <v>2896</v>
      </c>
      <c r="BB60" s="10">
        <f t="shared" si="71"/>
        <v>4</v>
      </c>
      <c r="BC60" s="17">
        <f t="shared" si="72"/>
        <v>2.2000000000000002</v>
      </c>
      <c r="BD60" s="10" t="str">
        <f t="shared" si="73"/>
        <v>Varken eller</v>
      </c>
    </row>
    <row r="61" spans="1:56" ht="14.25" x14ac:dyDescent="0.2">
      <c r="A61" s="6" t="s">
        <v>359</v>
      </c>
      <c r="B61" s="7">
        <v>840</v>
      </c>
      <c r="C61" s="6" t="s">
        <v>372</v>
      </c>
      <c r="D61" s="9" t="str">
        <f t="shared" si="24"/>
        <v>Lena Petersén</v>
      </c>
      <c r="E61" s="10" t="str">
        <f t="shared" si="25"/>
        <v>lena.petersen@morbylanga.se</v>
      </c>
      <c r="F61" s="10" t="str">
        <f t="shared" si="26"/>
        <v>Fritidskonsulent</v>
      </c>
      <c r="G61" s="11">
        <f t="shared" si="27"/>
        <v>0</v>
      </c>
      <c r="H61" s="11">
        <f t="shared" si="28"/>
        <v>0</v>
      </c>
      <c r="I61" s="11">
        <f t="shared" si="29"/>
        <v>0</v>
      </c>
      <c r="J61" s="11">
        <f t="shared" si="30"/>
        <v>0</v>
      </c>
      <c r="K61" s="11">
        <f t="shared" si="31"/>
        <v>0</v>
      </c>
      <c r="L61" s="10">
        <f t="shared" si="32"/>
        <v>0</v>
      </c>
      <c r="M61" s="11">
        <f t="shared" si="33"/>
        <v>0</v>
      </c>
      <c r="N61" s="11">
        <f t="shared" si="34"/>
        <v>0</v>
      </c>
      <c r="O61" s="11">
        <f t="shared" si="35"/>
        <v>0</v>
      </c>
      <c r="P61" s="11">
        <f t="shared" si="36"/>
        <v>1</v>
      </c>
      <c r="Q61" s="11">
        <f t="shared" si="37"/>
        <v>0</v>
      </c>
      <c r="R61" s="11">
        <f t="shared" si="38"/>
        <v>0</v>
      </c>
      <c r="S61" s="10">
        <f t="shared" si="39"/>
        <v>1</v>
      </c>
      <c r="T61" s="11">
        <f t="shared" si="40"/>
        <v>0.625</v>
      </c>
      <c r="U61" s="11">
        <f t="shared" si="41"/>
        <v>0.625</v>
      </c>
      <c r="V61" s="11">
        <f t="shared" si="42"/>
        <v>0.625</v>
      </c>
      <c r="W61" s="11">
        <f t="shared" si="43"/>
        <v>0</v>
      </c>
      <c r="X61" s="11">
        <f t="shared" si="44"/>
        <v>0</v>
      </c>
      <c r="Y61" s="11">
        <f t="shared" si="45"/>
        <v>0.625</v>
      </c>
      <c r="Z61" s="11">
        <f t="shared" si="46"/>
        <v>0.625</v>
      </c>
      <c r="AA61" s="11">
        <f t="shared" si="47"/>
        <v>0.625</v>
      </c>
      <c r="AB61" s="11">
        <f t="shared" si="48"/>
        <v>0</v>
      </c>
      <c r="AC61" s="10">
        <f t="shared" si="49"/>
        <v>3.75</v>
      </c>
      <c r="AD61" s="11">
        <f t="shared" si="50"/>
        <v>0</v>
      </c>
      <c r="AE61" s="11">
        <f t="shared" si="51"/>
        <v>2</v>
      </c>
      <c r="AF61" s="11">
        <f t="shared" si="52"/>
        <v>1</v>
      </c>
      <c r="AG61" s="11">
        <f t="shared" si="53"/>
        <v>0</v>
      </c>
      <c r="AH61" s="11">
        <f t="shared" si="54"/>
        <v>0</v>
      </c>
      <c r="AI61" s="11">
        <f t="shared" si="55"/>
        <v>0</v>
      </c>
      <c r="AJ61" s="10">
        <f t="shared" si="56"/>
        <v>3</v>
      </c>
      <c r="AK61" s="11">
        <f t="shared" si="57"/>
        <v>1</v>
      </c>
      <c r="AL61" s="11">
        <f t="shared" si="58"/>
        <v>1</v>
      </c>
      <c r="AM61" s="11">
        <f t="shared" si="59"/>
        <v>1</v>
      </c>
      <c r="AN61" s="11">
        <f t="shared" si="60"/>
        <v>0</v>
      </c>
      <c r="AO61" s="11">
        <f t="shared" si="61"/>
        <v>0</v>
      </c>
      <c r="AP61" s="11">
        <f t="shared" si="62"/>
        <v>0</v>
      </c>
      <c r="AQ61" s="10">
        <f t="shared" si="63"/>
        <v>3</v>
      </c>
      <c r="AR61" s="11">
        <f t="shared" si="64"/>
        <v>1</v>
      </c>
      <c r="AS61" s="11">
        <f t="shared" si="65"/>
        <v>1</v>
      </c>
      <c r="AT61" s="11">
        <f t="shared" si="66"/>
        <v>0</v>
      </c>
      <c r="AU61" s="11">
        <f t="shared" si="67"/>
        <v>0</v>
      </c>
      <c r="AV61" s="11">
        <f t="shared" si="68"/>
        <v>0</v>
      </c>
      <c r="AW61" s="11">
        <f t="shared" si="69"/>
        <v>0</v>
      </c>
      <c r="AX61" s="10">
        <f t="shared" si="70"/>
        <v>2</v>
      </c>
      <c r="AY61" s="12">
        <v>789</v>
      </c>
      <c r="AZ61" s="12" t="s">
        <v>1385</v>
      </c>
      <c r="BA61" s="13">
        <v>1913</v>
      </c>
      <c r="BB61" s="10">
        <f t="shared" si="71"/>
        <v>0</v>
      </c>
      <c r="BC61" s="17">
        <f t="shared" si="72"/>
        <v>1.8</v>
      </c>
      <c r="BD61" s="10" t="str">
        <f t="shared" si="73"/>
        <v>Bra</v>
      </c>
    </row>
    <row r="62" spans="1:56" ht="14.25" x14ac:dyDescent="0.2">
      <c r="A62" s="6" t="s">
        <v>359</v>
      </c>
      <c r="B62" s="7">
        <v>860</v>
      </c>
      <c r="C62" s="6" t="s">
        <v>364</v>
      </c>
      <c r="D62" s="9" t="str">
        <f t="shared" si="24"/>
        <v>Tommy Svensson Pöder</v>
      </c>
      <c r="E62" s="10" t="str">
        <f t="shared" si="25"/>
        <v>tommy.svensson-poder@hultsfred.se</v>
      </c>
      <c r="F62" s="10" t="str">
        <f t="shared" si="26"/>
        <v>Verksamhetschef Ungdomsenheten</v>
      </c>
      <c r="G62" s="11">
        <f t="shared" si="27"/>
        <v>1.25</v>
      </c>
      <c r="H62" s="11">
        <f t="shared" si="28"/>
        <v>1.25</v>
      </c>
      <c r="I62" s="11">
        <f t="shared" si="29"/>
        <v>0</v>
      </c>
      <c r="J62" s="11">
        <f t="shared" si="30"/>
        <v>1.25</v>
      </c>
      <c r="K62" s="11">
        <f t="shared" si="31"/>
        <v>0</v>
      </c>
      <c r="L62" s="10">
        <f t="shared" si="32"/>
        <v>3.75</v>
      </c>
      <c r="M62" s="11">
        <f t="shared" si="33"/>
        <v>1</v>
      </c>
      <c r="N62" s="11">
        <f t="shared" si="34"/>
        <v>0</v>
      </c>
      <c r="O62" s="11">
        <f t="shared" si="35"/>
        <v>1</v>
      </c>
      <c r="P62" s="11">
        <f t="shared" si="36"/>
        <v>0</v>
      </c>
      <c r="Q62" s="11">
        <f t="shared" si="37"/>
        <v>0</v>
      </c>
      <c r="R62" s="11">
        <f t="shared" si="38"/>
        <v>0</v>
      </c>
      <c r="S62" s="10">
        <f t="shared" si="39"/>
        <v>2</v>
      </c>
      <c r="T62" s="11">
        <f t="shared" si="40"/>
        <v>0</v>
      </c>
      <c r="U62" s="11">
        <f t="shared" si="41"/>
        <v>0</v>
      </c>
      <c r="V62" s="11">
        <f t="shared" si="42"/>
        <v>0.625</v>
      </c>
      <c r="W62" s="11">
        <f t="shared" si="43"/>
        <v>0</v>
      </c>
      <c r="X62" s="11">
        <f t="shared" si="44"/>
        <v>0.625</v>
      </c>
      <c r="Y62" s="11">
        <f t="shared" si="45"/>
        <v>0.625</v>
      </c>
      <c r="Z62" s="11">
        <f t="shared" si="46"/>
        <v>0.625</v>
      </c>
      <c r="AA62" s="11">
        <f t="shared" si="47"/>
        <v>0.625</v>
      </c>
      <c r="AB62" s="11">
        <f t="shared" si="48"/>
        <v>0</v>
      </c>
      <c r="AC62" s="10">
        <f t="shared" si="49"/>
        <v>3.125</v>
      </c>
      <c r="AD62" s="11">
        <f t="shared" si="50"/>
        <v>0</v>
      </c>
      <c r="AE62" s="11">
        <f t="shared" si="51"/>
        <v>2</v>
      </c>
      <c r="AF62" s="11">
        <f t="shared" si="52"/>
        <v>0</v>
      </c>
      <c r="AG62" s="11">
        <f t="shared" si="53"/>
        <v>2</v>
      </c>
      <c r="AH62" s="11">
        <f t="shared" si="54"/>
        <v>0</v>
      </c>
      <c r="AI62" s="11">
        <f t="shared" si="55"/>
        <v>0</v>
      </c>
      <c r="AJ62" s="10">
        <f t="shared" si="56"/>
        <v>4</v>
      </c>
      <c r="AK62" s="11">
        <f t="shared" si="57"/>
        <v>1</v>
      </c>
      <c r="AL62" s="11">
        <f t="shared" si="58"/>
        <v>1</v>
      </c>
      <c r="AM62" s="11">
        <f t="shared" si="59"/>
        <v>1</v>
      </c>
      <c r="AN62" s="11">
        <f t="shared" si="60"/>
        <v>1</v>
      </c>
      <c r="AO62" s="11">
        <f t="shared" si="61"/>
        <v>0</v>
      </c>
      <c r="AP62" s="11">
        <f t="shared" si="62"/>
        <v>0</v>
      </c>
      <c r="AQ62" s="10">
        <f t="shared" si="63"/>
        <v>4</v>
      </c>
      <c r="AR62" s="11">
        <f t="shared" si="64"/>
        <v>1</v>
      </c>
      <c r="AS62" s="11">
        <f t="shared" si="65"/>
        <v>0</v>
      </c>
      <c r="AT62" s="11">
        <f t="shared" si="66"/>
        <v>1</v>
      </c>
      <c r="AU62" s="11">
        <f t="shared" si="67"/>
        <v>0</v>
      </c>
      <c r="AV62" s="11">
        <f t="shared" si="68"/>
        <v>0</v>
      </c>
      <c r="AW62" s="11">
        <f t="shared" si="69"/>
        <v>0</v>
      </c>
      <c r="AX62" s="10">
        <f t="shared" si="70"/>
        <v>2</v>
      </c>
      <c r="AY62" s="12" t="s">
        <v>1410</v>
      </c>
      <c r="AZ62" s="12" t="s">
        <v>1411</v>
      </c>
      <c r="BA62" s="13">
        <v>2967</v>
      </c>
      <c r="BB62" s="10">
        <f t="shared" si="71"/>
        <v>4</v>
      </c>
      <c r="BC62" s="17">
        <f t="shared" si="72"/>
        <v>3.3</v>
      </c>
      <c r="BD62" s="10" t="str">
        <f t="shared" si="73"/>
        <v>Bra</v>
      </c>
    </row>
    <row r="63" spans="1:56" ht="14.25" x14ac:dyDescent="0.2">
      <c r="A63" s="6" t="s">
        <v>359</v>
      </c>
      <c r="B63" s="7">
        <v>884</v>
      </c>
      <c r="C63" s="6" t="s">
        <v>297</v>
      </c>
      <c r="D63" s="9" t="str">
        <f t="shared" si="24"/>
        <v>anders Degerman</v>
      </c>
      <c r="E63" s="10" t="str">
        <f t="shared" si="25"/>
        <v>anders.degerman@vimmerby.se</v>
      </c>
      <c r="F63" s="10" t="str">
        <f t="shared" si="26"/>
        <v>Enhetschef för folkhälsa och ungdomsverksamhet</v>
      </c>
      <c r="G63" s="11">
        <f t="shared" si="27"/>
        <v>1.25</v>
      </c>
      <c r="H63" s="11">
        <f t="shared" si="28"/>
        <v>0</v>
      </c>
      <c r="I63" s="11">
        <f t="shared" si="29"/>
        <v>1.25</v>
      </c>
      <c r="J63" s="11">
        <f t="shared" si="30"/>
        <v>1.25</v>
      </c>
      <c r="K63" s="11">
        <f t="shared" si="31"/>
        <v>0</v>
      </c>
      <c r="L63" s="10">
        <f t="shared" si="32"/>
        <v>3.75</v>
      </c>
      <c r="M63" s="11">
        <f t="shared" si="33"/>
        <v>1</v>
      </c>
      <c r="N63" s="11">
        <f t="shared" si="34"/>
        <v>1</v>
      </c>
      <c r="O63" s="11">
        <f t="shared" si="35"/>
        <v>1</v>
      </c>
      <c r="P63" s="11">
        <f t="shared" si="36"/>
        <v>0</v>
      </c>
      <c r="Q63" s="11">
        <f t="shared" si="37"/>
        <v>0</v>
      </c>
      <c r="R63" s="11">
        <f t="shared" si="38"/>
        <v>0</v>
      </c>
      <c r="S63" s="10">
        <f t="shared" si="39"/>
        <v>3</v>
      </c>
      <c r="T63" s="11">
        <f t="shared" si="40"/>
        <v>0</v>
      </c>
      <c r="U63" s="11">
        <f t="shared" si="41"/>
        <v>0</v>
      </c>
      <c r="V63" s="11">
        <f t="shared" si="42"/>
        <v>0.625</v>
      </c>
      <c r="W63" s="11">
        <f t="shared" si="43"/>
        <v>0.625</v>
      </c>
      <c r="X63" s="11">
        <f t="shared" si="44"/>
        <v>0.625</v>
      </c>
      <c r="Y63" s="11">
        <f t="shared" si="45"/>
        <v>0.625</v>
      </c>
      <c r="Z63" s="11">
        <f t="shared" si="46"/>
        <v>0.625</v>
      </c>
      <c r="AA63" s="11">
        <f t="shared" si="47"/>
        <v>0</v>
      </c>
      <c r="AB63" s="11">
        <f t="shared" si="48"/>
        <v>0</v>
      </c>
      <c r="AC63" s="10">
        <f t="shared" si="49"/>
        <v>3.125</v>
      </c>
      <c r="AD63" s="11">
        <f t="shared" si="50"/>
        <v>0</v>
      </c>
      <c r="AE63" s="11">
        <f t="shared" si="51"/>
        <v>2</v>
      </c>
      <c r="AF63" s="11">
        <f t="shared" si="52"/>
        <v>1</v>
      </c>
      <c r="AG63" s="11">
        <f t="shared" si="53"/>
        <v>0</v>
      </c>
      <c r="AH63" s="11">
        <f t="shared" si="54"/>
        <v>0</v>
      </c>
      <c r="AI63" s="11">
        <f t="shared" si="55"/>
        <v>0</v>
      </c>
      <c r="AJ63" s="10">
        <f t="shared" si="56"/>
        <v>3</v>
      </c>
      <c r="AK63" s="11">
        <f t="shared" si="57"/>
        <v>1</v>
      </c>
      <c r="AL63" s="11">
        <f t="shared" si="58"/>
        <v>1</v>
      </c>
      <c r="AM63" s="11">
        <f t="shared" si="59"/>
        <v>1</v>
      </c>
      <c r="AN63" s="11">
        <f t="shared" si="60"/>
        <v>1</v>
      </c>
      <c r="AO63" s="11">
        <f t="shared" si="61"/>
        <v>0</v>
      </c>
      <c r="AP63" s="11">
        <f t="shared" si="62"/>
        <v>0</v>
      </c>
      <c r="AQ63" s="10">
        <f t="shared" si="63"/>
        <v>4</v>
      </c>
      <c r="AR63" s="11">
        <f t="shared" si="64"/>
        <v>1</v>
      </c>
      <c r="AS63" s="11">
        <f t="shared" si="65"/>
        <v>1</v>
      </c>
      <c r="AT63" s="11">
        <f t="shared" si="66"/>
        <v>1</v>
      </c>
      <c r="AU63" s="11">
        <f t="shared" si="67"/>
        <v>1</v>
      </c>
      <c r="AV63" s="11">
        <f t="shared" si="68"/>
        <v>0</v>
      </c>
      <c r="AW63" s="11">
        <f t="shared" si="69"/>
        <v>0</v>
      </c>
      <c r="AX63" s="10">
        <f t="shared" si="70"/>
        <v>4</v>
      </c>
      <c r="AY63" s="12" t="s">
        <v>1412</v>
      </c>
      <c r="AZ63" s="12" t="s">
        <v>1413</v>
      </c>
      <c r="BA63" s="13">
        <v>2849</v>
      </c>
      <c r="BB63" s="10">
        <f t="shared" si="71"/>
        <v>4</v>
      </c>
      <c r="BC63" s="17">
        <f t="shared" si="72"/>
        <v>3.6</v>
      </c>
      <c r="BD63" s="10" t="str">
        <f t="shared" si="73"/>
        <v>Bra</v>
      </c>
    </row>
    <row r="64" spans="1:56" ht="14.25" x14ac:dyDescent="0.2">
      <c r="A64" s="6" t="s">
        <v>359</v>
      </c>
      <c r="B64" s="7">
        <v>882</v>
      </c>
      <c r="C64" s="6" t="s">
        <v>383</v>
      </c>
      <c r="D64" s="9" t="str">
        <f t="shared" si="24"/>
        <v>Martina Berggren</v>
      </c>
      <c r="E64" s="10" t="str">
        <f t="shared" si="25"/>
        <v>martina.berggren@oskarshamn.se</v>
      </c>
      <c r="F64" s="10" t="str">
        <f t="shared" si="26"/>
        <v>Ungdomssamordnare</v>
      </c>
      <c r="G64" s="11">
        <f t="shared" si="27"/>
        <v>0</v>
      </c>
      <c r="H64" s="11">
        <f t="shared" si="28"/>
        <v>0</v>
      </c>
      <c r="I64" s="11">
        <f t="shared" si="29"/>
        <v>1.25</v>
      </c>
      <c r="J64" s="11">
        <f t="shared" si="30"/>
        <v>1.25</v>
      </c>
      <c r="K64" s="11">
        <f t="shared" si="31"/>
        <v>0</v>
      </c>
      <c r="L64" s="10">
        <f t="shared" si="32"/>
        <v>2.5</v>
      </c>
      <c r="M64" s="11">
        <f t="shared" si="33"/>
        <v>1</v>
      </c>
      <c r="N64" s="11">
        <f t="shared" si="34"/>
        <v>1</v>
      </c>
      <c r="O64" s="11">
        <f t="shared" si="35"/>
        <v>1</v>
      </c>
      <c r="P64" s="11">
        <f t="shared" si="36"/>
        <v>1</v>
      </c>
      <c r="Q64" s="11">
        <f t="shared" si="37"/>
        <v>0</v>
      </c>
      <c r="R64" s="11">
        <f t="shared" si="38"/>
        <v>0</v>
      </c>
      <c r="S64" s="10">
        <f t="shared" si="39"/>
        <v>4</v>
      </c>
      <c r="T64" s="11">
        <f t="shared" si="40"/>
        <v>0.625</v>
      </c>
      <c r="U64" s="11">
        <f t="shared" si="41"/>
        <v>0.625</v>
      </c>
      <c r="V64" s="11">
        <f t="shared" si="42"/>
        <v>0.625</v>
      </c>
      <c r="W64" s="11">
        <f t="shared" si="43"/>
        <v>0.625</v>
      </c>
      <c r="X64" s="11">
        <f t="shared" si="44"/>
        <v>0</v>
      </c>
      <c r="Y64" s="11">
        <f t="shared" si="45"/>
        <v>0.625</v>
      </c>
      <c r="Z64" s="11">
        <f t="shared" si="46"/>
        <v>0.625</v>
      </c>
      <c r="AA64" s="11">
        <f t="shared" si="47"/>
        <v>0.625</v>
      </c>
      <c r="AB64" s="11">
        <f t="shared" si="48"/>
        <v>0</v>
      </c>
      <c r="AC64" s="10">
        <f t="shared" si="49"/>
        <v>4.375</v>
      </c>
      <c r="AD64" s="11">
        <f t="shared" si="50"/>
        <v>0</v>
      </c>
      <c r="AE64" s="11">
        <f t="shared" si="51"/>
        <v>2</v>
      </c>
      <c r="AF64" s="11">
        <f t="shared" si="52"/>
        <v>0</v>
      </c>
      <c r="AG64" s="11">
        <f t="shared" si="53"/>
        <v>2</v>
      </c>
      <c r="AH64" s="11">
        <f t="shared" si="54"/>
        <v>0</v>
      </c>
      <c r="AI64" s="11">
        <f t="shared" si="55"/>
        <v>0</v>
      </c>
      <c r="AJ64" s="10">
        <f t="shared" si="56"/>
        <v>4</v>
      </c>
      <c r="AK64" s="11">
        <f t="shared" si="57"/>
        <v>1</v>
      </c>
      <c r="AL64" s="11">
        <f t="shared" si="58"/>
        <v>1</v>
      </c>
      <c r="AM64" s="11">
        <f t="shared" si="59"/>
        <v>1</v>
      </c>
      <c r="AN64" s="11">
        <f t="shared" si="60"/>
        <v>1</v>
      </c>
      <c r="AO64" s="11">
        <f t="shared" si="61"/>
        <v>0</v>
      </c>
      <c r="AP64" s="11">
        <f t="shared" si="62"/>
        <v>0</v>
      </c>
      <c r="AQ64" s="10">
        <f t="shared" si="63"/>
        <v>4</v>
      </c>
      <c r="AR64" s="11">
        <f t="shared" si="64"/>
        <v>1</v>
      </c>
      <c r="AS64" s="11">
        <f t="shared" si="65"/>
        <v>1</v>
      </c>
      <c r="AT64" s="11">
        <f t="shared" si="66"/>
        <v>1</v>
      </c>
      <c r="AU64" s="11">
        <f t="shared" si="67"/>
        <v>0</v>
      </c>
      <c r="AV64" s="11">
        <f t="shared" si="68"/>
        <v>1</v>
      </c>
      <c r="AW64" s="11">
        <f t="shared" si="69"/>
        <v>0</v>
      </c>
      <c r="AX64" s="10">
        <f t="shared" si="70"/>
        <v>4</v>
      </c>
      <c r="AY64" s="12" t="s">
        <v>1414</v>
      </c>
      <c r="AZ64" s="12" t="s">
        <v>1415</v>
      </c>
      <c r="BA64" s="13">
        <v>3305</v>
      </c>
      <c r="BB64" s="10">
        <f t="shared" si="71"/>
        <v>5</v>
      </c>
      <c r="BC64" s="17">
        <f t="shared" si="72"/>
        <v>4</v>
      </c>
      <c r="BD64" s="10" t="str">
        <f t="shared" si="73"/>
        <v>Bra</v>
      </c>
    </row>
    <row r="65" spans="1:56" ht="14.25" x14ac:dyDescent="0.2">
      <c r="A65" s="6" t="s">
        <v>359</v>
      </c>
      <c r="B65" s="7">
        <v>880</v>
      </c>
      <c r="C65" s="6" t="s">
        <v>46</v>
      </c>
      <c r="D65" s="9" t="str">
        <f t="shared" ref="D65:D115" si="74">IFERROR(VLOOKUP(C65,Svar, 2, FALSE), "")</f>
        <v>Kjell Lindberg</v>
      </c>
      <c r="E65" s="10" t="str">
        <f t="shared" ref="E65:E115" si="75">IFERROR(VLOOKUP(C65,Svar, 3, FALSE), "")</f>
        <v>kjell.lindberg@kalmar.se</v>
      </c>
      <c r="F65" s="10" t="str">
        <f t="shared" ref="F65:F115" si="76">IFERROR(VLOOKUP(C65,Svar, 4, FALSE), "")</f>
        <v>Drogförebyggare</v>
      </c>
      <c r="G65" s="11">
        <f t="shared" ref="G65:G115" si="77">IF(LEN(D65) &gt; 0, IF(IFERROR(FIND("a.", VLOOKUP(C65,Svar, 5, FALSE)), 0), 1.25, 0), "")</f>
        <v>1.25</v>
      </c>
      <c r="H65" s="11">
        <f t="shared" ref="H65:H115" si="78">IF(LEN(D65) &gt; 0, IF(IFERROR(FIND("b.", VLOOKUP(C65,Svar, 5, FALSE)), 0), 1.25, 0), "")</f>
        <v>1.25</v>
      </c>
      <c r="I65" s="11">
        <f t="shared" ref="I65:I115" si="79">IF(LEN(D65) &gt; 0, IF(IFERROR(FIND("c.", VLOOKUP(C65,Svar, 5, FALSE)), 0), 1.25, 0), "")</f>
        <v>1.25</v>
      </c>
      <c r="J65" s="11">
        <f t="shared" ref="J65:J115" si="80">IF(LEN(D65) &gt; 0, IF(IFERROR(FIND("d.", VLOOKUP(C65,Svar, 5, FALSE)), 0), 1.25, 0), "")</f>
        <v>0</v>
      </c>
      <c r="K65" s="11">
        <f t="shared" ref="K65:K115" si="81">IF(LEN(D65) &gt; 0, 0, "")</f>
        <v>0</v>
      </c>
      <c r="L65" s="10">
        <f t="shared" ref="L65:L115" si="82">IF(LEN(D65) &gt; 0, SUM(G65:K65), "")</f>
        <v>3.75</v>
      </c>
      <c r="M65" s="11">
        <f t="shared" ref="M65:M115" si="83">IF(LEN(D65) &gt; 0, IF(IFERROR(FIND("a.", VLOOKUP(C65,Svar, 7, FALSE)), 0), 1, 0), "")</f>
        <v>1</v>
      </c>
      <c r="N65" s="11">
        <f t="shared" ref="N65:N115" si="84">IF(LEN(D65) &gt; 0, IF(IFERROR(FIND("b.", VLOOKUP(C65,Svar, 7, FALSE)), 0), 1, 0), "")</f>
        <v>1</v>
      </c>
      <c r="O65" s="11">
        <f t="shared" ref="O65:O115" si="85">IF(LEN(D65) &gt; 0, IF(IFERROR(FIND("c.", VLOOKUP(C65,Svar, 7, FALSE)), 0), 1, 0), "")</f>
        <v>1</v>
      </c>
      <c r="P65" s="11">
        <f t="shared" ref="P65:P115" si="86">IF(LEN(D65) &gt; 0, IF(IFERROR(FIND("d.", VLOOKUP(C65,Svar, 7, FALSE)), 0), 1, 0), "")</f>
        <v>1</v>
      </c>
      <c r="Q65" s="11">
        <f t="shared" ref="Q65:Q115" si="87">IF(LEN(D65) &gt; 0, IF(IFERROR(FIND("e.", VLOOKUP(C65,Svar, 7, FALSE)), 0), 1, 0), "")</f>
        <v>1</v>
      </c>
      <c r="R65" s="11">
        <f t="shared" ref="R65:R115" si="88">IF(LEN(D65) &gt; 0, 0, "")</f>
        <v>0</v>
      </c>
      <c r="S65" s="10">
        <f t="shared" ref="S65:S115" si="89">IF(LEN(D65) &gt; 0, SUM(M65:R65), "")</f>
        <v>5</v>
      </c>
      <c r="T65" s="11">
        <f t="shared" ref="T65:T115" si="90">IF(LEN(D65) &gt; 0, IF(IFERROR(FIND("a.", VLOOKUP(C65,Svar, 8, FALSE)), 0), 0.625, 0), "")</f>
        <v>0.625</v>
      </c>
      <c r="U65" s="11">
        <f t="shared" ref="U65:U115" si="91">IF(LEN(D65) &gt; 0, IF(IFERROR(FIND("b.", VLOOKUP(C65,Svar, 8, FALSE)), 0), 0.625, 0), "")</f>
        <v>0.625</v>
      </c>
      <c r="V65" s="11">
        <f t="shared" ref="V65:V115" si="92">IF(LEN(D65) &gt; 0, IF(IFERROR(FIND("c.", VLOOKUP(C65,Svar, 8, FALSE)), 0), 0.625, 0), "")</f>
        <v>0.625</v>
      </c>
      <c r="W65" s="11">
        <f t="shared" ref="W65:W115" si="93">IF(LEN(D65) &gt; 0, IF(IFERROR(FIND("d.", VLOOKUP(C65,Svar, 8, FALSE)), 0), 0.625, 0), "")</f>
        <v>0</v>
      </c>
      <c r="X65" s="11">
        <f t="shared" ref="X65:X115" si="94">IF(LEN(D65) &gt; 0, IF(IFERROR(FIND("e.", VLOOKUP(C65,Svar, 8, FALSE)), 0), 0.625, 0), "")</f>
        <v>0</v>
      </c>
      <c r="Y65" s="11">
        <f t="shared" ref="Y65:Y115" si="95">IF(LEN(D65) &gt; 0, IF(IFERROR(FIND("f.", VLOOKUP(C65,Svar, 8, FALSE)), 0), 0.625, 0), "")</f>
        <v>0.625</v>
      </c>
      <c r="Z65" s="11">
        <f t="shared" ref="Z65:Z115" si="96">IF(LEN(D65) &gt; 0, IF(IFERROR(FIND("g.", VLOOKUP(C65,Svar, 8, FALSE)), 0), 0.625, 0), "")</f>
        <v>0.625</v>
      </c>
      <c r="AA65" s="11">
        <f t="shared" ref="AA65:AA115" si="97">IF(LEN(D65) &gt; 0, IF(IFERROR(FIND("h.", VLOOKUP(C65,Svar, 8, FALSE)), 0), 0.625, 0), "")</f>
        <v>0.625</v>
      </c>
      <c r="AB65" s="11">
        <f t="shared" ref="AB65:AB115" si="98">IF(LEN(D65) &gt; 0, 0, "")</f>
        <v>0</v>
      </c>
      <c r="AC65" s="10">
        <f t="shared" ref="AC65:AC115" si="99">IF(LEN(D65) &gt; 0, SUM(T65:AB65), "")</f>
        <v>3.75</v>
      </c>
      <c r="AD65" s="11">
        <f t="shared" ref="AD65:AD115" si="100">IF(LEN(D65) &gt; 0, IF(IFERROR(FIND("a.", VLOOKUP(C65,Svar, 9, FALSE)), 0), 1, 0), "")</f>
        <v>0</v>
      </c>
      <c r="AE65" s="11">
        <f t="shared" ref="AE65:AE115" si="101">IF(LEN(D65) &gt; 0, IF(IFERROR(FIND("b.", VLOOKUP(C65,Svar, 9, FALSE)), 0), 2, 0), "")</f>
        <v>2</v>
      </c>
      <c r="AF65" s="11">
        <f t="shared" ref="AF65:AF115" si="102">IF(LEN(D65) &gt; 0, IF(IFERROR(FIND("c.", VLOOKUP(C65,Svar, 9, FALSE)), 0), 1, 0), "")</f>
        <v>0</v>
      </c>
      <c r="AG65" s="11">
        <f t="shared" ref="AG65:AG115" si="103">IF(LEN(D65) &gt; 0, IF(IFERROR(FIND("d.", VLOOKUP(C65,Svar, 9, FALSE)), 0), 2, 0), "")</f>
        <v>2</v>
      </c>
      <c r="AH65" s="11">
        <f t="shared" ref="AH65:AH115" si="104">IF(LEN(D65) &gt; 0, IF(IFERROR(FIND("e.", VLOOKUP(C65,Svar, 9, FALSE)), 0), 1, 0), "")</f>
        <v>1</v>
      </c>
      <c r="AI65" s="11">
        <f t="shared" ref="AI65:AI115" si="105">IF(LEN(D65) &gt; 0, 0, "")</f>
        <v>0</v>
      </c>
      <c r="AJ65" s="10">
        <f t="shared" ref="AJ65:AJ115" si="106">IF(LEN(D65) &gt; 0, IF(SUM(AD65:AI65) &gt; 5, 5, SUM(AD65:AI65)), "")</f>
        <v>5</v>
      </c>
      <c r="AK65" s="11">
        <f t="shared" ref="AK65:AK115" si="107">IF(LEN(D65) &gt; 0, IF(IFERROR(FIND("a.", VLOOKUP(C65,Svar, 10, FALSE)), 0), 1, 0), "")</f>
        <v>1</v>
      </c>
      <c r="AL65" s="11">
        <f t="shared" ref="AL65:AL115" si="108">IF(LEN(D65) &gt; 0, IF(IFERROR(FIND("b.", VLOOKUP(C65,Svar, 10, FALSE)), 0), 1, 0), "")</f>
        <v>1</v>
      </c>
      <c r="AM65" s="11">
        <f t="shared" ref="AM65:AM115" si="109">IF(LEN(D65) &gt; 0, IF(IFERROR(FIND("c.", VLOOKUP(C65,Svar, 10, FALSE)), 0), 1, 0), "")</f>
        <v>1</v>
      </c>
      <c r="AN65" s="11">
        <f t="shared" ref="AN65:AN115" si="110">IF(LEN(D65) &gt; 0, IF(IFERROR(FIND("d.", VLOOKUP(C65,Svar, 10, FALSE)), 0), 1, 0), "")</f>
        <v>1</v>
      </c>
      <c r="AO65" s="11">
        <f t="shared" ref="AO65:AO115" si="111">IF(LEN(D65) &gt; 0, IF(IFERROR(FIND("e.", VLOOKUP(C65,Svar, 10, FALSE)), 0), 1, 0), "")</f>
        <v>1</v>
      </c>
      <c r="AP65" s="11">
        <f t="shared" ref="AP65:AP115" si="112">IF(LEN(D65) &gt; 0, 0, "")</f>
        <v>0</v>
      </c>
      <c r="AQ65" s="10">
        <f t="shared" ref="AQ65:AQ115" si="113">IF(LEN(D65) &gt; 0, SUM(AK65:AP65), "")</f>
        <v>5</v>
      </c>
      <c r="AR65" s="11">
        <f t="shared" ref="AR65:AR115" si="114">IF(LEN(D65) &gt; 0, IF(IFERROR(FIND("a.", VLOOKUP(C65,Svar, 11, FALSE)), 0), 1, 0), "")</f>
        <v>1</v>
      </c>
      <c r="AS65" s="11">
        <f t="shared" ref="AS65:AS115" si="115">IF(LEN(D65) &gt; 0, IF(IFERROR(FIND("b.", VLOOKUP(C65,Svar, 11, FALSE)), 0), 1, 0), "")</f>
        <v>1</v>
      </c>
      <c r="AT65" s="11">
        <f t="shared" ref="AT65:AT115" si="116">IF(LEN(D65) &gt; 0, IF(IFERROR(FIND("c.", VLOOKUP(C65,Svar, 11, FALSE)), 0), 1, 0), "")</f>
        <v>1</v>
      </c>
      <c r="AU65" s="11">
        <f t="shared" ref="AU65:AU115" si="117">IF(LEN(D65) &gt; 0, IF(IFERROR(FIND("d.", VLOOKUP(C65,Svar, 11, FALSE)), 0), 1, 0), "")</f>
        <v>0</v>
      </c>
      <c r="AV65" s="11">
        <f t="shared" ref="AV65:AV115" si="118">IF(LEN(D65) &gt; 0, IF(IFERROR(FIND("e.", VLOOKUP(C65,Svar, 11, FALSE)), 0), 1, 0), "")</f>
        <v>1</v>
      </c>
      <c r="AW65" s="11">
        <f t="shared" ref="AW65:AW115" si="119">IF(LEN(D65) &gt; 0, 0, "")</f>
        <v>0</v>
      </c>
      <c r="AX65" s="10">
        <f t="shared" ref="AX65:AX115" si="120">IF(LEN(D65) &gt; 0, SUM(AR65:AW65), "")</f>
        <v>4</v>
      </c>
      <c r="AY65" s="12" t="s">
        <v>1416</v>
      </c>
      <c r="AZ65" s="12" t="s">
        <v>1333</v>
      </c>
      <c r="BA65" s="13">
        <v>2843</v>
      </c>
      <c r="BB65" s="10">
        <f t="shared" si="71"/>
        <v>4</v>
      </c>
      <c r="BC65" s="17">
        <f t="shared" ref="BC65:BC115" si="121">IF(LEN(D65) &gt; 0, ROUND((L65+S65+AC65+AJ65+AQ65+AX65+BB65)/7, 1), "")</f>
        <v>4.4000000000000004</v>
      </c>
      <c r="BD65" s="10" t="str">
        <f t="shared" ref="BD65:BD115" si="122">IF(LEN(D65) &gt; 0, VLOOKUP(C65,Svar, 12, FALSE), "")</f>
        <v>Mycket bra</v>
      </c>
    </row>
    <row r="66" spans="1:56" ht="14.25" x14ac:dyDescent="0.2">
      <c r="A66" s="19" t="s">
        <v>392</v>
      </c>
      <c r="B66" s="7">
        <v>761</v>
      </c>
      <c r="C66" s="6" t="s">
        <v>394</v>
      </c>
      <c r="D66" s="9" t="str">
        <f t="shared" si="74"/>
        <v>Gunilla Aronsson</v>
      </c>
      <c r="E66" s="10" t="str">
        <f t="shared" si="75"/>
        <v>gunilla.aronsson@lessebo.se</v>
      </c>
      <c r="F66" s="10" t="str">
        <f t="shared" si="76"/>
        <v>Kultur- och fritidsassistent</v>
      </c>
      <c r="G66" s="11">
        <f t="shared" si="77"/>
        <v>0</v>
      </c>
      <c r="H66" s="11">
        <f t="shared" si="78"/>
        <v>0</v>
      </c>
      <c r="I66" s="11">
        <f t="shared" si="79"/>
        <v>0</v>
      </c>
      <c r="J66" s="11">
        <f t="shared" si="80"/>
        <v>0</v>
      </c>
      <c r="K66" s="11">
        <f t="shared" si="81"/>
        <v>0</v>
      </c>
      <c r="L66" s="10">
        <f t="shared" si="82"/>
        <v>0</v>
      </c>
      <c r="M66" s="11">
        <f t="shared" si="83"/>
        <v>0</v>
      </c>
      <c r="N66" s="11">
        <f t="shared" si="84"/>
        <v>0</v>
      </c>
      <c r="O66" s="11">
        <f t="shared" si="85"/>
        <v>1</v>
      </c>
      <c r="P66" s="11">
        <f t="shared" si="86"/>
        <v>1</v>
      </c>
      <c r="Q66" s="11">
        <f t="shared" si="87"/>
        <v>0</v>
      </c>
      <c r="R66" s="11">
        <f t="shared" si="88"/>
        <v>0</v>
      </c>
      <c r="S66" s="10">
        <f t="shared" si="89"/>
        <v>2</v>
      </c>
      <c r="T66" s="11">
        <f t="shared" si="90"/>
        <v>0</v>
      </c>
      <c r="U66" s="11">
        <f t="shared" si="91"/>
        <v>0.625</v>
      </c>
      <c r="V66" s="11">
        <f t="shared" si="92"/>
        <v>0.625</v>
      </c>
      <c r="W66" s="11">
        <f t="shared" si="93"/>
        <v>0</v>
      </c>
      <c r="X66" s="11">
        <f t="shared" si="94"/>
        <v>0</v>
      </c>
      <c r="Y66" s="11">
        <f t="shared" si="95"/>
        <v>0.625</v>
      </c>
      <c r="Z66" s="11">
        <f t="shared" si="96"/>
        <v>0</v>
      </c>
      <c r="AA66" s="11">
        <f t="shared" si="97"/>
        <v>0</v>
      </c>
      <c r="AB66" s="11">
        <f t="shared" si="98"/>
        <v>0</v>
      </c>
      <c r="AC66" s="10">
        <f t="shared" si="99"/>
        <v>1.875</v>
      </c>
      <c r="AD66" s="11">
        <f t="shared" si="100"/>
        <v>0</v>
      </c>
      <c r="AE66" s="11">
        <f t="shared" si="101"/>
        <v>0</v>
      </c>
      <c r="AF66" s="11">
        <f t="shared" si="102"/>
        <v>1</v>
      </c>
      <c r="AG66" s="11">
        <f t="shared" si="103"/>
        <v>0</v>
      </c>
      <c r="AH66" s="11">
        <f t="shared" si="104"/>
        <v>0</v>
      </c>
      <c r="AI66" s="11">
        <f t="shared" si="105"/>
        <v>0</v>
      </c>
      <c r="AJ66" s="10">
        <f t="shared" si="106"/>
        <v>1</v>
      </c>
      <c r="AK66" s="11">
        <f t="shared" si="107"/>
        <v>1</v>
      </c>
      <c r="AL66" s="11">
        <f t="shared" si="108"/>
        <v>0</v>
      </c>
      <c r="AM66" s="11">
        <f t="shared" si="109"/>
        <v>1</v>
      </c>
      <c r="AN66" s="11">
        <f t="shared" si="110"/>
        <v>0</v>
      </c>
      <c r="AO66" s="11">
        <f t="shared" si="111"/>
        <v>0</v>
      </c>
      <c r="AP66" s="11">
        <f t="shared" si="112"/>
        <v>0</v>
      </c>
      <c r="AQ66" s="10">
        <f t="shared" si="113"/>
        <v>2</v>
      </c>
      <c r="AR66" s="11">
        <f t="shared" si="114"/>
        <v>0</v>
      </c>
      <c r="AS66" s="11">
        <f t="shared" si="115"/>
        <v>0</v>
      </c>
      <c r="AT66" s="11">
        <f t="shared" si="116"/>
        <v>0</v>
      </c>
      <c r="AU66" s="11">
        <f t="shared" si="117"/>
        <v>0</v>
      </c>
      <c r="AV66" s="11">
        <f t="shared" si="118"/>
        <v>0</v>
      </c>
      <c r="AW66" s="11">
        <f t="shared" si="119"/>
        <v>0</v>
      </c>
      <c r="AX66" s="10">
        <f t="shared" si="120"/>
        <v>0</v>
      </c>
      <c r="AY66" s="12">
        <v>953</v>
      </c>
      <c r="AZ66" s="12" t="s">
        <v>1424</v>
      </c>
      <c r="BA66" s="13">
        <v>2285</v>
      </c>
      <c r="BB66" s="10">
        <f t="shared" si="71"/>
        <v>1</v>
      </c>
      <c r="BC66" s="17">
        <f t="shared" si="121"/>
        <v>1.1000000000000001</v>
      </c>
      <c r="BD66" s="10" t="str">
        <f t="shared" si="122"/>
        <v>Dålig</v>
      </c>
    </row>
    <row r="67" spans="1:56" ht="14.25" x14ac:dyDescent="0.2">
      <c r="A67" s="6" t="s">
        <v>392</v>
      </c>
      <c r="B67" s="7">
        <v>763</v>
      </c>
      <c r="C67" s="6" t="s">
        <v>414</v>
      </c>
      <c r="D67" s="9" t="str">
        <f t="shared" si="74"/>
        <v>Jörgen Wijk</v>
      </c>
      <c r="E67" s="10" t="str">
        <f t="shared" si="75"/>
        <v>jorgen.wijk@tingsryd.se</v>
      </c>
      <c r="F67" s="10" t="str">
        <f t="shared" si="76"/>
        <v>Kommunsekreterare</v>
      </c>
      <c r="G67" s="11">
        <f t="shared" si="77"/>
        <v>1.25</v>
      </c>
      <c r="H67" s="11">
        <f t="shared" si="78"/>
        <v>0</v>
      </c>
      <c r="I67" s="11">
        <f t="shared" si="79"/>
        <v>0</v>
      </c>
      <c r="J67" s="11">
        <f t="shared" si="80"/>
        <v>0</v>
      </c>
      <c r="K67" s="11">
        <f t="shared" si="81"/>
        <v>0</v>
      </c>
      <c r="L67" s="10">
        <f t="shared" si="82"/>
        <v>1.25</v>
      </c>
      <c r="M67" s="11">
        <f t="shared" si="83"/>
        <v>1</v>
      </c>
      <c r="N67" s="11">
        <f t="shared" si="84"/>
        <v>0</v>
      </c>
      <c r="O67" s="11">
        <f t="shared" si="85"/>
        <v>1</v>
      </c>
      <c r="P67" s="11">
        <f t="shared" si="86"/>
        <v>1</v>
      </c>
      <c r="Q67" s="11">
        <f t="shared" si="87"/>
        <v>0</v>
      </c>
      <c r="R67" s="11">
        <f t="shared" si="88"/>
        <v>0</v>
      </c>
      <c r="S67" s="10">
        <f t="shared" si="89"/>
        <v>3</v>
      </c>
      <c r="T67" s="11">
        <f t="shared" si="90"/>
        <v>0</v>
      </c>
      <c r="U67" s="11">
        <f t="shared" si="91"/>
        <v>0</v>
      </c>
      <c r="V67" s="11">
        <f t="shared" si="92"/>
        <v>0</v>
      </c>
      <c r="W67" s="11">
        <f t="shared" si="93"/>
        <v>0</v>
      </c>
      <c r="X67" s="11">
        <f t="shared" si="94"/>
        <v>0</v>
      </c>
      <c r="Y67" s="11">
        <f t="shared" si="95"/>
        <v>0.625</v>
      </c>
      <c r="Z67" s="11">
        <f t="shared" si="96"/>
        <v>0</v>
      </c>
      <c r="AA67" s="11">
        <f t="shared" si="97"/>
        <v>0</v>
      </c>
      <c r="AB67" s="11">
        <f t="shared" si="98"/>
        <v>0</v>
      </c>
      <c r="AC67" s="10">
        <f t="shared" si="99"/>
        <v>0.625</v>
      </c>
      <c r="AD67" s="11">
        <f t="shared" si="100"/>
        <v>1</v>
      </c>
      <c r="AE67" s="11">
        <f t="shared" si="101"/>
        <v>0</v>
      </c>
      <c r="AF67" s="11">
        <f t="shared" si="102"/>
        <v>1</v>
      </c>
      <c r="AG67" s="11">
        <f t="shared" si="103"/>
        <v>0</v>
      </c>
      <c r="AH67" s="11">
        <f t="shared" si="104"/>
        <v>0</v>
      </c>
      <c r="AI67" s="11">
        <f t="shared" si="105"/>
        <v>0</v>
      </c>
      <c r="AJ67" s="10">
        <f t="shared" si="106"/>
        <v>2</v>
      </c>
      <c r="AK67" s="11">
        <f t="shared" si="107"/>
        <v>1</v>
      </c>
      <c r="AL67" s="11">
        <f t="shared" si="108"/>
        <v>1</v>
      </c>
      <c r="AM67" s="11">
        <f t="shared" si="109"/>
        <v>1</v>
      </c>
      <c r="AN67" s="11">
        <f t="shared" si="110"/>
        <v>1</v>
      </c>
      <c r="AO67" s="11">
        <f t="shared" si="111"/>
        <v>0</v>
      </c>
      <c r="AP67" s="11">
        <f t="shared" si="112"/>
        <v>0</v>
      </c>
      <c r="AQ67" s="10">
        <f t="shared" si="113"/>
        <v>4</v>
      </c>
      <c r="AR67" s="11">
        <f t="shared" si="114"/>
        <v>0</v>
      </c>
      <c r="AS67" s="11">
        <f t="shared" si="115"/>
        <v>1</v>
      </c>
      <c r="AT67" s="11">
        <f t="shared" si="116"/>
        <v>0</v>
      </c>
      <c r="AU67" s="11">
        <f t="shared" si="117"/>
        <v>0</v>
      </c>
      <c r="AV67" s="11">
        <f t="shared" si="118"/>
        <v>1</v>
      </c>
      <c r="AW67" s="11">
        <f t="shared" si="119"/>
        <v>0</v>
      </c>
      <c r="AX67" s="10">
        <f t="shared" si="120"/>
        <v>2</v>
      </c>
      <c r="AY67" s="12" t="s">
        <v>1329</v>
      </c>
      <c r="AZ67" s="12" t="s">
        <v>1425</v>
      </c>
      <c r="BA67" s="13">
        <v>3117</v>
      </c>
      <c r="BB67" s="10">
        <f t="shared" si="71"/>
        <v>5</v>
      </c>
      <c r="BC67" s="17">
        <f t="shared" si="121"/>
        <v>2.6</v>
      </c>
      <c r="BD67" s="10" t="str">
        <f t="shared" si="122"/>
        <v>Varken eller</v>
      </c>
    </row>
    <row r="68" spans="1:56" ht="14.25" x14ac:dyDescent="0.2">
      <c r="A68" s="6" t="s">
        <v>392</v>
      </c>
      <c r="B68" s="7">
        <v>760</v>
      </c>
      <c r="C68" s="6" t="s">
        <v>405</v>
      </c>
      <c r="D68" s="9" t="str">
        <f t="shared" si="74"/>
        <v>Ingela Olsson</v>
      </c>
      <c r="E68" s="10" t="str">
        <f t="shared" si="75"/>
        <v>ingela.olsson@uppvidinge.se</v>
      </c>
      <c r="F68" s="10" t="str">
        <f t="shared" si="76"/>
        <v>Kultur- och fritidskonsulent</v>
      </c>
      <c r="G68" s="11">
        <f t="shared" si="77"/>
        <v>0</v>
      </c>
      <c r="H68" s="11">
        <f t="shared" si="78"/>
        <v>0</v>
      </c>
      <c r="I68" s="11">
        <f t="shared" si="79"/>
        <v>0</v>
      </c>
      <c r="J68" s="11">
        <f t="shared" si="80"/>
        <v>0</v>
      </c>
      <c r="K68" s="11">
        <f t="shared" si="81"/>
        <v>0</v>
      </c>
      <c r="L68" s="10">
        <f t="shared" si="82"/>
        <v>0</v>
      </c>
      <c r="M68" s="11">
        <f t="shared" si="83"/>
        <v>1</v>
      </c>
      <c r="N68" s="11">
        <f t="shared" si="84"/>
        <v>0</v>
      </c>
      <c r="O68" s="11">
        <f t="shared" si="85"/>
        <v>1</v>
      </c>
      <c r="P68" s="11">
        <f t="shared" si="86"/>
        <v>1</v>
      </c>
      <c r="Q68" s="11">
        <f t="shared" si="87"/>
        <v>0</v>
      </c>
      <c r="R68" s="11">
        <f t="shared" si="88"/>
        <v>0</v>
      </c>
      <c r="S68" s="10">
        <f t="shared" si="89"/>
        <v>3</v>
      </c>
      <c r="T68" s="11">
        <f t="shared" si="90"/>
        <v>0</v>
      </c>
      <c r="U68" s="11">
        <f t="shared" si="91"/>
        <v>0</v>
      </c>
      <c r="V68" s="11">
        <f t="shared" si="92"/>
        <v>0.625</v>
      </c>
      <c r="W68" s="11">
        <f t="shared" si="93"/>
        <v>0</v>
      </c>
      <c r="X68" s="11">
        <f t="shared" si="94"/>
        <v>0</v>
      </c>
      <c r="Y68" s="11">
        <f t="shared" si="95"/>
        <v>0.625</v>
      </c>
      <c r="Z68" s="11">
        <f t="shared" si="96"/>
        <v>0</v>
      </c>
      <c r="AA68" s="11">
        <f t="shared" si="97"/>
        <v>0</v>
      </c>
      <c r="AB68" s="11">
        <f t="shared" si="98"/>
        <v>0</v>
      </c>
      <c r="AC68" s="10">
        <f t="shared" si="99"/>
        <v>1.25</v>
      </c>
      <c r="AD68" s="11">
        <f t="shared" si="100"/>
        <v>0</v>
      </c>
      <c r="AE68" s="11">
        <f t="shared" si="101"/>
        <v>2</v>
      </c>
      <c r="AF68" s="11">
        <f t="shared" si="102"/>
        <v>0</v>
      </c>
      <c r="AG68" s="11">
        <f t="shared" si="103"/>
        <v>0</v>
      </c>
      <c r="AH68" s="11">
        <f t="shared" si="104"/>
        <v>0</v>
      </c>
      <c r="AI68" s="11">
        <f t="shared" si="105"/>
        <v>0</v>
      </c>
      <c r="AJ68" s="10">
        <f t="shared" si="106"/>
        <v>2</v>
      </c>
      <c r="AK68" s="11">
        <f t="shared" si="107"/>
        <v>1</v>
      </c>
      <c r="AL68" s="11">
        <f t="shared" si="108"/>
        <v>0</v>
      </c>
      <c r="AM68" s="11">
        <f t="shared" si="109"/>
        <v>1</v>
      </c>
      <c r="AN68" s="11">
        <f t="shared" si="110"/>
        <v>1</v>
      </c>
      <c r="AO68" s="11">
        <f t="shared" si="111"/>
        <v>0</v>
      </c>
      <c r="AP68" s="11">
        <f t="shared" si="112"/>
        <v>0</v>
      </c>
      <c r="AQ68" s="10">
        <f t="shared" si="113"/>
        <v>3</v>
      </c>
      <c r="AR68" s="11">
        <f t="shared" si="114"/>
        <v>1</v>
      </c>
      <c r="AS68" s="11">
        <f t="shared" si="115"/>
        <v>1</v>
      </c>
      <c r="AT68" s="11">
        <f t="shared" si="116"/>
        <v>1</v>
      </c>
      <c r="AU68" s="11">
        <f t="shared" si="117"/>
        <v>1</v>
      </c>
      <c r="AV68" s="11">
        <f t="shared" si="118"/>
        <v>0</v>
      </c>
      <c r="AW68" s="11">
        <f t="shared" si="119"/>
        <v>0</v>
      </c>
      <c r="AX68" s="10">
        <f t="shared" si="120"/>
        <v>4</v>
      </c>
      <c r="AY68" s="12" t="s">
        <v>1426</v>
      </c>
      <c r="AZ68" s="12" t="s">
        <v>1364</v>
      </c>
      <c r="BA68" s="13">
        <v>2305</v>
      </c>
      <c r="BB68" s="10">
        <f t="shared" si="71"/>
        <v>2</v>
      </c>
      <c r="BC68" s="17">
        <f t="shared" si="121"/>
        <v>2.2000000000000002</v>
      </c>
      <c r="BD68" s="10" t="str">
        <f t="shared" si="122"/>
        <v>Bra</v>
      </c>
    </row>
    <row r="69" spans="1:56" ht="14.25" x14ac:dyDescent="0.2">
      <c r="A69" s="6" t="s">
        <v>392</v>
      </c>
      <c r="B69" s="7">
        <v>767</v>
      </c>
      <c r="C69" s="6" t="s">
        <v>398</v>
      </c>
      <c r="D69" s="9" t="str">
        <f t="shared" si="74"/>
        <v>Arne Lindman</v>
      </c>
      <c r="E69" s="10" t="str">
        <f t="shared" si="75"/>
        <v>arne.lindman@markaryd.se</v>
      </c>
      <c r="F69" s="10" t="str">
        <f t="shared" si="76"/>
        <v>ungdomssamordnare</v>
      </c>
      <c r="G69" s="11">
        <f t="shared" si="77"/>
        <v>1.25</v>
      </c>
      <c r="H69" s="11">
        <f t="shared" si="78"/>
        <v>1.25</v>
      </c>
      <c r="I69" s="11">
        <f t="shared" si="79"/>
        <v>1.25</v>
      </c>
      <c r="J69" s="11">
        <f t="shared" si="80"/>
        <v>0</v>
      </c>
      <c r="K69" s="11">
        <f t="shared" si="81"/>
        <v>0</v>
      </c>
      <c r="L69" s="10">
        <f t="shared" si="82"/>
        <v>3.75</v>
      </c>
      <c r="M69" s="11">
        <f t="shared" si="83"/>
        <v>0</v>
      </c>
      <c r="N69" s="11">
        <f t="shared" si="84"/>
        <v>1</v>
      </c>
      <c r="O69" s="11">
        <f t="shared" si="85"/>
        <v>1</v>
      </c>
      <c r="P69" s="11">
        <f t="shared" si="86"/>
        <v>1</v>
      </c>
      <c r="Q69" s="11">
        <f t="shared" si="87"/>
        <v>0</v>
      </c>
      <c r="R69" s="11">
        <f t="shared" si="88"/>
        <v>0</v>
      </c>
      <c r="S69" s="10">
        <f t="shared" si="89"/>
        <v>3</v>
      </c>
      <c r="T69" s="11">
        <f t="shared" si="90"/>
        <v>0</v>
      </c>
      <c r="U69" s="11">
        <f t="shared" si="91"/>
        <v>0.625</v>
      </c>
      <c r="V69" s="11">
        <f t="shared" si="92"/>
        <v>0.625</v>
      </c>
      <c r="W69" s="11">
        <f t="shared" si="93"/>
        <v>0</v>
      </c>
      <c r="X69" s="11">
        <f t="shared" si="94"/>
        <v>0.625</v>
      </c>
      <c r="Y69" s="11">
        <f t="shared" si="95"/>
        <v>0.625</v>
      </c>
      <c r="Z69" s="11">
        <f t="shared" si="96"/>
        <v>0.625</v>
      </c>
      <c r="AA69" s="11">
        <f t="shared" si="97"/>
        <v>0.625</v>
      </c>
      <c r="AB69" s="11">
        <f t="shared" si="98"/>
        <v>0</v>
      </c>
      <c r="AC69" s="10">
        <f t="shared" si="99"/>
        <v>3.75</v>
      </c>
      <c r="AD69" s="11">
        <f t="shared" si="100"/>
        <v>0</v>
      </c>
      <c r="AE69" s="11">
        <f t="shared" si="101"/>
        <v>2</v>
      </c>
      <c r="AF69" s="11">
        <f t="shared" si="102"/>
        <v>1</v>
      </c>
      <c r="AG69" s="11">
        <f t="shared" si="103"/>
        <v>0</v>
      </c>
      <c r="AH69" s="11">
        <f t="shared" si="104"/>
        <v>0</v>
      </c>
      <c r="AI69" s="11">
        <f t="shared" si="105"/>
        <v>0</v>
      </c>
      <c r="AJ69" s="10">
        <f t="shared" si="106"/>
        <v>3</v>
      </c>
      <c r="AK69" s="11">
        <f t="shared" si="107"/>
        <v>1</v>
      </c>
      <c r="AL69" s="11">
        <f t="shared" si="108"/>
        <v>1</v>
      </c>
      <c r="AM69" s="11">
        <f t="shared" si="109"/>
        <v>1</v>
      </c>
      <c r="AN69" s="11">
        <f t="shared" si="110"/>
        <v>1</v>
      </c>
      <c r="AO69" s="11">
        <f t="shared" si="111"/>
        <v>0</v>
      </c>
      <c r="AP69" s="11">
        <f t="shared" si="112"/>
        <v>0</v>
      </c>
      <c r="AQ69" s="10">
        <f t="shared" si="113"/>
        <v>4</v>
      </c>
      <c r="AR69" s="11">
        <f t="shared" si="114"/>
        <v>1</v>
      </c>
      <c r="AS69" s="11">
        <f t="shared" si="115"/>
        <v>1</v>
      </c>
      <c r="AT69" s="11">
        <f t="shared" si="116"/>
        <v>0</v>
      </c>
      <c r="AU69" s="11">
        <f t="shared" si="117"/>
        <v>0</v>
      </c>
      <c r="AV69" s="11">
        <f t="shared" si="118"/>
        <v>0</v>
      </c>
      <c r="AW69" s="11">
        <f t="shared" si="119"/>
        <v>0</v>
      </c>
      <c r="AX69" s="10">
        <f t="shared" si="120"/>
        <v>2</v>
      </c>
      <c r="AY69" s="12" t="s">
        <v>1427</v>
      </c>
      <c r="AZ69" s="12">
        <v>908</v>
      </c>
      <c r="BA69" s="13">
        <v>2231</v>
      </c>
      <c r="BB69" s="10">
        <f t="shared" si="71"/>
        <v>1</v>
      </c>
      <c r="BC69" s="17">
        <f t="shared" si="121"/>
        <v>2.9</v>
      </c>
      <c r="BD69" s="10" t="str">
        <f t="shared" si="122"/>
        <v>Bra</v>
      </c>
    </row>
    <row r="70" spans="1:56" ht="14.25" x14ac:dyDescent="0.2">
      <c r="A70" s="6" t="s">
        <v>392</v>
      </c>
      <c r="B70" s="7">
        <v>764</v>
      </c>
      <c r="C70" s="6" t="s">
        <v>1074</v>
      </c>
      <c r="D70" s="9" t="str">
        <f t="shared" si="74"/>
        <v>Rose-Marie Larsson</v>
      </c>
      <c r="E70" s="10" t="str">
        <f t="shared" si="75"/>
        <v>rose.marie.larsson@alvesta.se</v>
      </c>
      <c r="F70" s="10" t="str">
        <f t="shared" si="76"/>
        <v>Chef musik/fritid</v>
      </c>
      <c r="G70" s="11">
        <f t="shared" si="77"/>
        <v>0</v>
      </c>
      <c r="H70" s="11">
        <f t="shared" si="78"/>
        <v>1.25</v>
      </c>
      <c r="I70" s="11">
        <f t="shared" si="79"/>
        <v>1.25</v>
      </c>
      <c r="J70" s="11">
        <f t="shared" si="80"/>
        <v>0</v>
      </c>
      <c r="K70" s="11">
        <f t="shared" si="81"/>
        <v>0</v>
      </c>
      <c r="L70" s="10">
        <f t="shared" si="82"/>
        <v>2.5</v>
      </c>
      <c r="M70" s="11">
        <f t="shared" si="83"/>
        <v>1</v>
      </c>
      <c r="N70" s="11">
        <f t="shared" si="84"/>
        <v>1</v>
      </c>
      <c r="O70" s="11">
        <f t="shared" si="85"/>
        <v>1</v>
      </c>
      <c r="P70" s="11">
        <f t="shared" si="86"/>
        <v>1</v>
      </c>
      <c r="Q70" s="11">
        <f t="shared" si="87"/>
        <v>0</v>
      </c>
      <c r="R70" s="11">
        <f t="shared" si="88"/>
        <v>0</v>
      </c>
      <c r="S70" s="10">
        <f t="shared" si="89"/>
        <v>4</v>
      </c>
      <c r="T70" s="11">
        <f t="shared" si="90"/>
        <v>0</v>
      </c>
      <c r="U70" s="11">
        <f t="shared" si="91"/>
        <v>0.625</v>
      </c>
      <c r="V70" s="11">
        <f t="shared" si="92"/>
        <v>0.625</v>
      </c>
      <c r="W70" s="11">
        <f t="shared" si="93"/>
        <v>0</v>
      </c>
      <c r="X70" s="11">
        <f t="shared" si="94"/>
        <v>0</v>
      </c>
      <c r="Y70" s="11">
        <f t="shared" si="95"/>
        <v>0.625</v>
      </c>
      <c r="Z70" s="11">
        <f t="shared" si="96"/>
        <v>0.625</v>
      </c>
      <c r="AA70" s="11">
        <f t="shared" si="97"/>
        <v>0.625</v>
      </c>
      <c r="AB70" s="11">
        <f t="shared" si="98"/>
        <v>0</v>
      </c>
      <c r="AC70" s="10">
        <f t="shared" si="99"/>
        <v>3.125</v>
      </c>
      <c r="AD70" s="11">
        <f t="shared" si="100"/>
        <v>1</v>
      </c>
      <c r="AE70" s="11">
        <f t="shared" si="101"/>
        <v>0</v>
      </c>
      <c r="AF70" s="11">
        <f t="shared" si="102"/>
        <v>0</v>
      </c>
      <c r="AG70" s="11">
        <f t="shared" si="103"/>
        <v>2</v>
      </c>
      <c r="AH70" s="11">
        <f t="shared" si="104"/>
        <v>0</v>
      </c>
      <c r="AI70" s="11">
        <f t="shared" si="105"/>
        <v>0</v>
      </c>
      <c r="AJ70" s="10">
        <f t="shared" si="106"/>
        <v>3</v>
      </c>
      <c r="AK70" s="11">
        <f t="shared" si="107"/>
        <v>1</v>
      </c>
      <c r="AL70" s="11">
        <f t="shared" si="108"/>
        <v>1</v>
      </c>
      <c r="AM70" s="11">
        <f t="shared" si="109"/>
        <v>1</v>
      </c>
      <c r="AN70" s="11">
        <f t="shared" si="110"/>
        <v>1</v>
      </c>
      <c r="AO70" s="11">
        <f t="shared" si="111"/>
        <v>0</v>
      </c>
      <c r="AP70" s="11">
        <f t="shared" si="112"/>
        <v>0</v>
      </c>
      <c r="AQ70" s="10">
        <f t="shared" si="113"/>
        <v>4</v>
      </c>
      <c r="AR70" s="11">
        <f t="shared" si="114"/>
        <v>1</v>
      </c>
      <c r="AS70" s="11">
        <f t="shared" si="115"/>
        <v>1</v>
      </c>
      <c r="AT70" s="11">
        <f t="shared" si="116"/>
        <v>1</v>
      </c>
      <c r="AU70" s="11">
        <f t="shared" si="117"/>
        <v>0</v>
      </c>
      <c r="AV70" s="11">
        <f t="shared" si="118"/>
        <v>1</v>
      </c>
      <c r="AW70" s="11">
        <f t="shared" si="119"/>
        <v>0</v>
      </c>
      <c r="AX70" s="10">
        <f t="shared" si="120"/>
        <v>4</v>
      </c>
      <c r="AY70" s="12" t="s">
        <v>1428</v>
      </c>
      <c r="AZ70" s="12">
        <v>845</v>
      </c>
      <c r="BA70" s="13">
        <v>2181</v>
      </c>
      <c r="BB70" s="10">
        <f t="shared" si="71"/>
        <v>1</v>
      </c>
      <c r="BC70" s="17">
        <f t="shared" si="121"/>
        <v>3.1</v>
      </c>
      <c r="BD70" s="10" t="str">
        <f t="shared" si="122"/>
        <v>Varken eller</v>
      </c>
    </row>
    <row r="71" spans="1:56" ht="14.25" x14ac:dyDescent="0.2">
      <c r="A71" s="6" t="s">
        <v>392</v>
      </c>
      <c r="B71" s="7">
        <v>781</v>
      </c>
      <c r="C71" s="6" t="s">
        <v>395</v>
      </c>
      <c r="D71" s="9" t="str">
        <f t="shared" si="74"/>
        <v>Jennie Ronefors</v>
      </c>
      <c r="E71" s="10" t="str">
        <f t="shared" si="75"/>
        <v>jennie.ronefors@ljungby.se</v>
      </c>
      <c r="F71" s="10" t="str">
        <f t="shared" si="76"/>
        <v>Folkhhälso- och friskvårdssamordnare</v>
      </c>
      <c r="G71" s="11">
        <f t="shared" si="77"/>
        <v>0</v>
      </c>
      <c r="H71" s="11">
        <f t="shared" si="78"/>
        <v>0</v>
      </c>
      <c r="I71" s="11">
        <f t="shared" si="79"/>
        <v>1.25</v>
      </c>
      <c r="J71" s="11">
        <f t="shared" si="80"/>
        <v>0</v>
      </c>
      <c r="K71" s="11">
        <f t="shared" si="81"/>
        <v>0</v>
      </c>
      <c r="L71" s="10">
        <f t="shared" si="82"/>
        <v>1.25</v>
      </c>
      <c r="M71" s="11">
        <f t="shared" si="83"/>
        <v>1</v>
      </c>
      <c r="N71" s="11">
        <f t="shared" si="84"/>
        <v>1</v>
      </c>
      <c r="O71" s="11">
        <f t="shared" si="85"/>
        <v>1</v>
      </c>
      <c r="P71" s="11">
        <f t="shared" si="86"/>
        <v>1</v>
      </c>
      <c r="Q71" s="11">
        <f t="shared" si="87"/>
        <v>0</v>
      </c>
      <c r="R71" s="11">
        <f t="shared" si="88"/>
        <v>0</v>
      </c>
      <c r="S71" s="10">
        <f t="shared" si="89"/>
        <v>4</v>
      </c>
      <c r="T71" s="11">
        <f t="shared" si="90"/>
        <v>0.625</v>
      </c>
      <c r="U71" s="11">
        <f t="shared" si="91"/>
        <v>0</v>
      </c>
      <c r="V71" s="11">
        <f t="shared" si="92"/>
        <v>0</v>
      </c>
      <c r="W71" s="11">
        <f t="shared" si="93"/>
        <v>0</v>
      </c>
      <c r="X71" s="11">
        <f t="shared" si="94"/>
        <v>0</v>
      </c>
      <c r="Y71" s="11">
        <f t="shared" si="95"/>
        <v>0.625</v>
      </c>
      <c r="Z71" s="11">
        <f t="shared" si="96"/>
        <v>0.625</v>
      </c>
      <c r="AA71" s="11">
        <f t="shared" si="97"/>
        <v>0</v>
      </c>
      <c r="AB71" s="11">
        <f t="shared" si="98"/>
        <v>0</v>
      </c>
      <c r="AC71" s="10">
        <f t="shared" si="99"/>
        <v>1.875</v>
      </c>
      <c r="AD71" s="11">
        <f t="shared" si="100"/>
        <v>0</v>
      </c>
      <c r="AE71" s="11">
        <f t="shared" si="101"/>
        <v>2</v>
      </c>
      <c r="AF71" s="11">
        <f t="shared" si="102"/>
        <v>0</v>
      </c>
      <c r="AG71" s="11">
        <f t="shared" si="103"/>
        <v>2</v>
      </c>
      <c r="AH71" s="11">
        <f t="shared" si="104"/>
        <v>0</v>
      </c>
      <c r="AI71" s="11">
        <f t="shared" si="105"/>
        <v>0</v>
      </c>
      <c r="AJ71" s="10">
        <f t="shared" si="106"/>
        <v>4</v>
      </c>
      <c r="AK71" s="11">
        <f t="shared" si="107"/>
        <v>1</v>
      </c>
      <c r="AL71" s="11">
        <f t="shared" si="108"/>
        <v>1</v>
      </c>
      <c r="AM71" s="11">
        <f t="shared" si="109"/>
        <v>1</v>
      </c>
      <c r="AN71" s="11">
        <f t="shared" si="110"/>
        <v>0</v>
      </c>
      <c r="AO71" s="11">
        <f t="shared" si="111"/>
        <v>0</v>
      </c>
      <c r="AP71" s="11">
        <f t="shared" si="112"/>
        <v>0</v>
      </c>
      <c r="AQ71" s="10">
        <f t="shared" si="113"/>
        <v>3</v>
      </c>
      <c r="AR71" s="11">
        <f t="shared" si="114"/>
        <v>1</v>
      </c>
      <c r="AS71" s="11">
        <f t="shared" si="115"/>
        <v>1</v>
      </c>
      <c r="AT71" s="11">
        <f t="shared" si="116"/>
        <v>1</v>
      </c>
      <c r="AU71" s="11">
        <f t="shared" si="117"/>
        <v>0</v>
      </c>
      <c r="AV71" s="11">
        <f t="shared" si="118"/>
        <v>0</v>
      </c>
      <c r="AW71" s="11">
        <f t="shared" si="119"/>
        <v>0</v>
      </c>
      <c r="AX71" s="10">
        <f t="shared" si="120"/>
        <v>3</v>
      </c>
      <c r="AY71" s="12" t="s">
        <v>1429</v>
      </c>
      <c r="AZ71" s="12" t="s">
        <v>1430</v>
      </c>
      <c r="BA71" s="13">
        <v>2472</v>
      </c>
      <c r="BB71" s="10">
        <f t="shared" si="71"/>
        <v>2</v>
      </c>
      <c r="BC71" s="17">
        <f t="shared" si="121"/>
        <v>2.7</v>
      </c>
      <c r="BD71" s="10" t="str">
        <f t="shared" si="122"/>
        <v>Bra</v>
      </c>
    </row>
    <row r="72" spans="1:56" ht="14.25" x14ac:dyDescent="0.2">
      <c r="A72" s="6" t="s">
        <v>392</v>
      </c>
      <c r="B72" s="7">
        <v>780</v>
      </c>
      <c r="C72" s="6" t="s">
        <v>410</v>
      </c>
      <c r="D72" s="9" t="str">
        <f t="shared" si="74"/>
        <v>Louise Nygren</v>
      </c>
      <c r="E72" s="10" t="str">
        <f t="shared" si="75"/>
        <v>louise.nygren@vaxjo.se</v>
      </c>
      <c r="F72" s="10" t="str">
        <f t="shared" si="76"/>
        <v>Fritidsgårdschef</v>
      </c>
      <c r="G72" s="11">
        <f t="shared" si="77"/>
        <v>1.25</v>
      </c>
      <c r="H72" s="11">
        <f t="shared" si="78"/>
        <v>1.25</v>
      </c>
      <c r="I72" s="11">
        <f t="shared" si="79"/>
        <v>0</v>
      </c>
      <c r="J72" s="11">
        <f t="shared" si="80"/>
        <v>1.25</v>
      </c>
      <c r="K72" s="11">
        <f t="shared" si="81"/>
        <v>0</v>
      </c>
      <c r="L72" s="10">
        <f t="shared" si="82"/>
        <v>3.75</v>
      </c>
      <c r="M72" s="11">
        <f t="shared" si="83"/>
        <v>0</v>
      </c>
      <c r="N72" s="11">
        <f t="shared" si="84"/>
        <v>1</v>
      </c>
      <c r="O72" s="11">
        <f t="shared" si="85"/>
        <v>1</v>
      </c>
      <c r="P72" s="11">
        <f t="shared" si="86"/>
        <v>1</v>
      </c>
      <c r="Q72" s="11">
        <f t="shared" si="87"/>
        <v>0</v>
      </c>
      <c r="R72" s="11">
        <f t="shared" si="88"/>
        <v>0</v>
      </c>
      <c r="S72" s="10">
        <f t="shared" si="89"/>
        <v>3</v>
      </c>
      <c r="T72" s="11">
        <f t="shared" si="90"/>
        <v>0.625</v>
      </c>
      <c r="U72" s="11">
        <f t="shared" si="91"/>
        <v>0.625</v>
      </c>
      <c r="V72" s="11">
        <f t="shared" si="92"/>
        <v>0.625</v>
      </c>
      <c r="W72" s="11">
        <f t="shared" si="93"/>
        <v>0.625</v>
      </c>
      <c r="X72" s="11">
        <f t="shared" si="94"/>
        <v>0.625</v>
      </c>
      <c r="Y72" s="11">
        <f t="shared" si="95"/>
        <v>0.625</v>
      </c>
      <c r="Z72" s="11">
        <f t="shared" si="96"/>
        <v>0.625</v>
      </c>
      <c r="AA72" s="11">
        <f t="shared" si="97"/>
        <v>0.625</v>
      </c>
      <c r="AB72" s="11">
        <f t="shared" si="98"/>
        <v>0</v>
      </c>
      <c r="AC72" s="10">
        <f t="shared" si="99"/>
        <v>5</v>
      </c>
      <c r="AD72" s="11">
        <f t="shared" si="100"/>
        <v>0</v>
      </c>
      <c r="AE72" s="11">
        <f t="shared" si="101"/>
        <v>2</v>
      </c>
      <c r="AF72" s="11">
        <f t="shared" si="102"/>
        <v>0</v>
      </c>
      <c r="AG72" s="11">
        <f t="shared" si="103"/>
        <v>2</v>
      </c>
      <c r="AH72" s="11">
        <f t="shared" si="104"/>
        <v>1</v>
      </c>
      <c r="AI72" s="11">
        <f t="shared" si="105"/>
        <v>0</v>
      </c>
      <c r="AJ72" s="10">
        <f t="shared" si="106"/>
        <v>5</v>
      </c>
      <c r="AK72" s="11">
        <f t="shared" si="107"/>
        <v>1</v>
      </c>
      <c r="AL72" s="11">
        <f t="shared" si="108"/>
        <v>1</v>
      </c>
      <c r="AM72" s="11">
        <f t="shared" si="109"/>
        <v>1</v>
      </c>
      <c r="AN72" s="11">
        <f t="shared" si="110"/>
        <v>1</v>
      </c>
      <c r="AO72" s="11">
        <f t="shared" si="111"/>
        <v>0</v>
      </c>
      <c r="AP72" s="11">
        <f t="shared" si="112"/>
        <v>0</v>
      </c>
      <c r="AQ72" s="10">
        <f t="shared" si="113"/>
        <v>4</v>
      </c>
      <c r="AR72" s="11">
        <f t="shared" si="114"/>
        <v>1</v>
      </c>
      <c r="AS72" s="11">
        <f t="shared" si="115"/>
        <v>1</v>
      </c>
      <c r="AT72" s="11">
        <f t="shared" si="116"/>
        <v>1</v>
      </c>
      <c r="AU72" s="11">
        <f t="shared" si="117"/>
        <v>0</v>
      </c>
      <c r="AV72" s="11">
        <f t="shared" si="118"/>
        <v>1</v>
      </c>
      <c r="AW72" s="11">
        <f t="shared" si="119"/>
        <v>0</v>
      </c>
      <c r="AX72" s="10">
        <f t="shared" si="120"/>
        <v>4</v>
      </c>
      <c r="AY72" s="12" t="s">
        <v>1431</v>
      </c>
      <c r="AZ72" s="12">
        <v>774</v>
      </c>
      <c r="BA72" s="13">
        <v>1778</v>
      </c>
      <c r="BB72" s="10">
        <f t="shared" si="71"/>
        <v>0</v>
      </c>
      <c r="BC72" s="17">
        <f t="shared" si="121"/>
        <v>3.5</v>
      </c>
      <c r="BD72" s="10" t="str">
        <f t="shared" si="122"/>
        <v>Mycket bra</v>
      </c>
    </row>
    <row r="73" spans="1:56" ht="14.25" x14ac:dyDescent="0.2">
      <c r="A73" s="19" t="s">
        <v>419</v>
      </c>
      <c r="B73" s="7">
        <v>2521</v>
      </c>
      <c r="C73" s="6" t="s">
        <v>460</v>
      </c>
      <c r="D73" s="9" t="str">
        <f t="shared" si="74"/>
        <v>Hans Ylipää</v>
      </c>
      <c r="E73" s="10" t="str">
        <f t="shared" si="75"/>
        <v>hans.ylipaa@kommun.pajala.se</v>
      </c>
      <c r="F73" s="10" t="str">
        <f t="shared" si="76"/>
        <v>Avdelningschef fritid</v>
      </c>
      <c r="G73" s="11">
        <f t="shared" si="77"/>
        <v>0</v>
      </c>
      <c r="H73" s="11">
        <f t="shared" si="78"/>
        <v>0</v>
      </c>
      <c r="I73" s="11">
        <f t="shared" si="79"/>
        <v>0</v>
      </c>
      <c r="J73" s="11">
        <f t="shared" si="80"/>
        <v>0</v>
      </c>
      <c r="K73" s="11">
        <f t="shared" si="81"/>
        <v>0</v>
      </c>
      <c r="L73" s="10">
        <f t="shared" si="82"/>
        <v>0</v>
      </c>
      <c r="M73" s="11">
        <f t="shared" si="83"/>
        <v>0</v>
      </c>
      <c r="N73" s="11">
        <f t="shared" si="84"/>
        <v>1</v>
      </c>
      <c r="O73" s="11">
        <f t="shared" si="85"/>
        <v>1</v>
      </c>
      <c r="P73" s="11">
        <f t="shared" si="86"/>
        <v>0</v>
      </c>
      <c r="Q73" s="11">
        <f t="shared" si="87"/>
        <v>0</v>
      </c>
      <c r="R73" s="11">
        <f t="shared" si="88"/>
        <v>0</v>
      </c>
      <c r="S73" s="10">
        <f t="shared" si="89"/>
        <v>2</v>
      </c>
      <c r="T73" s="11">
        <f t="shared" si="90"/>
        <v>0</v>
      </c>
      <c r="U73" s="11">
        <f t="shared" si="91"/>
        <v>0</v>
      </c>
      <c r="V73" s="11">
        <f t="shared" si="92"/>
        <v>0.625</v>
      </c>
      <c r="W73" s="11">
        <f t="shared" si="93"/>
        <v>0</v>
      </c>
      <c r="X73" s="11">
        <f t="shared" si="94"/>
        <v>0</v>
      </c>
      <c r="Y73" s="11">
        <f t="shared" si="95"/>
        <v>0.625</v>
      </c>
      <c r="Z73" s="11">
        <f t="shared" si="96"/>
        <v>0</v>
      </c>
      <c r="AA73" s="11">
        <f t="shared" si="97"/>
        <v>0</v>
      </c>
      <c r="AB73" s="11">
        <f t="shared" si="98"/>
        <v>0</v>
      </c>
      <c r="AC73" s="10">
        <f t="shared" si="99"/>
        <v>1.25</v>
      </c>
      <c r="AD73" s="11">
        <f t="shared" si="100"/>
        <v>0</v>
      </c>
      <c r="AE73" s="11">
        <f t="shared" si="101"/>
        <v>2</v>
      </c>
      <c r="AF73" s="11">
        <f t="shared" si="102"/>
        <v>1</v>
      </c>
      <c r="AG73" s="11">
        <f t="shared" si="103"/>
        <v>0</v>
      </c>
      <c r="AH73" s="11">
        <f t="shared" si="104"/>
        <v>0</v>
      </c>
      <c r="AI73" s="11">
        <f t="shared" si="105"/>
        <v>0</v>
      </c>
      <c r="AJ73" s="10">
        <f t="shared" si="106"/>
        <v>3</v>
      </c>
      <c r="AK73" s="11">
        <f t="shared" si="107"/>
        <v>0</v>
      </c>
      <c r="AL73" s="11">
        <f t="shared" si="108"/>
        <v>1</v>
      </c>
      <c r="AM73" s="11">
        <f t="shared" si="109"/>
        <v>1</v>
      </c>
      <c r="AN73" s="11">
        <f t="shared" si="110"/>
        <v>1</v>
      </c>
      <c r="AO73" s="11">
        <f t="shared" si="111"/>
        <v>0</v>
      </c>
      <c r="AP73" s="11">
        <f t="shared" si="112"/>
        <v>0</v>
      </c>
      <c r="AQ73" s="10">
        <f t="shared" si="113"/>
        <v>3</v>
      </c>
      <c r="AR73" s="11">
        <f t="shared" si="114"/>
        <v>1</v>
      </c>
      <c r="AS73" s="11">
        <f t="shared" si="115"/>
        <v>0</v>
      </c>
      <c r="AT73" s="11">
        <f t="shared" si="116"/>
        <v>0</v>
      </c>
      <c r="AU73" s="11">
        <f t="shared" si="117"/>
        <v>0</v>
      </c>
      <c r="AV73" s="11">
        <f t="shared" si="118"/>
        <v>0</v>
      </c>
      <c r="AW73" s="11">
        <f t="shared" si="119"/>
        <v>0</v>
      </c>
      <c r="AX73" s="10">
        <f t="shared" si="120"/>
        <v>1</v>
      </c>
      <c r="AY73" s="12" t="s">
        <v>1434</v>
      </c>
      <c r="AZ73" s="12" t="s">
        <v>1435</v>
      </c>
      <c r="BA73" s="13">
        <v>2954</v>
      </c>
      <c r="BB73" s="10">
        <f t="shared" si="71"/>
        <v>4</v>
      </c>
      <c r="BC73" s="17">
        <f t="shared" si="121"/>
        <v>2</v>
      </c>
      <c r="BD73" s="10" t="str">
        <f t="shared" si="122"/>
        <v>Dålig</v>
      </c>
    </row>
    <row r="74" spans="1:56" ht="14.25" x14ac:dyDescent="0.2">
      <c r="A74" s="6" t="s">
        <v>419</v>
      </c>
      <c r="B74" s="7">
        <v>2523</v>
      </c>
      <c r="C74" s="6" t="s">
        <v>432</v>
      </c>
      <c r="D74" s="9" t="str">
        <f t="shared" si="74"/>
        <v>eva spets</v>
      </c>
      <c r="E74" s="10" t="str">
        <f t="shared" si="75"/>
        <v>eva.spets@gallivare.se</v>
      </c>
      <c r="F74" s="10" t="str">
        <f t="shared" si="76"/>
        <v>fritidsgårdschef</v>
      </c>
      <c r="G74" s="11">
        <f t="shared" si="77"/>
        <v>0</v>
      </c>
      <c r="H74" s="11">
        <f t="shared" si="78"/>
        <v>0</v>
      </c>
      <c r="I74" s="11">
        <f t="shared" si="79"/>
        <v>1.25</v>
      </c>
      <c r="J74" s="11">
        <f t="shared" si="80"/>
        <v>1.25</v>
      </c>
      <c r="K74" s="11">
        <f t="shared" si="81"/>
        <v>0</v>
      </c>
      <c r="L74" s="10">
        <f t="shared" si="82"/>
        <v>2.5</v>
      </c>
      <c r="M74" s="11">
        <f t="shared" si="83"/>
        <v>0</v>
      </c>
      <c r="N74" s="11">
        <f t="shared" si="84"/>
        <v>0</v>
      </c>
      <c r="O74" s="11">
        <f t="shared" si="85"/>
        <v>0</v>
      </c>
      <c r="P74" s="11">
        <f t="shared" si="86"/>
        <v>0</v>
      </c>
      <c r="Q74" s="11">
        <f t="shared" si="87"/>
        <v>0</v>
      </c>
      <c r="R74" s="11">
        <f t="shared" si="88"/>
        <v>0</v>
      </c>
      <c r="S74" s="10">
        <f t="shared" si="89"/>
        <v>0</v>
      </c>
      <c r="T74" s="11">
        <f t="shared" si="90"/>
        <v>0</v>
      </c>
      <c r="U74" s="11">
        <f t="shared" si="91"/>
        <v>0</v>
      </c>
      <c r="V74" s="11">
        <f t="shared" si="92"/>
        <v>0</v>
      </c>
      <c r="W74" s="11">
        <f t="shared" si="93"/>
        <v>0</v>
      </c>
      <c r="X74" s="11">
        <f t="shared" si="94"/>
        <v>0</v>
      </c>
      <c r="Y74" s="11">
        <f t="shared" si="95"/>
        <v>0.625</v>
      </c>
      <c r="Z74" s="11">
        <f t="shared" si="96"/>
        <v>0.625</v>
      </c>
      <c r="AA74" s="11">
        <f t="shared" si="97"/>
        <v>0.625</v>
      </c>
      <c r="AB74" s="11">
        <f t="shared" si="98"/>
        <v>0</v>
      </c>
      <c r="AC74" s="10">
        <f t="shared" si="99"/>
        <v>1.875</v>
      </c>
      <c r="AD74" s="11">
        <f t="shared" si="100"/>
        <v>1</v>
      </c>
      <c r="AE74" s="11">
        <f t="shared" si="101"/>
        <v>0</v>
      </c>
      <c r="AF74" s="11">
        <f t="shared" si="102"/>
        <v>0</v>
      </c>
      <c r="AG74" s="11">
        <f t="shared" si="103"/>
        <v>2</v>
      </c>
      <c r="AH74" s="11">
        <f t="shared" si="104"/>
        <v>0</v>
      </c>
      <c r="AI74" s="11">
        <f t="shared" si="105"/>
        <v>0</v>
      </c>
      <c r="AJ74" s="10">
        <f t="shared" si="106"/>
        <v>3</v>
      </c>
      <c r="AK74" s="11">
        <f t="shared" si="107"/>
        <v>1</v>
      </c>
      <c r="AL74" s="11">
        <f t="shared" si="108"/>
        <v>1</v>
      </c>
      <c r="AM74" s="11">
        <f t="shared" si="109"/>
        <v>1</v>
      </c>
      <c r="AN74" s="11">
        <f t="shared" si="110"/>
        <v>1</v>
      </c>
      <c r="AO74" s="11">
        <f t="shared" si="111"/>
        <v>0</v>
      </c>
      <c r="AP74" s="11">
        <f t="shared" si="112"/>
        <v>0</v>
      </c>
      <c r="AQ74" s="10">
        <f t="shared" si="113"/>
        <v>4</v>
      </c>
      <c r="AR74" s="11">
        <f t="shared" si="114"/>
        <v>1</v>
      </c>
      <c r="AS74" s="11">
        <f t="shared" si="115"/>
        <v>0</v>
      </c>
      <c r="AT74" s="11">
        <f t="shared" si="116"/>
        <v>0</v>
      </c>
      <c r="AU74" s="11">
        <f t="shared" si="117"/>
        <v>0</v>
      </c>
      <c r="AV74" s="11">
        <f t="shared" si="118"/>
        <v>0</v>
      </c>
      <c r="AW74" s="11">
        <f t="shared" si="119"/>
        <v>0</v>
      </c>
      <c r="AX74" s="10">
        <f t="shared" si="120"/>
        <v>1</v>
      </c>
      <c r="AY74" s="12" t="s">
        <v>1436</v>
      </c>
      <c r="AZ74" s="12" t="s">
        <v>1437</v>
      </c>
      <c r="BA74" s="13">
        <v>2935</v>
      </c>
      <c r="BB74" s="10">
        <f t="shared" si="71"/>
        <v>4</v>
      </c>
      <c r="BC74" s="17">
        <f t="shared" si="121"/>
        <v>2.2999999999999998</v>
      </c>
      <c r="BD74" s="10" t="str">
        <f t="shared" si="122"/>
        <v>Bra</v>
      </c>
    </row>
    <row r="75" spans="1:56" ht="14.25" x14ac:dyDescent="0.2">
      <c r="A75" s="6" t="s">
        <v>419</v>
      </c>
      <c r="B75" s="7">
        <v>2584</v>
      </c>
      <c r="C75" s="6" t="s">
        <v>446</v>
      </c>
      <c r="D75" s="9" t="str">
        <f t="shared" si="74"/>
        <v>Heidi Kari</v>
      </c>
      <c r="E75" s="10" t="str">
        <f t="shared" si="75"/>
        <v>heidi.kari@kommun.kiruna.se</v>
      </c>
      <c r="F75" s="10" t="str">
        <f t="shared" si="76"/>
        <v>Folkhälsostrateg</v>
      </c>
      <c r="G75" s="11">
        <f t="shared" si="77"/>
        <v>1.25</v>
      </c>
      <c r="H75" s="11">
        <f t="shared" si="78"/>
        <v>0</v>
      </c>
      <c r="I75" s="11">
        <f t="shared" si="79"/>
        <v>0</v>
      </c>
      <c r="J75" s="11">
        <f t="shared" si="80"/>
        <v>0</v>
      </c>
      <c r="K75" s="11">
        <f t="shared" si="81"/>
        <v>0</v>
      </c>
      <c r="L75" s="10">
        <f t="shared" si="82"/>
        <v>1.25</v>
      </c>
      <c r="M75" s="11">
        <f t="shared" si="83"/>
        <v>1</v>
      </c>
      <c r="N75" s="11">
        <f t="shared" si="84"/>
        <v>1</v>
      </c>
      <c r="O75" s="11">
        <f t="shared" si="85"/>
        <v>0</v>
      </c>
      <c r="P75" s="11">
        <f t="shared" si="86"/>
        <v>1</v>
      </c>
      <c r="Q75" s="11">
        <f t="shared" si="87"/>
        <v>0</v>
      </c>
      <c r="R75" s="11">
        <f t="shared" si="88"/>
        <v>0</v>
      </c>
      <c r="S75" s="10">
        <f t="shared" si="89"/>
        <v>3</v>
      </c>
      <c r="T75" s="11">
        <f t="shared" si="90"/>
        <v>0</v>
      </c>
      <c r="U75" s="11">
        <f t="shared" si="91"/>
        <v>0</v>
      </c>
      <c r="V75" s="11">
        <f t="shared" si="92"/>
        <v>0.625</v>
      </c>
      <c r="W75" s="11">
        <f t="shared" si="93"/>
        <v>0</v>
      </c>
      <c r="X75" s="11">
        <f t="shared" si="94"/>
        <v>0</v>
      </c>
      <c r="Y75" s="11">
        <f t="shared" si="95"/>
        <v>0.625</v>
      </c>
      <c r="Z75" s="11">
        <f t="shared" si="96"/>
        <v>0</v>
      </c>
      <c r="AA75" s="11">
        <f t="shared" si="97"/>
        <v>0.625</v>
      </c>
      <c r="AB75" s="11">
        <f t="shared" si="98"/>
        <v>0</v>
      </c>
      <c r="AC75" s="10">
        <f t="shared" si="99"/>
        <v>1.875</v>
      </c>
      <c r="AD75" s="11">
        <f t="shared" si="100"/>
        <v>1</v>
      </c>
      <c r="AE75" s="11">
        <f t="shared" si="101"/>
        <v>0</v>
      </c>
      <c r="AF75" s="11">
        <f t="shared" si="102"/>
        <v>0</v>
      </c>
      <c r="AG75" s="11">
        <f t="shared" si="103"/>
        <v>0</v>
      </c>
      <c r="AH75" s="11">
        <f t="shared" si="104"/>
        <v>1</v>
      </c>
      <c r="AI75" s="11">
        <f t="shared" si="105"/>
        <v>0</v>
      </c>
      <c r="AJ75" s="10">
        <f t="shared" si="106"/>
        <v>2</v>
      </c>
      <c r="AK75" s="11">
        <f t="shared" si="107"/>
        <v>1</v>
      </c>
      <c r="AL75" s="11">
        <f t="shared" si="108"/>
        <v>0</v>
      </c>
      <c r="AM75" s="11">
        <f t="shared" si="109"/>
        <v>1</v>
      </c>
      <c r="AN75" s="11">
        <f t="shared" si="110"/>
        <v>1</v>
      </c>
      <c r="AO75" s="11">
        <f t="shared" si="111"/>
        <v>0</v>
      </c>
      <c r="AP75" s="11">
        <f t="shared" si="112"/>
        <v>0</v>
      </c>
      <c r="AQ75" s="10">
        <f t="shared" si="113"/>
        <v>3</v>
      </c>
      <c r="AR75" s="11">
        <f t="shared" si="114"/>
        <v>1</v>
      </c>
      <c r="AS75" s="11">
        <f t="shared" si="115"/>
        <v>0</v>
      </c>
      <c r="AT75" s="11">
        <f t="shared" si="116"/>
        <v>0</v>
      </c>
      <c r="AU75" s="11">
        <f t="shared" si="117"/>
        <v>0</v>
      </c>
      <c r="AV75" s="11">
        <f t="shared" si="118"/>
        <v>1</v>
      </c>
      <c r="AW75" s="11">
        <f t="shared" si="119"/>
        <v>0</v>
      </c>
      <c r="AX75" s="10">
        <f t="shared" si="120"/>
        <v>2</v>
      </c>
      <c r="AY75" s="12" t="s">
        <v>1438</v>
      </c>
      <c r="AZ75" s="12" t="s">
        <v>1439</v>
      </c>
      <c r="BA75" s="13">
        <v>3385</v>
      </c>
      <c r="BB75" s="10">
        <f t="shared" si="71"/>
        <v>5</v>
      </c>
      <c r="BC75" s="17">
        <f t="shared" si="121"/>
        <v>2.6</v>
      </c>
      <c r="BD75" s="10" t="str">
        <f t="shared" si="122"/>
        <v>Varken eller</v>
      </c>
    </row>
    <row r="76" spans="1:56" ht="14.25" x14ac:dyDescent="0.2">
      <c r="A76" s="6" t="s">
        <v>419</v>
      </c>
      <c r="B76" s="7">
        <v>2582</v>
      </c>
      <c r="C76" s="6" t="s">
        <v>427</v>
      </c>
      <c r="D76" s="9" t="str">
        <f t="shared" si="74"/>
        <v>Roger Arespång</v>
      </c>
      <c r="E76" s="10" t="str">
        <f t="shared" si="75"/>
        <v>roger.arespang@boden.se</v>
      </c>
      <c r="F76" s="10" t="str">
        <f t="shared" si="76"/>
        <v>Verksamhetschef unga</v>
      </c>
      <c r="G76" s="11">
        <f t="shared" si="77"/>
        <v>0</v>
      </c>
      <c r="H76" s="11">
        <f t="shared" si="78"/>
        <v>0</v>
      </c>
      <c r="I76" s="11">
        <f t="shared" si="79"/>
        <v>1.25</v>
      </c>
      <c r="J76" s="11">
        <f t="shared" si="80"/>
        <v>0</v>
      </c>
      <c r="K76" s="11">
        <f t="shared" si="81"/>
        <v>0</v>
      </c>
      <c r="L76" s="10">
        <f t="shared" si="82"/>
        <v>1.25</v>
      </c>
      <c r="M76" s="11">
        <f t="shared" si="83"/>
        <v>1</v>
      </c>
      <c r="N76" s="11">
        <f t="shared" si="84"/>
        <v>0</v>
      </c>
      <c r="O76" s="11">
        <f t="shared" si="85"/>
        <v>1</v>
      </c>
      <c r="P76" s="11">
        <f t="shared" si="86"/>
        <v>1</v>
      </c>
      <c r="Q76" s="11">
        <f t="shared" si="87"/>
        <v>0</v>
      </c>
      <c r="R76" s="11">
        <f t="shared" si="88"/>
        <v>0</v>
      </c>
      <c r="S76" s="10">
        <f t="shared" si="89"/>
        <v>3</v>
      </c>
      <c r="T76" s="11">
        <f t="shared" si="90"/>
        <v>0.625</v>
      </c>
      <c r="U76" s="11">
        <f t="shared" si="91"/>
        <v>0</v>
      </c>
      <c r="V76" s="11">
        <f t="shared" si="92"/>
        <v>0</v>
      </c>
      <c r="W76" s="11">
        <f t="shared" si="93"/>
        <v>0</v>
      </c>
      <c r="X76" s="11">
        <f t="shared" si="94"/>
        <v>0.625</v>
      </c>
      <c r="Y76" s="11">
        <f t="shared" si="95"/>
        <v>0.625</v>
      </c>
      <c r="Z76" s="11">
        <f t="shared" si="96"/>
        <v>0</v>
      </c>
      <c r="AA76" s="11">
        <f t="shared" si="97"/>
        <v>0.625</v>
      </c>
      <c r="AB76" s="11">
        <f t="shared" si="98"/>
        <v>0</v>
      </c>
      <c r="AC76" s="10">
        <f t="shared" si="99"/>
        <v>2.5</v>
      </c>
      <c r="AD76" s="11">
        <f t="shared" si="100"/>
        <v>0</v>
      </c>
      <c r="AE76" s="11">
        <f t="shared" si="101"/>
        <v>2</v>
      </c>
      <c r="AF76" s="11">
        <f t="shared" si="102"/>
        <v>0</v>
      </c>
      <c r="AG76" s="11">
        <f t="shared" si="103"/>
        <v>2</v>
      </c>
      <c r="AH76" s="11">
        <f t="shared" si="104"/>
        <v>0</v>
      </c>
      <c r="AI76" s="11">
        <f t="shared" si="105"/>
        <v>0</v>
      </c>
      <c r="AJ76" s="10">
        <f t="shared" si="106"/>
        <v>4</v>
      </c>
      <c r="AK76" s="11">
        <f t="shared" si="107"/>
        <v>1</v>
      </c>
      <c r="AL76" s="11">
        <f t="shared" si="108"/>
        <v>1</v>
      </c>
      <c r="AM76" s="11">
        <f t="shared" si="109"/>
        <v>1</v>
      </c>
      <c r="AN76" s="11">
        <f t="shared" si="110"/>
        <v>0</v>
      </c>
      <c r="AO76" s="11">
        <f t="shared" si="111"/>
        <v>0</v>
      </c>
      <c r="AP76" s="11">
        <f t="shared" si="112"/>
        <v>0</v>
      </c>
      <c r="AQ76" s="10">
        <f t="shared" si="113"/>
        <v>3</v>
      </c>
      <c r="AR76" s="11">
        <f t="shared" si="114"/>
        <v>0</v>
      </c>
      <c r="AS76" s="11">
        <f t="shared" si="115"/>
        <v>0</v>
      </c>
      <c r="AT76" s="11">
        <f t="shared" si="116"/>
        <v>0</v>
      </c>
      <c r="AU76" s="11">
        <f t="shared" si="117"/>
        <v>0</v>
      </c>
      <c r="AV76" s="11">
        <f t="shared" si="118"/>
        <v>0</v>
      </c>
      <c r="AW76" s="11">
        <f t="shared" si="119"/>
        <v>0</v>
      </c>
      <c r="AX76" s="10">
        <f t="shared" si="120"/>
        <v>0</v>
      </c>
      <c r="AY76" s="12" t="s">
        <v>1440</v>
      </c>
      <c r="AZ76" s="12">
        <v>833</v>
      </c>
      <c r="BA76" s="13">
        <v>3711</v>
      </c>
      <c r="BB76" s="10">
        <f t="shared" si="71"/>
        <v>5</v>
      </c>
      <c r="BC76" s="17">
        <f t="shared" si="121"/>
        <v>2.7</v>
      </c>
      <c r="BD76" s="10" t="str">
        <f t="shared" si="122"/>
        <v>Varken eller</v>
      </c>
    </row>
    <row r="77" spans="1:56" ht="14.25" x14ac:dyDescent="0.2">
      <c r="A77" s="6" t="s">
        <v>419</v>
      </c>
      <c r="B77" s="7">
        <v>2510</v>
      </c>
      <c r="C77" s="6" t="s">
        <v>437</v>
      </c>
      <c r="D77" s="9" t="str">
        <f t="shared" si="74"/>
        <v>Thomas Bäckman</v>
      </c>
      <c r="E77" s="10" t="str">
        <f t="shared" si="75"/>
        <v>thomas.backman@jokkmokk.se</v>
      </c>
      <c r="F77" s="10" t="str">
        <f t="shared" si="76"/>
        <v>Fältarbete</v>
      </c>
      <c r="G77" s="11">
        <f t="shared" si="77"/>
        <v>0</v>
      </c>
      <c r="H77" s="11">
        <f t="shared" si="78"/>
        <v>0</v>
      </c>
      <c r="I77" s="11">
        <f t="shared" si="79"/>
        <v>1.25</v>
      </c>
      <c r="J77" s="11">
        <f t="shared" si="80"/>
        <v>0</v>
      </c>
      <c r="K77" s="11">
        <f t="shared" si="81"/>
        <v>0</v>
      </c>
      <c r="L77" s="10">
        <f t="shared" si="82"/>
        <v>1.25</v>
      </c>
      <c r="M77" s="11">
        <f t="shared" si="83"/>
        <v>1</v>
      </c>
      <c r="N77" s="11">
        <f t="shared" si="84"/>
        <v>0</v>
      </c>
      <c r="O77" s="11">
        <f t="shared" si="85"/>
        <v>0</v>
      </c>
      <c r="P77" s="11">
        <f t="shared" si="86"/>
        <v>1</v>
      </c>
      <c r="Q77" s="11">
        <f t="shared" si="87"/>
        <v>1</v>
      </c>
      <c r="R77" s="11">
        <f t="shared" si="88"/>
        <v>0</v>
      </c>
      <c r="S77" s="10">
        <f t="shared" si="89"/>
        <v>3</v>
      </c>
      <c r="T77" s="11">
        <f t="shared" si="90"/>
        <v>0</v>
      </c>
      <c r="U77" s="11">
        <f t="shared" si="91"/>
        <v>0.625</v>
      </c>
      <c r="V77" s="11">
        <f t="shared" si="92"/>
        <v>0.625</v>
      </c>
      <c r="W77" s="11">
        <f t="shared" si="93"/>
        <v>0</v>
      </c>
      <c r="X77" s="11">
        <f t="shared" si="94"/>
        <v>0</v>
      </c>
      <c r="Y77" s="11">
        <f t="shared" si="95"/>
        <v>0.625</v>
      </c>
      <c r="Z77" s="11">
        <f t="shared" si="96"/>
        <v>0</v>
      </c>
      <c r="AA77" s="11">
        <f t="shared" si="97"/>
        <v>0.625</v>
      </c>
      <c r="AB77" s="11">
        <f t="shared" si="98"/>
        <v>0</v>
      </c>
      <c r="AC77" s="10">
        <f t="shared" si="99"/>
        <v>2.5</v>
      </c>
      <c r="AD77" s="11">
        <f t="shared" si="100"/>
        <v>1</v>
      </c>
      <c r="AE77" s="11">
        <f t="shared" si="101"/>
        <v>0</v>
      </c>
      <c r="AF77" s="11">
        <f t="shared" si="102"/>
        <v>0</v>
      </c>
      <c r="AG77" s="11">
        <f t="shared" si="103"/>
        <v>2</v>
      </c>
      <c r="AH77" s="11">
        <f t="shared" si="104"/>
        <v>0</v>
      </c>
      <c r="AI77" s="11">
        <f t="shared" si="105"/>
        <v>0</v>
      </c>
      <c r="AJ77" s="10">
        <f t="shared" si="106"/>
        <v>3</v>
      </c>
      <c r="AK77" s="11">
        <f t="shared" si="107"/>
        <v>0</v>
      </c>
      <c r="AL77" s="11">
        <f t="shared" si="108"/>
        <v>1</v>
      </c>
      <c r="AM77" s="11">
        <f t="shared" si="109"/>
        <v>1</v>
      </c>
      <c r="AN77" s="11">
        <f t="shared" si="110"/>
        <v>0</v>
      </c>
      <c r="AO77" s="11">
        <f t="shared" si="111"/>
        <v>0</v>
      </c>
      <c r="AP77" s="11">
        <f t="shared" si="112"/>
        <v>0</v>
      </c>
      <c r="AQ77" s="10">
        <f t="shared" si="113"/>
        <v>2</v>
      </c>
      <c r="AR77" s="11">
        <f t="shared" si="114"/>
        <v>1</v>
      </c>
      <c r="AS77" s="11">
        <f t="shared" si="115"/>
        <v>0</v>
      </c>
      <c r="AT77" s="11">
        <f t="shared" si="116"/>
        <v>1</v>
      </c>
      <c r="AU77" s="11">
        <f t="shared" si="117"/>
        <v>0</v>
      </c>
      <c r="AV77" s="11">
        <f t="shared" si="118"/>
        <v>0</v>
      </c>
      <c r="AW77" s="11">
        <f t="shared" si="119"/>
        <v>0</v>
      </c>
      <c r="AX77" s="10">
        <f t="shared" si="120"/>
        <v>2</v>
      </c>
      <c r="AY77" s="12" t="s">
        <v>1441</v>
      </c>
      <c r="AZ77" s="12" t="s">
        <v>1442</v>
      </c>
      <c r="BA77" s="13">
        <v>2926</v>
      </c>
      <c r="BB77" s="10">
        <f t="shared" si="71"/>
        <v>4</v>
      </c>
      <c r="BC77" s="17">
        <f t="shared" si="121"/>
        <v>2.5</v>
      </c>
      <c r="BD77" s="10" t="str">
        <f t="shared" si="122"/>
        <v>Varken eller</v>
      </c>
    </row>
    <row r="78" spans="1:56" ht="14.25" x14ac:dyDescent="0.2">
      <c r="A78" s="6" t="s">
        <v>419</v>
      </c>
      <c r="B78" s="7">
        <v>2506</v>
      </c>
      <c r="C78" s="6" t="s">
        <v>1083</v>
      </c>
      <c r="D78" s="9" t="str">
        <f t="shared" si="74"/>
        <v>Christina Sundqvist</v>
      </c>
      <c r="E78" s="10" t="str">
        <f t="shared" si="75"/>
        <v>christina.sundqvist@arjeplog.se</v>
      </c>
      <c r="F78" s="10" t="str">
        <f t="shared" si="76"/>
        <v>Kultur och Fritidansvarig</v>
      </c>
      <c r="G78" s="11">
        <f t="shared" si="77"/>
        <v>0</v>
      </c>
      <c r="H78" s="11">
        <f t="shared" si="78"/>
        <v>1.25</v>
      </c>
      <c r="I78" s="11">
        <f t="shared" si="79"/>
        <v>0</v>
      </c>
      <c r="J78" s="11">
        <f t="shared" si="80"/>
        <v>1.25</v>
      </c>
      <c r="K78" s="11">
        <f t="shared" si="81"/>
        <v>0</v>
      </c>
      <c r="L78" s="10">
        <f t="shared" si="82"/>
        <v>2.5</v>
      </c>
      <c r="M78" s="11">
        <f t="shared" si="83"/>
        <v>0</v>
      </c>
      <c r="N78" s="11">
        <f t="shared" si="84"/>
        <v>0</v>
      </c>
      <c r="O78" s="11">
        <f t="shared" si="85"/>
        <v>1</v>
      </c>
      <c r="P78" s="11">
        <f t="shared" si="86"/>
        <v>1</v>
      </c>
      <c r="Q78" s="11">
        <f t="shared" si="87"/>
        <v>0</v>
      </c>
      <c r="R78" s="11">
        <f t="shared" si="88"/>
        <v>0</v>
      </c>
      <c r="S78" s="10">
        <f t="shared" si="89"/>
        <v>2</v>
      </c>
      <c r="T78" s="11">
        <f t="shared" si="90"/>
        <v>0</v>
      </c>
      <c r="U78" s="11">
        <f t="shared" si="91"/>
        <v>0</v>
      </c>
      <c r="V78" s="11">
        <f t="shared" si="92"/>
        <v>0</v>
      </c>
      <c r="W78" s="11">
        <f t="shared" si="93"/>
        <v>0</v>
      </c>
      <c r="X78" s="11">
        <f t="shared" si="94"/>
        <v>0</v>
      </c>
      <c r="Y78" s="11">
        <f t="shared" si="95"/>
        <v>0.625</v>
      </c>
      <c r="Z78" s="11">
        <f t="shared" si="96"/>
        <v>0</v>
      </c>
      <c r="AA78" s="11">
        <f t="shared" si="97"/>
        <v>0.625</v>
      </c>
      <c r="AB78" s="11">
        <f t="shared" si="98"/>
        <v>0</v>
      </c>
      <c r="AC78" s="10">
        <f t="shared" si="99"/>
        <v>1.25</v>
      </c>
      <c r="AD78" s="11">
        <f t="shared" si="100"/>
        <v>0</v>
      </c>
      <c r="AE78" s="11">
        <f t="shared" si="101"/>
        <v>2</v>
      </c>
      <c r="AF78" s="11">
        <f t="shared" si="102"/>
        <v>1</v>
      </c>
      <c r="AG78" s="11">
        <f t="shared" si="103"/>
        <v>0</v>
      </c>
      <c r="AH78" s="11">
        <f t="shared" si="104"/>
        <v>0</v>
      </c>
      <c r="AI78" s="11">
        <f t="shared" si="105"/>
        <v>0</v>
      </c>
      <c r="AJ78" s="10">
        <f t="shared" si="106"/>
        <v>3</v>
      </c>
      <c r="AK78" s="11">
        <f t="shared" si="107"/>
        <v>1</v>
      </c>
      <c r="AL78" s="11">
        <f t="shared" si="108"/>
        <v>1</v>
      </c>
      <c r="AM78" s="11">
        <f t="shared" si="109"/>
        <v>1</v>
      </c>
      <c r="AN78" s="11">
        <f t="shared" si="110"/>
        <v>1</v>
      </c>
      <c r="AO78" s="11">
        <f t="shared" si="111"/>
        <v>0</v>
      </c>
      <c r="AP78" s="11">
        <f t="shared" si="112"/>
        <v>0</v>
      </c>
      <c r="AQ78" s="10">
        <f t="shared" si="113"/>
        <v>4</v>
      </c>
      <c r="AR78" s="11">
        <f t="shared" si="114"/>
        <v>0</v>
      </c>
      <c r="AS78" s="11">
        <f t="shared" si="115"/>
        <v>0</v>
      </c>
      <c r="AT78" s="11">
        <f t="shared" si="116"/>
        <v>1</v>
      </c>
      <c r="AU78" s="11">
        <f t="shared" si="117"/>
        <v>0</v>
      </c>
      <c r="AV78" s="11">
        <f t="shared" si="118"/>
        <v>1</v>
      </c>
      <c r="AW78" s="11">
        <f t="shared" si="119"/>
        <v>0</v>
      </c>
      <c r="AX78" s="10">
        <f t="shared" si="120"/>
        <v>2</v>
      </c>
      <c r="AY78" s="12" t="s">
        <v>1443</v>
      </c>
      <c r="AZ78" s="12" t="s">
        <v>1444</v>
      </c>
      <c r="BA78" s="13">
        <v>3839</v>
      </c>
      <c r="BB78" s="10">
        <f t="shared" si="71"/>
        <v>5</v>
      </c>
      <c r="BC78" s="17">
        <f t="shared" si="121"/>
        <v>2.8</v>
      </c>
      <c r="BD78" s="10" t="str">
        <f t="shared" si="122"/>
        <v>Bra</v>
      </c>
    </row>
    <row r="79" spans="1:56" ht="14.25" x14ac:dyDescent="0.2">
      <c r="A79" s="6" t="s">
        <v>419</v>
      </c>
      <c r="B79" s="7">
        <v>2514</v>
      </c>
      <c r="C79" s="6" t="s">
        <v>439</v>
      </c>
      <c r="D79" s="9" t="str">
        <f t="shared" si="74"/>
        <v>Karl-Göran Lindbäck</v>
      </c>
      <c r="E79" s="10" t="str">
        <f t="shared" si="75"/>
        <v>karl-goran.lindback@kalix.se</v>
      </c>
      <c r="F79" s="10" t="str">
        <f t="shared" si="76"/>
        <v>fritids- och kulturchef</v>
      </c>
      <c r="G79" s="11">
        <f t="shared" si="77"/>
        <v>1.25</v>
      </c>
      <c r="H79" s="11">
        <f t="shared" si="78"/>
        <v>1.25</v>
      </c>
      <c r="I79" s="11">
        <f t="shared" si="79"/>
        <v>0</v>
      </c>
      <c r="J79" s="11">
        <f t="shared" si="80"/>
        <v>1.25</v>
      </c>
      <c r="K79" s="11">
        <f t="shared" si="81"/>
        <v>0</v>
      </c>
      <c r="L79" s="10">
        <f t="shared" si="82"/>
        <v>3.75</v>
      </c>
      <c r="M79" s="11">
        <f t="shared" si="83"/>
        <v>1</v>
      </c>
      <c r="N79" s="11">
        <f t="shared" si="84"/>
        <v>1</v>
      </c>
      <c r="O79" s="11">
        <f t="shared" si="85"/>
        <v>1</v>
      </c>
      <c r="P79" s="11">
        <f t="shared" si="86"/>
        <v>1</v>
      </c>
      <c r="Q79" s="11">
        <f t="shared" si="87"/>
        <v>1</v>
      </c>
      <c r="R79" s="11">
        <f t="shared" si="88"/>
        <v>0</v>
      </c>
      <c r="S79" s="10">
        <f t="shared" si="89"/>
        <v>5</v>
      </c>
      <c r="T79" s="11">
        <f t="shared" si="90"/>
        <v>0</v>
      </c>
      <c r="U79" s="11">
        <f t="shared" si="91"/>
        <v>0.625</v>
      </c>
      <c r="V79" s="11">
        <f t="shared" si="92"/>
        <v>0.625</v>
      </c>
      <c r="W79" s="11">
        <f t="shared" si="93"/>
        <v>0.625</v>
      </c>
      <c r="X79" s="11">
        <f t="shared" si="94"/>
        <v>0</v>
      </c>
      <c r="Y79" s="11">
        <f t="shared" si="95"/>
        <v>0.625</v>
      </c>
      <c r="Z79" s="11">
        <f t="shared" si="96"/>
        <v>0</v>
      </c>
      <c r="AA79" s="11">
        <f t="shared" si="97"/>
        <v>0.625</v>
      </c>
      <c r="AB79" s="11">
        <f t="shared" si="98"/>
        <v>0</v>
      </c>
      <c r="AC79" s="10">
        <f t="shared" si="99"/>
        <v>3.125</v>
      </c>
      <c r="AD79" s="11">
        <f t="shared" si="100"/>
        <v>1</v>
      </c>
      <c r="AE79" s="11">
        <f t="shared" si="101"/>
        <v>0</v>
      </c>
      <c r="AF79" s="11">
        <f t="shared" si="102"/>
        <v>0</v>
      </c>
      <c r="AG79" s="11">
        <f t="shared" si="103"/>
        <v>2</v>
      </c>
      <c r="AH79" s="11">
        <f t="shared" si="104"/>
        <v>1</v>
      </c>
      <c r="AI79" s="11">
        <f t="shared" si="105"/>
        <v>0</v>
      </c>
      <c r="AJ79" s="10">
        <f t="shared" si="106"/>
        <v>4</v>
      </c>
      <c r="AK79" s="11">
        <f t="shared" si="107"/>
        <v>0</v>
      </c>
      <c r="AL79" s="11">
        <f t="shared" si="108"/>
        <v>1</v>
      </c>
      <c r="AM79" s="11">
        <f t="shared" si="109"/>
        <v>1</v>
      </c>
      <c r="AN79" s="11">
        <f t="shared" si="110"/>
        <v>1</v>
      </c>
      <c r="AO79" s="11">
        <f t="shared" si="111"/>
        <v>0</v>
      </c>
      <c r="AP79" s="11">
        <f t="shared" si="112"/>
        <v>0</v>
      </c>
      <c r="AQ79" s="10">
        <f t="shared" si="113"/>
        <v>3</v>
      </c>
      <c r="AR79" s="11">
        <f t="shared" si="114"/>
        <v>1</v>
      </c>
      <c r="AS79" s="11">
        <f t="shared" si="115"/>
        <v>0</v>
      </c>
      <c r="AT79" s="11">
        <f t="shared" si="116"/>
        <v>1</v>
      </c>
      <c r="AU79" s="11">
        <f t="shared" si="117"/>
        <v>0</v>
      </c>
      <c r="AV79" s="11">
        <f t="shared" si="118"/>
        <v>0</v>
      </c>
      <c r="AW79" s="11">
        <f t="shared" si="119"/>
        <v>0</v>
      </c>
      <c r="AX79" s="10">
        <f t="shared" si="120"/>
        <v>2</v>
      </c>
      <c r="AY79" s="12" t="s">
        <v>1445</v>
      </c>
      <c r="AZ79" s="12" t="s">
        <v>1446</v>
      </c>
      <c r="BA79" s="13">
        <v>3630</v>
      </c>
      <c r="BB79" s="10">
        <f t="shared" si="71"/>
        <v>5</v>
      </c>
      <c r="BC79" s="17">
        <f t="shared" si="121"/>
        <v>3.7</v>
      </c>
      <c r="BD79" s="10" t="str">
        <f t="shared" si="122"/>
        <v>Bra</v>
      </c>
    </row>
    <row r="80" spans="1:56" ht="14.25" x14ac:dyDescent="0.2">
      <c r="A80" s="6" t="s">
        <v>419</v>
      </c>
      <c r="B80" s="7">
        <v>2513</v>
      </c>
      <c r="C80" s="6" t="s">
        <v>449</v>
      </c>
      <c r="D80" s="9" t="str">
        <f t="shared" si="74"/>
        <v>Jonas Karlsson</v>
      </c>
      <c r="E80" s="10" t="str">
        <f t="shared" si="75"/>
        <v>jonas_k65@hotmail.com</v>
      </c>
      <c r="F80" s="10" t="str">
        <f t="shared" si="76"/>
        <v>ungdomssamordn</v>
      </c>
      <c r="G80" s="11">
        <f t="shared" si="77"/>
        <v>0</v>
      </c>
      <c r="H80" s="11">
        <f t="shared" si="78"/>
        <v>0</v>
      </c>
      <c r="I80" s="11">
        <f t="shared" si="79"/>
        <v>1.25</v>
      </c>
      <c r="J80" s="11">
        <f t="shared" si="80"/>
        <v>1.25</v>
      </c>
      <c r="K80" s="11">
        <f t="shared" si="81"/>
        <v>0</v>
      </c>
      <c r="L80" s="10">
        <f t="shared" si="82"/>
        <v>2.5</v>
      </c>
      <c r="M80" s="11">
        <f t="shared" si="83"/>
        <v>0</v>
      </c>
      <c r="N80" s="11">
        <f t="shared" si="84"/>
        <v>0</v>
      </c>
      <c r="O80" s="11">
        <f t="shared" si="85"/>
        <v>1</v>
      </c>
      <c r="P80" s="11">
        <f t="shared" si="86"/>
        <v>1</v>
      </c>
      <c r="Q80" s="11">
        <f t="shared" si="87"/>
        <v>1</v>
      </c>
      <c r="R80" s="11">
        <f t="shared" si="88"/>
        <v>0</v>
      </c>
      <c r="S80" s="10">
        <f t="shared" si="89"/>
        <v>3</v>
      </c>
      <c r="T80" s="11">
        <f t="shared" si="90"/>
        <v>0</v>
      </c>
      <c r="U80" s="11">
        <f t="shared" si="91"/>
        <v>0</v>
      </c>
      <c r="V80" s="11">
        <f t="shared" si="92"/>
        <v>0.625</v>
      </c>
      <c r="W80" s="11">
        <f t="shared" si="93"/>
        <v>0</v>
      </c>
      <c r="X80" s="11">
        <f t="shared" si="94"/>
        <v>0.625</v>
      </c>
      <c r="Y80" s="11">
        <f t="shared" si="95"/>
        <v>0.625</v>
      </c>
      <c r="Z80" s="11">
        <f t="shared" si="96"/>
        <v>0.625</v>
      </c>
      <c r="AA80" s="11">
        <f t="shared" si="97"/>
        <v>0</v>
      </c>
      <c r="AB80" s="11">
        <f t="shared" si="98"/>
        <v>0</v>
      </c>
      <c r="AC80" s="10">
        <f t="shared" si="99"/>
        <v>2.5</v>
      </c>
      <c r="AD80" s="11">
        <f t="shared" si="100"/>
        <v>0</v>
      </c>
      <c r="AE80" s="11">
        <f t="shared" si="101"/>
        <v>2</v>
      </c>
      <c r="AF80" s="11">
        <f t="shared" si="102"/>
        <v>0</v>
      </c>
      <c r="AG80" s="11">
        <f t="shared" si="103"/>
        <v>2</v>
      </c>
      <c r="AH80" s="11">
        <f t="shared" si="104"/>
        <v>0</v>
      </c>
      <c r="AI80" s="11">
        <f t="shared" si="105"/>
        <v>0</v>
      </c>
      <c r="AJ80" s="10">
        <f t="shared" si="106"/>
        <v>4</v>
      </c>
      <c r="AK80" s="11">
        <f t="shared" si="107"/>
        <v>1</v>
      </c>
      <c r="AL80" s="11">
        <f t="shared" si="108"/>
        <v>1</v>
      </c>
      <c r="AM80" s="11">
        <f t="shared" si="109"/>
        <v>1</v>
      </c>
      <c r="AN80" s="11">
        <f t="shared" si="110"/>
        <v>1</v>
      </c>
      <c r="AO80" s="11">
        <f t="shared" si="111"/>
        <v>0</v>
      </c>
      <c r="AP80" s="11">
        <f t="shared" si="112"/>
        <v>0</v>
      </c>
      <c r="AQ80" s="10">
        <f t="shared" si="113"/>
        <v>4</v>
      </c>
      <c r="AR80" s="11">
        <f t="shared" si="114"/>
        <v>1</v>
      </c>
      <c r="AS80" s="11">
        <f t="shared" si="115"/>
        <v>0</v>
      </c>
      <c r="AT80" s="11">
        <f t="shared" si="116"/>
        <v>0</v>
      </c>
      <c r="AU80" s="11">
        <f t="shared" si="117"/>
        <v>0</v>
      </c>
      <c r="AV80" s="11">
        <f t="shared" si="118"/>
        <v>0</v>
      </c>
      <c r="AW80" s="11">
        <f t="shared" si="119"/>
        <v>0</v>
      </c>
      <c r="AX80" s="10">
        <f t="shared" si="120"/>
        <v>1</v>
      </c>
      <c r="AY80" s="12" t="s">
        <v>1447</v>
      </c>
      <c r="AZ80" s="12">
        <v>662</v>
      </c>
      <c r="BA80" s="13">
        <v>2870</v>
      </c>
      <c r="BB80" s="10">
        <f t="shared" si="71"/>
        <v>4</v>
      </c>
      <c r="BC80" s="17">
        <f t="shared" si="121"/>
        <v>3</v>
      </c>
      <c r="BD80" s="10" t="str">
        <f t="shared" si="122"/>
        <v>Mycket bra</v>
      </c>
    </row>
    <row r="81" spans="1:56" ht="14.25" x14ac:dyDescent="0.2">
      <c r="A81" s="6" t="s">
        <v>419</v>
      </c>
      <c r="B81" s="7">
        <v>2505</v>
      </c>
      <c r="C81" s="6" t="s">
        <v>420</v>
      </c>
      <c r="D81" s="9" t="str">
        <f t="shared" si="74"/>
        <v>Camilla Freedman</v>
      </c>
      <c r="E81" s="10" t="str">
        <f t="shared" si="75"/>
        <v>camilla.freedman@arvidsjaur.se</v>
      </c>
      <c r="F81" s="10" t="str">
        <f t="shared" si="76"/>
        <v>barn- och ungdomskulturchef</v>
      </c>
      <c r="G81" s="11">
        <f t="shared" si="77"/>
        <v>1.25</v>
      </c>
      <c r="H81" s="11">
        <f t="shared" si="78"/>
        <v>1.25</v>
      </c>
      <c r="I81" s="11">
        <f t="shared" si="79"/>
        <v>1.25</v>
      </c>
      <c r="J81" s="11">
        <f t="shared" si="80"/>
        <v>1.25</v>
      </c>
      <c r="K81" s="11">
        <f t="shared" si="81"/>
        <v>0</v>
      </c>
      <c r="L81" s="10">
        <f t="shared" si="82"/>
        <v>5</v>
      </c>
      <c r="M81" s="11">
        <f t="shared" si="83"/>
        <v>0</v>
      </c>
      <c r="N81" s="11">
        <f t="shared" si="84"/>
        <v>0</v>
      </c>
      <c r="O81" s="11">
        <f t="shared" si="85"/>
        <v>1</v>
      </c>
      <c r="P81" s="11">
        <f t="shared" si="86"/>
        <v>1</v>
      </c>
      <c r="Q81" s="11">
        <f t="shared" si="87"/>
        <v>0</v>
      </c>
      <c r="R81" s="11">
        <f t="shared" si="88"/>
        <v>0</v>
      </c>
      <c r="S81" s="10">
        <f t="shared" si="89"/>
        <v>2</v>
      </c>
      <c r="T81" s="11">
        <f t="shared" si="90"/>
        <v>0</v>
      </c>
      <c r="U81" s="11">
        <f t="shared" si="91"/>
        <v>0.625</v>
      </c>
      <c r="V81" s="11">
        <f t="shared" si="92"/>
        <v>0.625</v>
      </c>
      <c r="W81" s="11">
        <f t="shared" si="93"/>
        <v>0.625</v>
      </c>
      <c r="X81" s="11">
        <f t="shared" si="94"/>
        <v>0.625</v>
      </c>
      <c r="Y81" s="11">
        <f t="shared" si="95"/>
        <v>0.625</v>
      </c>
      <c r="Z81" s="11">
        <f t="shared" si="96"/>
        <v>0</v>
      </c>
      <c r="AA81" s="11">
        <f t="shared" si="97"/>
        <v>0.625</v>
      </c>
      <c r="AB81" s="11">
        <f t="shared" si="98"/>
        <v>0</v>
      </c>
      <c r="AC81" s="10">
        <f t="shared" si="99"/>
        <v>3.75</v>
      </c>
      <c r="AD81" s="11">
        <f t="shared" si="100"/>
        <v>0</v>
      </c>
      <c r="AE81" s="11">
        <f t="shared" si="101"/>
        <v>2</v>
      </c>
      <c r="AF81" s="11">
        <f t="shared" si="102"/>
        <v>0</v>
      </c>
      <c r="AG81" s="11">
        <f t="shared" si="103"/>
        <v>0</v>
      </c>
      <c r="AH81" s="11">
        <f t="shared" si="104"/>
        <v>0</v>
      </c>
      <c r="AI81" s="11">
        <f t="shared" si="105"/>
        <v>0</v>
      </c>
      <c r="AJ81" s="10">
        <f t="shared" si="106"/>
        <v>2</v>
      </c>
      <c r="AK81" s="11">
        <f t="shared" si="107"/>
        <v>1</v>
      </c>
      <c r="AL81" s="11">
        <f t="shared" si="108"/>
        <v>1</v>
      </c>
      <c r="AM81" s="11">
        <f t="shared" si="109"/>
        <v>1</v>
      </c>
      <c r="AN81" s="11">
        <f t="shared" si="110"/>
        <v>1</v>
      </c>
      <c r="AO81" s="11">
        <f t="shared" si="111"/>
        <v>1</v>
      </c>
      <c r="AP81" s="11">
        <f t="shared" si="112"/>
        <v>0</v>
      </c>
      <c r="AQ81" s="10">
        <f t="shared" si="113"/>
        <v>5</v>
      </c>
      <c r="AR81" s="11">
        <f t="shared" si="114"/>
        <v>0</v>
      </c>
      <c r="AS81" s="11">
        <f t="shared" si="115"/>
        <v>0</v>
      </c>
      <c r="AT81" s="11">
        <f t="shared" si="116"/>
        <v>1</v>
      </c>
      <c r="AU81" s="11">
        <f t="shared" si="117"/>
        <v>0</v>
      </c>
      <c r="AV81" s="11">
        <f t="shared" si="118"/>
        <v>0</v>
      </c>
      <c r="AW81" s="11">
        <f t="shared" si="119"/>
        <v>0</v>
      </c>
      <c r="AX81" s="10">
        <f t="shared" si="120"/>
        <v>1</v>
      </c>
      <c r="AY81" s="12" t="s">
        <v>1448</v>
      </c>
      <c r="AZ81" s="12" t="s">
        <v>1449</v>
      </c>
      <c r="BA81" s="13">
        <v>2868</v>
      </c>
      <c r="BB81" s="10">
        <f t="shared" si="71"/>
        <v>4</v>
      </c>
      <c r="BC81" s="17">
        <f t="shared" si="121"/>
        <v>3.3</v>
      </c>
      <c r="BD81" s="10" t="str">
        <f t="shared" si="122"/>
        <v>Varken eller</v>
      </c>
    </row>
    <row r="82" spans="1:56" ht="14.25" x14ac:dyDescent="0.2">
      <c r="A82" s="6" t="s">
        <v>419</v>
      </c>
      <c r="B82" s="7">
        <v>2583</v>
      </c>
      <c r="C82" s="6" t="s">
        <v>182</v>
      </c>
      <c r="D82" s="9" t="str">
        <f t="shared" si="74"/>
        <v>Nina Harila</v>
      </c>
      <c r="E82" s="10" t="str">
        <f t="shared" si="75"/>
        <v>nina.harila@haparanda.se</v>
      </c>
      <c r="F82" s="10" t="str">
        <f t="shared" si="76"/>
        <v>Chef Ungdomens Hus</v>
      </c>
      <c r="G82" s="11">
        <f t="shared" si="77"/>
        <v>1.25</v>
      </c>
      <c r="H82" s="11">
        <f t="shared" si="78"/>
        <v>0</v>
      </c>
      <c r="I82" s="11">
        <f t="shared" si="79"/>
        <v>1.25</v>
      </c>
      <c r="J82" s="11">
        <f t="shared" si="80"/>
        <v>1.25</v>
      </c>
      <c r="K82" s="11">
        <f t="shared" si="81"/>
        <v>0</v>
      </c>
      <c r="L82" s="10">
        <f t="shared" si="82"/>
        <v>3.75</v>
      </c>
      <c r="M82" s="11">
        <f t="shared" si="83"/>
        <v>1</v>
      </c>
      <c r="N82" s="11">
        <f t="shared" si="84"/>
        <v>1</v>
      </c>
      <c r="O82" s="11">
        <f t="shared" si="85"/>
        <v>1</v>
      </c>
      <c r="P82" s="11">
        <f t="shared" si="86"/>
        <v>1</v>
      </c>
      <c r="Q82" s="11">
        <f t="shared" si="87"/>
        <v>0</v>
      </c>
      <c r="R82" s="11">
        <f t="shared" si="88"/>
        <v>0</v>
      </c>
      <c r="S82" s="10">
        <f t="shared" si="89"/>
        <v>4</v>
      </c>
      <c r="T82" s="11">
        <f t="shared" si="90"/>
        <v>0</v>
      </c>
      <c r="U82" s="11">
        <f t="shared" si="91"/>
        <v>0.625</v>
      </c>
      <c r="V82" s="11">
        <f t="shared" si="92"/>
        <v>0</v>
      </c>
      <c r="W82" s="11">
        <f t="shared" si="93"/>
        <v>0</v>
      </c>
      <c r="X82" s="11">
        <f t="shared" si="94"/>
        <v>0.625</v>
      </c>
      <c r="Y82" s="11">
        <f t="shared" si="95"/>
        <v>0.625</v>
      </c>
      <c r="Z82" s="11">
        <f t="shared" si="96"/>
        <v>0.625</v>
      </c>
      <c r="AA82" s="11">
        <f t="shared" si="97"/>
        <v>0.625</v>
      </c>
      <c r="AB82" s="11">
        <f t="shared" si="98"/>
        <v>0</v>
      </c>
      <c r="AC82" s="10">
        <f t="shared" si="99"/>
        <v>3.125</v>
      </c>
      <c r="AD82" s="11">
        <f t="shared" si="100"/>
        <v>0</v>
      </c>
      <c r="AE82" s="11">
        <f t="shared" si="101"/>
        <v>2</v>
      </c>
      <c r="AF82" s="11">
        <f t="shared" si="102"/>
        <v>0</v>
      </c>
      <c r="AG82" s="11">
        <f t="shared" si="103"/>
        <v>2</v>
      </c>
      <c r="AH82" s="11">
        <f t="shared" si="104"/>
        <v>0</v>
      </c>
      <c r="AI82" s="11">
        <f t="shared" si="105"/>
        <v>0</v>
      </c>
      <c r="AJ82" s="10">
        <f t="shared" si="106"/>
        <v>4</v>
      </c>
      <c r="AK82" s="11">
        <f t="shared" si="107"/>
        <v>1</v>
      </c>
      <c r="AL82" s="11">
        <f t="shared" si="108"/>
        <v>1</v>
      </c>
      <c r="AM82" s="11">
        <f t="shared" si="109"/>
        <v>1</v>
      </c>
      <c r="AN82" s="11">
        <f t="shared" si="110"/>
        <v>1</v>
      </c>
      <c r="AO82" s="11">
        <f t="shared" si="111"/>
        <v>0</v>
      </c>
      <c r="AP82" s="11">
        <f t="shared" si="112"/>
        <v>0</v>
      </c>
      <c r="AQ82" s="10">
        <f t="shared" si="113"/>
        <v>4</v>
      </c>
      <c r="AR82" s="11">
        <f t="shared" si="114"/>
        <v>0</v>
      </c>
      <c r="AS82" s="11">
        <f t="shared" si="115"/>
        <v>0</v>
      </c>
      <c r="AT82" s="11">
        <f t="shared" si="116"/>
        <v>0</v>
      </c>
      <c r="AU82" s="11">
        <f t="shared" si="117"/>
        <v>0</v>
      </c>
      <c r="AV82" s="11">
        <f t="shared" si="118"/>
        <v>0</v>
      </c>
      <c r="AW82" s="11">
        <f t="shared" si="119"/>
        <v>0</v>
      </c>
      <c r="AX82" s="10">
        <f t="shared" si="120"/>
        <v>0</v>
      </c>
      <c r="AY82" s="12" t="s">
        <v>1450</v>
      </c>
      <c r="AZ82" s="12" t="s">
        <v>1451</v>
      </c>
      <c r="BA82" s="13">
        <v>4023</v>
      </c>
      <c r="BB82" s="10">
        <f t="shared" si="71"/>
        <v>5</v>
      </c>
      <c r="BC82" s="17">
        <f t="shared" si="121"/>
        <v>3.4</v>
      </c>
      <c r="BD82" s="10" t="str">
        <f t="shared" si="122"/>
        <v>Bra</v>
      </c>
    </row>
    <row r="83" spans="1:56" ht="14.25" x14ac:dyDescent="0.2">
      <c r="A83" s="6" t="s">
        <v>419</v>
      </c>
      <c r="B83" s="7">
        <v>2518</v>
      </c>
      <c r="C83" s="6" t="s">
        <v>455</v>
      </c>
      <c r="D83" s="9" t="str">
        <f t="shared" si="74"/>
        <v>Henry Barsk</v>
      </c>
      <c r="E83" s="10" t="str">
        <f t="shared" si="75"/>
        <v>henry.barsk@overtornea.se</v>
      </c>
      <c r="F83" s="10" t="str">
        <f t="shared" si="76"/>
        <v>Kultur- och fritidssamordnare</v>
      </c>
      <c r="G83" s="11">
        <f t="shared" si="77"/>
        <v>1.25</v>
      </c>
      <c r="H83" s="11">
        <f t="shared" si="78"/>
        <v>0</v>
      </c>
      <c r="I83" s="11">
        <f t="shared" si="79"/>
        <v>1.25</v>
      </c>
      <c r="J83" s="11">
        <f t="shared" si="80"/>
        <v>1.25</v>
      </c>
      <c r="K83" s="11">
        <f t="shared" si="81"/>
        <v>0</v>
      </c>
      <c r="L83" s="10">
        <f t="shared" si="82"/>
        <v>3.75</v>
      </c>
      <c r="M83" s="11">
        <f t="shared" si="83"/>
        <v>0</v>
      </c>
      <c r="N83" s="11">
        <f t="shared" si="84"/>
        <v>1</v>
      </c>
      <c r="O83" s="11">
        <f t="shared" si="85"/>
        <v>1</v>
      </c>
      <c r="P83" s="11">
        <f t="shared" si="86"/>
        <v>1</v>
      </c>
      <c r="Q83" s="11">
        <f t="shared" si="87"/>
        <v>0</v>
      </c>
      <c r="R83" s="11">
        <f t="shared" si="88"/>
        <v>0</v>
      </c>
      <c r="S83" s="10">
        <f t="shared" si="89"/>
        <v>3</v>
      </c>
      <c r="T83" s="11">
        <f t="shared" si="90"/>
        <v>0</v>
      </c>
      <c r="U83" s="11">
        <f t="shared" si="91"/>
        <v>0</v>
      </c>
      <c r="V83" s="11">
        <f t="shared" si="92"/>
        <v>0.625</v>
      </c>
      <c r="W83" s="11">
        <f t="shared" si="93"/>
        <v>0.625</v>
      </c>
      <c r="X83" s="11">
        <f t="shared" si="94"/>
        <v>0.625</v>
      </c>
      <c r="Y83" s="11">
        <f t="shared" si="95"/>
        <v>0.625</v>
      </c>
      <c r="Z83" s="11">
        <f t="shared" si="96"/>
        <v>0</v>
      </c>
      <c r="AA83" s="11">
        <f t="shared" si="97"/>
        <v>0.625</v>
      </c>
      <c r="AB83" s="11">
        <f t="shared" si="98"/>
        <v>0</v>
      </c>
      <c r="AC83" s="10">
        <f t="shared" si="99"/>
        <v>3.125</v>
      </c>
      <c r="AD83" s="11">
        <f t="shared" si="100"/>
        <v>0</v>
      </c>
      <c r="AE83" s="11">
        <f t="shared" si="101"/>
        <v>2</v>
      </c>
      <c r="AF83" s="11">
        <f t="shared" si="102"/>
        <v>0</v>
      </c>
      <c r="AG83" s="11">
        <f t="shared" si="103"/>
        <v>2</v>
      </c>
      <c r="AH83" s="11">
        <f t="shared" si="104"/>
        <v>0</v>
      </c>
      <c r="AI83" s="11">
        <f t="shared" si="105"/>
        <v>0</v>
      </c>
      <c r="AJ83" s="10">
        <f t="shared" si="106"/>
        <v>4</v>
      </c>
      <c r="AK83" s="11">
        <f t="shared" si="107"/>
        <v>1</v>
      </c>
      <c r="AL83" s="11">
        <f t="shared" si="108"/>
        <v>1</v>
      </c>
      <c r="AM83" s="11">
        <f t="shared" si="109"/>
        <v>1</v>
      </c>
      <c r="AN83" s="11">
        <f t="shared" si="110"/>
        <v>0</v>
      </c>
      <c r="AO83" s="11">
        <f t="shared" si="111"/>
        <v>0</v>
      </c>
      <c r="AP83" s="11">
        <f t="shared" si="112"/>
        <v>0</v>
      </c>
      <c r="AQ83" s="10">
        <f t="shared" si="113"/>
        <v>3</v>
      </c>
      <c r="AR83" s="11">
        <f t="shared" si="114"/>
        <v>0</v>
      </c>
      <c r="AS83" s="11">
        <f t="shared" si="115"/>
        <v>0</v>
      </c>
      <c r="AT83" s="11">
        <f t="shared" si="116"/>
        <v>1</v>
      </c>
      <c r="AU83" s="11">
        <f t="shared" si="117"/>
        <v>0</v>
      </c>
      <c r="AV83" s="11">
        <f t="shared" si="118"/>
        <v>0</v>
      </c>
      <c r="AW83" s="11">
        <f t="shared" si="119"/>
        <v>0</v>
      </c>
      <c r="AX83" s="10">
        <f t="shared" si="120"/>
        <v>1</v>
      </c>
      <c r="AY83" s="12" t="s">
        <v>1452</v>
      </c>
      <c r="AZ83" s="12" t="s">
        <v>1453</v>
      </c>
      <c r="BA83" s="13">
        <v>3717</v>
      </c>
      <c r="BB83" s="10">
        <f t="shared" si="71"/>
        <v>5</v>
      </c>
      <c r="BC83" s="17">
        <f t="shared" si="121"/>
        <v>3.3</v>
      </c>
      <c r="BD83" s="10" t="str">
        <f t="shared" si="122"/>
        <v>Bra</v>
      </c>
    </row>
    <row r="84" spans="1:56" ht="14.25" x14ac:dyDescent="0.2">
      <c r="A84" s="6" t="s">
        <v>419</v>
      </c>
      <c r="B84" s="7">
        <v>2580</v>
      </c>
      <c r="C84" s="6" t="s">
        <v>467</v>
      </c>
      <c r="D84" s="9" t="str">
        <f t="shared" si="74"/>
        <v>Liselotte Wallin</v>
      </c>
      <c r="E84" s="10" t="str">
        <f t="shared" si="75"/>
        <v>liselotte.wallin@fritid.lulea.se</v>
      </c>
      <c r="F84" s="10" t="str">
        <f t="shared" si="76"/>
        <v>enhetschef, ung i luleå, fritidsförvaltningen</v>
      </c>
      <c r="G84" s="11">
        <f t="shared" si="77"/>
        <v>0</v>
      </c>
      <c r="H84" s="11">
        <f t="shared" si="78"/>
        <v>1.25</v>
      </c>
      <c r="I84" s="11">
        <f t="shared" si="79"/>
        <v>0</v>
      </c>
      <c r="J84" s="11">
        <f t="shared" si="80"/>
        <v>1.25</v>
      </c>
      <c r="K84" s="11">
        <f t="shared" si="81"/>
        <v>0</v>
      </c>
      <c r="L84" s="10">
        <f t="shared" si="82"/>
        <v>2.5</v>
      </c>
      <c r="M84" s="11">
        <f t="shared" si="83"/>
        <v>1</v>
      </c>
      <c r="N84" s="11">
        <f t="shared" si="84"/>
        <v>1</v>
      </c>
      <c r="O84" s="11">
        <f t="shared" si="85"/>
        <v>1</v>
      </c>
      <c r="P84" s="11">
        <f t="shared" si="86"/>
        <v>1</v>
      </c>
      <c r="Q84" s="11">
        <f t="shared" si="87"/>
        <v>0</v>
      </c>
      <c r="R84" s="11">
        <f t="shared" si="88"/>
        <v>0</v>
      </c>
      <c r="S84" s="10">
        <f t="shared" si="89"/>
        <v>4</v>
      </c>
      <c r="T84" s="11">
        <f t="shared" si="90"/>
        <v>0.625</v>
      </c>
      <c r="U84" s="11">
        <f t="shared" si="91"/>
        <v>0.625</v>
      </c>
      <c r="V84" s="11">
        <f t="shared" si="92"/>
        <v>0.625</v>
      </c>
      <c r="W84" s="11">
        <f t="shared" si="93"/>
        <v>0.625</v>
      </c>
      <c r="X84" s="11">
        <f t="shared" si="94"/>
        <v>0.625</v>
      </c>
      <c r="Y84" s="11">
        <f t="shared" si="95"/>
        <v>0.625</v>
      </c>
      <c r="Z84" s="11">
        <f t="shared" si="96"/>
        <v>0.625</v>
      </c>
      <c r="AA84" s="11">
        <f t="shared" si="97"/>
        <v>0.625</v>
      </c>
      <c r="AB84" s="11">
        <f t="shared" si="98"/>
        <v>0</v>
      </c>
      <c r="AC84" s="10">
        <f t="shared" si="99"/>
        <v>5</v>
      </c>
      <c r="AD84" s="11">
        <f t="shared" si="100"/>
        <v>0</v>
      </c>
      <c r="AE84" s="11">
        <f t="shared" si="101"/>
        <v>2</v>
      </c>
      <c r="AF84" s="11">
        <f t="shared" si="102"/>
        <v>0</v>
      </c>
      <c r="AG84" s="11">
        <f t="shared" si="103"/>
        <v>2</v>
      </c>
      <c r="AH84" s="11">
        <f t="shared" si="104"/>
        <v>0</v>
      </c>
      <c r="AI84" s="11">
        <f t="shared" si="105"/>
        <v>0</v>
      </c>
      <c r="AJ84" s="10">
        <f t="shared" si="106"/>
        <v>4</v>
      </c>
      <c r="AK84" s="11">
        <f t="shared" si="107"/>
        <v>1</v>
      </c>
      <c r="AL84" s="11">
        <f t="shared" si="108"/>
        <v>1</v>
      </c>
      <c r="AM84" s="11">
        <f t="shared" si="109"/>
        <v>1</v>
      </c>
      <c r="AN84" s="11">
        <f t="shared" si="110"/>
        <v>1</v>
      </c>
      <c r="AO84" s="11">
        <f t="shared" si="111"/>
        <v>0</v>
      </c>
      <c r="AP84" s="11">
        <f t="shared" si="112"/>
        <v>0</v>
      </c>
      <c r="AQ84" s="10">
        <f t="shared" si="113"/>
        <v>4</v>
      </c>
      <c r="AR84" s="11">
        <f t="shared" si="114"/>
        <v>1</v>
      </c>
      <c r="AS84" s="11">
        <f t="shared" si="115"/>
        <v>1</v>
      </c>
      <c r="AT84" s="11">
        <f t="shared" si="116"/>
        <v>0</v>
      </c>
      <c r="AU84" s="11">
        <f t="shared" si="117"/>
        <v>0</v>
      </c>
      <c r="AV84" s="11">
        <f t="shared" si="118"/>
        <v>0</v>
      </c>
      <c r="AW84" s="11">
        <f t="shared" si="119"/>
        <v>0</v>
      </c>
      <c r="AX84" s="10">
        <f t="shared" si="120"/>
        <v>2</v>
      </c>
      <c r="AY84" s="12" t="s">
        <v>1454</v>
      </c>
      <c r="AZ84" s="12" t="s">
        <v>1455</v>
      </c>
      <c r="BA84" s="13">
        <v>4143</v>
      </c>
      <c r="BB84" s="10">
        <f t="shared" si="71"/>
        <v>5</v>
      </c>
      <c r="BC84" s="17">
        <f t="shared" si="121"/>
        <v>3.8</v>
      </c>
      <c r="BD84" s="10" t="str">
        <f t="shared" si="122"/>
        <v>Bra</v>
      </c>
    </row>
    <row r="85" spans="1:56" ht="14.25" x14ac:dyDescent="0.2">
      <c r="A85" s="6" t="s">
        <v>419</v>
      </c>
      <c r="B85" s="7">
        <v>2581</v>
      </c>
      <c r="C85" s="6" t="s">
        <v>473</v>
      </c>
      <c r="D85" s="9" t="str">
        <f t="shared" si="74"/>
        <v>Riitta Hovinen</v>
      </c>
      <c r="E85" s="10" t="str">
        <f t="shared" si="75"/>
        <v>riitta.hovinen@pitea.se</v>
      </c>
      <c r="F85" s="10" t="str">
        <f t="shared" si="76"/>
        <v>Enhetschef Fritid</v>
      </c>
      <c r="G85" s="11">
        <f t="shared" si="77"/>
        <v>1.25</v>
      </c>
      <c r="H85" s="11">
        <f t="shared" si="78"/>
        <v>0</v>
      </c>
      <c r="I85" s="11">
        <f t="shared" si="79"/>
        <v>0</v>
      </c>
      <c r="J85" s="11">
        <f t="shared" si="80"/>
        <v>1.25</v>
      </c>
      <c r="K85" s="11">
        <f t="shared" si="81"/>
        <v>0</v>
      </c>
      <c r="L85" s="10">
        <f t="shared" si="82"/>
        <v>2.5</v>
      </c>
      <c r="M85" s="11">
        <f t="shared" si="83"/>
        <v>1</v>
      </c>
      <c r="N85" s="11">
        <f t="shared" si="84"/>
        <v>1</v>
      </c>
      <c r="O85" s="11">
        <f t="shared" si="85"/>
        <v>1</v>
      </c>
      <c r="P85" s="11">
        <f t="shared" si="86"/>
        <v>1</v>
      </c>
      <c r="Q85" s="11">
        <f t="shared" si="87"/>
        <v>0</v>
      </c>
      <c r="R85" s="11">
        <f t="shared" si="88"/>
        <v>0</v>
      </c>
      <c r="S85" s="10">
        <f t="shared" si="89"/>
        <v>4</v>
      </c>
      <c r="T85" s="11">
        <f t="shared" si="90"/>
        <v>0</v>
      </c>
      <c r="U85" s="11">
        <f t="shared" si="91"/>
        <v>0</v>
      </c>
      <c r="V85" s="11">
        <f t="shared" si="92"/>
        <v>0.625</v>
      </c>
      <c r="W85" s="11">
        <f t="shared" si="93"/>
        <v>0</v>
      </c>
      <c r="X85" s="11">
        <f t="shared" si="94"/>
        <v>0</v>
      </c>
      <c r="Y85" s="11">
        <f t="shared" si="95"/>
        <v>0.625</v>
      </c>
      <c r="Z85" s="11">
        <f t="shared" si="96"/>
        <v>0.625</v>
      </c>
      <c r="AA85" s="11">
        <f t="shared" si="97"/>
        <v>0.625</v>
      </c>
      <c r="AB85" s="11">
        <f t="shared" si="98"/>
        <v>0</v>
      </c>
      <c r="AC85" s="10">
        <f t="shared" si="99"/>
        <v>2.5</v>
      </c>
      <c r="AD85" s="11">
        <f t="shared" si="100"/>
        <v>0</v>
      </c>
      <c r="AE85" s="11">
        <f t="shared" si="101"/>
        <v>2</v>
      </c>
      <c r="AF85" s="11">
        <f t="shared" si="102"/>
        <v>1</v>
      </c>
      <c r="AG85" s="11">
        <f t="shared" si="103"/>
        <v>2</v>
      </c>
      <c r="AH85" s="11">
        <f t="shared" si="104"/>
        <v>1</v>
      </c>
      <c r="AI85" s="11">
        <f t="shared" si="105"/>
        <v>0</v>
      </c>
      <c r="AJ85" s="10">
        <f t="shared" si="106"/>
        <v>5</v>
      </c>
      <c r="AK85" s="11">
        <f t="shared" si="107"/>
        <v>1</v>
      </c>
      <c r="AL85" s="11">
        <f t="shared" si="108"/>
        <v>1</v>
      </c>
      <c r="AM85" s="11">
        <f t="shared" si="109"/>
        <v>1</v>
      </c>
      <c r="AN85" s="11">
        <f t="shared" si="110"/>
        <v>1</v>
      </c>
      <c r="AO85" s="11">
        <f t="shared" si="111"/>
        <v>1</v>
      </c>
      <c r="AP85" s="11">
        <f t="shared" si="112"/>
        <v>0</v>
      </c>
      <c r="AQ85" s="10">
        <f t="shared" si="113"/>
        <v>5</v>
      </c>
      <c r="AR85" s="11">
        <f t="shared" si="114"/>
        <v>0</v>
      </c>
      <c r="AS85" s="11">
        <f t="shared" si="115"/>
        <v>1</v>
      </c>
      <c r="AT85" s="11">
        <f t="shared" si="116"/>
        <v>1</v>
      </c>
      <c r="AU85" s="11">
        <f t="shared" si="117"/>
        <v>0</v>
      </c>
      <c r="AV85" s="11">
        <f t="shared" si="118"/>
        <v>0</v>
      </c>
      <c r="AW85" s="11">
        <f t="shared" si="119"/>
        <v>0</v>
      </c>
      <c r="AX85" s="10">
        <f t="shared" si="120"/>
        <v>2</v>
      </c>
      <c r="AY85" s="12" t="s">
        <v>1456</v>
      </c>
      <c r="AZ85" s="12" t="s">
        <v>1457</v>
      </c>
      <c r="BA85" s="13">
        <v>3378</v>
      </c>
      <c r="BB85" s="10">
        <f t="shared" si="71"/>
        <v>5</v>
      </c>
      <c r="BC85" s="17">
        <f t="shared" si="121"/>
        <v>3.7</v>
      </c>
      <c r="BD85" s="10" t="str">
        <f t="shared" si="122"/>
        <v>Bra</v>
      </c>
    </row>
    <row r="86" spans="1:56" ht="14.25" x14ac:dyDescent="0.2">
      <c r="A86" s="19" t="s">
        <v>572</v>
      </c>
      <c r="B86" s="7">
        <v>1278</v>
      </c>
      <c r="C86" s="6" t="s">
        <v>190</v>
      </c>
      <c r="D86" s="9" t="str">
        <f t="shared" si="74"/>
        <v>Kent Larsson</v>
      </c>
      <c r="E86" s="10" t="str">
        <f t="shared" si="75"/>
        <v>kent.larsson@bastad.se</v>
      </c>
      <c r="F86" s="10" t="str">
        <f t="shared" si="76"/>
        <v>Enhetschef Fritidsledare</v>
      </c>
      <c r="G86" s="11">
        <f t="shared" si="77"/>
        <v>0</v>
      </c>
      <c r="H86" s="11">
        <f t="shared" si="78"/>
        <v>0</v>
      </c>
      <c r="I86" s="11">
        <f t="shared" si="79"/>
        <v>0</v>
      </c>
      <c r="J86" s="11">
        <f t="shared" si="80"/>
        <v>0</v>
      </c>
      <c r="K86" s="11">
        <f t="shared" si="81"/>
        <v>0</v>
      </c>
      <c r="L86" s="10">
        <f t="shared" si="82"/>
        <v>0</v>
      </c>
      <c r="M86" s="11">
        <f t="shared" si="83"/>
        <v>0</v>
      </c>
      <c r="N86" s="11">
        <f t="shared" si="84"/>
        <v>0</v>
      </c>
      <c r="O86" s="11">
        <f t="shared" si="85"/>
        <v>1</v>
      </c>
      <c r="P86" s="11">
        <f t="shared" si="86"/>
        <v>0</v>
      </c>
      <c r="Q86" s="11">
        <f t="shared" si="87"/>
        <v>1</v>
      </c>
      <c r="R86" s="11">
        <f t="shared" si="88"/>
        <v>0</v>
      </c>
      <c r="S86" s="10">
        <f t="shared" si="89"/>
        <v>2</v>
      </c>
      <c r="T86" s="11">
        <f t="shared" si="90"/>
        <v>0</v>
      </c>
      <c r="U86" s="11">
        <f t="shared" si="91"/>
        <v>0</v>
      </c>
      <c r="V86" s="11">
        <f t="shared" si="92"/>
        <v>0</v>
      </c>
      <c r="W86" s="11">
        <f t="shared" si="93"/>
        <v>0</v>
      </c>
      <c r="X86" s="11">
        <f t="shared" si="94"/>
        <v>0</v>
      </c>
      <c r="Y86" s="11">
        <f t="shared" si="95"/>
        <v>0.625</v>
      </c>
      <c r="Z86" s="11">
        <f t="shared" si="96"/>
        <v>0</v>
      </c>
      <c r="AA86" s="11">
        <f t="shared" si="97"/>
        <v>0</v>
      </c>
      <c r="AB86" s="11">
        <f t="shared" si="98"/>
        <v>0</v>
      </c>
      <c r="AC86" s="10">
        <f t="shared" si="99"/>
        <v>0.625</v>
      </c>
      <c r="AD86" s="11">
        <f t="shared" si="100"/>
        <v>1</v>
      </c>
      <c r="AE86" s="11">
        <f t="shared" si="101"/>
        <v>0</v>
      </c>
      <c r="AF86" s="11">
        <f t="shared" si="102"/>
        <v>1</v>
      </c>
      <c r="AG86" s="11">
        <f t="shared" si="103"/>
        <v>0</v>
      </c>
      <c r="AH86" s="11">
        <f t="shared" si="104"/>
        <v>0</v>
      </c>
      <c r="AI86" s="11">
        <f t="shared" si="105"/>
        <v>0</v>
      </c>
      <c r="AJ86" s="10">
        <f t="shared" si="106"/>
        <v>2</v>
      </c>
      <c r="AK86" s="11">
        <f t="shared" si="107"/>
        <v>1</v>
      </c>
      <c r="AL86" s="11">
        <f t="shared" si="108"/>
        <v>1</v>
      </c>
      <c r="AM86" s="11">
        <f t="shared" si="109"/>
        <v>1</v>
      </c>
      <c r="AN86" s="11">
        <f t="shared" si="110"/>
        <v>0</v>
      </c>
      <c r="AO86" s="11">
        <f t="shared" si="111"/>
        <v>0</v>
      </c>
      <c r="AP86" s="11">
        <f t="shared" si="112"/>
        <v>0</v>
      </c>
      <c r="AQ86" s="10">
        <f t="shared" si="113"/>
        <v>3</v>
      </c>
      <c r="AR86" s="11">
        <f t="shared" si="114"/>
        <v>1</v>
      </c>
      <c r="AS86" s="11">
        <f t="shared" si="115"/>
        <v>0</v>
      </c>
      <c r="AT86" s="11">
        <f t="shared" si="116"/>
        <v>0</v>
      </c>
      <c r="AU86" s="11">
        <f t="shared" si="117"/>
        <v>0</v>
      </c>
      <c r="AV86" s="11">
        <f t="shared" si="118"/>
        <v>0</v>
      </c>
      <c r="AW86" s="11">
        <f t="shared" si="119"/>
        <v>0</v>
      </c>
      <c r="AX86" s="10">
        <f t="shared" si="120"/>
        <v>1</v>
      </c>
      <c r="AY86" s="12">
        <v>948</v>
      </c>
      <c r="AZ86" s="12" t="s">
        <v>1460</v>
      </c>
      <c r="BA86" s="13">
        <v>2125</v>
      </c>
      <c r="BB86" s="10">
        <f t="shared" si="71"/>
        <v>1</v>
      </c>
      <c r="BC86" s="17">
        <f t="shared" si="121"/>
        <v>1.4</v>
      </c>
      <c r="BD86" s="10" t="str">
        <f t="shared" si="122"/>
        <v>Varken eller</v>
      </c>
    </row>
    <row r="87" spans="1:56" ht="14.25" x14ac:dyDescent="0.2">
      <c r="A87" s="6" t="s">
        <v>572</v>
      </c>
      <c r="B87" s="7">
        <v>1257</v>
      </c>
      <c r="C87" s="6" t="s">
        <v>1107</v>
      </c>
      <c r="D87" s="9" t="str">
        <f t="shared" si="74"/>
        <v>Johanna Häggberg</v>
      </c>
      <c r="E87" s="10" t="str">
        <f t="shared" si="75"/>
        <v>johanna.haggberg@orkelljunga.se</v>
      </c>
      <c r="F87" s="10" t="str">
        <f t="shared" si="76"/>
        <v>Folkhälsostrateg</v>
      </c>
      <c r="G87" s="11">
        <f t="shared" si="77"/>
        <v>0</v>
      </c>
      <c r="H87" s="11">
        <f t="shared" si="78"/>
        <v>0</v>
      </c>
      <c r="I87" s="11">
        <f t="shared" si="79"/>
        <v>0</v>
      </c>
      <c r="J87" s="11">
        <f t="shared" si="80"/>
        <v>1.25</v>
      </c>
      <c r="K87" s="11">
        <f t="shared" si="81"/>
        <v>0</v>
      </c>
      <c r="L87" s="10">
        <f t="shared" si="82"/>
        <v>1.25</v>
      </c>
      <c r="M87" s="11">
        <f t="shared" si="83"/>
        <v>0</v>
      </c>
      <c r="N87" s="11">
        <f t="shared" si="84"/>
        <v>1</v>
      </c>
      <c r="O87" s="11">
        <f t="shared" si="85"/>
        <v>1</v>
      </c>
      <c r="P87" s="11">
        <f t="shared" si="86"/>
        <v>1</v>
      </c>
      <c r="Q87" s="11">
        <f t="shared" si="87"/>
        <v>0</v>
      </c>
      <c r="R87" s="11">
        <f t="shared" si="88"/>
        <v>0</v>
      </c>
      <c r="S87" s="10">
        <f t="shared" si="89"/>
        <v>3</v>
      </c>
      <c r="T87" s="11">
        <f t="shared" si="90"/>
        <v>0</v>
      </c>
      <c r="U87" s="11">
        <f t="shared" si="91"/>
        <v>0</v>
      </c>
      <c r="V87" s="11">
        <f t="shared" si="92"/>
        <v>0</v>
      </c>
      <c r="W87" s="11">
        <f t="shared" si="93"/>
        <v>0.625</v>
      </c>
      <c r="X87" s="11">
        <f t="shared" si="94"/>
        <v>0</v>
      </c>
      <c r="Y87" s="11">
        <f t="shared" si="95"/>
        <v>0.625</v>
      </c>
      <c r="Z87" s="11">
        <f t="shared" si="96"/>
        <v>0.625</v>
      </c>
      <c r="AA87" s="11">
        <f t="shared" si="97"/>
        <v>0</v>
      </c>
      <c r="AB87" s="11">
        <f t="shared" si="98"/>
        <v>0</v>
      </c>
      <c r="AC87" s="10">
        <f t="shared" si="99"/>
        <v>1.875</v>
      </c>
      <c r="AD87" s="11">
        <f t="shared" si="100"/>
        <v>1</v>
      </c>
      <c r="AE87" s="11">
        <f t="shared" si="101"/>
        <v>0</v>
      </c>
      <c r="AF87" s="11">
        <f t="shared" si="102"/>
        <v>1</v>
      </c>
      <c r="AG87" s="11">
        <f t="shared" si="103"/>
        <v>0</v>
      </c>
      <c r="AH87" s="11">
        <f t="shared" si="104"/>
        <v>0</v>
      </c>
      <c r="AI87" s="11">
        <f t="shared" si="105"/>
        <v>0</v>
      </c>
      <c r="AJ87" s="10">
        <f t="shared" si="106"/>
        <v>2</v>
      </c>
      <c r="AK87" s="11">
        <f t="shared" si="107"/>
        <v>1</v>
      </c>
      <c r="AL87" s="11">
        <f t="shared" si="108"/>
        <v>1</v>
      </c>
      <c r="AM87" s="11">
        <f t="shared" si="109"/>
        <v>0</v>
      </c>
      <c r="AN87" s="11">
        <f t="shared" si="110"/>
        <v>1</v>
      </c>
      <c r="AO87" s="11">
        <f t="shared" si="111"/>
        <v>0</v>
      </c>
      <c r="AP87" s="11">
        <f t="shared" si="112"/>
        <v>0</v>
      </c>
      <c r="AQ87" s="10">
        <f t="shared" si="113"/>
        <v>3</v>
      </c>
      <c r="AR87" s="11">
        <f t="shared" si="114"/>
        <v>1</v>
      </c>
      <c r="AS87" s="11">
        <f t="shared" si="115"/>
        <v>0</v>
      </c>
      <c r="AT87" s="11">
        <f t="shared" si="116"/>
        <v>0</v>
      </c>
      <c r="AU87" s="11">
        <f t="shared" si="117"/>
        <v>0</v>
      </c>
      <c r="AV87" s="11">
        <f t="shared" si="118"/>
        <v>0</v>
      </c>
      <c r="AW87" s="11">
        <f t="shared" si="119"/>
        <v>0</v>
      </c>
      <c r="AX87" s="10">
        <f t="shared" si="120"/>
        <v>1</v>
      </c>
      <c r="AY87" s="12">
        <v>949</v>
      </c>
      <c r="AZ87" s="12">
        <v>878</v>
      </c>
      <c r="BA87" s="13">
        <v>1827</v>
      </c>
      <c r="BB87" s="10">
        <f t="shared" si="71"/>
        <v>0</v>
      </c>
      <c r="BC87" s="17">
        <f t="shared" si="121"/>
        <v>1.7</v>
      </c>
      <c r="BD87" s="10" t="str">
        <f t="shared" si="122"/>
        <v>Varken eller</v>
      </c>
    </row>
    <row r="88" spans="1:56" ht="14.25" x14ac:dyDescent="0.2">
      <c r="A88" s="6" t="s">
        <v>572</v>
      </c>
      <c r="B88" s="7">
        <v>1293</v>
      </c>
      <c r="C88" s="6" t="s">
        <v>326</v>
      </c>
      <c r="D88" s="9" t="str">
        <f t="shared" si="74"/>
        <v>Conny Jönsson</v>
      </c>
      <c r="E88" s="10" t="str">
        <f t="shared" si="75"/>
        <v>conny.jonsson@hassleholm.se</v>
      </c>
      <c r="F88" s="10" t="str">
        <f t="shared" si="76"/>
        <v>Avdelnings chef, Hässleholms Fritid</v>
      </c>
      <c r="G88" s="11">
        <f t="shared" si="77"/>
        <v>0</v>
      </c>
      <c r="H88" s="11">
        <f t="shared" si="78"/>
        <v>0</v>
      </c>
      <c r="I88" s="11">
        <f t="shared" si="79"/>
        <v>0</v>
      </c>
      <c r="J88" s="11">
        <f t="shared" si="80"/>
        <v>0</v>
      </c>
      <c r="K88" s="11">
        <f t="shared" si="81"/>
        <v>0</v>
      </c>
      <c r="L88" s="10">
        <f t="shared" si="82"/>
        <v>0</v>
      </c>
      <c r="M88" s="11">
        <f t="shared" si="83"/>
        <v>0</v>
      </c>
      <c r="N88" s="11">
        <f t="shared" si="84"/>
        <v>1</v>
      </c>
      <c r="O88" s="11">
        <f t="shared" si="85"/>
        <v>1</v>
      </c>
      <c r="P88" s="11">
        <f t="shared" si="86"/>
        <v>1</v>
      </c>
      <c r="Q88" s="11">
        <f t="shared" si="87"/>
        <v>1</v>
      </c>
      <c r="R88" s="11">
        <f t="shared" si="88"/>
        <v>0</v>
      </c>
      <c r="S88" s="10">
        <f t="shared" si="89"/>
        <v>4</v>
      </c>
      <c r="T88" s="11">
        <f t="shared" si="90"/>
        <v>0</v>
      </c>
      <c r="U88" s="11">
        <f t="shared" si="91"/>
        <v>0</v>
      </c>
      <c r="V88" s="11">
        <f t="shared" si="92"/>
        <v>0.625</v>
      </c>
      <c r="W88" s="11">
        <f t="shared" si="93"/>
        <v>0</v>
      </c>
      <c r="X88" s="11">
        <f t="shared" si="94"/>
        <v>0</v>
      </c>
      <c r="Y88" s="11">
        <f t="shared" si="95"/>
        <v>0.625</v>
      </c>
      <c r="Z88" s="11">
        <f t="shared" si="96"/>
        <v>0</v>
      </c>
      <c r="AA88" s="11">
        <f t="shared" si="97"/>
        <v>0</v>
      </c>
      <c r="AB88" s="11">
        <f t="shared" si="98"/>
        <v>0</v>
      </c>
      <c r="AC88" s="10">
        <f t="shared" si="99"/>
        <v>1.25</v>
      </c>
      <c r="AD88" s="11">
        <f t="shared" si="100"/>
        <v>1</v>
      </c>
      <c r="AE88" s="11">
        <f t="shared" si="101"/>
        <v>0</v>
      </c>
      <c r="AF88" s="11">
        <f t="shared" si="102"/>
        <v>0</v>
      </c>
      <c r="AG88" s="11">
        <f t="shared" si="103"/>
        <v>2</v>
      </c>
      <c r="AH88" s="11">
        <f t="shared" si="104"/>
        <v>0</v>
      </c>
      <c r="AI88" s="11">
        <f t="shared" si="105"/>
        <v>0</v>
      </c>
      <c r="AJ88" s="10">
        <f t="shared" si="106"/>
        <v>3</v>
      </c>
      <c r="AK88" s="11">
        <f t="shared" si="107"/>
        <v>1</v>
      </c>
      <c r="AL88" s="11">
        <f t="shared" si="108"/>
        <v>0</v>
      </c>
      <c r="AM88" s="11">
        <f t="shared" si="109"/>
        <v>0</v>
      </c>
      <c r="AN88" s="11">
        <f t="shared" si="110"/>
        <v>0</v>
      </c>
      <c r="AO88" s="11">
        <f t="shared" si="111"/>
        <v>0</v>
      </c>
      <c r="AP88" s="11">
        <f t="shared" si="112"/>
        <v>0</v>
      </c>
      <c r="AQ88" s="10">
        <f t="shared" si="113"/>
        <v>1</v>
      </c>
      <c r="AR88" s="11">
        <f t="shared" si="114"/>
        <v>0</v>
      </c>
      <c r="AS88" s="11">
        <f t="shared" si="115"/>
        <v>1</v>
      </c>
      <c r="AT88" s="11">
        <f t="shared" si="116"/>
        <v>0</v>
      </c>
      <c r="AU88" s="11">
        <f t="shared" si="117"/>
        <v>0</v>
      </c>
      <c r="AV88" s="11">
        <f t="shared" si="118"/>
        <v>0</v>
      </c>
      <c r="AW88" s="11">
        <f t="shared" si="119"/>
        <v>0</v>
      </c>
      <c r="AX88" s="10">
        <f t="shared" si="120"/>
        <v>1</v>
      </c>
      <c r="AY88" s="12" t="s">
        <v>1371</v>
      </c>
      <c r="AZ88" s="12">
        <v>763</v>
      </c>
      <c r="BA88" s="13">
        <v>2100</v>
      </c>
      <c r="BB88" s="10">
        <f t="shared" si="71"/>
        <v>1</v>
      </c>
      <c r="BC88" s="17">
        <f t="shared" si="121"/>
        <v>1.6</v>
      </c>
      <c r="BD88" s="10" t="str">
        <f t="shared" si="122"/>
        <v>Bra</v>
      </c>
    </row>
    <row r="89" spans="1:56" ht="14.25" x14ac:dyDescent="0.2">
      <c r="A89" s="6" t="s">
        <v>572</v>
      </c>
      <c r="B89" s="7">
        <v>1276</v>
      </c>
      <c r="C89" s="6" t="s">
        <v>617</v>
      </c>
      <c r="D89" s="9" t="str">
        <f t="shared" si="74"/>
        <v>Bert-Inge Kaqrlsson</v>
      </c>
      <c r="E89" s="10" t="str">
        <f t="shared" si="75"/>
        <v>bert-inge.karlsson@klippan.se</v>
      </c>
      <c r="F89" s="10" t="str">
        <f t="shared" si="76"/>
        <v>alkohol- o drogförebyggande samordnare</v>
      </c>
      <c r="G89" s="11">
        <f t="shared" si="77"/>
        <v>0</v>
      </c>
      <c r="H89" s="11">
        <f t="shared" si="78"/>
        <v>0</v>
      </c>
      <c r="I89" s="11">
        <f t="shared" si="79"/>
        <v>0</v>
      </c>
      <c r="J89" s="11">
        <f t="shared" si="80"/>
        <v>1.25</v>
      </c>
      <c r="K89" s="11">
        <f t="shared" si="81"/>
        <v>0</v>
      </c>
      <c r="L89" s="10">
        <f t="shared" si="82"/>
        <v>1.25</v>
      </c>
      <c r="M89" s="11">
        <f t="shared" si="83"/>
        <v>1</v>
      </c>
      <c r="N89" s="11">
        <f t="shared" si="84"/>
        <v>1</v>
      </c>
      <c r="O89" s="11">
        <f t="shared" si="85"/>
        <v>0</v>
      </c>
      <c r="P89" s="11">
        <f t="shared" si="86"/>
        <v>1</v>
      </c>
      <c r="Q89" s="11">
        <f t="shared" si="87"/>
        <v>0</v>
      </c>
      <c r="R89" s="11">
        <f t="shared" si="88"/>
        <v>0</v>
      </c>
      <c r="S89" s="10">
        <f t="shared" si="89"/>
        <v>3</v>
      </c>
      <c r="T89" s="11">
        <f t="shared" si="90"/>
        <v>0</v>
      </c>
      <c r="U89" s="11">
        <f t="shared" si="91"/>
        <v>0.625</v>
      </c>
      <c r="V89" s="11">
        <f t="shared" si="92"/>
        <v>0.625</v>
      </c>
      <c r="W89" s="11">
        <f t="shared" si="93"/>
        <v>0</v>
      </c>
      <c r="X89" s="11">
        <f t="shared" si="94"/>
        <v>0</v>
      </c>
      <c r="Y89" s="11">
        <f t="shared" si="95"/>
        <v>0.625</v>
      </c>
      <c r="Z89" s="11">
        <f t="shared" si="96"/>
        <v>0</v>
      </c>
      <c r="AA89" s="11">
        <f t="shared" si="97"/>
        <v>0</v>
      </c>
      <c r="AB89" s="11">
        <f t="shared" si="98"/>
        <v>0</v>
      </c>
      <c r="AC89" s="10">
        <f t="shared" si="99"/>
        <v>1.875</v>
      </c>
      <c r="AD89" s="11">
        <f t="shared" si="100"/>
        <v>1</v>
      </c>
      <c r="AE89" s="11">
        <f t="shared" si="101"/>
        <v>0</v>
      </c>
      <c r="AF89" s="11">
        <f t="shared" si="102"/>
        <v>0</v>
      </c>
      <c r="AG89" s="11">
        <f t="shared" si="103"/>
        <v>0</v>
      </c>
      <c r="AH89" s="11">
        <f t="shared" si="104"/>
        <v>0</v>
      </c>
      <c r="AI89" s="11">
        <f t="shared" si="105"/>
        <v>0</v>
      </c>
      <c r="AJ89" s="10">
        <f t="shared" si="106"/>
        <v>1</v>
      </c>
      <c r="AK89" s="11">
        <f t="shared" si="107"/>
        <v>1</v>
      </c>
      <c r="AL89" s="11">
        <f t="shared" si="108"/>
        <v>1</v>
      </c>
      <c r="AM89" s="11">
        <f t="shared" si="109"/>
        <v>1</v>
      </c>
      <c r="AN89" s="11">
        <f t="shared" si="110"/>
        <v>0</v>
      </c>
      <c r="AO89" s="11">
        <f t="shared" si="111"/>
        <v>0</v>
      </c>
      <c r="AP89" s="11">
        <f t="shared" si="112"/>
        <v>0</v>
      </c>
      <c r="AQ89" s="10">
        <f t="shared" si="113"/>
        <v>3</v>
      </c>
      <c r="AR89" s="11">
        <f t="shared" si="114"/>
        <v>1</v>
      </c>
      <c r="AS89" s="11">
        <f t="shared" si="115"/>
        <v>1</v>
      </c>
      <c r="AT89" s="11">
        <f t="shared" si="116"/>
        <v>0</v>
      </c>
      <c r="AU89" s="11">
        <f t="shared" si="117"/>
        <v>0</v>
      </c>
      <c r="AV89" s="11">
        <f t="shared" si="118"/>
        <v>0</v>
      </c>
      <c r="AW89" s="11">
        <f t="shared" si="119"/>
        <v>0</v>
      </c>
      <c r="AX89" s="10">
        <f t="shared" si="120"/>
        <v>2</v>
      </c>
      <c r="AY89" s="12" t="s">
        <v>1463</v>
      </c>
      <c r="AZ89" s="12">
        <v>702</v>
      </c>
      <c r="BA89" s="13">
        <v>2409</v>
      </c>
      <c r="BB89" s="10">
        <f t="shared" si="71"/>
        <v>2</v>
      </c>
      <c r="BC89" s="17">
        <f t="shared" si="121"/>
        <v>2</v>
      </c>
      <c r="BD89" s="10" t="str">
        <f t="shared" si="122"/>
        <v>Varken eller</v>
      </c>
    </row>
    <row r="90" spans="1:56" ht="14.25" x14ac:dyDescent="0.2">
      <c r="A90" s="6" t="s">
        <v>572</v>
      </c>
      <c r="B90" s="7">
        <v>1214</v>
      </c>
      <c r="C90" s="6" t="s">
        <v>696</v>
      </c>
      <c r="D90" s="9" t="str">
        <f t="shared" si="74"/>
        <v>Björn Svensson</v>
      </c>
      <c r="E90" s="10" t="str">
        <f t="shared" si="75"/>
        <v>bjorn.svensson@svalov.se</v>
      </c>
      <c r="F90" s="10" t="str">
        <f t="shared" si="76"/>
        <v>fritidschef</v>
      </c>
      <c r="G90" s="11">
        <f t="shared" si="77"/>
        <v>0</v>
      </c>
      <c r="H90" s="11">
        <f t="shared" si="78"/>
        <v>0</v>
      </c>
      <c r="I90" s="11">
        <f t="shared" si="79"/>
        <v>0</v>
      </c>
      <c r="J90" s="11">
        <f t="shared" si="80"/>
        <v>1.25</v>
      </c>
      <c r="K90" s="11">
        <f t="shared" si="81"/>
        <v>0</v>
      </c>
      <c r="L90" s="10">
        <f t="shared" si="82"/>
        <v>1.25</v>
      </c>
      <c r="M90" s="11">
        <f t="shared" si="83"/>
        <v>0</v>
      </c>
      <c r="N90" s="11">
        <f t="shared" si="84"/>
        <v>1</v>
      </c>
      <c r="O90" s="11">
        <f t="shared" si="85"/>
        <v>1</v>
      </c>
      <c r="P90" s="11">
        <f t="shared" si="86"/>
        <v>1</v>
      </c>
      <c r="Q90" s="11">
        <f t="shared" si="87"/>
        <v>0</v>
      </c>
      <c r="R90" s="11">
        <f t="shared" si="88"/>
        <v>0</v>
      </c>
      <c r="S90" s="10">
        <f t="shared" si="89"/>
        <v>3</v>
      </c>
      <c r="T90" s="11">
        <f t="shared" si="90"/>
        <v>0</v>
      </c>
      <c r="U90" s="11">
        <f t="shared" si="91"/>
        <v>0</v>
      </c>
      <c r="V90" s="11">
        <f t="shared" si="92"/>
        <v>0</v>
      </c>
      <c r="W90" s="11">
        <f t="shared" si="93"/>
        <v>0.625</v>
      </c>
      <c r="X90" s="11">
        <f t="shared" si="94"/>
        <v>0</v>
      </c>
      <c r="Y90" s="11">
        <f t="shared" si="95"/>
        <v>0.625</v>
      </c>
      <c r="Z90" s="11">
        <f t="shared" si="96"/>
        <v>0.625</v>
      </c>
      <c r="AA90" s="11">
        <f t="shared" si="97"/>
        <v>0</v>
      </c>
      <c r="AB90" s="11">
        <f t="shared" si="98"/>
        <v>0</v>
      </c>
      <c r="AC90" s="10">
        <f t="shared" si="99"/>
        <v>1.875</v>
      </c>
      <c r="AD90" s="11">
        <f t="shared" si="100"/>
        <v>1</v>
      </c>
      <c r="AE90" s="11">
        <f t="shared" si="101"/>
        <v>0</v>
      </c>
      <c r="AF90" s="11">
        <f t="shared" si="102"/>
        <v>0</v>
      </c>
      <c r="AG90" s="11">
        <f t="shared" si="103"/>
        <v>2</v>
      </c>
      <c r="AH90" s="11">
        <f t="shared" si="104"/>
        <v>0</v>
      </c>
      <c r="AI90" s="11">
        <f t="shared" si="105"/>
        <v>0</v>
      </c>
      <c r="AJ90" s="10">
        <f t="shared" si="106"/>
        <v>3</v>
      </c>
      <c r="AK90" s="11">
        <f t="shared" si="107"/>
        <v>1</v>
      </c>
      <c r="AL90" s="11">
        <f t="shared" si="108"/>
        <v>0</v>
      </c>
      <c r="AM90" s="11">
        <f t="shared" si="109"/>
        <v>1</v>
      </c>
      <c r="AN90" s="11">
        <f t="shared" si="110"/>
        <v>1</v>
      </c>
      <c r="AO90" s="11">
        <f t="shared" si="111"/>
        <v>0</v>
      </c>
      <c r="AP90" s="11">
        <f t="shared" si="112"/>
        <v>0</v>
      </c>
      <c r="AQ90" s="10">
        <f t="shared" si="113"/>
        <v>3</v>
      </c>
      <c r="AR90" s="11">
        <f t="shared" si="114"/>
        <v>0</v>
      </c>
      <c r="AS90" s="11">
        <f t="shared" si="115"/>
        <v>1</v>
      </c>
      <c r="AT90" s="11">
        <f t="shared" si="116"/>
        <v>0</v>
      </c>
      <c r="AU90" s="11">
        <f t="shared" si="117"/>
        <v>0</v>
      </c>
      <c r="AV90" s="11">
        <f t="shared" si="118"/>
        <v>0</v>
      </c>
      <c r="AW90" s="11">
        <f t="shared" si="119"/>
        <v>0</v>
      </c>
      <c r="AX90" s="10">
        <f t="shared" si="120"/>
        <v>1</v>
      </c>
      <c r="AY90" s="12">
        <v>859</v>
      </c>
      <c r="AZ90" s="12">
        <v>729</v>
      </c>
      <c r="BA90" s="13">
        <v>1588</v>
      </c>
      <c r="BB90" s="10">
        <f t="shared" si="71"/>
        <v>0</v>
      </c>
      <c r="BC90" s="17">
        <f t="shared" si="121"/>
        <v>1.9</v>
      </c>
      <c r="BD90" s="10" t="str">
        <f t="shared" si="122"/>
        <v>Varken eller</v>
      </c>
    </row>
    <row r="91" spans="1:56" ht="14.25" x14ac:dyDescent="0.2">
      <c r="A91" s="6" t="s">
        <v>572</v>
      </c>
      <c r="B91" s="7">
        <v>1231</v>
      </c>
      <c r="C91" s="6" t="s">
        <v>474</v>
      </c>
      <c r="D91" s="9" t="str">
        <f t="shared" si="74"/>
        <v>Jane Andersson</v>
      </c>
      <c r="E91" s="10" t="str">
        <f t="shared" si="75"/>
        <v>jane.andersson@burlov.se</v>
      </c>
      <c r="F91" s="10" t="str">
        <f t="shared" si="76"/>
        <v>Kultur- och fritidschef</v>
      </c>
      <c r="G91" s="11">
        <f t="shared" si="77"/>
        <v>0</v>
      </c>
      <c r="H91" s="11">
        <f t="shared" si="78"/>
        <v>0</v>
      </c>
      <c r="I91" s="11">
        <f t="shared" si="79"/>
        <v>1.25</v>
      </c>
      <c r="J91" s="11">
        <f t="shared" si="80"/>
        <v>0</v>
      </c>
      <c r="K91" s="11">
        <f t="shared" si="81"/>
        <v>0</v>
      </c>
      <c r="L91" s="10">
        <f t="shared" si="82"/>
        <v>1.25</v>
      </c>
      <c r="M91" s="11">
        <f t="shared" si="83"/>
        <v>0</v>
      </c>
      <c r="N91" s="11">
        <f t="shared" si="84"/>
        <v>0</v>
      </c>
      <c r="O91" s="11">
        <f t="shared" si="85"/>
        <v>1</v>
      </c>
      <c r="P91" s="11">
        <f t="shared" si="86"/>
        <v>1</v>
      </c>
      <c r="Q91" s="11">
        <f t="shared" si="87"/>
        <v>0</v>
      </c>
      <c r="R91" s="11">
        <f t="shared" si="88"/>
        <v>0</v>
      </c>
      <c r="S91" s="10">
        <f t="shared" si="89"/>
        <v>2</v>
      </c>
      <c r="T91" s="11">
        <f t="shared" si="90"/>
        <v>0</v>
      </c>
      <c r="U91" s="11">
        <f t="shared" si="91"/>
        <v>0</v>
      </c>
      <c r="V91" s="11">
        <f t="shared" si="92"/>
        <v>0.625</v>
      </c>
      <c r="W91" s="11">
        <f t="shared" si="93"/>
        <v>0</v>
      </c>
      <c r="X91" s="11">
        <f t="shared" si="94"/>
        <v>0.625</v>
      </c>
      <c r="Y91" s="11">
        <f t="shared" si="95"/>
        <v>0.625</v>
      </c>
      <c r="Z91" s="11">
        <f t="shared" si="96"/>
        <v>0</v>
      </c>
      <c r="AA91" s="11">
        <f t="shared" si="97"/>
        <v>0.625</v>
      </c>
      <c r="AB91" s="11">
        <f t="shared" si="98"/>
        <v>0</v>
      </c>
      <c r="AC91" s="10">
        <f t="shared" si="99"/>
        <v>2.5</v>
      </c>
      <c r="AD91" s="11">
        <f t="shared" si="100"/>
        <v>0</v>
      </c>
      <c r="AE91" s="11">
        <f t="shared" si="101"/>
        <v>2</v>
      </c>
      <c r="AF91" s="11">
        <f t="shared" si="102"/>
        <v>0</v>
      </c>
      <c r="AG91" s="11">
        <f t="shared" si="103"/>
        <v>2</v>
      </c>
      <c r="AH91" s="11">
        <f t="shared" si="104"/>
        <v>0</v>
      </c>
      <c r="AI91" s="11">
        <f t="shared" si="105"/>
        <v>0</v>
      </c>
      <c r="AJ91" s="10">
        <f t="shared" si="106"/>
        <v>4</v>
      </c>
      <c r="AK91" s="11">
        <f t="shared" si="107"/>
        <v>1</v>
      </c>
      <c r="AL91" s="11">
        <f t="shared" si="108"/>
        <v>1</v>
      </c>
      <c r="AM91" s="11">
        <f t="shared" si="109"/>
        <v>0</v>
      </c>
      <c r="AN91" s="11">
        <f t="shared" si="110"/>
        <v>0</v>
      </c>
      <c r="AO91" s="11">
        <f t="shared" si="111"/>
        <v>0</v>
      </c>
      <c r="AP91" s="11">
        <f t="shared" si="112"/>
        <v>0</v>
      </c>
      <c r="AQ91" s="10">
        <f t="shared" si="113"/>
        <v>2</v>
      </c>
      <c r="AR91" s="11">
        <f t="shared" si="114"/>
        <v>0</v>
      </c>
      <c r="AS91" s="11">
        <f t="shared" si="115"/>
        <v>0</v>
      </c>
      <c r="AT91" s="11">
        <f t="shared" si="116"/>
        <v>0</v>
      </c>
      <c r="AU91" s="11">
        <f t="shared" si="117"/>
        <v>0</v>
      </c>
      <c r="AV91" s="11">
        <f t="shared" si="118"/>
        <v>0</v>
      </c>
      <c r="AW91" s="11">
        <f t="shared" si="119"/>
        <v>0</v>
      </c>
      <c r="AX91" s="10">
        <f t="shared" si="120"/>
        <v>0</v>
      </c>
      <c r="AY91" s="12" t="s">
        <v>1464</v>
      </c>
      <c r="AZ91" s="12" t="s">
        <v>1465</v>
      </c>
      <c r="BA91" s="13">
        <v>2966</v>
      </c>
      <c r="BB91" s="10">
        <f t="shared" si="71"/>
        <v>4</v>
      </c>
      <c r="BC91" s="17">
        <f t="shared" si="121"/>
        <v>2.2999999999999998</v>
      </c>
      <c r="BD91" s="10" t="str">
        <f t="shared" si="122"/>
        <v>Varken eller</v>
      </c>
    </row>
    <row r="92" spans="1:56" ht="14.25" x14ac:dyDescent="0.2">
      <c r="A92" s="6" t="s">
        <v>572</v>
      </c>
      <c r="B92" s="7">
        <v>1267</v>
      </c>
      <c r="C92" s="6" t="s">
        <v>1103</v>
      </c>
      <c r="D92" s="9" t="str">
        <f t="shared" si="74"/>
        <v>Nicklas Carlsson</v>
      </c>
      <c r="E92" s="10" t="str">
        <f t="shared" si="75"/>
        <v>nicklas.carlsson@hoor.se</v>
      </c>
      <c r="F92" s="10" t="str">
        <f t="shared" si="76"/>
        <v>Fältassistent</v>
      </c>
      <c r="G92" s="11">
        <f t="shared" si="77"/>
        <v>0</v>
      </c>
      <c r="H92" s="11">
        <f t="shared" si="78"/>
        <v>0</v>
      </c>
      <c r="I92" s="11">
        <f t="shared" si="79"/>
        <v>0</v>
      </c>
      <c r="J92" s="11">
        <f t="shared" si="80"/>
        <v>1.25</v>
      </c>
      <c r="K92" s="11">
        <f t="shared" si="81"/>
        <v>0</v>
      </c>
      <c r="L92" s="10">
        <f t="shared" si="82"/>
        <v>1.25</v>
      </c>
      <c r="M92" s="11">
        <f t="shared" si="83"/>
        <v>0</v>
      </c>
      <c r="N92" s="11">
        <f t="shared" si="84"/>
        <v>1</v>
      </c>
      <c r="O92" s="11">
        <f t="shared" si="85"/>
        <v>1</v>
      </c>
      <c r="P92" s="11">
        <f t="shared" si="86"/>
        <v>0</v>
      </c>
      <c r="Q92" s="11">
        <f t="shared" si="87"/>
        <v>0</v>
      </c>
      <c r="R92" s="11">
        <f t="shared" si="88"/>
        <v>0</v>
      </c>
      <c r="S92" s="10">
        <f t="shared" si="89"/>
        <v>2</v>
      </c>
      <c r="T92" s="11">
        <f t="shared" si="90"/>
        <v>0</v>
      </c>
      <c r="U92" s="11">
        <f t="shared" si="91"/>
        <v>0.625</v>
      </c>
      <c r="V92" s="11">
        <f t="shared" si="92"/>
        <v>0.625</v>
      </c>
      <c r="W92" s="11">
        <f t="shared" si="93"/>
        <v>0.625</v>
      </c>
      <c r="X92" s="11">
        <f t="shared" si="94"/>
        <v>0</v>
      </c>
      <c r="Y92" s="11">
        <f t="shared" si="95"/>
        <v>0.625</v>
      </c>
      <c r="Z92" s="11">
        <f t="shared" si="96"/>
        <v>0.625</v>
      </c>
      <c r="AA92" s="11">
        <f t="shared" si="97"/>
        <v>0</v>
      </c>
      <c r="AB92" s="11">
        <f t="shared" si="98"/>
        <v>0</v>
      </c>
      <c r="AC92" s="10">
        <f t="shared" si="99"/>
        <v>3.125</v>
      </c>
      <c r="AD92" s="11">
        <f t="shared" si="100"/>
        <v>0</v>
      </c>
      <c r="AE92" s="11">
        <f t="shared" si="101"/>
        <v>2</v>
      </c>
      <c r="AF92" s="11">
        <f t="shared" si="102"/>
        <v>1</v>
      </c>
      <c r="AG92" s="11">
        <f t="shared" si="103"/>
        <v>0</v>
      </c>
      <c r="AH92" s="11">
        <f t="shared" si="104"/>
        <v>0</v>
      </c>
      <c r="AI92" s="11">
        <f t="shared" si="105"/>
        <v>0</v>
      </c>
      <c r="AJ92" s="10">
        <f t="shared" si="106"/>
        <v>3</v>
      </c>
      <c r="AK92" s="11">
        <f t="shared" si="107"/>
        <v>1</v>
      </c>
      <c r="AL92" s="11">
        <f t="shared" si="108"/>
        <v>1</v>
      </c>
      <c r="AM92" s="11">
        <f t="shared" si="109"/>
        <v>1</v>
      </c>
      <c r="AN92" s="11">
        <f t="shared" si="110"/>
        <v>1</v>
      </c>
      <c r="AO92" s="11">
        <f t="shared" si="111"/>
        <v>0</v>
      </c>
      <c r="AP92" s="11">
        <f t="shared" si="112"/>
        <v>0</v>
      </c>
      <c r="AQ92" s="10">
        <f t="shared" si="113"/>
        <v>4</v>
      </c>
      <c r="AR92" s="11">
        <f t="shared" si="114"/>
        <v>1</v>
      </c>
      <c r="AS92" s="11">
        <f t="shared" si="115"/>
        <v>0</v>
      </c>
      <c r="AT92" s="11">
        <f t="shared" si="116"/>
        <v>1</v>
      </c>
      <c r="AU92" s="11">
        <f t="shared" si="117"/>
        <v>0</v>
      </c>
      <c r="AV92" s="11">
        <f t="shared" si="118"/>
        <v>0</v>
      </c>
      <c r="AW92" s="11">
        <f t="shared" si="119"/>
        <v>0</v>
      </c>
      <c r="AX92" s="10">
        <f t="shared" si="120"/>
        <v>2</v>
      </c>
      <c r="AY92" s="12" t="s">
        <v>1466</v>
      </c>
      <c r="AZ92" s="12">
        <v>926</v>
      </c>
      <c r="BA92" s="13">
        <v>2400</v>
      </c>
      <c r="BB92" s="10">
        <f t="shared" si="71"/>
        <v>2</v>
      </c>
      <c r="BC92" s="17">
        <f t="shared" si="121"/>
        <v>2.5</v>
      </c>
      <c r="BD92" s="10" t="str">
        <f t="shared" si="122"/>
        <v>Mycket bra</v>
      </c>
    </row>
    <row r="93" spans="1:56" ht="14.25" x14ac:dyDescent="0.2">
      <c r="A93" s="6" t="s">
        <v>572</v>
      </c>
      <c r="B93" s="7">
        <v>1273</v>
      </c>
      <c r="C93" s="6" t="s">
        <v>305</v>
      </c>
      <c r="D93" s="9" t="str">
        <f t="shared" si="74"/>
        <v>Arne Grau Amnér</v>
      </c>
      <c r="E93" s="10" t="str">
        <f t="shared" si="75"/>
        <v>arne.grauamner@osby.se</v>
      </c>
      <c r="F93" s="10" t="str">
        <f t="shared" si="76"/>
        <v>Kultur och fritidschef</v>
      </c>
      <c r="G93" s="11">
        <f t="shared" si="77"/>
        <v>1.25</v>
      </c>
      <c r="H93" s="11">
        <f t="shared" si="78"/>
        <v>0</v>
      </c>
      <c r="I93" s="11">
        <f t="shared" si="79"/>
        <v>0</v>
      </c>
      <c r="J93" s="11">
        <f t="shared" si="80"/>
        <v>1.25</v>
      </c>
      <c r="K93" s="11">
        <f t="shared" si="81"/>
        <v>0</v>
      </c>
      <c r="L93" s="10">
        <f t="shared" si="82"/>
        <v>2.5</v>
      </c>
      <c r="M93" s="11">
        <f t="shared" si="83"/>
        <v>0</v>
      </c>
      <c r="N93" s="11">
        <f t="shared" si="84"/>
        <v>1</v>
      </c>
      <c r="O93" s="11">
        <f t="shared" si="85"/>
        <v>1</v>
      </c>
      <c r="P93" s="11">
        <f t="shared" si="86"/>
        <v>0</v>
      </c>
      <c r="Q93" s="11">
        <f t="shared" si="87"/>
        <v>0</v>
      </c>
      <c r="R93" s="11">
        <f t="shared" si="88"/>
        <v>0</v>
      </c>
      <c r="S93" s="10">
        <f t="shared" si="89"/>
        <v>2</v>
      </c>
      <c r="T93" s="11">
        <f t="shared" si="90"/>
        <v>0</v>
      </c>
      <c r="U93" s="11">
        <f t="shared" si="91"/>
        <v>0.625</v>
      </c>
      <c r="V93" s="11">
        <f t="shared" si="92"/>
        <v>0.625</v>
      </c>
      <c r="W93" s="11">
        <f t="shared" si="93"/>
        <v>0.625</v>
      </c>
      <c r="X93" s="11">
        <f t="shared" si="94"/>
        <v>0.625</v>
      </c>
      <c r="Y93" s="11">
        <f t="shared" si="95"/>
        <v>0.625</v>
      </c>
      <c r="Z93" s="11">
        <f t="shared" si="96"/>
        <v>0.625</v>
      </c>
      <c r="AA93" s="11">
        <f t="shared" si="97"/>
        <v>0</v>
      </c>
      <c r="AB93" s="11">
        <f t="shared" si="98"/>
        <v>0</v>
      </c>
      <c r="AC93" s="10">
        <f t="shared" si="99"/>
        <v>3.75</v>
      </c>
      <c r="AD93" s="11">
        <f t="shared" si="100"/>
        <v>1</v>
      </c>
      <c r="AE93" s="11">
        <f t="shared" si="101"/>
        <v>0</v>
      </c>
      <c r="AF93" s="11">
        <f t="shared" si="102"/>
        <v>1</v>
      </c>
      <c r="AG93" s="11">
        <f t="shared" si="103"/>
        <v>0</v>
      </c>
      <c r="AH93" s="11">
        <f t="shared" si="104"/>
        <v>0</v>
      </c>
      <c r="AI93" s="11">
        <f t="shared" si="105"/>
        <v>0</v>
      </c>
      <c r="AJ93" s="10">
        <f t="shared" si="106"/>
        <v>2</v>
      </c>
      <c r="AK93" s="11">
        <f t="shared" si="107"/>
        <v>1</v>
      </c>
      <c r="AL93" s="11">
        <f t="shared" si="108"/>
        <v>1</v>
      </c>
      <c r="AM93" s="11">
        <f t="shared" si="109"/>
        <v>1</v>
      </c>
      <c r="AN93" s="11">
        <f t="shared" si="110"/>
        <v>1</v>
      </c>
      <c r="AO93" s="11">
        <f t="shared" si="111"/>
        <v>1</v>
      </c>
      <c r="AP93" s="11">
        <f t="shared" si="112"/>
        <v>0</v>
      </c>
      <c r="AQ93" s="10">
        <f t="shared" si="113"/>
        <v>5</v>
      </c>
      <c r="AR93" s="11">
        <f t="shared" si="114"/>
        <v>1</v>
      </c>
      <c r="AS93" s="11">
        <f t="shared" si="115"/>
        <v>0</v>
      </c>
      <c r="AT93" s="11">
        <f t="shared" si="116"/>
        <v>1</v>
      </c>
      <c r="AU93" s="11">
        <f t="shared" si="117"/>
        <v>0</v>
      </c>
      <c r="AV93" s="11">
        <f t="shared" si="118"/>
        <v>0</v>
      </c>
      <c r="AW93" s="11">
        <f t="shared" si="119"/>
        <v>0</v>
      </c>
      <c r="AX93" s="10">
        <f t="shared" si="120"/>
        <v>2</v>
      </c>
      <c r="AY93" s="12" t="s">
        <v>1469</v>
      </c>
      <c r="AZ93" s="12" t="s">
        <v>1470</v>
      </c>
      <c r="BA93" s="13">
        <v>3094</v>
      </c>
      <c r="BB93" s="10">
        <f t="shared" si="71"/>
        <v>4</v>
      </c>
      <c r="BC93" s="17">
        <f t="shared" si="121"/>
        <v>3</v>
      </c>
      <c r="BD93" s="10" t="str">
        <f t="shared" si="122"/>
        <v>Varken eller</v>
      </c>
    </row>
    <row r="94" spans="1:56" ht="14.25" x14ac:dyDescent="0.2">
      <c r="A94" s="6" t="s">
        <v>572</v>
      </c>
      <c r="B94" s="7">
        <v>1292</v>
      </c>
      <c r="C94" s="6" t="s">
        <v>573</v>
      </c>
      <c r="D94" s="9" t="str">
        <f t="shared" si="74"/>
        <v>Lars Persson</v>
      </c>
      <c r="E94" s="10" t="str">
        <f t="shared" si="75"/>
        <v>lars.persson@engelholm.se</v>
      </c>
      <c r="F94" s="10" t="str">
        <f t="shared" si="76"/>
        <v>Verksamhetschef/Ungdomssamordnare</v>
      </c>
      <c r="G94" s="11">
        <f t="shared" si="77"/>
        <v>1.25</v>
      </c>
      <c r="H94" s="11">
        <f t="shared" si="78"/>
        <v>0</v>
      </c>
      <c r="I94" s="11">
        <f t="shared" si="79"/>
        <v>1.25</v>
      </c>
      <c r="J94" s="11">
        <f t="shared" si="80"/>
        <v>0</v>
      </c>
      <c r="K94" s="11">
        <f t="shared" si="81"/>
        <v>0</v>
      </c>
      <c r="L94" s="10">
        <f t="shared" si="82"/>
        <v>2.5</v>
      </c>
      <c r="M94" s="11">
        <f t="shared" si="83"/>
        <v>1</v>
      </c>
      <c r="N94" s="11">
        <f t="shared" si="84"/>
        <v>1</v>
      </c>
      <c r="O94" s="11">
        <f t="shared" si="85"/>
        <v>1</v>
      </c>
      <c r="P94" s="11">
        <f t="shared" si="86"/>
        <v>1</v>
      </c>
      <c r="Q94" s="11">
        <f t="shared" si="87"/>
        <v>0</v>
      </c>
      <c r="R94" s="11">
        <f t="shared" si="88"/>
        <v>0</v>
      </c>
      <c r="S94" s="10">
        <f t="shared" si="89"/>
        <v>4</v>
      </c>
      <c r="T94" s="11">
        <f t="shared" si="90"/>
        <v>0</v>
      </c>
      <c r="U94" s="11">
        <f t="shared" si="91"/>
        <v>0</v>
      </c>
      <c r="V94" s="11">
        <f t="shared" si="92"/>
        <v>0.625</v>
      </c>
      <c r="W94" s="11">
        <f t="shared" si="93"/>
        <v>0</v>
      </c>
      <c r="X94" s="11">
        <f t="shared" si="94"/>
        <v>0</v>
      </c>
      <c r="Y94" s="11">
        <f t="shared" si="95"/>
        <v>0.625</v>
      </c>
      <c r="Z94" s="11">
        <f t="shared" si="96"/>
        <v>0.625</v>
      </c>
      <c r="AA94" s="11">
        <f t="shared" si="97"/>
        <v>0</v>
      </c>
      <c r="AB94" s="11">
        <f t="shared" si="98"/>
        <v>0</v>
      </c>
      <c r="AC94" s="10">
        <f t="shared" si="99"/>
        <v>1.875</v>
      </c>
      <c r="AD94" s="11">
        <f t="shared" si="100"/>
        <v>0</v>
      </c>
      <c r="AE94" s="11">
        <f t="shared" si="101"/>
        <v>2</v>
      </c>
      <c r="AF94" s="11">
        <f t="shared" si="102"/>
        <v>1</v>
      </c>
      <c r="AG94" s="11">
        <f t="shared" si="103"/>
        <v>0</v>
      </c>
      <c r="AH94" s="11">
        <f t="shared" si="104"/>
        <v>0</v>
      </c>
      <c r="AI94" s="11">
        <f t="shared" si="105"/>
        <v>0</v>
      </c>
      <c r="AJ94" s="10">
        <f t="shared" si="106"/>
        <v>3</v>
      </c>
      <c r="AK94" s="11">
        <f t="shared" si="107"/>
        <v>1</v>
      </c>
      <c r="AL94" s="11">
        <f t="shared" si="108"/>
        <v>1</v>
      </c>
      <c r="AM94" s="11">
        <f t="shared" si="109"/>
        <v>1</v>
      </c>
      <c r="AN94" s="11">
        <f t="shared" si="110"/>
        <v>1</v>
      </c>
      <c r="AO94" s="11">
        <f t="shared" si="111"/>
        <v>0</v>
      </c>
      <c r="AP94" s="11">
        <f t="shared" si="112"/>
        <v>0</v>
      </c>
      <c r="AQ94" s="10">
        <f t="shared" si="113"/>
        <v>4</v>
      </c>
      <c r="AR94" s="11">
        <f t="shared" si="114"/>
        <v>1</v>
      </c>
      <c r="AS94" s="11">
        <f t="shared" si="115"/>
        <v>1</v>
      </c>
      <c r="AT94" s="11">
        <f t="shared" si="116"/>
        <v>1</v>
      </c>
      <c r="AU94" s="11">
        <f t="shared" si="117"/>
        <v>0</v>
      </c>
      <c r="AV94" s="11">
        <f t="shared" si="118"/>
        <v>0</v>
      </c>
      <c r="AW94" s="11">
        <f t="shared" si="119"/>
        <v>0</v>
      </c>
      <c r="AX94" s="10">
        <f t="shared" si="120"/>
        <v>3</v>
      </c>
      <c r="AY94" s="12">
        <v>545</v>
      </c>
      <c r="AZ94" s="12">
        <v>794</v>
      </c>
      <c r="BA94" s="13">
        <v>1339</v>
      </c>
      <c r="BB94" s="10">
        <f t="shared" si="71"/>
        <v>0</v>
      </c>
      <c r="BC94" s="17">
        <f t="shared" si="121"/>
        <v>2.6</v>
      </c>
      <c r="BD94" s="10" t="str">
        <f t="shared" si="122"/>
        <v>Varken eller</v>
      </c>
    </row>
    <row r="95" spans="1:56" ht="14.25" x14ac:dyDescent="0.2">
      <c r="A95" s="6" t="s">
        <v>572</v>
      </c>
      <c r="B95" s="7">
        <v>1260</v>
      </c>
      <c r="C95" s="6" t="s">
        <v>689</v>
      </c>
      <c r="D95" s="9" t="str">
        <f t="shared" si="74"/>
        <v>Kent Andréasson</v>
      </c>
      <c r="E95" s="10" t="str">
        <f t="shared" si="75"/>
        <v>kent.andreasson@bjuv.se</v>
      </c>
      <c r="F95" s="10" t="str">
        <f t="shared" si="76"/>
        <v>Förvaltningschef</v>
      </c>
      <c r="G95" s="11">
        <f t="shared" si="77"/>
        <v>1.25</v>
      </c>
      <c r="H95" s="11">
        <f t="shared" si="78"/>
        <v>0</v>
      </c>
      <c r="I95" s="11">
        <f t="shared" si="79"/>
        <v>1.25</v>
      </c>
      <c r="J95" s="11">
        <f t="shared" si="80"/>
        <v>1.25</v>
      </c>
      <c r="K95" s="11">
        <f t="shared" si="81"/>
        <v>0</v>
      </c>
      <c r="L95" s="10">
        <f t="shared" si="82"/>
        <v>3.75</v>
      </c>
      <c r="M95" s="11">
        <f t="shared" si="83"/>
        <v>0</v>
      </c>
      <c r="N95" s="11">
        <f t="shared" si="84"/>
        <v>1</v>
      </c>
      <c r="O95" s="11">
        <f t="shared" si="85"/>
        <v>1</v>
      </c>
      <c r="P95" s="11">
        <f t="shared" si="86"/>
        <v>1</v>
      </c>
      <c r="Q95" s="11">
        <f t="shared" si="87"/>
        <v>0</v>
      </c>
      <c r="R95" s="11">
        <f t="shared" si="88"/>
        <v>0</v>
      </c>
      <c r="S95" s="10">
        <f t="shared" si="89"/>
        <v>3</v>
      </c>
      <c r="T95" s="11">
        <f t="shared" si="90"/>
        <v>0.625</v>
      </c>
      <c r="U95" s="11">
        <f t="shared" si="91"/>
        <v>0</v>
      </c>
      <c r="V95" s="11">
        <f t="shared" si="92"/>
        <v>0</v>
      </c>
      <c r="W95" s="11">
        <f t="shared" si="93"/>
        <v>0.625</v>
      </c>
      <c r="X95" s="11">
        <f t="shared" si="94"/>
        <v>0</v>
      </c>
      <c r="Y95" s="11">
        <f t="shared" si="95"/>
        <v>0.625</v>
      </c>
      <c r="Z95" s="11">
        <f t="shared" si="96"/>
        <v>0</v>
      </c>
      <c r="AA95" s="11">
        <f t="shared" si="97"/>
        <v>0</v>
      </c>
      <c r="AB95" s="11">
        <f t="shared" si="98"/>
        <v>0</v>
      </c>
      <c r="AC95" s="10">
        <f t="shared" si="99"/>
        <v>1.875</v>
      </c>
      <c r="AD95" s="11">
        <f t="shared" si="100"/>
        <v>0</v>
      </c>
      <c r="AE95" s="11">
        <f t="shared" si="101"/>
        <v>2</v>
      </c>
      <c r="AF95" s="11">
        <f t="shared" si="102"/>
        <v>1</v>
      </c>
      <c r="AG95" s="11">
        <f t="shared" si="103"/>
        <v>0</v>
      </c>
      <c r="AH95" s="11">
        <f t="shared" si="104"/>
        <v>0</v>
      </c>
      <c r="AI95" s="11">
        <f t="shared" si="105"/>
        <v>0</v>
      </c>
      <c r="AJ95" s="10">
        <f t="shared" si="106"/>
        <v>3</v>
      </c>
      <c r="AK95" s="11">
        <f t="shared" si="107"/>
        <v>1</v>
      </c>
      <c r="AL95" s="11">
        <f t="shared" si="108"/>
        <v>1</v>
      </c>
      <c r="AM95" s="11">
        <f t="shared" si="109"/>
        <v>1</v>
      </c>
      <c r="AN95" s="11">
        <f t="shared" si="110"/>
        <v>1</v>
      </c>
      <c r="AO95" s="11">
        <f t="shared" si="111"/>
        <v>0</v>
      </c>
      <c r="AP95" s="11">
        <f t="shared" si="112"/>
        <v>0</v>
      </c>
      <c r="AQ95" s="10">
        <f t="shared" si="113"/>
        <v>4</v>
      </c>
      <c r="AR95" s="11">
        <f t="shared" si="114"/>
        <v>1</v>
      </c>
      <c r="AS95" s="11">
        <f t="shared" si="115"/>
        <v>1</v>
      </c>
      <c r="AT95" s="11">
        <f t="shared" si="116"/>
        <v>1</v>
      </c>
      <c r="AU95" s="11">
        <f t="shared" si="117"/>
        <v>0</v>
      </c>
      <c r="AV95" s="11">
        <f t="shared" si="118"/>
        <v>0</v>
      </c>
      <c r="AW95" s="11">
        <f t="shared" si="119"/>
        <v>0</v>
      </c>
      <c r="AX95" s="10">
        <f t="shared" si="120"/>
        <v>3</v>
      </c>
      <c r="AY95" s="12" t="s">
        <v>1471</v>
      </c>
      <c r="AZ95" s="12">
        <v>821</v>
      </c>
      <c r="BA95" s="13">
        <v>1976</v>
      </c>
      <c r="BB95" s="10">
        <f t="shared" si="71"/>
        <v>0</v>
      </c>
      <c r="BC95" s="17">
        <f t="shared" si="121"/>
        <v>2.7</v>
      </c>
      <c r="BD95" s="10" t="str">
        <f t="shared" si="122"/>
        <v>Varken eller</v>
      </c>
    </row>
    <row r="96" spans="1:56" ht="14.25" x14ac:dyDescent="0.2">
      <c r="A96" s="6" t="s">
        <v>572</v>
      </c>
      <c r="B96" s="7">
        <v>1261</v>
      </c>
      <c r="C96" s="6" t="s">
        <v>669</v>
      </c>
      <c r="D96" s="9" t="str">
        <f t="shared" si="74"/>
        <v>Lena Nilsson</v>
      </c>
      <c r="E96" s="10" t="str">
        <f t="shared" si="75"/>
        <v>lena.nilsson@kavlinge.se</v>
      </c>
      <c r="F96" s="10" t="str">
        <f t="shared" si="76"/>
        <v>Fritid- och föreningssamordnare</v>
      </c>
      <c r="G96" s="11">
        <f t="shared" si="77"/>
        <v>0</v>
      </c>
      <c r="H96" s="11">
        <f t="shared" si="78"/>
        <v>0</v>
      </c>
      <c r="I96" s="11">
        <f t="shared" si="79"/>
        <v>1.25</v>
      </c>
      <c r="J96" s="11">
        <f t="shared" si="80"/>
        <v>0</v>
      </c>
      <c r="K96" s="11">
        <f t="shared" si="81"/>
        <v>0</v>
      </c>
      <c r="L96" s="10">
        <f t="shared" si="82"/>
        <v>1.25</v>
      </c>
      <c r="M96" s="11">
        <f t="shared" si="83"/>
        <v>0</v>
      </c>
      <c r="N96" s="11">
        <f t="shared" si="84"/>
        <v>0</v>
      </c>
      <c r="O96" s="11">
        <f t="shared" si="85"/>
        <v>1</v>
      </c>
      <c r="P96" s="11">
        <f t="shared" si="86"/>
        <v>1</v>
      </c>
      <c r="Q96" s="11">
        <f t="shared" si="87"/>
        <v>0</v>
      </c>
      <c r="R96" s="11">
        <f t="shared" si="88"/>
        <v>0</v>
      </c>
      <c r="S96" s="10">
        <f t="shared" si="89"/>
        <v>2</v>
      </c>
      <c r="T96" s="11">
        <f t="shared" si="90"/>
        <v>0</v>
      </c>
      <c r="U96" s="11">
        <f t="shared" si="91"/>
        <v>0.625</v>
      </c>
      <c r="V96" s="11">
        <f t="shared" si="92"/>
        <v>0</v>
      </c>
      <c r="W96" s="11">
        <f t="shared" si="93"/>
        <v>0</v>
      </c>
      <c r="X96" s="11">
        <f t="shared" si="94"/>
        <v>0</v>
      </c>
      <c r="Y96" s="11">
        <f t="shared" si="95"/>
        <v>0.625</v>
      </c>
      <c r="Z96" s="11">
        <f t="shared" si="96"/>
        <v>0</v>
      </c>
      <c r="AA96" s="11">
        <f t="shared" si="97"/>
        <v>0.625</v>
      </c>
      <c r="AB96" s="11">
        <f t="shared" si="98"/>
        <v>0</v>
      </c>
      <c r="AC96" s="10">
        <f t="shared" si="99"/>
        <v>1.875</v>
      </c>
      <c r="AD96" s="11">
        <f t="shared" si="100"/>
        <v>0</v>
      </c>
      <c r="AE96" s="11">
        <f t="shared" si="101"/>
        <v>2</v>
      </c>
      <c r="AF96" s="11">
        <f t="shared" si="102"/>
        <v>0</v>
      </c>
      <c r="AG96" s="11">
        <f t="shared" si="103"/>
        <v>2</v>
      </c>
      <c r="AH96" s="11">
        <f t="shared" si="104"/>
        <v>1</v>
      </c>
      <c r="AI96" s="11">
        <f t="shared" si="105"/>
        <v>0</v>
      </c>
      <c r="AJ96" s="10">
        <f t="shared" si="106"/>
        <v>5</v>
      </c>
      <c r="AK96" s="11">
        <f t="shared" si="107"/>
        <v>1</v>
      </c>
      <c r="AL96" s="11">
        <f t="shared" si="108"/>
        <v>1</v>
      </c>
      <c r="AM96" s="11">
        <f t="shared" si="109"/>
        <v>1</v>
      </c>
      <c r="AN96" s="11">
        <f t="shared" si="110"/>
        <v>1</v>
      </c>
      <c r="AO96" s="11">
        <f t="shared" si="111"/>
        <v>0</v>
      </c>
      <c r="AP96" s="11">
        <f t="shared" si="112"/>
        <v>0</v>
      </c>
      <c r="AQ96" s="10">
        <f t="shared" si="113"/>
        <v>4</v>
      </c>
      <c r="AR96" s="11">
        <f t="shared" si="114"/>
        <v>1</v>
      </c>
      <c r="AS96" s="11">
        <f t="shared" si="115"/>
        <v>1</v>
      </c>
      <c r="AT96" s="11">
        <f t="shared" si="116"/>
        <v>1</v>
      </c>
      <c r="AU96" s="11">
        <f t="shared" si="117"/>
        <v>0</v>
      </c>
      <c r="AV96" s="11">
        <f t="shared" si="118"/>
        <v>0</v>
      </c>
      <c r="AW96" s="11">
        <f t="shared" si="119"/>
        <v>0</v>
      </c>
      <c r="AX96" s="10">
        <f t="shared" si="120"/>
        <v>3</v>
      </c>
      <c r="AY96" s="12" t="s">
        <v>1472</v>
      </c>
      <c r="AZ96" s="12">
        <v>711</v>
      </c>
      <c r="BA96" s="13">
        <v>1849</v>
      </c>
      <c r="BB96" s="10">
        <f t="shared" si="71"/>
        <v>0</v>
      </c>
      <c r="BC96" s="17">
        <f t="shared" si="121"/>
        <v>2.4</v>
      </c>
      <c r="BD96" s="10" t="str">
        <f t="shared" si="122"/>
        <v>Varken eller</v>
      </c>
    </row>
    <row r="97" spans="1:56" ht="14.25" x14ac:dyDescent="0.2">
      <c r="A97" s="6" t="s">
        <v>572</v>
      </c>
      <c r="B97" s="7">
        <v>1265</v>
      </c>
      <c r="C97" s="6" t="s">
        <v>31</v>
      </c>
      <c r="D97" s="9" t="str">
        <f t="shared" si="74"/>
        <v>Annika Kharraziha</v>
      </c>
      <c r="E97" s="10" t="str">
        <f t="shared" si="75"/>
        <v>annika.kharraziha@sjobo.se</v>
      </c>
      <c r="F97" s="10" t="str">
        <f t="shared" si="76"/>
        <v>Verksamhetschef</v>
      </c>
      <c r="G97" s="11">
        <f t="shared" si="77"/>
        <v>1.25</v>
      </c>
      <c r="H97" s="11">
        <f t="shared" si="78"/>
        <v>0</v>
      </c>
      <c r="I97" s="11">
        <f t="shared" si="79"/>
        <v>1.25</v>
      </c>
      <c r="J97" s="11">
        <f t="shared" si="80"/>
        <v>0</v>
      </c>
      <c r="K97" s="11">
        <f t="shared" si="81"/>
        <v>0</v>
      </c>
      <c r="L97" s="10">
        <f t="shared" si="82"/>
        <v>2.5</v>
      </c>
      <c r="M97" s="11">
        <f t="shared" si="83"/>
        <v>0</v>
      </c>
      <c r="N97" s="11">
        <f t="shared" si="84"/>
        <v>0</v>
      </c>
      <c r="O97" s="11">
        <f t="shared" si="85"/>
        <v>1</v>
      </c>
      <c r="P97" s="11">
        <f t="shared" si="86"/>
        <v>0</v>
      </c>
      <c r="Q97" s="11">
        <f t="shared" si="87"/>
        <v>0</v>
      </c>
      <c r="R97" s="11">
        <f t="shared" si="88"/>
        <v>0</v>
      </c>
      <c r="S97" s="10">
        <f t="shared" si="89"/>
        <v>1</v>
      </c>
      <c r="T97" s="11">
        <f t="shared" si="90"/>
        <v>0</v>
      </c>
      <c r="U97" s="11">
        <f t="shared" si="91"/>
        <v>0.625</v>
      </c>
      <c r="V97" s="11">
        <f t="shared" si="92"/>
        <v>0</v>
      </c>
      <c r="W97" s="11">
        <f t="shared" si="93"/>
        <v>0</v>
      </c>
      <c r="X97" s="11">
        <f t="shared" si="94"/>
        <v>0</v>
      </c>
      <c r="Y97" s="11">
        <f t="shared" si="95"/>
        <v>0.625</v>
      </c>
      <c r="Z97" s="11">
        <f t="shared" si="96"/>
        <v>0.625</v>
      </c>
      <c r="AA97" s="11">
        <f t="shared" si="97"/>
        <v>0.625</v>
      </c>
      <c r="AB97" s="11">
        <f t="shared" si="98"/>
        <v>0</v>
      </c>
      <c r="AC97" s="10">
        <f t="shared" si="99"/>
        <v>2.5</v>
      </c>
      <c r="AD97" s="11">
        <f t="shared" si="100"/>
        <v>0</v>
      </c>
      <c r="AE97" s="11">
        <f t="shared" si="101"/>
        <v>2</v>
      </c>
      <c r="AF97" s="11">
        <f t="shared" si="102"/>
        <v>1</v>
      </c>
      <c r="AG97" s="11">
        <f t="shared" si="103"/>
        <v>0</v>
      </c>
      <c r="AH97" s="11">
        <f t="shared" si="104"/>
        <v>0</v>
      </c>
      <c r="AI97" s="11">
        <f t="shared" si="105"/>
        <v>0</v>
      </c>
      <c r="AJ97" s="10">
        <f t="shared" si="106"/>
        <v>3</v>
      </c>
      <c r="AK97" s="11">
        <f t="shared" si="107"/>
        <v>1</v>
      </c>
      <c r="AL97" s="11">
        <f t="shared" si="108"/>
        <v>1</v>
      </c>
      <c r="AM97" s="11">
        <f t="shared" si="109"/>
        <v>1</v>
      </c>
      <c r="AN97" s="11">
        <f t="shared" si="110"/>
        <v>1</v>
      </c>
      <c r="AO97" s="11">
        <f t="shared" si="111"/>
        <v>0</v>
      </c>
      <c r="AP97" s="11">
        <f t="shared" si="112"/>
        <v>0</v>
      </c>
      <c r="AQ97" s="10">
        <f t="shared" si="113"/>
        <v>4</v>
      </c>
      <c r="AR97" s="11">
        <f t="shared" si="114"/>
        <v>1</v>
      </c>
      <c r="AS97" s="11">
        <f t="shared" si="115"/>
        <v>0</v>
      </c>
      <c r="AT97" s="11">
        <f t="shared" si="116"/>
        <v>1</v>
      </c>
      <c r="AU97" s="11">
        <f t="shared" si="117"/>
        <v>0</v>
      </c>
      <c r="AV97" s="11">
        <f t="shared" si="118"/>
        <v>1</v>
      </c>
      <c r="AW97" s="11">
        <f t="shared" si="119"/>
        <v>0</v>
      </c>
      <c r="AX97" s="10">
        <f t="shared" si="120"/>
        <v>3</v>
      </c>
      <c r="AY97" s="12" t="s">
        <v>1473</v>
      </c>
      <c r="AZ97" s="12">
        <v>911</v>
      </c>
      <c r="BA97" s="13">
        <v>2301</v>
      </c>
      <c r="BB97" s="10">
        <f t="shared" si="71"/>
        <v>2</v>
      </c>
      <c r="BC97" s="17">
        <f t="shared" si="121"/>
        <v>2.6</v>
      </c>
      <c r="BD97" s="10" t="str">
        <f t="shared" si="122"/>
        <v>Bra</v>
      </c>
    </row>
    <row r="98" spans="1:56" ht="14.25" x14ac:dyDescent="0.2">
      <c r="A98" s="6" t="s">
        <v>572</v>
      </c>
      <c r="B98" s="7">
        <v>1285</v>
      </c>
      <c r="C98" s="6" t="s">
        <v>597</v>
      </c>
      <c r="D98" s="9" t="str">
        <f t="shared" si="74"/>
        <v>Jula Hålansson</v>
      </c>
      <c r="E98" s="10" t="str">
        <f t="shared" si="75"/>
        <v>julia.hakansson@eslov.se</v>
      </c>
      <c r="F98" s="10" t="str">
        <f t="shared" si="76"/>
        <v xml:space="preserve">Fältsekreterare </v>
      </c>
      <c r="G98" s="11">
        <f t="shared" si="77"/>
        <v>0</v>
      </c>
      <c r="H98" s="11">
        <f t="shared" si="78"/>
        <v>0</v>
      </c>
      <c r="I98" s="11">
        <f t="shared" si="79"/>
        <v>0</v>
      </c>
      <c r="J98" s="11">
        <f t="shared" si="80"/>
        <v>0</v>
      </c>
      <c r="K98" s="11">
        <f t="shared" si="81"/>
        <v>0</v>
      </c>
      <c r="L98" s="10">
        <f t="shared" si="82"/>
        <v>0</v>
      </c>
      <c r="M98" s="11">
        <f t="shared" si="83"/>
        <v>1</v>
      </c>
      <c r="N98" s="11">
        <f t="shared" si="84"/>
        <v>1</v>
      </c>
      <c r="O98" s="11">
        <f t="shared" si="85"/>
        <v>0</v>
      </c>
      <c r="P98" s="11">
        <f t="shared" si="86"/>
        <v>1</v>
      </c>
      <c r="Q98" s="11">
        <f t="shared" si="87"/>
        <v>0</v>
      </c>
      <c r="R98" s="11">
        <f t="shared" si="88"/>
        <v>0</v>
      </c>
      <c r="S98" s="10">
        <f t="shared" si="89"/>
        <v>3</v>
      </c>
      <c r="T98" s="11">
        <f t="shared" si="90"/>
        <v>0</v>
      </c>
      <c r="U98" s="11">
        <f t="shared" si="91"/>
        <v>0.625</v>
      </c>
      <c r="V98" s="11">
        <f t="shared" si="92"/>
        <v>0.625</v>
      </c>
      <c r="W98" s="11">
        <f t="shared" si="93"/>
        <v>0</v>
      </c>
      <c r="X98" s="11">
        <f t="shared" si="94"/>
        <v>0</v>
      </c>
      <c r="Y98" s="11">
        <f t="shared" si="95"/>
        <v>0.625</v>
      </c>
      <c r="Z98" s="11">
        <f t="shared" si="96"/>
        <v>0.625</v>
      </c>
      <c r="AA98" s="11">
        <f t="shared" si="97"/>
        <v>0</v>
      </c>
      <c r="AB98" s="11">
        <f t="shared" si="98"/>
        <v>0</v>
      </c>
      <c r="AC98" s="10">
        <f t="shared" si="99"/>
        <v>2.5</v>
      </c>
      <c r="AD98" s="11">
        <f t="shared" si="100"/>
        <v>1</v>
      </c>
      <c r="AE98" s="11">
        <f t="shared" si="101"/>
        <v>0</v>
      </c>
      <c r="AF98" s="11">
        <f t="shared" si="102"/>
        <v>0</v>
      </c>
      <c r="AG98" s="11">
        <f t="shared" si="103"/>
        <v>2</v>
      </c>
      <c r="AH98" s="11">
        <f t="shared" si="104"/>
        <v>1</v>
      </c>
      <c r="AI98" s="11">
        <f t="shared" si="105"/>
        <v>0</v>
      </c>
      <c r="AJ98" s="10">
        <f t="shared" si="106"/>
        <v>4</v>
      </c>
      <c r="AK98" s="11">
        <f t="shared" si="107"/>
        <v>1</v>
      </c>
      <c r="AL98" s="11">
        <f t="shared" si="108"/>
        <v>1</v>
      </c>
      <c r="AM98" s="11">
        <f t="shared" si="109"/>
        <v>1</v>
      </c>
      <c r="AN98" s="11">
        <f t="shared" si="110"/>
        <v>1</v>
      </c>
      <c r="AO98" s="11">
        <f t="shared" si="111"/>
        <v>0</v>
      </c>
      <c r="AP98" s="11">
        <f t="shared" si="112"/>
        <v>0</v>
      </c>
      <c r="AQ98" s="10">
        <f t="shared" si="113"/>
        <v>4</v>
      </c>
      <c r="AR98" s="11">
        <f t="shared" si="114"/>
        <v>1</v>
      </c>
      <c r="AS98" s="11">
        <f t="shared" si="115"/>
        <v>1</v>
      </c>
      <c r="AT98" s="11">
        <f t="shared" si="116"/>
        <v>0</v>
      </c>
      <c r="AU98" s="11">
        <f t="shared" si="117"/>
        <v>0</v>
      </c>
      <c r="AV98" s="11">
        <f t="shared" si="118"/>
        <v>0</v>
      </c>
      <c r="AW98" s="11">
        <f t="shared" si="119"/>
        <v>0</v>
      </c>
      <c r="AX98" s="10">
        <f t="shared" si="120"/>
        <v>2</v>
      </c>
      <c r="AY98" s="12" t="s">
        <v>1474</v>
      </c>
      <c r="AZ98" s="12" t="s">
        <v>1475</v>
      </c>
      <c r="BA98" s="13">
        <v>3053</v>
      </c>
      <c r="BB98" s="10">
        <f t="shared" si="71"/>
        <v>4</v>
      </c>
      <c r="BC98" s="17">
        <f t="shared" si="121"/>
        <v>2.8</v>
      </c>
      <c r="BD98" s="10" t="str">
        <f t="shared" si="122"/>
        <v>Bra</v>
      </c>
    </row>
    <row r="99" spans="1:56" ht="14.25" x14ac:dyDescent="0.2">
      <c r="A99" s="6" t="s">
        <v>572</v>
      </c>
      <c r="B99" s="7">
        <v>1283</v>
      </c>
      <c r="C99" s="6" t="s">
        <v>604</v>
      </c>
      <c r="D99" s="9" t="str">
        <f t="shared" si="74"/>
        <v>Lars Olsson</v>
      </c>
      <c r="E99" s="10" t="str">
        <f t="shared" si="75"/>
        <v>lars.olsson@helsingborg.se</v>
      </c>
      <c r="F99" s="10" t="str">
        <f t="shared" si="76"/>
        <v>Strategisk utvecklare, Fritid</v>
      </c>
      <c r="G99" s="11">
        <f t="shared" si="77"/>
        <v>0</v>
      </c>
      <c r="H99" s="11">
        <f t="shared" si="78"/>
        <v>0</v>
      </c>
      <c r="I99" s="11">
        <f t="shared" si="79"/>
        <v>1.25</v>
      </c>
      <c r="J99" s="11">
        <f t="shared" si="80"/>
        <v>1.25</v>
      </c>
      <c r="K99" s="11">
        <f t="shared" si="81"/>
        <v>0</v>
      </c>
      <c r="L99" s="10">
        <f t="shared" si="82"/>
        <v>2.5</v>
      </c>
      <c r="M99" s="11">
        <f t="shared" si="83"/>
        <v>0</v>
      </c>
      <c r="N99" s="11">
        <f t="shared" si="84"/>
        <v>1</v>
      </c>
      <c r="O99" s="11">
        <f t="shared" si="85"/>
        <v>1</v>
      </c>
      <c r="P99" s="11">
        <f t="shared" si="86"/>
        <v>1</v>
      </c>
      <c r="Q99" s="11">
        <f t="shared" si="87"/>
        <v>0</v>
      </c>
      <c r="R99" s="11">
        <f t="shared" si="88"/>
        <v>0</v>
      </c>
      <c r="S99" s="10">
        <f t="shared" si="89"/>
        <v>3</v>
      </c>
      <c r="T99" s="11">
        <f t="shared" si="90"/>
        <v>0.625</v>
      </c>
      <c r="U99" s="11">
        <f t="shared" si="91"/>
        <v>0.625</v>
      </c>
      <c r="V99" s="11">
        <f t="shared" si="92"/>
        <v>0.625</v>
      </c>
      <c r="W99" s="11">
        <f t="shared" si="93"/>
        <v>0</v>
      </c>
      <c r="X99" s="11">
        <f t="shared" si="94"/>
        <v>0</v>
      </c>
      <c r="Y99" s="11">
        <f t="shared" si="95"/>
        <v>0.625</v>
      </c>
      <c r="Z99" s="11">
        <f t="shared" si="96"/>
        <v>0.625</v>
      </c>
      <c r="AA99" s="11">
        <f t="shared" si="97"/>
        <v>0</v>
      </c>
      <c r="AB99" s="11">
        <f t="shared" si="98"/>
        <v>0</v>
      </c>
      <c r="AC99" s="10">
        <f t="shared" si="99"/>
        <v>3.125</v>
      </c>
      <c r="AD99" s="11">
        <f t="shared" si="100"/>
        <v>0</v>
      </c>
      <c r="AE99" s="11">
        <f t="shared" si="101"/>
        <v>2</v>
      </c>
      <c r="AF99" s="11">
        <f t="shared" si="102"/>
        <v>0</v>
      </c>
      <c r="AG99" s="11">
        <f t="shared" si="103"/>
        <v>2</v>
      </c>
      <c r="AH99" s="11">
        <f t="shared" si="104"/>
        <v>0</v>
      </c>
      <c r="AI99" s="11">
        <f t="shared" si="105"/>
        <v>0</v>
      </c>
      <c r="AJ99" s="10">
        <f t="shared" si="106"/>
        <v>4</v>
      </c>
      <c r="AK99" s="11">
        <f t="shared" si="107"/>
        <v>1</v>
      </c>
      <c r="AL99" s="11">
        <f t="shared" si="108"/>
        <v>1</v>
      </c>
      <c r="AM99" s="11">
        <f t="shared" si="109"/>
        <v>0</v>
      </c>
      <c r="AN99" s="11">
        <f t="shared" si="110"/>
        <v>0</v>
      </c>
      <c r="AO99" s="11">
        <f t="shared" si="111"/>
        <v>0</v>
      </c>
      <c r="AP99" s="11">
        <f t="shared" si="112"/>
        <v>0</v>
      </c>
      <c r="AQ99" s="10">
        <f t="shared" si="113"/>
        <v>2</v>
      </c>
      <c r="AR99" s="11">
        <f t="shared" si="114"/>
        <v>0</v>
      </c>
      <c r="AS99" s="11">
        <f t="shared" si="115"/>
        <v>0</v>
      </c>
      <c r="AT99" s="11">
        <f t="shared" si="116"/>
        <v>1</v>
      </c>
      <c r="AU99" s="11">
        <f t="shared" si="117"/>
        <v>0</v>
      </c>
      <c r="AV99" s="11">
        <f t="shared" si="118"/>
        <v>0</v>
      </c>
      <c r="AW99" s="11">
        <f t="shared" si="119"/>
        <v>0</v>
      </c>
      <c r="AX99" s="10">
        <f t="shared" si="120"/>
        <v>1</v>
      </c>
      <c r="AY99" s="12" t="s">
        <v>1349</v>
      </c>
      <c r="AZ99" s="12" t="s">
        <v>1478</v>
      </c>
      <c r="BA99" s="13">
        <v>3043</v>
      </c>
      <c r="BB99" s="10">
        <f t="shared" si="71"/>
        <v>4</v>
      </c>
      <c r="BC99" s="17">
        <f t="shared" si="121"/>
        <v>2.8</v>
      </c>
      <c r="BD99" s="10" t="str">
        <f t="shared" si="122"/>
        <v>Bra</v>
      </c>
    </row>
    <row r="100" spans="1:56" ht="14.25" x14ac:dyDescent="0.2">
      <c r="A100" s="6" t="s">
        <v>572</v>
      </c>
      <c r="B100" s="7">
        <v>1266</v>
      </c>
      <c r="C100" s="6" t="s">
        <v>611</v>
      </c>
      <c r="D100" s="9" t="str">
        <f t="shared" si="74"/>
        <v>Christian Håkansson</v>
      </c>
      <c r="E100" s="10" t="str">
        <f t="shared" si="75"/>
        <v>christian.hakansson@horby.se</v>
      </c>
      <c r="F100" s="10" t="str">
        <f t="shared" si="76"/>
        <v>Verksamhetsansvarig Fritid</v>
      </c>
      <c r="G100" s="11">
        <f t="shared" si="77"/>
        <v>0</v>
      </c>
      <c r="H100" s="11">
        <f t="shared" si="78"/>
        <v>0</v>
      </c>
      <c r="I100" s="11">
        <f t="shared" si="79"/>
        <v>1.25</v>
      </c>
      <c r="J100" s="11">
        <f t="shared" si="80"/>
        <v>0</v>
      </c>
      <c r="K100" s="11">
        <f t="shared" si="81"/>
        <v>0</v>
      </c>
      <c r="L100" s="10">
        <f t="shared" si="82"/>
        <v>1.25</v>
      </c>
      <c r="M100" s="11">
        <f t="shared" si="83"/>
        <v>1</v>
      </c>
      <c r="N100" s="11">
        <f t="shared" si="84"/>
        <v>0</v>
      </c>
      <c r="O100" s="11">
        <f t="shared" si="85"/>
        <v>0</v>
      </c>
      <c r="P100" s="11">
        <f t="shared" si="86"/>
        <v>1</v>
      </c>
      <c r="Q100" s="11">
        <f t="shared" si="87"/>
        <v>0</v>
      </c>
      <c r="R100" s="11">
        <f t="shared" si="88"/>
        <v>0</v>
      </c>
      <c r="S100" s="10">
        <f t="shared" si="89"/>
        <v>2</v>
      </c>
      <c r="T100" s="11">
        <f t="shared" si="90"/>
        <v>0</v>
      </c>
      <c r="U100" s="11">
        <f t="shared" si="91"/>
        <v>0.625</v>
      </c>
      <c r="V100" s="11">
        <f t="shared" si="92"/>
        <v>0</v>
      </c>
      <c r="W100" s="11">
        <f t="shared" si="93"/>
        <v>0.625</v>
      </c>
      <c r="X100" s="11">
        <f t="shared" si="94"/>
        <v>0</v>
      </c>
      <c r="Y100" s="11">
        <f t="shared" si="95"/>
        <v>0.625</v>
      </c>
      <c r="Z100" s="11">
        <f t="shared" si="96"/>
        <v>0.625</v>
      </c>
      <c r="AA100" s="11">
        <f t="shared" si="97"/>
        <v>0</v>
      </c>
      <c r="AB100" s="11">
        <f t="shared" si="98"/>
        <v>0</v>
      </c>
      <c r="AC100" s="10">
        <f t="shared" si="99"/>
        <v>2.5</v>
      </c>
      <c r="AD100" s="11">
        <f t="shared" si="100"/>
        <v>0</v>
      </c>
      <c r="AE100" s="11">
        <f t="shared" si="101"/>
        <v>2</v>
      </c>
      <c r="AF100" s="11">
        <f t="shared" si="102"/>
        <v>0</v>
      </c>
      <c r="AG100" s="11">
        <f t="shared" si="103"/>
        <v>2</v>
      </c>
      <c r="AH100" s="11">
        <f t="shared" si="104"/>
        <v>0</v>
      </c>
      <c r="AI100" s="11">
        <f t="shared" si="105"/>
        <v>0</v>
      </c>
      <c r="AJ100" s="10">
        <f t="shared" si="106"/>
        <v>4</v>
      </c>
      <c r="AK100" s="11">
        <f t="shared" si="107"/>
        <v>1</v>
      </c>
      <c r="AL100" s="11">
        <f t="shared" si="108"/>
        <v>1</v>
      </c>
      <c r="AM100" s="11">
        <f t="shared" si="109"/>
        <v>1</v>
      </c>
      <c r="AN100" s="11">
        <f t="shared" si="110"/>
        <v>1</v>
      </c>
      <c r="AO100" s="11">
        <f t="shared" si="111"/>
        <v>0</v>
      </c>
      <c r="AP100" s="11">
        <f t="shared" si="112"/>
        <v>0</v>
      </c>
      <c r="AQ100" s="10">
        <f t="shared" si="113"/>
        <v>4</v>
      </c>
      <c r="AR100" s="11">
        <f t="shared" si="114"/>
        <v>1</v>
      </c>
      <c r="AS100" s="11">
        <f t="shared" si="115"/>
        <v>1</v>
      </c>
      <c r="AT100" s="11">
        <f t="shared" si="116"/>
        <v>0</v>
      </c>
      <c r="AU100" s="11">
        <f t="shared" si="117"/>
        <v>0</v>
      </c>
      <c r="AV100" s="11">
        <f t="shared" si="118"/>
        <v>0</v>
      </c>
      <c r="AW100" s="11">
        <f t="shared" si="119"/>
        <v>0</v>
      </c>
      <c r="AX100" s="10">
        <f t="shared" si="120"/>
        <v>2</v>
      </c>
      <c r="AY100" s="12" t="s">
        <v>1480</v>
      </c>
      <c r="AZ100" s="12" t="s">
        <v>1481</v>
      </c>
      <c r="BA100" s="13">
        <v>2782</v>
      </c>
      <c r="BB100" s="10">
        <f t="shared" si="71"/>
        <v>3</v>
      </c>
      <c r="BC100" s="17">
        <f t="shared" si="121"/>
        <v>2.7</v>
      </c>
      <c r="BD100" s="10" t="str">
        <f t="shared" si="122"/>
        <v>Varken eller</v>
      </c>
    </row>
    <row r="101" spans="1:56" ht="14.25" x14ac:dyDescent="0.2">
      <c r="A101" s="6" t="s">
        <v>572</v>
      </c>
      <c r="B101" s="7">
        <v>1291</v>
      </c>
      <c r="C101" s="6" t="s">
        <v>386</v>
      </c>
      <c r="D101" s="9" t="str">
        <f t="shared" si="74"/>
        <v>Seth Selleck</v>
      </c>
      <c r="E101" s="10" t="str">
        <f t="shared" si="75"/>
        <v>seth.selleck@simrishamn.se</v>
      </c>
      <c r="F101" s="10" t="str">
        <f t="shared" si="76"/>
        <v>Ungdomssamordnare</v>
      </c>
      <c r="G101" s="11">
        <f t="shared" si="77"/>
        <v>1.25</v>
      </c>
      <c r="H101" s="11">
        <f t="shared" si="78"/>
        <v>1.25</v>
      </c>
      <c r="I101" s="11">
        <f t="shared" si="79"/>
        <v>1.25</v>
      </c>
      <c r="J101" s="11">
        <f t="shared" si="80"/>
        <v>1.25</v>
      </c>
      <c r="K101" s="11">
        <f t="shared" si="81"/>
        <v>0</v>
      </c>
      <c r="L101" s="10">
        <f t="shared" si="82"/>
        <v>5</v>
      </c>
      <c r="M101" s="11">
        <f t="shared" si="83"/>
        <v>0</v>
      </c>
      <c r="N101" s="11">
        <f t="shared" si="84"/>
        <v>1</v>
      </c>
      <c r="O101" s="11">
        <f t="shared" si="85"/>
        <v>1</v>
      </c>
      <c r="P101" s="11">
        <f t="shared" si="86"/>
        <v>1</v>
      </c>
      <c r="Q101" s="11">
        <f t="shared" si="87"/>
        <v>0</v>
      </c>
      <c r="R101" s="11">
        <f t="shared" si="88"/>
        <v>0</v>
      </c>
      <c r="S101" s="10">
        <f t="shared" si="89"/>
        <v>3</v>
      </c>
      <c r="T101" s="11">
        <f t="shared" si="90"/>
        <v>0.625</v>
      </c>
      <c r="U101" s="11">
        <f t="shared" si="91"/>
        <v>0.625</v>
      </c>
      <c r="V101" s="11">
        <f t="shared" si="92"/>
        <v>0.625</v>
      </c>
      <c r="W101" s="11">
        <f t="shared" si="93"/>
        <v>0.625</v>
      </c>
      <c r="X101" s="11">
        <f t="shared" si="94"/>
        <v>0</v>
      </c>
      <c r="Y101" s="11">
        <f t="shared" si="95"/>
        <v>0.625</v>
      </c>
      <c r="Z101" s="11">
        <f t="shared" si="96"/>
        <v>0</v>
      </c>
      <c r="AA101" s="11">
        <f t="shared" si="97"/>
        <v>0.625</v>
      </c>
      <c r="AB101" s="11">
        <f t="shared" si="98"/>
        <v>0</v>
      </c>
      <c r="AC101" s="10">
        <f t="shared" si="99"/>
        <v>3.75</v>
      </c>
      <c r="AD101" s="11">
        <f t="shared" si="100"/>
        <v>1</v>
      </c>
      <c r="AE101" s="11">
        <f t="shared" si="101"/>
        <v>0</v>
      </c>
      <c r="AF101" s="11">
        <f t="shared" si="102"/>
        <v>0</v>
      </c>
      <c r="AG101" s="11">
        <f t="shared" si="103"/>
        <v>2</v>
      </c>
      <c r="AH101" s="11">
        <f t="shared" si="104"/>
        <v>0</v>
      </c>
      <c r="AI101" s="11">
        <f t="shared" si="105"/>
        <v>0</v>
      </c>
      <c r="AJ101" s="10">
        <f t="shared" si="106"/>
        <v>3</v>
      </c>
      <c r="AK101" s="11">
        <f t="shared" si="107"/>
        <v>1</v>
      </c>
      <c r="AL101" s="11">
        <f t="shared" si="108"/>
        <v>1</v>
      </c>
      <c r="AM101" s="11">
        <f t="shared" si="109"/>
        <v>1</v>
      </c>
      <c r="AN101" s="11">
        <f t="shared" si="110"/>
        <v>1</v>
      </c>
      <c r="AO101" s="11">
        <f t="shared" si="111"/>
        <v>0</v>
      </c>
      <c r="AP101" s="11">
        <f t="shared" si="112"/>
        <v>0</v>
      </c>
      <c r="AQ101" s="10">
        <f t="shared" si="113"/>
        <v>4</v>
      </c>
      <c r="AR101" s="11">
        <f t="shared" si="114"/>
        <v>1</v>
      </c>
      <c r="AS101" s="11">
        <f t="shared" si="115"/>
        <v>0</v>
      </c>
      <c r="AT101" s="11">
        <f t="shared" si="116"/>
        <v>0</v>
      </c>
      <c r="AU101" s="11">
        <f t="shared" si="117"/>
        <v>0</v>
      </c>
      <c r="AV101" s="11">
        <f t="shared" si="118"/>
        <v>0</v>
      </c>
      <c r="AW101" s="11">
        <f t="shared" si="119"/>
        <v>0</v>
      </c>
      <c r="AX101" s="10">
        <f t="shared" si="120"/>
        <v>1</v>
      </c>
      <c r="AY101" s="12">
        <v>920</v>
      </c>
      <c r="AZ101" s="12" t="s">
        <v>1482</v>
      </c>
      <c r="BA101" s="13">
        <v>2355</v>
      </c>
      <c r="BB101" s="10">
        <f t="shared" si="71"/>
        <v>2</v>
      </c>
      <c r="BC101" s="17">
        <f t="shared" si="121"/>
        <v>3.1</v>
      </c>
      <c r="BD101" s="10" t="str">
        <f t="shared" si="122"/>
        <v>Bra</v>
      </c>
    </row>
    <row r="102" spans="1:56" ht="14.25" x14ac:dyDescent="0.2">
      <c r="A102" s="6" t="s">
        <v>572</v>
      </c>
      <c r="B102" s="7">
        <v>1287</v>
      </c>
      <c r="C102" s="6" t="s">
        <v>661</v>
      </c>
      <c r="D102" s="9" t="str">
        <f t="shared" si="74"/>
        <v>Karin Jeppsson</v>
      </c>
      <c r="E102" s="10" t="str">
        <f t="shared" si="75"/>
        <v>karin.jeppsson@trelleborg.se</v>
      </c>
      <c r="F102" s="10" t="str">
        <f t="shared" si="76"/>
        <v>samordnare ANDT samt barnkonventionen</v>
      </c>
      <c r="G102" s="11">
        <f t="shared" si="77"/>
        <v>1.25</v>
      </c>
      <c r="H102" s="11">
        <f t="shared" si="78"/>
        <v>0</v>
      </c>
      <c r="I102" s="11">
        <f t="shared" si="79"/>
        <v>1.25</v>
      </c>
      <c r="J102" s="11">
        <f t="shared" si="80"/>
        <v>1.25</v>
      </c>
      <c r="K102" s="11">
        <f t="shared" si="81"/>
        <v>0</v>
      </c>
      <c r="L102" s="10">
        <f t="shared" si="82"/>
        <v>3.75</v>
      </c>
      <c r="M102" s="11">
        <f t="shared" si="83"/>
        <v>1</v>
      </c>
      <c r="N102" s="11">
        <f t="shared" si="84"/>
        <v>1</v>
      </c>
      <c r="O102" s="11">
        <f t="shared" si="85"/>
        <v>1</v>
      </c>
      <c r="P102" s="11">
        <f t="shared" si="86"/>
        <v>1</v>
      </c>
      <c r="Q102" s="11">
        <f t="shared" si="87"/>
        <v>0</v>
      </c>
      <c r="R102" s="11">
        <f t="shared" si="88"/>
        <v>0</v>
      </c>
      <c r="S102" s="10">
        <f t="shared" si="89"/>
        <v>4</v>
      </c>
      <c r="T102" s="11">
        <f t="shared" si="90"/>
        <v>0</v>
      </c>
      <c r="U102" s="11">
        <f t="shared" si="91"/>
        <v>0.625</v>
      </c>
      <c r="V102" s="11">
        <f t="shared" si="92"/>
        <v>0.625</v>
      </c>
      <c r="W102" s="11">
        <f t="shared" si="93"/>
        <v>0</v>
      </c>
      <c r="X102" s="11">
        <f t="shared" si="94"/>
        <v>0</v>
      </c>
      <c r="Y102" s="11">
        <f t="shared" si="95"/>
        <v>0.625</v>
      </c>
      <c r="Z102" s="11">
        <f t="shared" si="96"/>
        <v>0.625</v>
      </c>
      <c r="AA102" s="11">
        <f t="shared" si="97"/>
        <v>0</v>
      </c>
      <c r="AB102" s="11">
        <f t="shared" si="98"/>
        <v>0</v>
      </c>
      <c r="AC102" s="10">
        <f t="shared" si="99"/>
        <v>2.5</v>
      </c>
      <c r="AD102" s="11">
        <f t="shared" si="100"/>
        <v>0</v>
      </c>
      <c r="AE102" s="11">
        <f t="shared" si="101"/>
        <v>2</v>
      </c>
      <c r="AF102" s="11">
        <f t="shared" si="102"/>
        <v>0</v>
      </c>
      <c r="AG102" s="11">
        <f t="shared" si="103"/>
        <v>2</v>
      </c>
      <c r="AH102" s="11">
        <f t="shared" si="104"/>
        <v>1</v>
      </c>
      <c r="AI102" s="11">
        <f t="shared" si="105"/>
        <v>0</v>
      </c>
      <c r="AJ102" s="10">
        <f t="shared" si="106"/>
        <v>5</v>
      </c>
      <c r="AK102" s="11">
        <f t="shared" si="107"/>
        <v>1</v>
      </c>
      <c r="AL102" s="11">
        <f t="shared" si="108"/>
        <v>1</v>
      </c>
      <c r="AM102" s="11">
        <f t="shared" si="109"/>
        <v>0</v>
      </c>
      <c r="AN102" s="11">
        <f t="shared" si="110"/>
        <v>1</v>
      </c>
      <c r="AO102" s="11">
        <f t="shared" si="111"/>
        <v>0</v>
      </c>
      <c r="AP102" s="11">
        <f t="shared" si="112"/>
        <v>0</v>
      </c>
      <c r="AQ102" s="10">
        <f t="shared" si="113"/>
        <v>3</v>
      </c>
      <c r="AR102" s="11">
        <f t="shared" si="114"/>
        <v>0</v>
      </c>
      <c r="AS102" s="11">
        <f t="shared" si="115"/>
        <v>1</v>
      </c>
      <c r="AT102" s="11">
        <f t="shared" si="116"/>
        <v>1</v>
      </c>
      <c r="AU102" s="11">
        <f t="shared" si="117"/>
        <v>0</v>
      </c>
      <c r="AV102" s="11">
        <f t="shared" si="118"/>
        <v>0</v>
      </c>
      <c r="AW102" s="11">
        <f t="shared" si="119"/>
        <v>0</v>
      </c>
      <c r="AX102" s="10">
        <f t="shared" si="120"/>
        <v>2</v>
      </c>
      <c r="AY102" s="12" t="s">
        <v>1483</v>
      </c>
      <c r="AZ102" s="12" t="s">
        <v>1484</v>
      </c>
      <c r="BA102" s="13">
        <v>2683</v>
      </c>
      <c r="BB102" s="10">
        <f t="shared" si="71"/>
        <v>3</v>
      </c>
      <c r="BC102" s="17">
        <f t="shared" si="121"/>
        <v>3.3</v>
      </c>
      <c r="BD102" s="10" t="str">
        <f t="shared" si="122"/>
        <v>Mycket bra</v>
      </c>
    </row>
    <row r="103" spans="1:56" ht="14.25" x14ac:dyDescent="0.2">
      <c r="A103" s="6" t="s">
        <v>572</v>
      </c>
      <c r="B103" s="7">
        <v>1277</v>
      </c>
      <c r="C103" s="6" t="s">
        <v>683</v>
      </c>
      <c r="D103" s="9" t="str">
        <f t="shared" si="74"/>
        <v>Magnus Persson</v>
      </c>
      <c r="E103" s="10" t="str">
        <f t="shared" si="75"/>
        <v>magnus.persson@astorp.se</v>
      </c>
      <c r="F103" s="10" t="str">
        <f t="shared" si="76"/>
        <v>Fältsekreterare</v>
      </c>
      <c r="G103" s="11">
        <f t="shared" si="77"/>
        <v>0</v>
      </c>
      <c r="H103" s="11">
        <f t="shared" si="78"/>
        <v>0</v>
      </c>
      <c r="I103" s="11">
        <f t="shared" si="79"/>
        <v>0</v>
      </c>
      <c r="J103" s="11">
        <f t="shared" si="80"/>
        <v>1.25</v>
      </c>
      <c r="K103" s="11">
        <f t="shared" si="81"/>
        <v>0</v>
      </c>
      <c r="L103" s="10">
        <f t="shared" si="82"/>
        <v>1.25</v>
      </c>
      <c r="M103" s="11">
        <f t="shared" si="83"/>
        <v>1</v>
      </c>
      <c r="N103" s="11">
        <f t="shared" si="84"/>
        <v>0</v>
      </c>
      <c r="O103" s="11">
        <f t="shared" si="85"/>
        <v>1</v>
      </c>
      <c r="P103" s="11">
        <f t="shared" si="86"/>
        <v>1</v>
      </c>
      <c r="Q103" s="11">
        <f t="shared" si="87"/>
        <v>1</v>
      </c>
      <c r="R103" s="11">
        <f t="shared" si="88"/>
        <v>0</v>
      </c>
      <c r="S103" s="10">
        <f t="shared" si="89"/>
        <v>4</v>
      </c>
      <c r="T103" s="11">
        <f t="shared" si="90"/>
        <v>0</v>
      </c>
      <c r="U103" s="11">
        <f t="shared" si="91"/>
        <v>0</v>
      </c>
      <c r="V103" s="11">
        <f t="shared" si="92"/>
        <v>0.625</v>
      </c>
      <c r="W103" s="11">
        <f t="shared" si="93"/>
        <v>0.625</v>
      </c>
      <c r="X103" s="11">
        <f t="shared" si="94"/>
        <v>0</v>
      </c>
      <c r="Y103" s="11">
        <f t="shared" si="95"/>
        <v>0.625</v>
      </c>
      <c r="Z103" s="11">
        <f t="shared" si="96"/>
        <v>0.625</v>
      </c>
      <c r="AA103" s="11">
        <f t="shared" si="97"/>
        <v>0</v>
      </c>
      <c r="AB103" s="11">
        <f t="shared" si="98"/>
        <v>0</v>
      </c>
      <c r="AC103" s="10">
        <f t="shared" si="99"/>
        <v>2.5</v>
      </c>
      <c r="AD103" s="11">
        <f t="shared" si="100"/>
        <v>0</v>
      </c>
      <c r="AE103" s="11">
        <f t="shared" si="101"/>
        <v>2</v>
      </c>
      <c r="AF103" s="11">
        <f t="shared" si="102"/>
        <v>1</v>
      </c>
      <c r="AG103" s="11">
        <f t="shared" si="103"/>
        <v>0</v>
      </c>
      <c r="AH103" s="11">
        <f t="shared" si="104"/>
        <v>0</v>
      </c>
      <c r="AI103" s="11">
        <f t="shared" si="105"/>
        <v>0</v>
      </c>
      <c r="AJ103" s="10">
        <f t="shared" si="106"/>
        <v>3</v>
      </c>
      <c r="AK103" s="11">
        <f t="shared" si="107"/>
        <v>1</v>
      </c>
      <c r="AL103" s="11">
        <f t="shared" si="108"/>
        <v>1</v>
      </c>
      <c r="AM103" s="11">
        <f t="shared" si="109"/>
        <v>1</v>
      </c>
      <c r="AN103" s="11">
        <f t="shared" si="110"/>
        <v>1</v>
      </c>
      <c r="AO103" s="11">
        <f t="shared" si="111"/>
        <v>0</v>
      </c>
      <c r="AP103" s="11">
        <f t="shared" si="112"/>
        <v>0</v>
      </c>
      <c r="AQ103" s="10">
        <f t="shared" si="113"/>
        <v>4</v>
      </c>
      <c r="AR103" s="11">
        <f t="shared" si="114"/>
        <v>1</v>
      </c>
      <c r="AS103" s="11">
        <f t="shared" si="115"/>
        <v>0</v>
      </c>
      <c r="AT103" s="11">
        <f t="shared" si="116"/>
        <v>0</v>
      </c>
      <c r="AU103" s="11">
        <f t="shared" si="117"/>
        <v>0</v>
      </c>
      <c r="AV103" s="11">
        <f t="shared" si="118"/>
        <v>0</v>
      </c>
      <c r="AW103" s="11">
        <f t="shared" si="119"/>
        <v>0</v>
      </c>
      <c r="AX103" s="10">
        <f t="shared" si="120"/>
        <v>1</v>
      </c>
      <c r="AY103" s="12" t="s">
        <v>1485</v>
      </c>
      <c r="AZ103" s="12" t="s">
        <v>1486</v>
      </c>
      <c r="BA103" s="13">
        <v>2544</v>
      </c>
      <c r="BB103" s="10">
        <f t="shared" si="71"/>
        <v>3</v>
      </c>
      <c r="BC103" s="17">
        <f t="shared" si="121"/>
        <v>2.7</v>
      </c>
      <c r="BD103" s="10" t="str">
        <f t="shared" si="122"/>
        <v>Bra</v>
      </c>
    </row>
    <row r="104" spans="1:56" ht="14.25" x14ac:dyDescent="0.2">
      <c r="A104" s="6" t="s">
        <v>572</v>
      </c>
      <c r="B104" s="7">
        <v>1262</v>
      </c>
      <c r="C104" s="6" t="s">
        <v>620</v>
      </c>
      <c r="D104" s="9" t="str">
        <f t="shared" si="74"/>
        <v>Stefan Hansson</v>
      </c>
      <c r="E104" s="10" t="str">
        <f t="shared" si="75"/>
        <v>stefan.hansson@lomma.se</v>
      </c>
      <c r="F104" s="10" t="str">
        <f t="shared" si="76"/>
        <v>Områdeschef Fritid</v>
      </c>
      <c r="G104" s="11">
        <f t="shared" si="77"/>
        <v>1.25</v>
      </c>
      <c r="H104" s="11">
        <f t="shared" si="78"/>
        <v>0</v>
      </c>
      <c r="I104" s="11">
        <f t="shared" si="79"/>
        <v>0</v>
      </c>
      <c r="J104" s="11">
        <f t="shared" si="80"/>
        <v>1.25</v>
      </c>
      <c r="K104" s="11">
        <f t="shared" si="81"/>
        <v>0</v>
      </c>
      <c r="L104" s="10">
        <f t="shared" si="82"/>
        <v>2.5</v>
      </c>
      <c r="M104" s="11">
        <f t="shared" si="83"/>
        <v>1</v>
      </c>
      <c r="N104" s="11">
        <f t="shared" si="84"/>
        <v>1</v>
      </c>
      <c r="O104" s="11">
        <f t="shared" si="85"/>
        <v>1</v>
      </c>
      <c r="P104" s="11">
        <f t="shared" si="86"/>
        <v>1</v>
      </c>
      <c r="Q104" s="11">
        <f t="shared" si="87"/>
        <v>0</v>
      </c>
      <c r="R104" s="11">
        <f t="shared" si="88"/>
        <v>0</v>
      </c>
      <c r="S104" s="10">
        <f t="shared" si="89"/>
        <v>4</v>
      </c>
      <c r="T104" s="11">
        <f t="shared" si="90"/>
        <v>0</v>
      </c>
      <c r="U104" s="11">
        <f t="shared" si="91"/>
        <v>0.625</v>
      </c>
      <c r="V104" s="11">
        <f t="shared" si="92"/>
        <v>0.625</v>
      </c>
      <c r="W104" s="11">
        <f t="shared" si="93"/>
        <v>0.625</v>
      </c>
      <c r="X104" s="11">
        <f t="shared" si="94"/>
        <v>0.625</v>
      </c>
      <c r="Y104" s="11">
        <f t="shared" si="95"/>
        <v>0.625</v>
      </c>
      <c r="Z104" s="11">
        <f t="shared" si="96"/>
        <v>0.625</v>
      </c>
      <c r="AA104" s="11">
        <f t="shared" si="97"/>
        <v>0.625</v>
      </c>
      <c r="AB104" s="11">
        <f t="shared" si="98"/>
        <v>0</v>
      </c>
      <c r="AC104" s="10">
        <f t="shared" si="99"/>
        <v>4.375</v>
      </c>
      <c r="AD104" s="11">
        <f t="shared" si="100"/>
        <v>0</v>
      </c>
      <c r="AE104" s="11">
        <f t="shared" si="101"/>
        <v>2</v>
      </c>
      <c r="AF104" s="11">
        <f t="shared" si="102"/>
        <v>0</v>
      </c>
      <c r="AG104" s="11">
        <f t="shared" si="103"/>
        <v>2</v>
      </c>
      <c r="AH104" s="11">
        <f t="shared" si="104"/>
        <v>0</v>
      </c>
      <c r="AI104" s="11">
        <f t="shared" si="105"/>
        <v>0</v>
      </c>
      <c r="AJ104" s="10">
        <f t="shared" si="106"/>
        <v>4</v>
      </c>
      <c r="AK104" s="11">
        <f t="shared" si="107"/>
        <v>1</v>
      </c>
      <c r="AL104" s="11">
        <f t="shared" si="108"/>
        <v>1</v>
      </c>
      <c r="AM104" s="11">
        <f t="shared" si="109"/>
        <v>1</v>
      </c>
      <c r="AN104" s="11">
        <f t="shared" si="110"/>
        <v>1</v>
      </c>
      <c r="AO104" s="11">
        <f t="shared" si="111"/>
        <v>1</v>
      </c>
      <c r="AP104" s="11">
        <f t="shared" si="112"/>
        <v>0</v>
      </c>
      <c r="AQ104" s="10">
        <f t="shared" si="113"/>
        <v>5</v>
      </c>
      <c r="AR104" s="11">
        <f t="shared" si="114"/>
        <v>0</v>
      </c>
      <c r="AS104" s="11">
        <f t="shared" si="115"/>
        <v>1</v>
      </c>
      <c r="AT104" s="11">
        <f t="shared" si="116"/>
        <v>0</v>
      </c>
      <c r="AU104" s="11">
        <f t="shared" si="117"/>
        <v>0</v>
      </c>
      <c r="AV104" s="11">
        <f t="shared" si="118"/>
        <v>0</v>
      </c>
      <c r="AW104" s="11">
        <f t="shared" si="119"/>
        <v>0</v>
      </c>
      <c r="AX104" s="10">
        <f t="shared" si="120"/>
        <v>1</v>
      </c>
      <c r="AY104" s="12" t="s">
        <v>1487</v>
      </c>
      <c r="AZ104" s="12" t="s">
        <v>1379</v>
      </c>
      <c r="BA104" s="13">
        <v>2522</v>
      </c>
      <c r="BB104" s="10">
        <f t="shared" si="71"/>
        <v>3</v>
      </c>
      <c r="BC104" s="17">
        <f t="shared" si="121"/>
        <v>3.4</v>
      </c>
      <c r="BD104" s="10" t="str">
        <f t="shared" si="122"/>
        <v>Bra</v>
      </c>
    </row>
    <row r="105" spans="1:56" ht="14.25" x14ac:dyDescent="0.2">
      <c r="A105" s="6" t="s">
        <v>572</v>
      </c>
      <c r="B105" s="7">
        <v>1275</v>
      </c>
      <c r="C105" s="6" t="s">
        <v>674</v>
      </c>
      <c r="D105" s="9" t="str">
        <f t="shared" si="74"/>
        <v>Magnus Almström</v>
      </c>
      <c r="E105" s="10" t="str">
        <f t="shared" si="75"/>
        <v>magnus.almstrom@perstorp.se</v>
      </c>
      <c r="F105" s="10" t="str">
        <f t="shared" si="76"/>
        <v>Fritidschef</v>
      </c>
      <c r="G105" s="11">
        <f t="shared" si="77"/>
        <v>0</v>
      </c>
      <c r="H105" s="11">
        <f t="shared" si="78"/>
        <v>0</v>
      </c>
      <c r="I105" s="11">
        <f t="shared" si="79"/>
        <v>0</v>
      </c>
      <c r="J105" s="11">
        <f t="shared" si="80"/>
        <v>1.25</v>
      </c>
      <c r="K105" s="11">
        <f t="shared" si="81"/>
        <v>0</v>
      </c>
      <c r="L105" s="10">
        <f t="shared" si="82"/>
        <v>1.25</v>
      </c>
      <c r="M105" s="11">
        <f t="shared" si="83"/>
        <v>0</v>
      </c>
      <c r="N105" s="11">
        <f t="shared" si="84"/>
        <v>1</v>
      </c>
      <c r="O105" s="11">
        <f t="shared" si="85"/>
        <v>1</v>
      </c>
      <c r="P105" s="11">
        <f t="shared" si="86"/>
        <v>1</v>
      </c>
      <c r="Q105" s="11">
        <f t="shared" si="87"/>
        <v>0</v>
      </c>
      <c r="R105" s="11">
        <f t="shared" si="88"/>
        <v>0</v>
      </c>
      <c r="S105" s="10">
        <f t="shared" si="89"/>
        <v>3</v>
      </c>
      <c r="T105" s="11">
        <f t="shared" si="90"/>
        <v>0</v>
      </c>
      <c r="U105" s="11">
        <f t="shared" si="91"/>
        <v>0</v>
      </c>
      <c r="V105" s="11">
        <f t="shared" si="92"/>
        <v>0.625</v>
      </c>
      <c r="W105" s="11">
        <f t="shared" si="93"/>
        <v>0.625</v>
      </c>
      <c r="X105" s="11">
        <f t="shared" si="94"/>
        <v>0</v>
      </c>
      <c r="Y105" s="11">
        <f t="shared" si="95"/>
        <v>0.625</v>
      </c>
      <c r="Z105" s="11">
        <f t="shared" si="96"/>
        <v>0.625</v>
      </c>
      <c r="AA105" s="11">
        <f t="shared" si="97"/>
        <v>0</v>
      </c>
      <c r="AB105" s="11">
        <f t="shared" si="98"/>
        <v>0</v>
      </c>
      <c r="AC105" s="10">
        <f t="shared" si="99"/>
        <v>2.5</v>
      </c>
      <c r="AD105" s="11">
        <f t="shared" si="100"/>
        <v>0</v>
      </c>
      <c r="AE105" s="11">
        <f t="shared" si="101"/>
        <v>2</v>
      </c>
      <c r="AF105" s="11">
        <f t="shared" si="102"/>
        <v>0</v>
      </c>
      <c r="AG105" s="11">
        <f t="shared" si="103"/>
        <v>2</v>
      </c>
      <c r="AH105" s="11">
        <f t="shared" si="104"/>
        <v>0</v>
      </c>
      <c r="AI105" s="11">
        <f t="shared" si="105"/>
        <v>0</v>
      </c>
      <c r="AJ105" s="10">
        <f t="shared" si="106"/>
        <v>4</v>
      </c>
      <c r="AK105" s="11">
        <f t="shared" si="107"/>
        <v>1</v>
      </c>
      <c r="AL105" s="11">
        <f t="shared" si="108"/>
        <v>1</v>
      </c>
      <c r="AM105" s="11">
        <f t="shared" si="109"/>
        <v>1</v>
      </c>
      <c r="AN105" s="11">
        <f t="shared" si="110"/>
        <v>1</v>
      </c>
      <c r="AO105" s="11">
        <f t="shared" si="111"/>
        <v>0</v>
      </c>
      <c r="AP105" s="11">
        <f t="shared" si="112"/>
        <v>0</v>
      </c>
      <c r="AQ105" s="10">
        <f t="shared" si="113"/>
        <v>4</v>
      </c>
      <c r="AR105" s="11">
        <f t="shared" si="114"/>
        <v>0</v>
      </c>
      <c r="AS105" s="11">
        <f t="shared" si="115"/>
        <v>1</v>
      </c>
      <c r="AT105" s="11">
        <f t="shared" si="116"/>
        <v>1</v>
      </c>
      <c r="AU105" s="11">
        <f t="shared" si="117"/>
        <v>0</v>
      </c>
      <c r="AV105" s="11">
        <f t="shared" si="118"/>
        <v>0</v>
      </c>
      <c r="AW105" s="11">
        <f t="shared" si="119"/>
        <v>0</v>
      </c>
      <c r="AX105" s="10">
        <f t="shared" si="120"/>
        <v>2</v>
      </c>
      <c r="AY105" s="12" t="s">
        <v>1488</v>
      </c>
      <c r="AZ105" s="12">
        <v>817</v>
      </c>
      <c r="BA105" s="13">
        <v>3065</v>
      </c>
      <c r="BB105" s="10">
        <f t="shared" si="71"/>
        <v>4</v>
      </c>
      <c r="BC105" s="17">
        <f t="shared" si="121"/>
        <v>3</v>
      </c>
      <c r="BD105" s="10" t="str">
        <f t="shared" si="122"/>
        <v>Varken eller</v>
      </c>
    </row>
    <row r="106" spans="1:56" ht="14.25" x14ac:dyDescent="0.2">
      <c r="A106" s="6" t="s">
        <v>572</v>
      </c>
      <c r="B106" s="7">
        <v>1272</v>
      </c>
      <c r="C106" s="6" t="s">
        <v>586</v>
      </c>
      <c r="D106" s="9" t="str">
        <f t="shared" si="74"/>
        <v>Robert Sestrajcic</v>
      </c>
      <c r="E106" s="10" t="str">
        <f t="shared" si="75"/>
        <v>robert.sestrajcic@bromolla.se</v>
      </c>
      <c r="F106" s="10" t="str">
        <f t="shared" si="76"/>
        <v>Ungdomssekreterare</v>
      </c>
      <c r="G106" s="11">
        <f t="shared" si="77"/>
        <v>1.25</v>
      </c>
      <c r="H106" s="11">
        <f t="shared" si="78"/>
        <v>1.25</v>
      </c>
      <c r="I106" s="11">
        <f t="shared" si="79"/>
        <v>1.25</v>
      </c>
      <c r="J106" s="11">
        <f t="shared" si="80"/>
        <v>1.25</v>
      </c>
      <c r="K106" s="11">
        <f t="shared" si="81"/>
        <v>0</v>
      </c>
      <c r="L106" s="10">
        <f t="shared" si="82"/>
        <v>5</v>
      </c>
      <c r="M106" s="11">
        <f t="shared" si="83"/>
        <v>1</v>
      </c>
      <c r="N106" s="11">
        <f t="shared" si="84"/>
        <v>0</v>
      </c>
      <c r="O106" s="11">
        <f t="shared" si="85"/>
        <v>1</v>
      </c>
      <c r="P106" s="11">
        <f t="shared" si="86"/>
        <v>0</v>
      </c>
      <c r="Q106" s="11">
        <f t="shared" si="87"/>
        <v>0</v>
      </c>
      <c r="R106" s="11">
        <f t="shared" si="88"/>
        <v>0</v>
      </c>
      <c r="S106" s="10">
        <f t="shared" si="89"/>
        <v>2</v>
      </c>
      <c r="T106" s="11">
        <f t="shared" si="90"/>
        <v>0</v>
      </c>
      <c r="U106" s="11">
        <f t="shared" si="91"/>
        <v>0.625</v>
      </c>
      <c r="V106" s="11">
        <f t="shared" si="92"/>
        <v>0.625</v>
      </c>
      <c r="W106" s="11">
        <f t="shared" si="93"/>
        <v>0.625</v>
      </c>
      <c r="X106" s="11">
        <f t="shared" si="94"/>
        <v>0</v>
      </c>
      <c r="Y106" s="11">
        <f t="shared" si="95"/>
        <v>0.625</v>
      </c>
      <c r="Z106" s="11">
        <f t="shared" si="96"/>
        <v>0.625</v>
      </c>
      <c r="AA106" s="11">
        <f t="shared" si="97"/>
        <v>0.625</v>
      </c>
      <c r="AB106" s="11">
        <f t="shared" si="98"/>
        <v>0</v>
      </c>
      <c r="AC106" s="10">
        <f t="shared" si="99"/>
        <v>3.75</v>
      </c>
      <c r="AD106" s="11">
        <f t="shared" si="100"/>
        <v>0</v>
      </c>
      <c r="AE106" s="11">
        <f t="shared" si="101"/>
        <v>2</v>
      </c>
      <c r="AF106" s="11">
        <f t="shared" si="102"/>
        <v>1</v>
      </c>
      <c r="AG106" s="11">
        <f t="shared" si="103"/>
        <v>0</v>
      </c>
      <c r="AH106" s="11">
        <f t="shared" si="104"/>
        <v>0</v>
      </c>
      <c r="AI106" s="11">
        <f t="shared" si="105"/>
        <v>0</v>
      </c>
      <c r="AJ106" s="10">
        <f t="shared" si="106"/>
        <v>3</v>
      </c>
      <c r="AK106" s="11">
        <f t="shared" si="107"/>
        <v>1</v>
      </c>
      <c r="AL106" s="11">
        <f t="shared" si="108"/>
        <v>1</v>
      </c>
      <c r="AM106" s="11">
        <f t="shared" si="109"/>
        <v>1</v>
      </c>
      <c r="AN106" s="11">
        <f t="shared" si="110"/>
        <v>1</v>
      </c>
      <c r="AO106" s="11">
        <f t="shared" si="111"/>
        <v>0</v>
      </c>
      <c r="AP106" s="11">
        <f t="shared" si="112"/>
        <v>0</v>
      </c>
      <c r="AQ106" s="10">
        <f t="shared" si="113"/>
        <v>4</v>
      </c>
      <c r="AR106" s="11">
        <f t="shared" si="114"/>
        <v>1</v>
      </c>
      <c r="AS106" s="11">
        <f t="shared" si="115"/>
        <v>1</v>
      </c>
      <c r="AT106" s="11">
        <f t="shared" si="116"/>
        <v>1</v>
      </c>
      <c r="AU106" s="11">
        <f t="shared" si="117"/>
        <v>1</v>
      </c>
      <c r="AV106" s="11">
        <f t="shared" si="118"/>
        <v>0</v>
      </c>
      <c r="AW106" s="11">
        <f t="shared" si="119"/>
        <v>0</v>
      </c>
      <c r="AX106" s="10">
        <f t="shared" si="120"/>
        <v>4</v>
      </c>
      <c r="AY106" s="12">
        <v>955</v>
      </c>
      <c r="AZ106" s="12" t="s">
        <v>1489</v>
      </c>
      <c r="BA106" s="13">
        <v>2170</v>
      </c>
      <c r="BB106" s="10">
        <f t="shared" si="71"/>
        <v>1</v>
      </c>
      <c r="BC106" s="17">
        <f t="shared" si="121"/>
        <v>3.3</v>
      </c>
      <c r="BD106" s="10" t="str">
        <f t="shared" si="122"/>
        <v>Bra</v>
      </c>
    </row>
    <row r="107" spans="1:56" ht="14.25" x14ac:dyDescent="0.2">
      <c r="A107" s="6" t="s">
        <v>572</v>
      </c>
      <c r="B107" s="7">
        <v>1264</v>
      </c>
      <c r="C107" s="6" t="s">
        <v>679</v>
      </c>
      <c r="D107" s="9" t="str">
        <f t="shared" si="74"/>
        <v>Richard Andersson</v>
      </c>
      <c r="E107" s="10" t="str">
        <f t="shared" si="75"/>
        <v>richard.andersson@skurup.se</v>
      </c>
      <c r="F107" s="10" t="str">
        <f t="shared" si="76"/>
        <v>Verksamhetschef</v>
      </c>
      <c r="G107" s="11">
        <f t="shared" si="77"/>
        <v>1.25</v>
      </c>
      <c r="H107" s="11">
        <f t="shared" si="78"/>
        <v>0</v>
      </c>
      <c r="I107" s="11">
        <f t="shared" si="79"/>
        <v>1.25</v>
      </c>
      <c r="J107" s="11">
        <f t="shared" si="80"/>
        <v>0</v>
      </c>
      <c r="K107" s="11">
        <f t="shared" si="81"/>
        <v>0</v>
      </c>
      <c r="L107" s="10">
        <f t="shared" si="82"/>
        <v>2.5</v>
      </c>
      <c r="M107" s="11">
        <f t="shared" si="83"/>
        <v>1</v>
      </c>
      <c r="N107" s="11">
        <f t="shared" si="84"/>
        <v>1</v>
      </c>
      <c r="O107" s="11">
        <f t="shared" si="85"/>
        <v>1</v>
      </c>
      <c r="P107" s="11">
        <f t="shared" si="86"/>
        <v>1</v>
      </c>
      <c r="Q107" s="11">
        <f t="shared" si="87"/>
        <v>0</v>
      </c>
      <c r="R107" s="11">
        <f t="shared" si="88"/>
        <v>0</v>
      </c>
      <c r="S107" s="10">
        <f t="shared" si="89"/>
        <v>4</v>
      </c>
      <c r="T107" s="11">
        <f t="shared" si="90"/>
        <v>0.625</v>
      </c>
      <c r="U107" s="11">
        <f t="shared" si="91"/>
        <v>0.625</v>
      </c>
      <c r="V107" s="11">
        <f t="shared" si="92"/>
        <v>0.625</v>
      </c>
      <c r="W107" s="11">
        <f t="shared" si="93"/>
        <v>0.625</v>
      </c>
      <c r="X107" s="11">
        <f t="shared" si="94"/>
        <v>0</v>
      </c>
      <c r="Y107" s="11">
        <f t="shared" si="95"/>
        <v>0.625</v>
      </c>
      <c r="Z107" s="11">
        <f t="shared" si="96"/>
        <v>0.625</v>
      </c>
      <c r="AA107" s="11">
        <f t="shared" si="97"/>
        <v>0.625</v>
      </c>
      <c r="AB107" s="11">
        <f t="shared" si="98"/>
        <v>0</v>
      </c>
      <c r="AC107" s="10">
        <f t="shared" si="99"/>
        <v>4.375</v>
      </c>
      <c r="AD107" s="11">
        <f t="shared" si="100"/>
        <v>0</v>
      </c>
      <c r="AE107" s="11">
        <f t="shared" si="101"/>
        <v>2</v>
      </c>
      <c r="AF107" s="11">
        <f t="shared" si="102"/>
        <v>0</v>
      </c>
      <c r="AG107" s="11">
        <f t="shared" si="103"/>
        <v>0</v>
      </c>
      <c r="AH107" s="11">
        <f t="shared" si="104"/>
        <v>0</v>
      </c>
      <c r="AI107" s="11">
        <f t="shared" si="105"/>
        <v>0</v>
      </c>
      <c r="AJ107" s="10">
        <f t="shared" si="106"/>
        <v>2</v>
      </c>
      <c r="AK107" s="11">
        <f t="shared" si="107"/>
        <v>1</v>
      </c>
      <c r="AL107" s="11">
        <f t="shared" si="108"/>
        <v>1</v>
      </c>
      <c r="AM107" s="11">
        <f t="shared" si="109"/>
        <v>1</v>
      </c>
      <c r="AN107" s="11">
        <f t="shared" si="110"/>
        <v>1</v>
      </c>
      <c r="AO107" s="11">
        <f t="shared" si="111"/>
        <v>0</v>
      </c>
      <c r="AP107" s="11">
        <f t="shared" si="112"/>
        <v>0</v>
      </c>
      <c r="AQ107" s="10">
        <f t="shared" si="113"/>
        <v>4</v>
      </c>
      <c r="AR107" s="11">
        <f t="shared" si="114"/>
        <v>1</v>
      </c>
      <c r="AS107" s="11">
        <f t="shared" si="115"/>
        <v>1</v>
      </c>
      <c r="AT107" s="11">
        <f t="shared" si="116"/>
        <v>1</v>
      </c>
      <c r="AU107" s="11">
        <f t="shared" si="117"/>
        <v>0</v>
      </c>
      <c r="AV107" s="11">
        <f t="shared" si="118"/>
        <v>0</v>
      </c>
      <c r="AW107" s="11">
        <f t="shared" si="119"/>
        <v>0</v>
      </c>
      <c r="AX107" s="10">
        <f t="shared" si="120"/>
        <v>3</v>
      </c>
      <c r="AY107" s="12" t="s">
        <v>1490</v>
      </c>
      <c r="AZ107" s="12" t="s">
        <v>1491</v>
      </c>
      <c r="BA107" s="13">
        <v>2401</v>
      </c>
      <c r="BB107" s="10">
        <f t="shared" si="71"/>
        <v>2</v>
      </c>
      <c r="BC107" s="17">
        <f t="shared" si="121"/>
        <v>3.1</v>
      </c>
      <c r="BD107" s="10" t="str">
        <f t="shared" si="122"/>
        <v>Bra</v>
      </c>
    </row>
    <row r="108" spans="1:56" ht="14.25" x14ac:dyDescent="0.2">
      <c r="A108" s="6" t="s">
        <v>572</v>
      </c>
      <c r="B108" s="7">
        <v>1263</v>
      </c>
      <c r="C108" s="6" t="s">
        <v>655</v>
      </c>
      <c r="D108" s="9" t="str">
        <f t="shared" si="74"/>
        <v>Daniel Kåreda</v>
      </c>
      <c r="E108" s="10" t="str">
        <f t="shared" si="75"/>
        <v>daniel@kareda.se</v>
      </c>
      <c r="F108" s="10" t="str">
        <f t="shared" si="76"/>
        <v>Fritidschef</v>
      </c>
      <c r="G108" s="11">
        <f t="shared" si="77"/>
        <v>1.25</v>
      </c>
      <c r="H108" s="11">
        <f t="shared" si="78"/>
        <v>0</v>
      </c>
      <c r="I108" s="11">
        <f t="shared" si="79"/>
        <v>1.25</v>
      </c>
      <c r="J108" s="11">
        <f t="shared" si="80"/>
        <v>1.25</v>
      </c>
      <c r="K108" s="11">
        <f t="shared" si="81"/>
        <v>0</v>
      </c>
      <c r="L108" s="10">
        <f t="shared" si="82"/>
        <v>3.75</v>
      </c>
      <c r="M108" s="11">
        <f t="shared" si="83"/>
        <v>1</v>
      </c>
      <c r="N108" s="11">
        <f t="shared" si="84"/>
        <v>1</v>
      </c>
      <c r="O108" s="11">
        <f t="shared" si="85"/>
        <v>1</v>
      </c>
      <c r="P108" s="11">
        <f t="shared" si="86"/>
        <v>1</v>
      </c>
      <c r="Q108" s="11">
        <f t="shared" si="87"/>
        <v>1</v>
      </c>
      <c r="R108" s="11">
        <f t="shared" si="88"/>
        <v>0</v>
      </c>
      <c r="S108" s="10">
        <f t="shared" si="89"/>
        <v>5</v>
      </c>
      <c r="T108" s="11">
        <f t="shared" si="90"/>
        <v>0</v>
      </c>
      <c r="U108" s="11">
        <f t="shared" si="91"/>
        <v>0</v>
      </c>
      <c r="V108" s="11">
        <f t="shared" si="92"/>
        <v>0.625</v>
      </c>
      <c r="W108" s="11">
        <f t="shared" si="93"/>
        <v>0.625</v>
      </c>
      <c r="X108" s="11">
        <f t="shared" si="94"/>
        <v>0.625</v>
      </c>
      <c r="Y108" s="11">
        <f t="shared" si="95"/>
        <v>0.625</v>
      </c>
      <c r="Z108" s="11">
        <f t="shared" si="96"/>
        <v>0</v>
      </c>
      <c r="AA108" s="11">
        <f t="shared" si="97"/>
        <v>0.625</v>
      </c>
      <c r="AB108" s="11">
        <f t="shared" si="98"/>
        <v>0</v>
      </c>
      <c r="AC108" s="10">
        <f t="shared" si="99"/>
        <v>3.125</v>
      </c>
      <c r="AD108" s="11">
        <f t="shared" si="100"/>
        <v>1</v>
      </c>
      <c r="AE108" s="11">
        <f t="shared" si="101"/>
        <v>0</v>
      </c>
      <c r="AF108" s="11">
        <f t="shared" si="102"/>
        <v>0</v>
      </c>
      <c r="AG108" s="11">
        <f t="shared" si="103"/>
        <v>2</v>
      </c>
      <c r="AH108" s="11">
        <f t="shared" si="104"/>
        <v>0</v>
      </c>
      <c r="AI108" s="11">
        <f t="shared" si="105"/>
        <v>0</v>
      </c>
      <c r="AJ108" s="10">
        <f t="shared" si="106"/>
        <v>3</v>
      </c>
      <c r="AK108" s="11">
        <f t="shared" si="107"/>
        <v>1</v>
      </c>
      <c r="AL108" s="11">
        <f t="shared" si="108"/>
        <v>1</v>
      </c>
      <c r="AM108" s="11">
        <f t="shared" si="109"/>
        <v>1</v>
      </c>
      <c r="AN108" s="11">
        <f t="shared" si="110"/>
        <v>1</v>
      </c>
      <c r="AO108" s="11">
        <f t="shared" si="111"/>
        <v>0</v>
      </c>
      <c r="AP108" s="11">
        <f t="shared" si="112"/>
        <v>0</v>
      </c>
      <c r="AQ108" s="10">
        <f t="shared" si="113"/>
        <v>4</v>
      </c>
      <c r="AR108" s="11">
        <f t="shared" si="114"/>
        <v>1</v>
      </c>
      <c r="AS108" s="11">
        <f t="shared" si="115"/>
        <v>1</v>
      </c>
      <c r="AT108" s="11">
        <f t="shared" si="116"/>
        <v>1</v>
      </c>
      <c r="AU108" s="11">
        <f t="shared" si="117"/>
        <v>0</v>
      </c>
      <c r="AV108" s="11">
        <f t="shared" si="118"/>
        <v>1</v>
      </c>
      <c r="AW108" s="11">
        <f t="shared" si="119"/>
        <v>0</v>
      </c>
      <c r="AX108" s="10">
        <f t="shared" si="120"/>
        <v>4</v>
      </c>
      <c r="AY108" s="12" t="s">
        <v>1369</v>
      </c>
      <c r="AZ108" s="12">
        <v>909</v>
      </c>
      <c r="BA108" s="13">
        <v>2697</v>
      </c>
      <c r="BB108" s="10">
        <f t="shared" si="71"/>
        <v>3</v>
      </c>
      <c r="BC108" s="17">
        <f t="shared" si="121"/>
        <v>3.7</v>
      </c>
      <c r="BD108" s="10" t="str">
        <f t="shared" si="122"/>
        <v>Bra</v>
      </c>
    </row>
    <row r="109" spans="1:56" ht="14.25" x14ac:dyDescent="0.2">
      <c r="A109" s="6" t="s">
        <v>572</v>
      </c>
      <c r="B109" s="7">
        <v>1281</v>
      </c>
      <c r="C109" s="6" t="s">
        <v>694</v>
      </c>
      <c r="D109" s="9" t="str">
        <f t="shared" si="74"/>
        <v>Tor Olsson</v>
      </c>
      <c r="E109" s="10" t="str">
        <f t="shared" si="75"/>
        <v>tor.ohlsson@lund.se</v>
      </c>
      <c r="F109" s="10" t="str">
        <f t="shared" si="76"/>
        <v>Processchef</v>
      </c>
      <c r="G109" s="11">
        <f t="shared" si="77"/>
        <v>1.25</v>
      </c>
      <c r="H109" s="11">
        <f t="shared" si="78"/>
        <v>0</v>
      </c>
      <c r="I109" s="11">
        <f t="shared" si="79"/>
        <v>1.25</v>
      </c>
      <c r="J109" s="11">
        <f t="shared" si="80"/>
        <v>1.25</v>
      </c>
      <c r="K109" s="11">
        <f t="shared" si="81"/>
        <v>0</v>
      </c>
      <c r="L109" s="10">
        <f t="shared" si="82"/>
        <v>3.75</v>
      </c>
      <c r="M109" s="11">
        <f t="shared" si="83"/>
        <v>1</v>
      </c>
      <c r="N109" s="11">
        <f t="shared" si="84"/>
        <v>0</v>
      </c>
      <c r="O109" s="11">
        <f t="shared" si="85"/>
        <v>0</v>
      </c>
      <c r="P109" s="11">
        <f t="shared" si="86"/>
        <v>1</v>
      </c>
      <c r="Q109" s="11">
        <f t="shared" si="87"/>
        <v>0</v>
      </c>
      <c r="R109" s="11">
        <f t="shared" si="88"/>
        <v>0</v>
      </c>
      <c r="S109" s="10">
        <f t="shared" si="89"/>
        <v>2</v>
      </c>
      <c r="T109" s="11">
        <f t="shared" si="90"/>
        <v>0.625</v>
      </c>
      <c r="U109" s="11">
        <f t="shared" si="91"/>
        <v>0.625</v>
      </c>
      <c r="V109" s="11">
        <f t="shared" si="92"/>
        <v>0.625</v>
      </c>
      <c r="W109" s="11">
        <f t="shared" si="93"/>
        <v>0</v>
      </c>
      <c r="X109" s="11">
        <f t="shared" si="94"/>
        <v>0</v>
      </c>
      <c r="Y109" s="11">
        <f t="shared" si="95"/>
        <v>0.625</v>
      </c>
      <c r="Z109" s="11">
        <f t="shared" si="96"/>
        <v>0.625</v>
      </c>
      <c r="AA109" s="11">
        <f t="shared" si="97"/>
        <v>0.625</v>
      </c>
      <c r="AB109" s="11">
        <f t="shared" si="98"/>
        <v>0</v>
      </c>
      <c r="AC109" s="10">
        <f t="shared" si="99"/>
        <v>3.75</v>
      </c>
      <c r="AD109" s="11">
        <f t="shared" si="100"/>
        <v>0</v>
      </c>
      <c r="AE109" s="11">
        <f t="shared" si="101"/>
        <v>2</v>
      </c>
      <c r="AF109" s="11">
        <f t="shared" si="102"/>
        <v>0</v>
      </c>
      <c r="AG109" s="11">
        <f t="shared" si="103"/>
        <v>2</v>
      </c>
      <c r="AH109" s="11">
        <f t="shared" si="104"/>
        <v>0</v>
      </c>
      <c r="AI109" s="11">
        <f t="shared" si="105"/>
        <v>0</v>
      </c>
      <c r="AJ109" s="10">
        <f t="shared" si="106"/>
        <v>4</v>
      </c>
      <c r="AK109" s="11">
        <f t="shared" si="107"/>
        <v>1</v>
      </c>
      <c r="AL109" s="11">
        <f t="shared" si="108"/>
        <v>1</v>
      </c>
      <c r="AM109" s="11">
        <f t="shared" si="109"/>
        <v>1</v>
      </c>
      <c r="AN109" s="11">
        <f t="shared" si="110"/>
        <v>1</v>
      </c>
      <c r="AO109" s="11">
        <f t="shared" si="111"/>
        <v>0</v>
      </c>
      <c r="AP109" s="11">
        <f t="shared" si="112"/>
        <v>0</v>
      </c>
      <c r="AQ109" s="10">
        <f t="shared" si="113"/>
        <v>4</v>
      </c>
      <c r="AR109" s="11">
        <f t="shared" si="114"/>
        <v>0</v>
      </c>
      <c r="AS109" s="11">
        <f t="shared" si="115"/>
        <v>1</v>
      </c>
      <c r="AT109" s="11">
        <f t="shared" si="116"/>
        <v>1</v>
      </c>
      <c r="AU109" s="11">
        <f t="shared" si="117"/>
        <v>0</v>
      </c>
      <c r="AV109" s="11">
        <f t="shared" si="118"/>
        <v>0</v>
      </c>
      <c r="AW109" s="11">
        <f t="shared" si="119"/>
        <v>0</v>
      </c>
      <c r="AX109" s="10">
        <f t="shared" si="120"/>
        <v>2</v>
      </c>
      <c r="AY109" s="12" t="s">
        <v>1492</v>
      </c>
      <c r="AZ109" s="12" t="s">
        <v>1493</v>
      </c>
      <c r="BA109" s="13">
        <v>3032</v>
      </c>
      <c r="BB109" s="10">
        <f t="shared" si="71"/>
        <v>4</v>
      </c>
      <c r="BC109" s="17">
        <f t="shared" si="121"/>
        <v>3.4</v>
      </c>
      <c r="BD109" s="10" t="str">
        <f t="shared" si="122"/>
        <v>Bra</v>
      </c>
    </row>
    <row r="110" spans="1:56" ht="14.25" x14ac:dyDescent="0.2">
      <c r="A110" s="6" t="s">
        <v>572</v>
      </c>
      <c r="B110" s="7">
        <v>1280</v>
      </c>
      <c r="C110" s="61" t="s">
        <v>1799</v>
      </c>
      <c r="D110" s="9" t="str">
        <f t="shared" si="74"/>
        <v/>
      </c>
      <c r="E110" s="10" t="str">
        <f t="shared" si="75"/>
        <v/>
      </c>
      <c r="F110" s="10" t="str">
        <f t="shared" si="76"/>
        <v/>
      </c>
      <c r="G110" s="11">
        <v>1.25</v>
      </c>
      <c r="H110" s="11">
        <v>1.25</v>
      </c>
      <c r="I110" s="11">
        <v>1.25</v>
      </c>
      <c r="J110" s="11">
        <v>1.25</v>
      </c>
      <c r="K110" s="11">
        <v>0</v>
      </c>
      <c r="L110" s="10">
        <v>5</v>
      </c>
      <c r="M110" s="11">
        <v>0</v>
      </c>
      <c r="N110" s="11">
        <v>1</v>
      </c>
      <c r="O110" s="11">
        <v>1</v>
      </c>
      <c r="P110" s="11">
        <v>1</v>
      </c>
      <c r="Q110" s="11">
        <v>0</v>
      </c>
      <c r="R110" s="11">
        <v>0</v>
      </c>
      <c r="S110" s="10">
        <v>3</v>
      </c>
      <c r="T110" s="11">
        <v>0.625</v>
      </c>
      <c r="U110" s="11">
        <v>0.625</v>
      </c>
      <c r="V110" s="11">
        <v>0.625</v>
      </c>
      <c r="W110" s="11">
        <v>0.625</v>
      </c>
      <c r="X110" s="11">
        <v>0.625</v>
      </c>
      <c r="Y110" s="11">
        <v>0.625</v>
      </c>
      <c r="Z110" s="11">
        <v>0.625</v>
      </c>
      <c r="AA110" s="11">
        <v>0.625</v>
      </c>
      <c r="AB110" s="11">
        <v>0</v>
      </c>
      <c r="AC110" s="10">
        <v>5</v>
      </c>
      <c r="AD110" s="11">
        <v>0</v>
      </c>
      <c r="AE110" s="11">
        <v>2</v>
      </c>
      <c r="AF110" s="11">
        <v>0</v>
      </c>
      <c r="AG110" s="11">
        <v>2</v>
      </c>
      <c r="AH110" s="11">
        <v>1</v>
      </c>
      <c r="AI110" s="11">
        <v>0</v>
      </c>
      <c r="AJ110" s="10">
        <v>5</v>
      </c>
      <c r="AK110" s="11">
        <v>1</v>
      </c>
      <c r="AL110" s="11">
        <v>1</v>
      </c>
      <c r="AM110" s="11">
        <v>1</v>
      </c>
      <c r="AN110" s="11">
        <v>1</v>
      </c>
      <c r="AO110" s="11">
        <v>0</v>
      </c>
      <c r="AP110" s="11">
        <v>0</v>
      </c>
      <c r="AQ110" s="10">
        <v>4</v>
      </c>
      <c r="AR110" s="11">
        <v>0</v>
      </c>
      <c r="AS110" s="11">
        <v>1</v>
      </c>
      <c r="AT110" s="11">
        <v>1</v>
      </c>
      <c r="AU110" s="11">
        <v>1</v>
      </c>
      <c r="AV110" s="11">
        <v>1</v>
      </c>
      <c r="AW110" s="11">
        <v>0</v>
      </c>
      <c r="AX110" s="10">
        <v>4</v>
      </c>
      <c r="AY110" s="12" t="s">
        <v>1494</v>
      </c>
      <c r="AZ110" s="12" t="s">
        <v>1495</v>
      </c>
      <c r="BA110" s="13">
        <v>7851</v>
      </c>
      <c r="BB110" s="10">
        <f t="shared" si="71"/>
        <v>5</v>
      </c>
      <c r="BC110" s="17">
        <v>4.4000000000000004</v>
      </c>
      <c r="BD110" s="38" t="s">
        <v>45</v>
      </c>
    </row>
    <row r="111" spans="1:56" ht="14.25" x14ac:dyDescent="0.2">
      <c r="A111" s="6" t="s">
        <v>572</v>
      </c>
      <c r="B111" s="7">
        <v>1286</v>
      </c>
      <c r="C111" s="6" t="s">
        <v>360</v>
      </c>
      <c r="D111" s="9" t="str">
        <f t="shared" si="74"/>
        <v>Rickard Magnusson</v>
      </c>
      <c r="E111" s="10" t="str">
        <f t="shared" si="75"/>
        <v>richard.magnusson@ystad.se</v>
      </c>
      <c r="F111" s="10" t="str">
        <f t="shared" si="76"/>
        <v>Fältsekreterare</v>
      </c>
      <c r="G111" s="11">
        <f t="shared" si="77"/>
        <v>1.25</v>
      </c>
      <c r="H111" s="11">
        <f t="shared" si="78"/>
        <v>0</v>
      </c>
      <c r="I111" s="11">
        <f t="shared" si="79"/>
        <v>1.25</v>
      </c>
      <c r="J111" s="11">
        <f t="shared" si="80"/>
        <v>0</v>
      </c>
      <c r="K111" s="11">
        <f t="shared" si="81"/>
        <v>0</v>
      </c>
      <c r="L111" s="10">
        <f t="shared" si="82"/>
        <v>2.5</v>
      </c>
      <c r="M111" s="11">
        <f t="shared" si="83"/>
        <v>1</v>
      </c>
      <c r="N111" s="11">
        <f t="shared" si="84"/>
        <v>1</v>
      </c>
      <c r="O111" s="11">
        <f t="shared" si="85"/>
        <v>1</v>
      </c>
      <c r="P111" s="11">
        <f t="shared" si="86"/>
        <v>1</v>
      </c>
      <c r="Q111" s="11">
        <f t="shared" si="87"/>
        <v>0</v>
      </c>
      <c r="R111" s="11">
        <f t="shared" si="88"/>
        <v>0</v>
      </c>
      <c r="S111" s="10">
        <f t="shared" si="89"/>
        <v>4</v>
      </c>
      <c r="T111" s="11">
        <f t="shared" si="90"/>
        <v>0</v>
      </c>
      <c r="U111" s="11">
        <f t="shared" si="91"/>
        <v>0.625</v>
      </c>
      <c r="V111" s="11">
        <f t="shared" si="92"/>
        <v>0.625</v>
      </c>
      <c r="W111" s="11">
        <f t="shared" si="93"/>
        <v>0</v>
      </c>
      <c r="X111" s="11">
        <f t="shared" si="94"/>
        <v>0</v>
      </c>
      <c r="Y111" s="11">
        <f t="shared" si="95"/>
        <v>0.625</v>
      </c>
      <c r="Z111" s="11">
        <f t="shared" si="96"/>
        <v>0.625</v>
      </c>
      <c r="AA111" s="11">
        <f t="shared" si="97"/>
        <v>0.625</v>
      </c>
      <c r="AB111" s="11">
        <f t="shared" si="98"/>
        <v>0</v>
      </c>
      <c r="AC111" s="10">
        <f t="shared" si="99"/>
        <v>3.125</v>
      </c>
      <c r="AD111" s="11">
        <f t="shared" si="100"/>
        <v>0</v>
      </c>
      <c r="AE111" s="11">
        <f t="shared" si="101"/>
        <v>2</v>
      </c>
      <c r="AF111" s="11">
        <f t="shared" si="102"/>
        <v>1</v>
      </c>
      <c r="AG111" s="11">
        <f t="shared" si="103"/>
        <v>0</v>
      </c>
      <c r="AH111" s="11">
        <f t="shared" si="104"/>
        <v>0</v>
      </c>
      <c r="AI111" s="11">
        <f t="shared" si="105"/>
        <v>0</v>
      </c>
      <c r="AJ111" s="10">
        <f t="shared" si="106"/>
        <v>3</v>
      </c>
      <c r="AK111" s="11">
        <f t="shared" si="107"/>
        <v>1</v>
      </c>
      <c r="AL111" s="11">
        <f t="shared" si="108"/>
        <v>1</v>
      </c>
      <c r="AM111" s="11">
        <f t="shared" si="109"/>
        <v>1</v>
      </c>
      <c r="AN111" s="11">
        <f t="shared" si="110"/>
        <v>1</v>
      </c>
      <c r="AO111" s="11">
        <f t="shared" si="111"/>
        <v>0</v>
      </c>
      <c r="AP111" s="11">
        <f t="shared" si="112"/>
        <v>0</v>
      </c>
      <c r="AQ111" s="10">
        <f t="shared" si="113"/>
        <v>4</v>
      </c>
      <c r="AR111" s="11">
        <f t="shared" si="114"/>
        <v>1</v>
      </c>
      <c r="AS111" s="11">
        <f t="shared" si="115"/>
        <v>1</v>
      </c>
      <c r="AT111" s="11">
        <f t="shared" si="116"/>
        <v>1</v>
      </c>
      <c r="AU111" s="11">
        <f t="shared" si="117"/>
        <v>1</v>
      </c>
      <c r="AV111" s="11">
        <f t="shared" si="118"/>
        <v>0</v>
      </c>
      <c r="AW111" s="11">
        <f t="shared" si="119"/>
        <v>0</v>
      </c>
      <c r="AX111" s="10">
        <f t="shared" si="120"/>
        <v>4</v>
      </c>
      <c r="AY111" s="12" t="s">
        <v>1496</v>
      </c>
      <c r="AZ111" s="12" t="s">
        <v>1482</v>
      </c>
      <c r="BA111" s="13">
        <v>2918</v>
      </c>
      <c r="BB111" s="10">
        <f t="shared" si="71"/>
        <v>4</v>
      </c>
      <c r="BC111" s="17">
        <f t="shared" si="121"/>
        <v>3.5</v>
      </c>
      <c r="BD111" s="10" t="str">
        <f t="shared" si="122"/>
        <v>Bra</v>
      </c>
    </row>
    <row r="112" spans="1:56" ht="14.25" x14ac:dyDescent="0.2">
      <c r="A112" s="6" t="s">
        <v>572</v>
      </c>
      <c r="B112" s="7">
        <v>1230</v>
      </c>
      <c r="C112" s="6" t="s">
        <v>651</v>
      </c>
      <c r="D112" s="9" t="str">
        <f t="shared" si="74"/>
        <v>Andreas Andersson</v>
      </c>
      <c r="E112" s="10" t="str">
        <f t="shared" si="75"/>
        <v>andreas.andersson@staffanstorp.se</v>
      </c>
      <c r="F112" s="10" t="str">
        <f t="shared" si="76"/>
        <v>Teamledare Öppen fritidsverksamhet</v>
      </c>
      <c r="G112" s="11">
        <f t="shared" si="77"/>
        <v>1.25</v>
      </c>
      <c r="H112" s="11">
        <f t="shared" si="78"/>
        <v>0</v>
      </c>
      <c r="I112" s="11">
        <f t="shared" si="79"/>
        <v>1.25</v>
      </c>
      <c r="J112" s="11">
        <f t="shared" si="80"/>
        <v>1.25</v>
      </c>
      <c r="K112" s="11">
        <f t="shared" si="81"/>
        <v>0</v>
      </c>
      <c r="L112" s="10">
        <f t="shared" si="82"/>
        <v>3.75</v>
      </c>
      <c r="M112" s="11">
        <f t="shared" si="83"/>
        <v>0</v>
      </c>
      <c r="N112" s="11">
        <f t="shared" si="84"/>
        <v>1</v>
      </c>
      <c r="O112" s="11">
        <f t="shared" si="85"/>
        <v>1</v>
      </c>
      <c r="P112" s="11">
        <f t="shared" si="86"/>
        <v>1</v>
      </c>
      <c r="Q112" s="11">
        <f t="shared" si="87"/>
        <v>1</v>
      </c>
      <c r="R112" s="11">
        <f t="shared" si="88"/>
        <v>0</v>
      </c>
      <c r="S112" s="10">
        <f t="shared" si="89"/>
        <v>4</v>
      </c>
      <c r="T112" s="11">
        <f t="shared" si="90"/>
        <v>0.625</v>
      </c>
      <c r="U112" s="11">
        <f t="shared" si="91"/>
        <v>0.625</v>
      </c>
      <c r="V112" s="11">
        <f t="shared" si="92"/>
        <v>0.625</v>
      </c>
      <c r="W112" s="11">
        <f t="shared" si="93"/>
        <v>0.625</v>
      </c>
      <c r="X112" s="11">
        <f t="shared" si="94"/>
        <v>0</v>
      </c>
      <c r="Y112" s="11">
        <f t="shared" si="95"/>
        <v>0.625</v>
      </c>
      <c r="Z112" s="11">
        <f t="shared" si="96"/>
        <v>0</v>
      </c>
      <c r="AA112" s="11">
        <f t="shared" si="97"/>
        <v>0.625</v>
      </c>
      <c r="AB112" s="11">
        <f t="shared" si="98"/>
        <v>0</v>
      </c>
      <c r="AC112" s="10">
        <f t="shared" si="99"/>
        <v>3.75</v>
      </c>
      <c r="AD112" s="11">
        <f t="shared" si="100"/>
        <v>0</v>
      </c>
      <c r="AE112" s="11">
        <f t="shared" si="101"/>
        <v>2</v>
      </c>
      <c r="AF112" s="11">
        <f t="shared" si="102"/>
        <v>0</v>
      </c>
      <c r="AG112" s="11">
        <f t="shared" si="103"/>
        <v>2</v>
      </c>
      <c r="AH112" s="11">
        <f t="shared" si="104"/>
        <v>0</v>
      </c>
      <c r="AI112" s="11">
        <f t="shared" si="105"/>
        <v>0</v>
      </c>
      <c r="AJ112" s="10">
        <f t="shared" si="106"/>
        <v>4</v>
      </c>
      <c r="AK112" s="11">
        <f t="shared" si="107"/>
        <v>1</v>
      </c>
      <c r="AL112" s="11">
        <f t="shared" si="108"/>
        <v>1</v>
      </c>
      <c r="AM112" s="11">
        <f t="shared" si="109"/>
        <v>1</v>
      </c>
      <c r="AN112" s="11">
        <f t="shared" si="110"/>
        <v>1</v>
      </c>
      <c r="AO112" s="11">
        <f t="shared" si="111"/>
        <v>0</v>
      </c>
      <c r="AP112" s="11">
        <f t="shared" si="112"/>
        <v>0</v>
      </c>
      <c r="AQ112" s="10">
        <f t="shared" si="113"/>
        <v>4</v>
      </c>
      <c r="AR112" s="11">
        <f t="shared" si="114"/>
        <v>1</v>
      </c>
      <c r="AS112" s="11">
        <f t="shared" si="115"/>
        <v>0</v>
      </c>
      <c r="AT112" s="11">
        <f t="shared" si="116"/>
        <v>1</v>
      </c>
      <c r="AU112" s="11">
        <f t="shared" si="117"/>
        <v>1</v>
      </c>
      <c r="AV112" s="11">
        <f t="shared" si="118"/>
        <v>0</v>
      </c>
      <c r="AW112" s="11">
        <f t="shared" si="119"/>
        <v>0</v>
      </c>
      <c r="AX112" s="10">
        <f t="shared" si="120"/>
        <v>3</v>
      </c>
      <c r="AY112" s="12" t="s">
        <v>1415</v>
      </c>
      <c r="AZ112" s="12">
        <v>842</v>
      </c>
      <c r="BA112" s="13">
        <v>2068</v>
      </c>
      <c r="BB112" s="10">
        <f t="shared" si="71"/>
        <v>1</v>
      </c>
      <c r="BC112" s="17">
        <f t="shared" si="121"/>
        <v>3.4</v>
      </c>
      <c r="BD112" s="10" t="str">
        <f t="shared" si="122"/>
        <v>Bra</v>
      </c>
    </row>
    <row r="113" spans="1:56" ht="14.25" x14ac:dyDescent="0.2">
      <c r="A113" s="6" t="s">
        <v>572</v>
      </c>
      <c r="B113" s="7">
        <v>1290</v>
      </c>
      <c r="C113" s="6" t="s">
        <v>619</v>
      </c>
      <c r="D113" s="9" t="str">
        <f t="shared" si="74"/>
        <v>Peter Isacson</v>
      </c>
      <c r="E113" s="10" t="str">
        <f t="shared" si="75"/>
        <v>peter.isacson@kristianstad.se</v>
      </c>
      <c r="F113" s="10" t="str">
        <f t="shared" si="76"/>
        <v>Fritidsintendent</v>
      </c>
      <c r="G113" s="11">
        <f t="shared" si="77"/>
        <v>1.25</v>
      </c>
      <c r="H113" s="11">
        <f t="shared" si="78"/>
        <v>1.25</v>
      </c>
      <c r="I113" s="11">
        <f t="shared" si="79"/>
        <v>0</v>
      </c>
      <c r="J113" s="11">
        <f t="shared" si="80"/>
        <v>1.25</v>
      </c>
      <c r="K113" s="11">
        <f t="shared" si="81"/>
        <v>0</v>
      </c>
      <c r="L113" s="10">
        <f t="shared" si="82"/>
        <v>3.75</v>
      </c>
      <c r="M113" s="11">
        <f t="shared" si="83"/>
        <v>1</v>
      </c>
      <c r="N113" s="11">
        <f t="shared" si="84"/>
        <v>1</v>
      </c>
      <c r="O113" s="11">
        <f t="shared" si="85"/>
        <v>1</v>
      </c>
      <c r="P113" s="11">
        <f t="shared" si="86"/>
        <v>1</v>
      </c>
      <c r="Q113" s="11">
        <f t="shared" si="87"/>
        <v>0</v>
      </c>
      <c r="R113" s="11">
        <f t="shared" si="88"/>
        <v>0</v>
      </c>
      <c r="S113" s="10">
        <f t="shared" si="89"/>
        <v>4</v>
      </c>
      <c r="T113" s="11">
        <f t="shared" si="90"/>
        <v>0.625</v>
      </c>
      <c r="U113" s="11">
        <f t="shared" si="91"/>
        <v>0.625</v>
      </c>
      <c r="V113" s="11">
        <f t="shared" si="92"/>
        <v>0.625</v>
      </c>
      <c r="W113" s="11">
        <f t="shared" si="93"/>
        <v>0.625</v>
      </c>
      <c r="X113" s="11">
        <f t="shared" si="94"/>
        <v>0</v>
      </c>
      <c r="Y113" s="11">
        <f t="shared" si="95"/>
        <v>0.625</v>
      </c>
      <c r="Z113" s="11">
        <f t="shared" si="96"/>
        <v>0.625</v>
      </c>
      <c r="AA113" s="11">
        <f t="shared" si="97"/>
        <v>0.625</v>
      </c>
      <c r="AB113" s="11">
        <f t="shared" si="98"/>
        <v>0</v>
      </c>
      <c r="AC113" s="10">
        <f t="shared" si="99"/>
        <v>4.375</v>
      </c>
      <c r="AD113" s="11">
        <f t="shared" si="100"/>
        <v>0</v>
      </c>
      <c r="AE113" s="11">
        <f t="shared" si="101"/>
        <v>2</v>
      </c>
      <c r="AF113" s="11">
        <f t="shared" si="102"/>
        <v>1</v>
      </c>
      <c r="AG113" s="11">
        <f t="shared" si="103"/>
        <v>0</v>
      </c>
      <c r="AH113" s="11">
        <f t="shared" si="104"/>
        <v>0</v>
      </c>
      <c r="AI113" s="11">
        <f t="shared" si="105"/>
        <v>0</v>
      </c>
      <c r="AJ113" s="10">
        <f t="shared" si="106"/>
        <v>3</v>
      </c>
      <c r="AK113" s="11">
        <f t="shared" si="107"/>
        <v>1</v>
      </c>
      <c r="AL113" s="11">
        <f t="shared" si="108"/>
        <v>1</v>
      </c>
      <c r="AM113" s="11">
        <f t="shared" si="109"/>
        <v>1</v>
      </c>
      <c r="AN113" s="11">
        <f t="shared" si="110"/>
        <v>1</v>
      </c>
      <c r="AO113" s="11">
        <f t="shared" si="111"/>
        <v>1</v>
      </c>
      <c r="AP113" s="11">
        <f t="shared" si="112"/>
        <v>0</v>
      </c>
      <c r="AQ113" s="10">
        <f t="shared" si="113"/>
        <v>5</v>
      </c>
      <c r="AR113" s="11">
        <f t="shared" si="114"/>
        <v>0</v>
      </c>
      <c r="AS113" s="11">
        <f t="shared" si="115"/>
        <v>1</v>
      </c>
      <c r="AT113" s="11">
        <f t="shared" si="116"/>
        <v>1</v>
      </c>
      <c r="AU113" s="11">
        <f t="shared" si="117"/>
        <v>1</v>
      </c>
      <c r="AV113" s="11">
        <f t="shared" si="118"/>
        <v>1</v>
      </c>
      <c r="AW113" s="11">
        <f t="shared" si="119"/>
        <v>0</v>
      </c>
      <c r="AX113" s="10">
        <f t="shared" si="120"/>
        <v>4</v>
      </c>
      <c r="AY113" s="12" t="s">
        <v>1448</v>
      </c>
      <c r="AZ113" s="12" t="s">
        <v>1497</v>
      </c>
      <c r="BA113" s="13">
        <v>2670</v>
      </c>
      <c r="BB113" s="10">
        <f t="shared" si="71"/>
        <v>3</v>
      </c>
      <c r="BC113" s="17">
        <f t="shared" si="121"/>
        <v>3.9</v>
      </c>
      <c r="BD113" s="10" t="str">
        <f t="shared" si="122"/>
        <v>Bra</v>
      </c>
    </row>
    <row r="114" spans="1:56" ht="14.25" x14ac:dyDescent="0.2">
      <c r="A114" s="6" t="s">
        <v>572</v>
      </c>
      <c r="B114" s="7">
        <v>1270</v>
      </c>
      <c r="C114" s="6" t="s">
        <v>582</v>
      </c>
      <c r="D114" s="9" t="str">
        <f t="shared" si="74"/>
        <v>Thomas haskel</v>
      </c>
      <c r="E114" s="10" t="str">
        <f t="shared" si="75"/>
        <v>thomas.haskel@tomelilla.se</v>
      </c>
      <c r="F114" s="10" t="str">
        <f t="shared" si="76"/>
        <v>Samordnare</v>
      </c>
      <c r="G114" s="11">
        <f t="shared" si="77"/>
        <v>1.25</v>
      </c>
      <c r="H114" s="11">
        <f t="shared" si="78"/>
        <v>0</v>
      </c>
      <c r="I114" s="11">
        <f t="shared" si="79"/>
        <v>1.25</v>
      </c>
      <c r="J114" s="11">
        <f t="shared" si="80"/>
        <v>1.25</v>
      </c>
      <c r="K114" s="11">
        <f t="shared" si="81"/>
        <v>0</v>
      </c>
      <c r="L114" s="10">
        <f t="shared" si="82"/>
        <v>3.75</v>
      </c>
      <c r="M114" s="11">
        <f t="shared" si="83"/>
        <v>1</v>
      </c>
      <c r="N114" s="11">
        <f t="shared" si="84"/>
        <v>1</v>
      </c>
      <c r="O114" s="11">
        <f t="shared" si="85"/>
        <v>0</v>
      </c>
      <c r="P114" s="11">
        <f t="shared" si="86"/>
        <v>1</v>
      </c>
      <c r="Q114" s="11">
        <f t="shared" si="87"/>
        <v>1</v>
      </c>
      <c r="R114" s="11">
        <f t="shared" si="88"/>
        <v>0</v>
      </c>
      <c r="S114" s="10">
        <f t="shared" si="89"/>
        <v>4</v>
      </c>
      <c r="T114" s="11">
        <f t="shared" si="90"/>
        <v>0.625</v>
      </c>
      <c r="U114" s="11">
        <f t="shared" si="91"/>
        <v>0.625</v>
      </c>
      <c r="V114" s="11">
        <f t="shared" si="92"/>
        <v>0.625</v>
      </c>
      <c r="W114" s="11">
        <f t="shared" si="93"/>
        <v>0</v>
      </c>
      <c r="X114" s="11">
        <f t="shared" si="94"/>
        <v>0</v>
      </c>
      <c r="Y114" s="11">
        <f t="shared" si="95"/>
        <v>0.625</v>
      </c>
      <c r="Z114" s="11">
        <f t="shared" si="96"/>
        <v>0</v>
      </c>
      <c r="AA114" s="11">
        <f t="shared" si="97"/>
        <v>0</v>
      </c>
      <c r="AB114" s="11">
        <f t="shared" si="98"/>
        <v>0</v>
      </c>
      <c r="AC114" s="10">
        <f t="shared" si="99"/>
        <v>2.5</v>
      </c>
      <c r="AD114" s="11">
        <f t="shared" si="100"/>
        <v>0</v>
      </c>
      <c r="AE114" s="11">
        <f t="shared" si="101"/>
        <v>2</v>
      </c>
      <c r="AF114" s="11">
        <f t="shared" si="102"/>
        <v>0</v>
      </c>
      <c r="AG114" s="11">
        <f t="shared" si="103"/>
        <v>2</v>
      </c>
      <c r="AH114" s="11">
        <f t="shared" si="104"/>
        <v>0</v>
      </c>
      <c r="AI114" s="11">
        <f t="shared" si="105"/>
        <v>0</v>
      </c>
      <c r="AJ114" s="10">
        <f t="shared" si="106"/>
        <v>4</v>
      </c>
      <c r="AK114" s="11">
        <f t="shared" si="107"/>
        <v>1</v>
      </c>
      <c r="AL114" s="11">
        <f t="shared" si="108"/>
        <v>1</v>
      </c>
      <c r="AM114" s="11">
        <f t="shared" si="109"/>
        <v>1</v>
      </c>
      <c r="AN114" s="11">
        <f t="shared" si="110"/>
        <v>1</v>
      </c>
      <c r="AO114" s="11">
        <f t="shared" si="111"/>
        <v>0</v>
      </c>
      <c r="AP114" s="11">
        <f t="shared" si="112"/>
        <v>0</v>
      </c>
      <c r="AQ114" s="10">
        <f t="shared" si="113"/>
        <v>4</v>
      </c>
      <c r="AR114" s="11">
        <f t="shared" si="114"/>
        <v>1</v>
      </c>
      <c r="AS114" s="11">
        <f t="shared" si="115"/>
        <v>1</v>
      </c>
      <c r="AT114" s="11">
        <f t="shared" si="116"/>
        <v>0</v>
      </c>
      <c r="AU114" s="11">
        <f t="shared" si="117"/>
        <v>1</v>
      </c>
      <c r="AV114" s="11">
        <f t="shared" si="118"/>
        <v>0</v>
      </c>
      <c r="AW114" s="11">
        <f t="shared" si="119"/>
        <v>0</v>
      </c>
      <c r="AX114" s="10">
        <f t="shared" si="120"/>
        <v>3</v>
      </c>
      <c r="AY114" s="12">
        <v>979</v>
      </c>
      <c r="AZ114" s="12" t="s">
        <v>1498</v>
      </c>
      <c r="BA114" s="13">
        <v>2046</v>
      </c>
      <c r="BB114" s="10">
        <f t="shared" si="71"/>
        <v>1</v>
      </c>
      <c r="BC114" s="17">
        <f t="shared" si="121"/>
        <v>3.2</v>
      </c>
      <c r="BD114" s="10" t="str">
        <f t="shared" si="122"/>
        <v>Bra</v>
      </c>
    </row>
    <row r="115" spans="1:56" ht="14.25" x14ac:dyDescent="0.2">
      <c r="A115" s="6" t="s">
        <v>572</v>
      </c>
      <c r="B115" s="7">
        <v>1282</v>
      </c>
      <c r="C115" s="6" t="s">
        <v>1104</v>
      </c>
      <c r="D115" s="9" t="str">
        <f t="shared" si="74"/>
        <v>Patrik Hohmann</v>
      </c>
      <c r="E115" s="10" t="str">
        <f t="shared" si="75"/>
        <v>patrik.hohmann@landskrona.se</v>
      </c>
      <c r="F115" s="10" t="str">
        <f t="shared" si="76"/>
        <v>sektionschef</v>
      </c>
      <c r="G115" s="11">
        <f t="shared" si="77"/>
        <v>1.25</v>
      </c>
      <c r="H115" s="11">
        <f t="shared" si="78"/>
        <v>1.25</v>
      </c>
      <c r="I115" s="11">
        <f t="shared" si="79"/>
        <v>0</v>
      </c>
      <c r="J115" s="11">
        <f t="shared" si="80"/>
        <v>1.25</v>
      </c>
      <c r="K115" s="11">
        <f t="shared" si="81"/>
        <v>0</v>
      </c>
      <c r="L115" s="10">
        <f t="shared" si="82"/>
        <v>3.75</v>
      </c>
      <c r="M115" s="11">
        <f t="shared" si="83"/>
        <v>1</v>
      </c>
      <c r="N115" s="11">
        <f t="shared" si="84"/>
        <v>1</v>
      </c>
      <c r="O115" s="11">
        <f t="shared" si="85"/>
        <v>1</v>
      </c>
      <c r="P115" s="11">
        <f t="shared" si="86"/>
        <v>1</v>
      </c>
      <c r="Q115" s="11">
        <f t="shared" si="87"/>
        <v>1</v>
      </c>
      <c r="R115" s="11">
        <f t="shared" si="88"/>
        <v>0</v>
      </c>
      <c r="S115" s="10">
        <f t="shared" si="89"/>
        <v>5</v>
      </c>
      <c r="T115" s="11">
        <f t="shared" si="90"/>
        <v>0.625</v>
      </c>
      <c r="U115" s="11">
        <f t="shared" si="91"/>
        <v>0.625</v>
      </c>
      <c r="V115" s="11">
        <f t="shared" si="92"/>
        <v>0.625</v>
      </c>
      <c r="W115" s="11">
        <f t="shared" si="93"/>
        <v>0.625</v>
      </c>
      <c r="X115" s="11">
        <f t="shared" si="94"/>
        <v>0.625</v>
      </c>
      <c r="Y115" s="11">
        <f t="shared" si="95"/>
        <v>0.625</v>
      </c>
      <c r="Z115" s="11">
        <f t="shared" si="96"/>
        <v>0.625</v>
      </c>
      <c r="AA115" s="11">
        <f t="shared" si="97"/>
        <v>0.625</v>
      </c>
      <c r="AB115" s="11">
        <f t="shared" si="98"/>
        <v>0</v>
      </c>
      <c r="AC115" s="10">
        <f t="shared" si="99"/>
        <v>5</v>
      </c>
      <c r="AD115" s="11">
        <f t="shared" si="100"/>
        <v>0</v>
      </c>
      <c r="AE115" s="11">
        <f t="shared" si="101"/>
        <v>2</v>
      </c>
      <c r="AF115" s="11">
        <f t="shared" si="102"/>
        <v>0</v>
      </c>
      <c r="AG115" s="11">
        <f t="shared" si="103"/>
        <v>2</v>
      </c>
      <c r="AH115" s="11">
        <f t="shared" si="104"/>
        <v>0</v>
      </c>
      <c r="AI115" s="11">
        <f t="shared" si="105"/>
        <v>0</v>
      </c>
      <c r="AJ115" s="10">
        <f t="shared" si="106"/>
        <v>4</v>
      </c>
      <c r="AK115" s="11">
        <f t="shared" si="107"/>
        <v>1</v>
      </c>
      <c r="AL115" s="11">
        <f t="shared" si="108"/>
        <v>1</v>
      </c>
      <c r="AM115" s="11">
        <f t="shared" si="109"/>
        <v>0</v>
      </c>
      <c r="AN115" s="11">
        <f t="shared" si="110"/>
        <v>1</v>
      </c>
      <c r="AO115" s="11">
        <f t="shared" si="111"/>
        <v>1</v>
      </c>
      <c r="AP115" s="11">
        <f t="shared" si="112"/>
        <v>0</v>
      </c>
      <c r="AQ115" s="10">
        <f t="shared" si="113"/>
        <v>4</v>
      </c>
      <c r="AR115" s="11">
        <f t="shared" si="114"/>
        <v>1</v>
      </c>
      <c r="AS115" s="11">
        <f t="shared" si="115"/>
        <v>0</v>
      </c>
      <c r="AT115" s="11">
        <f t="shared" si="116"/>
        <v>1</v>
      </c>
      <c r="AU115" s="11">
        <f t="shared" si="117"/>
        <v>0</v>
      </c>
      <c r="AV115" s="11">
        <f t="shared" si="118"/>
        <v>0</v>
      </c>
      <c r="AW115" s="11">
        <f t="shared" si="119"/>
        <v>0</v>
      </c>
      <c r="AX115" s="10">
        <f t="shared" si="120"/>
        <v>2</v>
      </c>
      <c r="AY115" s="12" t="s">
        <v>1499</v>
      </c>
      <c r="AZ115" s="12" t="s">
        <v>1368</v>
      </c>
      <c r="BA115" s="13">
        <v>2933</v>
      </c>
      <c r="BB115" s="10">
        <f t="shared" si="71"/>
        <v>4</v>
      </c>
      <c r="BC115" s="17">
        <f t="shared" si="121"/>
        <v>4</v>
      </c>
      <c r="BD115" s="10" t="str">
        <f t="shared" si="122"/>
        <v>Bra</v>
      </c>
    </row>
    <row r="116" spans="1:56" ht="14.25" x14ac:dyDescent="0.2">
      <c r="A116" s="19" t="s">
        <v>737</v>
      </c>
      <c r="B116" s="7">
        <v>140</v>
      </c>
      <c r="C116" s="6" t="s">
        <v>1116</v>
      </c>
      <c r="D116" s="9" t="str">
        <f t="shared" ref="D116:D164" si="123">IFERROR(VLOOKUP(C116,Svar, 2, FALSE), "")</f>
        <v>Liselotte Palmborg</v>
      </c>
      <c r="E116" s="10" t="str">
        <f t="shared" ref="E116:E164" si="124">IFERROR(VLOOKUP(C116,Svar, 3, FALSE), "")</f>
        <v>liselotte.palmborg@nykvarn.se</v>
      </c>
      <c r="F116" s="10" t="str">
        <f t="shared" ref="F116:F164" si="125">IFERROR(VLOOKUP(C116,Svar, 4, FALSE), "")</f>
        <v>Kultur och fritidstrateg</v>
      </c>
      <c r="G116" s="11">
        <f t="shared" ref="G116:G164" si="126">IF(LEN(D116) &gt; 0, IF(IFERROR(FIND("a.", VLOOKUP(C116,Svar, 5, FALSE)), 0), 1.25, 0), "")</f>
        <v>0</v>
      </c>
      <c r="H116" s="11">
        <f t="shared" ref="H116:H164" si="127">IF(LEN(D116) &gt; 0, IF(IFERROR(FIND("b.", VLOOKUP(C116,Svar, 5, FALSE)), 0), 1.25, 0), "")</f>
        <v>0</v>
      </c>
      <c r="I116" s="11">
        <f t="shared" ref="I116:I164" si="128">IF(LEN(D116) &gt; 0, IF(IFERROR(FIND("c.", VLOOKUP(C116,Svar, 5, FALSE)), 0), 1.25, 0), "")</f>
        <v>0</v>
      </c>
      <c r="J116" s="11">
        <f t="shared" ref="J116:J164" si="129">IF(LEN(D116) &gt; 0, IF(IFERROR(FIND("d.", VLOOKUP(C116,Svar, 5, FALSE)), 0), 1.25, 0), "")</f>
        <v>0</v>
      </c>
      <c r="K116" s="11">
        <f t="shared" ref="K116:K164" si="130">IF(LEN(D116) &gt; 0, 0, "")</f>
        <v>0</v>
      </c>
      <c r="L116" s="10">
        <f t="shared" ref="L116:L164" si="131">IF(LEN(D116) &gt; 0, SUM(G116:K116), "")</f>
        <v>0</v>
      </c>
      <c r="M116" s="11">
        <f t="shared" ref="M116:M164" si="132">IF(LEN(D116) &gt; 0, IF(IFERROR(FIND("a.", VLOOKUP(C116,Svar, 7, FALSE)), 0), 1, 0), "")</f>
        <v>0</v>
      </c>
      <c r="N116" s="11">
        <f t="shared" ref="N116:N164" si="133">IF(LEN(D116) &gt; 0, IF(IFERROR(FIND("b.", VLOOKUP(C116,Svar, 7, FALSE)), 0), 1, 0), "")</f>
        <v>1</v>
      </c>
      <c r="O116" s="11">
        <f t="shared" ref="O116:O164" si="134">IF(LEN(D116) &gt; 0, IF(IFERROR(FIND("c.", VLOOKUP(C116,Svar, 7, FALSE)), 0), 1, 0), "")</f>
        <v>0</v>
      </c>
      <c r="P116" s="11">
        <f t="shared" ref="P116:P164" si="135">IF(LEN(D116) &gt; 0, IF(IFERROR(FIND("d.", VLOOKUP(C116,Svar, 7, FALSE)), 0), 1, 0), "")</f>
        <v>1</v>
      </c>
      <c r="Q116" s="11">
        <f t="shared" ref="Q116:Q164" si="136">IF(LEN(D116) &gt; 0, IF(IFERROR(FIND("e.", VLOOKUP(C116,Svar, 7, FALSE)), 0), 1, 0), "")</f>
        <v>0</v>
      </c>
      <c r="R116" s="11">
        <f t="shared" ref="R116:R164" si="137">IF(LEN(D116) &gt; 0, 0, "")</f>
        <v>0</v>
      </c>
      <c r="S116" s="10">
        <f t="shared" ref="S116:S164" si="138">IF(LEN(D116) &gt; 0, SUM(M116:R116), "")</f>
        <v>2</v>
      </c>
      <c r="T116" s="11">
        <f t="shared" ref="T116:T164" si="139">IF(LEN(D116) &gt; 0, IF(IFERROR(FIND("a.", VLOOKUP(C116,Svar, 8, FALSE)), 0), 0.625, 0), "")</f>
        <v>0</v>
      </c>
      <c r="U116" s="11">
        <f t="shared" ref="U116:U164" si="140">IF(LEN(D116) &gt; 0, IF(IFERROR(FIND("b.", VLOOKUP(C116,Svar, 8, FALSE)), 0), 0.625, 0), "")</f>
        <v>0</v>
      </c>
      <c r="V116" s="11">
        <f t="shared" ref="V116:V164" si="141">IF(LEN(D116) &gt; 0, IF(IFERROR(FIND("c.", VLOOKUP(C116,Svar, 8, FALSE)), 0), 0.625, 0), "")</f>
        <v>0.625</v>
      </c>
      <c r="W116" s="11">
        <f t="shared" ref="W116:W164" si="142">IF(LEN(D116) &gt; 0, IF(IFERROR(FIND("d.", VLOOKUP(C116,Svar, 8, FALSE)), 0), 0.625, 0), "")</f>
        <v>0</v>
      </c>
      <c r="X116" s="11">
        <f t="shared" ref="X116:X164" si="143">IF(LEN(D116) &gt; 0, IF(IFERROR(FIND("e.", VLOOKUP(C116,Svar, 8, FALSE)), 0), 0.625, 0), "")</f>
        <v>0</v>
      </c>
      <c r="Y116" s="11">
        <f t="shared" ref="Y116:Y164" si="144">IF(LEN(D116) &gt; 0, IF(IFERROR(FIND("f.", VLOOKUP(C116,Svar, 8, FALSE)), 0), 0.625, 0), "")</f>
        <v>0.625</v>
      </c>
      <c r="Z116" s="11">
        <f t="shared" ref="Z116:Z164" si="145">IF(LEN(D116) &gt; 0, IF(IFERROR(FIND("g.", VLOOKUP(C116,Svar, 8, FALSE)), 0), 0.625, 0), "")</f>
        <v>0</v>
      </c>
      <c r="AA116" s="11">
        <f t="shared" ref="AA116:AA164" si="146">IF(LEN(D116) &gt; 0, IF(IFERROR(FIND("h.", VLOOKUP(C116,Svar, 8, FALSE)), 0), 0.625, 0), "")</f>
        <v>0</v>
      </c>
      <c r="AB116" s="11">
        <f t="shared" ref="AB116:AB164" si="147">IF(LEN(D116) &gt; 0, 0, "")</f>
        <v>0</v>
      </c>
      <c r="AC116" s="10">
        <f t="shared" ref="AC116:AC164" si="148">IF(LEN(D116) &gt; 0, SUM(T116:AB116), "")</f>
        <v>1.25</v>
      </c>
      <c r="AD116" s="11">
        <f t="shared" ref="AD116:AD164" si="149">IF(LEN(D116) &gt; 0, IF(IFERROR(FIND("a.", VLOOKUP(C116,Svar, 9, FALSE)), 0), 1, 0), "")</f>
        <v>0</v>
      </c>
      <c r="AE116" s="11">
        <f t="shared" ref="AE116:AE164" si="150">IF(LEN(D116) &gt; 0, IF(IFERROR(FIND("b.", VLOOKUP(C116,Svar, 9, FALSE)), 0), 2, 0), "")</f>
        <v>2</v>
      </c>
      <c r="AF116" s="11">
        <f t="shared" ref="AF116:AF164" si="151">IF(LEN(D116) &gt; 0, IF(IFERROR(FIND("c.", VLOOKUP(C116,Svar, 9, FALSE)), 0), 1, 0), "")</f>
        <v>0</v>
      </c>
      <c r="AG116" s="11">
        <f t="shared" ref="AG116:AG164" si="152">IF(LEN(D116) &gt; 0, IF(IFERROR(FIND("d.", VLOOKUP(C116,Svar, 9, FALSE)), 0), 2, 0), "")</f>
        <v>0</v>
      </c>
      <c r="AH116" s="11">
        <f t="shared" ref="AH116:AH164" si="153">IF(LEN(D116) &gt; 0, IF(IFERROR(FIND("e.", VLOOKUP(C116,Svar, 9, FALSE)), 0), 1, 0), "")</f>
        <v>0</v>
      </c>
      <c r="AI116" s="11">
        <f t="shared" ref="AI116:AI164" si="154">IF(LEN(D116) &gt; 0, 0, "")</f>
        <v>0</v>
      </c>
      <c r="AJ116" s="10">
        <f t="shared" ref="AJ116:AJ164" si="155">IF(LEN(D116) &gt; 0, IF(SUM(AD116:AI116) &gt; 5, 5, SUM(AD116:AI116)), "")</f>
        <v>2</v>
      </c>
      <c r="AK116" s="11">
        <f t="shared" ref="AK116:AK164" si="156">IF(LEN(D116) &gt; 0, IF(IFERROR(FIND("a.", VLOOKUP(C116,Svar, 10, FALSE)), 0), 1, 0), "")</f>
        <v>1</v>
      </c>
      <c r="AL116" s="11">
        <f t="shared" ref="AL116:AL164" si="157">IF(LEN(D116) &gt; 0, IF(IFERROR(FIND("b.", VLOOKUP(C116,Svar, 10, FALSE)), 0), 1, 0), "")</f>
        <v>1</v>
      </c>
      <c r="AM116" s="11">
        <f t="shared" ref="AM116:AM164" si="158">IF(LEN(D116) &gt; 0, IF(IFERROR(FIND("c.", VLOOKUP(C116,Svar, 10, FALSE)), 0), 1, 0), "")</f>
        <v>0</v>
      </c>
      <c r="AN116" s="11">
        <f t="shared" ref="AN116:AN164" si="159">IF(LEN(D116) &gt; 0, IF(IFERROR(FIND("d.", VLOOKUP(C116,Svar, 10, FALSE)), 0), 1, 0), "")</f>
        <v>0</v>
      </c>
      <c r="AO116" s="11">
        <f t="shared" ref="AO116:AO164" si="160">IF(LEN(D116) &gt; 0, IF(IFERROR(FIND("e.", VLOOKUP(C116,Svar, 10, FALSE)), 0), 1, 0), "")</f>
        <v>0</v>
      </c>
      <c r="AP116" s="11">
        <f t="shared" ref="AP116:AP164" si="161">IF(LEN(D116) &gt; 0, 0, "")</f>
        <v>0</v>
      </c>
      <c r="AQ116" s="10">
        <f t="shared" ref="AQ116:AQ164" si="162">IF(LEN(D116) &gt; 0, SUM(AK116:AP116), "")</f>
        <v>2</v>
      </c>
      <c r="AR116" s="11">
        <f t="shared" ref="AR116:AR164" si="163">IF(LEN(D116) &gt; 0, IF(IFERROR(FIND("a.", VLOOKUP(C116,Svar, 11, FALSE)), 0), 1, 0), "")</f>
        <v>0</v>
      </c>
      <c r="AS116" s="11">
        <f t="shared" ref="AS116:AS164" si="164">IF(LEN(D116) &gt; 0, IF(IFERROR(FIND("b.", VLOOKUP(C116,Svar, 11, FALSE)), 0), 1, 0), "")</f>
        <v>0</v>
      </c>
      <c r="AT116" s="11">
        <f t="shared" ref="AT116:AT164" si="165">IF(LEN(D116) &gt; 0, IF(IFERROR(FIND("c.", VLOOKUP(C116,Svar, 11, FALSE)), 0), 1, 0), "")</f>
        <v>0</v>
      </c>
      <c r="AU116" s="11">
        <f t="shared" ref="AU116:AU164" si="166">IF(LEN(D116) &gt; 0, IF(IFERROR(FIND("d.", VLOOKUP(C116,Svar, 11, FALSE)), 0), 1, 0), "")</f>
        <v>0</v>
      </c>
      <c r="AV116" s="11">
        <f t="shared" ref="AV116:AV164" si="167">IF(LEN(D116) &gt; 0, IF(IFERROR(FIND("e.", VLOOKUP(C116,Svar, 11, FALSE)), 0), 1, 0), "")</f>
        <v>0</v>
      </c>
      <c r="AW116" s="11">
        <f t="shared" ref="AW116:AW164" si="168">IF(LEN(D116) &gt; 0, 0, "")</f>
        <v>0</v>
      </c>
      <c r="AX116" s="10">
        <f t="shared" ref="AX116:AX164" si="169">IF(LEN(D116) &gt; 0, SUM(AR116:AW116), "")</f>
        <v>0</v>
      </c>
      <c r="AY116" s="12">
        <v>794</v>
      </c>
      <c r="AZ116" s="12" t="s">
        <v>1504</v>
      </c>
      <c r="BA116" s="13">
        <v>2146</v>
      </c>
      <c r="BB116" s="10">
        <f t="shared" si="71"/>
        <v>1</v>
      </c>
      <c r="BC116" s="17">
        <f t="shared" ref="BC116:BC164" si="170">IF(LEN(D116) &gt; 0, ROUND((L116+S116+AC116+AJ116+AQ116+AX116+BB116)/7, 1), "")</f>
        <v>1.2</v>
      </c>
      <c r="BD116" s="10" t="str">
        <f t="shared" ref="BD116:BD164" si="171">IF(LEN(D116) &gt; 0, VLOOKUP(C116,Svar, 12, FALSE), "")</f>
        <v>Varken eller</v>
      </c>
    </row>
    <row r="117" spans="1:56" ht="14.25" x14ac:dyDescent="0.2">
      <c r="A117" s="6" t="s">
        <v>737</v>
      </c>
      <c r="B117" s="7">
        <v>180</v>
      </c>
      <c r="C117" s="61" t="s">
        <v>1835</v>
      </c>
      <c r="D117" s="9" t="str">
        <f t="shared" si="123"/>
        <v/>
      </c>
      <c r="E117" s="10" t="str">
        <f t="shared" si="124"/>
        <v/>
      </c>
      <c r="F117" s="10" t="str">
        <f t="shared" si="125"/>
        <v/>
      </c>
      <c r="G117" s="11">
        <v>1.25</v>
      </c>
      <c r="H117" s="11">
        <v>1.25</v>
      </c>
      <c r="I117" s="11">
        <v>1.25</v>
      </c>
      <c r="J117" s="11">
        <v>1.25</v>
      </c>
      <c r="K117" s="11">
        <v>0</v>
      </c>
      <c r="L117" s="10">
        <v>5</v>
      </c>
      <c r="M117" s="11">
        <v>1</v>
      </c>
      <c r="N117" s="11">
        <v>1</v>
      </c>
      <c r="O117" s="11">
        <v>1</v>
      </c>
      <c r="P117" s="11">
        <v>1</v>
      </c>
      <c r="Q117" s="11">
        <v>1</v>
      </c>
      <c r="R117" s="11">
        <v>0</v>
      </c>
      <c r="S117" s="10">
        <v>5</v>
      </c>
      <c r="T117" s="11">
        <v>0.625</v>
      </c>
      <c r="U117" s="11">
        <v>0.625</v>
      </c>
      <c r="V117" s="11">
        <v>0.625</v>
      </c>
      <c r="W117" s="11">
        <v>0.625</v>
      </c>
      <c r="X117" s="11">
        <v>0.625</v>
      </c>
      <c r="Y117" s="11">
        <v>0.625</v>
      </c>
      <c r="Z117" s="11">
        <v>0.625</v>
      </c>
      <c r="AA117" s="11">
        <v>0.625</v>
      </c>
      <c r="AB117" s="11">
        <v>0</v>
      </c>
      <c r="AC117" s="10">
        <v>5</v>
      </c>
      <c r="AD117" s="11">
        <v>0</v>
      </c>
      <c r="AE117" s="11">
        <v>2</v>
      </c>
      <c r="AF117" s="11">
        <v>0</v>
      </c>
      <c r="AG117" s="11">
        <v>2</v>
      </c>
      <c r="AH117" s="11">
        <v>1</v>
      </c>
      <c r="AI117" s="11" t="str">
        <f t="shared" si="154"/>
        <v/>
      </c>
      <c r="AJ117" s="10">
        <v>5</v>
      </c>
      <c r="AK117" s="11">
        <v>1</v>
      </c>
      <c r="AL117" s="11">
        <v>1</v>
      </c>
      <c r="AM117" s="11">
        <v>1</v>
      </c>
      <c r="AN117" s="11">
        <v>1</v>
      </c>
      <c r="AO117" s="11">
        <v>1</v>
      </c>
      <c r="AP117" s="11">
        <v>0</v>
      </c>
      <c r="AQ117" s="10">
        <v>5</v>
      </c>
      <c r="AR117" s="11">
        <v>1</v>
      </c>
      <c r="AS117" s="11">
        <v>1</v>
      </c>
      <c r="AT117" s="11">
        <v>1</v>
      </c>
      <c r="AU117" s="11">
        <v>1</v>
      </c>
      <c r="AV117" s="11">
        <v>0</v>
      </c>
      <c r="AW117" s="11">
        <v>0</v>
      </c>
      <c r="AX117" s="10">
        <v>4</v>
      </c>
      <c r="AY117" s="12" t="s">
        <v>1505</v>
      </c>
      <c r="AZ117" s="12" t="s">
        <v>1506</v>
      </c>
      <c r="BA117" s="13">
        <v>7351</v>
      </c>
      <c r="BB117" s="10">
        <f t="shared" si="71"/>
        <v>5</v>
      </c>
      <c r="BC117" s="54">
        <v>4.8570000000000002</v>
      </c>
      <c r="BD117" s="38" t="s">
        <v>45</v>
      </c>
    </row>
    <row r="118" spans="1:56" ht="14.25" x14ac:dyDescent="0.2">
      <c r="A118" s="6" t="s">
        <v>737</v>
      </c>
      <c r="B118" s="7">
        <v>187</v>
      </c>
      <c r="C118" s="6" t="s">
        <v>607</v>
      </c>
      <c r="D118" s="9" t="str">
        <f t="shared" si="123"/>
        <v>Angelica Svensson</v>
      </c>
      <c r="E118" s="10" t="str">
        <f t="shared" si="124"/>
        <v>angelica.svensson@vaxholm.se</v>
      </c>
      <c r="F118" s="10" t="str">
        <f t="shared" si="125"/>
        <v>Ungdomspedagog, socialsekreterare öppenvård</v>
      </c>
      <c r="G118" s="11">
        <f t="shared" si="126"/>
        <v>0</v>
      </c>
      <c r="H118" s="11">
        <f t="shared" si="127"/>
        <v>0</v>
      </c>
      <c r="I118" s="11">
        <f t="shared" si="128"/>
        <v>0</v>
      </c>
      <c r="J118" s="11">
        <f t="shared" si="129"/>
        <v>0</v>
      </c>
      <c r="K118" s="11">
        <f t="shared" si="130"/>
        <v>0</v>
      </c>
      <c r="L118" s="10">
        <f t="shared" si="131"/>
        <v>0</v>
      </c>
      <c r="M118" s="11">
        <f t="shared" si="132"/>
        <v>0</v>
      </c>
      <c r="N118" s="11">
        <f t="shared" si="133"/>
        <v>1</v>
      </c>
      <c r="O118" s="11">
        <f t="shared" si="134"/>
        <v>1</v>
      </c>
      <c r="P118" s="11">
        <f t="shared" si="135"/>
        <v>1</v>
      </c>
      <c r="Q118" s="11">
        <f t="shared" si="136"/>
        <v>0</v>
      </c>
      <c r="R118" s="11">
        <f t="shared" si="137"/>
        <v>0</v>
      </c>
      <c r="S118" s="10">
        <f t="shared" si="138"/>
        <v>3</v>
      </c>
      <c r="T118" s="11">
        <f t="shared" si="139"/>
        <v>0.625</v>
      </c>
      <c r="U118" s="11">
        <f t="shared" si="140"/>
        <v>0</v>
      </c>
      <c r="V118" s="11">
        <f t="shared" si="141"/>
        <v>0.625</v>
      </c>
      <c r="W118" s="11">
        <f t="shared" si="142"/>
        <v>0.625</v>
      </c>
      <c r="X118" s="11">
        <f t="shared" si="143"/>
        <v>0</v>
      </c>
      <c r="Y118" s="11">
        <f t="shared" si="144"/>
        <v>0.625</v>
      </c>
      <c r="Z118" s="11">
        <f t="shared" si="145"/>
        <v>0</v>
      </c>
      <c r="AA118" s="11">
        <f t="shared" si="146"/>
        <v>0</v>
      </c>
      <c r="AB118" s="11">
        <f t="shared" si="147"/>
        <v>0</v>
      </c>
      <c r="AC118" s="10">
        <f t="shared" si="148"/>
        <v>2.5</v>
      </c>
      <c r="AD118" s="11">
        <f t="shared" si="149"/>
        <v>1</v>
      </c>
      <c r="AE118" s="11">
        <f t="shared" si="150"/>
        <v>0</v>
      </c>
      <c r="AF118" s="11">
        <f t="shared" si="151"/>
        <v>1</v>
      </c>
      <c r="AG118" s="11">
        <f t="shared" si="152"/>
        <v>0</v>
      </c>
      <c r="AH118" s="11">
        <f t="shared" si="153"/>
        <v>0</v>
      </c>
      <c r="AI118" s="11">
        <f t="shared" si="154"/>
        <v>0</v>
      </c>
      <c r="AJ118" s="10">
        <f t="shared" si="155"/>
        <v>2</v>
      </c>
      <c r="AK118" s="11">
        <f t="shared" si="156"/>
        <v>1</v>
      </c>
      <c r="AL118" s="11">
        <f t="shared" si="157"/>
        <v>1</v>
      </c>
      <c r="AM118" s="11">
        <f t="shared" si="158"/>
        <v>0</v>
      </c>
      <c r="AN118" s="11">
        <f t="shared" si="159"/>
        <v>1</v>
      </c>
      <c r="AO118" s="11">
        <f t="shared" si="160"/>
        <v>0</v>
      </c>
      <c r="AP118" s="11">
        <f t="shared" si="161"/>
        <v>0</v>
      </c>
      <c r="AQ118" s="10">
        <f t="shared" si="162"/>
        <v>3</v>
      </c>
      <c r="AR118" s="11">
        <f t="shared" si="163"/>
        <v>0</v>
      </c>
      <c r="AS118" s="11">
        <f t="shared" si="164"/>
        <v>0</v>
      </c>
      <c r="AT118" s="11">
        <f t="shared" si="165"/>
        <v>0</v>
      </c>
      <c r="AU118" s="11">
        <f t="shared" si="166"/>
        <v>0</v>
      </c>
      <c r="AV118" s="11">
        <f t="shared" si="167"/>
        <v>0</v>
      </c>
      <c r="AW118" s="11">
        <f t="shared" si="168"/>
        <v>0</v>
      </c>
      <c r="AX118" s="10">
        <f t="shared" si="169"/>
        <v>0</v>
      </c>
      <c r="AY118" s="12" t="s">
        <v>1507</v>
      </c>
      <c r="AZ118" s="12" t="s">
        <v>1508</v>
      </c>
      <c r="BA118" s="13">
        <v>2339</v>
      </c>
      <c r="BB118" s="10">
        <f t="shared" si="71"/>
        <v>2</v>
      </c>
      <c r="BC118" s="17">
        <f t="shared" si="170"/>
        <v>1.8</v>
      </c>
      <c r="BD118" s="10" t="str">
        <f t="shared" si="171"/>
        <v>Varken eller</v>
      </c>
    </row>
    <row r="119" spans="1:56" ht="14.25" x14ac:dyDescent="0.2">
      <c r="A119" s="6" t="s">
        <v>737</v>
      </c>
      <c r="B119" s="7">
        <v>138</v>
      </c>
      <c r="C119" s="6" t="s">
        <v>812</v>
      </c>
      <c r="D119" s="9" t="str">
        <f t="shared" si="123"/>
        <v>Abbas Reyhanian</v>
      </c>
      <c r="E119" s="10" t="str">
        <f t="shared" si="124"/>
        <v>abbas.reyhanian@tyreso.se</v>
      </c>
      <c r="F119" s="10" t="str">
        <f t="shared" si="125"/>
        <v xml:space="preserve">Verksamhets ansvarig Café Bonza </v>
      </c>
      <c r="G119" s="11">
        <f t="shared" si="126"/>
        <v>0</v>
      </c>
      <c r="H119" s="11">
        <f t="shared" si="127"/>
        <v>0</v>
      </c>
      <c r="I119" s="11">
        <f t="shared" si="128"/>
        <v>0</v>
      </c>
      <c r="J119" s="11">
        <f t="shared" si="129"/>
        <v>1.25</v>
      </c>
      <c r="K119" s="11">
        <f t="shared" si="130"/>
        <v>0</v>
      </c>
      <c r="L119" s="10">
        <f t="shared" si="131"/>
        <v>1.25</v>
      </c>
      <c r="M119" s="11">
        <f t="shared" si="132"/>
        <v>0</v>
      </c>
      <c r="N119" s="11">
        <f t="shared" si="133"/>
        <v>1</v>
      </c>
      <c r="O119" s="11">
        <f t="shared" si="134"/>
        <v>1</v>
      </c>
      <c r="P119" s="11">
        <f t="shared" si="135"/>
        <v>0</v>
      </c>
      <c r="Q119" s="11">
        <f t="shared" si="136"/>
        <v>0</v>
      </c>
      <c r="R119" s="11">
        <f t="shared" si="137"/>
        <v>0</v>
      </c>
      <c r="S119" s="10">
        <f t="shared" si="138"/>
        <v>2</v>
      </c>
      <c r="T119" s="11">
        <f t="shared" si="139"/>
        <v>0.625</v>
      </c>
      <c r="U119" s="11">
        <f t="shared" si="140"/>
        <v>0.625</v>
      </c>
      <c r="V119" s="11">
        <f t="shared" si="141"/>
        <v>0</v>
      </c>
      <c r="W119" s="11">
        <f t="shared" si="142"/>
        <v>0</v>
      </c>
      <c r="X119" s="11">
        <f t="shared" si="143"/>
        <v>0</v>
      </c>
      <c r="Y119" s="11">
        <f t="shared" si="144"/>
        <v>0.625</v>
      </c>
      <c r="Z119" s="11">
        <f t="shared" si="145"/>
        <v>0</v>
      </c>
      <c r="AA119" s="11">
        <f t="shared" si="146"/>
        <v>0.625</v>
      </c>
      <c r="AB119" s="11">
        <f t="shared" si="147"/>
        <v>0</v>
      </c>
      <c r="AC119" s="10">
        <f t="shared" si="148"/>
        <v>2.5</v>
      </c>
      <c r="AD119" s="11">
        <f t="shared" si="149"/>
        <v>0</v>
      </c>
      <c r="AE119" s="11">
        <f t="shared" si="150"/>
        <v>2</v>
      </c>
      <c r="AF119" s="11">
        <f t="shared" si="151"/>
        <v>1</v>
      </c>
      <c r="AG119" s="11">
        <f t="shared" si="152"/>
        <v>0</v>
      </c>
      <c r="AH119" s="11">
        <f t="shared" si="153"/>
        <v>1</v>
      </c>
      <c r="AI119" s="11">
        <f t="shared" si="154"/>
        <v>0</v>
      </c>
      <c r="AJ119" s="10">
        <f t="shared" si="155"/>
        <v>4</v>
      </c>
      <c r="AK119" s="11">
        <f t="shared" si="156"/>
        <v>1</v>
      </c>
      <c r="AL119" s="11">
        <f t="shared" si="157"/>
        <v>1</v>
      </c>
      <c r="AM119" s="11">
        <f t="shared" si="158"/>
        <v>1</v>
      </c>
      <c r="AN119" s="11">
        <f t="shared" si="159"/>
        <v>0</v>
      </c>
      <c r="AO119" s="11">
        <f t="shared" si="160"/>
        <v>0</v>
      </c>
      <c r="AP119" s="11">
        <f t="shared" si="161"/>
        <v>0</v>
      </c>
      <c r="AQ119" s="10">
        <f t="shared" si="162"/>
        <v>3</v>
      </c>
      <c r="AR119" s="11">
        <f t="shared" si="163"/>
        <v>0</v>
      </c>
      <c r="AS119" s="11">
        <f t="shared" si="164"/>
        <v>0</v>
      </c>
      <c r="AT119" s="11">
        <f t="shared" si="165"/>
        <v>1</v>
      </c>
      <c r="AU119" s="11">
        <f t="shared" si="166"/>
        <v>0</v>
      </c>
      <c r="AV119" s="11">
        <f t="shared" si="167"/>
        <v>0</v>
      </c>
      <c r="AW119" s="11">
        <f t="shared" si="168"/>
        <v>0</v>
      </c>
      <c r="AX119" s="10">
        <f t="shared" si="169"/>
        <v>1</v>
      </c>
      <c r="AY119" s="12" t="s">
        <v>1509</v>
      </c>
      <c r="AZ119" s="12">
        <v>877</v>
      </c>
      <c r="BA119" s="13">
        <v>2721</v>
      </c>
      <c r="BB119" s="10">
        <f t="shared" si="71"/>
        <v>3</v>
      </c>
      <c r="BC119" s="17">
        <f t="shared" si="170"/>
        <v>2.4</v>
      </c>
      <c r="BD119" s="10" t="str">
        <f t="shared" si="171"/>
        <v>Bra</v>
      </c>
    </row>
    <row r="120" spans="1:56" ht="14.25" x14ac:dyDescent="0.2">
      <c r="A120" s="6" t="s">
        <v>737</v>
      </c>
      <c r="B120" s="7">
        <v>139</v>
      </c>
      <c r="C120" s="6" t="s">
        <v>1123</v>
      </c>
      <c r="D120" s="9" t="str">
        <f t="shared" si="123"/>
        <v>Marianne Kraemer-Eriksson</v>
      </c>
      <c r="E120" s="10" t="str">
        <f t="shared" si="124"/>
        <v>marianne.kraemr-eriksson@upplands-bro.se</v>
      </c>
      <c r="F120" s="10" t="str">
        <f t="shared" si="125"/>
        <v>Fritidskonsulent</v>
      </c>
      <c r="G120" s="11">
        <f t="shared" si="126"/>
        <v>0</v>
      </c>
      <c r="H120" s="11">
        <f t="shared" si="127"/>
        <v>0</v>
      </c>
      <c r="I120" s="11">
        <f t="shared" si="128"/>
        <v>0</v>
      </c>
      <c r="J120" s="11">
        <f t="shared" si="129"/>
        <v>0</v>
      </c>
      <c r="K120" s="11">
        <f t="shared" si="130"/>
        <v>0</v>
      </c>
      <c r="L120" s="10">
        <f t="shared" si="131"/>
        <v>0</v>
      </c>
      <c r="M120" s="11">
        <f t="shared" si="132"/>
        <v>1</v>
      </c>
      <c r="N120" s="11">
        <f t="shared" si="133"/>
        <v>1</v>
      </c>
      <c r="O120" s="11">
        <f t="shared" si="134"/>
        <v>1</v>
      </c>
      <c r="P120" s="11">
        <f t="shared" si="135"/>
        <v>1</v>
      </c>
      <c r="Q120" s="11">
        <f t="shared" si="136"/>
        <v>0</v>
      </c>
      <c r="R120" s="11">
        <f t="shared" si="137"/>
        <v>0</v>
      </c>
      <c r="S120" s="10">
        <f t="shared" si="138"/>
        <v>4</v>
      </c>
      <c r="T120" s="11">
        <f t="shared" si="139"/>
        <v>0.625</v>
      </c>
      <c r="U120" s="11">
        <f t="shared" si="140"/>
        <v>0</v>
      </c>
      <c r="V120" s="11">
        <f t="shared" si="141"/>
        <v>0.625</v>
      </c>
      <c r="W120" s="11">
        <f t="shared" si="142"/>
        <v>0</v>
      </c>
      <c r="X120" s="11">
        <f t="shared" si="143"/>
        <v>0</v>
      </c>
      <c r="Y120" s="11">
        <f t="shared" si="144"/>
        <v>0.625</v>
      </c>
      <c r="Z120" s="11">
        <f t="shared" si="145"/>
        <v>0</v>
      </c>
      <c r="AA120" s="11">
        <f t="shared" si="146"/>
        <v>0</v>
      </c>
      <c r="AB120" s="11">
        <f t="shared" si="147"/>
        <v>0</v>
      </c>
      <c r="AC120" s="10">
        <f t="shared" si="148"/>
        <v>1.875</v>
      </c>
      <c r="AD120" s="11">
        <f t="shared" si="149"/>
        <v>0</v>
      </c>
      <c r="AE120" s="11">
        <f t="shared" si="150"/>
        <v>2</v>
      </c>
      <c r="AF120" s="11">
        <f t="shared" si="151"/>
        <v>0</v>
      </c>
      <c r="AG120" s="11">
        <f t="shared" si="152"/>
        <v>2</v>
      </c>
      <c r="AH120" s="11">
        <f t="shared" si="153"/>
        <v>0</v>
      </c>
      <c r="AI120" s="11">
        <f t="shared" si="154"/>
        <v>0</v>
      </c>
      <c r="AJ120" s="10">
        <f t="shared" si="155"/>
        <v>4</v>
      </c>
      <c r="AK120" s="11">
        <f t="shared" si="156"/>
        <v>0</v>
      </c>
      <c r="AL120" s="11">
        <f t="shared" si="157"/>
        <v>1</v>
      </c>
      <c r="AM120" s="11">
        <f t="shared" si="158"/>
        <v>0</v>
      </c>
      <c r="AN120" s="11">
        <f t="shared" si="159"/>
        <v>1</v>
      </c>
      <c r="AO120" s="11">
        <f t="shared" si="160"/>
        <v>0</v>
      </c>
      <c r="AP120" s="11">
        <f t="shared" si="161"/>
        <v>0</v>
      </c>
      <c r="AQ120" s="10">
        <f t="shared" si="162"/>
        <v>2</v>
      </c>
      <c r="AR120" s="11">
        <f t="shared" si="163"/>
        <v>1</v>
      </c>
      <c r="AS120" s="11">
        <f t="shared" si="164"/>
        <v>0</v>
      </c>
      <c r="AT120" s="11">
        <f t="shared" si="165"/>
        <v>0</v>
      </c>
      <c r="AU120" s="11">
        <f t="shared" si="166"/>
        <v>0</v>
      </c>
      <c r="AV120" s="11">
        <f t="shared" si="167"/>
        <v>0</v>
      </c>
      <c r="AW120" s="11">
        <f t="shared" si="168"/>
        <v>0</v>
      </c>
      <c r="AX120" s="10">
        <f t="shared" si="169"/>
        <v>1</v>
      </c>
      <c r="AY120" s="12" t="s">
        <v>1510</v>
      </c>
      <c r="AZ120" s="12">
        <v>751</v>
      </c>
      <c r="BA120" s="13">
        <v>2324</v>
      </c>
      <c r="BB120" s="10">
        <f t="shared" si="71"/>
        <v>2</v>
      </c>
      <c r="BC120" s="17">
        <f t="shared" si="170"/>
        <v>2.1</v>
      </c>
      <c r="BD120" s="10" t="str">
        <f t="shared" si="171"/>
        <v>Bra</v>
      </c>
    </row>
    <row r="121" spans="1:56" ht="14.25" x14ac:dyDescent="0.2">
      <c r="A121" s="6" t="s">
        <v>737</v>
      </c>
      <c r="B121" s="7">
        <v>117</v>
      </c>
      <c r="C121" s="6" t="s">
        <v>139</v>
      </c>
      <c r="D121" s="9" t="str">
        <f t="shared" si="123"/>
        <v>Linn Sandegård</v>
      </c>
      <c r="E121" s="10" t="str">
        <f t="shared" si="124"/>
        <v>linn.sandegard@osteraker.se</v>
      </c>
      <c r="F121" s="10" t="str">
        <f t="shared" si="125"/>
        <v>Ungdomslots</v>
      </c>
      <c r="G121" s="11">
        <f t="shared" si="126"/>
        <v>0</v>
      </c>
      <c r="H121" s="11">
        <f t="shared" si="127"/>
        <v>0</v>
      </c>
      <c r="I121" s="11">
        <f t="shared" si="128"/>
        <v>1.25</v>
      </c>
      <c r="J121" s="11">
        <f t="shared" si="129"/>
        <v>0</v>
      </c>
      <c r="K121" s="11">
        <f t="shared" si="130"/>
        <v>0</v>
      </c>
      <c r="L121" s="10">
        <f t="shared" si="131"/>
        <v>1.25</v>
      </c>
      <c r="M121" s="11">
        <f t="shared" si="132"/>
        <v>1</v>
      </c>
      <c r="N121" s="11">
        <f t="shared" si="133"/>
        <v>1</v>
      </c>
      <c r="O121" s="11">
        <f t="shared" si="134"/>
        <v>1</v>
      </c>
      <c r="P121" s="11">
        <f t="shared" si="135"/>
        <v>1</v>
      </c>
      <c r="Q121" s="11">
        <f t="shared" si="136"/>
        <v>0</v>
      </c>
      <c r="R121" s="11">
        <f t="shared" si="137"/>
        <v>0</v>
      </c>
      <c r="S121" s="10">
        <f t="shared" si="138"/>
        <v>4</v>
      </c>
      <c r="T121" s="11">
        <f t="shared" si="139"/>
        <v>0.625</v>
      </c>
      <c r="U121" s="11">
        <f t="shared" si="140"/>
        <v>0</v>
      </c>
      <c r="V121" s="11">
        <f t="shared" si="141"/>
        <v>0</v>
      </c>
      <c r="W121" s="11">
        <f t="shared" si="142"/>
        <v>0</v>
      </c>
      <c r="X121" s="11">
        <f t="shared" si="143"/>
        <v>0</v>
      </c>
      <c r="Y121" s="11">
        <f t="shared" si="144"/>
        <v>0.625</v>
      </c>
      <c r="Z121" s="11">
        <f t="shared" si="145"/>
        <v>0.625</v>
      </c>
      <c r="AA121" s="11">
        <f t="shared" si="146"/>
        <v>0</v>
      </c>
      <c r="AB121" s="11">
        <f t="shared" si="147"/>
        <v>0</v>
      </c>
      <c r="AC121" s="10">
        <f t="shared" si="148"/>
        <v>1.875</v>
      </c>
      <c r="AD121" s="11">
        <f t="shared" si="149"/>
        <v>0</v>
      </c>
      <c r="AE121" s="11">
        <f t="shared" si="150"/>
        <v>2</v>
      </c>
      <c r="AF121" s="11">
        <f t="shared" si="151"/>
        <v>0</v>
      </c>
      <c r="AG121" s="11">
        <f t="shared" si="152"/>
        <v>2</v>
      </c>
      <c r="AH121" s="11">
        <f t="shared" si="153"/>
        <v>1</v>
      </c>
      <c r="AI121" s="11">
        <f t="shared" si="154"/>
        <v>0</v>
      </c>
      <c r="AJ121" s="10">
        <f t="shared" si="155"/>
        <v>5</v>
      </c>
      <c r="AK121" s="11">
        <f t="shared" si="156"/>
        <v>1</v>
      </c>
      <c r="AL121" s="11">
        <f t="shared" si="157"/>
        <v>1</v>
      </c>
      <c r="AM121" s="11">
        <f t="shared" si="158"/>
        <v>1</v>
      </c>
      <c r="AN121" s="11">
        <f t="shared" si="159"/>
        <v>1</v>
      </c>
      <c r="AO121" s="11">
        <f t="shared" si="160"/>
        <v>0</v>
      </c>
      <c r="AP121" s="11">
        <f t="shared" si="161"/>
        <v>0</v>
      </c>
      <c r="AQ121" s="10">
        <f t="shared" si="162"/>
        <v>4</v>
      </c>
      <c r="AR121" s="11">
        <f t="shared" si="163"/>
        <v>0</v>
      </c>
      <c r="AS121" s="11">
        <f t="shared" si="164"/>
        <v>0</v>
      </c>
      <c r="AT121" s="11">
        <f t="shared" si="165"/>
        <v>1</v>
      </c>
      <c r="AU121" s="11">
        <f t="shared" si="166"/>
        <v>0</v>
      </c>
      <c r="AV121" s="11">
        <f t="shared" si="167"/>
        <v>0</v>
      </c>
      <c r="AW121" s="11">
        <f t="shared" si="168"/>
        <v>0</v>
      </c>
      <c r="AX121" s="10">
        <f t="shared" si="169"/>
        <v>1</v>
      </c>
      <c r="AY121" s="12" t="s">
        <v>1511</v>
      </c>
      <c r="AZ121" s="12">
        <v>853</v>
      </c>
      <c r="BA121" s="13">
        <v>1995</v>
      </c>
      <c r="BB121" s="10">
        <f t="shared" si="71"/>
        <v>0</v>
      </c>
      <c r="BC121" s="17">
        <f t="shared" si="170"/>
        <v>2.4</v>
      </c>
      <c r="BD121" s="10" t="str">
        <f t="shared" si="171"/>
        <v>Bra</v>
      </c>
    </row>
    <row r="122" spans="1:56" ht="14.25" x14ac:dyDescent="0.2">
      <c r="A122" s="6" t="s">
        <v>737</v>
      </c>
      <c r="B122" s="7">
        <v>192</v>
      </c>
      <c r="C122" s="6" t="s">
        <v>750</v>
      </c>
      <c r="D122" s="9" t="str">
        <f t="shared" si="123"/>
        <v>Agneta Ström Granlund</v>
      </c>
      <c r="E122" s="10" t="str">
        <f t="shared" si="124"/>
        <v>agneta.strom-granlund@nynashamn.se</v>
      </c>
      <c r="F122" s="10" t="str">
        <f t="shared" si="125"/>
        <v>Tf. Kultur o fritidschef</v>
      </c>
      <c r="G122" s="11">
        <f t="shared" si="126"/>
        <v>0</v>
      </c>
      <c r="H122" s="11">
        <f t="shared" si="127"/>
        <v>0</v>
      </c>
      <c r="I122" s="11">
        <f t="shared" si="128"/>
        <v>1.25</v>
      </c>
      <c r="J122" s="11">
        <f t="shared" si="129"/>
        <v>1.25</v>
      </c>
      <c r="K122" s="11">
        <f t="shared" si="130"/>
        <v>0</v>
      </c>
      <c r="L122" s="10">
        <f t="shared" si="131"/>
        <v>2.5</v>
      </c>
      <c r="M122" s="11">
        <f t="shared" si="132"/>
        <v>0</v>
      </c>
      <c r="N122" s="11">
        <f t="shared" si="133"/>
        <v>1</v>
      </c>
      <c r="O122" s="11">
        <f t="shared" si="134"/>
        <v>1</v>
      </c>
      <c r="P122" s="11">
        <f t="shared" si="135"/>
        <v>0</v>
      </c>
      <c r="Q122" s="11">
        <f t="shared" si="136"/>
        <v>0</v>
      </c>
      <c r="R122" s="11">
        <f t="shared" si="137"/>
        <v>0</v>
      </c>
      <c r="S122" s="10">
        <f t="shared" si="138"/>
        <v>2</v>
      </c>
      <c r="T122" s="11">
        <f t="shared" si="139"/>
        <v>0.625</v>
      </c>
      <c r="U122" s="11">
        <f t="shared" si="140"/>
        <v>0.625</v>
      </c>
      <c r="V122" s="11">
        <f t="shared" si="141"/>
        <v>0.625</v>
      </c>
      <c r="W122" s="11">
        <f t="shared" si="142"/>
        <v>0</v>
      </c>
      <c r="X122" s="11">
        <f t="shared" si="143"/>
        <v>0</v>
      </c>
      <c r="Y122" s="11">
        <f t="shared" si="144"/>
        <v>0.625</v>
      </c>
      <c r="Z122" s="11">
        <f t="shared" si="145"/>
        <v>0.625</v>
      </c>
      <c r="AA122" s="11">
        <f t="shared" si="146"/>
        <v>0</v>
      </c>
      <c r="AB122" s="11">
        <f t="shared" si="147"/>
        <v>0</v>
      </c>
      <c r="AC122" s="10">
        <f t="shared" si="148"/>
        <v>3.125</v>
      </c>
      <c r="AD122" s="11">
        <f t="shared" si="149"/>
        <v>1</v>
      </c>
      <c r="AE122" s="11">
        <f t="shared" si="150"/>
        <v>0</v>
      </c>
      <c r="AF122" s="11">
        <f t="shared" si="151"/>
        <v>1</v>
      </c>
      <c r="AG122" s="11">
        <f t="shared" si="152"/>
        <v>0</v>
      </c>
      <c r="AH122" s="11">
        <f t="shared" si="153"/>
        <v>0</v>
      </c>
      <c r="AI122" s="11">
        <f t="shared" si="154"/>
        <v>0</v>
      </c>
      <c r="AJ122" s="10">
        <f t="shared" si="155"/>
        <v>2</v>
      </c>
      <c r="AK122" s="11">
        <f t="shared" si="156"/>
        <v>0</v>
      </c>
      <c r="AL122" s="11">
        <f t="shared" si="157"/>
        <v>0</v>
      </c>
      <c r="AM122" s="11">
        <f t="shared" si="158"/>
        <v>1</v>
      </c>
      <c r="AN122" s="11">
        <f t="shared" si="159"/>
        <v>1</v>
      </c>
      <c r="AO122" s="11">
        <f t="shared" si="160"/>
        <v>0</v>
      </c>
      <c r="AP122" s="11">
        <f t="shared" si="161"/>
        <v>0</v>
      </c>
      <c r="AQ122" s="10">
        <f t="shared" si="162"/>
        <v>2</v>
      </c>
      <c r="AR122" s="11">
        <f t="shared" si="163"/>
        <v>1</v>
      </c>
      <c r="AS122" s="11">
        <f t="shared" si="164"/>
        <v>0</v>
      </c>
      <c r="AT122" s="11">
        <f t="shared" si="165"/>
        <v>0</v>
      </c>
      <c r="AU122" s="11">
        <f t="shared" si="166"/>
        <v>0</v>
      </c>
      <c r="AV122" s="11">
        <f t="shared" si="167"/>
        <v>0</v>
      </c>
      <c r="AW122" s="11">
        <f t="shared" si="168"/>
        <v>0</v>
      </c>
      <c r="AX122" s="10">
        <f t="shared" si="169"/>
        <v>1</v>
      </c>
      <c r="AY122" s="12" t="s">
        <v>1512</v>
      </c>
      <c r="AZ122" s="12">
        <v>790</v>
      </c>
      <c r="BA122" s="13">
        <v>2154</v>
      </c>
      <c r="BB122" s="10">
        <f t="shared" si="71"/>
        <v>1</v>
      </c>
      <c r="BC122" s="17">
        <f t="shared" si="170"/>
        <v>1.9</v>
      </c>
      <c r="BD122" s="10" t="str">
        <f t="shared" si="171"/>
        <v>Bra</v>
      </c>
    </row>
    <row r="123" spans="1:56" ht="14.25" x14ac:dyDescent="0.2">
      <c r="A123" s="6" t="s">
        <v>737</v>
      </c>
      <c r="B123" s="7">
        <v>160</v>
      </c>
      <c r="C123" s="6" t="s">
        <v>744</v>
      </c>
      <c r="D123" s="9" t="str">
        <f t="shared" si="123"/>
        <v>Erik Heribertson</v>
      </c>
      <c r="E123" s="10" t="str">
        <f t="shared" si="124"/>
        <v>erik.heribertson@taby.se</v>
      </c>
      <c r="F123" s="10" t="str">
        <f t="shared" si="125"/>
        <v>kultur- och fritidschef</v>
      </c>
      <c r="G123" s="11">
        <f t="shared" si="126"/>
        <v>0</v>
      </c>
      <c r="H123" s="11">
        <f t="shared" si="127"/>
        <v>0</v>
      </c>
      <c r="I123" s="11">
        <f t="shared" si="128"/>
        <v>0</v>
      </c>
      <c r="J123" s="11">
        <f t="shared" si="129"/>
        <v>1.25</v>
      </c>
      <c r="K123" s="11">
        <f t="shared" si="130"/>
        <v>0</v>
      </c>
      <c r="L123" s="10">
        <f t="shared" si="131"/>
        <v>1.25</v>
      </c>
      <c r="M123" s="11">
        <f t="shared" si="132"/>
        <v>1</v>
      </c>
      <c r="N123" s="11">
        <f t="shared" si="133"/>
        <v>0</v>
      </c>
      <c r="O123" s="11">
        <f t="shared" si="134"/>
        <v>1</v>
      </c>
      <c r="P123" s="11">
        <f t="shared" si="135"/>
        <v>1</v>
      </c>
      <c r="Q123" s="11">
        <f t="shared" si="136"/>
        <v>0</v>
      </c>
      <c r="R123" s="11">
        <f t="shared" si="137"/>
        <v>0</v>
      </c>
      <c r="S123" s="10">
        <f t="shared" si="138"/>
        <v>3</v>
      </c>
      <c r="T123" s="11">
        <f t="shared" si="139"/>
        <v>0</v>
      </c>
      <c r="U123" s="11">
        <f t="shared" si="140"/>
        <v>0.625</v>
      </c>
      <c r="V123" s="11">
        <f t="shared" si="141"/>
        <v>0.625</v>
      </c>
      <c r="W123" s="11">
        <f t="shared" si="142"/>
        <v>0</v>
      </c>
      <c r="X123" s="11">
        <f t="shared" si="143"/>
        <v>0</v>
      </c>
      <c r="Y123" s="11">
        <f t="shared" si="144"/>
        <v>0.625</v>
      </c>
      <c r="Z123" s="11">
        <f t="shared" si="145"/>
        <v>0.625</v>
      </c>
      <c r="AA123" s="11">
        <f t="shared" si="146"/>
        <v>0</v>
      </c>
      <c r="AB123" s="11">
        <f t="shared" si="147"/>
        <v>0</v>
      </c>
      <c r="AC123" s="10">
        <f t="shared" si="148"/>
        <v>2.5</v>
      </c>
      <c r="AD123" s="11">
        <f t="shared" si="149"/>
        <v>0</v>
      </c>
      <c r="AE123" s="11">
        <f t="shared" si="150"/>
        <v>2</v>
      </c>
      <c r="AF123" s="11">
        <f t="shared" si="151"/>
        <v>1</v>
      </c>
      <c r="AG123" s="11">
        <f t="shared" si="152"/>
        <v>0</v>
      </c>
      <c r="AH123" s="11">
        <f t="shared" si="153"/>
        <v>0</v>
      </c>
      <c r="AI123" s="11">
        <f t="shared" si="154"/>
        <v>0</v>
      </c>
      <c r="AJ123" s="10">
        <f t="shared" si="155"/>
        <v>3</v>
      </c>
      <c r="AK123" s="11">
        <f t="shared" si="156"/>
        <v>1</v>
      </c>
      <c r="AL123" s="11">
        <f t="shared" si="157"/>
        <v>1</v>
      </c>
      <c r="AM123" s="11">
        <f t="shared" si="158"/>
        <v>0</v>
      </c>
      <c r="AN123" s="11">
        <f t="shared" si="159"/>
        <v>1</v>
      </c>
      <c r="AO123" s="11">
        <f t="shared" si="160"/>
        <v>0</v>
      </c>
      <c r="AP123" s="11">
        <f t="shared" si="161"/>
        <v>0</v>
      </c>
      <c r="AQ123" s="10">
        <f t="shared" si="162"/>
        <v>3</v>
      </c>
      <c r="AR123" s="11">
        <f t="shared" si="163"/>
        <v>1</v>
      </c>
      <c r="AS123" s="11">
        <f t="shared" si="164"/>
        <v>0</v>
      </c>
      <c r="AT123" s="11">
        <f t="shared" si="165"/>
        <v>1</v>
      </c>
      <c r="AU123" s="11">
        <f t="shared" si="166"/>
        <v>0</v>
      </c>
      <c r="AV123" s="11">
        <f t="shared" si="167"/>
        <v>0</v>
      </c>
      <c r="AW123" s="11">
        <f t="shared" si="168"/>
        <v>0</v>
      </c>
      <c r="AX123" s="10">
        <f t="shared" si="169"/>
        <v>2</v>
      </c>
      <c r="AY123" s="12" t="s">
        <v>1517</v>
      </c>
      <c r="AZ123" s="12">
        <v>703</v>
      </c>
      <c r="BA123" s="13">
        <v>2043</v>
      </c>
      <c r="BB123" s="10">
        <f t="shared" si="71"/>
        <v>1</v>
      </c>
      <c r="BC123" s="17">
        <f t="shared" si="170"/>
        <v>2.2999999999999998</v>
      </c>
      <c r="BD123" s="10" t="str">
        <f t="shared" si="171"/>
        <v>Varken eller</v>
      </c>
    </row>
    <row r="124" spans="1:56" ht="14.25" x14ac:dyDescent="0.2">
      <c r="A124" s="6" t="s">
        <v>737</v>
      </c>
      <c r="B124" s="7">
        <v>125</v>
      </c>
      <c r="C124" s="6" t="s">
        <v>538</v>
      </c>
      <c r="D124" s="9" t="str">
        <f t="shared" si="123"/>
        <v>Annika Magnusson</v>
      </c>
      <c r="E124" s="10" t="str">
        <f t="shared" si="124"/>
        <v>annika.magnusson@ekero.se</v>
      </c>
      <c r="F124" s="10" t="str">
        <f t="shared" si="125"/>
        <v>Utvecklingsledare kultur och fritid</v>
      </c>
      <c r="G124" s="11">
        <f t="shared" si="126"/>
        <v>1.25</v>
      </c>
      <c r="H124" s="11">
        <f t="shared" si="127"/>
        <v>0</v>
      </c>
      <c r="I124" s="11">
        <f t="shared" si="128"/>
        <v>0</v>
      </c>
      <c r="J124" s="11">
        <f t="shared" si="129"/>
        <v>1.25</v>
      </c>
      <c r="K124" s="11">
        <f t="shared" si="130"/>
        <v>0</v>
      </c>
      <c r="L124" s="10">
        <f t="shared" si="131"/>
        <v>2.5</v>
      </c>
      <c r="M124" s="11">
        <f t="shared" si="132"/>
        <v>1</v>
      </c>
      <c r="N124" s="11">
        <f t="shared" si="133"/>
        <v>1</v>
      </c>
      <c r="O124" s="11">
        <f t="shared" si="134"/>
        <v>1</v>
      </c>
      <c r="P124" s="11">
        <f t="shared" si="135"/>
        <v>1</v>
      </c>
      <c r="Q124" s="11">
        <f t="shared" si="136"/>
        <v>0</v>
      </c>
      <c r="R124" s="11">
        <f t="shared" si="137"/>
        <v>0</v>
      </c>
      <c r="S124" s="10">
        <f t="shared" si="138"/>
        <v>4</v>
      </c>
      <c r="T124" s="11">
        <f t="shared" si="139"/>
        <v>0.625</v>
      </c>
      <c r="U124" s="11">
        <f t="shared" si="140"/>
        <v>0.625</v>
      </c>
      <c r="V124" s="11">
        <f t="shared" si="141"/>
        <v>0.625</v>
      </c>
      <c r="W124" s="11">
        <f t="shared" si="142"/>
        <v>0.625</v>
      </c>
      <c r="X124" s="11">
        <f t="shared" si="143"/>
        <v>0</v>
      </c>
      <c r="Y124" s="11">
        <f t="shared" si="144"/>
        <v>0.625</v>
      </c>
      <c r="Z124" s="11">
        <f t="shared" si="145"/>
        <v>0.625</v>
      </c>
      <c r="AA124" s="11">
        <f t="shared" si="146"/>
        <v>0.625</v>
      </c>
      <c r="AB124" s="11">
        <f t="shared" si="147"/>
        <v>0</v>
      </c>
      <c r="AC124" s="10">
        <f t="shared" si="148"/>
        <v>4.375</v>
      </c>
      <c r="AD124" s="11">
        <f t="shared" si="149"/>
        <v>1</v>
      </c>
      <c r="AE124" s="11">
        <f t="shared" si="150"/>
        <v>0</v>
      </c>
      <c r="AF124" s="11">
        <f t="shared" si="151"/>
        <v>0</v>
      </c>
      <c r="AG124" s="11">
        <f t="shared" si="152"/>
        <v>2</v>
      </c>
      <c r="AH124" s="11">
        <f t="shared" si="153"/>
        <v>0</v>
      </c>
      <c r="AI124" s="11">
        <f t="shared" si="154"/>
        <v>0</v>
      </c>
      <c r="AJ124" s="10">
        <f t="shared" si="155"/>
        <v>3</v>
      </c>
      <c r="AK124" s="11">
        <f t="shared" si="156"/>
        <v>1</v>
      </c>
      <c r="AL124" s="11">
        <f t="shared" si="157"/>
        <v>1</v>
      </c>
      <c r="AM124" s="11">
        <f t="shared" si="158"/>
        <v>1</v>
      </c>
      <c r="AN124" s="11">
        <f t="shared" si="159"/>
        <v>1</v>
      </c>
      <c r="AO124" s="11">
        <f t="shared" si="160"/>
        <v>0</v>
      </c>
      <c r="AP124" s="11">
        <f t="shared" si="161"/>
        <v>0</v>
      </c>
      <c r="AQ124" s="10">
        <f t="shared" si="162"/>
        <v>4</v>
      </c>
      <c r="AR124" s="11">
        <f t="shared" si="163"/>
        <v>0</v>
      </c>
      <c r="AS124" s="11">
        <f t="shared" si="164"/>
        <v>1</v>
      </c>
      <c r="AT124" s="11">
        <f t="shared" si="165"/>
        <v>1</v>
      </c>
      <c r="AU124" s="11">
        <f t="shared" si="166"/>
        <v>0</v>
      </c>
      <c r="AV124" s="11">
        <f t="shared" si="167"/>
        <v>0</v>
      </c>
      <c r="AW124" s="11">
        <f t="shared" si="168"/>
        <v>0</v>
      </c>
      <c r="AX124" s="10">
        <f t="shared" si="169"/>
        <v>2</v>
      </c>
      <c r="AY124" s="12" t="s">
        <v>1526</v>
      </c>
      <c r="AZ124" s="12">
        <v>973</v>
      </c>
      <c r="BA124" s="13">
        <v>2151</v>
      </c>
      <c r="BB124" s="10">
        <f t="shared" si="71"/>
        <v>1</v>
      </c>
      <c r="BC124" s="17">
        <f t="shared" si="170"/>
        <v>3</v>
      </c>
      <c r="BD124" s="10" t="str">
        <f t="shared" si="171"/>
        <v>Bra</v>
      </c>
    </row>
    <row r="125" spans="1:56" ht="14.25" x14ac:dyDescent="0.2">
      <c r="A125" s="6" t="s">
        <v>737</v>
      </c>
      <c r="B125" s="7">
        <v>162</v>
      </c>
      <c r="C125" s="6" t="s">
        <v>739</v>
      </c>
      <c r="D125" s="9" t="str">
        <f t="shared" si="123"/>
        <v>Stina Karlsson</v>
      </c>
      <c r="E125" s="10" t="str">
        <f t="shared" si="124"/>
        <v>stina.karlsson@danderyd.se</v>
      </c>
      <c r="F125" s="10" t="str">
        <f t="shared" si="125"/>
        <v>Drog- och brottsförebyggare</v>
      </c>
      <c r="G125" s="11">
        <f t="shared" si="126"/>
        <v>0</v>
      </c>
      <c r="H125" s="11">
        <f t="shared" si="127"/>
        <v>1.25</v>
      </c>
      <c r="I125" s="11">
        <f t="shared" si="128"/>
        <v>0</v>
      </c>
      <c r="J125" s="11">
        <f t="shared" si="129"/>
        <v>0</v>
      </c>
      <c r="K125" s="11">
        <f t="shared" si="130"/>
        <v>0</v>
      </c>
      <c r="L125" s="10">
        <f t="shared" si="131"/>
        <v>1.25</v>
      </c>
      <c r="M125" s="11">
        <f t="shared" si="132"/>
        <v>1</v>
      </c>
      <c r="N125" s="11">
        <f t="shared" si="133"/>
        <v>1</v>
      </c>
      <c r="O125" s="11">
        <f t="shared" si="134"/>
        <v>1</v>
      </c>
      <c r="P125" s="11">
        <f t="shared" si="135"/>
        <v>1</v>
      </c>
      <c r="Q125" s="11">
        <f t="shared" si="136"/>
        <v>0</v>
      </c>
      <c r="R125" s="11">
        <f t="shared" si="137"/>
        <v>0</v>
      </c>
      <c r="S125" s="10">
        <f t="shared" si="138"/>
        <v>4</v>
      </c>
      <c r="T125" s="11">
        <f t="shared" si="139"/>
        <v>0</v>
      </c>
      <c r="U125" s="11">
        <f t="shared" si="140"/>
        <v>0.625</v>
      </c>
      <c r="V125" s="11">
        <f t="shared" si="141"/>
        <v>0.625</v>
      </c>
      <c r="W125" s="11">
        <f t="shared" si="142"/>
        <v>0.625</v>
      </c>
      <c r="X125" s="11">
        <f t="shared" si="143"/>
        <v>0</v>
      </c>
      <c r="Y125" s="11">
        <f t="shared" si="144"/>
        <v>0.625</v>
      </c>
      <c r="Z125" s="11">
        <f t="shared" si="145"/>
        <v>0.625</v>
      </c>
      <c r="AA125" s="11">
        <f t="shared" si="146"/>
        <v>0</v>
      </c>
      <c r="AB125" s="11">
        <f t="shared" si="147"/>
        <v>0</v>
      </c>
      <c r="AC125" s="10">
        <f t="shared" si="148"/>
        <v>3.125</v>
      </c>
      <c r="AD125" s="11">
        <f t="shared" si="149"/>
        <v>0</v>
      </c>
      <c r="AE125" s="11">
        <f t="shared" si="150"/>
        <v>2</v>
      </c>
      <c r="AF125" s="11">
        <f t="shared" si="151"/>
        <v>0</v>
      </c>
      <c r="AG125" s="11">
        <f t="shared" si="152"/>
        <v>2</v>
      </c>
      <c r="AH125" s="11">
        <f t="shared" si="153"/>
        <v>0</v>
      </c>
      <c r="AI125" s="11">
        <f t="shared" si="154"/>
        <v>0</v>
      </c>
      <c r="AJ125" s="10">
        <f t="shared" si="155"/>
        <v>4</v>
      </c>
      <c r="AK125" s="11">
        <f t="shared" si="156"/>
        <v>1</v>
      </c>
      <c r="AL125" s="11">
        <f t="shared" si="157"/>
        <v>1</v>
      </c>
      <c r="AM125" s="11">
        <f t="shared" si="158"/>
        <v>1</v>
      </c>
      <c r="AN125" s="11">
        <f t="shared" si="159"/>
        <v>1</v>
      </c>
      <c r="AO125" s="11">
        <f t="shared" si="160"/>
        <v>0</v>
      </c>
      <c r="AP125" s="11">
        <f t="shared" si="161"/>
        <v>0</v>
      </c>
      <c r="AQ125" s="10">
        <f t="shared" si="162"/>
        <v>4</v>
      </c>
      <c r="AR125" s="11">
        <f t="shared" si="163"/>
        <v>0</v>
      </c>
      <c r="AS125" s="11">
        <f t="shared" si="164"/>
        <v>1</v>
      </c>
      <c r="AT125" s="11">
        <f t="shared" si="165"/>
        <v>1</v>
      </c>
      <c r="AU125" s="11">
        <f t="shared" si="166"/>
        <v>0</v>
      </c>
      <c r="AV125" s="11">
        <f t="shared" si="167"/>
        <v>0</v>
      </c>
      <c r="AW125" s="11">
        <f t="shared" si="168"/>
        <v>0</v>
      </c>
      <c r="AX125" s="10">
        <f t="shared" si="169"/>
        <v>2</v>
      </c>
      <c r="AY125" s="12" t="s">
        <v>1527</v>
      </c>
      <c r="AZ125" s="12">
        <v>954</v>
      </c>
      <c r="BA125" s="13">
        <v>2660</v>
      </c>
      <c r="BB125" s="10">
        <f t="shared" si="71"/>
        <v>3</v>
      </c>
      <c r="BC125" s="17">
        <f t="shared" si="170"/>
        <v>3.1</v>
      </c>
      <c r="BD125" s="10" t="str">
        <f t="shared" si="171"/>
        <v>Mycket bra</v>
      </c>
    </row>
    <row r="126" spans="1:56" ht="14.25" x14ac:dyDescent="0.2">
      <c r="A126" s="6" t="s">
        <v>737</v>
      </c>
      <c r="B126" s="7">
        <v>115</v>
      </c>
      <c r="C126" s="6" t="s">
        <v>820</v>
      </c>
      <c r="D126" s="9" t="str">
        <f t="shared" si="123"/>
        <v>Thomas Lindberg</v>
      </c>
      <c r="E126" s="10" t="str">
        <f t="shared" si="124"/>
        <v>thomas.lindberg@vallentuna.se</v>
      </c>
      <c r="F126" s="10" t="str">
        <f t="shared" si="125"/>
        <v>Enhetschef Ungdomsenheten</v>
      </c>
      <c r="G126" s="11">
        <f t="shared" si="126"/>
        <v>1.25</v>
      </c>
      <c r="H126" s="11">
        <f t="shared" si="127"/>
        <v>0</v>
      </c>
      <c r="I126" s="11">
        <f t="shared" si="128"/>
        <v>1.25</v>
      </c>
      <c r="J126" s="11">
        <f t="shared" si="129"/>
        <v>0</v>
      </c>
      <c r="K126" s="11">
        <f t="shared" si="130"/>
        <v>0</v>
      </c>
      <c r="L126" s="10">
        <f t="shared" si="131"/>
        <v>2.5</v>
      </c>
      <c r="M126" s="11">
        <f t="shared" si="132"/>
        <v>1</v>
      </c>
      <c r="N126" s="11">
        <f t="shared" si="133"/>
        <v>1</v>
      </c>
      <c r="O126" s="11">
        <f t="shared" si="134"/>
        <v>1</v>
      </c>
      <c r="P126" s="11">
        <f t="shared" si="135"/>
        <v>1</v>
      </c>
      <c r="Q126" s="11">
        <f t="shared" si="136"/>
        <v>0</v>
      </c>
      <c r="R126" s="11">
        <f t="shared" si="137"/>
        <v>0</v>
      </c>
      <c r="S126" s="10">
        <f t="shared" si="138"/>
        <v>4</v>
      </c>
      <c r="T126" s="11">
        <f t="shared" si="139"/>
        <v>0</v>
      </c>
      <c r="U126" s="11">
        <f t="shared" si="140"/>
        <v>0.625</v>
      </c>
      <c r="V126" s="11">
        <f t="shared" si="141"/>
        <v>0.625</v>
      </c>
      <c r="W126" s="11">
        <f t="shared" si="142"/>
        <v>0</v>
      </c>
      <c r="X126" s="11">
        <f t="shared" si="143"/>
        <v>0.625</v>
      </c>
      <c r="Y126" s="11">
        <f t="shared" si="144"/>
        <v>0.625</v>
      </c>
      <c r="Z126" s="11">
        <f t="shared" si="145"/>
        <v>0.625</v>
      </c>
      <c r="AA126" s="11">
        <f t="shared" si="146"/>
        <v>0</v>
      </c>
      <c r="AB126" s="11">
        <f t="shared" si="147"/>
        <v>0</v>
      </c>
      <c r="AC126" s="10">
        <f t="shared" si="148"/>
        <v>3.125</v>
      </c>
      <c r="AD126" s="11">
        <f t="shared" si="149"/>
        <v>0</v>
      </c>
      <c r="AE126" s="11">
        <f t="shared" si="150"/>
        <v>2</v>
      </c>
      <c r="AF126" s="11">
        <f t="shared" si="151"/>
        <v>0</v>
      </c>
      <c r="AG126" s="11">
        <f t="shared" si="152"/>
        <v>2</v>
      </c>
      <c r="AH126" s="11">
        <f t="shared" si="153"/>
        <v>1</v>
      </c>
      <c r="AI126" s="11">
        <f t="shared" si="154"/>
        <v>0</v>
      </c>
      <c r="AJ126" s="10">
        <f t="shared" si="155"/>
        <v>5</v>
      </c>
      <c r="AK126" s="11">
        <f t="shared" si="156"/>
        <v>1</v>
      </c>
      <c r="AL126" s="11">
        <f t="shared" si="157"/>
        <v>1</v>
      </c>
      <c r="AM126" s="11">
        <f t="shared" si="158"/>
        <v>1</v>
      </c>
      <c r="AN126" s="11">
        <f t="shared" si="159"/>
        <v>1</v>
      </c>
      <c r="AO126" s="11">
        <f t="shared" si="160"/>
        <v>0</v>
      </c>
      <c r="AP126" s="11">
        <f t="shared" si="161"/>
        <v>0</v>
      </c>
      <c r="AQ126" s="10">
        <f t="shared" si="162"/>
        <v>4</v>
      </c>
      <c r="AR126" s="11">
        <f t="shared" si="163"/>
        <v>0</v>
      </c>
      <c r="AS126" s="11">
        <f t="shared" si="164"/>
        <v>0</v>
      </c>
      <c r="AT126" s="11">
        <f t="shared" si="165"/>
        <v>0</v>
      </c>
      <c r="AU126" s="11">
        <f t="shared" si="166"/>
        <v>0</v>
      </c>
      <c r="AV126" s="11">
        <f t="shared" si="167"/>
        <v>0</v>
      </c>
      <c r="AW126" s="11">
        <f t="shared" si="168"/>
        <v>0</v>
      </c>
      <c r="AX126" s="10">
        <f t="shared" si="169"/>
        <v>0</v>
      </c>
      <c r="AY126" s="12" t="s">
        <v>1530</v>
      </c>
      <c r="AZ126" s="12" t="s">
        <v>1531</v>
      </c>
      <c r="BA126" s="13">
        <v>2884</v>
      </c>
      <c r="BB126" s="10">
        <f t="shared" si="71"/>
        <v>4</v>
      </c>
      <c r="BC126" s="17">
        <f t="shared" si="170"/>
        <v>3.2</v>
      </c>
      <c r="BD126" s="10" t="str">
        <f t="shared" si="171"/>
        <v>Dålig</v>
      </c>
    </row>
    <row r="127" spans="1:56" ht="14.25" x14ac:dyDescent="0.2">
      <c r="A127" s="6" t="s">
        <v>737</v>
      </c>
      <c r="B127" s="7">
        <v>120</v>
      </c>
      <c r="C127" s="6" t="s">
        <v>828</v>
      </c>
      <c r="D127" s="9" t="str">
        <f t="shared" si="123"/>
        <v>Lisa Coudek</v>
      </c>
      <c r="E127" s="10" t="str">
        <f t="shared" si="124"/>
        <v>lisa.coudek@varmdo.se</v>
      </c>
      <c r="F127" s="10" t="str">
        <f t="shared" si="125"/>
        <v>Strateg</v>
      </c>
      <c r="G127" s="11">
        <f t="shared" si="126"/>
        <v>1.25</v>
      </c>
      <c r="H127" s="11">
        <f t="shared" si="127"/>
        <v>0</v>
      </c>
      <c r="I127" s="11">
        <f t="shared" si="128"/>
        <v>1.25</v>
      </c>
      <c r="J127" s="11">
        <f t="shared" si="129"/>
        <v>1.25</v>
      </c>
      <c r="K127" s="11">
        <f t="shared" si="130"/>
        <v>0</v>
      </c>
      <c r="L127" s="10">
        <f t="shared" si="131"/>
        <v>3.75</v>
      </c>
      <c r="M127" s="11">
        <f t="shared" si="132"/>
        <v>1</v>
      </c>
      <c r="N127" s="11">
        <f t="shared" si="133"/>
        <v>1</v>
      </c>
      <c r="O127" s="11">
        <f t="shared" si="134"/>
        <v>1</v>
      </c>
      <c r="P127" s="11">
        <f t="shared" si="135"/>
        <v>1</v>
      </c>
      <c r="Q127" s="11">
        <f t="shared" si="136"/>
        <v>0</v>
      </c>
      <c r="R127" s="11">
        <f t="shared" si="137"/>
        <v>0</v>
      </c>
      <c r="S127" s="10">
        <f t="shared" si="138"/>
        <v>4</v>
      </c>
      <c r="T127" s="11">
        <f t="shared" si="139"/>
        <v>0</v>
      </c>
      <c r="U127" s="11">
        <f t="shared" si="140"/>
        <v>0.625</v>
      </c>
      <c r="V127" s="11">
        <f t="shared" si="141"/>
        <v>0.625</v>
      </c>
      <c r="W127" s="11">
        <f t="shared" si="142"/>
        <v>0.625</v>
      </c>
      <c r="X127" s="11">
        <f t="shared" si="143"/>
        <v>0</v>
      </c>
      <c r="Y127" s="11">
        <f t="shared" si="144"/>
        <v>0.625</v>
      </c>
      <c r="Z127" s="11">
        <f t="shared" si="145"/>
        <v>0.625</v>
      </c>
      <c r="AA127" s="11">
        <f t="shared" si="146"/>
        <v>0.625</v>
      </c>
      <c r="AB127" s="11">
        <f t="shared" si="147"/>
        <v>0</v>
      </c>
      <c r="AC127" s="10">
        <f t="shared" si="148"/>
        <v>3.75</v>
      </c>
      <c r="AD127" s="11">
        <f t="shared" si="149"/>
        <v>1</v>
      </c>
      <c r="AE127" s="11">
        <f t="shared" si="150"/>
        <v>0</v>
      </c>
      <c r="AF127" s="11">
        <f t="shared" si="151"/>
        <v>0</v>
      </c>
      <c r="AG127" s="11">
        <f t="shared" si="152"/>
        <v>2</v>
      </c>
      <c r="AH127" s="11">
        <f t="shared" si="153"/>
        <v>1</v>
      </c>
      <c r="AI127" s="11">
        <f t="shared" si="154"/>
        <v>0</v>
      </c>
      <c r="AJ127" s="10">
        <f t="shared" si="155"/>
        <v>4</v>
      </c>
      <c r="AK127" s="11">
        <f t="shared" si="156"/>
        <v>1</v>
      </c>
      <c r="AL127" s="11">
        <f t="shared" si="157"/>
        <v>1</v>
      </c>
      <c r="AM127" s="11">
        <f t="shared" si="158"/>
        <v>1</v>
      </c>
      <c r="AN127" s="11">
        <f t="shared" si="159"/>
        <v>1</v>
      </c>
      <c r="AO127" s="11">
        <f t="shared" si="160"/>
        <v>1</v>
      </c>
      <c r="AP127" s="11">
        <f t="shared" si="161"/>
        <v>0</v>
      </c>
      <c r="AQ127" s="10">
        <f t="shared" si="162"/>
        <v>5</v>
      </c>
      <c r="AR127" s="11">
        <f t="shared" si="163"/>
        <v>1</v>
      </c>
      <c r="AS127" s="11">
        <f t="shared" si="164"/>
        <v>0</v>
      </c>
      <c r="AT127" s="11">
        <f t="shared" si="165"/>
        <v>0</v>
      </c>
      <c r="AU127" s="11">
        <f t="shared" si="166"/>
        <v>0</v>
      </c>
      <c r="AV127" s="11">
        <f t="shared" si="167"/>
        <v>0</v>
      </c>
      <c r="AW127" s="11">
        <f t="shared" si="168"/>
        <v>0</v>
      </c>
      <c r="AX127" s="10">
        <f t="shared" si="169"/>
        <v>1</v>
      </c>
      <c r="AY127" s="12" t="s">
        <v>1532</v>
      </c>
      <c r="AZ127" s="12" t="s">
        <v>1533</v>
      </c>
      <c r="BA127" s="13">
        <v>2756</v>
      </c>
      <c r="BB127" s="10">
        <f t="shared" si="71"/>
        <v>3</v>
      </c>
      <c r="BC127" s="17">
        <f t="shared" si="170"/>
        <v>3.5</v>
      </c>
      <c r="BD127" s="10" t="str">
        <f t="shared" si="171"/>
        <v>Bra</v>
      </c>
    </row>
    <row r="128" spans="1:56" ht="14.25" x14ac:dyDescent="0.2">
      <c r="A128" s="6" t="s">
        <v>737</v>
      </c>
      <c r="B128" s="7">
        <v>126</v>
      </c>
      <c r="C128" s="6" t="s">
        <v>836</v>
      </c>
      <c r="D128" s="9" t="str">
        <f t="shared" si="123"/>
        <v>Håkan Cinti Larsson</v>
      </c>
      <c r="E128" s="10" t="str">
        <f t="shared" si="124"/>
        <v>hakan.cinti-larsson@huddinge.se</v>
      </c>
      <c r="F128" s="10" t="str">
        <f t="shared" si="125"/>
        <v>Verksamhetschef, centrala Huddinge ungdom</v>
      </c>
      <c r="G128" s="11">
        <f t="shared" si="126"/>
        <v>1.25</v>
      </c>
      <c r="H128" s="11">
        <f t="shared" si="127"/>
        <v>1.25</v>
      </c>
      <c r="I128" s="11">
        <f t="shared" si="128"/>
        <v>0</v>
      </c>
      <c r="J128" s="11">
        <f t="shared" si="129"/>
        <v>1.25</v>
      </c>
      <c r="K128" s="11">
        <f t="shared" si="130"/>
        <v>0</v>
      </c>
      <c r="L128" s="10">
        <f t="shared" si="131"/>
        <v>3.75</v>
      </c>
      <c r="M128" s="11">
        <f t="shared" si="132"/>
        <v>0</v>
      </c>
      <c r="N128" s="11">
        <f t="shared" si="133"/>
        <v>1</v>
      </c>
      <c r="O128" s="11">
        <f t="shared" si="134"/>
        <v>1</v>
      </c>
      <c r="P128" s="11">
        <f t="shared" si="135"/>
        <v>1</v>
      </c>
      <c r="Q128" s="11">
        <f t="shared" si="136"/>
        <v>0</v>
      </c>
      <c r="R128" s="11">
        <f t="shared" si="137"/>
        <v>0</v>
      </c>
      <c r="S128" s="10">
        <f t="shared" si="138"/>
        <v>3</v>
      </c>
      <c r="T128" s="11">
        <f t="shared" si="139"/>
        <v>0.625</v>
      </c>
      <c r="U128" s="11">
        <f t="shared" si="140"/>
        <v>0.625</v>
      </c>
      <c r="V128" s="11">
        <f t="shared" si="141"/>
        <v>0.625</v>
      </c>
      <c r="W128" s="11">
        <f t="shared" si="142"/>
        <v>0.625</v>
      </c>
      <c r="X128" s="11">
        <f t="shared" si="143"/>
        <v>0.625</v>
      </c>
      <c r="Y128" s="11">
        <f t="shared" si="144"/>
        <v>0.625</v>
      </c>
      <c r="Z128" s="11">
        <f t="shared" si="145"/>
        <v>0.625</v>
      </c>
      <c r="AA128" s="11">
        <f t="shared" si="146"/>
        <v>0.625</v>
      </c>
      <c r="AB128" s="11">
        <f t="shared" si="147"/>
        <v>0</v>
      </c>
      <c r="AC128" s="10">
        <f t="shared" si="148"/>
        <v>5</v>
      </c>
      <c r="AD128" s="11">
        <f t="shared" si="149"/>
        <v>0</v>
      </c>
      <c r="AE128" s="11">
        <f t="shared" si="150"/>
        <v>2</v>
      </c>
      <c r="AF128" s="11">
        <f t="shared" si="151"/>
        <v>0</v>
      </c>
      <c r="AG128" s="11">
        <f t="shared" si="152"/>
        <v>2</v>
      </c>
      <c r="AH128" s="11">
        <f t="shared" si="153"/>
        <v>0</v>
      </c>
      <c r="AI128" s="11">
        <f t="shared" si="154"/>
        <v>0</v>
      </c>
      <c r="AJ128" s="10">
        <f t="shared" si="155"/>
        <v>4</v>
      </c>
      <c r="AK128" s="11">
        <f t="shared" si="156"/>
        <v>1</v>
      </c>
      <c r="AL128" s="11">
        <f t="shared" si="157"/>
        <v>1</v>
      </c>
      <c r="AM128" s="11">
        <f t="shared" si="158"/>
        <v>1</v>
      </c>
      <c r="AN128" s="11">
        <f t="shared" si="159"/>
        <v>1</v>
      </c>
      <c r="AO128" s="11">
        <f t="shared" si="160"/>
        <v>1</v>
      </c>
      <c r="AP128" s="11">
        <f t="shared" si="161"/>
        <v>0</v>
      </c>
      <c r="AQ128" s="10">
        <f t="shared" si="162"/>
        <v>5</v>
      </c>
      <c r="AR128" s="11">
        <f t="shared" si="163"/>
        <v>1</v>
      </c>
      <c r="AS128" s="11">
        <f t="shared" si="164"/>
        <v>0</v>
      </c>
      <c r="AT128" s="11">
        <f t="shared" si="165"/>
        <v>0</v>
      </c>
      <c r="AU128" s="11">
        <f t="shared" si="166"/>
        <v>0</v>
      </c>
      <c r="AV128" s="11">
        <f t="shared" si="167"/>
        <v>0</v>
      </c>
      <c r="AW128" s="11">
        <f t="shared" si="168"/>
        <v>0</v>
      </c>
      <c r="AX128" s="10">
        <f t="shared" si="169"/>
        <v>1</v>
      </c>
      <c r="AY128" s="12" t="s">
        <v>1534</v>
      </c>
      <c r="AZ128" s="12">
        <v>766</v>
      </c>
      <c r="BA128" s="13">
        <v>2047</v>
      </c>
      <c r="BB128" s="10">
        <f t="shared" si="71"/>
        <v>1</v>
      </c>
      <c r="BC128" s="17">
        <f t="shared" si="170"/>
        <v>3.3</v>
      </c>
      <c r="BD128" s="10" t="str">
        <f t="shared" si="171"/>
        <v>Mycket bra</v>
      </c>
    </row>
    <row r="129" spans="1:56" ht="14.25" x14ac:dyDescent="0.2">
      <c r="A129" s="6" t="s">
        <v>737</v>
      </c>
      <c r="B129" s="7">
        <v>182</v>
      </c>
      <c r="C129" s="6" t="s">
        <v>840</v>
      </c>
      <c r="D129" s="9" t="str">
        <f t="shared" si="123"/>
        <v>Marie Haesert</v>
      </c>
      <c r="E129" s="10" t="str">
        <f t="shared" si="124"/>
        <v>marie.haesert@nacka.se</v>
      </c>
      <c r="F129" s="10" t="str">
        <f t="shared" si="125"/>
        <v>Drogförebyggare</v>
      </c>
      <c r="G129" s="11">
        <f t="shared" si="126"/>
        <v>0</v>
      </c>
      <c r="H129" s="11">
        <f t="shared" si="127"/>
        <v>0</v>
      </c>
      <c r="I129" s="11">
        <f t="shared" si="128"/>
        <v>1.25</v>
      </c>
      <c r="J129" s="11">
        <f t="shared" si="129"/>
        <v>1.25</v>
      </c>
      <c r="K129" s="11">
        <f t="shared" si="130"/>
        <v>0</v>
      </c>
      <c r="L129" s="10">
        <f t="shared" si="131"/>
        <v>2.5</v>
      </c>
      <c r="M129" s="11">
        <f t="shared" si="132"/>
        <v>1</v>
      </c>
      <c r="N129" s="11">
        <f t="shared" si="133"/>
        <v>1</v>
      </c>
      <c r="O129" s="11">
        <f t="shared" si="134"/>
        <v>1</v>
      </c>
      <c r="P129" s="11">
        <f t="shared" si="135"/>
        <v>1</v>
      </c>
      <c r="Q129" s="11">
        <f t="shared" si="136"/>
        <v>0</v>
      </c>
      <c r="R129" s="11">
        <f t="shared" si="137"/>
        <v>0</v>
      </c>
      <c r="S129" s="10">
        <f t="shared" si="138"/>
        <v>4</v>
      </c>
      <c r="T129" s="11">
        <f t="shared" si="139"/>
        <v>0.625</v>
      </c>
      <c r="U129" s="11">
        <f t="shared" si="140"/>
        <v>0.625</v>
      </c>
      <c r="V129" s="11">
        <f t="shared" si="141"/>
        <v>0.625</v>
      </c>
      <c r="W129" s="11">
        <f t="shared" si="142"/>
        <v>0.625</v>
      </c>
      <c r="X129" s="11">
        <f t="shared" si="143"/>
        <v>0</v>
      </c>
      <c r="Y129" s="11">
        <f t="shared" si="144"/>
        <v>0.625</v>
      </c>
      <c r="Z129" s="11">
        <f t="shared" si="145"/>
        <v>0.625</v>
      </c>
      <c r="AA129" s="11">
        <f t="shared" si="146"/>
        <v>0</v>
      </c>
      <c r="AB129" s="11">
        <f t="shared" si="147"/>
        <v>0</v>
      </c>
      <c r="AC129" s="10">
        <f t="shared" si="148"/>
        <v>3.75</v>
      </c>
      <c r="AD129" s="11">
        <f t="shared" si="149"/>
        <v>0</v>
      </c>
      <c r="AE129" s="11">
        <f t="shared" si="150"/>
        <v>2</v>
      </c>
      <c r="AF129" s="11">
        <f t="shared" si="151"/>
        <v>0</v>
      </c>
      <c r="AG129" s="11">
        <f t="shared" si="152"/>
        <v>2</v>
      </c>
      <c r="AH129" s="11">
        <f t="shared" si="153"/>
        <v>0</v>
      </c>
      <c r="AI129" s="11">
        <f t="shared" si="154"/>
        <v>0</v>
      </c>
      <c r="AJ129" s="10">
        <f t="shared" si="155"/>
        <v>4</v>
      </c>
      <c r="AK129" s="11">
        <f t="shared" si="156"/>
        <v>1</v>
      </c>
      <c r="AL129" s="11">
        <f t="shared" si="157"/>
        <v>1</v>
      </c>
      <c r="AM129" s="11">
        <f t="shared" si="158"/>
        <v>1</v>
      </c>
      <c r="AN129" s="11">
        <f t="shared" si="159"/>
        <v>1</v>
      </c>
      <c r="AO129" s="11">
        <f t="shared" si="160"/>
        <v>0</v>
      </c>
      <c r="AP129" s="11">
        <f t="shared" si="161"/>
        <v>0</v>
      </c>
      <c r="AQ129" s="10">
        <f t="shared" si="162"/>
        <v>4</v>
      </c>
      <c r="AR129" s="11">
        <f t="shared" si="163"/>
        <v>0</v>
      </c>
      <c r="AS129" s="11">
        <f t="shared" si="164"/>
        <v>1</v>
      </c>
      <c r="AT129" s="11">
        <f t="shared" si="165"/>
        <v>1</v>
      </c>
      <c r="AU129" s="11">
        <f t="shared" si="166"/>
        <v>1</v>
      </c>
      <c r="AV129" s="11">
        <f t="shared" si="167"/>
        <v>0</v>
      </c>
      <c r="AW129" s="11">
        <f t="shared" si="168"/>
        <v>0</v>
      </c>
      <c r="AX129" s="10">
        <f t="shared" si="169"/>
        <v>3</v>
      </c>
      <c r="AY129" s="12" t="s">
        <v>1535</v>
      </c>
      <c r="AZ129" s="12" t="s">
        <v>1536</v>
      </c>
      <c r="BA129" s="13">
        <v>2839</v>
      </c>
      <c r="BB129" s="10">
        <f t="shared" si="71"/>
        <v>4</v>
      </c>
      <c r="BC129" s="17">
        <f t="shared" si="170"/>
        <v>3.6</v>
      </c>
      <c r="BD129" s="10" t="str">
        <f t="shared" si="171"/>
        <v>Bra</v>
      </c>
    </row>
    <row r="130" spans="1:56" ht="14.25" x14ac:dyDescent="0.2">
      <c r="A130" s="6" t="s">
        <v>737</v>
      </c>
      <c r="B130" s="7">
        <v>183</v>
      </c>
      <c r="C130" s="6" t="s">
        <v>802</v>
      </c>
      <c r="D130" s="9" t="str">
        <f t="shared" si="123"/>
        <v>Petri Peltonen</v>
      </c>
      <c r="E130" s="10" t="str">
        <f t="shared" si="124"/>
        <v>petri.peltonen@sundbyberg.se</v>
      </c>
      <c r="F130" s="10" t="str">
        <f t="shared" si="125"/>
        <v>Enhetschef - fritid barn och unga</v>
      </c>
      <c r="G130" s="11">
        <f t="shared" si="126"/>
        <v>1.25</v>
      </c>
      <c r="H130" s="11">
        <f t="shared" si="127"/>
        <v>0</v>
      </c>
      <c r="I130" s="11">
        <f t="shared" si="128"/>
        <v>0</v>
      </c>
      <c r="J130" s="11">
        <f t="shared" si="129"/>
        <v>1.25</v>
      </c>
      <c r="K130" s="11">
        <f t="shared" si="130"/>
        <v>0</v>
      </c>
      <c r="L130" s="10">
        <f t="shared" si="131"/>
        <v>2.5</v>
      </c>
      <c r="M130" s="11">
        <f t="shared" si="132"/>
        <v>1</v>
      </c>
      <c r="N130" s="11">
        <f t="shared" si="133"/>
        <v>1</v>
      </c>
      <c r="O130" s="11">
        <f t="shared" si="134"/>
        <v>1</v>
      </c>
      <c r="P130" s="11">
        <f t="shared" si="135"/>
        <v>1</v>
      </c>
      <c r="Q130" s="11">
        <f t="shared" si="136"/>
        <v>1</v>
      </c>
      <c r="R130" s="11">
        <f t="shared" si="137"/>
        <v>0</v>
      </c>
      <c r="S130" s="10">
        <f t="shared" si="138"/>
        <v>5</v>
      </c>
      <c r="T130" s="11">
        <f t="shared" si="139"/>
        <v>0</v>
      </c>
      <c r="U130" s="11">
        <f t="shared" si="140"/>
        <v>0.625</v>
      </c>
      <c r="V130" s="11">
        <f t="shared" si="141"/>
        <v>0.625</v>
      </c>
      <c r="W130" s="11">
        <f t="shared" si="142"/>
        <v>0.625</v>
      </c>
      <c r="X130" s="11">
        <f t="shared" si="143"/>
        <v>0</v>
      </c>
      <c r="Y130" s="11">
        <f t="shared" si="144"/>
        <v>0.625</v>
      </c>
      <c r="Z130" s="11">
        <f t="shared" si="145"/>
        <v>0.625</v>
      </c>
      <c r="AA130" s="11">
        <f t="shared" si="146"/>
        <v>0.625</v>
      </c>
      <c r="AB130" s="11">
        <f t="shared" si="147"/>
        <v>0</v>
      </c>
      <c r="AC130" s="10">
        <f t="shared" si="148"/>
        <v>3.75</v>
      </c>
      <c r="AD130" s="11">
        <f t="shared" si="149"/>
        <v>0</v>
      </c>
      <c r="AE130" s="11">
        <f t="shared" si="150"/>
        <v>2</v>
      </c>
      <c r="AF130" s="11">
        <f t="shared" si="151"/>
        <v>0</v>
      </c>
      <c r="AG130" s="11">
        <f t="shared" si="152"/>
        <v>2</v>
      </c>
      <c r="AH130" s="11">
        <f t="shared" si="153"/>
        <v>0</v>
      </c>
      <c r="AI130" s="11">
        <f t="shared" si="154"/>
        <v>0</v>
      </c>
      <c r="AJ130" s="10">
        <f t="shared" si="155"/>
        <v>4</v>
      </c>
      <c r="AK130" s="11">
        <f t="shared" si="156"/>
        <v>1</v>
      </c>
      <c r="AL130" s="11">
        <f t="shared" si="157"/>
        <v>1</v>
      </c>
      <c r="AM130" s="11">
        <f t="shared" si="158"/>
        <v>1</v>
      </c>
      <c r="AN130" s="11">
        <f t="shared" si="159"/>
        <v>1</v>
      </c>
      <c r="AO130" s="11">
        <f t="shared" si="160"/>
        <v>1</v>
      </c>
      <c r="AP130" s="11">
        <f t="shared" si="161"/>
        <v>0</v>
      </c>
      <c r="AQ130" s="10">
        <f t="shared" si="162"/>
        <v>5</v>
      </c>
      <c r="AR130" s="11">
        <f t="shared" si="163"/>
        <v>0</v>
      </c>
      <c r="AS130" s="11">
        <f t="shared" si="164"/>
        <v>0</v>
      </c>
      <c r="AT130" s="11">
        <f t="shared" si="165"/>
        <v>0</v>
      </c>
      <c r="AU130" s="11">
        <f t="shared" si="166"/>
        <v>0</v>
      </c>
      <c r="AV130" s="11">
        <f t="shared" si="167"/>
        <v>0</v>
      </c>
      <c r="AW130" s="11">
        <f t="shared" si="168"/>
        <v>0</v>
      </c>
      <c r="AX130" s="10">
        <f t="shared" si="169"/>
        <v>0</v>
      </c>
      <c r="AY130" s="12" t="s">
        <v>1539</v>
      </c>
      <c r="AZ130" s="12" t="s">
        <v>1540</v>
      </c>
      <c r="BA130" s="13">
        <v>2699</v>
      </c>
      <c r="BB130" s="10">
        <f t="shared" si="71"/>
        <v>3</v>
      </c>
      <c r="BC130" s="17">
        <f t="shared" si="170"/>
        <v>3.3</v>
      </c>
      <c r="BD130" s="10" t="str">
        <f t="shared" si="171"/>
        <v>Bra</v>
      </c>
    </row>
    <row r="131" spans="1:56" ht="14.25" x14ac:dyDescent="0.2">
      <c r="A131" s="6" t="s">
        <v>737</v>
      </c>
      <c r="B131" s="7">
        <v>128</v>
      </c>
      <c r="C131" s="6" t="s">
        <v>233</v>
      </c>
      <c r="D131" s="9" t="str">
        <f t="shared" si="123"/>
        <v>Rolf Johanson</v>
      </c>
      <c r="E131" s="10" t="str">
        <f t="shared" si="124"/>
        <v>rolf.johanson@salem.se</v>
      </c>
      <c r="F131" s="10" t="str">
        <f t="shared" si="125"/>
        <v>Kultur- och fritidschef</v>
      </c>
      <c r="G131" s="11">
        <f t="shared" si="126"/>
        <v>0</v>
      </c>
      <c r="H131" s="11">
        <f t="shared" si="127"/>
        <v>1.25</v>
      </c>
      <c r="I131" s="11">
        <f t="shared" si="128"/>
        <v>1.25</v>
      </c>
      <c r="J131" s="11">
        <f t="shared" si="129"/>
        <v>1.25</v>
      </c>
      <c r="K131" s="11">
        <f t="shared" si="130"/>
        <v>0</v>
      </c>
      <c r="L131" s="10">
        <f t="shared" si="131"/>
        <v>3.75</v>
      </c>
      <c r="M131" s="11">
        <f t="shared" si="132"/>
        <v>1</v>
      </c>
      <c r="N131" s="11">
        <f t="shared" si="133"/>
        <v>1</v>
      </c>
      <c r="O131" s="11">
        <f t="shared" si="134"/>
        <v>1</v>
      </c>
      <c r="P131" s="11">
        <f t="shared" si="135"/>
        <v>1</v>
      </c>
      <c r="Q131" s="11">
        <f t="shared" si="136"/>
        <v>1</v>
      </c>
      <c r="R131" s="11">
        <f t="shared" si="137"/>
        <v>0</v>
      </c>
      <c r="S131" s="10">
        <f t="shared" si="138"/>
        <v>5</v>
      </c>
      <c r="T131" s="11">
        <f t="shared" si="139"/>
        <v>0</v>
      </c>
      <c r="U131" s="11">
        <f t="shared" si="140"/>
        <v>0</v>
      </c>
      <c r="V131" s="11">
        <f t="shared" si="141"/>
        <v>0</v>
      </c>
      <c r="W131" s="11">
        <f t="shared" si="142"/>
        <v>0.625</v>
      </c>
      <c r="X131" s="11">
        <f t="shared" si="143"/>
        <v>0</v>
      </c>
      <c r="Y131" s="11">
        <f t="shared" si="144"/>
        <v>0.625</v>
      </c>
      <c r="Z131" s="11">
        <f t="shared" si="145"/>
        <v>0</v>
      </c>
      <c r="AA131" s="11">
        <f t="shared" si="146"/>
        <v>0.625</v>
      </c>
      <c r="AB131" s="11">
        <f t="shared" si="147"/>
        <v>0</v>
      </c>
      <c r="AC131" s="10">
        <f t="shared" si="148"/>
        <v>1.875</v>
      </c>
      <c r="AD131" s="11">
        <f t="shared" si="149"/>
        <v>0</v>
      </c>
      <c r="AE131" s="11">
        <f t="shared" si="150"/>
        <v>2</v>
      </c>
      <c r="AF131" s="11">
        <f t="shared" si="151"/>
        <v>0</v>
      </c>
      <c r="AG131" s="11">
        <f t="shared" si="152"/>
        <v>2</v>
      </c>
      <c r="AH131" s="11">
        <f t="shared" si="153"/>
        <v>1</v>
      </c>
      <c r="AI131" s="11">
        <f t="shared" si="154"/>
        <v>0</v>
      </c>
      <c r="AJ131" s="10">
        <f t="shared" si="155"/>
        <v>5</v>
      </c>
      <c r="AK131" s="11">
        <f t="shared" si="156"/>
        <v>1</v>
      </c>
      <c r="AL131" s="11">
        <f t="shared" si="157"/>
        <v>1</v>
      </c>
      <c r="AM131" s="11">
        <f t="shared" si="158"/>
        <v>1</v>
      </c>
      <c r="AN131" s="11">
        <f t="shared" si="159"/>
        <v>1</v>
      </c>
      <c r="AO131" s="11">
        <f t="shared" si="160"/>
        <v>0</v>
      </c>
      <c r="AP131" s="11">
        <f t="shared" si="161"/>
        <v>0</v>
      </c>
      <c r="AQ131" s="10">
        <f t="shared" si="162"/>
        <v>4</v>
      </c>
      <c r="AR131" s="11">
        <f t="shared" si="163"/>
        <v>1</v>
      </c>
      <c r="AS131" s="11">
        <f t="shared" si="164"/>
        <v>1</v>
      </c>
      <c r="AT131" s="11">
        <f t="shared" si="165"/>
        <v>0</v>
      </c>
      <c r="AU131" s="11">
        <f t="shared" si="166"/>
        <v>1</v>
      </c>
      <c r="AV131" s="11">
        <f t="shared" si="167"/>
        <v>0</v>
      </c>
      <c r="AW131" s="11">
        <f t="shared" si="168"/>
        <v>0</v>
      </c>
      <c r="AX131" s="10">
        <f t="shared" si="169"/>
        <v>3</v>
      </c>
      <c r="AY131" s="12">
        <v>958</v>
      </c>
      <c r="AZ131" s="12">
        <v>710</v>
      </c>
      <c r="BA131" s="13">
        <v>1668</v>
      </c>
      <c r="BB131" s="10">
        <f t="shared" si="71"/>
        <v>0</v>
      </c>
      <c r="BC131" s="17">
        <f t="shared" si="170"/>
        <v>3.2</v>
      </c>
      <c r="BD131" s="10" t="str">
        <f t="shared" si="171"/>
        <v>Bra</v>
      </c>
    </row>
    <row r="132" spans="1:56" ht="14.25" x14ac:dyDescent="0.2">
      <c r="A132" s="6" t="s">
        <v>737</v>
      </c>
      <c r="B132" s="7">
        <v>127</v>
      </c>
      <c r="C132" s="6" t="s">
        <v>738</v>
      </c>
      <c r="D132" s="9" t="str">
        <f t="shared" si="123"/>
        <v>Anki Andersson</v>
      </c>
      <c r="E132" s="10" t="str">
        <f t="shared" si="124"/>
        <v>ann-christine.andersson@botkyrka.se</v>
      </c>
      <c r="F132" s="10" t="str">
        <f t="shared" si="125"/>
        <v>Verksamhetschef Ungdom och förening</v>
      </c>
      <c r="G132" s="11">
        <f t="shared" si="126"/>
        <v>1.25</v>
      </c>
      <c r="H132" s="11">
        <f t="shared" si="127"/>
        <v>0</v>
      </c>
      <c r="I132" s="11">
        <f t="shared" si="128"/>
        <v>1.25</v>
      </c>
      <c r="J132" s="11">
        <f t="shared" si="129"/>
        <v>1.25</v>
      </c>
      <c r="K132" s="11">
        <f t="shared" si="130"/>
        <v>0</v>
      </c>
      <c r="L132" s="10">
        <f t="shared" si="131"/>
        <v>3.75</v>
      </c>
      <c r="M132" s="11">
        <f t="shared" si="132"/>
        <v>1</v>
      </c>
      <c r="N132" s="11">
        <f t="shared" si="133"/>
        <v>1</v>
      </c>
      <c r="O132" s="11">
        <f t="shared" si="134"/>
        <v>1</v>
      </c>
      <c r="P132" s="11">
        <f t="shared" si="135"/>
        <v>1</v>
      </c>
      <c r="Q132" s="11">
        <f t="shared" si="136"/>
        <v>0</v>
      </c>
      <c r="R132" s="11">
        <f t="shared" si="137"/>
        <v>0</v>
      </c>
      <c r="S132" s="10">
        <f t="shared" si="138"/>
        <v>4</v>
      </c>
      <c r="T132" s="11">
        <f t="shared" si="139"/>
        <v>0.625</v>
      </c>
      <c r="U132" s="11">
        <f t="shared" si="140"/>
        <v>0.625</v>
      </c>
      <c r="V132" s="11">
        <f t="shared" si="141"/>
        <v>0.625</v>
      </c>
      <c r="W132" s="11">
        <f t="shared" si="142"/>
        <v>0.625</v>
      </c>
      <c r="X132" s="11">
        <f t="shared" si="143"/>
        <v>0.625</v>
      </c>
      <c r="Y132" s="11">
        <f t="shared" si="144"/>
        <v>0.625</v>
      </c>
      <c r="Z132" s="11">
        <f t="shared" si="145"/>
        <v>0.625</v>
      </c>
      <c r="AA132" s="11">
        <f t="shared" si="146"/>
        <v>0.625</v>
      </c>
      <c r="AB132" s="11">
        <f t="shared" si="147"/>
        <v>0</v>
      </c>
      <c r="AC132" s="10">
        <f t="shared" si="148"/>
        <v>5</v>
      </c>
      <c r="AD132" s="11">
        <f t="shared" si="149"/>
        <v>0</v>
      </c>
      <c r="AE132" s="11">
        <f t="shared" si="150"/>
        <v>2</v>
      </c>
      <c r="AF132" s="11">
        <f t="shared" si="151"/>
        <v>0</v>
      </c>
      <c r="AG132" s="11">
        <f t="shared" si="152"/>
        <v>2</v>
      </c>
      <c r="AH132" s="11">
        <f t="shared" si="153"/>
        <v>0</v>
      </c>
      <c r="AI132" s="11">
        <f t="shared" si="154"/>
        <v>0</v>
      </c>
      <c r="AJ132" s="10">
        <f t="shared" si="155"/>
        <v>4</v>
      </c>
      <c r="AK132" s="11">
        <f t="shared" si="156"/>
        <v>1</v>
      </c>
      <c r="AL132" s="11">
        <f t="shared" si="157"/>
        <v>1</v>
      </c>
      <c r="AM132" s="11">
        <f t="shared" si="158"/>
        <v>1</v>
      </c>
      <c r="AN132" s="11">
        <f t="shared" si="159"/>
        <v>1</v>
      </c>
      <c r="AO132" s="11">
        <f t="shared" si="160"/>
        <v>0</v>
      </c>
      <c r="AP132" s="11">
        <f t="shared" si="161"/>
        <v>0</v>
      </c>
      <c r="AQ132" s="10">
        <f t="shared" si="162"/>
        <v>4</v>
      </c>
      <c r="AR132" s="11">
        <f t="shared" si="163"/>
        <v>0</v>
      </c>
      <c r="AS132" s="11">
        <f t="shared" si="164"/>
        <v>0</v>
      </c>
      <c r="AT132" s="11">
        <f t="shared" si="165"/>
        <v>1</v>
      </c>
      <c r="AU132" s="11">
        <f t="shared" si="166"/>
        <v>0</v>
      </c>
      <c r="AV132" s="11">
        <f t="shared" si="167"/>
        <v>0</v>
      </c>
      <c r="AW132" s="11">
        <f t="shared" si="168"/>
        <v>0</v>
      </c>
      <c r="AX132" s="10">
        <f t="shared" si="169"/>
        <v>1</v>
      </c>
      <c r="AY132" s="12" t="s">
        <v>1543</v>
      </c>
      <c r="AZ132" s="12" t="s">
        <v>1420</v>
      </c>
      <c r="BA132" s="13">
        <v>2783</v>
      </c>
      <c r="BB132" s="10">
        <f t="shared" si="71"/>
        <v>3</v>
      </c>
      <c r="BC132" s="17">
        <f t="shared" si="170"/>
        <v>3.5</v>
      </c>
      <c r="BD132" s="10" t="str">
        <f t="shared" si="171"/>
        <v>Bra</v>
      </c>
    </row>
    <row r="133" spans="1:56" ht="14.25" x14ac:dyDescent="0.2">
      <c r="A133" s="6" t="s">
        <v>737</v>
      </c>
      <c r="B133" s="7">
        <v>123</v>
      </c>
      <c r="C133" s="6" t="s">
        <v>622</v>
      </c>
      <c r="D133" s="9" t="str">
        <f t="shared" si="123"/>
        <v>Torbjörn Neiman</v>
      </c>
      <c r="E133" s="10" t="str">
        <f t="shared" si="124"/>
        <v>torbjorn.neiman@jarfalla.se</v>
      </c>
      <c r="F133" s="10" t="str">
        <f t="shared" si="125"/>
        <v>Kultur- och fritidsdirektör</v>
      </c>
      <c r="G133" s="11">
        <f t="shared" si="126"/>
        <v>0</v>
      </c>
      <c r="H133" s="11">
        <f t="shared" si="127"/>
        <v>1.25</v>
      </c>
      <c r="I133" s="11">
        <f t="shared" si="128"/>
        <v>1.25</v>
      </c>
      <c r="J133" s="11">
        <f t="shared" si="129"/>
        <v>0</v>
      </c>
      <c r="K133" s="11">
        <f t="shared" si="130"/>
        <v>0</v>
      </c>
      <c r="L133" s="10">
        <f t="shared" si="131"/>
        <v>2.5</v>
      </c>
      <c r="M133" s="11">
        <f t="shared" si="132"/>
        <v>0</v>
      </c>
      <c r="N133" s="11">
        <f t="shared" si="133"/>
        <v>1</v>
      </c>
      <c r="O133" s="11">
        <f t="shared" si="134"/>
        <v>1</v>
      </c>
      <c r="P133" s="11">
        <f t="shared" si="135"/>
        <v>1</v>
      </c>
      <c r="Q133" s="11">
        <f t="shared" si="136"/>
        <v>1</v>
      </c>
      <c r="R133" s="11">
        <f t="shared" si="137"/>
        <v>0</v>
      </c>
      <c r="S133" s="10">
        <f t="shared" si="138"/>
        <v>4</v>
      </c>
      <c r="T133" s="11">
        <f t="shared" si="139"/>
        <v>0.625</v>
      </c>
      <c r="U133" s="11">
        <f t="shared" si="140"/>
        <v>0.625</v>
      </c>
      <c r="V133" s="11">
        <f t="shared" si="141"/>
        <v>0.625</v>
      </c>
      <c r="W133" s="11">
        <f t="shared" si="142"/>
        <v>0</v>
      </c>
      <c r="X133" s="11">
        <f t="shared" si="143"/>
        <v>0.625</v>
      </c>
      <c r="Y133" s="11">
        <f t="shared" si="144"/>
        <v>0.625</v>
      </c>
      <c r="Z133" s="11">
        <f t="shared" si="145"/>
        <v>0.625</v>
      </c>
      <c r="AA133" s="11">
        <f t="shared" si="146"/>
        <v>0</v>
      </c>
      <c r="AB133" s="11">
        <f t="shared" si="147"/>
        <v>0</v>
      </c>
      <c r="AC133" s="10">
        <f t="shared" si="148"/>
        <v>3.75</v>
      </c>
      <c r="AD133" s="11">
        <f t="shared" si="149"/>
        <v>0</v>
      </c>
      <c r="AE133" s="11">
        <f t="shared" si="150"/>
        <v>2</v>
      </c>
      <c r="AF133" s="11">
        <f t="shared" si="151"/>
        <v>0</v>
      </c>
      <c r="AG133" s="11">
        <f t="shared" si="152"/>
        <v>2</v>
      </c>
      <c r="AH133" s="11">
        <f t="shared" si="153"/>
        <v>0</v>
      </c>
      <c r="AI133" s="11">
        <f t="shared" si="154"/>
        <v>0</v>
      </c>
      <c r="AJ133" s="10">
        <f t="shared" si="155"/>
        <v>4</v>
      </c>
      <c r="AK133" s="11">
        <f t="shared" si="156"/>
        <v>1</v>
      </c>
      <c r="AL133" s="11">
        <f t="shared" si="157"/>
        <v>1</v>
      </c>
      <c r="AM133" s="11">
        <f t="shared" si="158"/>
        <v>1</v>
      </c>
      <c r="AN133" s="11">
        <f t="shared" si="159"/>
        <v>1</v>
      </c>
      <c r="AO133" s="11">
        <f t="shared" si="160"/>
        <v>0</v>
      </c>
      <c r="AP133" s="11">
        <f t="shared" si="161"/>
        <v>0</v>
      </c>
      <c r="AQ133" s="10">
        <f t="shared" si="162"/>
        <v>4</v>
      </c>
      <c r="AR133" s="11">
        <f t="shared" si="163"/>
        <v>0</v>
      </c>
      <c r="AS133" s="11">
        <f t="shared" si="164"/>
        <v>0</v>
      </c>
      <c r="AT133" s="11">
        <f t="shared" si="165"/>
        <v>0</v>
      </c>
      <c r="AU133" s="11">
        <f t="shared" si="166"/>
        <v>1</v>
      </c>
      <c r="AV133" s="11">
        <f t="shared" si="167"/>
        <v>0</v>
      </c>
      <c r="AW133" s="11">
        <f t="shared" si="168"/>
        <v>0</v>
      </c>
      <c r="AX133" s="10">
        <f t="shared" si="169"/>
        <v>1</v>
      </c>
      <c r="AY133" s="12" t="s">
        <v>1544</v>
      </c>
      <c r="AZ133" s="12">
        <v>779</v>
      </c>
      <c r="BA133" s="13">
        <v>2047</v>
      </c>
      <c r="BB133" s="10">
        <f t="shared" si="71"/>
        <v>1</v>
      </c>
      <c r="BC133" s="17">
        <f t="shared" si="170"/>
        <v>2.9</v>
      </c>
      <c r="BD133" s="10" t="str">
        <f t="shared" si="171"/>
        <v>Bra</v>
      </c>
    </row>
    <row r="134" spans="1:56" ht="14.25" x14ac:dyDescent="0.2">
      <c r="A134" s="6" t="s">
        <v>737</v>
      </c>
      <c r="B134" s="7">
        <v>188</v>
      </c>
      <c r="C134" s="6" t="s">
        <v>442</v>
      </c>
      <c r="D134" s="9" t="str">
        <f t="shared" si="123"/>
        <v>Adam Persson</v>
      </c>
      <c r="E134" s="10" t="str">
        <f t="shared" si="124"/>
        <v>adam.persson@norrtalje.se</v>
      </c>
      <c r="F134" s="10" t="str">
        <f t="shared" si="125"/>
        <v>idrottschef</v>
      </c>
      <c r="G134" s="11">
        <f t="shared" si="126"/>
        <v>1.25</v>
      </c>
      <c r="H134" s="11">
        <f t="shared" si="127"/>
        <v>1.25</v>
      </c>
      <c r="I134" s="11">
        <f t="shared" si="128"/>
        <v>0</v>
      </c>
      <c r="J134" s="11">
        <f t="shared" si="129"/>
        <v>1.25</v>
      </c>
      <c r="K134" s="11">
        <f t="shared" si="130"/>
        <v>0</v>
      </c>
      <c r="L134" s="10">
        <f t="shared" si="131"/>
        <v>3.75</v>
      </c>
      <c r="M134" s="11">
        <f t="shared" si="132"/>
        <v>1</v>
      </c>
      <c r="N134" s="11">
        <f t="shared" si="133"/>
        <v>1</v>
      </c>
      <c r="O134" s="11">
        <f t="shared" si="134"/>
        <v>1</v>
      </c>
      <c r="P134" s="11">
        <f t="shared" si="135"/>
        <v>1</v>
      </c>
      <c r="Q134" s="11">
        <f t="shared" si="136"/>
        <v>0</v>
      </c>
      <c r="R134" s="11">
        <f t="shared" si="137"/>
        <v>0</v>
      </c>
      <c r="S134" s="10">
        <f t="shared" si="138"/>
        <v>4</v>
      </c>
      <c r="T134" s="11">
        <f t="shared" si="139"/>
        <v>0.625</v>
      </c>
      <c r="U134" s="11">
        <f t="shared" si="140"/>
        <v>0.625</v>
      </c>
      <c r="V134" s="11">
        <f t="shared" si="141"/>
        <v>0.625</v>
      </c>
      <c r="W134" s="11">
        <f t="shared" si="142"/>
        <v>0.625</v>
      </c>
      <c r="X134" s="11">
        <f t="shared" si="143"/>
        <v>0.625</v>
      </c>
      <c r="Y134" s="11">
        <f t="shared" si="144"/>
        <v>0.625</v>
      </c>
      <c r="Z134" s="11">
        <f t="shared" si="145"/>
        <v>0.625</v>
      </c>
      <c r="AA134" s="11">
        <f t="shared" si="146"/>
        <v>0.625</v>
      </c>
      <c r="AB134" s="11">
        <f t="shared" si="147"/>
        <v>0</v>
      </c>
      <c r="AC134" s="10">
        <f t="shared" si="148"/>
        <v>5</v>
      </c>
      <c r="AD134" s="11">
        <f t="shared" si="149"/>
        <v>0</v>
      </c>
      <c r="AE134" s="11">
        <f t="shared" si="150"/>
        <v>2</v>
      </c>
      <c r="AF134" s="11">
        <f t="shared" si="151"/>
        <v>0</v>
      </c>
      <c r="AG134" s="11">
        <f t="shared" si="152"/>
        <v>0</v>
      </c>
      <c r="AH134" s="11">
        <f t="shared" si="153"/>
        <v>0</v>
      </c>
      <c r="AI134" s="11">
        <f t="shared" si="154"/>
        <v>0</v>
      </c>
      <c r="AJ134" s="10">
        <f t="shared" si="155"/>
        <v>2</v>
      </c>
      <c r="AK134" s="11">
        <f t="shared" si="156"/>
        <v>1</v>
      </c>
      <c r="AL134" s="11">
        <f t="shared" si="157"/>
        <v>1</v>
      </c>
      <c r="AM134" s="11">
        <f t="shared" si="158"/>
        <v>0</v>
      </c>
      <c r="AN134" s="11">
        <f t="shared" si="159"/>
        <v>1</v>
      </c>
      <c r="AO134" s="11">
        <f t="shared" si="160"/>
        <v>0</v>
      </c>
      <c r="AP134" s="11">
        <f t="shared" si="161"/>
        <v>0</v>
      </c>
      <c r="AQ134" s="10">
        <f t="shared" si="162"/>
        <v>3</v>
      </c>
      <c r="AR134" s="11">
        <f t="shared" si="163"/>
        <v>0</v>
      </c>
      <c r="AS134" s="11">
        <f t="shared" si="164"/>
        <v>1</v>
      </c>
      <c r="AT134" s="11">
        <f t="shared" si="165"/>
        <v>1</v>
      </c>
      <c r="AU134" s="11">
        <f t="shared" si="166"/>
        <v>1</v>
      </c>
      <c r="AV134" s="11">
        <f t="shared" si="167"/>
        <v>1</v>
      </c>
      <c r="AW134" s="11">
        <f t="shared" si="168"/>
        <v>0</v>
      </c>
      <c r="AX134" s="10">
        <f t="shared" si="169"/>
        <v>4</v>
      </c>
      <c r="AY134" s="12" t="s">
        <v>1545</v>
      </c>
      <c r="AZ134" s="12" t="s">
        <v>1546</v>
      </c>
      <c r="BA134" s="13">
        <v>2271</v>
      </c>
      <c r="BB134" s="10">
        <f t="shared" si="71"/>
        <v>1</v>
      </c>
      <c r="BC134" s="17">
        <f t="shared" si="170"/>
        <v>3.3</v>
      </c>
      <c r="BD134" s="10" t="str">
        <f t="shared" si="171"/>
        <v>Bra</v>
      </c>
    </row>
    <row r="135" spans="1:56" ht="14.25" x14ac:dyDescent="0.2">
      <c r="A135" s="6" t="s">
        <v>737</v>
      </c>
      <c r="B135" s="7">
        <v>114</v>
      </c>
      <c r="C135" s="6" t="s">
        <v>818</v>
      </c>
      <c r="D135" s="9" t="str">
        <f t="shared" si="123"/>
        <v>Anders Carlsson</v>
      </c>
      <c r="E135" s="10" t="str">
        <f t="shared" si="124"/>
        <v>anders.carlsson@upplandsvasby.se</v>
      </c>
      <c r="F135" s="10" t="str">
        <f t="shared" si="125"/>
        <v>Brottsförebyggare/Fältare</v>
      </c>
      <c r="G135" s="11">
        <f t="shared" si="126"/>
        <v>1.25</v>
      </c>
      <c r="H135" s="11">
        <f t="shared" si="127"/>
        <v>0</v>
      </c>
      <c r="I135" s="11">
        <f t="shared" si="128"/>
        <v>1.25</v>
      </c>
      <c r="J135" s="11">
        <f t="shared" si="129"/>
        <v>1.25</v>
      </c>
      <c r="K135" s="11">
        <f t="shared" si="130"/>
        <v>0</v>
      </c>
      <c r="L135" s="10">
        <f t="shared" si="131"/>
        <v>3.75</v>
      </c>
      <c r="M135" s="11">
        <f t="shared" si="132"/>
        <v>1</v>
      </c>
      <c r="N135" s="11">
        <f t="shared" si="133"/>
        <v>1</v>
      </c>
      <c r="O135" s="11">
        <f t="shared" si="134"/>
        <v>1</v>
      </c>
      <c r="P135" s="11">
        <f t="shared" si="135"/>
        <v>1</v>
      </c>
      <c r="Q135" s="11">
        <f t="shared" si="136"/>
        <v>0</v>
      </c>
      <c r="R135" s="11">
        <f t="shared" si="137"/>
        <v>0</v>
      </c>
      <c r="S135" s="10">
        <f t="shared" si="138"/>
        <v>4</v>
      </c>
      <c r="T135" s="11">
        <f t="shared" si="139"/>
        <v>0</v>
      </c>
      <c r="U135" s="11">
        <f t="shared" si="140"/>
        <v>0</v>
      </c>
      <c r="V135" s="11">
        <f t="shared" si="141"/>
        <v>0.625</v>
      </c>
      <c r="W135" s="11">
        <f t="shared" si="142"/>
        <v>0.625</v>
      </c>
      <c r="X135" s="11">
        <f t="shared" si="143"/>
        <v>0.625</v>
      </c>
      <c r="Y135" s="11">
        <f t="shared" si="144"/>
        <v>0.625</v>
      </c>
      <c r="Z135" s="11">
        <f t="shared" si="145"/>
        <v>0.625</v>
      </c>
      <c r="AA135" s="11">
        <f t="shared" si="146"/>
        <v>0.625</v>
      </c>
      <c r="AB135" s="11">
        <f t="shared" si="147"/>
        <v>0</v>
      </c>
      <c r="AC135" s="10">
        <f t="shared" si="148"/>
        <v>3.75</v>
      </c>
      <c r="AD135" s="11">
        <f t="shared" si="149"/>
        <v>0</v>
      </c>
      <c r="AE135" s="11">
        <f t="shared" si="150"/>
        <v>2</v>
      </c>
      <c r="AF135" s="11">
        <f t="shared" si="151"/>
        <v>0</v>
      </c>
      <c r="AG135" s="11">
        <f t="shared" si="152"/>
        <v>2</v>
      </c>
      <c r="AH135" s="11">
        <f t="shared" si="153"/>
        <v>0</v>
      </c>
      <c r="AI135" s="11">
        <f t="shared" si="154"/>
        <v>0</v>
      </c>
      <c r="AJ135" s="10">
        <f t="shared" si="155"/>
        <v>4</v>
      </c>
      <c r="AK135" s="11">
        <f t="shared" si="156"/>
        <v>1</v>
      </c>
      <c r="AL135" s="11">
        <f t="shared" si="157"/>
        <v>1</v>
      </c>
      <c r="AM135" s="11">
        <f t="shared" si="158"/>
        <v>1</v>
      </c>
      <c r="AN135" s="11">
        <f t="shared" si="159"/>
        <v>1</v>
      </c>
      <c r="AO135" s="11">
        <f t="shared" si="160"/>
        <v>1</v>
      </c>
      <c r="AP135" s="11">
        <f t="shared" si="161"/>
        <v>0</v>
      </c>
      <c r="AQ135" s="10">
        <f t="shared" si="162"/>
        <v>5</v>
      </c>
      <c r="AR135" s="11">
        <f t="shared" si="163"/>
        <v>1</v>
      </c>
      <c r="AS135" s="11">
        <f t="shared" si="164"/>
        <v>1</v>
      </c>
      <c r="AT135" s="11">
        <f t="shared" si="165"/>
        <v>1</v>
      </c>
      <c r="AU135" s="11">
        <f t="shared" si="166"/>
        <v>1</v>
      </c>
      <c r="AV135" s="11">
        <f t="shared" si="167"/>
        <v>0</v>
      </c>
      <c r="AW135" s="11">
        <f t="shared" si="168"/>
        <v>0</v>
      </c>
      <c r="AX135" s="10">
        <f t="shared" si="169"/>
        <v>4</v>
      </c>
      <c r="AY135" s="12" t="s">
        <v>1547</v>
      </c>
      <c r="AZ135" s="12">
        <v>735</v>
      </c>
      <c r="BA135" s="13">
        <v>2693</v>
      </c>
      <c r="BB135" s="10">
        <f t="shared" si="71"/>
        <v>3</v>
      </c>
      <c r="BC135" s="17">
        <f t="shared" si="170"/>
        <v>3.9</v>
      </c>
      <c r="BD135" s="10" t="str">
        <f t="shared" si="171"/>
        <v>Bra</v>
      </c>
    </row>
    <row r="136" spans="1:56" ht="14.25" x14ac:dyDescent="0.2">
      <c r="A136" s="6" t="s">
        <v>737</v>
      </c>
      <c r="B136" s="7">
        <v>136</v>
      </c>
      <c r="C136" s="6" t="s">
        <v>264</v>
      </c>
      <c r="D136" s="9" t="str">
        <f t="shared" si="123"/>
        <v>Anders Kindblom</v>
      </c>
      <c r="E136" s="10" t="str">
        <f t="shared" si="124"/>
        <v>anders.kindblom@haninge.se</v>
      </c>
      <c r="F136" s="10" t="str">
        <f t="shared" si="125"/>
        <v>Verksamhetschef</v>
      </c>
      <c r="G136" s="11">
        <f t="shared" si="126"/>
        <v>1.25</v>
      </c>
      <c r="H136" s="11">
        <f t="shared" si="127"/>
        <v>0</v>
      </c>
      <c r="I136" s="11">
        <f t="shared" si="128"/>
        <v>1.25</v>
      </c>
      <c r="J136" s="11">
        <f t="shared" si="129"/>
        <v>1.25</v>
      </c>
      <c r="K136" s="11">
        <f t="shared" si="130"/>
        <v>0</v>
      </c>
      <c r="L136" s="10">
        <f t="shared" si="131"/>
        <v>3.75</v>
      </c>
      <c r="M136" s="11">
        <f t="shared" si="132"/>
        <v>1</v>
      </c>
      <c r="N136" s="11">
        <f t="shared" si="133"/>
        <v>1</v>
      </c>
      <c r="O136" s="11">
        <f t="shared" si="134"/>
        <v>1</v>
      </c>
      <c r="P136" s="11">
        <f t="shared" si="135"/>
        <v>1</v>
      </c>
      <c r="Q136" s="11">
        <f t="shared" si="136"/>
        <v>1</v>
      </c>
      <c r="R136" s="11">
        <f t="shared" si="137"/>
        <v>0</v>
      </c>
      <c r="S136" s="10">
        <f t="shared" si="138"/>
        <v>5</v>
      </c>
      <c r="T136" s="11">
        <f t="shared" si="139"/>
        <v>0</v>
      </c>
      <c r="U136" s="11">
        <f t="shared" si="140"/>
        <v>0.625</v>
      </c>
      <c r="V136" s="11">
        <f t="shared" si="141"/>
        <v>0.625</v>
      </c>
      <c r="W136" s="11">
        <f t="shared" si="142"/>
        <v>0</v>
      </c>
      <c r="X136" s="11">
        <f t="shared" si="143"/>
        <v>0</v>
      </c>
      <c r="Y136" s="11">
        <f t="shared" si="144"/>
        <v>0.625</v>
      </c>
      <c r="Z136" s="11">
        <f t="shared" si="145"/>
        <v>0.625</v>
      </c>
      <c r="AA136" s="11">
        <f t="shared" si="146"/>
        <v>0.625</v>
      </c>
      <c r="AB136" s="11">
        <f t="shared" si="147"/>
        <v>0</v>
      </c>
      <c r="AC136" s="10">
        <f t="shared" si="148"/>
        <v>3.125</v>
      </c>
      <c r="AD136" s="11">
        <f t="shared" si="149"/>
        <v>0</v>
      </c>
      <c r="AE136" s="11">
        <f t="shared" si="150"/>
        <v>2</v>
      </c>
      <c r="AF136" s="11">
        <f t="shared" si="151"/>
        <v>0</v>
      </c>
      <c r="AG136" s="11">
        <f t="shared" si="152"/>
        <v>2</v>
      </c>
      <c r="AH136" s="11">
        <f t="shared" si="153"/>
        <v>0</v>
      </c>
      <c r="AI136" s="11">
        <f t="shared" si="154"/>
        <v>0</v>
      </c>
      <c r="AJ136" s="10">
        <f t="shared" si="155"/>
        <v>4</v>
      </c>
      <c r="AK136" s="11">
        <f t="shared" si="156"/>
        <v>1</v>
      </c>
      <c r="AL136" s="11">
        <f t="shared" si="157"/>
        <v>1</v>
      </c>
      <c r="AM136" s="11">
        <f t="shared" si="158"/>
        <v>1</v>
      </c>
      <c r="AN136" s="11">
        <f t="shared" si="159"/>
        <v>1</v>
      </c>
      <c r="AO136" s="11">
        <f t="shared" si="160"/>
        <v>0</v>
      </c>
      <c r="AP136" s="11">
        <f t="shared" si="161"/>
        <v>0</v>
      </c>
      <c r="AQ136" s="10">
        <f t="shared" si="162"/>
        <v>4</v>
      </c>
      <c r="AR136" s="11">
        <f t="shared" si="163"/>
        <v>0</v>
      </c>
      <c r="AS136" s="11">
        <f t="shared" si="164"/>
        <v>1</v>
      </c>
      <c r="AT136" s="11">
        <f t="shared" si="165"/>
        <v>1</v>
      </c>
      <c r="AU136" s="11">
        <f t="shared" si="166"/>
        <v>1</v>
      </c>
      <c r="AV136" s="11">
        <f t="shared" si="167"/>
        <v>0</v>
      </c>
      <c r="AW136" s="11">
        <f t="shared" si="168"/>
        <v>0</v>
      </c>
      <c r="AX136" s="10">
        <f t="shared" si="169"/>
        <v>3</v>
      </c>
      <c r="AY136" s="12" t="s">
        <v>1548</v>
      </c>
      <c r="AZ136" s="12">
        <v>845</v>
      </c>
      <c r="BA136" s="13">
        <v>2272</v>
      </c>
      <c r="BB136" s="10">
        <f t="shared" si="71"/>
        <v>1</v>
      </c>
      <c r="BC136" s="17">
        <f t="shared" si="170"/>
        <v>3.4</v>
      </c>
      <c r="BD136" s="10" t="str">
        <f t="shared" si="171"/>
        <v>Bra</v>
      </c>
    </row>
    <row r="137" spans="1:56" ht="14.25" x14ac:dyDescent="0.2">
      <c r="A137" s="6" t="s">
        <v>737</v>
      </c>
      <c r="B137" s="7">
        <v>186</v>
      </c>
      <c r="C137" s="6" t="s">
        <v>747</v>
      </c>
      <c r="D137" s="9" t="str">
        <f t="shared" si="123"/>
        <v>Carina Hedström</v>
      </c>
      <c r="E137" s="10" t="str">
        <f t="shared" si="124"/>
        <v>carina.hedstrom@lidingo.se</v>
      </c>
      <c r="F137" s="10" t="str">
        <f t="shared" si="125"/>
        <v>avdelningschef</v>
      </c>
      <c r="G137" s="11">
        <f t="shared" si="126"/>
        <v>1.25</v>
      </c>
      <c r="H137" s="11">
        <f t="shared" si="127"/>
        <v>1.25</v>
      </c>
      <c r="I137" s="11">
        <f t="shared" si="128"/>
        <v>0</v>
      </c>
      <c r="J137" s="11">
        <f t="shared" si="129"/>
        <v>1.25</v>
      </c>
      <c r="K137" s="11">
        <f t="shared" si="130"/>
        <v>0</v>
      </c>
      <c r="L137" s="10">
        <f t="shared" si="131"/>
        <v>3.75</v>
      </c>
      <c r="M137" s="11">
        <f t="shared" si="132"/>
        <v>0</v>
      </c>
      <c r="N137" s="11">
        <f t="shared" si="133"/>
        <v>1</v>
      </c>
      <c r="O137" s="11">
        <f t="shared" si="134"/>
        <v>1</v>
      </c>
      <c r="P137" s="11">
        <f t="shared" si="135"/>
        <v>1</v>
      </c>
      <c r="Q137" s="11">
        <f t="shared" si="136"/>
        <v>0</v>
      </c>
      <c r="R137" s="11">
        <f t="shared" si="137"/>
        <v>0</v>
      </c>
      <c r="S137" s="10">
        <f t="shared" si="138"/>
        <v>3</v>
      </c>
      <c r="T137" s="11">
        <f t="shared" si="139"/>
        <v>0.625</v>
      </c>
      <c r="U137" s="11">
        <f t="shared" si="140"/>
        <v>0.625</v>
      </c>
      <c r="V137" s="11">
        <f t="shared" si="141"/>
        <v>0.625</v>
      </c>
      <c r="W137" s="11">
        <f t="shared" si="142"/>
        <v>0.625</v>
      </c>
      <c r="X137" s="11">
        <f t="shared" si="143"/>
        <v>0</v>
      </c>
      <c r="Y137" s="11">
        <f t="shared" si="144"/>
        <v>0.625</v>
      </c>
      <c r="Z137" s="11">
        <f t="shared" si="145"/>
        <v>0.625</v>
      </c>
      <c r="AA137" s="11">
        <f t="shared" si="146"/>
        <v>0</v>
      </c>
      <c r="AB137" s="11">
        <f t="shared" si="147"/>
        <v>0</v>
      </c>
      <c r="AC137" s="10">
        <f t="shared" si="148"/>
        <v>3.75</v>
      </c>
      <c r="AD137" s="11">
        <f t="shared" si="149"/>
        <v>0</v>
      </c>
      <c r="AE137" s="11">
        <f t="shared" si="150"/>
        <v>2</v>
      </c>
      <c r="AF137" s="11">
        <f t="shared" si="151"/>
        <v>0</v>
      </c>
      <c r="AG137" s="11">
        <f t="shared" si="152"/>
        <v>2</v>
      </c>
      <c r="AH137" s="11">
        <f t="shared" si="153"/>
        <v>1</v>
      </c>
      <c r="AI137" s="11">
        <f t="shared" si="154"/>
        <v>0</v>
      </c>
      <c r="AJ137" s="10">
        <f t="shared" si="155"/>
        <v>5</v>
      </c>
      <c r="AK137" s="11">
        <f t="shared" si="156"/>
        <v>1</v>
      </c>
      <c r="AL137" s="11">
        <f t="shared" si="157"/>
        <v>1</v>
      </c>
      <c r="AM137" s="11">
        <f t="shared" si="158"/>
        <v>1</v>
      </c>
      <c r="AN137" s="11">
        <f t="shared" si="159"/>
        <v>1</v>
      </c>
      <c r="AO137" s="11">
        <f t="shared" si="160"/>
        <v>1</v>
      </c>
      <c r="AP137" s="11">
        <f t="shared" si="161"/>
        <v>0</v>
      </c>
      <c r="AQ137" s="10">
        <f t="shared" si="162"/>
        <v>5</v>
      </c>
      <c r="AR137" s="11">
        <f t="shared" si="163"/>
        <v>1</v>
      </c>
      <c r="AS137" s="11">
        <f t="shared" si="164"/>
        <v>1</v>
      </c>
      <c r="AT137" s="11">
        <f t="shared" si="165"/>
        <v>1</v>
      </c>
      <c r="AU137" s="11">
        <f t="shared" si="166"/>
        <v>0</v>
      </c>
      <c r="AV137" s="11">
        <f t="shared" si="167"/>
        <v>0</v>
      </c>
      <c r="AW137" s="11">
        <f t="shared" si="168"/>
        <v>0</v>
      </c>
      <c r="AX137" s="10">
        <f t="shared" si="169"/>
        <v>3</v>
      </c>
      <c r="AY137" s="12" t="s">
        <v>1549</v>
      </c>
      <c r="AZ137" s="12">
        <v>864</v>
      </c>
      <c r="BA137" s="13">
        <v>2329</v>
      </c>
      <c r="BB137" s="10">
        <f t="shared" si="71"/>
        <v>2</v>
      </c>
      <c r="BC137" s="17">
        <f t="shared" si="170"/>
        <v>3.6</v>
      </c>
      <c r="BD137" s="10" t="str">
        <f t="shared" si="171"/>
        <v>Bra</v>
      </c>
    </row>
    <row r="138" spans="1:56" ht="14.25" x14ac:dyDescent="0.2">
      <c r="A138" s="6" t="s">
        <v>737</v>
      </c>
      <c r="B138" s="7">
        <v>184</v>
      </c>
      <c r="C138" s="6" t="s">
        <v>762</v>
      </c>
      <c r="D138" s="9" t="str">
        <f t="shared" si="123"/>
        <v>Tina Wallgård</v>
      </c>
      <c r="E138" s="10" t="str">
        <f t="shared" si="124"/>
        <v>tina.wallgard@solna.se</v>
      </c>
      <c r="F138" s="10" t="str">
        <f t="shared" si="125"/>
        <v>enhetschef fritid barn och unga</v>
      </c>
      <c r="G138" s="11">
        <f t="shared" si="126"/>
        <v>1.25</v>
      </c>
      <c r="H138" s="11">
        <f t="shared" si="127"/>
        <v>1.25</v>
      </c>
      <c r="I138" s="11">
        <f t="shared" si="128"/>
        <v>0</v>
      </c>
      <c r="J138" s="11">
        <f t="shared" si="129"/>
        <v>1.25</v>
      </c>
      <c r="K138" s="11">
        <f t="shared" si="130"/>
        <v>0</v>
      </c>
      <c r="L138" s="10">
        <f t="shared" si="131"/>
        <v>3.75</v>
      </c>
      <c r="M138" s="11">
        <f t="shared" si="132"/>
        <v>1</v>
      </c>
      <c r="N138" s="11">
        <f t="shared" si="133"/>
        <v>1</v>
      </c>
      <c r="O138" s="11">
        <f t="shared" si="134"/>
        <v>1</v>
      </c>
      <c r="P138" s="11">
        <f t="shared" si="135"/>
        <v>1</v>
      </c>
      <c r="Q138" s="11">
        <f t="shared" si="136"/>
        <v>1</v>
      </c>
      <c r="R138" s="11">
        <f t="shared" si="137"/>
        <v>0</v>
      </c>
      <c r="S138" s="10">
        <f t="shared" si="138"/>
        <v>5</v>
      </c>
      <c r="T138" s="11">
        <f t="shared" si="139"/>
        <v>0.625</v>
      </c>
      <c r="U138" s="11">
        <f t="shared" si="140"/>
        <v>0.625</v>
      </c>
      <c r="V138" s="11">
        <f t="shared" si="141"/>
        <v>0.625</v>
      </c>
      <c r="W138" s="11">
        <f t="shared" si="142"/>
        <v>0.625</v>
      </c>
      <c r="X138" s="11">
        <f t="shared" si="143"/>
        <v>0</v>
      </c>
      <c r="Y138" s="11">
        <f t="shared" si="144"/>
        <v>0.625</v>
      </c>
      <c r="Z138" s="11">
        <f t="shared" si="145"/>
        <v>0.625</v>
      </c>
      <c r="AA138" s="11">
        <f t="shared" si="146"/>
        <v>0.625</v>
      </c>
      <c r="AB138" s="11">
        <f t="shared" si="147"/>
        <v>0</v>
      </c>
      <c r="AC138" s="10">
        <f t="shared" si="148"/>
        <v>4.375</v>
      </c>
      <c r="AD138" s="11">
        <f t="shared" si="149"/>
        <v>0</v>
      </c>
      <c r="AE138" s="11">
        <f t="shared" si="150"/>
        <v>2</v>
      </c>
      <c r="AF138" s="11">
        <f t="shared" si="151"/>
        <v>0</v>
      </c>
      <c r="AG138" s="11">
        <f t="shared" si="152"/>
        <v>2</v>
      </c>
      <c r="AH138" s="11">
        <f t="shared" si="153"/>
        <v>1</v>
      </c>
      <c r="AI138" s="11">
        <f t="shared" si="154"/>
        <v>0</v>
      </c>
      <c r="AJ138" s="10">
        <f t="shared" si="155"/>
        <v>5</v>
      </c>
      <c r="AK138" s="11">
        <f t="shared" si="156"/>
        <v>1</v>
      </c>
      <c r="AL138" s="11">
        <f t="shared" si="157"/>
        <v>1</v>
      </c>
      <c r="AM138" s="11">
        <f t="shared" si="158"/>
        <v>1</v>
      </c>
      <c r="AN138" s="11">
        <f t="shared" si="159"/>
        <v>1</v>
      </c>
      <c r="AO138" s="11">
        <f t="shared" si="160"/>
        <v>0</v>
      </c>
      <c r="AP138" s="11">
        <f t="shared" si="161"/>
        <v>0</v>
      </c>
      <c r="AQ138" s="10">
        <f t="shared" si="162"/>
        <v>4</v>
      </c>
      <c r="AR138" s="11">
        <f t="shared" si="163"/>
        <v>1</v>
      </c>
      <c r="AS138" s="11">
        <f t="shared" si="164"/>
        <v>0</v>
      </c>
      <c r="AT138" s="11">
        <f t="shared" si="165"/>
        <v>1</v>
      </c>
      <c r="AU138" s="11">
        <f t="shared" si="166"/>
        <v>0</v>
      </c>
      <c r="AV138" s="11">
        <f t="shared" si="167"/>
        <v>0</v>
      </c>
      <c r="AW138" s="11">
        <f t="shared" si="168"/>
        <v>0</v>
      </c>
      <c r="AX138" s="10">
        <f t="shared" si="169"/>
        <v>2</v>
      </c>
      <c r="AY138" s="12" t="s">
        <v>1550</v>
      </c>
      <c r="AZ138" s="12">
        <v>710</v>
      </c>
      <c r="BA138" s="13">
        <v>2057</v>
      </c>
      <c r="BB138" s="10">
        <f t="shared" si="71"/>
        <v>1</v>
      </c>
      <c r="BC138" s="17">
        <f t="shared" si="170"/>
        <v>3.6</v>
      </c>
      <c r="BD138" s="10" t="str">
        <f t="shared" si="171"/>
        <v>Mycket bra</v>
      </c>
    </row>
    <row r="139" spans="1:56" ht="14.25" x14ac:dyDescent="0.2">
      <c r="A139" s="6" t="s">
        <v>737</v>
      </c>
      <c r="B139" s="7">
        <v>191</v>
      </c>
      <c r="C139" s="6" t="s">
        <v>756</v>
      </c>
      <c r="D139" s="9" t="str">
        <f t="shared" si="123"/>
        <v>Frida Karlsson</v>
      </c>
      <c r="E139" s="10" t="str">
        <f t="shared" si="124"/>
        <v>frida.karlsson@sigtuna.se</v>
      </c>
      <c r="F139" s="10" t="str">
        <f t="shared" si="125"/>
        <v>Fritidsgårdschef -  Ung i sigtuna</v>
      </c>
      <c r="G139" s="11">
        <f t="shared" si="126"/>
        <v>1.25</v>
      </c>
      <c r="H139" s="11">
        <f t="shared" si="127"/>
        <v>0</v>
      </c>
      <c r="I139" s="11">
        <f t="shared" si="128"/>
        <v>1.25</v>
      </c>
      <c r="J139" s="11">
        <f t="shared" si="129"/>
        <v>1.25</v>
      </c>
      <c r="K139" s="11">
        <f t="shared" si="130"/>
        <v>0</v>
      </c>
      <c r="L139" s="10">
        <f t="shared" si="131"/>
        <v>3.75</v>
      </c>
      <c r="M139" s="11">
        <f t="shared" si="132"/>
        <v>0</v>
      </c>
      <c r="N139" s="11">
        <f t="shared" si="133"/>
        <v>1</v>
      </c>
      <c r="O139" s="11">
        <f t="shared" si="134"/>
        <v>1</v>
      </c>
      <c r="P139" s="11">
        <f t="shared" si="135"/>
        <v>1</v>
      </c>
      <c r="Q139" s="11">
        <f t="shared" si="136"/>
        <v>1</v>
      </c>
      <c r="R139" s="11">
        <f t="shared" si="137"/>
        <v>0</v>
      </c>
      <c r="S139" s="10">
        <f t="shared" si="138"/>
        <v>4</v>
      </c>
      <c r="T139" s="11">
        <f t="shared" si="139"/>
        <v>0.625</v>
      </c>
      <c r="U139" s="11">
        <f t="shared" si="140"/>
        <v>0.625</v>
      </c>
      <c r="V139" s="11">
        <f t="shared" si="141"/>
        <v>0.625</v>
      </c>
      <c r="W139" s="11">
        <f t="shared" si="142"/>
        <v>0</v>
      </c>
      <c r="X139" s="11">
        <f t="shared" si="143"/>
        <v>0.625</v>
      </c>
      <c r="Y139" s="11">
        <f t="shared" si="144"/>
        <v>0.625</v>
      </c>
      <c r="Z139" s="11">
        <f t="shared" si="145"/>
        <v>0</v>
      </c>
      <c r="AA139" s="11">
        <f t="shared" si="146"/>
        <v>0.625</v>
      </c>
      <c r="AB139" s="11">
        <f t="shared" si="147"/>
        <v>0</v>
      </c>
      <c r="AC139" s="10">
        <f t="shared" si="148"/>
        <v>3.75</v>
      </c>
      <c r="AD139" s="11">
        <f t="shared" si="149"/>
        <v>0</v>
      </c>
      <c r="AE139" s="11">
        <f t="shared" si="150"/>
        <v>2</v>
      </c>
      <c r="AF139" s="11">
        <f t="shared" si="151"/>
        <v>0</v>
      </c>
      <c r="AG139" s="11">
        <f t="shared" si="152"/>
        <v>2</v>
      </c>
      <c r="AH139" s="11">
        <f t="shared" si="153"/>
        <v>1</v>
      </c>
      <c r="AI139" s="11">
        <f t="shared" si="154"/>
        <v>0</v>
      </c>
      <c r="AJ139" s="10">
        <f t="shared" si="155"/>
        <v>5</v>
      </c>
      <c r="AK139" s="11">
        <f t="shared" si="156"/>
        <v>1</v>
      </c>
      <c r="AL139" s="11">
        <f t="shared" si="157"/>
        <v>1</v>
      </c>
      <c r="AM139" s="11">
        <f t="shared" si="158"/>
        <v>1</v>
      </c>
      <c r="AN139" s="11">
        <f t="shared" si="159"/>
        <v>1</v>
      </c>
      <c r="AO139" s="11">
        <f t="shared" si="160"/>
        <v>1</v>
      </c>
      <c r="AP139" s="11">
        <f t="shared" si="161"/>
        <v>0</v>
      </c>
      <c r="AQ139" s="10">
        <f t="shared" si="162"/>
        <v>5</v>
      </c>
      <c r="AR139" s="11">
        <f t="shared" si="163"/>
        <v>0</v>
      </c>
      <c r="AS139" s="11">
        <f t="shared" si="164"/>
        <v>1</v>
      </c>
      <c r="AT139" s="11">
        <f t="shared" si="165"/>
        <v>1</v>
      </c>
      <c r="AU139" s="11">
        <f t="shared" si="166"/>
        <v>1</v>
      </c>
      <c r="AV139" s="11">
        <f t="shared" si="167"/>
        <v>0</v>
      </c>
      <c r="AW139" s="11">
        <f t="shared" si="168"/>
        <v>0</v>
      </c>
      <c r="AX139" s="10">
        <f t="shared" si="169"/>
        <v>3</v>
      </c>
      <c r="AY139" s="12" t="s">
        <v>1553</v>
      </c>
      <c r="AZ139" s="12" t="s">
        <v>1554</v>
      </c>
      <c r="BA139" s="13">
        <v>2845</v>
      </c>
      <c r="BB139" s="10">
        <f t="shared" si="71"/>
        <v>4</v>
      </c>
      <c r="BC139" s="17">
        <f t="shared" si="170"/>
        <v>4.0999999999999996</v>
      </c>
      <c r="BD139" s="10" t="str">
        <f t="shared" si="171"/>
        <v>Varken eller</v>
      </c>
    </row>
    <row r="140" spans="1:56" ht="14.25" x14ac:dyDescent="0.2">
      <c r="A140" s="6" t="s">
        <v>737</v>
      </c>
      <c r="B140" s="7">
        <v>181</v>
      </c>
      <c r="C140" s="6" t="s">
        <v>390</v>
      </c>
      <c r="D140" s="9" t="str">
        <f t="shared" si="123"/>
        <v>Jakob Maximurad</v>
      </c>
      <c r="E140" s="10" t="str">
        <f t="shared" si="124"/>
        <v>jakob.maximurad@sodertalje.se</v>
      </c>
      <c r="F140" s="10" t="str">
        <f t="shared" si="125"/>
        <v>Fältassistent</v>
      </c>
      <c r="G140" s="11">
        <f t="shared" si="126"/>
        <v>1.25</v>
      </c>
      <c r="H140" s="11">
        <f t="shared" si="127"/>
        <v>0</v>
      </c>
      <c r="I140" s="11">
        <f t="shared" si="128"/>
        <v>1.25</v>
      </c>
      <c r="J140" s="11">
        <f t="shared" si="129"/>
        <v>1.25</v>
      </c>
      <c r="K140" s="11">
        <f t="shared" si="130"/>
        <v>0</v>
      </c>
      <c r="L140" s="10">
        <f t="shared" si="131"/>
        <v>3.75</v>
      </c>
      <c r="M140" s="11">
        <f t="shared" si="132"/>
        <v>1</v>
      </c>
      <c r="N140" s="11">
        <f t="shared" si="133"/>
        <v>1</v>
      </c>
      <c r="O140" s="11">
        <f t="shared" si="134"/>
        <v>1</v>
      </c>
      <c r="P140" s="11">
        <f t="shared" si="135"/>
        <v>1</v>
      </c>
      <c r="Q140" s="11">
        <f t="shared" si="136"/>
        <v>1</v>
      </c>
      <c r="R140" s="11">
        <f t="shared" si="137"/>
        <v>0</v>
      </c>
      <c r="S140" s="10">
        <f t="shared" si="138"/>
        <v>5</v>
      </c>
      <c r="T140" s="11">
        <f t="shared" si="139"/>
        <v>0.625</v>
      </c>
      <c r="U140" s="11">
        <f t="shared" si="140"/>
        <v>0.625</v>
      </c>
      <c r="V140" s="11">
        <f t="shared" si="141"/>
        <v>0.625</v>
      </c>
      <c r="W140" s="11">
        <f t="shared" si="142"/>
        <v>0.625</v>
      </c>
      <c r="X140" s="11">
        <f t="shared" si="143"/>
        <v>0.625</v>
      </c>
      <c r="Y140" s="11">
        <f t="shared" si="144"/>
        <v>0.625</v>
      </c>
      <c r="Z140" s="11">
        <f t="shared" si="145"/>
        <v>0.625</v>
      </c>
      <c r="AA140" s="11">
        <f t="shared" si="146"/>
        <v>0.625</v>
      </c>
      <c r="AB140" s="11">
        <f t="shared" si="147"/>
        <v>0</v>
      </c>
      <c r="AC140" s="10">
        <f t="shared" si="148"/>
        <v>5</v>
      </c>
      <c r="AD140" s="11">
        <f t="shared" si="149"/>
        <v>0</v>
      </c>
      <c r="AE140" s="11">
        <f t="shared" si="150"/>
        <v>2</v>
      </c>
      <c r="AF140" s="11">
        <f t="shared" si="151"/>
        <v>0</v>
      </c>
      <c r="AG140" s="11">
        <f t="shared" si="152"/>
        <v>2</v>
      </c>
      <c r="AH140" s="11">
        <f t="shared" si="153"/>
        <v>1</v>
      </c>
      <c r="AI140" s="11">
        <f t="shared" si="154"/>
        <v>0</v>
      </c>
      <c r="AJ140" s="10">
        <f t="shared" si="155"/>
        <v>5</v>
      </c>
      <c r="AK140" s="11">
        <f t="shared" si="156"/>
        <v>1</v>
      </c>
      <c r="AL140" s="11">
        <f t="shared" si="157"/>
        <v>1</v>
      </c>
      <c r="AM140" s="11">
        <f t="shared" si="158"/>
        <v>1</v>
      </c>
      <c r="AN140" s="11">
        <f t="shared" si="159"/>
        <v>1</v>
      </c>
      <c r="AO140" s="11">
        <f t="shared" si="160"/>
        <v>1</v>
      </c>
      <c r="AP140" s="11">
        <f t="shared" si="161"/>
        <v>0</v>
      </c>
      <c r="AQ140" s="10">
        <f t="shared" si="162"/>
        <v>5</v>
      </c>
      <c r="AR140" s="11">
        <f t="shared" si="163"/>
        <v>1</v>
      </c>
      <c r="AS140" s="11">
        <f t="shared" si="164"/>
        <v>1</v>
      </c>
      <c r="AT140" s="11">
        <f t="shared" si="165"/>
        <v>1</v>
      </c>
      <c r="AU140" s="11">
        <f t="shared" si="166"/>
        <v>1</v>
      </c>
      <c r="AV140" s="11">
        <f t="shared" si="167"/>
        <v>0</v>
      </c>
      <c r="AW140" s="11">
        <f t="shared" si="168"/>
        <v>0</v>
      </c>
      <c r="AX140" s="10">
        <f t="shared" si="169"/>
        <v>4</v>
      </c>
      <c r="AY140" s="12" t="s">
        <v>1555</v>
      </c>
      <c r="AZ140" s="12" t="s">
        <v>1556</v>
      </c>
      <c r="BA140" s="13">
        <v>2403</v>
      </c>
      <c r="BB140" s="10">
        <f t="shared" si="71"/>
        <v>2</v>
      </c>
      <c r="BC140" s="17">
        <f t="shared" si="170"/>
        <v>4.3</v>
      </c>
      <c r="BD140" s="10" t="str">
        <f t="shared" si="171"/>
        <v>Bra</v>
      </c>
    </row>
    <row r="141" spans="1:56" ht="14.25" x14ac:dyDescent="0.2">
      <c r="A141" s="6" t="s">
        <v>737</v>
      </c>
      <c r="B141" s="7">
        <v>163</v>
      </c>
      <c r="C141" s="6" t="s">
        <v>761</v>
      </c>
      <c r="D141" s="9" t="str">
        <f t="shared" si="123"/>
        <v>Emelie Joachimsson</v>
      </c>
      <c r="E141" s="10" t="str">
        <f t="shared" si="124"/>
        <v>emelie.joachimsson@sollentuna.se</v>
      </c>
      <c r="F141" s="10" t="str">
        <f t="shared" si="125"/>
        <v>Utredare</v>
      </c>
      <c r="G141" s="11">
        <f t="shared" si="126"/>
        <v>1.25</v>
      </c>
      <c r="H141" s="11">
        <f t="shared" si="127"/>
        <v>1.25</v>
      </c>
      <c r="I141" s="11">
        <f t="shared" si="128"/>
        <v>1.25</v>
      </c>
      <c r="J141" s="11">
        <f t="shared" si="129"/>
        <v>1.25</v>
      </c>
      <c r="K141" s="11">
        <f t="shared" si="130"/>
        <v>0</v>
      </c>
      <c r="L141" s="10">
        <f t="shared" si="131"/>
        <v>5</v>
      </c>
      <c r="M141" s="11">
        <f t="shared" si="132"/>
        <v>1</v>
      </c>
      <c r="N141" s="11">
        <f t="shared" si="133"/>
        <v>1</v>
      </c>
      <c r="O141" s="11">
        <f t="shared" si="134"/>
        <v>1</v>
      </c>
      <c r="P141" s="11">
        <f t="shared" si="135"/>
        <v>1</v>
      </c>
      <c r="Q141" s="11">
        <f t="shared" si="136"/>
        <v>0</v>
      </c>
      <c r="R141" s="11">
        <f t="shared" si="137"/>
        <v>0</v>
      </c>
      <c r="S141" s="10">
        <f t="shared" si="138"/>
        <v>4</v>
      </c>
      <c r="T141" s="11">
        <f t="shared" si="139"/>
        <v>0.625</v>
      </c>
      <c r="U141" s="11">
        <f t="shared" si="140"/>
        <v>0.625</v>
      </c>
      <c r="V141" s="11">
        <f t="shared" si="141"/>
        <v>0.625</v>
      </c>
      <c r="W141" s="11">
        <f t="shared" si="142"/>
        <v>0</v>
      </c>
      <c r="X141" s="11">
        <f t="shared" si="143"/>
        <v>0</v>
      </c>
      <c r="Y141" s="11">
        <f t="shared" si="144"/>
        <v>0.625</v>
      </c>
      <c r="Z141" s="11">
        <f t="shared" si="145"/>
        <v>0.625</v>
      </c>
      <c r="AA141" s="11">
        <f t="shared" si="146"/>
        <v>0.625</v>
      </c>
      <c r="AB141" s="11">
        <f t="shared" si="147"/>
        <v>0</v>
      </c>
      <c r="AC141" s="10">
        <f t="shared" si="148"/>
        <v>3.75</v>
      </c>
      <c r="AD141" s="11">
        <f t="shared" si="149"/>
        <v>0</v>
      </c>
      <c r="AE141" s="11">
        <f t="shared" si="150"/>
        <v>2</v>
      </c>
      <c r="AF141" s="11">
        <f t="shared" si="151"/>
        <v>1</v>
      </c>
      <c r="AG141" s="11">
        <f t="shared" si="152"/>
        <v>0</v>
      </c>
      <c r="AH141" s="11">
        <f t="shared" si="153"/>
        <v>0</v>
      </c>
      <c r="AI141" s="11">
        <f t="shared" si="154"/>
        <v>0</v>
      </c>
      <c r="AJ141" s="10">
        <f t="shared" si="155"/>
        <v>3</v>
      </c>
      <c r="AK141" s="11">
        <f t="shared" si="156"/>
        <v>1</v>
      </c>
      <c r="AL141" s="11">
        <f t="shared" si="157"/>
        <v>1</v>
      </c>
      <c r="AM141" s="11">
        <f t="shared" si="158"/>
        <v>1</v>
      </c>
      <c r="AN141" s="11">
        <f t="shared" si="159"/>
        <v>1</v>
      </c>
      <c r="AO141" s="11">
        <f t="shared" si="160"/>
        <v>1</v>
      </c>
      <c r="AP141" s="11">
        <f t="shared" si="161"/>
        <v>0</v>
      </c>
      <c r="AQ141" s="10">
        <f t="shared" si="162"/>
        <v>5</v>
      </c>
      <c r="AR141" s="11">
        <f t="shared" si="163"/>
        <v>1</v>
      </c>
      <c r="AS141" s="11">
        <f t="shared" si="164"/>
        <v>1</v>
      </c>
      <c r="AT141" s="11">
        <f t="shared" si="165"/>
        <v>1</v>
      </c>
      <c r="AU141" s="11">
        <f t="shared" si="166"/>
        <v>1</v>
      </c>
      <c r="AV141" s="11">
        <f t="shared" si="167"/>
        <v>1</v>
      </c>
      <c r="AW141" s="11">
        <f t="shared" si="168"/>
        <v>0</v>
      </c>
      <c r="AX141" s="10">
        <f t="shared" si="169"/>
        <v>5</v>
      </c>
      <c r="AY141" s="12" t="s">
        <v>1557</v>
      </c>
      <c r="AZ141" s="12">
        <v>743</v>
      </c>
      <c r="BA141" s="13">
        <v>2065</v>
      </c>
      <c r="BB141" s="10">
        <f t="shared" si="71"/>
        <v>1</v>
      </c>
      <c r="BC141" s="17">
        <f t="shared" si="170"/>
        <v>3.8</v>
      </c>
      <c r="BD141" s="10" t="str">
        <f t="shared" si="171"/>
        <v>Bra</v>
      </c>
    </row>
    <row r="142" spans="1:56" ht="14.25" x14ac:dyDescent="0.2">
      <c r="A142" s="19" t="s">
        <v>703</v>
      </c>
      <c r="B142" s="7">
        <v>461</v>
      </c>
      <c r="C142" s="6" t="s">
        <v>734</v>
      </c>
      <c r="D142" s="9" t="str">
        <f t="shared" si="123"/>
        <v>Anna Sandklef</v>
      </c>
      <c r="E142" s="10" t="str">
        <f t="shared" si="124"/>
        <v>anna.sandklef@gnesta.se</v>
      </c>
      <c r="F142" s="10" t="str">
        <f t="shared" si="125"/>
        <v>Enhetschef m bla ansvar för kultur o fritidsfrågor</v>
      </c>
      <c r="G142" s="11">
        <f t="shared" si="126"/>
        <v>0</v>
      </c>
      <c r="H142" s="11">
        <f t="shared" si="127"/>
        <v>0</v>
      </c>
      <c r="I142" s="11">
        <f t="shared" si="128"/>
        <v>1.25</v>
      </c>
      <c r="J142" s="11">
        <f t="shared" si="129"/>
        <v>0</v>
      </c>
      <c r="K142" s="11">
        <f t="shared" si="130"/>
        <v>0</v>
      </c>
      <c r="L142" s="10">
        <f t="shared" si="131"/>
        <v>1.25</v>
      </c>
      <c r="M142" s="11">
        <f t="shared" si="132"/>
        <v>0</v>
      </c>
      <c r="N142" s="11">
        <f t="shared" si="133"/>
        <v>0</v>
      </c>
      <c r="O142" s="11">
        <f t="shared" si="134"/>
        <v>0</v>
      </c>
      <c r="P142" s="11">
        <f t="shared" si="135"/>
        <v>1</v>
      </c>
      <c r="Q142" s="11">
        <f t="shared" si="136"/>
        <v>1</v>
      </c>
      <c r="R142" s="11">
        <f t="shared" si="137"/>
        <v>0</v>
      </c>
      <c r="S142" s="10">
        <f t="shared" si="138"/>
        <v>2</v>
      </c>
      <c r="T142" s="11">
        <f t="shared" si="139"/>
        <v>0</v>
      </c>
      <c r="U142" s="11">
        <f t="shared" si="140"/>
        <v>0</v>
      </c>
      <c r="V142" s="11">
        <f t="shared" si="141"/>
        <v>0.625</v>
      </c>
      <c r="W142" s="11">
        <f t="shared" si="142"/>
        <v>0</v>
      </c>
      <c r="X142" s="11">
        <f t="shared" si="143"/>
        <v>0.625</v>
      </c>
      <c r="Y142" s="11">
        <f t="shared" si="144"/>
        <v>0.625</v>
      </c>
      <c r="Z142" s="11">
        <f t="shared" si="145"/>
        <v>0.625</v>
      </c>
      <c r="AA142" s="11">
        <f t="shared" si="146"/>
        <v>0</v>
      </c>
      <c r="AB142" s="11">
        <f t="shared" si="147"/>
        <v>0</v>
      </c>
      <c r="AC142" s="10">
        <f t="shared" si="148"/>
        <v>2.5</v>
      </c>
      <c r="AD142" s="11">
        <f t="shared" si="149"/>
        <v>1</v>
      </c>
      <c r="AE142" s="11">
        <f t="shared" si="150"/>
        <v>0</v>
      </c>
      <c r="AF142" s="11">
        <f t="shared" si="151"/>
        <v>1</v>
      </c>
      <c r="AG142" s="11">
        <f t="shared" si="152"/>
        <v>0</v>
      </c>
      <c r="AH142" s="11">
        <f t="shared" si="153"/>
        <v>0</v>
      </c>
      <c r="AI142" s="11">
        <f t="shared" si="154"/>
        <v>0</v>
      </c>
      <c r="AJ142" s="10">
        <f t="shared" si="155"/>
        <v>2</v>
      </c>
      <c r="AK142" s="11">
        <f t="shared" si="156"/>
        <v>1</v>
      </c>
      <c r="AL142" s="11">
        <f t="shared" si="157"/>
        <v>1</v>
      </c>
      <c r="AM142" s="11">
        <f t="shared" si="158"/>
        <v>1</v>
      </c>
      <c r="AN142" s="11">
        <f t="shared" si="159"/>
        <v>1</v>
      </c>
      <c r="AO142" s="11">
        <f t="shared" si="160"/>
        <v>0</v>
      </c>
      <c r="AP142" s="11">
        <f t="shared" si="161"/>
        <v>0</v>
      </c>
      <c r="AQ142" s="10">
        <f t="shared" si="162"/>
        <v>4</v>
      </c>
      <c r="AR142" s="11">
        <f t="shared" si="163"/>
        <v>1</v>
      </c>
      <c r="AS142" s="11">
        <f t="shared" si="164"/>
        <v>0</v>
      </c>
      <c r="AT142" s="11">
        <f t="shared" si="165"/>
        <v>0</v>
      </c>
      <c r="AU142" s="11">
        <f t="shared" si="166"/>
        <v>0</v>
      </c>
      <c r="AV142" s="11">
        <f t="shared" si="167"/>
        <v>0</v>
      </c>
      <c r="AW142" s="11">
        <f t="shared" si="168"/>
        <v>0</v>
      </c>
      <c r="AX142" s="10">
        <f t="shared" si="169"/>
        <v>1</v>
      </c>
      <c r="AY142" s="12" t="s">
        <v>1564</v>
      </c>
      <c r="AZ142" s="12">
        <v>899</v>
      </c>
      <c r="BA142" s="13">
        <v>1956</v>
      </c>
      <c r="BB142" s="10">
        <f t="shared" si="71"/>
        <v>0</v>
      </c>
      <c r="BC142" s="17">
        <f t="shared" si="170"/>
        <v>1.8</v>
      </c>
      <c r="BD142" s="10" t="str">
        <f t="shared" si="171"/>
        <v>Bra</v>
      </c>
    </row>
    <row r="143" spans="1:56" ht="14.25" x14ac:dyDescent="0.2">
      <c r="A143" s="6" t="s">
        <v>703</v>
      </c>
      <c r="B143" s="7">
        <v>482</v>
      </c>
      <c r="C143" s="6" t="s">
        <v>731</v>
      </c>
      <c r="D143" s="9" t="str">
        <f t="shared" si="123"/>
        <v>Carla Swenson</v>
      </c>
      <c r="E143" s="10" t="str">
        <f t="shared" si="124"/>
        <v>carl-fredrik.swenson@flen.se</v>
      </c>
      <c r="F143" s="10" t="str">
        <f t="shared" si="125"/>
        <v>Enhetschef fritid</v>
      </c>
      <c r="G143" s="11">
        <f t="shared" si="126"/>
        <v>0</v>
      </c>
      <c r="H143" s="11">
        <f t="shared" si="127"/>
        <v>1.25</v>
      </c>
      <c r="I143" s="11">
        <f t="shared" si="128"/>
        <v>0</v>
      </c>
      <c r="J143" s="11">
        <f t="shared" si="129"/>
        <v>0</v>
      </c>
      <c r="K143" s="11">
        <f t="shared" si="130"/>
        <v>0</v>
      </c>
      <c r="L143" s="10">
        <f t="shared" si="131"/>
        <v>1.25</v>
      </c>
      <c r="M143" s="11">
        <f t="shared" si="132"/>
        <v>1</v>
      </c>
      <c r="N143" s="11">
        <f t="shared" si="133"/>
        <v>0</v>
      </c>
      <c r="O143" s="11">
        <f t="shared" si="134"/>
        <v>1</v>
      </c>
      <c r="P143" s="11">
        <f t="shared" si="135"/>
        <v>1</v>
      </c>
      <c r="Q143" s="11">
        <f t="shared" si="136"/>
        <v>0</v>
      </c>
      <c r="R143" s="11">
        <f t="shared" si="137"/>
        <v>0</v>
      </c>
      <c r="S143" s="10">
        <f t="shared" si="138"/>
        <v>3</v>
      </c>
      <c r="T143" s="11">
        <f t="shared" si="139"/>
        <v>0.625</v>
      </c>
      <c r="U143" s="11">
        <f t="shared" si="140"/>
        <v>0</v>
      </c>
      <c r="V143" s="11">
        <f t="shared" si="141"/>
        <v>0.625</v>
      </c>
      <c r="W143" s="11">
        <f t="shared" si="142"/>
        <v>0</v>
      </c>
      <c r="X143" s="11">
        <f t="shared" si="143"/>
        <v>0.625</v>
      </c>
      <c r="Y143" s="11">
        <f t="shared" si="144"/>
        <v>0.625</v>
      </c>
      <c r="Z143" s="11">
        <f t="shared" si="145"/>
        <v>0.625</v>
      </c>
      <c r="AA143" s="11">
        <f t="shared" si="146"/>
        <v>0.625</v>
      </c>
      <c r="AB143" s="11">
        <f t="shared" si="147"/>
        <v>0</v>
      </c>
      <c r="AC143" s="10">
        <f t="shared" si="148"/>
        <v>3.75</v>
      </c>
      <c r="AD143" s="11">
        <f t="shared" si="149"/>
        <v>0</v>
      </c>
      <c r="AE143" s="11">
        <f t="shared" si="150"/>
        <v>2</v>
      </c>
      <c r="AF143" s="11">
        <f t="shared" si="151"/>
        <v>0</v>
      </c>
      <c r="AG143" s="11">
        <f t="shared" si="152"/>
        <v>0</v>
      </c>
      <c r="AH143" s="11">
        <f t="shared" si="153"/>
        <v>0</v>
      </c>
      <c r="AI143" s="11">
        <f t="shared" si="154"/>
        <v>0</v>
      </c>
      <c r="AJ143" s="10">
        <f t="shared" si="155"/>
        <v>2</v>
      </c>
      <c r="AK143" s="11">
        <f t="shared" si="156"/>
        <v>1</v>
      </c>
      <c r="AL143" s="11">
        <f t="shared" si="157"/>
        <v>1</v>
      </c>
      <c r="AM143" s="11">
        <f t="shared" si="158"/>
        <v>1</v>
      </c>
      <c r="AN143" s="11">
        <f t="shared" si="159"/>
        <v>0</v>
      </c>
      <c r="AO143" s="11">
        <f t="shared" si="160"/>
        <v>0</v>
      </c>
      <c r="AP143" s="11">
        <f t="shared" si="161"/>
        <v>0</v>
      </c>
      <c r="AQ143" s="10">
        <f t="shared" si="162"/>
        <v>3</v>
      </c>
      <c r="AR143" s="11">
        <f t="shared" si="163"/>
        <v>0</v>
      </c>
      <c r="AS143" s="11">
        <f t="shared" si="164"/>
        <v>0</v>
      </c>
      <c r="AT143" s="11">
        <f t="shared" si="165"/>
        <v>0</v>
      </c>
      <c r="AU143" s="11">
        <f t="shared" si="166"/>
        <v>0</v>
      </c>
      <c r="AV143" s="11">
        <f t="shared" si="167"/>
        <v>0</v>
      </c>
      <c r="AW143" s="11">
        <f t="shared" si="168"/>
        <v>0</v>
      </c>
      <c r="AX143" s="10">
        <f t="shared" si="169"/>
        <v>0</v>
      </c>
      <c r="AY143" s="12" t="s">
        <v>1496</v>
      </c>
      <c r="AZ143" s="12">
        <v>942</v>
      </c>
      <c r="BA143" s="13">
        <v>2425</v>
      </c>
      <c r="BB143" s="10">
        <f t="shared" si="71"/>
        <v>2</v>
      </c>
      <c r="BC143" s="17">
        <f t="shared" si="170"/>
        <v>2.1</v>
      </c>
      <c r="BD143" s="10" t="str">
        <f t="shared" si="171"/>
        <v>Varken eller</v>
      </c>
    </row>
    <row r="144" spans="1:56" ht="14.25" x14ac:dyDescent="0.2">
      <c r="A144" s="6" t="s">
        <v>703</v>
      </c>
      <c r="B144" s="7">
        <v>483</v>
      </c>
      <c r="C144" s="6" t="s">
        <v>704</v>
      </c>
      <c r="D144" s="9" t="str">
        <f t="shared" si="123"/>
        <v>Jenny Skarstedt</v>
      </c>
      <c r="E144" s="10" t="str">
        <f t="shared" si="124"/>
        <v>jenny.skarstedt@katrineholm.se</v>
      </c>
      <c r="F144" s="10" t="str">
        <f t="shared" si="125"/>
        <v>avdelningschef Ung kultur och fritid</v>
      </c>
      <c r="G144" s="11">
        <f t="shared" si="126"/>
        <v>0</v>
      </c>
      <c r="H144" s="11">
        <f t="shared" si="127"/>
        <v>0</v>
      </c>
      <c r="I144" s="11">
        <f t="shared" si="128"/>
        <v>0</v>
      </c>
      <c r="J144" s="11">
        <f t="shared" si="129"/>
        <v>1.25</v>
      </c>
      <c r="K144" s="11">
        <f t="shared" si="130"/>
        <v>0</v>
      </c>
      <c r="L144" s="10">
        <f t="shared" si="131"/>
        <v>1.25</v>
      </c>
      <c r="M144" s="11">
        <f t="shared" si="132"/>
        <v>0</v>
      </c>
      <c r="N144" s="11">
        <f t="shared" si="133"/>
        <v>0</v>
      </c>
      <c r="O144" s="11">
        <f t="shared" si="134"/>
        <v>1</v>
      </c>
      <c r="P144" s="11">
        <f t="shared" si="135"/>
        <v>0</v>
      </c>
      <c r="Q144" s="11">
        <f t="shared" si="136"/>
        <v>0</v>
      </c>
      <c r="R144" s="11">
        <f t="shared" si="137"/>
        <v>0</v>
      </c>
      <c r="S144" s="10">
        <f t="shared" si="138"/>
        <v>1</v>
      </c>
      <c r="T144" s="11">
        <f t="shared" si="139"/>
        <v>0.625</v>
      </c>
      <c r="U144" s="11">
        <f t="shared" si="140"/>
        <v>0.625</v>
      </c>
      <c r="V144" s="11">
        <f t="shared" si="141"/>
        <v>0.625</v>
      </c>
      <c r="W144" s="11">
        <f t="shared" si="142"/>
        <v>0.625</v>
      </c>
      <c r="X144" s="11">
        <f t="shared" si="143"/>
        <v>0.625</v>
      </c>
      <c r="Y144" s="11">
        <f t="shared" si="144"/>
        <v>0.625</v>
      </c>
      <c r="Z144" s="11">
        <f t="shared" si="145"/>
        <v>0</v>
      </c>
      <c r="AA144" s="11">
        <f t="shared" si="146"/>
        <v>0.625</v>
      </c>
      <c r="AB144" s="11">
        <f t="shared" si="147"/>
        <v>0</v>
      </c>
      <c r="AC144" s="10">
        <f t="shared" si="148"/>
        <v>4.375</v>
      </c>
      <c r="AD144" s="11">
        <f t="shared" si="149"/>
        <v>1</v>
      </c>
      <c r="AE144" s="11">
        <f t="shared" si="150"/>
        <v>0</v>
      </c>
      <c r="AF144" s="11">
        <f t="shared" si="151"/>
        <v>0</v>
      </c>
      <c r="AG144" s="11">
        <f t="shared" si="152"/>
        <v>2</v>
      </c>
      <c r="AH144" s="11">
        <f t="shared" si="153"/>
        <v>0</v>
      </c>
      <c r="AI144" s="11">
        <f t="shared" si="154"/>
        <v>0</v>
      </c>
      <c r="AJ144" s="10">
        <f t="shared" si="155"/>
        <v>3</v>
      </c>
      <c r="AK144" s="11">
        <f t="shared" si="156"/>
        <v>1</v>
      </c>
      <c r="AL144" s="11">
        <f t="shared" si="157"/>
        <v>1</v>
      </c>
      <c r="AM144" s="11">
        <f t="shared" si="158"/>
        <v>1</v>
      </c>
      <c r="AN144" s="11">
        <f t="shared" si="159"/>
        <v>1</v>
      </c>
      <c r="AO144" s="11">
        <f t="shared" si="160"/>
        <v>0</v>
      </c>
      <c r="AP144" s="11">
        <f t="shared" si="161"/>
        <v>0</v>
      </c>
      <c r="AQ144" s="10">
        <f t="shared" si="162"/>
        <v>4</v>
      </c>
      <c r="AR144" s="11">
        <f t="shared" si="163"/>
        <v>0</v>
      </c>
      <c r="AS144" s="11">
        <f t="shared" si="164"/>
        <v>0</v>
      </c>
      <c r="AT144" s="11">
        <f t="shared" si="165"/>
        <v>1</v>
      </c>
      <c r="AU144" s="11">
        <f t="shared" si="166"/>
        <v>0</v>
      </c>
      <c r="AV144" s="11">
        <f t="shared" si="167"/>
        <v>0</v>
      </c>
      <c r="AW144" s="11">
        <f t="shared" si="168"/>
        <v>0</v>
      </c>
      <c r="AX144" s="10">
        <f t="shared" si="169"/>
        <v>1</v>
      </c>
      <c r="AY144" s="12" t="s">
        <v>1565</v>
      </c>
      <c r="AZ144" s="12" t="s">
        <v>1566</v>
      </c>
      <c r="BA144" s="13">
        <v>3228</v>
      </c>
      <c r="BB144" s="10">
        <f t="shared" si="71"/>
        <v>5</v>
      </c>
      <c r="BC144" s="17">
        <f t="shared" si="170"/>
        <v>2.8</v>
      </c>
      <c r="BD144" s="10" t="str">
        <f t="shared" si="171"/>
        <v>Bra</v>
      </c>
    </row>
    <row r="145" spans="1:56" ht="14.25" x14ac:dyDescent="0.2">
      <c r="A145" s="6" t="s">
        <v>703</v>
      </c>
      <c r="B145" s="7">
        <v>480</v>
      </c>
      <c r="C145" s="6" t="s">
        <v>710</v>
      </c>
      <c r="D145" s="9" t="str">
        <f t="shared" si="123"/>
        <v>Robert Karlsson</v>
      </c>
      <c r="E145" s="10" t="str">
        <f t="shared" si="124"/>
        <v>robert.karlsson@nykoping.se</v>
      </c>
      <c r="F145" s="10" t="str">
        <f t="shared" si="125"/>
        <v>Kommunikatör</v>
      </c>
      <c r="G145" s="11">
        <f t="shared" si="126"/>
        <v>0</v>
      </c>
      <c r="H145" s="11">
        <f t="shared" si="127"/>
        <v>0</v>
      </c>
      <c r="I145" s="11">
        <f t="shared" si="128"/>
        <v>1.25</v>
      </c>
      <c r="J145" s="11">
        <f t="shared" si="129"/>
        <v>1.25</v>
      </c>
      <c r="K145" s="11">
        <f t="shared" si="130"/>
        <v>0</v>
      </c>
      <c r="L145" s="10">
        <f t="shared" si="131"/>
        <v>2.5</v>
      </c>
      <c r="M145" s="11">
        <f t="shared" si="132"/>
        <v>1</v>
      </c>
      <c r="N145" s="11">
        <f t="shared" si="133"/>
        <v>1</v>
      </c>
      <c r="O145" s="11">
        <f t="shared" si="134"/>
        <v>0</v>
      </c>
      <c r="P145" s="11">
        <f t="shared" si="135"/>
        <v>1</v>
      </c>
      <c r="Q145" s="11">
        <f t="shared" si="136"/>
        <v>0</v>
      </c>
      <c r="R145" s="11">
        <f t="shared" si="137"/>
        <v>0</v>
      </c>
      <c r="S145" s="10">
        <f t="shared" si="138"/>
        <v>3</v>
      </c>
      <c r="T145" s="11">
        <f t="shared" si="139"/>
        <v>0.625</v>
      </c>
      <c r="U145" s="11">
        <f t="shared" si="140"/>
        <v>0</v>
      </c>
      <c r="V145" s="11">
        <f t="shared" si="141"/>
        <v>0.625</v>
      </c>
      <c r="W145" s="11">
        <f t="shared" si="142"/>
        <v>0.625</v>
      </c>
      <c r="X145" s="11">
        <f t="shared" si="143"/>
        <v>0</v>
      </c>
      <c r="Y145" s="11">
        <f t="shared" si="144"/>
        <v>0</v>
      </c>
      <c r="Z145" s="11">
        <f t="shared" si="145"/>
        <v>0</v>
      </c>
      <c r="AA145" s="11">
        <f t="shared" si="146"/>
        <v>0</v>
      </c>
      <c r="AB145" s="11">
        <f t="shared" si="147"/>
        <v>0</v>
      </c>
      <c r="AC145" s="10">
        <f t="shared" si="148"/>
        <v>1.875</v>
      </c>
      <c r="AD145" s="11">
        <f t="shared" si="149"/>
        <v>0</v>
      </c>
      <c r="AE145" s="11">
        <f t="shared" si="150"/>
        <v>2</v>
      </c>
      <c r="AF145" s="11">
        <f t="shared" si="151"/>
        <v>0</v>
      </c>
      <c r="AG145" s="11">
        <f t="shared" si="152"/>
        <v>0</v>
      </c>
      <c r="AH145" s="11">
        <f t="shared" si="153"/>
        <v>0</v>
      </c>
      <c r="AI145" s="11">
        <f t="shared" si="154"/>
        <v>0</v>
      </c>
      <c r="AJ145" s="10">
        <f t="shared" si="155"/>
        <v>2</v>
      </c>
      <c r="AK145" s="11">
        <f t="shared" si="156"/>
        <v>1</v>
      </c>
      <c r="AL145" s="11">
        <f t="shared" si="157"/>
        <v>0</v>
      </c>
      <c r="AM145" s="11">
        <f t="shared" si="158"/>
        <v>0</v>
      </c>
      <c r="AN145" s="11">
        <f t="shared" si="159"/>
        <v>0</v>
      </c>
      <c r="AO145" s="11">
        <f t="shared" si="160"/>
        <v>0</v>
      </c>
      <c r="AP145" s="11">
        <f t="shared" si="161"/>
        <v>0</v>
      </c>
      <c r="AQ145" s="10">
        <f t="shared" si="162"/>
        <v>1</v>
      </c>
      <c r="AR145" s="11">
        <f t="shared" si="163"/>
        <v>1</v>
      </c>
      <c r="AS145" s="11">
        <f t="shared" si="164"/>
        <v>0</v>
      </c>
      <c r="AT145" s="11">
        <f t="shared" si="165"/>
        <v>1</v>
      </c>
      <c r="AU145" s="11">
        <f t="shared" si="166"/>
        <v>0</v>
      </c>
      <c r="AV145" s="11">
        <f t="shared" si="167"/>
        <v>0</v>
      </c>
      <c r="AW145" s="11">
        <f t="shared" si="168"/>
        <v>0</v>
      </c>
      <c r="AX145" s="10">
        <f t="shared" si="169"/>
        <v>2</v>
      </c>
      <c r="AY145" s="12" t="s">
        <v>1567</v>
      </c>
      <c r="AZ145" s="12">
        <v>971</v>
      </c>
      <c r="BA145" s="13">
        <v>2634</v>
      </c>
      <c r="BB145" s="10">
        <f t="shared" si="71"/>
        <v>3</v>
      </c>
      <c r="BC145" s="17">
        <f t="shared" si="170"/>
        <v>2.2000000000000002</v>
      </c>
      <c r="BD145" s="10" t="str">
        <f t="shared" si="171"/>
        <v>Varken eller</v>
      </c>
    </row>
    <row r="146" spans="1:56" ht="14.25" x14ac:dyDescent="0.2">
      <c r="A146" s="6" t="s">
        <v>703</v>
      </c>
      <c r="B146" s="7">
        <v>488</v>
      </c>
      <c r="C146" s="6" t="s">
        <v>722</v>
      </c>
      <c r="D146" s="9" t="str">
        <f t="shared" si="123"/>
        <v>Petter Björkman</v>
      </c>
      <c r="E146" s="10" t="str">
        <f t="shared" si="124"/>
        <v>petter.bjorkman@trosa.se</v>
      </c>
      <c r="F146" s="10" t="str">
        <f t="shared" si="125"/>
        <v>Fritidschef</v>
      </c>
      <c r="G146" s="11">
        <f t="shared" si="126"/>
        <v>0</v>
      </c>
      <c r="H146" s="11">
        <f t="shared" si="127"/>
        <v>0</v>
      </c>
      <c r="I146" s="11">
        <f t="shared" si="128"/>
        <v>1.25</v>
      </c>
      <c r="J146" s="11">
        <f t="shared" si="129"/>
        <v>0</v>
      </c>
      <c r="K146" s="11">
        <f t="shared" si="130"/>
        <v>0</v>
      </c>
      <c r="L146" s="10">
        <f t="shared" si="131"/>
        <v>1.25</v>
      </c>
      <c r="M146" s="11">
        <f t="shared" si="132"/>
        <v>0</v>
      </c>
      <c r="N146" s="11">
        <f t="shared" si="133"/>
        <v>1</v>
      </c>
      <c r="O146" s="11">
        <f t="shared" si="134"/>
        <v>1</v>
      </c>
      <c r="P146" s="11">
        <f t="shared" si="135"/>
        <v>1</v>
      </c>
      <c r="Q146" s="11">
        <f t="shared" si="136"/>
        <v>0</v>
      </c>
      <c r="R146" s="11">
        <f t="shared" si="137"/>
        <v>0</v>
      </c>
      <c r="S146" s="10">
        <f t="shared" si="138"/>
        <v>3</v>
      </c>
      <c r="T146" s="11">
        <f t="shared" si="139"/>
        <v>0</v>
      </c>
      <c r="U146" s="11">
        <f t="shared" si="140"/>
        <v>0.625</v>
      </c>
      <c r="V146" s="11">
        <f t="shared" si="141"/>
        <v>0.625</v>
      </c>
      <c r="W146" s="11">
        <f t="shared" si="142"/>
        <v>0</v>
      </c>
      <c r="X146" s="11">
        <f t="shared" si="143"/>
        <v>0.625</v>
      </c>
      <c r="Y146" s="11">
        <f t="shared" si="144"/>
        <v>0.625</v>
      </c>
      <c r="Z146" s="11">
        <f t="shared" si="145"/>
        <v>0.625</v>
      </c>
      <c r="AA146" s="11">
        <f t="shared" si="146"/>
        <v>0</v>
      </c>
      <c r="AB146" s="11">
        <f t="shared" si="147"/>
        <v>0</v>
      </c>
      <c r="AC146" s="10">
        <f t="shared" si="148"/>
        <v>3.125</v>
      </c>
      <c r="AD146" s="11">
        <f t="shared" si="149"/>
        <v>0</v>
      </c>
      <c r="AE146" s="11">
        <f t="shared" si="150"/>
        <v>2</v>
      </c>
      <c r="AF146" s="11">
        <f t="shared" si="151"/>
        <v>0</v>
      </c>
      <c r="AG146" s="11">
        <f t="shared" si="152"/>
        <v>2</v>
      </c>
      <c r="AH146" s="11">
        <f t="shared" si="153"/>
        <v>0</v>
      </c>
      <c r="AI146" s="11">
        <f t="shared" si="154"/>
        <v>0</v>
      </c>
      <c r="AJ146" s="10">
        <f t="shared" si="155"/>
        <v>4</v>
      </c>
      <c r="AK146" s="11">
        <f t="shared" si="156"/>
        <v>1</v>
      </c>
      <c r="AL146" s="11">
        <f t="shared" si="157"/>
        <v>1</v>
      </c>
      <c r="AM146" s="11">
        <f t="shared" si="158"/>
        <v>1</v>
      </c>
      <c r="AN146" s="11">
        <f t="shared" si="159"/>
        <v>1</v>
      </c>
      <c r="AO146" s="11">
        <f t="shared" si="160"/>
        <v>0</v>
      </c>
      <c r="AP146" s="11">
        <f t="shared" si="161"/>
        <v>0</v>
      </c>
      <c r="AQ146" s="10">
        <f t="shared" si="162"/>
        <v>4</v>
      </c>
      <c r="AR146" s="11">
        <f t="shared" si="163"/>
        <v>0</v>
      </c>
      <c r="AS146" s="11">
        <f t="shared" si="164"/>
        <v>0</v>
      </c>
      <c r="AT146" s="11">
        <f t="shared" si="165"/>
        <v>1</v>
      </c>
      <c r="AU146" s="11">
        <f t="shared" si="166"/>
        <v>0</v>
      </c>
      <c r="AV146" s="11">
        <f t="shared" si="167"/>
        <v>0</v>
      </c>
      <c r="AW146" s="11">
        <f t="shared" si="168"/>
        <v>0</v>
      </c>
      <c r="AX146" s="10">
        <f t="shared" si="169"/>
        <v>1</v>
      </c>
      <c r="AY146" s="12" t="s">
        <v>1568</v>
      </c>
      <c r="AZ146" s="12">
        <v>823</v>
      </c>
      <c r="BA146" s="13">
        <v>3086</v>
      </c>
      <c r="BB146" s="10">
        <f t="shared" si="71"/>
        <v>4</v>
      </c>
      <c r="BC146" s="17">
        <f t="shared" si="170"/>
        <v>2.9</v>
      </c>
      <c r="BD146" s="10" t="str">
        <f t="shared" si="171"/>
        <v>Bra</v>
      </c>
    </row>
    <row r="147" spans="1:56" ht="14.25" x14ac:dyDescent="0.2">
      <c r="A147" s="6" t="s">
        <v>703</v>
      </c>
      <c r="B147" s="7">
        <v>428</v>
      </c>
      <c r="C147" s="6" t="s">
        <v>147</v>
      </c>
      <c r="D147" s="9" t="str">
        <f t="shared" si="123"/>
        <v>Lars Furborg</v>
      </c>
      <c r="E147" s="10" t="str">
        <f t="shared" si="124"/>
        <v>lars.furborg@vingaker.se</v>
      </c>
      <c r="F147" s="10" t="str">
        <f t="shared" si="125"/>
        <v>kultur- och fritidschef</v>
      </c>
      <c r="G147" s="11">
        <f t="shared" si="126"/>
        <v>0</v>
      </c>
      <c r="H147" s="11">
        <f t="shared" si="127"/>
        <v>1.25</v>
      </c>
      <c r="I147" s="11">
        <f t="shared" si="128"/>
        <v>0</v>
      </c>
      <c r="J147" s="11">
        <f t="shared" si="129"/>
        <v>1.25</v>
      </c>
      <c r="K147" s="11">
        <f t="shared" si="130"/>
        <v>0</v>
      </c>
      <c r="L147" s="10">
        <f t="shared" si="131"/>
        <v>2.5</v>
      </c>
      <c r="M147" s="11">
        <f t="shared" si="132"/>
        <v>1</v>
      </c>
      <c r="N147" s="11">
        <f t="shared" si="133"/>
        <v>0</v>
      </c>
      <c r="O147" s="11">
        <f t="shared" si="134"/>
        <v>1</v>
      </c>
      <c r="P147" s="11">
        <f t="shared" si="135"/>
        <v>1</v>
      </c>
      <c r="Q147" s="11">
        <f t="shared" si="136"/>
        <v>0</v>
      </c>
      <c r="R147" s="11">
        <f t="shared" si="137"/>
        <v>0</v>
      </c>
      <c r="S147" s="10">
        <f t="shared" si="138"/>
        <v>3</v>
      </c>
      <c r="T147" s="11">
        <f t="shared" si="139"/>
        <v>0</v>
      </c>
      <c r="U147" s="11">
        <f t="shared" si="140"/>
        <v>0</v>
      </c>
      <c r="V147" s="11">
        <f t="shared" si="141"/>
        <v>0.625</v>
      </c>
      <c r="W147" s="11">
        <f t="shared" si="142"/>
        <v>0</v>
      </c>
      <c r="X147" s="11">
        <f t="shared" si="143"/>
        <v>0</v>
      </c>
      <c r="Y147" s="11">
        <f t="shared" si="144"/>
        <v>0.625</v>
      </c>
      <c r="Z147" s="11">
        <f t="shared" si="145"/>
        <v>0.625</v>
      </c>
      <c r="AA147" s="11">
        <f t="shared" si="146"/>
        <v>0.625</v>
      </c>
      <c r="AB147" s="11">
        <f t="shared" si="147"/>
        <v>0</v>
      </c>
      <c r="AC147" s="10">
        <f t="shared" si="148"/>
        <v>2.5</v>
      </c>
      <c r="AD147" s="11">
        <f t="shared" si="149"/>
        <v>0</v>
      </c>
      <c r="AE147" s="11">
        <f t="shared" si="150"/>
        <v>2</v>
      </c>
      <c r="AF147" s="11">
        <f t="shared" si="151"/>
        <v>0</v>
      </c>
      <c r="AG147" s="11">
        <f t="shared" si="152"/>
        <v>2</v>
      </c>
      <c r="AH147" s="11">
        <f t="shared" si="153"/>
        <v>0</v>
      </c>
      <c r="AI147" s="11">
        <f t="shared" si="154"/>
        <v>0</v>
      </c>
      <c r="AJ147" s="10">
        <f t="shared" si="155"/>
        <v>4</v>
      </c>
      <c r="AK147" s="11">
        <f t="shared" si="156"/>
        <v>1</v>
      </c>
      <c r="AL147" s="11">
        <f t="shared" si="157"/>
        <v>0</v>
      </c>
      <c r="AM147" s="11">
        <f t="shared" si="158"/>
        <v>1</v>
      </c>
      <c r="AN147" s="11">
        <f t="shared" si="159"/>
        <v>1</v>
      </c>
      <c r="AO147" s="11">
        <f t="shared" si="160"/>
        <v>0</v>
      </c>
      <c r="AP147" s="11">
        <f t="shared" si="161"/>
        <v>0</v>
      </c>
      <c r="AQ147" s="10">
        <f t="shared" si="162"/>
        <v>3</v>
      </c>
      <c r="AR147" s="11">
        <f t="shared" si="163"/>
        <v>1</v>
      </c>
      <c r="AS147" s="11">
        <f t="shared" si="164"/>
        <v>0</v>
      </c>
      <c r="AT147" s="11">
        <f t="shared" si="165"/>
        <v>1</v>
      </c>
      <c r="AU147" s="11">
        <f t="shared" si="166"/>
        <v>1</v>
      </c>
      <c r="AV147" s="11">
        <f t="shared" si="167"/>
        <v>1</v>
      </c>
      <c r="AW147" s="11">
        <f t="shared" si="168"/>
        <v>0</v>
      </c>
      <c r="AX147" s="10">
        <f t="shared" si="169"/>
        <v>4</v>
      </c>
      <c r="AY147" s="12" t="s">
        <v>1569</v>
      </c>
      <c r="AZ147" s="12" t="s">
        <v>1570</v>
      </c>
      <c r="BA147" s="13">
        <v>2263</v>
      </c>
      <c r="BB147" s="10">
        <f t="shared" si="71"/>
        <v>1</v>
      </c>
      <c r="BC147" s="17">
        <f t="shared" si="170"/>
        <v>2.9</v>
      </c>
      <c r="BD147" s="10" t="str">
        <f t="shared" si="171"/>
        <v>Bra</v>
      </c>
    </row>
    <row r="148" spans="1:56" ht="14.25" x14ac:dyDescent="0.2">
      <c r="A148" s="6" t="s">
        <v>703</v>
      </c>
      <c r="B148" s="7">
        <v>481</v>
      </c>
      <c r="C148" s="6" t="s">
        <v>713</v>
      </c>
      <c r="D148" s="9" t="str">
        <f t="shared" si="123"/>
        <v>Ingela Wahlstam</v>
      </c>
      <c r="E148" s="10" t="str">
        <f t="shared" si="124"/>
        <v>ingela.wahlstam@oxelosund.se</v>
      </c>
      <c r="F148" s="10" t="str">
        <f t="shared" si="125"/>
        <v>Fritidsgårdsföreståndare</v>
      </c>
      <c r="G148" s="11">
        <f t="shared" si="126"/>
        <v>1.25</v>
      </c>
      <c r="H148" s="11">
        <f t="shared" si="127"/>
        <v>0</v>
      </c>
      <c r="I148" s="11">
        <f t="shared" si="128"/>
        <v>0</v>
      </c>
      <c r="J148" s="11">
        <f t="shared" si="129"/>
        <v>1.25</v>
      </c>
      <c r="K148" s="11">
        <f t="shared" si="130"/>
        <v>0</v>
      </c>
      <c r="L148" s="10">
        <f t="shared" si="131"/>
        <v>2.5</v>
      </c>
      <c r="M148" s="11">
        <f t="shared" si="132"/>
        <v>1</v>
      </c>
      <c r="N148" s="11">
        <f t="shared" si="133"/>
        <v>0</v>
      </c>
      <c r="O148" s="11">
        <f t="shared" si="134"/>
        <v>1</v>
      </c>
      <c r="P148" s="11">
        <f t="shared" si="135"/>
        <v>0</v>
      </c>
      <c r="Q148" s="11">
        <f t="shared" si="136"/>
        <v>0</v>
      </c>
      <c r="R148" s="11">
        <f t="shared" si="137"/>
        <v>0</v>
      </c>
      <c r="S148" s="10">
        <f t="shared" si="138"/>
        <v>2</v>
      </c>
      <c r="T148" s="11">
        <f t="shared" si="139"/>
        <v>0</v>
      </c>
      <c r="U148" s="11">
        <f t="shared" si="140"/>
        <v>0.625</v>
      </c>
      <c r="V148" s="11">
        <f t="shared" si="141"/>
        <v>0.625</v>
      </c>
      <c r="W148" s="11">
        <f t="shared" si="142"/>
        <v>0.625</v>
      </c>
      <c r="X148" s="11">
        <f t="shared" si="143"/>
        <v>0</v>
      </c>
      <c r="Y148" s="11">
        <f t="shared" si="144"/>
        <v>0.625</v>
      </c>
      <c r="Z148" s="11">
        <f t="shared" si="145"/>
        <v>0</v>
      </c>
      <c r="AA148" s="11">
        <f t="shared" si="146"/>
        <v>0.625</v>
      </c>
      <c r="AB148" s="11">
        <f t="shared" si="147"/>
        <v>0</v>
      </c>
      <c r="AC148" s="10">
        <f t="shared" si="148"/>
        <v>3.125</v>
      </c>
      <c r="AD148" s="11">
        <f t="shared" si="149"/>
        <v>0</v>
      </c>
      <c r="AE148" s="11">
        <f t="shared" si="150"/>
        <v>2</v>
      </c>
      <c r="AF148" s="11">
        <f t="shared" si="151"/>
        <v>1</v>
      </c>
      <c r="AG148" s="11">
        <f t="shared" si="152"/>
        <v>0</v>
      </c>
      <c r="AH148" s="11">
        <f t="shared" si="153"/>
        <v>0</v>
      </c>
      <c r="AI148" s="11">
        <f t="shared" si="154"/>
        <v>0</v>
      </c>
      <c r="AJ148" s="10">
        <f t="shared" si="155"/>
        <v>3</v>
      </c>
      <c r="AK148" s="11">
        <f t="shared" si="156"/>
        <v>1</v>
      </c>
      <c r="AL148" s="11">
        <f t="shared" si="157"/>
        <v>1</v>
      </c>
      <c r="AM148" s="11">
        <f t="shared" si="158"/>
        <v>1</v>
      </c>
      <c r="AN148" s="11">
        <f t="shared" si="159"/>
        <v>1</v>
      </c>
      <c r="AO148" s="11">
        <f t="shared" si="160"/>
        <v>0</v>
      </c>
      <c r="AP148" s="11">
        <f t="shared" si="161"/>
        <v>0</v>
      </c>
      <c r="AQ148" s="10">
        <f t="shared" si="162"/>
        <v>4</v>
      </c>
      <c r="AR148" s="11">
        <f t="shared" si="163"/>
        <v>1</v>
      </c>
      <c r="AS148" s="11">
        <f t="shared" si="164"/>
        <v>0</v>
      </c>
      <c r="AT148" s="11">
        <f t="shared" si="165"/>
        <v>1</v>
      </c>
      <c r="AU148" s="11">
        <f t="shared" si="166"/>
        <v>1</v>
      </c>
      <c r="AV148" s="11">
        <f t="shared" si="167"/>
        <v>0</v>
      </c>
      <c r="AW148" s="11">
        <f t="shared" si="168"/>
        <v>0</v>
      </c>
      <c r="AX148" s="10">
        <f t="shared" si="169"/>
        <v>3</v>
      </c>
      <c r="AY148" s="12" t="s">
        <v>1571</v>
      </c>
      <c r="AZ148" s="12" t="s">
        <v>1389</v>
      </c>
      <c r="BA148" s="13">
        <v>2823</v>
      </c>
      <c r="BB148" s="10">
        <f t="shared" si="71"/>
        <v>4</v>
      </c>
      <c r="BC148" s="17">
        <f t="shared" si="170"/>
        <v>3.1</v>
      </c>
      <c r="BD148" s="10" t="str">
        <f t="shared" si="171"/>
        <v>Bra</v>
      </c>
    </row>
    <row r="149" spans="1:56" ht="14.25" x14ac:dyDescent="0.2">
      <c r="A149" s="6" t="s">
        <v>703</v>
      </c>
      <c r="B149" s="7">
        <v>486</v>
      </c>
      <c r="C149" s="6" t="s">
        <v>707</v>
      </c>
      <c r="D149" s="9" t="str">
        <f t="shared" si="123"/>
        <v>Tina Qvinnström</v>
      </c>
      <c r="E149" s="10" t="str">
        <f t="shared" si="124"/>
        <v>tina.qvinnstrom@strangnas.se</v>
      </c>
      <c r="F149" s="10" t="str">
        <f t="shared" si="125"/>
        <v>Enhetschef</v>
      </c>
      <c r="G149" s="11">
        <f t="shared" si="126"/>
        <v>1.25</v>
      </c>
      <c r="H149" s="11">
        <f t="shared" si="127"/>
        <v>0</v>
      </c>
      <c r="I149" s="11">
        <f t="shared" si="128"/>
        <v>0</v>
      </c>
      <c r="J149" s="11">
        <f t="shared" si="129"/>
        <v>1.25</v>
      </c>
      <c r="K149" s="11">
        <f t="shared" si="130"/>
        <v>0</v>
      </c>
      <c r="L149" s="10">
        <f t="shared" si="131"/>
        <v>2.5</v>
      </c>
      <c r="M149" s="11">
        <f t="shared" si="132"/>
        <v>1</v>
      </c>
      <c r="N149" s="11">
        <f t="shared" si="133"/>
        <v>1</v>
      </c>
      <c r="O149" s="11">
        <f t="shared" si="134"/>
        <v>1</v>
      </c>
      <c r="P149" s="11">
        <f t="shared" si="135"/>
        <v>1</v>
      </c>
      <c r="Q149" s="11">
        <f t="shared" si="136"/>
        <v>0</v>
      </c>
      <c r="R149" s="11">
        <f t="shared" si="137"/>
        <v>0</v>
      </c>
      <c r="S149" s="10">
        <f t="shared" si="138"/>
        <v>4</v>
      </c>
      <c r="T149" s="11">
        <f t="shared" si="139"/>
        <v>0</v>
      </c>
      <c r="U149" s="11">
        <f t="shared" si="140"/>
        <v>0.625</v>
      </c>
      <c r="V149" s="11">
        <f t="shared" si="141"/>
        <v>0.625</v>
      </c>
      <c r="W149" s="11">
        <f t="shared" si="142"/>
        <v>0.625</v>
      </c>
      <c r="X149" s="11">
        <f t="shared" si="143"/>
        <v>0</v>
      </c>
      <c r="Y149" s="11">
        <f t="shared" si="144"/>
        <v>0.625</v>
      </c>
      <c r="Z149" s="11">
        <f t="shared" si="145"/>
        <v>0.625</v>
      </c>
      <c r="AA149" s="11">
        <f t="shared" si="146"/>
        <v>0.625</v>
      </c>
      <c r="AB149" s="11">
        <f t="shared" si="147"/>
        <v>0</v>
      </c>
      <c r="AC149" s="10">
        <f t="shared" si="148"/>
        <v>3.75</v>
      </c>
      <c r="AD149" s="11">
        <f t="shared" si="149"/>
        <v>0</v>
      </c>
      <c r="AE149" s="11">
        <f t="shared" si="150"/>
        <v>2</v>
      </c>
      <c r="AF149" s="11">
        <f t="shared" si="151"/>
        <v>0</v>
      </c>
      <c r="AG149" s="11">
        <f t="shared" si="152"/>
        <v>2</v>
      </c>
      <c r="AH149" s="11">
        <f t="shared" si="153"/>
        <v>0</v>
      </c>
      <c r="AI149" s="11">
        <f t="shared" si="154"/>
        <v>0</v>
      </c>
      <c r="AJ149" s="10">
        <f t="shared" si="155"/>
        <v>4</v>
      </c>
      <c r="AK149" s="11">
        <f t="shared" si="156"/>
        <v>1</v>
      </c>
      <c r="AL149" s="11">
        <f t="shared" si="157"/>
        <v>1</v>
      </c>
      <c r="AM149" s="11">
        <f t="shared" si="158"/>
        <v>1</v>
      </c>
      <c r="AN149" s="11">
        <f t="shared" si="159"/>
        <v>0</v>
      </c>
      <c r="AO149" s="11">
        <f t="shared" si="160"/>
        <v>1</v>
      </c>
      <c r="AP149" s="11">
        <f t="shared" si="161"/>
        <v>0</v>
      </c>
      <c r="AQ149" s="10">
        <f t="shared" si="162"/>
        <v>4</v>
      </c>
      <c r="AR149" s="11">
        <f t="shared" si="163"/>
        <v>0</v>
      </c>
      <c r="AS149" s="11">
        <f t="shared" si="164"/>
        <v>0</v>
      </c>
      <c r="AT149" s="11">
        <f t="shared" si="165"/>
        <v>1</v>
      </c>
      <c r="AU149" s="11">
        <f t="shared" si="166"/>
        <v>1</v>
      </c>
      <c r="AV149" s="11">
        <f t="shared" si="167"/>
        <v>0</v>
      </c>
      <c r="AW149" s="11">
        <f t="shared" si="168"/>
        <v>0</v>
      </c>
      <c r="AX149" s="10">
        <f t="shared" si="169"/>
        <v>2</v>
      </c>
      <c r="AY149" s="12" t="s">
        <v>1572</v>
      </c>
      <c r="AZ149" s="12">
        <v>929</v>
      </c>
      <c r="BA149" s="13">
        <v>2649</v>
      </c>
      <c r="BB149" s="10">
        <f t="shared" si="71"/>
        <v>3</v>
      </c>
      <c r="BC149" s="17">
        <f t="shared" si="170"/>
        <v>3.3</v>
      </c>
      <c r="BD149" s="10" t="str">
        <f t="shared" si="171"/>
        <v>Bra</v>
      </c>
    </row>
    <row r="150" spans="1:56" ht="14.25" x14ac:dyDescent="0.2">
      <c r="A150" s="6" t="s">
        <v>703</v>
      </c>
      <c r="B150" s="7">
        <v>484</v>
      </c>
      <c r="C150" s="6" t="s">
        <v>724</v>
      </c>
      <c r="D150" s="9" t="str">
        <f t="shared" si="123"/>
        <v>Lena Rehnholm</v>
      </c>
      <c r="E150" s="10" t="str">
        <f t="shared" si="124"/>
        <v>lena.rehnholm@eskilstuna.se</v>
      </c>
      <c r="F150" s="10" t="str">
        <f t="shared" si="125"/>
        <v>Avdelningschef Ung Fritid</v>
      </c>
      <c r="G150" s="11">
        <f t="shared" si="126"/>
        <v>1.25</v>
      </c>
      <c r="H150" s="11">
        <f t="shared" si="127"/>
        <v>1.25</v>
      </c>
      <c r="I150" s="11">
        <f t="shared" si="128"/>
        <v>0</v>
      </c>
      <c r="J150" s="11">
        <f t="shared" si="129"/>
        <v>1.25</v>
      </c>
      <c r="K150" s="11">
        <f t="shared" si="130"/>
        <v>0</v>
      </c>
      <c r="L150" s="10">
        <f t="shared" si="131"/>
        <v>3.75</v>
      </c>
      <c r="M150" s="11">
        <f t="shared" si="132"/>
        <v>1</v>
      </c>
      <c r="N150" s="11">
        <f t="shared" si="133"/>
        <v>1</v>
      </c>
      <c r="O150" s="11">
        <f t="shared" si="134"/>
        <v>1</v>
      </c>
      <c r="P150" s="11">
        <f t="shared" si="135"/>
        <v>1</v>
      </c>
      <c r="Q150" s="11">
        <f t="shared" si="136"/>
        <v>1</v>
      </c>
      <c r="R150" s="11">
        <f t="shared" si="137"/>
        <v>0</v>
      </c>
      <c r="S150" s="10">
        <f t="shared" si="138"/>
        <v>5</v>
      </c>
      <c r="T150" s="11">
        <f t="shared" si="139"/>
        <v>0.625</v>
      </c>
      <c r="U150" s="11">
        <f t="shared" si="140"/>
        <v>0.625</v>
      </c>
      <c r="V150" s="11">
        <f t="shared" si="141"/>
        <v>0.625</v>
      </c>
      <c r="W150" s="11">
        <f t="shared" si="142"/>
        <v>0.625</v>
      </c>
      <c r="X150" s="11">
        <f t="shared" si="143"/>
        <v>0.625</v>
      </c>
      <c r="Y150" s="11">
        <f t="shared" si="144"/>
        <v>0.625</v>
      </c>
      <c r="Z150" s="11">
        <f t="shared" si="145"/>
        <v>0.625</v>
      </c>
      <c r="AA150" s="11">
        <f t="shared" si="146"/>
        <v>0.625</v>
      </c>
      <c r="AB150" s="11">
        <f t="shared" si="147"/>
        <v>0</v>
      </c>
      <c r="AC150" s="10">
        <f t="shared" si="148"/>
        <v>5</v>
      </c>
      <c r="AD150" s="11">
        <f t="shared" si="149"/>
        <v>0</v>
      </c>
      <c r="AE150" s="11">
        <f t="shared" si="150"/>
        <v>2</v>
      </c>
      <c r="AF150" s="11">
        <f t="shared" si="151"/>
        <v>0</v>
      </c>
      <c r="AG150" s="11">
        <f t="shared" si="152"/>
        <v>0</v>
      </c>
      <c r="AH150" s="11">
        <f t="shared" si="153"/>
        <v>0</v>
      </c>
      <c r="AI150" s="11">
        <f t="shared" si="154"/>
        <v>0</v>
      </c>
      <c r="AJ150" s="10">
        <f t="shared" si="155"/>
        <v>2</v>
      </c>
      <c r="AK150" s="11">
        <f t="shared" si="156"/>
        <v>1</v>
      </c>
      <c r="AL150" s="11">
        <f t="shared" si="157"/>
        <v>1</v>
      </c>
      <c r="AM150" s="11">
        <f t="shared" si="158"/>
        <v>1</v>
      </c>
      <c r="AN150" s="11">
        <f t="shared" si="159"/>
        <v>1</v>
      </c>
      <c r="AO150" s="11">
        <f t="shared" si="160"/>
        <v>1</v>
      </c>
      <c r="AP150" s="11">
        <f t="shared" si="161"/>
        <v>0</v>
      </c>
      <c r="AQ150" s="10">
        <f t="shared" si="162"/>
        <v>5</v>
      </c>
      <c r="AR150" s="11">
        <f t="shared" si="163"/>
        <v>1</v>
      </c>
      <c r="AS150" s="11">
        <f t="shared" si="164"/>
        <v>1</v>
      </c>
      <c r="AT150" s="11">
        <f t="shared" si="165"/>
        <v>1</v>
      </c>
      <c r="AU150" s="11">
        <f t="shared" si="166"/>
        <v>1</v>
      </c>
      <c r="AV150" s="11">
        <f t="shared" si="167"/>
        <v>0</v>
      </c>
      <c r="AW150" s="11">
        <f t="shared" si="168"/>
        <v>0</v>
      </c>
      <c r="AX150" s="10">
        <f t="shared" si="169"/>
        <v>4</v>
      </c>
      <c r="AY150" s="12" t="s">
        <v>1573</v>
      </c>
      <c r="AZ150" s="12" t="s">
        <v>1344</v>
      </c>
      <c r="BA150" s="13">
        <v>2855</v>
      </c>
      <c r="BB150" s="10">
        <f t="shared" si="71"/>
        <v>4</v>
      </c>
      <c r="BC150" s="17">
        <f t="shared" si="170"/>
        <v>4.0999999999999996</v>
      </c>
      <c r="BD150" s="10" t="str">
        <f t="shared" si="171"/>
        <v>Bra</v>
      </c>
    </row>
    <row r="151" spans="1:56" ht="14.25" x14ac:dyDescent="0.2">
      <c r="A151" s="19" t="s">
        <v>844</v>
      </c>
      <c r="B151" s="7">
        <v>331</v>
      </c>
      <c r="C151" s="6" t="s">
        <v>354</v>
      </c>
      <c r="D151" s="9" t="str">
        <f t="shared" si="123"/>
        <v>ander seklund</v>
      </c>
      <c r="E151" s="10" t="str">
        <f t="shared" si="124"/>
        <v>anders.eklund@heby.se</v>
      </c>
      <c r="F151" s="10" t="str">
        <f t="shared" si="125"/>
        <v>handläggare</v>
      </c>
      <c r="G151" s="11">
        <f t="shared" si="126"/>
        <v>0</v>
      </c>
      <c r="H151" s="11">
        <f t="shared" si="127"/>
        <v>0</v>
      </c>
      <c r="I151" s="11">
        <f t="shared" si="128"/>
        <v>0</v>
      </c>
      <c r="J151" s="11">
        <f t="shared" si="129"/>
        <v>0</v>
      </c>
      <c r="K151" s="11">
        <f t="shared" si="130"/>
        <v>0</v>
      </c>
      <c r="L151" s="10">
        <f t="shared" si="131"/>
        <v>0</v>
      </c>
      <c r="M151" s="11">
        <f t="shared" si="132"/>
        <v>1</v>
      </c>
      <c r="N151" s="11">
        <f t="shared" si="133"/>
        <v>1</v>
      </c>
      <c r="O151" s="11">
        <f t="shared" si="134"/>
        <v>1</v>
      </c>
      <c r="P151" s="11">
        <f t="shared" si="135"/>
        <v>1</v>
      </c>
      <c r="Q151" s="11">
        <f t="shared" si="136"/>
        <v>0</v>
      </c>
      <c r="R151" s="11">
        <f t="shared" si="137"/>
        <v>0</v>
      </c>
      <c r="S151" s="10">
        <f t="shared" si="138"/>
        <v>4</v>
      </c>
      <c r="T151" s="11">
        <f t="shared" si="139"/>
        <v>0.625</v>
      </c>
      <c r="U151" s="11">
        <f t="shared" si="140"/>
        <v>0.625</v>
      </c>
      <c r="V151" s="11">
        <f t="shared" si="141"/>
        <v>0.625</v>
      </c>
      <c r="W151" s="11">
        <f t="shared" si="142"/>
        <v>0.625</v>
      </c>
      <c r="X151" s="11">
        <f t="shared" si="143"/>
        <v>0</v>
      </c>
      <c r="Y151" s="11">
        <f t="shared" si="144"/>
        <v>0.625</v>
      </c>
      <c r="Z151" s="11">
        <f t="shared" si="145"/>
        <v>0.625</v>
      </c>
      <c r="AA151" s="11">
        <f t="shared" si="146"/>
        <v>0</v>
      </c>
      <c r="AB151" s="11">
        <f t="shared" si="147"/>
        <v>0</v>
      </c>
      <c r="AC151" s="10">
        <f t="shared" si="148"/>
        <v>3.75</v>
      </c>
      <c r="AD151" s="11">
        <f t="shared" si="149"/>
        <v>0</v>
      </c>
      <c r="AE151" s="11">
        <f t="shared" si="150"/>
        <v>2</v>
      </c>
      <c r="AF151" s="11">
        <f t="shared" si="151"/>
        <v>0</v>
      </c>
      <c r="AG151" s="11">
        <f t="shared" si="152"/>
        <v>0</v>
      </c>
      <c r="AH151" s="11">
        <f t="shared" si="153"/>
        <v>0</v>
      </c>
      <c r="AI151" s="11">
        <f t="shared" si="154"/>
        <v>0</v>
      </c>
      <c r="AJ151" s="10">
        <f t="shared" si="155"/>
        <v>2</v>
      </c>
      <c r="AK151" s="11">
        <f t="shared" si="156"/>
        <v>1</v>
      </c>
      <c r="AL151" s="11">
        <f t="shared" si="157"/>
        <v>0</v>
      </c>
      <c r="AM151" s="11">
        <f t="shared" si="158"/>
        <v>1</v>
      </c>
      <c r="AN151" s="11">
        <f t="shared" si="159"/>
        <v>1</v>
      </c>
      <c r="AO151" s="11">
        <f t="shared" si="160"/>
        <v>0</v>
      </c>
      <c r="AP151" s="11">
        <f t="shared" si="161"/>
        <v>0</v>
      </c>
      <c r="AQ151" s="10">
        <f t="shared" si="162"/>
        <v>3</v>
      </c>
      <c r="AR151" s="11">
        <f t="shared" si="163"/>
        <v>1</v>
      </c>
      <c r="AS151" s="11">
        <f t="shared" si="164"/>
        <v>1</v>
      </c>
      <c r="AT151" s="11">
        <f t="shared" si="165"/>
        <v>0</v>
      </c>
      <c r="AU151" s="11">
        <f t="shared" si="166"/>
        <v>0</v>
      </c>
      <c r="AV151" s="11">
        <f t="shared" si="167"/>
        <v>0</v>
      </c>
      <c r="AW151" s="11">
        <f t="shared" si="168"/>
        <v>0</v>
      </c>
      <c r="AX151" s="10">
        <f t="shared" si="169"/>
        <v>2</v>
      </c>
      <c r="AY151" s="12" t="s">
        <v>1574</v>
      </c>
      <c r="AZ151" s="12">
        <v>831</v>
      </c>
      <c r="BA151" s="13">
        <v>2406</v>
      </c>
      <c r="BB151" s="10">
        <f t="shared" si="71"/>
        <v>2</v>
      </c>
      <c r="BC151" s="17">
        <f t="shared" si="170"/>
        <v>2.4</v>
      </c>
      <c r="BD151" s="10" t="str">
        <f t="shared" si="171"/>
        <v>Varken eller</v>
      </c>
    </row>
    <row r="152" spans="1:56" ht="14.25" x14ac:dyDescent="0.2">
      <c r="A152" s="6" t="s">
        <v>844</v>
      </c>
      <c r="B152" s="7">
        <v>382</v>
      </c>
      <c r="C152" s="6" t="s">
        <v>567</v>
      </c>
      <c r="D152" s="9" t="str">
        <f t="shared" si="123"/>
        <v>Sanna Hansson</v>
      </c>
      <c r="E152" s="10" t="str">
        <f t="shared" si="124"/>
        <v>sanna.hansson@osthammar.se</v>
      </c>
      <c r="F152" s="10" t="str">
        <f t="shared" si="125"/>
        <v>Barn- och ungdomssamordnare</v>
      </c>
      <c r="G152" s="11">
        <f t="shared" si="126"/>
        <v>0</v>
      </c>
      <c r="H152" s="11">
        <f t="shared" si="127"/>
        <v>0</v>
      </c>
      <c r="I152" s="11">
        <f t="shared" si="128"/>
        <v>1.25</v>
      </c>
      <c r="J152" s="11">
        <f t="shared" si="129"/>
        <v>0</v>
      </c>
      <c r="K152" s="11">
        <f t="shared" si="130"/>
        <v>0</v>
      </c>
      <c r="L152" s="10">
        <f t="shared" si="131"/>
        <v>1.25</v>
      </c>
      <c r="M152" s="11">
        <f t="shared" si="132"/>
        <v>1</v>
      </c>
      <c r="N152" s="11">
        <f t="shared" si="133"/>
        <v>1</v>
      </c>
      <c r="O152" s="11">
        <f t="shared" si="134"/>
        <v>1</v>
      </c>
      <c r="P152" s="11">
        <f t="shared" si="135"/>
        <v>1</v>
      </c>
      <c r="Q152" s="11">
        <f t="shared" si="136"/>
        <v>1</v>
      </c>
      <c r="R152" s="11">
        <f t="shared" si="137"/>
        <v>0</v>
      </c>
      <c r="S152" s="10">
        <f t="shared" si="138"/>
        <v>5</v>
      </c>
      <c r="T152" s="11">
        <f t="shared" si="139"/>
        <v>0</v>
      </c>
      <c r="U152" s="11">
        <f t="shared" si="140"/>
        <v>0.625</v>
      </c>
      <c r="V152" s="11">
        <f t="shared" si="141"/>
        <v>0.625</v>
      </c>
      <c r="W152" s="11">
        <f t="shared" si="142"/>
        <v>0</v>
      </c>
      <c r="X152" s="11">
        <f t="shared" si="143"/>
        <v>0</v>
      </c>
      <c r="Y152" s="11">
        <f t="shared" si="144"/>
        <v>0.625</v>
      </c>
      <c r="Z152" s="11">
        <f t="shared" si="145"/>
        <v>0</v>
      </c>
      <c r="AA152" s="11">
        <f t="shared" si="146"/>
        <v>0</v>
      </c>
      <c r="AB152" s="11">
        <f t="shared" si="147"/>
        <v>0</v>
      </c>
      <c r="AC152" s="10">
        <f t="shared" si="148"/>
        <v>1.875</v>
      </c>
      <c r="AD152" s="11">
        <f t="shared" si="149"/>
        <v>1</v>
      </c>
      <c r="AE152" s="11">
        <f t="shared" si="150"/>
        <v>0</v>
      </c>
      <c r="AF152" s="11">
        <f t="shared" si="151"/>
        <v>1</v>
      </c>
      <c r="AG152" s="11">
        <f t="shared" si="152"/>
        <v>0</v>
      </c>
      <c r="AH152" s="11">
        <f t="shared" si="153"/>
        <v>0</v>
      </c>
      <c r="AI152" s="11">
        <f t="shared" si="154"/>
        <v>0</v>
      </c>
      <c r="AJ152" s="10">
        <f t="shared" si="155"/>
        <v>2</v>
      </c>
      <c r="AK152" s="11">
        <f t="shared" si="156"/>
        <v>1</v>
      </c>
      <c r="AL152" s="11">
        <f t="shared" si="157"/>
        <v>1</v>
      </c>
      <c r="AM152" s="11">
        <f t="shared" si="158"/>
        <v>1</v>
      </c>
      <c r="AN152" s="11">
        <f t="shared" si="159"/>
        <v>1</v>
      </c>
      <c r="AO152" s="11">
        <f t="shared" si="160"/>
        <v>1</v>
      </c>
      <c r="AP152" s="11">
        <f t="shared" si="161"/>
        <v>0</v>
      </c>
      <c r="AQ152" s="10">
        <f t="shared" si="162"/>
        <v>5</v>
      </c>
      <c r="AR152" s="11">
        <f t="shared" si="163"/>
        <v>1</v>
      </c>
      <c r="AS152" s="11">
        <f t="shared" si="164"/>
        <v>0</v>
      </c>
      <c r="AT152" s="11">
        <f t="shared" si="165"/>
        <v>0</v>
      </c>
      <c r="AU152" s="11">
        <f t="shared" si="166"/>
        <v>0</v>
      </c>
      <c r="AV152" s="11">
        <f t="shared" si="167"/>
        <v>0</v>
      </c>
      <c r="AW152" s="11">
        <f t="shared" si="168"/>
        <v>0</v>
      </c>
      <c r="AX152" s="10">
        <f t="shared" si="169"/>
        <v>1</v>
      </c>
      <c r="AY152" s="12" t="s">
        <v>1575</v>
      </c>
      <c r="AZ152" s="12">
        <v>802</v>
      </c>
      <c r="BA152" s="13">
        <v>1911</v>
      </c>
      <c r="BB152" s="10">
        <f t="shared" si="71"/>
        <v>0</v>
      </c>
      <c r="BC152" s="17">
        <f t="shared" si="170"/>
        <v>2.2999999999999998</v>
      </c>
      <c r="BD152" s="10" t="str">
        <f t="shared" si="171"/>
        <v>Varken eller</v>
      </c>
    </row>
    <row r="153" spans="1:56" ht="14.25" x14ac:dyDescent="0.2">
      <c r="A153" s="6" t="s">
        <v>844</v>
      </c>
      <c r="B153" s="7">
        <v>330</v>
      </c>
      <c r="C153" s="6" t="s">
        <v>855</v>
      </c>
      <c r="D153" s="9" t="str">
        <f t="shared" si="123"/>
        <v>Runa Krehla</v>
      </c>
      <c r="E153" s="10" t="str">
        <f t="shared" si="124"/>
        <v>runa.krehla@knivsta.se</v>
      </c>
      <c r="F153" s="10" t="str">
        <f t="shared" si="125"/>
        <v>samordnare fritid och kultur</v>
      </c>
      <c r="G153" s="11">
        <f t="shared" si="126"/>
        <v>0</v>
      </c>
      <c r="H153" s="11">
        <f t="shared" si="127"/>
        <v>0</v>
      </c>
      <c r="I153" s="11">
        <f t="shared" si="128"/>
        <v>0</v>
      </c>
      <c r="J153" s="11">
        <f t="shared" si="129"/>
        <v>0</v>
      </c>
      <c r="K153" s="11">
        <f t="shared" si="130"/>
        <v>0</v>
      </c>
      <c r="L153" s="10">
        <f t="shared" si="131"/>
        <v>0</v>
      </c>
      <c r="M153" s="11">
        <f t="shared" si="132"/>
        <v>1</v>
      </c>
      <c r="N153" s="11">
        <f t="shared" si="133"/>
        <v>1</v>
      </c>
      <c r="O153" s="11">
        <f t="shared" si="134"/>
        <v>1</v>
      </c>
      <c r="P153" s="11">
        <f t="shared" si="135"/>
        <v>1</v>
      </c>
      <c r="Q153" s="11">
        <f t="shared" si="136"/>
        <v>0</v>
      </c>
      <c r="R153" s="11">
        <f t="shared" si="137"/>
        <v>0</v>
      </c>
      <c r="S153" s="10">
        <f t="shared" si="138"/>
        <v>4</v>
      </c>
      <c r="T153" s="11">
        <f t="shared" si="139"/>
        <v>0</v>
      </c>
      <c r="U153" s="11">
        <f t="shared" si="140"/>
        <v>0.625</v>
      </c>
      <c r="V153" s="11">
        <f t="shared" si="141"/>
        <v>0</v>
      </c>
      <c r="W153" s="11">
        <f t="shared" si="142"/>
        <v>0</v>
      </c>
      <c r="X153" s="11">
        <f t="shared" si="143"/>
        <v>0</v>
      </c>
      <c r="Y153" s="11">
        <f t="shared" si="144"/>
        <v>0.625</v>
      </c>
      <c r="Z153" s="11">
        <f t="shared" si="145"/>
        <v>0.625</v>
      </c>
      <c r="AA153" s="11">
        <f t="shared" si="146"/>
        <v>0.625</v>
      </c>
      <c r="AB153" s="11">
        <f t="shared" si="147"/>
        <v>0</v>
      </c>
      <c r="AC153" s="10">
        <f t="shared" si="148"/>
        <v>2.5</v>
      </c>
      <c r="AD153" s="11">
        <f t="shared" si="149"/>
        <v>0</v>
      </c>
      <c r="AE153" s="11">
        <f t="shared" si="150"/>
        <v>2</v>
      </c>
      <c r="AF153" s="11">
        <f t="shared" si="151"/>
        <v>0</v>
      </c>
      <c r="AG153" s="11">
        <f t="shared" si="152"/>
        <v>2</v>
      </c>
      <c r="AH153" s="11">
        <f t="shared" si="153"/>
        <v>0</v>
      </c>
      <c r="AI153" s="11">
        <f t="shared" si="154"/>
        <v>0</v>
      </c>
      <c r="AJ153" s="10">
        <f t="shared" si="155"/>
        <v>4</v>
      </c>
      <c r="AK153" s="11">
        <f t="shared" si="156"/>
        <v>1</v>
      </c>
      <c r="AL153" s="11">
        <f t="shared" si="157"/>
        <v>1</v>
      </c>
      <c r="AM153" s="11">
        <f t="shared" si="158"/>
        <v>1</v>
      </c>
      <c r="AN153" s="11">
        <f t="shared" si="159"/>
        <v>1</v>
      </c>
      <c r="AO153" s="11">
        <f t="shared" si="160"/>
        <v>1</v>
      </c>
      <c r="AP153" s="11">
        <f t="shared" si="161"/>
        <v>0</v>
      </c>
      <c r="AQ153" s="10">
        <f t="shared" si="162"/>
        <v>5</v>
      </c>
      <c r="AR153" s="11">
        <f t="shared" si="163"/>
        <v>1</v>
      </c>
      <c r="AS153" s="11">
        <f t="shared" si="164"/>
        <v>0</v>
      </c>
      <c r="AT153" s="11">
        <f t="shared" si="165"/>
        <v>0</v>
      </c>
      <c r="AU153" s="11">
        <f t="shared" si="166"/>
        <v>0</v>
      </c>
      <c r="AV153" s="11">
        <f t="shared" si="167"/>
        <v>0</v>
      </c>
      <c r="AW153" s="11">
        <f t="shared" si="168"/>
        <v>0</v>
      </c>
      <c r="AX153" s="10">
        <f t="shared" si="169"/>
        <v>1</v>
      </c>
      <c r="AY153" s="12" t="s">
        <v>1576</v>
      </c>
      <c r="AZ153" s="12">
        <v>791</v>
      </c>
      <c r="BA153" s="13">
        <v>1904</v>
      </c>
      <c r="BB153" s="10">
        <f t="shared" si="71"/>
        <v>0</v>
      </c>
      <c r="BC153" s="17">
        <f t="shared" si="170"/>
        <v>2.4</v>
      </c>
      <c r="BD153" s="10" t="str">
        <f t="shared" si="171"/>
        <v>Varken eller</v>
      </c>
    </row>
    <row r="154" spans="1:56" ht="14.25" x14ac:dyDescent="0.2">
      <c r="A154" s="6" t="s">
        <v>844</v>
      </c>
      <c r="B154" s="7">
        <v>319</v>
      </c>
      <c r="C154" s="6" t="s">
        <v>859</v>
      </c>
      <c r="D154" s="9" t="str">
        <f t="shared" si="123"/>
        <v>Jessica Lindegren</v>
      </c>
      <c r="E154" s="10" t="str">
        <f t="shared" si="124"/>
        <v>jessica.lindegren@hotmail.com</v>
      </c>
      <c r="F154" s="10" t="str">
        <f t="shared" si="125"/>
        <v>Kultur och fritidschef</v>
      </c>
      <c r="G154" s="11">
        <f t="shared" si="126"/>
        <v>0</v>
      </c>
      <c r="H154" s="11">
        <f t="shared" si="127"/>
        <v>0</v>
      </c>
      <c r="I154" s="11">
        <f t="shared" si="128"/>
        <v>0</v>
      </c>
      <c r="J154" s="11">
        <f t="shared" si="129"/>
        <v>0</v>
      </c>
      <c r="K154" s="11">
        <f t="shared" si="130"/>
        <v>0</v>
      </c>
      <c r="L154" s="10">
        <f t="shared" si="131"/>
        <v>0</v>
      </c>
      <c r="M154" s="11">
        <f t="shared" si="132"/>
        <v>1</v>
      </c>
      <c r="N154" s="11">
        <f t="shared" si="133"/>
        <v>0</v>
      </c>
      <c r="O154" s="11">
        <f t="shared" si="134"/>
        <v>1</v>
      </c>
      <c r="P154" s="11">
        <f t="shared" si="135"/>
        <v>1</v>
      </c>
      <c r="Q154" s="11">
        <f t="shared" si="136"/>
        <v>0</v>
      </c>
      <c r="R154" s="11">
        <f t="shared" si="137"/>
        <v>0</v>
      </c>
      <c r="S154" s="10">
        <f t="shared" si="138"/>
        <v>3</v>
      </c>
      <c r="T154" s="11">
        <f t="shared" si="139"/>
        <v>0</v>
      </c>
      <c r="U154" s="11">
        <f t="shared" si="140"/>
        <v>0</v>
      </c>
      <c r="V154" s="11">
        <f t="shared" si="141"/>
        <v>0</v>
      </c>
      <c r="W154" s="11">
        <f t="shared" si="142"/>
        <v>0</v>
      </c>
      <c r="X154" s="11">
        <f t="shared" si="143"/>
        <v>0</v>
      </c>
      <c r="Y154" s="11">
        <f t="shared" si="144"/>
        <v>0.625</v>
      </c>
      <c r="Z154" s="11">
        <f t="shared" si="145"/>
        <v>0.625</v>
      </c>
      <c r="AA154" s="11">
        <f t="shared" si="146"/>
        <v>0.625</v>
      </c>
      <c r="AB154" s="11">
        <f t="shared" si="147"/>
        <v>0</v>
      </c>
      <c r="AC154" s="10">
        <f t="shared" si="148"/>
        <v>1.875</v>
      </c>
      <c r="AD154" s="11">
        <f t="shared" si="149"/>
        <v>0</v>
      </c>
      <c r="AE154" s="11">
        <f t="shared" si="150"/>
        <v>2</v>
      </c>
      <c r="AF154" s="11">
        <f t="shared" si="151"/>
        <v>0</v>
      </c>
      <c r="AG154" s="11">
        <f t="shared" si="152"/>
        <v>0</v>
      </c>
      <c r="AH154" s="11">
        <f t="shared" si="153"/>
        <v>0</v>
      </c>
      <c r="AI154" s="11">
        <f t="shared" si="154"/>
        <v>0</v>
      </c>
      <c r="AJ154" s="10">
        <f t="shared" si="155"/>
        <v>2</v>
      </c>
      <c r="AK154" s="11">
        <f t="shared" si="156"/>
        <v>1</v>
      </c>
      <c r="AL154" s="11">
        <f t="shared" si="157"/>
        <v>1</v>
      </c>
      <c r="AM154" s="11">
        <f t="shared" si="158"/>
        <v>1</v>
      </c>
      <c r="AN154" s="11">
        <f t="shared" si="159"/>
        <v>0</v>
      </c>
      <c r="AO154" s="11">
        <f t="shared" si="160"/>
        <v>0</v>
      </c>
      <c r="AP154" s="11">
        <f t="shared" si="161"/>
        <v>0</v>
      </c>
      <c r="AQ154" s="10">
        <f t="shared" si="162"/>
        <v>3</v>
      </c>
      <c r="AR154" s="11">
        <f t="shared" si="163"/>
        <v>0</v>
      </c>
      <c r="AS154" s="11">
        <f t="shared" si="164"/>
        <v>1</v>
      </c>
      <c r="AT154" s="11">
        <f t="shared" si="165"/>
        <v>1</v>
      </c>
      <c r="AU154" s="11">
        <f t="shared" si="166"/>
        <v>0</v>
      </c>
      <c r="AV154" s="11">
        <f t="shared" si="167"/>
        <v>0</v>
      </c>
      <c r="AW154" s="11">
        <f t="shared" si="168"/>
        <v>0</v>
      </c>
      <c r="AX154" s="10">
        <f t="shared" si="169"/>
        <v>2</v>
      </c>
      <c r="AY154" s="12" t="s">
        <v>1577</v>
      </c>
      <c r="AZ154" s="12" t="s">
        <v>1578</v>
      </c>
      <c r="BA154" s="13">
        <v>4310</v>
      </c>
      <c r="BB154" s="10">
        <f t="shared" si="71"/>
        <v>5</v>
      </c>
      <c r="BC154" s="17">
        <f t="shared" si="170"/>
        <v>2.4</v>
      </c>
      <c r="BD154" s="10" t="str">
        <f t="shared" si="171"/>
        <v>Bra</v>
      </c>
    </row>
    <row r="155" spans="1:56" ht="14.25" x14ac:dyDescent="0.2">
      <c r="A155" s="6" t="s">
        <v>844</v>
      </c>
      <c r="B155" s="7">
        <v>360</v>
      </c>
      <c r="C155" s="6" t="s">
        <v>635</v>
      </c>
      <c r="D155" s="9" t="str">
        <f t="shared" si="123"/>
        <v>Mathiaz Boström</v>
      </c>
      <c r="E155" s="10" t="str">
        <f t="shared" si="124"/>
        <v>mathiaz.bostrom@tierp.se</v>
      </c>
      <c r="F155" s="10" t="str">
        <f t="shared" si="125"/>
        <v>Ungdomskonsulent</v>
      </c>
      <c r="G155" s="11">
        <f t="shared" si="126"/>
        <v>0</v>
      </c>
      <c r="H155" s="11">
        <f t="shared" si="127"/>
        <v>0</v>
      </c>
      <c r="I155" s="11">
        <f t="shared" si="128"/>
        <v>0</v>
      </c>
      <c r="J155" s="11">
        <f t="shared" si="129"/>
        <v>1.25</v>
      </c>
      <c r="K155" s="11">
        <f t="shared" si="130"/>
        <v>0</v>
      </c>
      <c r="L155" s="10">
        <f t="shared" si="131"/>
        <v>1.25</v>
      </c>
      <c r="M155" s="11">
        <f t="shared" si="132"/>
        <v>1</v>
      </c>
      <c r="N155" s="11">
        <f t="shared" si="133"/>
        <v>1</v>
      </c>
      <c r="O155" s="11">
        <f t="shared" si="134"/>
        <v>1</v>
      </c>
      <c r="P155" s="11">
        <f t="shared" si="135"/>
        <v>1</v>
      </c>
      <c r="Q155" s="11">
        <f t="shared" si="136"/>
        <v>0</v>
      </c>
      <c r="R155" s="11">
        <f t="shared" si="137"/>
        <v>0</v>
      </c>
      <c r="S155" s="10">
        <f t="shared" si="138"/>
        <v>4</v>
      </c>
      <c r="T155" s="11">
        <f t="shared" si="139"/>
        <v>0</v>
      </c>
      <c r="U155" s="11">
        <f t="shared" si="140"/>
        <v>0.625</v>
      </c>
      <c r="V155" s="11">
        <f t="shared" si="141"/>
        <v>0</v>
      </c>
      <c r="W155" s="11">
        <f t="shared" si="142"/>
        <v>0</v>
      </c>
      <c r="X155" s="11">
        <f t="shared" si="143"/>
        <v>0</v>
      </c>
      <c r="Y155" s="11">
        <f t="shared" si="144"/>
        <v>0.625</v>
      </c>
      <c r="Z155" s="11">
        <f t="shared" si="145"/>
        <v>0.625</v>
      </c>
      <c r="AA155" s="11">
        <f t="shared" si="146"/>
        <v>0.625</v>
      </c>
      <c r="AB155" s="11">
        <f t="shared" si="147"/>
        <v>0</v>
      </c>
      <c r="AC155" s="10">
        <f t="shared" si="148"/>
        <v>2.5</v>
      </c>
      <c r="AD155" s="11">
        <f t="shared" si="149"/>
        <v>0</v>
      </c>
      <c r="AE155" s="11">
        <f t="shared" si="150"/>
        <v>2</v>
      </c>
      <c r="AF155" s="11">
        <f t="shared" si="151"/>
        <v>0</v>
      </c>
      <c r="AG155" s="11">
        <f t="shared" si="152"/>
        <v>0</v>
      </c>
      <c r="AH155" s="11">
        <f t="shared" si="153"/>
        <v>1</v>
      </c>
      <c r="AI155" s="11">
        <f t="shared" si="154"/>
        <v>0</v>
      </c>
      <c r="AJ155" s="10">
        <f t="shared" si="155"/>
        <v>3</v>
      </c>
      <c r="AK155" s="11">
        <f t="shared" si="156"/>
        <v>1</v>
      </c>
      <c r="AL155" s="11">
        <f t="shared" si="157"/>
        <v>1</v>
      </c>
      <c r="AM155" s="11">
        <f t="shared" si="158"/>
        <v>1</v>
      </c>
      <c r="AN155" s="11">
        <f t="shared" si="159"/>
        <v>1</v>
      </c>
      <c r="AO155" s="11">
        <f t="shared" si="160"/>
        <v>0</v>
      </c>
      <c r="AP155" s="11">
        <f t="shared" si="161"/>
        <v>0</v>
      </c>
      <c r="AQ155" s="10">
        <f t="shared" si="162"/>
        <v>4</v>
      </c>
      <c r="AR155" s="11">
        <f t="shared" si="163"/>
        <v>1</v>
      </c>
      <c r="AS155" s="11">
        <f t="shared" si="164"/>
        <v>1</v>
      </c>
      <c r="AT155" s="11">
        <f t="shared" si="165"/>
        <v>0</v>
      </c>
      <c r="AU155" s="11">
        <f t="shared" si="166"/>
        <v>0</v>
      </c>
      <c r="AV155" s="11">
        <f t="shared" si="167"/>
        <v>0</v>
      </c>
      <c r="AW155" s="11">
        <f t="shared" si="168"/>
        <v>0</v>
      </c>
      <c r="AX155" s="10">
        <f t="shared" si="169"/>
        <v>2</v>
      </c>
      <c r="AY155" s="12" t="s">
        <v>1579</v>
      </c>
      <c r="AZ155" s="12">
        <v>985</v>
      </c>
      <c r="BA155" s="13">
        <v>2975</v>
      </c>
      <c r="BB155" s="10">
        <f t="shared" si="71"/>
        <v>4</v>
      </c>
      <c r="BC155" s="17">
        <f t="shared" si="170"/>
        <v>3</v>
      </c>
      <c r="BD155" s="10" t="str">
        <f t="shared" si="171"/>
        <v>Bra</v>
      </c>
    </row>
    <row r="156" spans="1:56" ht="14.25" x14ac:dyDescent="0.2">
      <c r="A156" s="6" t="s">
        <v>844</v>
      </c>
      <c r="B156" s="7">
        <v>305</v>
      </c>
      <c r="C156" s="6" t="s">
        <v>752</v>
      </c>
      <c r="D156" s="9" t="str">
        <f t="shared" si="123"/>
        <v>Charlotta Bjälkebring Carlsson</v>
      </c>
      <c r="E156" s="10" t="str">
        <f t="shared" si="124"/>
        <v>charlotta.carlsson@habo.se</v>
      </c>
      <c r="F156" s="10" t="str">
        <f t="shared" si="125"/>
        <v>Barn- ohc ungdomskoordinator</v>
      </c>
      <c r="G156" s="11">
        <f t="shared" si="126"/>
        <v>1.25</v>
      </c>
      <c r="H156" s="11">
        <f t="shared" si="127"/>
        <v>0</v>
      </c>
      <c r="I156" s="11">
        <f t="shared" si="128"/>
        <v>1.25</v>
      </c>
      <c r="J156" s="11">
        <f t="shared" si="129"/>
        <v>1.25</v>
      </c>
      <c r="K156" s="11">
        <f t="shared" si="130"/>
        <v>0</v>
      </c>
      <c r="L156" s="10">
        <f t="shared" si="131"/>
        <v>3.75</v>
      </c>
      <c r="M156" s="11">
        <f t="shared" si="132"/>
        <v>1</v>
      </c>
      <c r="N156" s="11">
        <f t="shared" si="133"/>
        <v>1</v>
      </c>
      <c r="O156" s="11">
        <f t="shared" si="134"/>
        <v>1</v>
      </c>
      <c r="P156" s="11">
        <f t="shared" si="135"/>
        <v>1</v>
      </c>
      <c r="Q156" s="11">
        <f t="shared" si="136"/>
        <v>1</v>
      </c>
      <c r="R156" s="11">
        <f t="shared" si="137"/>
        <v>0</v>
      </c>
      <c r="S156" s="10">
        <f t="shared" si="138"/>
        <v>5</v>
      </c>
      <c r="T156" s="11">
        <f t="shared" si="139"/>
        <v>0</v>
      </c>
      <c r="U156" s="11">
        <f t="shared" si="140"/>
        <v>0.625</v>
      </c>
      <c r="V156" s="11">
        <f t="shared" si="141"/>
        <v>0.625</v>
      </c>
      <c r="W156" s="11">
        <f t="shared" si="142"/>
        <v>0.625</v>
      </c>
      <c r="X156" s="11">
        <f t="shared" si="143"/>
        <v>0.625</v>
      </c>
      <c r="Y156" s="11">
        <f t="shared" si="144"/>
        <v>0.625</v>
      </c>
      <c r="Z156" s="11">
        <f t="shared" si="145"/>
        <v>0.625</v>
      </c>
      <c r="AA156" s="11">
        <f t="shared" si="146"/>
        <v>0.625</v>
      </c>
      <c r="AB156" s="11">
        <f t="shared" si="147"/>
        <v>0</v>
      </c>
      <c r="AC156" s="10">
        <f t="shared" si="148"/>
        <v>4.375</v>
      </c>
      <c r="AD156" s="11">
        <f t="shared" si="149"/>
        <v>1</v>
      </c>
      <c r="AE156" s="11">
        <f t="shared" si="150"/>
        <v>0</v>
      </c>
      <c r="AF156" s="11">
        <f t="shared" si="151"/>
        <v>0</v>
      </c>
      <c r="AG156" s="11">
        <f t="shared" si="152"/>
        <v>2</v>
      </c>
      <c r="AH156" s="11">
        <f t="shared" si="153"/>
        <v>0</v>
      </c>
      <c r="AI156" s="11">
        <f t="shared" si="154"/>
        <v>0</v>
      </c>
      <c r="AJ156" s="10">
        <f t="shared" si="155"/>
        <v>3</v>
      </c>
      <c r="AK156" s="11">
        <f t="shared" si="156"/>
        <v>1</v>
      </c>
      <c r="AL156" s="11">
        <f t="shared" si="157"/>
        <v>1</v>
      </c>
      <c r="AM156" s="11">
        <f t="shared" si="158"/>
        <v>1</v>
      </c>
      <c r="AN156" s="11">
        <f t="shared" si="159"/>
        <v>1</v>
      </c>
      <c r="AO156" s="11">
        <f t="shared" si="160"/>
        <v>1</v>
      </c>
      <c r="AP156" s="11">
        <f t="shared" si="161"/>
        <v>0</v>
      </c>
      <c r="AQ156" s="10">
        <f t="shared" si="162"/>
        <v>5</v>
      </c>
      <c r="AR156" s="11">
        <f t="shared" si="163"/>
        <v>0</v>
      </c>
      <c r="AS156" s="11">
        <f t="shared" si="164"/>
        <v>1</v>
      </c>
      <c r="AT156" s="11">
        <f t="shared" si="165"/>
        <v>1</v>
      </c>
      <c r="AU156" s="11">
        <f t="shared" si="166"/>
        <v>0</v>
      </c>
      <c r="AV156" s="11">
        <f t="shared" si="167"/>
        <v>0</v>
      </c>
      <c r="AW156" s="11">
        <f t="shared" si="168"/>
        <v>0</v>
      </c>
      <c r="AX156" s="10">
        <f t="shared" si="169"/>
        <v>2</v>
      </c>
      <c r="AY156" s="12" t="s">
        <v>1350</v>
      </c>
      <c r="AZ156" s="12" t="s">
        <v>1422</v>
      </c>
      <c r="BA156" s="13">
        <v>2266</v>
      </c>
      <c r="BB156" s="10">
        <f t="shared" si="71"/>
        <v>1</v>
      </c>
      <c r="BC156" s="17">
        <f t="shared" si="170"/>
        <v>3.4</v>
      </c>
      <c r="BD156" s="10" t="str">
        <f t="shared" si="171"/>
        <v>Varken eller</v>
      </c>
    </row>
    <row r="157" spans="1:56" ht="14.25" x14ac:dyDescent="0.2">
      <c r="A157" s="6" t="s">
        <v>844</v>
      </c>
      <c r="B157" s="7">
        <v>381</v>
      </c>
      <c r="C157" s="6" t="s">
        <v>845</v>
      </c>
      <c r="D157" s="9" t="str">
        <f t="shared" si="123"/>
        <v>Niklas Forslund</v>
      </c>
      <c r="E157" s="10" t="str">
        <f t="shared" si="124"/>
        <v>niklas.forslund@enkoping.se</v>
      </c>
      <c r="F157" s="10" t="str">
        <f t="shared" si="125"/>
        <v>Verksamhetschef Barn och unga</v>
      </c>
      <c r="G157" s="11">
        <f t="shared" si="126"/>
        <v>0</v>
      </c>
      <c r="H157" s="11">
        <f t="shared" si="127"/>
        <v>1.25</v>
      </c>
      <c r="I157" s="11">
        <f t="shared" si="128"/>
        <v>0</v>
      </c>
      <c r="J157" s="11">
        <f t="shared" si="129"/>
        <v>1.25</v>
      </c>
      <c r="K157" s="11">
        <f t="shared" si="130"/>
        <v>0</v>
      </c>
      <c r="L157" s="10">
        <f t="shared" si="131"/>
        <v>2.5</v>
      </c>
      <c r="M157" s="11">
        <f t="shared" si="132"/>
        <v>1</v>
      </c>
      <c r="N157" s="11">
        <f t="shared" si="133"/>
        <v>1</v>
      </c>
      <c r="O157" s="11">
        <f t="shared" si="134"/>
        <v>1</v>
      </c>
      <c r="P157" s="11">
        <f t="shared" si="135"/>
        <v>1</v>
      </c>
      <c r="Q157" s="11">
        <f t="shared" si="136"/>
        <v>1</v>
      </c>
      <c r="R157" s="11">
        <f t="shared" si="137"/>
        <v>0</v>
      </c>
      <c r="S157" s="10">
        <f t="shared" si="138"/>
        <v>5</v>
      </c>
      <c r="T157" s="11">
        <f t="shared" si="139"/>
        <v>0.625</v>
      </c>
      <c r="U157" s="11">
        <f t="shared" si="140"/>
        <v>0.625</v>
      </c>
      <c r="V157" s="11">
        <f t="shared" si="141"/>
        <v>0.625</v>
      </c>
      <c r="W157" s="11">
        <f t="shared" si="142"/>
        <v>0.625</v>
      </c>
      <c r="X157" s="11">
        <f t="shared" si="143"/>
        <v>0.625</v>
      </c>
      <c r="Y157" s="11">
        <f t="shared" si="144"/>
        <v>0.625</v>
      </c>
      <c r="Z157" s="11">
        <f t="shared" si="145"/>
        <v>0.625</v>
      </c>
      <c r="AA157" s="11">
        <f t="shared" si="146"/>
        <v>0.625</v>
      </c>
      <c r="AB157" s="11">
        <f t="shared" si="147"/>
        <v>0</v>
      </c>
      <c r="AC157" s="10">
        <f t="shared" si="148"/>
        <v>5</v>
      </c>
      <c r="AD157" s="11">
        <f t="shared" si="149"/>
        <v>0</v>
      </c>
      <c r="AE157" s="11">
        <f t="shared" si="150"/>
        <v>2</v>
      </c>
      <c r="AF157" s="11">
        <f t="shared" si="151"/>
        <v>0</v>
      </c>
      <c r="AG157" s="11">
        <f t="shared" si="152"/>
        <v>2</v>
      </c>
      <c r="AH157" s="11">
        <f t="shared" si="153"/>
        <v>1</v>
      </c>
      <c r="AI157" s="11">
        <f t="shared" si="154"/>
        <v>0</v>
      </c>
      <c r="AJ157" s="10">
        <f t="shared" si="155"/>
        <v>5</v>
      </c>
      <c r="AK157" s="11">
        <f t="shared" si="156"/>
        <v>1</v>
      </c>
      <c r="AL157" s="11">
        <f t="shared" si="157"/>
        <v>1</v>
      </c>
      <c r="AM157" s="11">
        <f t="shared" si="158"/>
        <v>1</v>
      </c>
      <c r="AN157" s="11">
        <f t="shared" si="159"/>
        <v>1</v>
      </c>
      <c r="AO157" s="11">
        <f t="shared" si="160"/>
        <v>1</v>
      </c>
      <c r="AP157" s="11">
        <f t="shared" si="161"/>
        <v>0</v>
      </c>
      <c r="AQ157" s="10">
        <f t="shared" si="162"/>
        <v>5</v>
      </c>
      <c r="AR157" s="11">
        <f t="shared" si="163"/>
        <v>0</v>
      </c>
      <c r="AS157" s="11">
        <f t="shared" si="164"/>
        <v>1</v>
      </c>
      <c r="AT157" s="11">
        <f t="shared" si="165"/>
        <v>1</v>
      </c>
      <c r="AU157" s="11">
        <f t="shared" si="166"/>
        <v>1</v>
      </c>
      <c r="AV157" s="11">
        <f t="shared" si="167"/>
        <v>1</v>
      </c>
      <c r="AW157" s="11">
        <f t="shared" si="168"/>
        <v>0</v>
      </c>
      <c r="AX157" s="10">
        <f t="shared" si="169"/>
        <v>4</v>
      </c>
      <c r="AY157" s="12" t="s">
        <v>1580</v>
      </c>
      <c r="AZ157" s="12" t="s">
        <v>1340</v>
      </c>
      <c r="BA157" s="13">
        <v>2484</v>
      </c>
      <c r="BB157" s="10">
        <f t="shared" si="71"/>
        <v>2</v>
      </c>
      <c r="BC157" s="17">
        <f t="shared" si="170"/>
        <v>4.0999999999999996</v>
      </c>
      <c r="BD157" s="10" t="str">
        <f t="shared" si="171"/>
        <v>Varken eller</v>
      </c>
    </row>
    <row r="158" spans="1:56" ht="14.25" x14ac:dyDescent="0.2">
      <c r="A158" s="19" t="s">
        <v>862</v>
      </c>
      <c r="B158" s="7">
        <v>1715</v>
      </c>
      <c r="C158" s="6" t="s">
        <v>647</v>
      </c>
      <c r="D158" s="9" t="str">
        <f t="shared" si="123"/>
        <v>Annica Merchant</v>
      </c>
      <c r="E158" s="10" t="str">
        <f t="shared" si="124"/>
        <v>annica.merchant@kil.se</v>
      </c>
      <c r="F158" s="10" t="str">
        <f t="shared" si="125"/>
        <v>ANDT-samordnare samt chef för ungdomsgården</v>
      </c>
      <c r="G158" s="11">
        <f t="shared" si="126"/>
        <v>0</v>
      </c>
      <c r="H158" s="11">
        <f t="shared" si="127"/>
        <v>0</v>
      </c>
      <c r="I158" s="11">
        <f t="shared" si="128"/>
        <v>0</v>
      </c>
      <c r="J158" s="11">
        <f t="shared" si="129"/>
        <v>0</v>
      </c>
      <c r="K158" s="11">
        <f t="shared" si="130"/>
        <v>0</v>
      </c>
      <c r="L158" s="10">
        <f t="shared" si="131"/>
        <v>0</v>
      </c>
      <c r="M158" s="11">
        <f t="shared" si="132"/>
        <v>0</v>
      </c>
      <c r="N158" s="11">
        <f t="shared" si="133"/>
        <v>0</v>
      </c>
      <c r="O158" s="11">
        <f t="shared" si="134"/>
        <v>1</v>
      </c>
      <c r="P158" s="11">
        <f t="shared" si="135"/>
        <v>1</v>
      </c>
      <c r="Q158" s="11">
        <f t="shared" si="136"/>
        <v>0</v>
      </c>
      <c r="R158" s="11">
        <f t="shared" si="137"/>
        <v>0</v>
      </c>
      <c r="S158" s="10">
        <f t="shared" si="138"/>
        <v>2</v>
      </c>
      <c r="T158" s="11">
        <f t="shared" si="139"/>
        <v>0</v>
      </c>
      <c r="U158" s="11">
        <f t="shared" si="140"/>
        <v>0</v>
      </c>
      <c r="V158" s="11">
        <f t="shared" si="141"/>
        <v>0.625</v>
      </c>
      <c r="W158" s="11">
        <f t="shared" si="142"/>
        <v>0</v>
      </c>
      <c r="X158" s="11">
        <f t="shared" si="143"/>
        <v>0</v>
      </c>
      <c r="Y158" s="11">
        <f t="shared" si="144"/>
        <v>0.625</v>
      </c>
      <c r="Z158" s="11">
        <f t="shared" si="145"/>
        <v>0</v>
      </c>
      <c r="AA158" s="11">
        <f t="shared" si="146"/>
        <v>0</v>
      </c>
      <c r="AB158" s="11">
        <f t="shared" si="147"/>
        <v>0</v>
      </c>
      <c r="AC158" s="10">
        <f t="shared" si="148"/>
        <v>1.25</v>
      </c>
      <c r="AD158" s="11">
        <f t="shared" si="149"/>
        <v>1</v>
      </c>
      <c r="AE158" s="11">
        <f t="shared" si="150"/>
        <v>0</v>
      </c>
      <c r="AF158" s="11">
        <f t="shared" si="151"/>
        <v>0</v>
      </c>
      <c r="AG158" s="11">
        <f t="shared" si="152"/>
        <v>0</v>
      </c>
      <c r="AH158" s="11">
        <f t="shared" si="153"/>
        <v>0</v>
      </c>
      <c r="AI158" s="11">
        <f t="shared" si="154"/>
        <v>0</v>
      </c>
      <c r="AJ158" s="10">
        <f t="shared" si="155"/>
        <v>1</v>
      </c>
      <c r="AK158" s="11">
        <f t="shared" si="156"/>
        <v>1</v>
      </c>
      <c r="AL158" s="11">
        <f t="shared" si="157"/>
        <v>0</v>
      </c>
      <c r="AM158" s="11">
        <f t="shared" si="158"/>
        <v>1</v>
      </c>
      <c r="AN158" s="11">
        <f t="shared" si="159"/>
        <v>0</v>
      </c>
      <c r="AO158" s="11">
        <f t="shared" si="160"/>
        <v>0</v>
      </c>
      <c r="AP158" s="11">
        <f t="shared" si="161"/>
        <v>0</v>
      </c>
      <c r="AQ158" s="10">
        <f t="shared" si="162"/>
        <v>2</v>
      </c>
      <c r="AR158" s="11">
        <f t="shared" si="163"/>
        <v>0</v>
      </c>
      <c r="AS158" s="11">
        <f t="shared" si="164"/>
        <v>0</v>
      </c>
      <c r="AT158" s="11">
        <f t="shared" si="165"/>
        <v>0</v>
      </c>
      <c r="AU158" s="11">
        <f t="shared" si="166"/>
        <v>0</v>
      </c>
      <c r="AV158" s="11">
        <f t="shared" si="167"/>
        <v>0</v>
      </c>
      <c r="AW158" s="11">
        <f t="shared" si="168"/>
        <v>0</v>
      </c>
      <c r="AX158" s="10">
        <f t="shared" si="169"/>
        <v>0</v>
      </c>
      <c r="AY158" s="12" t="s">
        <v>1491</v>
      </c>
      <c r="AZ158" s="12">
        <v>900</v>
      </c>
      <c r="BA158" s="13">
        <v>1915</v>
      </c>
      <c r="BB158" s="10">
        <f t="shared" si="71"/>
        <v>0</v>
      </c>
      <c r="BC158" s="17">
        <f t="shared" si="170"/>
        <v>0.9</v>
      </c>
      <c r="BD158" s="10" t="str">
        <f t="shared" si="171"/>
        <v>Varken eller</v>
      </c>
    </row>
    <row r="159" spans="1:56" ht="14.25" x14ac:dyDescent="0.2">
      <c r="A159" s="6" t="s">
        <v>862</v>
      </c>
      <c r="B159" s="7">
        <v>1764</v>
      </c>
      <c r="C159" s="6" t="s">
        <v>863</v>
      </c>
      <c r="D159" s="9" t="str">
        <f t="shared" si="123"/>
        <v>Sara Emsevik</v>
      </c>
      <c r="E159" s="10" t="str">
        <f t="shared" si="124"/>
        <v>sara.emsevik@grums.se</v>
      </c>
      <c r="F159" s="10" t="str">
        <f t="shared" si="125"/>
        <v>Samordnare ANDT</v>
      </c>
      <c r="G159" s="11">
        <f t="shared" si="126"/>
        <v>0</v>
      </c>
      <c r="H159" s="11">
        <f t="shared" si="127"/>
        <v>0</v>
      </c>
      <c r="I159" s="11">
        <f t="shared" si="128"/>
        <v>0</v>
      </c>
      <c r="J159" s="11">
        <f t="shared" si="129"/>
        <v>1.25</v>
      </c>
      <c r="K159" s="11">
        <f t="shared" si="130"/>
        <v>0</v>
      </c>
      <c r="L159" s="10">
        <f t="shared" si="131"/>
        <v>1.25</v>
      </c>
      <c r="M159" s="11">
        <f t="shared" si="132"/>
        <v>1</v>
      </c>
      <c r="N159" s="11">
        <f t="shared" si="133"/>
        <v>1</v>
      </c>
      <c r="O159" s="11">
        <f t="shared" si="134"/>
        <v>0</v>
      </c>
      <c r="P159" s="11">
        <f t="shared" si="135"/>
        <v>0</v>
      </c>
      <c r="Q159" s="11">
        <f t="shared" si="136"/>
        <v>0</v>
      </c>
      <c r="R159" s="11">
        <f t="shared" si="137"/>
        <v>0</v>
      </c>
      <c r="S159" s="10">
        <f t="shared" si="138"/>
        <v>2</v>
      </c>
      <c r="T159" s="11">
        <f t="shared" si="139"/>
        <v>0</v>
      </c>
      <c r="U159" s="11">
        <f t="shared" si="140"/>
        <v>0</v>
      </c>
      <c r="V159" s="11">
        <f t="shared" si="141"/>
        <v>0.625</v>
      </c>
      <c r="W159" s="11">
        <f t="shared" si="142"/>
        <v>0</v>
      </c>
      <c r="X159" s="11">
        <f t="shared" si="143"/>
        <v>0</v>
      </c>
      <c r="Y159" s="11">
        <f t="shared" si="144"/>
        <v>0.625</v>
      </c>
      <c r="Z159" s="11">
        <f t="shared" si="145"/>
        <v>0</v>
      </c>
      <c r="AA159" s="11">
        <f t="shared" si="146"/>
        <v>0</v>
      </c>
      <c r="AB159" s="11">
        <f t="shared" si="147"/>
        <v>0</v>
      </c>
      <c r="AC159" s="10">
        <f t="shared" si="148"/>
        <v>1.25</v>
      </c>
      <c r="AD159" s="11">
        <f t="shared" si="149"/>
        <v>1</v>
      </c>
      <c r="AE159" s="11">
        <f t="shared" si="150"/>
        <v>0</v>
      </c>
      <c r="AF159" s="11">
        <f t="shared" si="151"/>
        <v>0</v>
      </c>
      <c r="AG159" s="11">
        <f t="shared" si="152"/>
        <v>2</v>
      </c>
      <c r="AH159" s="11">
        <f t="shared" si="153"/>
        <v>0</v>
      </c>
      <c r="AI159" s="11">
        <f t="shared" si="154"/>
        <v>0</v>
      </c>
      <c r="AJ159" s="10">
        <f t="shared" si="155"/>
        <v>3</v>
      </c>
      <c r="AK159" s="11">
        <f t="shared" si="156"/>
        <v>1</v>
      </c>
      <c r="AL159" s="11">
        <f t="shared" si="157"/>
        <v>1</v>
      </c>
      <c r="AM159" s="11">
        <f t="shared" si="158"/>
        <v>1</v>
      </c>
      <c r="AN159" s="11">
        <f t="shared" si="159"/>
        <v>1</v>
      </c>
      <c r="AO159" s="11">
        <f t="shared" si="160"/>
        <v>1</v>
      </c>
      <c r="AP159" s="11">
        <f t="shared" si="161"/>
        <v>0</v>
      </c>
      <c r="AQ159" s="10">
        <f t="shared" si="162"/>
        <v>5</v>
      </c>
      <c r="AR159" s="11">
        <f t="shared" si="163"/>
        <v>1</v>
      </c>
      <c r="AS159" s="11">
        <f t="shared" si="164"/>
        <v>0</v>
      </c>
      <c r="AT159" s="11">
        <f t="shared" si="165"/>
        <v>0</v>
      </c>
      <c r="AU159" s="11">
        <f t="shared" si="166"/>
        <v>0</v>
      </c>
      <c r="AV159" s="11">
        <f t="shared" si="167"/>
        <v>0</v>
      </c>
      <c r="AW159" s="11">
        <f t="shared" si="168"/>
        <v>0</v>
      </c>
      <c r="AX159" s="10">
        <f t="shared" si="169"/>
        <v>1</v>
      </c>
      <c r="AY159" s="12">
        <v>897</v>
      </c>
      <c r="AZ159" s="12">
        <v>713</v>
      </c>
      <c r="BA159" s="13">
        <v>1610</v>
      </c>
      <c r="BB159" s="10">
        <f t="shared" si="71"/>
        <v>0</v>
      </c>
      <c r="BC159" s="17">
        <f t="shared" si="170"/>
        <v>1.9</v>
      </c>
      <c r="BD159" s="10" t="str">
        <f t="shared" si="171"/>
        <v>Bra</v>
      </c>
    </row>
    <row r="160" spans="1:56" ht="14.25" x14ac:dyDescent="0.2">
      <c r="A160" s="6" t="s">
        <v>862</v>
      </c>
      <c r="B160" s="7">
        <v>1761</v>
      </c>
      <c r="C160" s="6" t="s">
        <v>491</v>
      </c>
      <c r="D160" s="9" t="str">
        <f t="shared" si="123"/>
        <v>Jan Bjerkander</v>
      </c>
      <c r="E160" s="10" t="str">
        <f t="shared" si="124"/>
        <v>jan.bjerkander@hammaro.se</v>
      </c>
      <c r="F160" s="10" t="str">
        <f t="shared" si="125"/>
        <v>Tf. chef Ungdomsenheten</v>
      </c>
      <c r="G160" s="11">
        <f t="shared" si="126"/>
        <v>0</v>
      </c>
      <c r="H160" s="11">
        <f t="shared" si="127"/>
        <v>0</v>
      </c>
      <c r="I160" s="11">
        <f t="shared" si="128"/>
        <v>0</v>
      </c>
      <c r="J160" s="11">
        <f t="shared" si="129"/>
        <v>0</v>
      </c>
      <c r="K160" s="11">
        <f t="shared" si="130"/>
        <v>0</v>
      </c>
      <c r="L160" s="10">
        <f t="shared" si="131"/>
        <v>0</v>
      </c>
      <c r="M160" s="11">
        <f t="shared" si="132"/>
        <v>1</v>
      </c>
      <c r="N160" s="11">
        <f t="shared" si="133"/>
        <v>1</v>
      </c>
      <c r="O160" s="11">
        <f t="shared" si="134"/>
        <v>0</v>
      </c>
      <c r="P160" s="11">
        <f t="shared" si="135"/>
        <v>1</v>
      </c>
      <c r="Q160" s="11">
        <f t="shared" si="136"/>
        <v>0</v>
      </c>
      <c r="R160" s="11">
        <f t="shared" si="137"/>
        <v>0</v>
      </c>
      <c r="S160" s="10">
        <f t="shared" si="138"/>
        <v>3</v>
      </c>
      <c r="T160" s="11">
        <f t="shared" si="139"/>
        <v>0.625</v>
      </c>
      <c r="U160" s="11">
        <f t="shared" si="140"/>
        <v>0.625</v>
      </c>
      <c r="V160" s="11">
        <f t="shared" si="141"/>
        <v>0</v>
      </c>
      <c r="W160" s="11">
        <f t="shared" si="142"/>
        <v>0</v>
      </c>
      <c r="X160" s="11">
        <f t="shared" si="143"/>
        <v>0.625</v>
      </c>
      <c r="Y160" s="11">
        <f t="shared" si="144"/>
        <v>0.625</v>
      </c>
      <c r="Z160" s="11">
        <f t="shared" si="145"/>
        <v>0</v>
      </c>
      <c r="AA160" s="11">
        <f t="shared" si="146"/>
        <v>0.625</v>
      </c>
      <c r="AB160" s="11">
        <f t="shared" si="147"/>
        <v>0</v>
      </c>
      <c r="AC160" s="10">
        <f t="shared" si="148"/>
        <v>3.125</v>
      </c>
      <c r="AD160" s="11">
        <f t="shared" si="149"/>
        <v>1</v>
      </c>
      <c r="AE160" s="11">
        <f t="shared" si="150"/>
        <v>0</v>
      </c>
      <c r="AF160" s="11">
        <f t="shared" si="151"/>
        <v>1</v>
      </c>
      <c r="AG160" s="11">
        <f t="shared" si="152"/>
        <v>0</v>
      </c>
      <c r="AH160" s="11">
        <f t="shared" si="153"/>
        <v>0</v>
      </c>
      <c r="AI160" s="11">
        <f t="shared" si="154"/>
        <v>0</v>
      </c>
      <c r="AJ160" s="10">
        <f t="shared" si="155"/>
        <v>2</v>
      </c>
      <c r="AK160" s="11">
        <f t="shared" si="156"/>
        <v>1</v>
      </c>
      <c r="AL160" s="11">
        <f t="shared" si="157"/>
        <v>1</v>
      </c>
      <c r="AM160" s="11">
        <f t="shared" si="158"/>
        <v>1</v>
      </c>
      <c r="AN160" s="11">
        <f t="shared" si="159"/>
        <v>0</v>
      </c>
      <c r="AO160" s="11">
        <f t="shared" si="160"/>
        <v>0</v>
      </c>
      <c r="AP160" s="11">
        <f t="shared" si="161"/>
        <v>0</v>
      </c>
      <c r="AQ160" s="10">
        <f t="shared" si="162"/>
        <v>3</v>
      </c>
      <c r="AR160" s="11">
        <f t="shared" si="163"/>
        <v>0</v>
      </c>
      <c r="AS160" s="11">
        <f t="shared" si="164"/>
        <v>1</v>
      </c>
      <c r="AT160" s="11">
        <f t="shared" si="165"/>
        <v>1</v>
      </c>
      <c r="AU160" s="11">
        <f t="shared" si="166"/>
        <v>0</v>
      </c>
      <c r="AV160" s="11">
        <f t="shared" si="167"/>
        <v>0</v>
      </c>
      <c r="AW160" s="11">
        <f t="shared" si="168"/>
        <v>0</v>
      </c>
      <c r="AX160" s="10">
        <f t="shared" si="169"/>
        <v>2</v>
      </c>
      <c r="AY160" s="12" t="s">
        <v>1582</v>
      </c>
      <c r="AZ160" s="12">
        <v>860</v>
      </c>
      <c r="BA160" s="13">
        <v>2582</v>
      </c>
      <c r="BB160" s="10">
        <f t="shared" si="71"/>
        <v>3</v>
      </c>
      <c r="BC160" s="17">
        <f t="shared" si="170"/>
        <v>2.2999999999999998</v>
      </c>
      <c r="BD160" s="10" t="str">
        <f t="shared" si="171"/>
        <v>Bra</v>
      </c>
    </row>
    <row r="161" spans="1:56" ht="14.25" x14ac:dyDescent="0.2">
      <c r="A161" s="6" t="s">
        <v>862</v>
      </c>
      <c r="B161" s="7">
        <v>1783</v>
      </c>
      <c r="C161" s="6" t="s">
        <v>591</v>
      </c>
      <c r="D161" s="9" t="str">
        <f t="shared" si="123"/>
        <v>annica lövgren</v>
      </c>
      <c r="E161" s="10" t="str">
        <f t="shared" si="124"/>
        <v>annica.lovgren@hagfors.se</v>
      </c>
      <c r="F161" s="10" t="str">
        <f t="shared" si="125"/>
        <v>verksamhetschef resurscentrum</v>
      </c>
      <c r="G161" s="11">
        <f t="shared" si="126"/>
        <v>0</v>
      </c>
      <c r="H161" s="11">
        <f t="shared" si="127"/>
        <v>0</v>
      </c>
      <c r="I161" s="11">
        <f t="shared" si="128"/>
        <v>0</v>
      </c>
      <c r="J161" s="11">
        <f t="shared" si="129"/>
        <v>0</v>
      </c>
      <c r="K161" s="11">
        <f t="shared" si="130"/>
        <v>0</v>
      </c>
      <c r="L161" s="10">
        <f t="shared" si="131"/>
        <v>0</v>
      </c>
      <c r="M161" s="11">
        <f t="shared" si="132"/>
        <v>1</v>
      </c>
      <c r="N161" s="11">
        <f t="shared" si="133"/>
        <v>1</v>
      </c>
      <c r="O161" s="11">
        <f t="shared" si="134"/>
        <v>1</v>
      </c>
      <c r="P161" s="11">
        <f t="shared" si="135"/>
        <v>1</v>
      </c>
      <c r="Q161" s="11">
        <f t="shared" si="136"/>
        <v>1</v>
      </c>
      <c r="R161" s="11">
        <f t="shared" si="137"/>
        <v>0</v>
      </c>
      <c r="S161" s="10">
        <f t="shared" si="138"/>
        <v>5</v>
      </c>
      <c r="T161" s="11">
        <f t="shared" si="139"/>
        <v>0</v>
      </c>
      <c r="U161" s="11">
        <f t="shared" si="140"/>
        <v>0.625</v>
      </c>
      <c r="V161" s="11">
        <f t="shared" si="141"/>
        <v>0</v>
      </c>
      <c r="W161" s="11">
        <f t="shared" si="142"/>
        <v>0</v>
      </c>
      <c r="X161" s="11">
        <f t="shared" si="143"/>
        <v>0</v>
      </c>
      <c r="Y161" s="11">
        <f t="shared" si="144"/>
        <v>0.625</v>
      </c>
      <c r="Z161" s="11">
        <f t="shared" si="145"/>
        <v>0</v>
      </c>
      <c r="AA161" s="11">
        <f t="shared" si="146"/>
        <v>0</v>
      </c>
      <c r="AB161" s="11">
        <f t="shared" si="147"/>
        <v>0</v>
      </c>
      <c r="AC161" s="10">
        <f t="shared" si="148"/>
        <v>1.25</v>
      </c>
      <c r="AD161" s="11">
        <f t="shared" si="149"/>
        <v>0</v>
      </c>
      <c r="AE161" s="11">
        <f t="shared" si="150"/>
        <v>2</v>
      </c>
      <c r="AF161" s="11">
        <f t="shared" si="151"/>
        <v>0</v>
      </c>
      <c r="AG161" s="11">
        <f t="shared" si="152"/>
        <v>0</v>
      </c>
      <c r="AH161" s="11">
        <f t="shared" si="153"/>
        <v>0</v>
      </c>
      <c r="AI161" s="11">
        <f t="shared" si="154"/>
        <v>0</v>
      </c>
      <c r="AJ161" s="10">
        <f t="shared" si="155"/>
        <v>2</v>
      </c>
      <c r="AK161" s="11">
        <f t="shared" si="156"/>
        <v>1</v>
      </c>
      <c r="AL161" s="11">
        <f t="shared" si="157"/>
        <v>0</v>
      </c>
      <c r="AM161" s="11">
        <f t="shared" si="158"/>
        <v>0</v>
      </c>
      <c r="AN161" s="11">
        <f t="shared" si="159"/>
        <v>1</v>
      </c>
      <c r="AO161" s="11">
        <f t="shared" si="160"/>
        <v>0</v>
      </c>
      <c r="AP161" s="11">
        <f t="shared" si="161"/>
        <v>0</v>
      </c>
      <c r="AQ161" s="10">
        <f t="shared" si="162"/>
        <v>2</v>
      </c>
      <c r="AR161" s="11">
        <f t="shared" si="163"/>
        <v>0</v>
      </c>
      <c r="AS161" s="11">
        <f t="shared" si="164"/>
        <v>0</v>
      </c>
      <c r="AT161" s="11">
        <f t="shared" si="165"/>
        <v>0</v>
      </c>
      <c r="AU161" s="11">
        <f t="shared" si="166"/>
        <v>1</v>
      </c>
      <c r="AV161" s="11">
        <f t="shared" si="167"/>
        <v>0</v>
      </c>
      <c r="AW161" s="11">
        <f t="shared" si="168"/>
        <v>0</v>
      </c>
      <c r="AX161" s="10">
        <f t="shared" si="169"/>
        <v>1</v>
      </c>
      <c r="AY161" s="12" t="s">
        <v>1338</v>
      </c>
      <c r="AZ161" s="12" t="s">
        <v>1396</v>
      </c>
      <c r="BA161" s="13">
        <v>2293</v>
      </c>
      <c r="BB161" s="10">
        <f t="shared" si="71"/>
        <v>1</v>
      </c>
      <c r="BC161" s="17">
        <f t="shared" si="170"/>
        <v>1.8</v>
      </c>
      <c r="BD161" s="10" t="str">
        <f t="shared" si="171"/>
        <v>Varken eller</v>
      </c>
    </row>
    <row r="162" spans="1:56" ht="14.25" x14ac:dyDescent="0.2">
      <c r="A162" s="6" t="s">
        <v>862</v>
      </c>
      <c r="B162" s="7">
        <v>1762</v>
      </c>
      <c r="C162" s="6" t="s">
        <v>1139</v>
      </c>
      <c r="D162" s="9" t="str">
        <f t="shared" si="123"/>
        <v>Joacim Sandvall</v>
      </c>
      <c r="E162" s="10" t="str">
        <f t="shared" si="124"/>
        <v>joacim.sandvall@munkfors.se</v>
      </c>
      <c r="F162" s="10" t="str">
        <f t="shared" si="125"/>
        <v>Skolkurator och ANDT-samordnare</v>
      </c>
      <c r="G162" s="11">
        <f t="shared" si="126"/>
        <v>0</v>
      </c>
      <c r="H162" s="11">
        <f t="shared" si="127"/>
        <v>0</v>
      </c>
      <c r="I162" s="11">
        <f t="shared" si="128"/>
        <v>1.25</v>
      </c>
      <c r="J162" s="11">
        <f t="shared" si="129"/>
        <v>1.25</v>
      </c>
      <c r="K162" s="11">
        <f t="shared" si="130"/>
        <v>0</v>
      </c>
      <c r="L162" s="10">
        <f t="shared" si="131"/>
        <v>2.5</v>
      </c>
      <c r="M162" s="11">
        <f t="shared" si="132"/>
        <v>1</v>
      </c>
      <c r="N162" s="11">
        <f t="shared" si="133"/>
        <v>1</v>
      </c>
      <c r="O162" s="11">
        <f t="shared" si="134"/>
        <v>1</v>
      </c>
      <c r="P162" s="11">
        <f t="shared" si="135"/>
        <v>1</v>
      </c>
      <c r="Q162" s="11">
        <f t="shared" si="136"/>
        <v>0</v>
      </c>
      <c r="R162" s="11">
        <f t="shared" si="137"/>
        <v>0</v>
      </c>
      <c r="S162" s="10">
        <f t="shared" si="138"/>
        <v>4</v>
      </c>
      <c r="T162" s="11">
        <f t="shared" si="139"/>
        <v>0</v>
      </c>
      <c r="U162" s="11">
        <f t="shared" si="140"/>
        <v>0</v>
      </c>
      <c r="V162" s="11">
        <f t="shared" si="141"/>
        <v>0</v>
      </c>
      <c r="W162" s="11">
        <f t="shared" si="142"/>
        <v>0</v>
      </c>
      <c r="X162" s="11">
        <f t="shared" si="143"/>
        <v>0</v>
      </c>
      <c r="Y162" s="11">
        <f t="shared" si="144"/>
        <v>0.625</v>
      </c>
      <c r="Z162" s="11">
        <f t="shared" si="145"/>
        <v>0.625</v>
      </c>
      <c r="AA162" s="11">
        <f t="shared" si="146"/>
        <v>0</v>
      </c>
      <c r="AB162" s="11">
        <f t="shared" si="147"/>
        <v>0</v>
      </c>
      <c r="AC162" s="10">
        <f t="shared" si="148"/>
        <v>1.25</v>
      </c>
      <c r="AD162" s="11">
        <f t="shared" si="149"/>
        <v>1</v>
      </c>
      <c r="AE162" s="11">
        <f t="shared" si="150"/>
        <v>0</v>
      </c>
      <c r="AF162" s="11">
        <f t="shared" si="151"/>
        <v>0</v>
      </c>
      <c r="AG162" s="11">
        <f t="shared" si="152"/>
        <v>0</v>
      </c>
      <c r="AH162" s="11">
        <f t="shared" si="153"/>
        <v>1</v>
      </c>
      <c r="AI162" s="11">
        <f t="shared" si="154"/>
        <v>0</v>
      </c>
      <c r="AJ162" s="10">
        <f t="shared" si="155"/>
        <v>2</v>
      </c>
      <c r="AK162" s="11">
        <f t="shared" si="156"/>
        <v>1</v>
      </c>
      <c r="AL162" s="11">
        <f t="shared" si="157"/>
        <v>1</v>
      </c>
      <c r="AM162" s="11">
        <f t="shared" si="158"/>
        <v>1</v>
      </c>
      <c r="AN162" s="11">
        <f t="shared" si="159"/>
        <v>1</v>
      </c>
      <c r="AO162" s="11">
        <f t="shared" si="160"/>
        <v>0</v>
      </c>
      <c r="AP162" s="11">
        <f t="shared" si="161"/>
        <v>0</v>
      </c>
      <c r="AQ162" s="10">
        <f t="shared" si="162"/>
        <v>4</v>
      </c>
      <c r="AR162" s="11">
        <f t="shared" si="163"/>
        <v>1</v>
      </c>
      <c r="AS162" s="11">
        <f t="shared" si="164"/>
        <v>0</v>
      </c>
      <c r="AT162" s="11">
        <f t="shared" si="165"/>
        <v>0</v>
      </c>
      <c r="AU162" s="11">
        <f t="shared" si="166"/>
        <v>0</v>
      </c>
      <c r="AV162" s="11">
        <f t="shared" si="167"/>
        <v>0</v>
      </c>
      <c r="AW162" s="11">
        <f t="shared" si="168"/>
        <v>0</v>
      </c>
      <c r="AX162" s="10">
        <f t="shared" si="169"/>
        <v>1</v>
      </c>
      <c r="AY162" s="12" t="s">
        <v>1583</v>
      </c>
      <c r="AZ162" s="12">
        <v>818</v>
      </c>
      <c r="BA162" s="13">
        <v>2312</v>
      </c>
      <c r="BB162" s="10">
        <f t="shared" si="71"/>
        <v>2</v>
      </c>
      <c r="BC162" s="17">
        <f t="shared" si="170"/>
        <v>2.4</v>
      </c>
      <c r="BD162" s="10" t="str">
        <f t="shared" si="171"/>
        <v>Bra</v>
      </c>
    </row>
    <row r="163" spans="1:56" ht="14.25" x14ac:dyDescent="0.2">
      <c r="A163" s="6" t="s">
        <v>862</v>
      </c>
      <c r="B163" s="7">
        <v>1760</v>
      </c>
      <c r="C163" s="6" t="s">
        <v>365</v>
      </c>
      <c r="D163" s="9" t="str">
        <f t="shared" si="123"/>
        <v>Kristina Karlsson</v>
      </c>
      <c r="E163" s="10" t="str">
        <f t="shared" si="124"/>
        <v>kristina.karlsson@storfors.se</v>
      </c>
      <c r="F163" s="10" t="str">
        <f t="shared" si="125"/>
        <v>Folkhälsosamordnare</v>
      </c>
      <c r="G163" s="11">
        <f t="shared" si="126"/>
        <v>0</v>
      </c>
      <c r="H163" s="11">
        <f t="shared" si="127"/>
        <v>0</v>
      </c>
      <c r="I163" s="11">
        <f t="shared" si="128"/>
        <v>1.25</v>
      </c>
      <c r="J163" s="11">
        <f t="shared" si="129"/>
        <v>1.25</v>
      </c>
      <c r="K163" s="11">
        <f t="shared" si="130"/>
        <v>0</v>
      </c>
      <c r="L163" s="10">
        <f t="shared" si="131"/>
        <v>2.5</v>
      </c>
      <c r="M163" s="11">
        <f t="shared" si="132"/>
        <v>1</v>
      </c>
      <c r="N163" s="11">
        <f t="shared" si="133"/>
        <v>0</v>
      </c>
      <c r="O163" s="11">
        <f t="shared" si="134"/>
        <v>1</v>
      </c>
      <c r="P163" s="11">
        <f t="shared" si="135"/>
        <v>1</v>
      </c>
      <c r="Q163" s="11">
        <f t="shared" si="136"/>
        <v>0</v>
      </c>
      <c r="R163" s="11">
        <f t="shared" si="137"/>
        <v>0</v>
      </c>
      <c r="S163" s="10">
        <f t="shared" si="138"/>
        <v>3</v>
      </c>
      <c r="T163" s="11">
        <f t="shared" si="139"/>
        <v>0</v>
      </c>
      <c r="U163" s="11">
        <f t="shared" si="140"/>
        <v>0.625</v>
      </c>
      <c r="V163" s="11">
        <f t="shared" si="141"/>
        <v>0</v>
      </c>
      <c r="W163" s="11">
        <f t="shared" si="142"/>
        <v>0.625</v>
      </c>
      <c r="X163" s="11">
        <f t="shared" si="143"/>
        <v>0</v>
      </c>
      <c r="Y163" s="11">
        <f t="shared" si="144"/>
        <v>0.625</v>
      </c>
      <c r="Z163" s="11">
        <f t="shared" si="145"/>
        <v>0.625</v>
      </c>
      <c r="AA163" s="11">
        <f t="shared" si="146"/>
        <v>0</v>
      </c>
      <c r="AB163" s="11">
        <f t="shared" si="147"/>
        <v>0</v>
      </c>
      <c r="AC163" s="10">
        <f t="shared" si="148"/>
        <v>2.5</v>
      </c>
      <c r="AD163" s="11">
        <f t="shared" si="149"/>
        <v>1</v>
      </c>
      <c r="AE163" s="11">
        <f t="shared" si="150"/>
        <v>0</v>
      </c>
      <c r="AF163" s="11">
        <f t="shared" si="151"/>
        <v>0</v>
      </c>
      <c r="AG163" s="11">
        <f t="shared" si="152"/>
        <v>2</v>
      </c>
      <c r="AH163" s="11">
        <f t="shared" si="153"/>
        <v>0</v>
      </c>
      <c r="AI163" s="11">
        <f t="shared" si="154"/>
        <v>0</v>
      </c>
      <c r="AJ163" s="10">
        <f t="shared" si="155"/>
        <v>3</v>
      </c>
      <c r="AK163" s="11">
        <f t="shared" si="156"/>
        <v>1</v>
      </c>
      <c r="AL163" s="11">
        <f t="shared" si="157"/>
        <v>1</v>
      </c>
      <c r="AM163" s="11">
        <f t="shared" si="158"/>
        <v>1</v>
      </c>
      <c r="AN163" s="11">
        <f t="shared" si="159"/>
        <v>1</v>
      </c>
      <c r="AO163" s="11">
        <f t="shared" si="160"/>
        <v>0</v>
      </c>
      <c r="AP163" s="11">
        <f t="shared" si="161"/>
        <v>0</v>
      </c>
      <c r="AQ163" s="10">
        <f t="shared" si="162"/>
        <v>4</v>
      </c>
      <c r="AR163" s="11">
        <f t="shared" si="163"/>
        <v>0</v>
      </c>
      <c r="AS163" s="11">
        <f t="shared" si="164"/>
        <v>1</v>
      </c>
      <c r="AT163" s="11">
        <f t="shared" si="165"/>
        <v>1</v>
      </c>
      <c r="AU163" s="11">
        <f t="shared" si="166"/>
        <v>0</v>
      </c>
      <c r="AV163" s="11">
        <f t="shared" si="167"/>
        <v>0</v>
      </c>
      <c r="AW163" s="11">
        <f t="shared" si="168"/>
        <v>0</v>
      </c>
      <c r="AX163" s="10">
        <f t="shared" si="169"/>
        <v>2</v>
      </c>
      <c r="AY163" s="12">
        <v>788</v>
      </c>
      <c r="AZ163" s="12" t="s">
        <v>1334</v>
      </c>
      <c r="BA163" s="13">
        <v>2227</v>
      </c>
      <c r="BB163" s="10">
        <f t="shared" si="71"/>
        <v>1</v>
      </c>
      <c r="BC163" s="17">
        <f t="shared" si="170"/>
        <v>2.6</v>
      </c>
      <c r="BD163" s="10" t="str">
        <f t="shared" si="171"/>
        <v>Bra</v>
      </c>
    </row>
    <row r="164" spans="1:56" ht="14.25" x14ac:dyDescent="0.2">
      <c r="A164" s="6" t="s">
        <v>862</v>
      </c>
      <c r="B164" s="7">
        <v>1737</v>
      </c>
      <c r="C164" s="6" t="s">
        <v>885</v>
      </c>
      <c r="D164" s="9" t="str">
        <f t="shared" si="123"/>
        <v>Jörgen Johansson</v>
      </c>
      <c r="E164" s="10" t="str">
        <f t="shared" si="124"/>
        <v>jorgen.johansson@torsby.se</v>
      </c>
      <c r="F164" s="10" t="str">
        <f t="shared" si="125"/>
        <v>ANDT samordnare/ fritidgårdsförest.</v>
      </c>
      <c r="G164" s="11">
        <f t="shared" si="126"/>
        <v>0</v>
      </c>
      <c r="H164" s="11">
        <f t="shared" si="127"/>
        <v>0</v>
      </c>
      <c r="I164" s="11">
        <f t="shared" si="128"/>
        <v>1.25</v>
      </c>
      <c r="J164" s="11">
        <f t="shared" si="129"/>
        <v>0</v>
      </c>
      <c r="K164" s="11">
        <f t="shared" si="130"/>
        <v>0</v>
      </c>
      <c r="L164" s="10">
        <f t="shared" si="131"/>
        <v>1.25</v>
      </c>
      <c r="M164" s="11">
        <f t="shared" si="132"/>
        <v>1</v>
      </c>
      <c r="N164" s="11">
        <f t="shared" si="133"/>
        <v>0</v>
      </c>
      <c r="O164" s="11">
        <f t="shared" si="134"/>
        <v>1</v>
      </c>
      <c r="P164" s="11">
        <f t="shared" si="135"/>
        <v>1</v>
      </c>
      <c r="Q164" s="11">
        <f t="shared" si="136"/>
        <v>0</v>
      </c>
      <c r="R164" s="11">
        <f t="shared" si="137"/>
        <v>0</v>
      </c>
      <c r="S164" s="10">
        <f t="shared" si="138"/>
        <v>3</v>
      </c>
      <c r="T164" s="11">
        <f t="shared" si="139"/>
        <v>0</v>
      </c>
      <c r="U164" s="11">
        <f t="shared" si="140"/>
        <v>0</v>
      </c>
      <c r="V164" s="11">
        <f t="shared" si="141"/>
        <v>0.625</v>
      </c>
      <c r="W164" s="11">
        <f t="shared" si="142"/>
        <v>0</v>
      </c>
      <c r="X164" s="11">
        <f t="shared" si="143"/>
        <v>0</v>
      </c>
      <c r="Y164" s="11">
        <f t="shared" si="144"/>
        <v>0.625</v>
      </c>
      <c r="Z164" s="11">
        <f t="shared" si="145"/>
        <v>0.625</v>
      </c>
      <c r="AA164" s="11">
        <f t="shared" si="146"/>
        <v>0.625</v>
      </c>
      <c r="AB164" s="11">
        <f t="shared" si="147"/>
        <v>0</v>
      </c>
      <c r="AC164" s="10">
        <f t="shared" si="148"/>
        <v>2.5</v>
      </c>
      <c r="AD164" s="11">
        <f t="shared" si="149"/>
        <v>1</v>
      </c>
      <c r="AE164" s="11">
        <f t="shared" si="150"/>
        <v>2</v>
      </c>
      <c r="AF164" s="11">
        <f t="shared" si="151"/>
        <v>1</v>
      </c>
      <c r="AG164" s="11">
        <f t="shared" si="152"/>
        <v>0</v>
      </c>
      <c r="AH164" s="11">
        <f t="shared" si="153"/>
        <v>0</v>
      </c>
      <c r="AI164" s="11">
        <f t="shared" si="154"/>
        <v>0</v>
      </c>
      <c r="AJ164" s="10">
        <f t="shared" si="155"/>
        <v>4</v>
      </c>
      <c r="AK164" s="11">
        <f t="shared" si="156"/>
        <v>1</v>
      </c>
      <c r="AL164" s="11">
        <f t="shared" si="157"/>
        <v>1</v>
      </c>
      <c r="AM164" s="11">
        <f t="shared" si="158"/>
        <v>1</v>
      </c>
      <c r="AN164" s="11">
        <f t="shared" si="159"/>
        <v>1</v>
      </c>
      <c r="AO164" s="11">
        <f t="shared" si="160"/>
        <v>1</v>
      </c>
      <c r="AP164" s="11">
        <f t="shared" si="161"/>
        <v>0</v>
      </c>
      <c r="AQ164" s="10">
        <f t="shared" si="162"/>
        <v>5</v>
      </c>
      <c r="AR164" s="11">
        <f t="shared" si="163"/>
        <v>0</v>
      </c>
      <c r="AS164" s="11">
        <f t="shared" si="164"/>
        <v>1</v>
      </c>
      <c r="AT164" s="11">
        <f t="shared" si="165"/>
        <v>1</v>
      </c>
      <c r="AU164" s="11">
        <f t="shared" si="166"/>
        <v>0</v>
      </c>
      <c r="AV164" s="11">
        <f t="shared" si="167"/>
        <v>0</v>
      </c>
      <c r="AW164" s="11">
        <f t="shared" si="168"/>
        <v>0</v>
      </c>
      <c r="AX164" s="10">
        <f t="shared" si="169"/>
        <v>2</v>
      </c>
      <c r="AY164" s="12" t="s">
        <v>1584</v>
      </c>
      <c r="AZ164" s="12" t="s">
        <v>1585</v>
      </c>
      <c r="BA164" s="13">
        <v>4237</v>
      </c>
      <c r="BB164" s="10">
        <f t="shared" si="71"/>
        <v>5</v>
      </c>
      <c r="BC164" s="17">
        <f t="shared" si="170"/>
        <v>3.3</v>
      </c>
      <c r="BD164" s="10" t="str">
        <f t="shared" si="171"/>
        <v>Varken eller</v>
      </c>
    </row>
    <row r="165" spans="1:56" ht="14.25" x14ac:dyDescent="0.2">
      <c r="A165" s="6" t="s">
        <v>862</v>
      </c>
      <c r="B165" s="7">
        <v>1763</v>
      </c>
      <c r="C165" s="6" t="s">
        <v>892</v>
      </c>
      <c r="D165" s="9" t="str">
        <f t="shared" ref="D165:D217" si="172">IFERROR(VLOOKUP(C165,Svar, 2, FALSE), "")</f>
        <v>Marcus Ekholm</v>
      </c>
      <c r="E165" s="10" t="str">
        <f t="shared" ref="E165:E217" si="173">IFERROR(VLOOKUP(C165,Svar, 3, FALSE), "")</f>
        <v>marcus.ekholm@forshaga.se</v>
      </c>
      <c r="F165" s="10" t="str">
        <f t="shared" ref="F165:F217" si="174">IFERROR(VLOOKUP(C165,Svar, 4, FALSE), "")</f>
        <v>Förvaltningschef Kultur, fritid &amp; näringsliv</v>
      </c>
      <c r="G165" s="11">
        <f t="shared" ref="G165:G217" si="175">IF(LEN(D165) &gt; 0, IF(IFERROR(FIND("a.", VLOOKUP(C165,Svar, 5, FALSE)), 0), 1.25, 0), "")</f>
        <v>1.25</v>
      </c>
      <c r="H165" s="11">
        <f t="shared" ref="H165:H217" si="176">IF(LEN(D165) &gt; 0, IF(IFERROR(FIND("b.", VLOOKUP(C165,Svar, 5, FALSE)), 0), 1.25, 0), "")</f>
        <v>0</v>
      </c>
      <c r="I165" s="11">
        <f t="shared" ref="I165:I217" si="177">IF(LEN(D165) &gt; 0, IF(IFERROR(FIND("c.", VLOOKUP(C165,Svar, 5, FALSE)), 0), 1.25, 0), "")</f>
        <v>1.25</v>
      </c>
      <c r="J165" s="11">
        <f t="shared" ref="J165:J217" si="178">IF(LEN(D165) &gt; 0, IF(IFERROR(FIND("d.", VLOOKUP(C165,Svar, 5, FALSE)), 0), 1.25, 0), "")</f>
        <v>0</v>
      </c>
      <c r="K165" s="11">
        <f t="shared" ref="K165:K217" si="179">IF(LEN(D165) &gt; 0, 0, "")</f>
        <v>0</v>
      </c>
      <c r="L165" s="10">
        <f t="shared" ref="L165:L217" si="180">IF(LEN(D165) &gt; 0, SUM(G165:K165), "")</f>
        <v>2.5</v>
      </c>
      <c r="M165" s="11">
        <f t="shared" ref="M165:M217" si="181">IF(LEN(D165) &gt; 0, IF(IFERROR(FIND("a.", VLOOKUP(C165,Svar, 7, FALSE)), 0), 1, 0), "")</f>
        <v>1</v>
      </c>
      <c r="N165" s="11">
        <f t="shared" ref="N165:N217" si="182">IF(LEN(D165) &gt; 0, IF(IFERROR(FIND("b.", VLOOKUP(C165,Svar, 7, FALSE)), 0), 1, 0), "")</f>
        <v>0</v>
      </c>
      <c r="O165" s="11">
        <f t="shared" ref="O165:O217" si="183">IF(LEN(D165) &gt; 0, IF(IFERROR(FIND("c.", VLOOKUP(C165,Svar, 7, FALSE)), 0), 1, 0), "")</f>
        <v>1</v>
      </c>
      <c r="P165" s="11">
        <f t="shared" ref="P165:P217" si="184">IF(LEN(D165) &gt; 0, IF(IFERROR(FIND("d.", VLOOKUP(C165,Svar, 7, FALSE)), 0), 1, 0), "")</f>
        <v>1</v>
      </c>
      <c r="Q165" s="11">
        <f t="shared" ref="Q165:Q217" si="185">IF(LEN(D165) &gt; 0, IF(IFERROR(FIND("e.", VLOOKUP(C165,Svar, 7, FALSE)), 0), 1, 0), "")</f>
        <v>0</v>
      </c>
      <c r="R165" s="11">
        <f t="shared" ref="R165:R217" si="186">IF(LEN(D165) &gt; 0, 0, "")</f>
        <v>0</v>
      </c>
      <c r="S165" s="10">
        <f t="shared" ref="S165:S217" si="187">IF(LEN(D165) &gt; 0, SUM(M165:R165), "")</f>
        <v>3</v>
      </c>
      <c r="T165" s="11">
        <f t="shared" ref="T165:T217" si="188">IF(LEN(D165) &gt; 0, IF(IFERROR(FIND("a.", VLOOKUP(C165,Svar, 8, FALSE)), 0), 0.625, 0), "")</f>
        <v>0.625</v>
      </c>
      <c r="U165" s="11">
        <f t="shared" ref="U165:U217" si="189">IF(LEN(D165) &gt; 0, IF(IFERROR(FIND("b.", VLOOKUP(C165,Svar, 8, FALSE)), 0), 0.625, 0), "")</f>
        <v>0.625</v>
      </c>
      <c r="V165" s="11">
        <f t="shared" ref="V165:V217" si="190">IF(LEN(D165) &gt; 0, IF(IFERROR(FIND("c.", VLOOKUP(C165,Svar, 8, FALSE)), 0), 0.625, 0), "")</f>
        <v>0.625</v>
      </c>
      <c r="W165" s="11">
        <f t="shared" ref="W165:W217" si="191">IF(LEN(D165) &gt; 0, IF(IFERROR(FIND("d.", VLOOKUP(C165,Svar, 8, FALSE)), 0), 0.625, 0), "")</f>
        <v>0.625</v>
      </c>
      <c r="X165" s="11">
        <f t="shared" ref="X165:X217" si="192">IF(LEN(D165) &gt; 0, IF(IFERROR(FIND("e.", VLOOKUP(C165,Svar, 8, FALSE)), 0), 0.625, 0), "")</f>
        <v>0.625</v>
      </c>
      <c r="Y165" s="11">
        <f t="shared" ref="Y165:Y217" si="193">IF(LEN(D165) &gt; 0, IF(IFERROR(FIND("f.", VLOOKUP(C165,Svar, 8, FALSE)), 0), 0.625, 0), "")</f>
        <v>0.625</v>
      </c>
      <c r="Z165" s="11">
        <f t="shared" ref="Z165:Z217" si="194">IF(LEN(D165) &gt; 0, IF(IFERROR(FIND("g.", VLOOKUP(C165,Svar, 8, FALSE)), 0), 0.625, 0), "")</f>
        <v>0.625</v>
      </c>
      <c r="AA165" s="11">
        <f t="shared" ref="AA165:AA217" si="195">IF(LEN(D165) &gt; 0, IF(IFERROR(FIND("h.", VLOOKUP(C165,Svar, 8, FALSE)), 0), 0.625, 0), "")</f>
        <v>0.625</v>
      </c>
      <c r="AB165" s="11">
        <f t="shared" ref="AB165:AB217" si="196">IF(LEN(D165) &gt; 0, 0, "")</f>
        <v>0</v>
      </c>
      <c r="AC165" s="10">
        <f t="shared" ref="AC165:AC217" si="197">IF(LEN(D165) &gt; 0, SUM(T165:AB165), "")</f>
        <v>5</v>
      </c>
      <c r="AD165" s="11">
        <f t="shared" ref="AD165:AD217" si="198">IF(LEN(D165) &gt; 0, IF(IFERROR(FIND("a.", VLOOKUP(C165,Svar, 9, FALSE)), 0), 1, 0), "")</f>
        <v>1</v>
      </c>
      <c r="AE165" s="11">
        <f t="shared" ref="AE165:AE217" si="199">IF(LEN(D165) &gt; 0, IF(IFERROR(FIND("b.", VLOOKUP(C165,Svar, 9, FALSE)), 0), 2, 0), "")</f>
        <v>0</v>
      </c>
      <c r="AF165" s="11">
        <f t="shared" ref="AF165:AF217" si="200">IF(LEN(D165) &gt; 0, IF(IFERROR(FIND("c.", VLOOKUP(C165,Svar, 9, FALSE)), 0), 1, 0), "")</f>
        <v>0</v>
      </c>
      <c r="AG165" s="11">
        <f t="shared" ref="AG165:AG217" si="201">IF(LEN(D165) &gt; 0, IF(IFERROR(FIND("d.", VLOOKUP(C165,Svar, 9, FALSE)), 0), 2, 0), "")</f>
        <v>0</v>
      </c>
      <c r="AH165" s="11">
        <f t="shared" ref="AH165:AH217" si="202">IF(LEN(D165) &gt; 0, IF(IFERROR(FIND("e.", VLOOKUP(C165,Svar, 9, FALSE)), 0), 1, 0), "")</f>
        <v>0</v>
      </c>
      <c r="AI165" s="11">
        <f t="shared" ref="AI165:AI217" si="203">IF(LEN(D165) &gt; 0, 0, "")</f>
        <v>0</v>
      </c>
      <c r="AJ165" s="10">
        <f t="shared" ref="AJ165:AJ217" si="204">IF(LEN(D165) &gt; 0, IF(SUM(AD165:AI165) &gt; 5, 5, SUM(AD165:AI165)), "")</f>
        <v>1</v>
      </c>
      <c r="AK165" s="11">
        <f t="shared" ref="AK165:AK217" si="205">IF(LEN(D165) &gt; 0, IF(IFERROR(FIND("a.", VLOOKUP(C165,Svar, 10, FALSE)), 0), 1, 0), "")</f>
        <v>1</v>
      </c>
      <c r="AL165" s="11">
        <f t="shared" ref="AL165:AL217" si="206">IF(LEN(D165) &gt; 0, IF(IFERROR(FIND("b.", VLOOKUP(C165,Svar, 10, FALSE)), 0), 1, 0), "")</f>
        <v>1</v>
      </c>
      <c r="AM165" s="11">
        <f t="shared" ref="AM165:AM217" si="207">IF(LEN(D165) &gt; 0, IF(IFERROR(FIND("c.", VLOOKUP(C165,Svar, 10, FALSE)), 0), 1, 0), "")</f>
        <v>1</v>
      </c>
      <c r="AN165" s="11">
        <f t="shared" ref="AN165:AN217" si="208">IF(LEN(D165) &gt; 0, IF(IFERROR(FIND("d.", VLOOKUP(C165,Svar, 10, FALSE)), 0), 1, 0), "")</f>
        <v>1</v>
      </c>
      <c r="AO165" s="11">
        <f t="shared" ref="AO165:AO217" si="209">IF(LEN(D165) &gt; 0, IF(IFERROR(FIND("e.", VLOOKUP(C165,Svar, 10, FALSE)), 0), 1, 0), "")</f>
        <v>0</v>
      </c>
      <c r="AP165" s="11">
        <f t="shared" ref="AP165:AP217" si="210">IF(LEN(D165) &gt; 0, 0, "")</f>
        <v>0</v>
      </c>
      <c r="AQ165" s="10">
        <f t="shared" ref="AQ165:AQ217" si="211">IF(LEN(D165) &gt; 0, SUM(AK165:AP165), "")</f>
        <v>4</v>
      </c>
      <c r="AR165" s="11">
        <f t="shared" ref="AR165:AR217" si="212">IF(LEN(D165) &gt; 0, IF(IFERROR(FIND("a.", VLOOKUP(C165,Svar, 11, FALSE)), 0), 1, 0), "")</f>
        <v>1</v>
      </c>
      <c r="AS165" s="11">
        <f t="shared" ref="AS165:AS217" si="213">IF(LEN(D165) &gt; 0, IF(IFERROR(FIND("b.", VLOOKUP(C165,Svar, 11, FALSE)), 0), 1, 0), "")</f>
        <v>0</v>
      </c>
      <c r="AT165" s="11">
        <f t="shared" ref="AT165:AT217" si="214">IF(LEN(D165) &gt; 0, IF(IFERROR(FIND("c.", VLOOKUP(C165,Svar, 11, FALSE)), 0), 1, 0), "")</f>
        <v>1</v>
      </c>
      <c r="AU165" s="11">
        <f t="shared" ref="AU165:AU217" si="215">IF(LEN(D165) &gt; 0, IF(IFERROR(FIND("d.", VLOOKUP(C165,Svar, 11, FALSE)), 0), 1, 0), "")</f>
        <v>0</v>
      </c>
      <c r="AV165" s="11">
        <f t="shared" ref="AV165:AV217" si="216">IF(LEN(D165) &gt; 0, IF(IFERROR(FIND("e.", VLOOKUP(C165,Svar, 11, FALSE)), 0), 1, 0), "")</f>
        <v>0</v>
      </c>
      <c r="AW165" s="11">
        <f t="shared" ref="AW165:AW217" si="217">IF(LEN(D165) &gt; 0, 0, "")</f>
        <v>0</v>
      </c>
      <c r="AX165" s="10">
        <f t="shared" ref="AX165:AX217" si="218">IF(LEN(D165) &gt; 0, SUM(AR165:AW165), "")</f>
        <v>2</v>
      </c>
      <c r="AY165" s="12" t="s">
        <v>1586</v>
      </c>
      <c r="AZ165" s="12" t="s">
        <v>1587</v>
      </c>
      <c r="BA165" s="13">
        <v>2744</v>
      </c>
      <c r="BB165" s="10">
        <f t="shared" si="71"/>
        <v>3</v>
      </c>
      <c r="BC165" s="17">
        <f t="shared" ref="BC165:BC217" si="219">IF(LEN(D165) &gt; 0, ROUND((L165+S165+AC165+AJ165+AQ165+AX165+BB165)/7, 1), "")</f>
        <v>2.9</v>
      </c>
      <c r="BD165" s="10" t="str">
        <f t="shared" ref="BD165:BD217" si="220">IF(LEN(D165) &gt; 0, VLOOKUP(C165,Svar, 12, FALSE), "")</f>
        <v>Varken eller</v>
      </c>
    </row>
    <row r="166" spans="1:56" ht="14.25" x14ac:dyDescent="0.2">
      <c r="A166" s="6" t="s">
        <v>862</v>
      </c>
      <c r="B166" s="7">
        <v>1781</v>
      </c>
      <c r="C166" s="6" t="s">
        <v>876</v>
      </c>
      <c r="D166" s="9" t="str">
        <f t="shared" si="172"/>
        <v>Johan Öhman</v>
      </c>
      <c r="E166" s="10" t="str">
        <f t="shared" si="173"/>
        <v>johan.ohman@kristinehamn.se</v>
      </c>
      <c r="F166" s="10" t="str">
        <f t="shared" si="174"/>
        <v>Enhetschef Folkhälsoenheten</v>
      </c>
      <c r="G166" s="11">
        <f t="shared" si="175"/>
        <v>0</v>
      </c>
      <c r="H166" s="11">
        <f t="shared" si="176"/>
        <v>0</v>
      </c>
      <c r="I166" s="11">
        <f t="shared" si="177"/>
        <v>0</v>
      </c>
      <c r="J166" s="11">
        <f t="shared" si="178"/>
        <v>0</v>
      </c>
      <c r="K166" s="11">
        <f t="shared" si="179"/>
        <v>0</v>
      </c>
      <c r="L166" s="10">
        <f t="shared" si="180"/>
        <v>0</v>
      </c>
      <c r="M166" s="11">
        <f t="shared" si="181"/>
        <v>1</v>
      </c>
      <c r="N166" s="11">
        <f t="shared" si="182"/>
        <v>1</v>
      </c>
      <c r="O166" s="11">
        <f t="shared" si="183"/>
        <v>1</v>
      </c>
      <c r="P166" s="11">
        <f t="shared" si="184"/>
        <v>1</v>
      </c>
      <c r="Q166" s="11">
        <f t="shared" si="185"/>
        <v>0</v>
      </c>
      <c r="R166" s="11">
        <f t="shared" si="186"/>
        <v>0</v>
      </c>
      <c r="S166" s="10">
        <f t="shared" si="187"/>
        <v>4</v>
      </c>
      <c r="T166" s="11">
        <f t="shared" si="188"/>
        <v>0.625</v>
      </c>
      <c r="U166" s="11">
        <f t="shared" si="189"/>
        <v>0.625</v>
      </c>
      <c r="V166" s="11">
        <f t="shared" si="190"/>
        <v>0.625</v>
      </c>
      <c r="W166" s="11">
        <f t="shared" si="191"/>
        <v>0</v>
      </c>
      <c r="X166" s="11">
        <f t="shared" si="192"/>
        <v>0</v>
      </c>
      <c r="Y166" s="11">
        <f t="shared" si="193"/>
        <v>0.625</v>
      </c>
      <c r="Z166" s="11">
        <f t="shared" si="194"/>
        <v>0</v>
      </c>
      <c r="AA166" s="11">
        <f t="shared" si="195"/>
        <v>0.625</v>
      </c>
      <c r="AB166" s="11">
        <f t="shared" si="196"/>
        <v>0</v>
      </c>
      <c r="AC166" s="10">
        <f t="shared" si="197"/>
        <v>3.125</v>
      </c>
      <c r="AD166" s="11">
        <f t="shared" si="198"/>
        <v>0</v>
      </c>
      <c r="AE166" s="11">
        <f t="shared" si="199"/>
        <v>2</v>
      </c>
      <c r="AF166" s="11">
        <f t="shared" si="200"/>
        <v>1</v>
      </c>
      <c r="AG166" s="11">
        <f t="shared" si="201"/>
        <v>0</v>
      </c>
      <c r="AH166" s="11">
        <f t="shared" si="202"/>
        <v>1</v>
      </c>
      <c r="AI166" s="11">
        <f t="shared" si="203"/>
        <v>0</v>
      </c>
      <c r="AJ166" s="10">
        <f t="shared" si="204"/>
        <v>4</v>
      </c>
      <c r="AK166" s="11">
        <f t="shared" si="205"/>
        <v>1</v>
      </c>
      <c r="AL166" s="11">
        <f t="shared" si="206"/>
        <v>1</v>
      </c>
      <c r="AM166" s="11">
        <f t="shared" si="207"/>
        <v>1</v>
      </c>
      <c r="AN166" s="11">
        <f t="shared" si="208"/>
        <v>1</v>
      </c>
      <c r="AO166" s="11">
        <f t="shared" si="209"/>
        <v>0</v>
      </c>
      <c r="AP166" s="11">
        <f t="shared" si="210"/>
        <v>0</v>
      </c>
      <c r="AQ166" s="10">
        <f t="shared" si="211"/>
        <v>4</v>
      </c>
      <c r="AR166" s="11">
        <f t="shared" si="212"/>
        <v>1</v>
      </c>
      <c r="AS166" s="11">
        <f t="shared" si="213"/>
        <v>0</v>
      </c>
      <c r="AT166" s="11">
        <f t="shared" si="214"/>
        <v>0</v>
      </c>
      <c r="AU166" s="11">
        <f t="shared" si="215"/>
        <v>0</v>
      </c>
      <c r="AV166" s="11">
        <f t="shared" si="216"/>
        <v>0</v>
      </c>
      <c r="AW166" s="11">
        <f t="shared" si="217"/>
        <v>0</v>
      </c>
      <c r="AX166" s="10">
        <f t="shared" si="218"/>
        <v>1</v>
      </c>
      <c r="AY166" s="12" t="s">
        <v>1588</v>
      </c>
      <c r="AZ166" s="12" t="s">
        <v>1473</v>
      </c>
      <c r="BA166" s="13">
        <v>2787</v>
      </c>
      <c r="BB166" s="10">
        <f t="shared" si="71"/>
        <v>3</v>
      </c>
      <c r="BC166" s="17">
        <f t="shared" si="219"/>
        <v>2.7</v>
      </c>
      <c r="BD166" s="10" t="str">
        <f t="shared" si="220"/>
        <v>Varken eller</v>
      </c>
    </row>
    <row r="167" spans="1:56" ht="14.25" x14ac:dyDescent="0.2">
      <c r="A167" s="6" t="s">
        <v>862</v>
      </c>
      <c r="B167" s="7">
        <v>1785</v>
      </c>
      <c r="C167" s="6" t="s">
        <v>882</v>
      </c>
      <c r="D167" s="9" t="str">
        <f t="shared" si="172"/>
        <v>Hans Hellberg</v>
      </c>
      <c r="E167" s="10" t="str">
        <f t="shared" si="173"/>
        <v>hanshellberg@saffle.se</v>
      </c>
      <c r="F167" s="10" t="str">
        <f t="shared" si="174"/>
        <v>Fritidsledare</v>
      </c>
      <c r="G167" s="11">
        <f t="shared" si="175"/>
        <v>0</v>
      </c>
      <c r="H167" s="11">
        <f t="shared" si="176"/>
        <v>0</v>
      </c>
      <c r="I167" s="11">
        <f t="shared" si="177"/>
        <v>0</v>
      </c>
      <c r="J167" s="11">
        <f t="shared" si="178"/>
        <v>1.25</v>
      </c>
      <c r="K167" s="11">
        <f t="shared" si="179"/>
        <v>0</v>
      </c>
      <c r="L167" s="10">
        <f t="shared" si="180"/>
        <v>1.25</v>
      </c>
      <c r="M167" s="11">
        <f t="shared" si="181"/>
        <v>1</v>
      </c>
      <c r="N167" s="11">
        <f t="shared" si="182"/>
        <v>1</v>
      </c>
      <c r="O167" s="11">
        <f t="shared" si="183"/>
        <v>1</v>
      </c>
      <c r="P167" s="11">
        <f t="shared" si="184"/>
        <v>1</v>
      </c>
      <c r="Q167" s="11">
        <f t="shared" si="185"/>
        <v>1</v>
      </c>
      <c r="R167" s="11">
        <f t="shared" si="186"/>
        <v>0</v>
      </c>
      <c r="S167" s="10">
        <f t="shared" si="187"/>
        <v>5</v>
      </c>
      <c r="T167" s="11">
        <f t="shared" si="188"/>
        <v>0</v>
      </c>
      <c r="U167" s="11">
        <f t="shared" si="189"/>
        <v>0.625</v>
      </c>
      <c r="V167" s="11">
        <f t="shared" si="190"/>
        <v>0.625</v>
      </c>
      <c r="W167" s="11">
        <f t="shared" si="191"/>
        <v>0.625</v>
      </c>
      <c r="X167" s="11">
        <f t="shared" si="192"/>
        <v>0.625</v>
      </c>
      <c r="Y167" s="11">
        <f t="shared" si="193"/>
        <v>0.625</v>
      </c>
      <c r="Z167" s="11">
        <f t="shared" si="194"/>
        <v>0.625</v>
      </c>
      <c r="AA167" s="11">
        <f t="shared" si="195"/>
        <v>0.625</v>
      </c>
      <c r="AB167" s="11">
        <f t="shared" si="196"/>
        <v>0</v>
      </c>
      <c r="AC167" s="10">
        <f t="shared" si="197"/>
        <v>4.375</v>
      </c>
      <c r="AD167" s="11">
        <f t="shared" si="198"/>
        <v>1</v>
      </c>
      <c r="AE167" s="11">
        <f t="shared" si="199"/>
        <v>0</v>
      </c>
      <c r="AF167" s="11">
        <f t="shared" si="200"/>
        <v>0</v>
      </c>
      <c r="AG167" s="11">
        <f t="shared" si="201"/>
        <v>2</v>
      </c>
      <c r="AH167" s="11">
        <f t="shared" si="202"/>
        <v>0</v>
      </c>
      <c r="AI167" s="11">
        <f t="shared" si="203"/>
        <v>0</v>
      </c>
      <c r="AJ167" s="10">
        <f t="shared" si="204"/>
        <v>3</v>
      </c>
      <c r="AK167" s="11">
        <f t="shared" si="205"/>
        <v>1</v>
      </c>
      <c r="AL167" s="11">
        <f t="shared" si="206"/>
        <v>1</v>
      </c>
      <c r="AM167" s="11">
        <f t="shared" si="207"/>
        <v>1</v>
      </c>
      <c r="AN167" s="11">
        <f t="shared" si="208"/>
        <v>1</v>
      </c>
      <c r="AO167" s="11">
        <f t="shared" si="209"/>
        <v>1</v>
      </c>
      <c r="AP167" s="11">
        <f t="shared" si="210"/>
        <v>0</v>
      </c>
      <c r="AQ167" s="10">
        <f t="shared" si="211"/>
        <v>5</v>
      </c>
      <c r="AR167" s="11">
        <f t="shared" si="212"/>
        <v>0</v>
      </c>
      <c r="AS167" s="11">
        <f t="shared" si="213"/>
        <v>1</v>
      </c>
      <c r="AT167" s="11">
        <f t="shared" si="214"/>
        <v>1</v>
      </c>
      <c r="AU167" s="11">
        <f t="shared" si="215"/>
        <v>0</v>
      </c>
      <c r="AV167" s="11">
        <f t="shared" si="216"/>
        <v>0</v>
      </c>
      <c r="AW167" s="11">
        <f t="shared" si="217"/>
        <v>0</v>
      </c>
      <c r="AX167" s="10">
        <f t="shared" si="218"/>
        <v>2</v>
      </c>
      <c r="AY167" s="12" t="s">
        <v>1589</v>
      </c>
      <c r="AZ167" s="12" t="s">
        <v>1340</v>
      </c>
      <c r="BA167" s="13">
        <v>3583</v>
      </c>
      <c r="BB167" s="10">
        <f t="shared" si="71"/>
        <v>5</v>
      </c>
      <c r="BC167" s="17">
        <f t="shared" si="219"/>
        <v>3.7</v>
      </c>
      <c r="BD167" s="10" t="str">
        <f t="shared" si="220"/>
        <v>Bra</v>
      </c>
    </row>
    <row r="168" spans="1:56" ht="14.25" x14ac:dyDescent="0.2">
      <c r="A168" s="6" t="s">
        <v>862</v>
      </c>
      <c r="B168" s="7">
        <v>1766</v>
      </c>
      <c r="C168" s="6" t="s">
        <v>888</v>
      </c>
      <c r="D168" s="9" t="str">
        <f t="shared" si="172"/>
        <v>Lars Stiernelöf</v>
      </c>
      <c r="E168" s="10" t="str">
        <f t="shared" si="173"/>
        <v>lars.stiernelof@sunne.se</v>
      </c>
      <c r="F168" s="10" t="str">
        <f t="shared" si="174"/>
        <v>Ungdomssamordnare/demokratiutvecklare</v>
      </c>
      <c r="G168" s="11">
        <f t="shared" si="175"/>
        <v>1.25</v>
      </c>
      <c r="H168" s="11">
        <f t="shared" si="176"/>
        <v>0</v>
      </c>
      <c r="I168" s="11">
        <f t="shared" si="177"/>
        <v>1.25</v>
      </c>
      <c r="J168" s="11">
        <f t="shared" si="178"/>
        <v>0</v>
      </c>
      <c r="K168" s="11">
        <f t="shared" si="179"/>
        <v>0</v>
      </c>
      <c r="L168" s="10">
        <f t="shared" si="180"/>
        <v>2.5</v>
      </c>
      <c r="M168" s="11">
        <f t="shared" si="181"/>
        <v>1</v>
      </c>
      <c r="N168" s="11">
        <f t="shared" si="182"/>
        <v>1</v>
      </c>
      <c r="O168" s="11">
        <f t="shared" si="183"/>
        <v>1</v>
      </c>
      <c r="P168" s="11">
        <f t="shared" si="184"/>
        <v>1</v>
      </c>
      <c r="Q168" s="11">
        <f t="shared" si="185"/>
        <v>1</v>
      </c>
      <c r="R168" s="11">
        <f t="shared" si="186"/>
        <v>0</v>
      </c>
      <c r="S168" s="10">
        <f t="shared" si="187"/>
        <v>5</v>
      </c>
      <c r="T168" s="11">
        <f t="shared" si="188"/>
        <v>0</v>
      </c>
      <c r="U168" s="11">
        <f t="shared" si="189"/>
        <v>0</v>
      </c>
      <c r="V168" s="11">
        <f t="shared" si="190"/>
        <v>0</v>
      </c>
      <c r="W168" s="11">
        <f t="shared" si="191"/>
        <v>0.625</v>
      </c>
      <c r="X168" s="11">
        <f t="shared" si="192"/>
        <v>0.625</v>
      </c>
      <c r="Y168" s="11">
        <f t="shared" si="193"/>
        <v>0.625</v>
      </c>
      <c r="Z168" s="11">
        <f t="shared" si="194"/>
        <v>0</v>
      </c>
      <c r="AA168" s="11">
        <f t="shared" si="195"/>
        <v>0</v>
      </c>
      <c r="AB168" s="11">
        <f t="shared" si="196"/>
        <v>0</v>
      </c>
      <c r="AC168" s="10">
        <f t="shared" si="197"/>
        <v>1.875</v>
      </c>
      <c r="AD168" s="11">
        <f t="shared" si="198"/>
        <v>0</v>
      </c>
      <c r="AE168" s="11">
        <f t="shared" si="199"/>
        <v>2</v>
      </c>
      <c r="AF168" s="11">
        <f t="shared" si="200"/>
        <v>0</v>
      </c>
      <c r="AG168" s="11">
        <f t="shared" si="201"/>
        <v>2</v>
      </c>
      <c r="AH168" s="11">
        <f t="shared" si="202"/>
        <v>0</v>
      </c>
      <c r="AI168" s="11">
        <f t="shared" si="203"/>
        <v>0</v>
      </c>
      <c r="AJ168" s="10">
        <f t="shared" si="204"/>
        <v>4</v>
      </c>
      <c r="AK168" s="11">
        <f t="shared" si="205"/>
        <v>1</v>
      </c>
      <c r="AL168" s="11">
        <f t="shared" si="206"/>
        <v>1</v>
      </c>
      <c r="AM168" s="11">
        <f t="shared" si="207"/>
        <v>1</v>
      </c>
      <c r="AN168" s="11">
        <f t="shared" si="208"/>
        <v>1</v>
      </c>
      <c r="AO168" s="11">
        <f t="shared" si="209"/>
        <v>0</v>
      </c>
      <c r="AP168" s="11">
        <f t="shared" si="210"/>
        <v>0</v>
      </c>
      <c r="AQ168" s="10">
        <f t="shared" si="211"/>
        <v>4</v>
      </c>
      <c r="AR168" s="11">
        <f t="shared" si="212"/>
        <v>1</v>
      </c>
      <c r="AS168" s="11">
        <f t="shared" si="213"/>
        <v>1</v>
      </c>
      <c r="AT168" s="11">
        <f t="shared" si="214"/>
        <v>0</v>
      </c>
      <c r="AU168" s="11">
        <f t="shared" si="215"/>
        <v>0</v>
      </c>
      <c r="AV168" s="11">
        <f t="shared" si="216"/>
        <v>0</v>
      </c>
      <c r="AW168" s="11">
        <f t="shared" si="217"/>
        <v>0</v>
      </c>
      <c r="AX168" s="10">
        <f t="shared" si="218"/>
        <v>2</v>
      </c>
      <c r="AY168" s="12" t="s">
        <v>1415</v>
      </c>
      <c r="AZ168" s="12" t="s">
        <v>1590</v>
      </c>
      <c r="BA168" s="13">
        <v>2508</v>
      </c>
      <c r="BB168" s="10">
        <f t="shared" si="71"/>
        <v>3</v>
      </c>
      <c r="BC168" s="17">
        <f t="shared" si="219"/>
        <v>3.2</v>
      </c>
      <c r="BD168" s="10" t="str">
        <f t="shared" si="220"/>
        <v>Varken eller</v>
      </c>
    </row>
    <row r="169" spans="1:56" ht="14.25" x14ac:dyDescent="0.2">
      <c r="A169" s="6" t="s">
        <v>862</v>
      </c>
      <c r="B169" s="7">
        <v>1780</v>
      </c>
      <c r="C169" s="6" t="s">
        <v>872</v>
      </c>
      <c r="D169" s="9" t="str">
        <f t="shared" si="172"/>
        <v>Karin Karlsson</v>
      </c>
      <c r="E169" s="10" t="str">
        <f t="shared" si="173"/>
        <v>karin.karlsson@karlstad.se</v>
      </c>
      <c r="F169" s="10" t="str">
        <f t="shared" si="174"/>
        <v>verksamhetschef</v>
      </c>
      <c r="G169" s="11">
        <f t="shared" si="175"/>
        <v>1.25</v>
      </c>
      <c r="H169" s="11">
        <f t="shared" si="176"/>
        <v>1.25</v>
      </c>
      <c r="I169" s="11">
        <f t="shared" si="177"/>
        <v>1.25</v>
      </c>
      <c r="J169" s="11">
        <f t="shared" si="178"/>
        <v>1.25</v>
      </c>
      <c r="K169" s="11">
        <f t="shared" si="179"/>
        <v>0</v>
      </c>
      <c r="L169" s="10">
        <f t="shared" si="180"/>
        <v>5</v>
      </c>
      <c r="M169" s="11">
        <f t="shared" si="181"/>
        <v>1</v>
      </c>
      <c r="N169" s="11">
        <f t="shared" si="182"/>
        <v>1</v>
      </c>
      <c r="O169" s="11">
        <f t="shared" si="183"/>
        <v>1</v>
      </c>
      <c r="P169" s="11">
        <f t="shared" si="184"/>
        <v>1</v>
      </c>
      <c r="Q169" s="11">
        <f t="shared" si="185"/>
        <v>1</v>
      </c>
      <c r="R169" s="11">
        <f t="shared" si="186"/>
        <v>0</v>
      </c>
      <c r="S169" s="10">
        <f t="shared" si="187"/>
        <v>5</v>
      </c>
      <c r="T169" s="11">
        <f t="shared" si="188"/>
        <v>0.625</v>
      </c>
      <c r="U169" s="11">
        <f t="shared" si="189"/>
        <v>0.625</v>
      </c>
      <c r="V169" s="11">
        <f t="shared" si="190"/>
        <v>0.625</v>
      </c>
      <c r="W169" s="11">
        <f t="shared" si="191"/>
        <v>0</v>
      </c>
      <c r="X169" s="11">
        <f t="shared" si="192"/>
        <v>0.625</v>
      </c>
      <c r="Y169" s="11">
        <f t="shared" si="193"/>
        <v>0.625</v>
      </c>
      <c r="Z169" s="11">
        <f t="shared" si="194"/>
        <v>0.625</v>
      </c>
      <c r="AA169" s="11">
        <f t="shared" si="195"/>
        <v>0.625</v>
      </c>
      <c r="AB169" s="11">
        <f t="shared" si="196"/>
        <v>0</v>
      </c>
      <c r="AC169" s="10">
        <f t="shared" si="197"/>
        <v>4.375</v>
      </c>
      <c r="AD169" s="11">
        <f t="shared" si="198"/>
        <v>0</v>
      </c>
      <c r="AE169" s="11">
        <f t="shared" si="199"/>
        <v>2</v>
      </c>
      <c r="AF169" s="11">
        <f t="shared" si="200"/>
        <v>0</v>
      </c>
      <c r="AG169" s="11">
        <f t="shared" si="201"/>
        <v>2</v>
      </c>
      <c r="AH169" s="11">
        <f t="shared" si="202"/>
        <v>1</v>
      </c>
      <c r="AI169" s="11">
        <f t="shared" si="203"/>
        <v>0</v>
      </c>
      <c r="AJ169" s="10">
        <f t="shared" si="204"/>
        <v>5</v>
      </c>
      <c r="AK169" s="11">
        <f t="shared" si="205"/>
        <v>1</v>
      </c>
      <c r="AL169" s="11">
        <f t="shared" si="206"/>
        <v>1</v>
      </c>
      <c r="AM169" s="11">
        <f t="shared" si="207"/>
        <v>1</v>
      </c>
      <c r="AN169" s="11">
        <f t="shared" si="208"/>
        <v>1</v>
      </c>
      <c r="AO169" s="11">
        <f t="shared" si="209"/>
        <v>1</v>
      </c>
      <c r="AP169" s="11">
        <f t="shared" si="210"/>
        <v>0</v>
      </c>
      <c r="AQ169" s="10">
        <f t="shared" si="211"/>
        <v>5</v>
      </c>
      <c r="AR169" s="11">
        <f t="shared" si="212"/>
        <v>0</v>
      </c>
      <c r="AS169" s="11">
        <f t="shared" si="213"/>
        <v>1</v>
      </c>
      <c r="AT169" s="11">
        <f t="shared" si="214"/>
        <v>1</v>
      </c>
      <c r="AU169" s="11">
        <f t="shared" si="215"/>
        <v>0</v>
      </c>
      <c r="AV169" s="11">
        <f t="shared" si="216"/>
        <v>0</v>
      </c>
      <c r="AW169" s="11">
        <f t="shared" si="217"/>
        <v>0</v>
      </c>
      <c r="AX169" s="10">
        <f t="shared" si="218"/>
        <v>2</v>
      </c>
      <c r="AY169" s="12" t="s">
        <v>1591</v>
      </c>
      <c r="AZ169" s="12" t="s">
        <v>1592</v>
      </c>
      <c r="BA169" s="13">
        <v>3178</v>
      </c>
      <c r="BB169" s="10">
        <f t="shared" si="71"/>
        <v>5</v>
      </c>
      <c r="BC169" s="17">
        <f t="shared" si="219"/>
        <v>4.5</v>
      </c>
      <c r="BD169" s="10" t="str">
        <f t="shared" si="220"/>
        <v>Mycket bra</v>
      </c>
    </row>
    <row r="170" spans="1:56" ht="14.25" x14ac:dyDescent="0.2">
      <c r="A170" s="19" t="s">
        <v>893</v>
      </c>
      <c r="B170" s="7">
        <v>2462</v>
      </c>
      <c r="C170" s="6" t="s">
        <v>574</v>
      </c>
      <c r="D170" s="9" t="str">
        <f t="shared" si="172"/>
        <v>Ulrica Burman</v>
      </c>
      <c r="E170" s="10" t="str">
        <f t="shared" si="173"/>
        <v>ulrica.burman@vilhelmina.se</v>
      </c>
      <c r="F170" s="10" t="str">
        <f t="shared" si="174"/>
        <v>Fritidskonsulent</v>
      </c>
      <c r="G170" s="11">
        <f t="shared" si="175"/>
        <v>0</v>
      </c>
      <c r="H170" s="11">
        <f t="shared" si="176"/>
        <v>0</v>
      </c>
      <c r="I170" s="11">
        <f t="shared" si="177"/>
        <v>0</v>
      </c>
      <c r="J170" s="11">
        <f t="shared" si="178"/>
        <v>0</v>
      </c>
      <c r="K170" s="11">
        <f t="shared" si="179"/>
        <v>0</v>
      </c>
      <c r="L170" s="10">
        <f t="shared" si="180"/>
        <v>0</v>
      </c>
      <c r="M170" s="11">
        <f t="shared" si="181"/>
        <v>0</v>
      </c>
      <c r="N170" s="11">
        <f t="shared" si="182"/>
        <v>0</v>
      </c>
      <c r="O170" s="11">
        <f t="shared" si="183"/>
        <v>1</v>
      </c>
      <c r="P170" s="11">
        <f t="shared" si="184"/>
        <v>1</v>
      </c>
      <c r="Q170" s="11">
        <f t="shared" si="185"/>
        <v>0</v>
      </c>
      <c r="R170" s="11">
        <f t="shared" si="186"/>
        <v>0</v>
      </c>
      <c r="S170" s="10">
        <f t="shared" si="187"/>
        <v>2</v>
      </c>
      <c r="T170" s="11">
        <f t="shared" si="188"/>
        <v>0</v>
      </c>
      <c r="U170" s="11">
        <f t="shared" si="189"/>
        <v>0</v>
      </c>
      <c r="V170" s="11">
        <f t="shared" si="190"/>
        <v>0.625</v>
      </c>
      <c r="W170" s="11">
        <f t="shared" si="191"/>
        <v>0</v>
      </c>
      <c r="X170" s="11">
        <f t="shared" si="192"/>
        <v>0</v>
      </c>
      <c r="Y170" s="11">
        <f t="shared" si="193"/>
        <v>0.625</v>
      </c>
      <c r="Z170" s="11">
        <f t="shared" si="194"/>
        <v>0.625</v>
      </c>
      <c r="AA170" s="11">
        <f t="shared" si="195"/>
        <v>0</v>
      </c>
      <c r="AB170" s="11">
        <f t="shared" si="196"/>
        <v>0</v>
      </c>
      <c r="AC170" s="10">
        <f t="shared" si="197"/>
        <v>1.875</v>
      </c>
      <c r="AD170" s="11">
        <f t="shared" si="198"/>
        <v>0</v>
      </c>
      <c r="AE170" s="11">
        <f t="shared" si="199"/>
        <v>2</v>
      </c>
      <c r="AF170" s="11">
        <f t="shared" si="200"/>
        <v>1</v>
      </c>
      <c r="AG170" s="11">
        <f t="shared" si="201"/>
        <v>0</v>
      </c>
      <c r="AH170" s="11">
        <f t="shared" si="202"/>
        <v>0</v>
      </c>
      <c r="AI170" s="11">
        <f t="shared" si="203"/>
        <v>0</v>
      </c>
      <c r="AJ170" s="10">
        <f t="shared" si="204"/>
        <v>3</v>
      </c>
      <c r="AK170" s="11">
        <f t="shared" si="205"/>
        <v>0</v>
      </c>
      <c r="AL170" s="11">
        <f t="shared" si="206"/>
        <v>1</v>
      </c>
      <c r="AM170" s="11">
        <f t="shared" si="207"/>
        <v>1</v>
      </c>
      <c r="AN170" s="11">
        <f t="shared" si="208"/>
        <v>0</v>
      </c>
      <c r="AO170" s="11">
        <f t="shared" si="209"/>
        <v>0</v>
      </c>
      <c r="AP170" s="11">
        <f t="shared" si="210"/>
        <v>0</v>
      </c>
      <c r="AQ170" s="10">
        <f t="shared" si="211"/>
        <v>2</v>
      </c>
      <c r="AR170" s="11">
        <f t="shared" si="212"/>
        <v>0</v>
      </c>
      <c r="AS170" s="11">
        <f t="shared" si="213"/>
        <v>0</v>
      </c>
      <c r="AT170" s="11">
        <f t="shared" si="214"/>
        <v>0</v>
      </c>
      <c r="AU170" s="11">
        <f t="shared" si="215"/>
        <v>0</v>
      </c>
      <c r="AV170" s="11">
        <f t="shared" si="216"/>
        <v>0</v>
      </c>
      <c r="AW170" s="11">
        <f t="shared" si="217"/>
        <v>0</v>
      </c>
      <c r="AX170" s="10">
        <f t="shared" si="218"/>
        <v>0</v>
      </c>
      <c r="AY170" s="12" t="s">
        <v>1598</v>
      </c>
      <c r="AZ170" s="12" t="s">
        <v>1599</v>
      </c>
      <c r="BA170" s="13">
        <v>3203</v>
      </c>
      <c r="BB170" s="10">
        <f t="shared" si="71"/>
        <v>5</v>
      </c>
      <c r="BC170" s="17">
        <f t="shared" si="219"/>
        <v>2</v>
      </c>
      <c r="BD170" s="10" t="str">
        <f t="shared" si="220"/>
        <v>Varken eller</v>
      </c>
    </row>
    <row r="171" spans="1:56" ht="14.25" x14ac:dyDescent="0.2">
      <c r="A171" s="6" t="s">
        <v>893</v>
      </c>
      <c r="B171" s="7">
        <v>2463</v>
      </c>
      <c r="C171" s="6" t="s">
        <v>894</v>
      </c>
      <c r="D171" s="9" t="str">
        <f t="shared" si="172"/>
        <v>Marcus</v>
      </c>
      <c r="E171" s="10" t="str">
        <f t="shared" si="173"/>
        <v>marcus.lindh@yahoo.se</v>
      </c>
      <c r="F171" s="10" t="str">
        <f t="shared" si="174"/>
        <v>Ordförande ungdomsråd</v>
      </c>
      <c r="G171" s="11">
        <f t="shared" si="175"/>
        <v>0</v>
      </c>
      <c r="H171" s="11">
        <f t="shared" si="176"/>
        <v>0</v>
      </c>
      <c r="I171" s="11">
        <f t="shared" si="177"/>
        <v>1.25</v>
      </c>
      <c r="J171" s="11">
        <f t="shared" si="178"/>
        <v>0</v>
      </c>
      <c r="K171" s="11">
        <f t="shared" si="179"/>
        <v>0</v>
      </c>
      <c r="L171" s="10">
        <f t="shared" si="180"/>
        <v>1.25</v>
      </c>
      <c r="M171" s="11">
        <f t="shared" si="181"/>
        <v>0</v>
      </c>
      <c r="N171" s="11">
        <f t="shared" si="182"/>
        <v>0</v>
      </c>
      <c r="O171" s="11">
        <f t="shared" si="183"/>
        <v>1</v>
      </c>
      <c r="P171" s="11">
        <f t="shared" si="184"/>
        <v>0</v>
      </c>
      <c r="Q171" s="11">
        <f t="shared" si="185"/>
        <v>0</v>
      </c>
      <c r="R171" s="11">
        <f t="shared" si="186"/>
        <v>0</v>
      </c>
      <c r="S171" s="10">
        <f t="shared" si="187"/>
        <v>1</v>
      </c>
      <c r="T171" s="11">
        <f t="shared" si="188"/>
        <v>0</v>
      </c>
      <c r="U171" s="11">
        <f t="shared" si="189"/>
        <v>0</v>
      </c>
      <c r="V171" s="11">
        <f t="shared" si="190"/>
        <v>0</v>
      </c>
      <c r="W171" s="11">
        <f t="shared" si="191"/>
        <v>0</v>
      </c>
      <c r="X171" s="11">
        <f t="shared" si="192"/>
        <v>0</v>
      </c>
      <c r="Y171" s="11">
        <f t="shared" si="193"/>
        <v>0.625</v>
      </c>
      <c r="Z171" s="11">
        <f t="shared" si="194"/>
        <v>0.625</v>
      </c>
      <c r="AA171" s="11">
        <f t="shared" si="195"/>
        <v>0</v>
      </c>
      <c r="AB171" s="11">
        <f t="shared" si="196"/>
        <v>0</v>
      </c>
      <c r="AC171" s="10">
        <f t="shared" si="197"/>
        <v>1.25</v>
      </c>
      <c r="AD171" s="11">
        <f t="shared" si="198"/>
        <v>1</v>
      </c>
      <c r="AE171" s="11">
        <f t="shared" si="199"/>
        <v>0</v>
      </c>
      <c r="AF171" s="11">
        <f t="shared" si="200"/>
        <v>0</v>
      </c>
      <c r="AG171" s="11">
        <f t="shared" si="201"/>
        <v>0</v>
      </c>
      <c r="AH171" s="11">
        <f t="shared" si="202"/>
        <v>0</v>
      </c>
      <c r="AI171" s="11">
        <f t="shared" si="203"/>
        <v>0</v>
      </c>
      <c r="AJ171" s="10">
        <f t="shared" si="204"/>
        <v>1</v>
      </c>
      <c r="AK171" s="11">
        <f t="shared" si="205"/>
        <v>0</v>
      </c>
      <c r="AL171" s="11">
        <f t="shared" si="206"/>
        <v>0</v>
      </c>
      <c r="AM171" s="11">
        <f t="shared" si="207"/>
        <v>1</v>
      </c>
      <c r="AN171" s="11">
        <f t="shared" si="208"/>
        <v>0</v>
      </c>
      <c r="AO171" s="11">
        <f t="shared" si="209"/>
        <v>0</v>
      </c>
      <c r="AP171" s="11">
        <f t="shared" si="210"/>
        <v>0</v>
      </c>
      <c r="AQ171" s="10">
        <f t="shared" si="211"/>
        <v>1</v>
      </c>
      <c r="AR171" s="11">
        <f t="shared" si="212"/>
        <v>0</v>
      </c>
      <c r="AS171" s="11">
        <f t="shared" si="213"/>
        <v>0</v>
      </c>
      <c r="AT171" s="11">
        <f t="shared" si="214"/>
        <v>1</v>
      </c>
      <c r="AU171" s="11">
        <f t="shared" si="215"/>
        <v>0</v>
      </c>
      <c r="AV171" s="11">
        <f t="shared" si="216"/>
        <v>0</v>
      </c>
      <c r="AW171" s="11">
        <f t="shared" si="217"/>
        <v>0</v>
      </c>
      <c r="AX171" s="10">
        <f t="shared" si="218"/>
        <v>1</v>
      </c>
      <c r="AY171" s="12" t="s">
        <v>1600</v>
      </c>
      <c r="AZ171" s="12" t="s">
        <v>1601</v>
      </c>
      <c r="BA171" s="13">
        <v>2640</v>
      </c>
      <c r="BB171" s="10">
        <f t="shared" si="71"/>
        <v>3</v>
      </c>
      <c r="BC171" s="17">
        <f t="shared" si="219"/>
        <v>1.4</v>
      </c>
      <c r="BD171" s="10" t="str">
        <f t="shared" si="220"/>
        <v>Bra</v>
      </c>
    </row>
    <row r="172" spans="1:56" ht="14.25" x14ac:dyDescent="0.2">
      <c r="A172" s="6" t="s">
        <v>893</v>
      </c>
      <c r="B172" s="7">
        <v>2403</v>
      </c>
      <c r="C172" s="6" t="s">
        <v>244</v>
      </c>
      <c r="D172" s="9" t="str">
        <f t="shared" si="172"/>
        <v>Anna-Karin Sandström</v>
      </c>
      <c r="E172" s="10" t="str">
        <f t="shared" si="173"/>
        <v>anna-karin.sandstrom@bjurholm.se</v>
      </c>
      <c r="F172" s="10" t="str">
        <f t="shared" si="174"/>
        <v>1:e soc sekr</v>
      </c>
      <c r="G172" s="11">
        <f t="shared" si="175"/>
        <v>1.25</v>
      </c>
      <c r="H172" s="11">
        <f t="shared" si="176"/>
        <v>1.25</v>
      </c>
      <c r="I172" s="11">
        <f t="shared" si="177"/>
        <v>0</v>
      </c>
      <c r="J172" s="11">
        <f t="shared" si="178"/>
        <v>1.25</v>
      </c>
      <c r="K172" s="11">
        <f t="shared" si="179"/>
        <v>0</v>
      </c>
      <c r="L172" s="10">
        <f t="shared" si="180"/>
        <v>3.75</v>
      </c>
      <c r="M172" s="11">
        <f t="shared" si="181"/>
        <v>0</v>
      </c>
      <c r="N172" s="11">
        <f t="shared" si="182"/>
        <v>0</v>
      </c>
      <c r="O172" s="11">
        <f t="shared" si="183"/>
        <v>1</v>
      </c>
      <c r="P172" s="11">
        <f t="shared" si="184"/>
        <v>1</v>
      </c>
      <c r="Q172" s="11">
        <f t="shared" si="185"/>
        <v>0</v>
      </c>
      <c r="R172" s="11">
        <f t="shared" si="186"/>
        <v>0</v>
      </c>
      <c r="S172" s="10">
        <f t="shared" si="187"/>
        <v>2</v>
      </c>
      <c r="T172" s="11">
        <f t="shared" si="188"/>
        <v>0</v>
      </c>
      <c r="U172" s="11">
        <f t="shared" si="189"/>
        <v>0</v>
      </c>
      <c r="V172" s="11">
        <f t="shared" si="190"/>
        <v>0.625</v>
      </c>
      <c r="W172" s="11">
        <f t="shared" si="191"/>
        <v>0.625</v>
      </c>
      <c r="X172" s="11">
        <f t="shared" si="192"/>
        <v>0</v>
      </c>
      <c r="Y172" s="11">
        <f t="shared" si="193"/>
        <v>0.625</v>
      </c>
      <c r="Z172" s="11">
        <f t="shared" si="194"/>
        <v>0.625</v>
      </c>
      <c r="AA172" s="11">
        <f t="shared" si="195"/>
        <v>0</v>
      </c>
      <c r="AB172" s="11">
        <f t="shared" si="196"/>
        <v>0</v>
      </c>
      <c r="AC172" s="10">
        <f t="shared" si="197"/>
        <v>2.5</v>
      </c>
      <c r="AD172" s="11">
        <f t="shared" si="198"/>
        <v>1</v>
      </c>
      <c r="AE172" s="11">
        <f t="shared" si="199"/>
        <v>0</v>
      </c>
      <c r="AF172" s="11">
        <f t="shared" si="200"/>
        <v>0</v>
      </c>
      <c r="AG172" s="11">
        <f t="shared" si="201"/>
        <v>2</v>
      </c>
      <c r="AH172" s="11">
        <f t="shared" si="202"/>
        <v>0</v>
      </c>
      <c r="AI172" s="11">
        <f t="shared" si="203"/>
        <v>0</v>
      </c>
      <c r="AJ172" s="10">
        <f t="shared" si="204"/>
        <v>3</v>
      </c>
      <c r="AK172" s="11">
        <f t="shared" si="205"/>
        <v>0</v>
      </c>
      <c r="AL172" s="11">
        <f t="shared" si="206"/>
        <v>1</v>
      </c>
      <c r="AM172" s="11">
        <f t="shared" si="207"/>
        <v>1</v>
      </c>
      <c r="AN172" s="11">
        <f t="shared" si="208"/>
        <v>0</v>
      </c>
      <c r="AO172" s="11">
        <f t="shared" si="209"/>
        <v>0</v>
      </c>
      <c r="AP172" s="11">
        <f t="shared" si="210"/>
        <v>0</v>
      </c>
      <c r="AQ172" s="10">
        <f t="shared" si="211"/>
        <v>2</v>
      </c>
      <c r="AR172" s="11">
        <f t="shared" si="212"/>
        <v>0</v>
      </c>
      <c r="AS172" s="11">
        <f t="shared" si="213"/>
        <v>0</v>
      </c>
      <c r="AT172" s="11">
        <f t="shared" si="214"/>
        <v>0</v>
      </c>
      <c r="AU172" s="11">
        <f t="shared" si="215"/>
        <v>0</v>
      </c>
      <c r="AV172" s="11">
        <f t="shared" si="216"/>
        <v>0</v>
      </c>
      <c r="AW172" s="11">
        <f t="shared" si="217"/>
        <v>0</v>
      </c>
      <c r="AX172" s="10">
        <f t="shared" si="218"/>
        <v>0</v>
      </c>
      <c r="AY172" s="12" t="s">
        <v>1354</v>
      </c>
      <c r="AZ172" s="12">
        <v>928</v>
      </c>
      <c r="BA172" s="13">
        <v>2135</v>
      </c>
      <c r="BB172" s="10">
        <f t="shared" si="71"/>
        <v>1</v>
      </c>
      <c r="BC172" s="17">
        <f t="shared" si="219"/>
        <v>2</v>
      </c>
      <c r="BD172" s="10" t="str">
        <f t="shared" si="220"/>
        <v>Varken eller</v>
      </c>
    </row>
    <row r="173" spans="1:56" ht="14.25" x14ac:dyDescent="0.2">
      <c r="A173" s="6" t="s">
        <v>893</v>
      </c>
      <c r="B173" s="7">
        <v>2418</v>
      </c>
      <c r="C173" s="6" t="s">
        <v>159</v>
      </c>
      <c r="D173" s="9" t="str">
        <f t="shared" si="172"/>
        <v>Nina Olofsdotter</v>
      </c>
      <c r="E173" s="10" t="str">
        <f t="shared" si="173"/>
        <v>nina.olofsdotter@mala.se</v>
      </c>
      <c r="F173" s="10" t="str">
        <f t="shared" si="174"/>
        <v>ANDTS-samordnare</v>
      </c>
      <c r="G173" s="11">
        <f t="shared" si="175"/>
        <v>0</v>
      </c>
      <c r="H173" s="11">
        <f t="shared" si="176"/>
        <v>0</v>
      </c>
      <c r="I173" s="11">
        <f t="shared" si="177"/>
        <v>0</v>
      </c>
      <c r="J173" s="11">
        <f t="shared" si="178"/>
        <v>1.25</v>
      </c>
      <c r="K173" s="11">
        <f t="shared" si="179"/>
        <v>0</v>
      </c>
      <c r="L173" s="10">
        <f t="shared" si="180"/>
        <v>1.25</v>
      </c>
      <c r="M173" s="11">
        <f t="shared" si="181"/>
        <v>1</v>
      </c>
      <c r="N173" s="11">
        <f t="shared" si="182"/>
        <v>1</v>
      </c>
      <c r="O173" s="11">
        <f t="shared" si="183"/>
        <v>1</v>
      </c>
      <c r="P173" s="11">
        <f t="shared" si="184"/>
        <v>1</v>
      </c>
      <c r="Q173" s="11">
        <f t="shared" si="185"/>
        <v>0</v>
      </c>
      <c r="R173" s="11">
        <f t="shared" si="186"/>
        <v>0</v>
      </c>
      <c r="S173" s="10">
        <f t="shared" si="187"/>
        <v>4</v>
      </c>
      <c r="T173" s="11">
        <f t="shared" si="188"/>
        <v>0</v>
      </c>
      <c r="U173" s="11">
        <f t="shared" si="189"/>
        <v>0</v>
      </c>
      <c r="V173" s="11">
        <f t="shared" si="190"/>
        <v>0.625</v>
      </c>
      <c r="W173" s="11">
        <f t="shared" si="191"/>
        <v>0</v>
      </c>
      <c r="X173" s="11">
        <f t="shared" si="192"/>
        <v>0.625</v>
      </c>
      <c r="Y173" s="11">
        <f t="shared" si="193"/>
        <v>0.625</v>
      </c>
      <c r="Z173" s="11">
        <f t="shared" si="194"/>
        <v>0.625</v>
      </c>
      <c r="AA173" s="11">
        <f t="shared" si="195"/>
        <v>0.625</v>
      </c>
      <c r="AB173" s="11">
        <f t="shared" si="196"/>
        <v>0</v>
      </c>
      <c r="AC173" s="10">
        <f t="shared" si="197"/>
        <v>3.125</v>
      </c>
      <c r="AD173" s="11">
        <f t="shared" si="198"/>
        <v>1</v>
      </c>
      <c r="AE173" s="11">
        <f t="shared" si="199"/>
        <v>0</v>
      </c>
      <c r="AF173" s="11">
        <f t="shared" si="200"/>
        <v>0</v>
      </c>
      <c r="AG173" s="11">
        <f t="shared" si="201"/>
        <v>0</v>
      </c>
      <c r="AH173" s="11">
        <f t="shared" si="202"/>
        <v>0</v>
      </c>
      <c r="AI173" s="11">
        <f t="shared" si="203"/>
        <v>0</v>
      </c>
      <c r="AJ173" s="10">
        <f t="shared" si="204"/>
        <v>1</v>
      </c>
      <c r="AK173" s="11">
        <f t="shared" si="205"/>
        <v>1</v>
      </c>
      <c r="AL173" s="11">
        <f t="shared" si="206"/>
        <v>1</v>
      </c>
      <c r="AM173" s="11">
        <f t="shared" si="207"/>
        <v>1</v>
      </c>
      <c r="AN173" s="11">
        <f t="shared" si="208"/>
        <v>1</v>
      </c>
      <c r="AO173" s="11">
        <f t="shared" si="209"/>
        <v>0</v>
      </c>
      <c r="AP173" s="11">
        <f t="shared" si="210"/>
        <v>0</v>
      </c>
      <c r="AQ173" s="10">
        <f t="shared" si="211"/>
        <v>4</v>
      </c>
      <c r="AR173" s="11">
        <f t="shared" si="212"/>
        <v>1</v>
      </c>
      <c r="AS173" s="11">
        <f t="shared" si="213"/>
        <v>0</v>
      </c>
      <c r="AT173" s="11">
        <f t="shared" si="214"/>
        <v>0</v>
      </c>
      <c r="AU173" s="11">
        <f t="shared" si="215"/>
        <v>0</v>
      </c>
      <c r="AV173" s="11">
        <f t="shared" si="216"/>
        <v>0</v>
      </c>
      <c r="AW173" s="11">
        <f t="shared" si="217"/>
        <v>0</v>
      </c>
      <c r="AX173" s="10">
        <f t="shared" si="218"/>
        <v>1</v>
      </c>
      <c r="AY173" s="12" t="s">
        <v>1394</v>
      </c>
      <c r="AZ173" s="12" t="s">
        <v>1602</v>
      </c>
      <c r="BA173" s="13">
        <v>2849</v>
      </c>
      <c r="BB173" s="10">
        <f t="shared" si="71"/>
        <v>4</v>
      </c>
      <c r="BC173" s="17">
        <f t="shared" si="219"/>
        <v>2.6</v>
      </c>
      <c r="BD173" s="10" t="str">
        <f t="shared" si="220"/>
        <v>Bra</v>
      </c>
    </row>
    <row r="174" spans="1:56" ht="14.25" x14ac:dyDescent="0.2">
      <c r="A174" s="6" t="s">
        <v>893</v>
      </c>
      <c r="B174" s="7">
        <v>2422</v>
      </c>
      <c r="C174" s="6" t="s">
        <v>906</v>
      </c>
      <c r="D174" s="9" t="str">
        <f t="shared" si="172"/>
        <v>Josephine Gabrielsson</v>
      </c>
      <c r="E174" s="10" t="str">
        <f t="shared" si="173"/>
        <v>josephine.gabrielsson@sorsele.se</v>
      </c>
      <c r="F174" s="10" t="str">
        <f t="shared" si="174"/>
        <v>Folkhälsosamordnare</v>
      </c>
      <c r="G174" s="11">
        <f t="shared" si="175"/>
        <v>0</v>
      </c>
      <c r="H174" s="11">
        <f t="shared" si="176"/>
        <v>0</v>
      </c>
      <c r="I174" s="11">
        <f t="shared" si="177"/>
        <v>1.25</v>
      </c>
      <c r="J174" s="11">
        <f t="shared" si="178"/>
        <v>1.25</v>
      </c>
      <c r="K174" s="11">
        <f t="shared" si="179"/>
        <v>0</v>
      </c>
      <c r="L174" s="10">
        <f t="shared" si="180"/>
        <v>2.5</v>
      </c>
      <c r="M174" s="11">
        <f t="shared" si="181"/>
        <v>1</v>
      </c>
      <c r="N174" s="11">
        <f t="shared" si="182"/>
        <v>0</v>
      </c>
      <c r="O174" s="11">
        <f t="shared" si="183"/>
        <v>1</v>
      </c>
      <c r="P174" s="11">
        <f t="shared" si="184"/>
        <v>1</v>
      </c>
      <c r="Q174" s="11">
        <f t="shared" si="185"/>
        <v>0</v>
      </c>
      <c r="R174" s="11">
        <f t="shared" si="186"/>
        <v>0</v>
      </c>
      <c r="S174" s="10">
        <f t="shared" si="187"/>
        <v>3</v>
      </c>
      <c r="T174" s="11">
        <f t="shared" si="188"/>
        <v>0</v>
      </c>
      <c r="U174" s="11">
        <f t="shared" si="189"/>
        <v>0</v>
      </c>
      <c r="V174" s="11">
        <f t="shared" si="190"/>
        <v>0.625</v>
      </c>
      <c r="W174" s="11">
        <f t="shared" si="191"/>
        <v>0</v>
      </c>
      <c r="X174" s="11">
        <f t="shared" si="192"/>
        <v>0.625</v>
      </c>
      <c r="Y174" s="11">
        <f t="shared" si="193"/>
        <v>0.625</v>
      </c>
      <c r="Z174" s="11">
        <f t="shared" si="194"/>
        <v>0.625</v>
      </c>
      <c r="AA174" s="11">
        <f t="shared" si="195"/>
        <v>0.625</v>
      </c>
      <c r="AB174" s="11">
        <f t="shared" si="196"/>
        <v>0</v>
      </c>
      <c r="AC174" s="10">
        <f t="shared" si="197"/>
        <v>3.125</v>
      </c>
      <c r="AD174" s="11">
        <f t="shared" si="198"/>
        <v>1</v>
      </c>
      <c r="AE174" s="11">
        <f t="shared" si="199"/>
        <v>0</v>
      </c>
      <c r="AF174" s="11">
        <f t="shared" si="200"/>
        <v>1</v>
      </c>
      <c r="AG174" s="11">
        <f t="shared" si="201"/>
        <v>0</v>
      </c>
      <c r="AH174" s="11">
        <f t="shared" si="202"/>
        <v>0</v>
      </c>
      <c r="AI174" s="11">
        <f t="shared" si="203"/>
        <v>0</v>
      </c>
      <c r="AJ174" s="10">
        <f t="shared" si="204"/>
        <v>2</v>
      </c>
      <c r="AK174" s="11">
        <f t="shared" si="205"/>
        <v>1</v>
      </c>
      <c r="AL174" s="11">
        <f t="shared" si="206"/>
        <v>0</v>
      </c>
      <c r="AM174" s="11">
        <f t="shared" si="207"/>
        <v>1</v>
      </c>
      <c r="AN174" s="11">
        <f t="shared" si="208"/>
        <v>0</v>
      </c>
      <c r="AO174" s="11">
        <f t="shared" si="209"/>
        <v>0</v>
      </c>
      <c r="AP174" s="11">
        <f t="shared" si="210"/>
        <v>0</v>
      </c>
      <c r="AQ174" s="10">
        <f t="shared" si="211"/>
        <v>2</v>
      </c>
      <c r="AR174" s="11">
        <f t="shared" si="212"/>
        <v>1</v>
      </c>
      <c r="AS174" s="11">
        <f t="shared" si="213"/>
        <v>1</v>
      </c>
      <c r="AT174" s="11">
        <f t="shared" si="214"/>
        <v>1</v>
      </c>
      <c r="AU174" s="11">
        <f t="shared" si="215"/>
        <v>0</v>
      </c>
      <c r="AV174" s="11">
        <f t="shared" si="216"/>
        <v>0</v>
      </c>
      <c r="AW174" s="11">
        <f t="shared" si="217"/>
        <v>0</v>
      </c>
      <c r="AX174" s="10">
        <f t="shared" si="218"/>
        <v>3</v>
      </c>
      <c r="AY174" s="12">
        <v>480</v>
      </c>
      <c r="AZ174" s="12">
        <v>958</v>
      </c>
      <c r="BA174" s="13">
        <v>1438</v>
      </c>
      <c r="BB174" s="10">
        <f t="shared" si="71"/>
        <v>0</v>
      </c>
      <c r="BC174" s="17">
        <f t="shared" si="219"/>
        <v>2.2000000000000002</v>
      </c>
      <c r="BD174" s="10" t="str">
        <f t="shared" si="220"/>
        <v>Mycket bra</v>
      </c>
    </row>
    <row r="175" spans="1:56" ht="14.25" x14ac:dyDescent="0.2">
      <c r="A175" s="6" t="s">
        <v>893</v>
      </c>
      <c r="B175" s="7">
        <v>2421</v>
      </c>
      <c r="C175" s="6" t="s">
        <v>424</v>
      </c>
      <c r="D175" s="9" t="str">
        <f t="shared" si="172"/>
        <v xml:space="preserve">Catarina Samuelsson </v>
      </c>
      <c r="E175" s="10" t="str">
        <f t="shared" si="173"/>
        <v>catarina.samuelsson@storuman.se</v>
      </c>
      <c r="F175" s="10" t="str">
        <f t="shared" si="174"/>
        <v xml:space="preserve">Fritidsgårdsföreståndare </v>
      </c>
      <c r="G175" s="11">
        <f t="shared" si="175"/>
        <v>0</v>
      </c>
      <c r="H175" s="11">
        <f t="shared" si="176"/>
        <v>0</v>
      </c>
      <c r="I175" s="11">
        <f t="shared" si="177"/>
        <v>0</v>
      </c>
      <c r="J175" s="11">
        <f t="shared" si="178"/>
        <v>1.25</v>
      </c>
      <c r="K175" s="11">
        <f t="shared" si="179"/>
        <v>0</v>
      </c>
      <c r="L175" s="10">
        <f t="shared" si="180"/>
        <v>1.25</v>
      </c>
      <c r="M175" s="11">
        <f t="shared" si="181"/>
        <v>0</v>
      </c>
      <c r="N175" s="11">
        <f t="shared" si="182"/>
        <v>0</v>
      </c>
      <c r="O175" s="11">
        <f t="shared" si="183"/>
        <v>1</v>
      </c>
      <c r="P175" s="11">
        <f t="shared" si="184"/>
        <v>1</v>
      </c>
      <c r="Q175" s="11">
        <f t="shared" si="185"/>
        <v>0</v>
      </c>
      <c r="R175" s="11">
        <f t="shared" si="186"/>
        <v>0</v>
      </c>
      <c r="S175" s="10">
        <f t="shared" si="187"/>
        <v>2</v>
      </c>
      <c r="T175" s="11">
        <f t="shared" si="188"/>
        <v>0</v>
      </c>
      <c r="U175" s="11">
        <f t="shared" si="189"/>
        <v>0.625</v>
      </c>
      <c r="V175" s="11">
        <f t="shared" si="190"/>
        <v>0.625</v>
      </c>
      <c r="W175" s="11">
        <f t="shared" si="191"/>
        <v>0</v>
      </c>
      <c r="X175" s="11">
        <f t="shared" si="192"/>
        <v>0</v>
      </c>
      <c r="Y175" s="11">
        <f t="shared" si="193"/>
        <v>0.625</v>
      </c>
      <c r="Z175" s="11">
        <f t="shared" si="194"/>
        <v>0.625</v>
      </c>
      <c r="AA175" s="11">
        <f t="shared" si="195"/>
        <v>0.625</v>
      </c>
      <c r="AB175" s="11">
        <f t="shared" si="196"/>
        <v>0</v>
      </c>
      <c r="AC175" s="10">
        <f t="shared" si="197"/>
        <v>3.125</v>
      </c>
      <c r="AD175" s="11">
        <f t="shared" si="198"/>
        <v>0</v>
      </c>
      <c r="AE175" s="11">
        <f t="shared" si="199"/>
        <v>2</v>
      </c>
      <c r="AF175" s="11">
        <f t="shared" si="200"/>
        <v>0</v>
      </c>
      <c r="AG175" s="11">
        <f t="shared" si="201"/>
        <v>2</v>
      </c>
      <c r="AH175" s="11">
        <f t="shared" si="202"/>
        <v>1</v>
      </c>
      <c r="AI175" s="11">
        <f t="shared" si="203"/>
        <v>0</v>
      </c>
      <c r="AJ175" s="10">
        <f t="shared" si="204"/>
        <v>5</v>
      </c>
      <c r="AK175" s="11">
        <f t="shared" si="205"/>
        <v>1</v>
      </c>
      <c r="AL175" s="11">
        <f t="shared" si="206"/>
        <v>1</v>
      </c>
      <c r="AM175" s="11">
        <f t="shared" si="207"/>
        <v>1</v>
      </c>
      <c r="AN175" s="11">
        <f t="shared" si="208"/>
        <v>1</v>
      </c>
      <c r="AO175" s="11">
        <f t="shared" si="209"/>
        <v>0</v>
      </c>
      <c r="AP175" s="11">
        <f t="shared" si="210"/>
        <v>0</v>
      </c>
      <c r="AQ175" s="10">
        <f t="shared" si="211"/>
        <v>4</v>
      </c>
      <c r="AR175" s="11">
        <f t="shared" si="212"/>
        <v>1</v>
      </c>
      <c r="AS175" s="11">
        <f t="shared" si="213"/>
        <v>0</v>
      </c>
      <c r="AT175" s="11">
        <f t="shared" si="214"/>
        <v>0</v>
      </c>
      <c r="AU175" s="11">
        <f t="shared" si="215"/>
        <v>0</v>
      </c>
      <c r="AV175" s="11">
        <f t="shared" si="216"/>
        <v>0</v>
      </c>
      <c r="AW175" s="11">
        <f t="shared" si="217"/>
        <v>0</v>
      </c>
      <c r="AX175" s="10">
        <f t="shared" si="218"/>
        <v>1</v>
      </c>
      <c r="AY175" s="12" t="s">
        <v>1603</v>
      </c>
      <c r="AZ175" s="12">
        <v>947</v>
      </c>
      <c r="BA175" s="13">
        <v>2502</v>
      </c>
      <c r="BB175" s="10">
        <f t="shared" si="71"/>
        <v>3</v>
      </c>
      <c r="BC175" s="17">
        <f t="shared" si="219"/>
        <v>2.8</v>
      </c>
      <c r="BD175" s="10" t="str">
        <f t="shared" si="220"/>
        <v>Mycket bra</v>
      </c>
    </row>
    <row r="176" spans="1:56" ht="14.25" x14ac:dyDescent="0.2">
      <c r="A176" s="6" t="s">
        <v>893</v>
      </c>
      <c r="B176" s="7">
        <v>2480</v>
      </c>
      <c r="C176" s="6" t="s">
        <v>913</v>
      </c>
      <c r="D176" s="9" t="str">
        <f t="shared" si="172"/>
        <v>Jan Samuelsson</v>
      </c>
      <c r="E176" s="10" t="str">
        <f t="shared" si="173"/>
        <v>jan.samuelsson@umea.se</v>
      </c>
      <c r="F176" s="10" t="str">
        <f t="shared" si="174"/>
        <v>Enhetschef Fritid Unga</v>
      </c>
      <c r="G176" s="11">
        <f t="shared" si="175"/>
        <v>1.25</v>
      </c>
      <c r="H176" s="11">
        <f t="shared" si="176"/>
        <v>0</v>
      </c>
      <c r="I176" s="11">
        <f t="shared" si="177"/>
        <v>1.25</v>
      </c>
      <c r="J176" s="11">
        <f t="shared" si="178"/>
        <v>1.25</v>
      </c>
      <c r="K176" s="11">
        <f t="shared" si="179"/>
        <v>0</v>
      </c>
      <c r="L176" s="10">
        <f t="shared" si="180"/>
        <v>3.75</v>
      </c>
      <c r="M176" s="11">
        <f t="shared" si="181"/>
        <v>1</v>
      </c>
      <c r="N176" s="11">
        <f t="shared" si="182"/>
        <v>1</v>
      </c>
      <c r="O176" s="11">
        <f t="shared" si="183"/>
        <v>1</v>
      </c>
      <c r="P176" s="11">
        <f t="shared" si="184"/>
        <v>0</v>
      </c>
      <c r="Q176" s="11">
        <f t="shared" si="185"/>
        <v>0</v>
      </c>
      <c r="R176" s="11">
        <f t="shared" si="186"/>
        <v>0</v>
      </c>
      <c r="S176" s="10">
        <f t="shared" si="187"/>
        <v>3</v>
      </c>
      <c r="T176" s="11">
        <f t="shared" si="188"/>
        <v>0.625</v>
      </c>
      <c r="U176" s="11">
        <f t="shared" si="189"/>
        <v>0.625</v>
      </c>
      <c r="V176" s="11">
        <f t="shared" si="190"/>
        <v>0.625</v>
      </c>
      <c r="W176" s="11">
        <f t="shared" si="191"/>
        <v>0</v>
      </c>
      <c r="X176" s="11">
        <f t="shared" si="192"/>
        <v>0</v>
      </c>
      <c r="Y176" s="11">
        <f t="shared" si="193"/>
        <v>0.625</v>
      </c>
      <c r="Z176" s="11">
        <f t="shared" si="194"/>
        <v>0.625</v>
      </c>
      <c r="AA176" s="11">
        <f t="shared" si="195"/>
        <v>0.625</v>
      </c>
      <c r="AB176" s="11">
        <f t="shared" si="196"/>
        <v>0</v>
      </c>
      <c r="AC176" s="10">
        <f t="shared" si="197"/>
        <v>3.75</v>
      </c>
      <c r="AD176" s="11">
        <f t="shared" si="198"/>
        <v>0</v>
      </c>
      <c r="AE176" s="11">
        <f t="shared" si="199"/>
        <v>2</v>
      </c>
      <c r="AF176" s="11">
        <f t="shared" si="200"/>
        <v>0</v>
      </c>
      <c r="AG176" s="11">
        <f t="shared" si="201"/>
        <v>2</v>
      </c>
      <c r="AH176" s="11">
        <f t="shared" si="202"/>
        <v>1</v>
      </c>
      <c r="AI176" s="11">
        <f t="shared" si="203"/>
        <v>0</v>
      </c>
      <c r="AJ176" s="10">
        <f t="shared" si="204"/>
        <v>5</v>
      </c>
      <c r="AK176" s="11">
        <f t="shared" si="205"/>
        <v>1</v>
      </c>
      <c r="AL176" s="11">
        <f t="shared" si="206"/>
        <v>1</v>
      </c>
      <c r="AM176" s="11">
        <f t="shared" si="207"/>
        <v>1</v>
      </c>
      <c r="AN176" s="11">
        <f t="shared" si="208"/>
        <v>1</v>
      </c>
      <c r="AO176" s="11">
        <f t="shared" si="209"/>
        <v>0</v>
      </c>
      <c r="AP176" s="11">
        <f t="shared" si="210"/>
        <v>0</v>
      </c>
      <c r="AQ176" s="10">
        <f t="shared" si="211"/>
        <v>4</v>
      </c>
      <c r="AR176" s="11">
        <f t="shared" si="212"/>
        <v>0</v>
      </c>
      <c r="AS176" s="11">
        <f t="shared" si="213"/>
        <v>0</v>
      </c>
      <c r="AT176" s="11">
        <f t="shared" si="214"/>
        <v>0</v>
      </c>
      <c r="AU176" s="11">
        <f t="shared" si="215"/>
        <v>1</v>
      </c>
      <c r="AV176" s="11">
        <f t="shared" si="216"/>
        <v>1</v>
      </c>
      <c r="AW176" s="11">
        <f t="shared" si="217"/>
        <v>0</v>
      </c>
      <c r="AX176" s="10">
        <f t="shared" si="218"/>
        <v>2</v>
      </c>
      <c r="AY176" s="12" t="s">
        <v>1604</v>
      </c>
      <c r="AZ176" s="12" t="s">
        <v>1605</v>
      </c>
      <c r="BA176" s="13">
        <v>4578</v>
      </c>
      <c r="BB176" s="10">
        <f t="shared" si="71"/>
        <v>5</v>
      </c>
      <c r="BC176" s="17">
        <f t="shared" si="219"/>
        <v>3.8</v>
      </c>
      <c r="BD176" s="10" t="str">
        <f t="shared" si="220"/>
        <v>Mycket bra</v>
      </c>
    </row>
    <row r="177" spans="1:56" ht="14.25" x14ac:dyDescent="0.2">
      <c r="A177" s="6" t="s">
        <v>893</v>
      </c>
      <c r="B177" s="7">
        <v>2417</v>
      </c>
      <c r="C177" s="6" t="s">
        <v>781</v>
      </c>
      <c r="D177" s="9" t="str">
        <f t="shared" si="172"/>
        <v>Mari-Louise Skogh</v>
      </c>
      <c r="E177" s="10" t="str">
        <f t="shared" si="173"/>
        <v>mari-louise.skoogh@norsjo.se</v>
      </c>
      <c r="F177" s="10" t="str">
        <f t="shared" si="174"/>
        <v>Ungdoms- och folkhälsostrateg</v>
      </c>
      <c r="G177" s="11">
        <f t="shared" si="175"/>
        <v>0</v>
      </c>
      <c r="H177" s="11">
        <f t="shared" si="176"/>
        <v>1.25</v>
      </c>
      <c r="I177" s="11">
        <f t="shared" si="177"/>
        <v>0</v>
      </c>
      <c r="J177" s="11">
        <f t="shared" si="178"/>
        <v>1.25</v>
      </c>
      <c r="K177" s="11">
        <f t="shared" si="179"/>
        <v>0</v>
      </c>
      <c r="L177" s="10">
        <f t="shared" si="180"/>
        <v>2.5</v>
      </c>
      <c r="M177" s="11">
        <f t="shared" si="181"/>
        <v>1</v>
      </c>
      <c r="N177" s="11">
        <f t="shared" si="182"/>
        <v>1</v>
      </c>
      <c r="O177" s="11">
        <f t="shared" si="183"/>
        <v>1</v>
      </c>
      <c r="P177" s="11">
        <f t="shared" si="184"/>
        <v>1</v>
      </c>
      <c r="Q177" s="11">
        <f t="shared" si="185"/>
        <v>0</v>
      </c>
      <c r="R177" s="11">
        <f t="shared" si="186"/>
        <v>0</v>
      </c>
      <c r="S177" s="10">
        <f t="shared" si="187"/>
        <v>4</v>
      </c>
      <c r="T177" s="11">
        <f t="shared" si="188"/>
        <v>0</v>
      </c>
      <c r="U177" s="11">
        <f t="shared" si="189"/>
        <v>0.625</v>
      </c>
      <c r="V177" s="11">
        <f t="shared" si="190"/>
        <v>0.625</v>
      </c>
      <c r="W177" s="11">
        <f t="shared" si="191"/>
        <v>0.625</v>
      </c>
      <c r="X177" s="11">
        <f t="shared" si="192"/>
        <v>0.625</v>
      </c>
      <c r="Y177" s="11">
        <f t="shared" si="193"/>
        <v>0.625</v>
      </c>
      <c r="Z177" s="11">
        <f t="shared" si="194"/>
        <v>0.625</v>
      </c>
      <c r="AA177" s="11">
        <f t="shared" si="195"/>
        <v>0</v>
      </c>
      <c r="AB177" s="11">
        <f t="shared" si="196"/>
        <v>0</v>
      </c>
      <c r="AC177" s="10">
        <f t="shared" si="197"/>
        <v>3.75</v>
      </c>
      <c r="AD177" s="11">
        <f t="shared" si="198"/>
        <v>0</v>
      </c>
      <c r="AE177" s="11">
        <f t="shared" si="199"/>
        <v>2</v>
      </c>
      <c r="AF177" s="11">
        <f t="shared" si="200"/>
        <v>0</v>
      </c>
      <c r="AG177" s="11">
        <f t="shared" si="201"/>
        <v>2</v>
      </c>
      <c r="AH177" s="11">
        <f t="shared" si="202"/>
        <v>0</v>
      </c>
      <c r="AI177" s="11">
        <f t="shared" si="203"/>
        <v>0</v>
      </c>
      <c r="AJ177" s="10">
        <f t="shared" si="204"/>
        <v>4</v>
      </c>
      <c r="AK177" s="11">
        <f t="shared" si="205"/>
        <v>1</v>
      </c>
      <c r="AL177" s="11">
        <f t="shared" si="206"/>
        <v>1</v>
      </c>
      <c r="AM177" s="11">
        <f t="shared" si="207"/>
        <v>0</v>
      </c>
      <c r="AN177" s="11">
        <f t="shared" si="208"/>
        <v>0</v>
      </c>
      <c r="AO177" s="11">
        <f t="shared" si="209"/>
        <v>0</v>
      </c>
      <c r="AP177" s="11">
        <f t="shared" si="210"/>
        <v>0</v>
      </c>
      <c r="AQ177" s="10">
        <f t="shared" si="211"/>
        <v>2</v>
      </c>
      <c r="AR177" s="11">
        <f t="shared" si="212"/>
        <v>1</v>
      </c>
      <c r="AS177" s="11">
        <f t="shared" si="213"/>
        <v>1</v>
      </c>
      <c r="AT177" s="11">
        <f t="shared" si="214"/>
        <v>1</v>
      </c>
      <c r="AU177" s="11">
        <f t="shared" si="215"/>
        <v>0</v>
      </c>
      <c r="AV177" s="11">
        <f t="shared" si="216"/>
        <v>0</v>
      </c>
      <c r="AW177" s="11">
        <f t="shared" si="217"/>
        <v>0</v>
      </c>
      <c r="AX177" s="10">
        <f t="shared" si="218"/>
        <v>3</v>
      </c>
      <c r="AY177" s="12" t="s">
        <v>1606</v>
      </c>
      <c r="AZ177" s="12" t="s">
        <v>1607</v>
      </c>
      <c r="BA177" s="13">
        <v>3879</v>
      </c>
      <c r="BB177" s="10">
        <f t="shared" si="71"/>
        <v>5</v>
      </c>
      <c r="BC177" s="17">
        <f t="shared" si="219"/>
        <v>3.5</v>
      </c>
      <c r="BD177" s="10" t="str">
        <f t="shared" si="220"/>
        <v>Bra</v>
      </c>
    </row>
    <row r="178" spans="1:56" ht="14.25" x14ac:dyDescent="0.2">
      <c r="A178" s="6" t="s">
        <v>893</v>
      </c>
      <c r="B178" s="7">
        <v>2460</v>
      </c>
      <c r="C178" s="6" t="s">
        <v>1150</v>
      </c>
      <c r="D178" s="9" t="str">
        <f t="shared" si="172"/>
        <v>Peter Lundström</v>
      </c>
      <c r="E178" s="10" t="str">
        <f t="shared" si="173"/>
        <v>peter.lundstrom@vannas.se</v>
      </c>
      <c r="F178" s="10" t="str">
        <f t="shared" si="174"/>
        <v>Föreningsutvecklare</v>
      </c>
      <c r="G178" s="11">
        <f t="shared" si="175"/>
        <v>1.25</v>
      </c>
      <c r="H178" s="11">
        <f t="shared" si="176"/>
        <v>1.25</v>
      </c>
      <c r="I178" s="11">
        <f t="shared" si="177"/>
        <v>1.25</v>
      </c>
      <c r="J178" s="11">
        <f t="shared" si="178"/>
        <v>1.25</v>
      </c>
      <c r="K178" s="11">
        <f t="shared" si="179"/>
        <v>0</v>
      </c>
      <c r="L178" s="10">
        <f t="shared" si="180"/>
        <v>5</v>
      </c>
      <c r="M178" s="11">
        <f t="shared" si="181"/>
        <v>1</v>
      </c>
      <c r="N178" s="11">
        <f t="shared" si="182"/>
        <v>1</v>
      </c>
      <c r="O178" s="11">
        <f t="shared" si="183"/>
        <v>1</v>
      </c>
      <c r="P178" s="11">
        <f t="shared" si="184"/>
        <v>1</v>
      </c>
      <c r="Q178" s="11">
        <f t="shared" si="185"/>
        <v>0</v>
      </c>
      <c r="R178" s="11">
        <f t="shared" si="186"/>
        <v>0</v>
      </c>
      <c r="S178" s="10">
        <f t="shared" si="187"/>
        <v>4</v>
      </c>
      <c r="T178" s="11">
        <f t="shared" si="188"/>
        <v>0</v>
      </c>
      <c r="U178" s="11">
        <f t="shared" si="189"/>
        <v>0.625</v>
      </c>
      <c r="V178" s="11">
        <f t="shared" si="190"/>
        <v>0.625</v>
      </c>
      <c r="W178" s="11">
        <f t="shared" si="191"/>
        <v>0.625</v>
      </c>
      <c r="X178" s="11">
        <f t="shared" si="192"/>
        <v>0.625</v>
      </c>
      <c r="Y178" s="11">
        <f t="shared" si="193"/>
        <v>0.625</v>
      </c>
      <c r="Z178" s="11">
        <f t="shared" si="194"/>
        <v>0</v>
      </c>
      <c r="AA178" s="11">
        <f t="shared" si="195"/>
        <v>0.625</v>
      </c>
      <c r="AB178" s="11">
        <f t="shared" si="196"/>
        <v>0</v>
      </c>
      <c r="AC178" s="10">
        <f t="shared" si="197"/>
        <v>3.75</v>
      </c>
      <c r="AD178" s="11">
        <f t="shared" si="198"/>
        <v>0</v>
      </c>
      <c r="AE178" s="11">
        <f t="shared" si="199"/>
        <v>2</v>
      </c>
      <c r="AF178" s="11">
        <f t="shared" si="200"/>
        <v>0</v>
      </c>
      <c r="AG178" s="11">
        <f t="shared" si="201"/>
        <v>2</v>
      </c>
      <c r="AH178" s="11">
        <f t="shared" si="202"/>
        <v>1</v>
      </c>
      <c r="AI178" s="11">
        <f t="shared" si="203"/>
        <v>0</v>
      </c>
      <c r="AJ178" s="10">
        <f t="shared" si="204"/>
        <v>5</v>
      </c>
      <c r="AK178" s="11">
        <f t="shared" si="205"/>
        <v>1</v>
      </c>
      <c r="AL178" s="11">
        <f t="shared" si="206"/>
        <v>1</v>
      </c>
      <c r="AM178" s="11">
        <f t="shared" si="207"/>
        <v>1</v>
      </c>
      <c r="AN178" s="11">
        <f t="shared" si="208"/>
        <v>1</v>
      </c>
      <c r="AO178" s="11">
        <f t="shared" si="209"/>
        <v>0</v>
      </c>
      <c r="AP178" s="11">
        <f t="shared" si="210"/>
        <v>0</v>
      </c>
      <c r="AQ178" s="10">
        <f t="shared" si="211"/>
        <v>4</v>
      </c>
      <c r="AR178" s="11">
        <f t="shared" si="212"/>
        <v>1</v>
      </c>
      <c r="AS178" s="11">
        <f t="shared" si="213"/>
        <v>0</v>
      </c>
      <c r="AT178" s="11">
        <f t="shared" si="214"/>
        <v>1</v>
      </c>
      <c r="AU178" s="11">
        <f t="shared" si="215"/>
        <v>1</v>
      </c>
      <c r="AV178" s="11">
        <f t="shared" si="216"/>
        <v>1</v>
      </c>
      <c r="AW178" s="11">
        <f t="shared" si="217"/>
        <v>0</v>
      </c>
      <c r="AX178" s="10">
        <f t="shared" si="218"/>
        <v>4</v>
      </c>
      <c r="AY178" s="12" t="s">
        <v>1608</v>
      </c>
      <c r="AZ178" s="12" t="s">
        <v>1609</v>
      </c>
      <c r="BA178" s="13">
        <v>2466</v>
      </c>
      <c r="BB178" s="10">
        <f t="shared" si="71"/>
        <v>2</v>
      </c>
      <c r="BC178" s="17">
        <f t="shared" si="219"/>
        <v>4</v>
      </c>
      <c r="BD178" s="10" t="str">
        <f t="shared" si="220"/>
        <v>Bra</v>
      </c>
    </row>
    <row r="179" spans="1:56" ht="14.25" x14ac:dyDescent="0.2">
      <c r="A179" s="6" t="s">
        <v>893</v>
      </c>
      <c r="B179" s="7">
        <v>2404</v>
      </c>
      <c r="C179" s="6" t="s">
        <v>578</v>
      </c>
      <c r="D179" s="9" t="str">
        <f t="shared" si="172"/>
        <v>Daniel Ekberg</v>
      </c>
      <c r="E179" s="10" t="str">
        <f t="shared" si="173"/>
        <v>daniel.ekberg@vindeln.se</v>
      </c>
      <c r="F179" s="10" t="str">
        <f t="shared" si="174"/>
        <v>Ungdomskonsulent</v>
      </c>
      <c r="G179" s="11">
        <f t="shared" si="175"/>
        <v>0</v>
      </c>
      <c r="H179" s="11">
        <f t="shared" si="176"/>
        <v>0</v>
      </c>
      <c r="I179" s="11">
        <f t="shared" si="177"/>
        <v>1.25</v>
      </c>
      <c r="J179" s="11">
        <f t="shared" si="178"/>
        <v>1.25</v>
      </c>
      <c r="K179" s="11">
        <f t="shared" si="179"/>
        <v>0</v>
      </c>
      <c r="L179" s="10">
        <f t="shared" si="180"/>
        <v>2.5</v>
      </c>
      <c r="M179" s="11">
        <f t="shared" si="181"/>
        <v>1</v>
      </c>
      <c r="N179" s="11">
        <f t="shared" si="182"/>
        <v>1</v>
      </c>
      <c r="O179" s="11">
        <f t="shared" si="183"/>
        <v>1</v>
      </c>
      <c r="P179" s="11">
        <f t="shared" si="184"/>
        <v>1</v>
      </c>
      <c r="Q179" s="11">
        <f t="shared" si="185"/>
        <v>0</v>
      </c>
      <c r="R179" s="11">
        <f t="shared" si="186"/>
        <v>0</v>
      </c>
      <c r="S179" s="10">
        <f t="shared" si="187"/>
        <v>4</v>
      </c>
      <c r="T179" s="11">
        <f t="shared" si="188"/>
        <v>0</v>
      </c>
      <c r="U179" s="11">
        <f t="shared" si="189"/>
        <v>0</v>
      </c>
      <c r="V179" s="11">
        <f t="shared" si="190"/>
        <v>0.625</v>
      </c>
      <c r="W179" s="11">
        <f t="shared" si="191"/>
        <v>0.625</v>
      </c>
      <c r="X179" s="11">
        <f t="shared" si="192"/>
        <v>0.625</v>
      </c>
      <c r="Y179" s="11">
        <f t="shared" si="193"/>
        <v>0.625</v>
      </c>
      <c r="Z179" s="11">
        <f t="shared" si="194"/>
        <v>0.625</v>
      </c>
      <c r="AA179" s="11">
        <f t="shared" si="195"/>
        <v>0.625</v>
      </c>
      <c r="AB179" s="11">
        <f t="shared" si="196"/>
        <v>0</v>
      </c>
      <c r="AC179" s="10">
        <f t="shared" si="197"/>
        <v>3.75</v>
      </c>
      <c r="AD179" s="11">
        <f t="shared" si="198"/>
        <v>1</v>
      </c>
      <c r="AE179" s="11">
        <f t="shared" si="199"/>
        <v>0</v>
      </c>
      <c r="AF179" s="11">
        <f t="shared" si="200"/>
        <v>0</v>
      </c>
      <c r="AG179" s="11">
        <f t="shared" si="201"/>
        <v>2</v>
      </c>
      <c r="AH179" s="11">
        <f t="shared" si="202"/>
        <v>1</v>
      </c>
      <c r="AI179" s="11">
        <f t="shared" si="203"/>
        <v>0</v>
      </c>
      <c r="AJ179" s="10">
        <f t="shared" si="204"/>
        <v>4</v>
      </c>
      <c r="AK179" s="11">
        <f t="shared" si="205"/>
        <v>1</v>
      </c>
      <c r="AL179" s="11">
        <f t="shared" si="206"/>
        <v>1</v>
      </c>
      <c r="AM179" s="11">
        <f t="shared" si="207"/>
        <v>1</v>
      </c>
      <c r="AN179" s="11">
        <f t="shared" si="208"/>
        <v>1</v>
      </c>
      <c r="AO179" s="11">
        <f t="shared" si="209"/>
        <v>1</v>
      </c>
      <c r="AP179" s="11">
        <f t="shared" si="210"/>
        <v>0</v>
      </c>
      <c r="AQ179" s="10">
        <f t="shared" si="211"/>
        <v>5</v>
      </c>
      <c r="AR179" s="11">
        <f t="shared" si="212"/>
        <v>0</v>
      </c>
      <c r="AS179" s="11">
        <f t="shared" si="213"/>
        <v>1</v>
      </c>
      <c r="AT179" s="11">
        <f t="shared" si="214"/>
        <v>1</v>
      </c>
      <c r="AU179" s="11">
        <f t="shared" si="215"/>
        <v>1</v>
      </c>
      <c r="AV179" s="11">
        <f t="shared" si="216"/>
        <v>0</v>
      </c>
      <c r="AW179" s="11">
        <f t="shared" si="217"/>
        <v>0</v>
      </c>
      <c r="AX179" s="10">
        <f t="shared" si="218"/>
        <v>3</v>
      </c>
      <c r="AY179" s="12" t="s">
        <v>1394</v>
      </c>
      <c r="AZ179" s="12">
        <v>993</v>
      </c>
      <c r="BA179" s="13">
        <v>2474</v>
      </c>
      <c r="BB179" s="10">
        <f t="shared" si="71"/>
        <v>2</v>
      </c>
      <c r="BC179" s="17">
        <f t="shared" si="219"/>
        <v>3.5</v>
      </c>
      <c r="BD179" s="10" t="str">
        <f t="shared" si="220"/>
        <v>Bra</v>
      </c>
    </row>
    <row r="180" spans="1:56" ht="14.25" x14ac:dyDescent="0.2">
      <c r="A180" s="6" t="s">
        <v>893</v>
      </c>
      <c r="B180" s="7">
        <v>2482</v>
      </c>
      <c r="C180" s="6" t="s">
        <v>255</v>
      </c>
      <c r="D180" s="9" t="str">
        <f t="shared" si="172"/>
        <v>Stig Berggren</v>
      </c>
      <c r="E180" s="10" t="str">
        <f t="shared" si="173"/>
        <v>stig.berggren@skelleftea.se</v>
      </c>
      <c r="F180" s="10" t="str">
        <f t="shared" si="174"/>
        <v>Samordnare</v>
      </c>
      <c r="G180" s="11">
        <f t="shared" si="175"/>
        <v>1.25</v>
      </c>
      <c r="H180" s="11">
        <f t="shared" si="176"/>
        <v>1.25</v>
      </c>
      <c r="I180" s="11">
        <f t="shared" si="177"/>
        <v>1.25</v>
      </c>
      <c r="J180" s="11">
        <f t="shared" si="178"/>
        <v>1.25</v>
      </c>
      <c r="K180" s="11">
        <f t="shared" si="179"/>
        <v>0</v>
      </c>
      <c r="L180" s="10">
        <f t="shared" si="180"/>
        <v>5</v>
      </c>
      <c r="M180" s="11">
        <f t="shared" si="181"/>
        <v>1</v>
      </c>
      <c r="N180" s="11">
        <f t="shared" si="182"/>
        <v>1</v>
      </c>
      <c r="O180" s="11">
        <f t="shared" si="183"/>
        <v>1</v>
      </c>
      <c r="P180" s="11">
        <f t="shared" si="184"/>
        <v>1</v>
      </c>
      <c r="Q180" s="11">
        <f t="shared" si="185"/>
        <v>1</v>
      </c>
      <c r="R180" s="11">
        <f t="shared" si="186"/>
        <v>0</v>
      </c>
      <c r="S180" s="10">
        <f t="shared" si="187"/>
        <v>5</v>
      </c>
      <c r="T180" s="11">
        <f t="shared" si="188"/>
        <v>0.625</v>
      </c>
      <c r="U180" s="11">
        <f t="shared" si="189"/>
        <v>0.625</v>
      </c>
      <c r="V180" s="11">
        <f t="shared" si="190"/>
        <v>0.625</v>
      </c>
      <c r="W180" s="11">
        <f t="shared" si="191"/>
        <v>0.625</v>
      </c>
      <c r="X180" s="11">
        <f t="shared" si="192"/>
        <v>0.625</v>
      </c>
      <c r="Y180" s="11">
        <f t="shared" si="193"/>
        <v>0.625</v>
      </c>
      <c r="Z180" s="11">
        <f t="shared" si="194"/>
        <v>0.625</v>
      </c>
      <c r="AA180" s="11">
        <f t="shared" si="195"/>
        <v>0.625</v>
      </c>
      <c r="AB180" s="11">
        <f t="shared" si="196"/>
        <v>0</v>
      </c>
      <c r="AC180" s="10">
        <f t="shared" si="197"/>
        <v>5</v>
      </c>
      <c r="AD180" s="11">
        <f t="shared" si="198"/>
        <v>0</v>
      </c>
      <c r="AE180" s="11">
        <f t="shared" si="199"/>
        <v>2</v>
      </c>
      <c r="AF180" s="11">
        <f t="shared" si="200"/>
        <v>0</v>
      </c>
      <c r="AG180" s="11">
        <f t="shared" si="201"/>
        <v>2</v>
      </c>
      <c r="AH180" s="11">
        <f t="shared" si="202"/>
        <v>1</v>
      </c>
      <c r="AI180" s="11">
        <f t="shared" si="203"/>
        <v>0</v>
      </c>
      <c r="AJ180" s="10">
        <f t="shared" si="204"/>
        <v>5</v>
      </c>
      <c r="AK180" s="11">
        <f t="shared" si="205"/>
        <v>1</v>
      </c>
      <c r="AL180" s="11">
        <f t="shared" si="206"/>
        <v>1</v>
      </c>
      <c r="AM180" s="11">
        <f t="shared" si="207"/>
        <v>1</v>
      </c>
      <c r="AN180" s="11">
        <f t="shared" si="208"/>
        <v>1</v>
      </c>
      <c r="AO180" s="11">
        <f t="shared" si="209"/>
        <v>0</v>
      </c>
      <c r="AP180" s="11">
        <f t="shared" si="210"/>
        <v>0</v>
      </c>
      <c r="AQ180" s="10">
        <f t="shared" si="211"/>
        <v>4</v>
      </c>
      <c r="AR180" s="11">
        <f t="shared" si="212"/>
        <v>0</v>
      </c>
      <c r="AS180" s="11">
        <f t="shared" si="213"/>
        <v>1</v>
      </c>
      <c r="AT180" s="11">
        <f t="shared" si="214"/>
        <v>1</v>
      </c>
      <c r="AU180" s="11">
        <f t="shared" si="215"/>
        <v>1</v>
      </c>
      <c r="AV180" s="11">
        <f t="shared" si="216"/>
        <v>1</v>
      </c>
      <c r="AW180" s="11">
        <f t="shared" si="217"/>
        <v>0</v>
      </c>
      <c r="AX180" s="10">
        <f t="shared" si="218"/>
        <v>4</v>
      </c>
      <c r="AY180" s="12" t="s">
        <v>1610</v>
      </c>
      <c r="AZ180" s="12" t="s">
        <v>1373</v>
      </c>
      <c r="BA180" s="13">
        <v>4586</v>
      </c>
      <c r="BB180" s="10">
        <f t="shared" si="71"/>
        <v>5</v>
      </c>
      <c r="BC180" s="17">
        <f t="shared" si="219"/>
        <v>4.7</v>
      </c>
      <c r="BD180" s="10" t="str">
        <f t="shared" si="220"/>
        <v>Mycket bra</v>
      </c>
    </row>
    <row r="181" spans="1:56" ht="14.25" x14ac:dyDescent="0.2">
      <c r="A181" s="19" t="s">
        <v>915</v>
      </c>
      <c r="B181" s="7">
        <v>2260</v>
      </c>
      <c r="C181" s="6" t="s">
        <v>699</v>
      </c>
      <c r="D181" s="9" t="str">
        <f t="shared" si="172"/>
        <v>Lotta Backlund</v>
      </c>
      <c r="E181" s="10" t="str">
        <f t="shared" si="173"/>
        <v>lotta.backlund@ange.se</v>
      </c>
      <c r="F181" s="10" t="str">
        <f t="shared" si="174"/>
        <v>samordnare ungdomsgårdar</v>
      </c>
      <c r="G181" s="11">
        <f t="shared" si="175"/>
        <v>0</v>
      </c>
      <c r="H181" s="11">
        <f t="shared" si="176"/>
        <v>0</v>
      </c>
      <c r="I181" s="11">
        <f t="shared" si="177"/>
        <v>1.25</v>
      </c>
      <c r="J181" s="11">
        <f t="shared" si="178"/>
        <v>0</v>
      </c>
      <c r="K181" s="11">
        <f t="shared" si="179"/>
        <v>0</v>
      </c>
      <c r="L181" s="10">
        <f t="shared" si="180"/>
        <v>1.25</v>
      </c>
      <c r="M181" s="11">
        <f t="shared" si="181"/>
        <v>1</v>
      </c>
      <c r="N181" s="11">
        <f t="shared" si="182"/>
        <v>0</v>
      </c>
      <c r="O181" s="11">
        <f t="shared" si="183"/>
        <v>1</v>
      </c>
      <c r="P181" s="11">
        <f t="shared" si="184"/>
        <v>1</v>
      </c>
      <c r="Q181" s="11">
        <f t="shared" si="185"/>
        <v>0</v>
      </c>
      <c r="R181" s="11">
        <f t="shared" si="186"/>
        <v>0</v>
      </c>
      <c r="S181" s="10">
        <f t="shared" si="187"/>
        <v>3</v>
      </c>
      <c r="T181" s="11">
        <f t="shared" si="188"/>
        <v>0</v>
      </c>
      <c r="U181" s="11">
        <f t="shared" si="189"/>
        <v>0.625</v>
      </c>
      <c r="V181" s="11">
        <f t="shared" si="190"/>
        <v>0</v>
      </c>
      <c r="W181" s="11">
        <f t="shared" si="191"/>
        <v>0</v>
      </c>
      <c r="X181" s="11">
        <f t="shared" si="192"/>
        <v>0</v>
      </c>
      <c r="Y181" s="11">
        <f t="shared" si="193"/>
        <v>0.625</v>
      </c>
      <c r="Z181" s="11">
        <f t="shared" si="194"/>
        <v>0</v>
      </c>
      <c r="AA181" s="11">
        <f t="shared" si="195"/>
        <v>0</v>
      </c>
      <c r="AB181" s="11">
        <f t="shared" si="196"/>
        <v>0</v>
      </c>
      <c r="AC181" s="10">
        <f t="shared" si="197"/>
        <v>1.25</v>
      </c>
      <c r="AD181" s="11">
        <f t="shared" si="198"/>
        <v>1</v>
      </c>
      <c r="AE181" s="11">
        <f t="shared" si="199"/>
        <v>0</v>
      </c>
      <c r="AF181" s="11">
        <f t="shared" si="200"/>
        <v>0</v>
      </c>
      <c r="AG181" s="11">
        <f t="shared" si="201"/>
        <v>2</v>
      </c>
      <c r="AH181" s="11">
        <f t="shared" si="202"/>
        <v>0</v>
      </c>
      <c r="AI181" s="11">
        <f t="shared" si="203"/>
        <v>0</v>
      </c>
      <c r="AJ181" s="10">
        <f t="shared" si="204"/>
        <v>3</v>
      </c>
      <c r="AK181" s="11">
        <f t="shared" si="205"/>
        <v>1</v>
      </c>
      <c r="AL181" s="11">
        <f t="shared" si="206"/>
        <v>1</v>
      </c>
      <c r="AM181" s="11">
        <f t="shared" si="207"/>
        <v>0</v>
      </c>
      <c r="AN181" s="11">
        <f t="shared" si="208"/>
        <v>1</v>
      </c>
      <c r="AO181" s="11">
        <f t="shared" si="209"/>
        <v>0</v>
      </c>
      <c r="AP181" s="11">
        <f t="shared" si="210"/>
        <v>0</v>
      </c>
      <c r="AQ181" s="10">
        <f t="shared" si="211"/>
        <v>3</v>
      </c>
      <c r="AR181" s="11">
        <f t="shared" si="212"/>
        <v>0</v>
      </c>
      <c r="AS181" s="11">
        <f t="shared" si="213"/>
        <v>0</v>
      </c>
      <c r="AT181" s="11">
        <f t="shared" si="214"/>
        <v>0</v>
      </c>
      <c r="AU181" s="11">
        <f t="shared" si="215"/>
        <v>0</v>
      </c>
      <c r="AV181" s="11">
        <f t="shared" si="216"/>
        <v>0</v>
      </c>
      <c r="AW181" s="11">
        <f t="shared" si="217"/>
        <v>0</v>
      </c>
      <c r="AX181" s="10">
        <f t="shared" si="218"/>
        <v>0</v>
      </c>
      <c r="AY181" s="12" t="s">
        <v>1616</v>
      </c>
      <c r="AZ181" s="12" t="s">
        <v>1617</v>
      </c>
      <c r="BA181" s="13">
        <v>3071</v>
      </c>
      <c r="BB181" s="10">
        <f t="shared" si="71"/>
        <v>4</v>
      </c>
      <c r="BC181" s="17">
        <f t="shared" si="219"/>
        <v>2.2000000000000002</v>
      </c>
      <c r="BD181" s="10" t="str">
        <f t="shared" si="220"/>
        <v>Varken eller</v>
      </c>
    </row>
    <row r="182" spans="1:56" ht="14.25" x14ac:dyDescent="0.2">
      <c r="A182" s="6" t="s">
        <v>915</v>
      </c>
      <c r="B182" s="7">
        <v>2262</v>
      </c>
      <c r="C182" s="6" t="s">
        <v>846</v>
      </c>
      <c r="D182" s="9" t="str">
        <f t="shared" si="172"/>
        <v>Bo Markusson</v>
      </c>
      <c r="E182" s="10" t="str">
        <f t="shared" si="173"/>
        <v>bo.markusson@timra.se</v>
      </c>
      <c r="F182" s="10" t="str">
        <f t="shared" si="174"/>
        <v>Kulturchef</v>
      </c>
      <c r="G182" s="11">
        <f t="shared" si="175"/>
        <v>1.25</v>
      </c>
      <c r="H182" s="11">
        <f t="shared" si="176"/>
        <v>0</v>
      </c>
      <c r="I182" s="11">
        <f t="shared" si="177"/>
        <v>0</v>
      </c>
      <c r="J182" s="11">
        <f t="shared" si="178"/>
        <v>0</v>
      </c>
      <c r="K182" s="11">
        <f t="shared" si="179"/>
        <v>0</v>
      </c>
      <c r="L182" s="10">
        <f t="shared" si="180"/>
        <v>1.25</v>
      </c>
      <c r="M182" s="11">
        <f t="shared" si="181"/>
        <v>1</v>
      </c>
      <c r="N182" s="11">
        <f t="shared" si="182"/>
        <v>1</v>
      </c>
      <c r="O182" s="11">
        <f t="shared" si="183"/>
        <v>1</v>
      </c>
      <c r="P182" s="11">
        <f t="shared" si="184"/>
        <v>1</v>
      </c>
      <c r="Q182" s="11">
        <f t="shared" si="185"/>
        <v>0</v>
      </c>
      <c r="R182" s="11">
        <f t="shared" si="186"/>
        <v>0</v>
      </c>
      <c r="S182" s="10">
        <f t="shared" si="187"/>
        <v>4</v>
      </c>
      <c r="T182" s="11">
        <f t="shared" si="188"/>
        <v>0</v>
      </c>
      <c r="U182" s="11">
        <f t="shared" si="189"/>
        <v>0</v>
      </c>
      <c r="V182" s="11">
        <f t="shared" si="190"/>
        <v>0.625</v>
      </c>
      <c r="W182" s="11">
        <f t="shared" si="191"/>
        <v>0</v>
      </c>
      <c r="X182" s="11">
        <f t="shared" si="192"/>
        <v>0</v>
      </c>
      <c r="Y182" s="11">
        <f t="shared" si="193"/>
        <v>0.625</v>
      </c>
      <c r="Z182" s="11">
        <f t="shared" si="194"/>
        <v>0.625</v>
      </c>
      <c r="AA182" s="11">
        <f t="shared" si="195"/>
        <v>0.625</v>
      </c>
      <c r="AB182" s="11">
        <f t="shared" si="196"/>
        <v>0</v>
      </c>
      <c r="AC182" s="10">
        <f t="shared" si="197"/>
        <v>2.5</v>
      </c>
      <c r="AD182" s="11">
        <f t="shared" si="198"/>
        <v>0</v>
      </c>
      <c r="AE182" s="11">
        <f t="shared" si="199"/>
        <v>2</v>
      </c>
      <c r="AF182" s="11">
        <f t="shared" si="200"/>
        <v>0</v>
      </c>
      <c r="AG182" s="11">
        <f t="shared" si="201"/>
        <v>0</v>
      </c>
      <c r="AH182" s="11">
        <f t="shared" si="202"/>
        <v>0</v>
      </c>
      <c r="AI182" s="11">
        <f t="shared" si="203"/>
        <v>0</v>
      </c>
      <c r="AJ182" s="10">
        <f t="shared" si="204"/>
        <v>2</v>
      </c>
      <c r="AK182" s="11">
        <f t="shared" si="205"/>
        <v>0</v>
      </c>
      <c r="AL182" s="11">
        <f t="shared" si="206"/>
        <v>1</v>
      </c>
      <c r="AM182" s="11">
        <f t="shared" si="207"/>
        <v>0</v>
      </c>
      <c r="AN182" s="11">
        <f t="shared" si="208"/>
        <v>0</v>
      </c>
      <c r="AO182" s="11">
        <f t="shared" si="209"/>
        <v>0</v>
      </c>
      <c r="AP182" s="11">
        <f t="shared" si="210"/>
        <v>0</v>
      </c>
      <c r="AQ182" s="10">
        <f t="shared" si="211"/>
        <v>1</v>
      </c>
      <c r="AR182" s="11">
        <f t="shared" si="212"/>
        <v>1</v>
      </c>
      <c r="AS182" s="11">
        <f t="shared" si="213"/>
        <v>0</v>
      </c>
      <c r="AT182" s="11">
        <f t="shared" si="214"/>
        <v>0</v>
      </c>
      <c r="AU182" s="11">
        <f t="shared" si="215"/>
        <v>0</v>
      </c>
      <c r="AV182" s="11">
        <f t="shared" si="216"/>
        <v>0</v>
      </c>
      <c r="AW182" s="11">
        <f t="shared" si="217"/>
        <v>0</v>
      </c>
      <c r="AX182" s="10">
        <f t="shared" si="218"/>
        <v>1</v>
      </c>
      <c r="AY182" s="12" t="s">
        <v>1618</v>
      </c>
      <c r="AZ182" s="12">
        <v>674</v>
      </c>
      <c r="BA182" s="13">
        <v>2481</v>
      </c>
      <c r="BB182" s="10">
        <f t="shared" si="71"/>
        <v>2</v>
      </c>
      <c r="BC182" s="17">
        <f t="shared" si="219"/>
        <v>2</v>
      </c>
      <c r="BD182" s="10" t="str">
        <f t="shared" si="220"/>
        <v>Varken eller</v>
      </c>
    </row>
    <row r="183" spans="1:56" ht="14.25" x14ac:dyDescent="0.2">
      <c r="A183" s="6" t="s">
        <v>915</v>
      </c>
      <c r="B183" s="7">
        <v>2282</v>
      </c>
      <c r="C183" s="6" t="s">
        <v>832</v>
      </c>
      <c r="D183" s="9" t="str">
        <f t="shared" si="172"/>
        <v>Hans Bylund</v>
      </c>
      <c r="E183" s="10" t="str">
        <f t="shared" si="173"/>
        <v>hans.bylund@kramfors.se</v>
      </c>
      <c r="F183" s="10" t="str">
        <f t="shared" si="174"/>
        <v>Folkhälsosamordnare</v>
      </c>
      <c r="G183" s="11">
        <f t="shared" si="175"/>
        <v>0</v>
      </c>
      <c r="H183" s="11">
        <f t="shared" si="176"/>
        <v>0</v>
      </c>
      <c r="I183" s="11">
        <f t="shared" si="177"/>
        <v>0</v>
      </c>
      <c r="J183" s="11">
        <f t="shared" si="178"/>
        <v>1.25</v>
      </c>
      <c r="K183" s="11">
        <f t="shared" si="179"/>
        <v>0</v>
      </c>
      <c r="L183" s="10">
        <f t="shared" si="180"/>
        <v>1.25</v>
      </c>
      <c r="M183" s="11">
        <f t="shared" si="181"/>
        <v>1</v>
      </c>
      <c r="N183" s="11">
        <f t="shared" si="182"/>
        <v>1</v>
      </c>
      <c r="O183" s="11">
        <f t="shared" si="183"/>
        <v>1</v>
      </c>
      <c r="P183" s="11">
        <f t="shared" si="184"/>
        <v>0</v>
      </c>
      <c r="Q183" s="11">
        <f t="shared" si="185"/>
        <v>1</v>
      </c>
      <c r="R183" s="11">
        <f t="shared" si="186"/>
        <v>0</v>
      </c>
      <c r="S183" s="10">
        <f t="shared" si="187"/>
        <v>4</v>
      </c>
      <c r="T183" s="11">
        <f t="shared" si="188"/>
        <v>0</v>
      </c>
      <c r="U183" s="11">
        <f t="shared" si="189"/>
        <v>0</v>
      </c>
      <c r="V183" s="11">
        <f t="shared" si="190"/>
        <v>0</v>
      </c>
      <c r="W183" s="11">
        <f t="shared" si="191"/>
        <v>0</v>
      </c>
      <c r="X183" s="11">
        <f t="shared" si="192"/>
        <v>0</v>
      </c>
      <c r="Y183" s="11">
        <f t="shared" si="193"/>
        <v>0.625</v>
      </c>
      <c r="Z183" s="11">
        <f t="shared" si="194"/>
        <v>0</v>
      </c>
      <c r="AA183" s="11">
        <f t="shared" si="195"/>
        <v>0</v>
      </c>
      <c r="AB183" s="11">
        <f t="shared" si="196"/>
        <v>0</v>
      </c>
      <c r="AC183" s="10">
        <f t="shared" si="197"/>
        <v>0.625</v>
      </c>
      <c r="AD183" s="11">
        <f t="shared" si="198"/>
        <v>0</v>
      </c>
      <c r="AE183" s="11">
        <f t="shared" si="199"/>
        <v>2</v>
      </c>
      <c r="AF183" s="11">
        <f t="shared" si="200"/>
        <v>1</v>
      </c>
      <c r="AG183" s="11">
        <f t="shared" si="201"/>
        <v>0</v>
      </c>
      <c r="AH183" s="11">
        <f t="shared" si="202"/>
        <v>1</v>
      </c>
      <c r="AI183" s="11">
        <f t="shared" si="203"/>
        <v>0</v>
      </c>
      <c r="AJ183" s="10">
        <f t="shared" si="204"/>
        <v>4</v>
      </c>
      <c r="AK183" s="11">
        <f t="shared" si="205"/>
        <v>0</v>
      </c>
      <c r="AL183" s="11">
        <f t="shared" si="206"/>
        <v>1</v>
      </c>
      <c r="AM183" s="11">
        <f t="shared" si="207"/>
        <v>1</v>
      </c>
      <c r="AN183" s="11">
        <f t="shared" si="208"/>
        <v>1</v>
      </c>
      <c r="AO183" s="11">
        <f t="shared" si="209"/>
        <v>0</v>
      </c>
      <c r="AP183" s="11">
        <f t="shared" si="210"/>
        <v>0</v>
      </c>
      <c r="AQ183" s="10">
        <f t="shared" si="211"/>
        <v>3</v>
      </c>
      <c r="AR183" s="11">
        <f t="shared" si="212"/>
        <v>1</v>
      </c>
      <c r="AS183" s="11">
        <f t="shared" si="213"/>
        <v>0</v>
      </c>
      <c r="AT183" s="11">
        <f t="shared" si="214"/>
        <v>1</v>
      </c>
      <c r="AU183" s="11">
        <f t="shared" si="215"/>
        <v>0</v>
      </c>
      <c r="AV183" s="11">
        <f t="shared" si="216"/>
        <v>0</v>
      </c>
      <c r="AW183" s="11">
        <f t="shared" si="217"/>
        <v>0</v>
      </c>
      <c r="AX183" s="10">
        <f t="shared" si="218"/>
        <v>2</v>
      </c>
      <c r="AY183" s="12" t="s">
        <v>1619</v>
      </c>
      <c r="AZ183" s="12" t="s">
        <v>1566</v>
      </c>
      <c r="BA183" s="13">
        <v>2956</v>
      </c>
      <c r="BB183" s="10">
        <f t="shared" si="71"/>
        <v>4</v>
      </c>
      <c r="BC183" s="17">
        <f t="shared" si="219"/>
        <v>2.7</v>
      </c>
      <c r="BD183" s="10" t="str">
        <f t="shared" si="220"/>
        <v>Bra</v>
      </c>
    </row>
    <row r="184" spans="1:56" ht="14.25" x14ac:dyDescent="0.2">
      <c r="A184" s="6" t="s">
        <v>915</v>
      </c>
      <c r="B184" s="7">
        <v>2281</v>
      </c>
      <c r="C184" s="6" t="s">
        <v>340</v>
      </c>
      <c r="D184" s="9" t="str">
        <f t="shared" si="172"/>
        <v>Lars-Ove Johansson</v>
      </c>
      <c r="E184" s="10" t="str">
        <f t="shared" si="173"/>
        <v>lars-ove.johansson@sundsvall.se</v>
      </c>
      <c r="F184" s="10" t="str">
        <f t="shared" si="174"/>
        <v>Ungdoms- och fritidschef</v>
      </c>
      <c r="G184" s="11">
        <f t="shared" si="175"/>
        <v>1.25</v>
      </c>
      <c r="H184" s="11">
        <f t="shared" si="176"/>
        <v>0</v>
      </c>
      <c r="I184" s="11">
        <f t="shared" si="177"/>
        <v>1.25</v>
      </c>
      <c r="J184" s="11">
        <f t="shared" si="178"/>
        <v>1.25</v>
      </c>
      <c r="K184" s="11">
        <f t="shared" si="179"/>
        <v>0</v>
      </c>
      <c r="L184" s="10">
        <f t="shared" si="180"/>
        <v>3.75</v>
      </c>
      <c r="M184" s="11">
        <f t="shared" si="181"/>
        <v>1</v>
      </c>
      <c r="N184" s="11">
        <f t="shared" si="182"/>
        <v>1</v>
      </c>
      <c r="O184" s="11">
        <f t="shared" si="183"/>
        <v>1</v>
      </c>
      <c r="P184" s="11">
        <f t="shared" si="184"/>
        <v>1</v>
      </c>
      <c r="Q184" s="11">
        <f t="shared" si="185"/>
        <v>0</v>
      </c>
      <c r="R184" s="11">
        <f t="shared" si="186"/>
        <v>0</v>
      </c>
      <c r="S184" s="10">
        <f t="shared" si="187"/>
        <v>4</v>
      </c>
      <c r="T184" s="11">
        <f t="shared" si="188"/>
        <v>0.625</v>
      </c>
      <c r="U184" s="11">
        <f t="shared" si="189"/>
        <v>0.625</v>
      </c>
      <c r="V184" s="11">
        <f t="shared" si="190"/>
        <v>0.625</v>
      </c>
      <c r="W184" s="11">
        <f t="shared" si="191"/>
        <v>0</v>
      </c>
      <c r="X184" s="11">
        <f t="shared" si="192"/>
        <v>0</v>
      </c>
      <c r="Y184" s="11">
        <f t="shared" si="193"/>
        <v>0.625</v>
      </c>
      <c r="Z184" s="11">
        <f t="shared" si="194"/>
        <v>0.625</v>
      </c>
      <c r="AA184" s="11">
        <f t="shared" si="195"/>
        <v>0.625</v>
      </c>
      <c r="AB184" s="11">
        <f t="shared" si="196"/>
        <v>0</v>
      </c>
      <c r="AC184" s="10">
        <f t="shared" si="197"/>
        <v>3.75</v>
      </c>
      <c r="AD184" s="11">
        <f t="shared" si="198"/>
        <v>0</v>
      </c>
      <c r="AE184" s="11">
        <f t="shared" si="199"/>
        <v>2</v>
      </c>
      <c r="AF184" s="11">
        <f t="shared" si="200"/>
        <v>1</v>
      </c>
      <c r="AG184" s="11">
        <f t="shared" si="201"/>
        <v>0</v>
      </c>
      <c r="AH184" s="11">
        <f t="shared" si="202"/>
        <v>0</v>
      </c>
      <c r="AI184" s="11">
        <f t="shared" si="203"/>
        <v>0</v>
      </c>
      <c r="AJ184" s="10">
        <f t="shared" si="204"/>
        <v>3</v>
      </c>
      <c r="AK184" s="11">
        <f t="shared" si="205"/>
        <v>1</v>
      </c>
      <c r="AL184" s="11">
        <f t="shared" si="206"/>
        <v>1</v>
      </c>
      <c r="AM184" s="11">
        <f t="shared" si="207"/>
        <v>0</v>
      </c>
      <c r="AN184" s="11">
        <f t="shared" si="208"/>
        <v>1</v>
      </c>
      <c r="AO184" s="11">
        <f t="shared" si="209"/>
        <v>0</v>
      </c>
      <c r="AP184" s="11">
        <f t="shared" si="210"/>
        <v>0</v>
      </c>
      <c r="AQ184" s="10">
        <f t="shared" si="211"/>
        <v>3</v>
      </c>
      <c r="AR184" s="11">
        <f t="shared" si="212"/>
        <v>0</v>
      </c>
      <c r="AS184" s="11">
        <f t="shared" si="213"/>
        <v>0</v>
      </c>
      <c r="AT184" s="11">
        <f t="shared" si="214"/>
        <v>0</v>
      </c>
      <c r="AU184" s="11">
        <f t="shared" si="215"/>
        <v>0</v>
      </c>
      <c r="AV184" s="11">
        <f t="shared" si="216"/>
        <v>0</v>
      </c>
      <c r="AW184" s="11">
        <f t="shared" si="217"/>
        <v>0</v>
      </c>
      <c r="AX184" s="10">
        <f t="shared" si="218"/>
        <v>0</v>
      </c>
      <c r="AY184" s="12" t="s">
        <v>1620</v>
      </c>
      <c r="AZ184" s="12" t="s">
        <v>1621</v>
      </c>
      <c r="BA184" s="13">
        <v>4263</v>
      </c>
      <c r="BB184" s="10">
        <f t="shared" si="71"/>
        <v>5</v>
      </c>
      <c r="BC184" s="17">
        <f t="shared" si="219"/>
        <v>3.2</v>
      </c>
      <c r="BD184" s="10" t="str">
        <f t="shared" si="220"/>
        <v>Bra</v>
      </c>
    </row>
    <row r="185" spans="1:56" ht="14.25" x14ac:dyDescent="0.2">
      <c r="A185" s="6" t="s">
        <v>915</v>
      </c>
      <c r="B185" s="7">
        <v>2280</v>
      </c>
      <c r="C185" s="6" t="s">
        <v>318</v>
      </c>
      <c r="D185" s="9" t="str">
        <f t="shared" si="172"/>
        <v>Lars Johansson</v>
      </c>
      <c r="E185" s="10" t="str">
        <f t="shared" si="173"/>
        <v>lars.johansson@harnosand.se</v>
      </c>
      <c r="F185" s="10" t="str">
        <f t="shared" si="174"/>
        <v>Ungdomssamordnare</v>
      </c>
      <c r="G185" s="11">
        <f t="shared" si="175"/>
        <v>0</v>
      </c>
      <c r="H185" s="11">
        <f t="shared" si="176"/>
        <v>0</v>
      </c>
      <c r="I185" s="11">
        <f t="shared" si="177"/>
        <v>1.25</v>
      </c>
      <c r="J185" s="11">
        <f t="shared" si="178"/>
        <v>0</v>
      </c>
      <c r="K185" s="11">
        <f t="shared" si="179"/>
        <v>0</v>
      </c>
      <c r="L185" s="10">
        <f t="shared" si="180"/>
        <v>1.25</v>
      </c>
      <c r="M185" s="11">
        <f t="shared" si="181"/>
        <v>1</v>
      </c>
      <c r="N185" s="11">
        <f t="shared" si="182"/>
        <v>1</v>
      </c>
      <c r="O185" s="11">
        <f t="shared" si="183"/>
        <v>1</v>
      </c>
      <c r="P185" s="11">
        <f t="shared" si="184"/>
        <v>1</v>
      </c>
      <c r="Q185" s="11">
        <f t="shared" si="185"/>
        <v>1</v>
      </c>
      <c r="R185" s="11">
        <f t="shared" si="186"/>
        <v>0</v>
      </c>
      <c r="S185" s="10">
        <f t="shared" si="187"/>
        <v>5</v>
      </c>
      <c r="T185" s="11">
        <f t="shared" si="188"/>
        <v>0.625</v>
      </c>
      <c r="U185" s="11">
        <f t="shared" si="189"/>
        <v>0.625</v>
      </c>
      <c r="V185" s="11">
        <f t="shared" si="190"/>
        <v>0.625</v>
      </c>
      <c r="W185" s="11">
        <f t="shared" si="191"/>
        <v>0.625</v>
      </c>
      <c r="X185" s="11">
        <f t="shared" si="192"/>
        <v>0.625</v>
      </c>
      <c r="Y185" s="11">
        <f t="shared" si="193"/>
        <v>0.625</v>
      </c>
      <c r="Z185" s="11">
        <f t="shared" si="194"/>
        <v>0.625</v>
      </c>
      <c r="AA185" s="11">
        <f t="shared" si="195"/>
        <v>0.625</v>
      </c>
      <c r="AB185" s="11">
        <f t="shared" si="196"/>
        <v>0</v>
      </c>
      <c r="AC185" s="10">
        <f t="shared" si="197"/>
        <v>5</v>
      </c>
      <c r="AD185" s="11">
        <f t="shared" si="198"/>
        <v>1</v>
      </c>
      <c r="AE185" s="11">
        <f t="shared" si="199"/>
        <v>0</v>
      </c>
      <c r="AF185" s="11">
        <f t="shared" si="200"/>
        <v>0</v>
      </c>
      <c r="AG185" s="11">
        <f t="shared" si="201"/>
        <v>2</v>
      </c>
      <c r="AH185" s="11">
        <f t="shared" si="202"/>
        <v>0</v>
      </c>
      <c r="AI185" s="11">
        <f t="shared" si="203"/>
        <v>0</v>
      </c>
      <c r="AJ185" s="10">
        <f t="shared" si="204"/>
        <v>3</v>
      </c>
      <c r="AK185" s="11">
        <f t="shared" si="205"/>
        <v>1</v>
      </c>
      <c r="AL185" s="11">
        <f t="shared" si="206"/>
        <v>1</v>
      </c>
      <c r="AM185" s="11">
        <f t="shared" si="207"/>
        <v>1</v>
      </c>
      <c r="AN185" s="11">
        <f t="shared" si="208"/>
        <v>1</v>
      </c>
      <c r="AO185" s="11">
        <f t="shared" si="209"/>
        <v>0</v>
      </c>
      <c r="AP185" s="11">
        <f t="shared" si="210"/>
        <v>0</v>
      </c>
      <c r="AQ185" s="10">
        <f t="shared" si="211"/>
        <v>4</v>
      </c>
      <c r="AR185" s="11">
        <f t="shared" si="212"/>
        <v>1</v>
      </c>
      <c r="AS185" s="11">
        <f t="shared" si="213"/>
        <v>1</v>
      </c>
      <c r="AT185" s="11">
        <f t="shared" si="214"/>
        <v>0</v>
      </c>
      <c r="AU185" s="11">
        <f t="shared" si="215"/>
        <v>0</v>
      </c>
      <c r="AV185" s="11">
        <f t="shared" si="216"/>
        <v>0</v>
      </c>
      <c r="AW185" s="11">
        <f t="shared" si="217"/>
        <v>0</v>
      </c>
      <c r="AX185" s="10">
        <f t="shared" si="218"/>
        <v>2</v>
      </c>
      <c r="AY185" s="12" t="s">
        <v>1364</v>
      </c>
      <c r="AZ185" s="12" t="s">
        <v>1622</v>
      </c>
      <c r="BA185" s="13">
        <v>2232</v>
      </c>
      <c r="BB185" s="10">
        <f t="shared" si="71"/>
        <v>1</v>
      </c>
      <c r="BC185" s="17">
        <f t="shared" si="219"/>
        <v>3</v>
      </c>
      <c r="BD185" s="10" t="str">
        <f t="shared" si="220"/>
        <v>Varken eller</v>
      </c>
    </row>
    <row r="186" spans="1:56" ht="14.25" x14ac:dyDescent="0.2">
      <c r="A186" s="6" t="s">
        <v>915</v>
      </c>
      <c r="B186" s="7">
        <v>2284</v>
      </c>
      <c r="C186" s="6" t="s">
        <v>717</v>
      </c>
      <c r="D186" s="9" t="str">
        <f t="shared" si="172"/>
        <v>Sune Westberg</v>
      </c>
      <c r="E186" s="10" t="str">
        <f t="shared" si="173"/>
        <v>sune.westberg@ornskoldsvik.se</v>
      </c>
      <c r="F186" s="10" t="str">
        <f t="shared" si="174"/>
        <v>Kultur- och fritidschef</v>
      </c>
      <c r="G186" s="11">
        <f t="shared" si="175"/>
        <v>1.25</v>
      </c>
      <c r="H186" s="11">
        <f t="shared" si="176"/>
        <v>0</v>
      </c>
      <c r="I186" s="11">
        <f t="shared" si="177"/>
        <v>1.25</v>
      </c>
      <c r="J186" s="11">
        <f t="shared" si="178"/>
        <v>1.25</v>
      </c>
      <c r="K186" s="11">
        <f t="shared" si="179"/>
        <v>0</v>
      </c>
      <c r="L186" s="10">
        <f t="shared" si="180"/>
        <v>3.75</v>
      </c>
      <c r="M186" s="11">
        <f t="shared" si="181"/>
        <v>1</v>
      </c>
      <c r="N186" s="11">
        <f t="shared" si="182"/>
        <v>1</v>
      </c>
      <c r="O186" s="11">
        <f t="shared" si="183"/>
        <v>1</v>
      </c>
      <c r="P186" s="11">
        <f t="shared" si="184"/>
        <v>1</v>
      </c>
      <c r="Q186" s="11">
        <f t="shared" si="185"/>
        <v>1</v>
      </c>
      <c r="R186" s="11">
        <f t="shared" si="186"/>
        <v>0</v>
      </c>
      <c r="S186" s="10">
        <f t="shared" si="187"/>
        <v>5</v>
      </c>
      <c r="T186" s="11">
        <f t="shared" si="188"/>
        <v>0</v>
      </c>
      <c r="U186" s="11">
        <f t="shared" si="189"/>
        <v>0.625</v>
      </c>
      <c r="V186" s="11">
        <f t="shared" si="190"/>
        <v>0.625</v>
      </c>
      <c r="W186" s="11">
        <f t="shared" si="191"/>
        <v>0.625</v>
      </c>
      <c r="X186" s="11">
        <f t="shared" si="192"/>
        <v>0.625</v>
      </c>
      <c r="Y186" s="11">
        <f t="shared" si="193"/>
        <v>0.625</v>
      </c>
      <c r="Z186" s="11">
        <f t="shared" si="194"/>
        <v>0.625</v>
      </c>
      <c r="AA186" s="11">
        <f t="shared" si="195"/>
        <v>0.625</v>
      </c>
      <c r="AB186" s="11">
        <f t="shared" si="196"/>
        <v>0</v>
      </c>
      <c r="AC186" s="10">
        <f t="shared" si="197"/>
        <v>4.375</v>
      </c>
      <c r="AD186" s="11">
        <f t="shared" si="198"/>
        <v>0</v>
      </c>
      <c r="AE186" s="11">
        <f t="shared" si="199"/>
        <v>2</v>
      </c>
      <c r="AF186" s="11">
        <f t="shared" si="200"/>
        <v>1</v>
      </c>
      <c r="AG186" s="11">
        <f t="shared" si="201"/>
        <v>0</v>
      </c>
      <c r="AH186" s="11">
        <f t="shared" si="202"/>
        <v>0</v>
      </c>
      <c r="AI186" s="11">
        <f t="shared" si="203"/>
        <v>0</v>
      </c>
      <c r="AJ186" s="10">
        <f t="shared" si="204"/>
        <v>3</v>
      </c>
      <c r="AK186" s="11">
        <f t="shared" si="205"/>
        <v>1</v>
      </c>
      <c r="AL186" s="11">
        <f t="shared" si="206"/>
        <v>1</v>
      </c>
      <c r="AM186" s="11">
        <f t="shared" si="207"/>
        <v>1</v>
      </c>
      <c r="AN186" s="11">
        <f t="shared" si="208"/>
        <v>0</v>
      </c>
      <c r="AO186" s="11">
        <f t="shared" si="209"/>
        <v>0</v>
      </c>
      <c r="AP186" s="11">
        <f t="shared" si="210"/>
        <v>0</v>
      </c>
      <c r="AQ186" s="10">
        <f t="shared" si="211"/>
        <v>3</v>
      </c>
      <c r="AR186" s="11">
        <f t="shared" si="212"/>
        <v>0</v>
      </c>
      <c r="AS186" s="11">
        <f t="shared" si="213"/>
        <v>0</v>
      </c>
      <c r="AT186" s="11">
        <f t="shared" si="214"/>
        <v>1</v>
      </c>
      <c r="AU186" s="11">
        <f t="shared" si="215"/>
        <v>0</v>
      </c>
      <c r="AV186" s="11">
        <f t="shared" si="216"/>
        <v>0</v>
      </c>
      <c r="AW186" s="11">
        <f t="shared" si="217"/>
        <v>0</v>
      </c>
      <c r="AX186" s="10">
        <f t="shared" si="218"/>
        <v>1</v>
      </c>
      <c r="AY186" s="12" t="s">
        <v>1474</v>
      </c>
      <c r="AZ186" s="12" t="s">
        <v>1623</v>
      </c>
      <c r="BA186" s="13">
        <v>2865</v>
      </c>
      <c r="BB186" s="10">
        <f t="shared" si="71"/>
        <v>4</v>
      </c>
      <c r="BC186" s="17">
        <f t="shared" si="219"/>
        <v>3.4</v>
      </c>
      <c r="BD186" s="10" t="str">
        <f t="shared" si="220"/>
        <v>Bra</v>
      </c>
    </row>
    <row r="187" spans="1:56" ht="14.25" x14ac:dyDescent="0.2">
      <c r="A187" s="19" t="s">
        <v>925</v>
      </c>
      <c r="B187" s="7">
        <v>1907</v>
      </c>
      <c r="C187" s="6" t="s">
        <v>728</v>
      </c>
      <c r="D187" s="9" t="str">
        <f t="shared" si="172"/>
        <v>Urban Dimberg</v>
      </c>
      <c r="E187" s="10" t="str">
        <f t="shared" si="173"/>
        <v>urban.dimberg@surahammar.se</v>
      </c>
      <c r="F187" s="10" t="str">
        <f t="shared" si="174"/>
        <v>Fritidskonsulent</v>
      </c>
      <c r="G187" s="11">
        <f t="shared" si="175"/>
        <v>0</v>
      </c>
      <c r="H187" s="11">
        <f t="shared" si="176"/>
        <v>0</v>
      </c>
      <c r="I187" s="11">
        <f t="shared" si="177"/>
        <v>0</v>
      </c>
      <c r="J187" s="11">
        <f t="shared" si="178"/>
        <v>0</v>
      </c>
      <c r="K187" s="11">
        <f t="shared" si="179"/>
        <v>0</v>
      </c>
      <c r="L187" s="10">
        <f t="shared" si="180"/>
        <v>0</v>
      </c>
      <c r="M187" s="11">
        <f t="shared" si="181"/>
        <v>1</v>
      </c>
      <c r="N187" s="11">
        <f t="shared" si="182"/>
        <v>0</v>
      </c>
      <c r="O187" s="11">
        <f t="shared" si="183"/>
        <v>1</v>
      </c>
      <c r="P187" s="11">
        <f t="shared" si="184"/>
        <v>1</v>
      </c>
      <c r="Q187" s="11">
        <f t="shared" si="185"/>
        <v>0</v>
      </c>
      <c r="R187" s="11">
        <f t="shared" si="186"/>
        <v>0</v>
      </c>
      <c r="S187" s="10">
        <f t="shared" si="187"/>
        <v>3</v>
      </c>
      <c r="T187" s="11">
        <f t="shared" si="188"/>
        <v>0</v>
      </c>
      <c r="U187" s="11">
        <f t="shared" si="189"/>
        <v>0.625</v>
      </c>
      <c r="V187" s="11">
        <f t="shared" si="190"/>
        <v>0</v>
      </c>
      <c r="W187" s="11">
        <f t="shared" si="191"/>
        <v>0</v>
      </c>
      <c r="X187" s="11">
        <f t="shared" si="192"/>
        <v>0</v>
      </c>
      <c r="Y187" s="11">
        <f t="shared" si="193"/>
        <v>0.625</v>
      </c>
      <c r="Z187" s="11">
        <f t="shared" si="194"/>
        <v>0</v>
      </c>
      <c r="AA187" s="11">
        <f t="shared" si="195"/>
        <v>0</v>
      </c>
      <c r="AB187" s="11">
        <f t="shared" si="196"/>
        <v>0</v>
      </c>
      <c r="AC187" s="10">
        <f t="shared" si="197"/>
        <v>1.25</v>
      </c>
      <c r="AD187" s="11">
        <f t="shared" si="198"/>
        <v>1</v>
      </c>
      <c r="AE187" s="11">
        <f t="shared" si="199"/>
        <v>0</v>
      </c>
      <c r="AF187" s="11">
        <f t="shared" si="200"/>
        <v>1</v>
      </c>
      <c r="AG187" s="11">
        <f t="shared" si="201"/>
        <v>0</v>
      </c>
      <c r="AH187" s="11">
        <f t="shared" si="202"/>
        <v>0</v>
      </c>
      <c r="AI187" s="11">
        <f t="shared" si="203"/>
        <v>0</v>
      </c>
      <c r="AJ187" s="10">
        <f t="shared" si="204"/>
        <v>2</v>
      </c>
      <c r="AK187" s="11">
        <f t="shared" si="205"/>
        <v>1</v>
      </c>
      <c r="AL187" s="11">
        <f t="shared" si="206"/>
        <v>1</v>
      </c>
      <c r="AM187" s="11">
        <f t="shared" si="207"/>
        <v>1</v>
      </c>
      <c r="AN187" s="11">
        <f t="shared" si="208"/>
        <v>0</v>
      </c>
      <c r="AO187" s="11">
        <f t="shared" si="209"/>
        <v>0</v>
      </c>
      <c r="AP187" s="11">
        <f t="shared" si="210"/>
        <v>0</v>
      </c>
      <c r="AQ187" s="10">
        <f t="shared" si="211"/>
        <v>3</v>
      </c>
      <c r="AR187" s="11">
        <f t="shared" si="212"/>
        <v>1</v>
      </c>
      <c r="AS187" s="11">
        <f t="shared" si="213"/>
        <v>0</v>
      </c>
      <c r="AT187" s="11">
        <f t="shared" si="214"/>
        <v>0</v>
      </c>
      <c r="AU187" s="11">
        <f t="shared" si="215"/>
        <v>0</v>
      </c>
      <c r="AV187" s="11">
        <f t="shared" si="216"/>
        <v>1</v>
      </c>
      <c r="AW187" s="11">
        <f t="shared" si="217"/>
        <v>0</v>
      </c>
      <c r="AX187" s="10">
        <f t="shared" si="218"/>
        <v>2</v>
      </c>
      <c r="AY187" s="12" t="s">
        <v>1626</v>
      </c>
      <c r="AZ187" s="12">
        <v>866</v>
      </c>
      <c r="BA187" s="13">
        <v>2452</v>
      </c>
      <c r="BB187" s="10">
        <f t="shared" si="71"/>
        <v>2</v>
      </c>
      <c r="BC187" s="17">
        <f t="shared" si="219"/>
        <v>1.9</v>
      </c>
      <c r="BD187" s="10" t="str">
        <f t="shared" si="220"/>
        <v>Varken eller</v>
      </c>
    </row>
    <row r="188" spans="1:56" ht="14.25" x14ac:dyDescent="0.2">
      <c r="A188" s="6" t="s">
        <v>925</v>
      </c>
      <c r="B188" s="7">
        <v>1960</v>
      </c>
      <c r="C188" s="6" t="s">
        <v>174</v>
      </c>
      <c r="D188" s="9" t="str">
        <f t="shared" si="172"/>
        <v>Lars-Erik Lindvall</v>
      </c>
      <c r="E188" s="10" t="str">
        <f t="shared" si="173"/>
        <v>lars-erik.lindvall@kungsor.se</v>
      </c>
      <c r="F188" s="10" t="str">
        <f t="shared" si="174"/>
        <v>Bitr. barn- och utbildningschef</v>
      </c>
      <c r="G188" s="11">
        <f t="shared" si="175"/>
        <v>0</v>
      </c>
      <c r="H188" s="11">
        <f t="shared" si="176"/>
        <v>0</v>
      </c>
      <c r="I188" s="11">
        <f t="shared" si="177"/>
        <v>1.25</v>
      </c>
      <c r="J188" s="11">
        <f t="shared" si="178"/>
        <v>1.25</v>
      </c>
      <c r="K188" s="11">
        <f t="shared" si="179"/>
        <v>0</v>
      </c>
      <c r="L188" s="10">
        <f t="shared" si="180"/>
        <v>2.5</v>
      </c>
      <c r="M188" s="11">
        <f t="shared" si="181"/>
        <v>1</v>
      </c>
      <c r="N188" s="11">
        <f t="shared" si="182"/>
        <v>1</v>
      </c>
      <c r="O188" s="11">
        <f t="shared" si="183"/>
        <v>1</v>
      </c>
      <c r="P188" s="11">
        <f t="shared" si="184"/>
        <v>1</v>
      </c>
      <c r="Q188" s="11">
        <f t="shared" si="185"/>
        <v>0</v>
      </c>
      <c r="R188" s="11">
        <f t="shared" si="186"/>
        <v>0</v>
      </c>
      <c r="S188" s="10">
        <f t="shared" si="187"/>
        <v>4</v>
      </c>
      <c r="T188" s="11">
        <f t="shared" si="188"/>
        <v>0</v>
      </c>
      <c r="U188" s="11">
        <f t="shared" si="189"/>
        <v>0.625</v>
      </c>
      <c r="V188" s="11">
        <f t="shared" si="190"/>
        <v>0.625</v>
      </c>
      <c r="W188" s="11">
        <f t="shared" si="191"/>
        <v>0.625</v>
      </c>
      <c r="X188" s="11">
        <f t="shared" si="192"/>
        <v>0</v>
      </c>
      <c r="Y188" s="11">
        <f t="shared" si="193"/>
        <v>0.625</v>
      </c>
      <c r="Z188" s="11">
        <f t="shared" si="194"/>
        <v>0.625</v>
      </c>
      <c r="AA188" s="11">
        <f t="shared" si="195"/>
        <v>0</v>
      </c>
      <c r="AB188" s="11">
        <f t="shared" si="196"/>
        <v>0</v>
      </c>
      <c r="AC188" s="10">
        <f t="shared" si="197"/>
        <v>3.125</v>
      </c>
      <c r="AD188" s="11">
        <f t="shared" si="198"/>
        <v>1</v>
      </c>
      <c r="AE188" s="11">
        <f t="shared" si="199"/>
        <v>0</v>
      </c>
      <c r="AF188" s="11">
        <f t="shared" si="200"/>
        <v>0</v>
      </c>
      <c r="AG188" s="11">
        <f t="shared" si="201"/>
        <v>0</v>
      </c>
      <c r="AH188" s="11">
        <f t="shared" si="202"/>
        <v>0</v>
      </c>
      <c r="AI188" s="11">
        <f t="shared" si="203"/>
        <v>0</v>
      </c>
      <c r="AJ188" s="10">
        <f t="shared" si="204"/>
        <v>1</v>
      </c>
      <c r="AK188" s="11">
        <f t="shared" si="205"/>
        <v>1</v>
      </c>
      <c r="AL188" s="11">
        <f t="shared" si="206"/>
        <v>0</v>
      </c>
      <c r="AM188" s="11">
        <f t="shared" si="207"/>
        <v>1</v>
      </c>
      <c r="AN188" s="11">
        <f t="shared" si="208"/>
        <v>1</v>
      </c>
      <c r="AO188" s="11">
        <f t="shared" si="209"/>
        <v>0</v>
      </c>
      <c r="AP188" s="11">
        <f t="shared" si="210"/>
        <v>0</v>
      </c>
      <c r="AQ188" s="10">
        <f t="shared" si="211"/>
        <v>3</v>
      </c>
      <c r="AR188" s="11">
        <f t="shared" si="212"/>
        <v>0</v>
      </c>
      <c r="AS188" s="11">
        <f t="shared" si="213"/>
        <v>0</v>
      </c>
      <c r="AT188" s="11">
        <f t="shared" si="214"/>
        <v>1</v>
      </c>
      <c r="AU188" s="11">
        <f t="shared" si="215"/>
        <v>0</v>
      </c>
      <c r="AV188" s="11">
        <f t="shared" si="216"/>
        <v>0</v>
      </c>
      <c r="AW188" s="11">
        <f t="shared" si="217"/>
        <v>0</v>
      </c>
      <c r="AX188" s="10">
        <f t="shared" si="218"/>
        <v>1</v>
      </c>
      <c r="AY188" s="12" t="s">
        <v>1627</v>
      </c>
      <c r="AZ188" s="12">
        <v>775</v>
      </c>
      <c r="BA188" s="13">
        <v>2587</v>
      </c>
      <c r="BB188" s="10">
        <f t="shared" si="71"/>
        <v>3</v>
      </c>
      <c r="BC188" s="17">
        <f t="shared" si="219"/>
        <v>2.5</v>
      </c>
      <c r="BD188" s="10" t="str">
        <f t="shared" si="220"/>
        <v>Varken eller</v>
      </c>
    </row>
    <row r="189" spans="1:56" ht="14.25" x14ac:dyDescent="0.2">
      <c r="A189" s="6" t="s">
        <v>925</v>
      </c>
      <c r="B189" s="7">
        <v>1961</v>
      </c>
      <c r="C189" s="6" t="s">
        <v>933</v>
      </c>
      <c r="D189" s="9" t="str">
        <f t="shared" si="172"/>
        <v>Tomas Andersson</v>
      </c>
      <c r="E189" s="10" t="str">
        <f t="shared" si="173"/>
        <v>tomas.andersson@hallstahammar.se</v>
      </c>
      <c r="F189" s="10" t="str">
        <f t="shared" si="174"/>
        <v>Fritidskonsulent</v>
      </c>
      <c r="G189" s="11">
        <f t="shared" si="175"/>
        <v>0</v>
      </c>
      <c r="H189" s="11">
        <f t="shared" si="176"/>
        <v>0</v>
      </c>
      <c r="I189" s="11">
        <f t="shared" si="177"/>
        <v>1.25</v>
      </c>
      <c r="J189" s="11">
        <f t="shared" si="178"/>
        <v>1.25</v>
      </c>
      <c r="K189" s="11">
        <f t="shared" si="179"/>
        <v>0</v>
      </c>
      <c r="L189" s="10">
        <f t="shared" si="180"/>
        <v>2.5</v>
      </c>
      <c r="M189" s="11">
        <f t="shared" si="181"/>
        <v>0</v>
      </c>
      <c r="N189" s="11">
        <f t="shared" si="182"/>
        <v>0</v>
      </c>
      <c r="O189" s="11">
        <f t="shared" si="183"/>
        <v>1</v>
      </c>
      <c r="P189" s="11">
        <f t="shared" si="184"/>
        <v>1</v>
      </c>
      <c r="Q189" s="11">
        <f t="shared" si="185"/>
        <v>0</v>
      </c>
      <c r="R189" s="11">
        <f t="shared" si="186"/>
        <v>0</v>
      </c>
      <c r="S189" s="10">
        <f t="shared" si="187"/>
        <v>2</v>
      </c>
      <c r="T189" s="11">
        <f t="shared" si="188"/>
        <v>0</v>
      </c>
      <c r="U189" s="11">
        <f t="shared" si="189"/>
        <v>0.625</v>
      </c>
      <c r="V189" s="11">
        <f t="shared" si="190"/>
        <v>0</v>
      </c>
      <c r="W189" s="11">
        <f t="shared" si="191"/>
        <v>0.625</v>
      </c>
      <c r="X189" s="11">
        <f t="shared" si="192"/>
        <v>0</v>
      </c>
      <c r="Y189" s="11">
        <f t="shared" si="193"/>
        <v>0.625</v>
      </c>
      <c r="Z189" s="11">
        <f t="shared" si="194"/>
        <v>0</v>
      </c>
      <c r="AA189" s="11">
        <f t="shared" si="195"/>
        <v>0.625</v>
      </c>
      <c r="AB189" s="11">
        <f t="shared" si="196"/>
        <v>0</v>
      </c>
      <c r="AC189" s="10">
        <f t="shared" si="197"/>
        <v>2.5</v>
      </c>
      <c r="AD189" s="11">
        <f t="shared" si="198"/>
        <v>0</v>
      </c>
      <c r="AE189" s="11">
        <f t="shared" si="199"/>
        <v>2</v>
      </c>
      <c r="AF189" s="11">
        <f t="shared" si="200"/>
        <v>0</v>
      </c>
      <c r="AG189" s="11">
        <f t="shared" si="201"/>
        <v>2</v>
      </c>
      <c r="AH189" s="11">
        <f t="shared" si="202"/>
        <v>0</v>
      </c>
      <c r="AI189" s="11">
        <f t="shared" si="203"/>
        <v>0</v>
      </c>
      <c r="AJ189" s="10">
        <f t="shared" si="204"/>
        <v>4</v>
      </c>
      <c r="AK189" s="11">
        <f t="shared" si="205"/>
        <v>1</v>
      </c>
      <c r="AL189" s="11">
        <f t="shared" si="206"/>
        <v>1</v>
      </c>
      <c r="AM189" s="11">
        <f t="shared" si="207"/>
        <v>1</v>
      </c>
      <c r="AN189" s="11">
        <f t="shared" si="208"/>
        <v>1</v>
      </c>
      <c r="AO189" s="11">
        <f t="shared" si="209"/>
        <v>0</v>
      </c>
      <c r="AP189" s="11">
        <f t="shared" si="210"/>
        <v>0</v>
      </c>
      <c r="AQ189" s="10">
        <f t="shared" si="211"/>
        <v>4</v>
      </c>
      <c r="AR189" s="11">
        <f t="shared" si="212"/>
        <v>1</v>
      </c>
      <c r="AS189" s="11">
        <f t="shared" si="213"/>
        <v>0</v>
      </c>
      <c r="AT189" s="11">
        <f t="shared" si="214"/>
        <v>0</v>
      </c>
      <c r="AU189" s="11">
        <f t="shared" si="215"/>
        <v>0</v>
      </c>
      <c r="AV189" s="11">
        <f t="shared" si="216"/>
        <v>0</v>
      </c>
      <c r="AW189" s="11">
        <f t="shared" si="217"/>
        <v>0</v>
      </c>
      <c r="AX189" s="10">
        <f t="shared" si="218"/>
        <v>1</v>
      </c>
      <c r="AY189" s="12" t="s">
        <v>1628</v>
      </c>
      <c r="AZ189" s="12">
        <v>909</v>
      </c>
      <c r="BA189" s="13">
        <v>2394</v>
      </c>
      <c r="BB189" s="10">
        <f t="shared" si="71"/>
        <v>2</v>
      </c>
      <c r="BC189" s="17">
        <f t="shared" si="219"/>
        <v>2.6</v>
      </c>
      <c r="BD189" s="10" t="str">
        <f t="shared" si="220"/>
        <v>Bra</v>
      </c>
    </row>
    <row r="190" spans="1:56" ht="14.25" x14ac:dyDescent="0.2">
      <c r="A190" s="6" t="s">
        <v>925</v>
      </c>
      <c r="B190" s="7">
        <v>1962</v>
      </c>
      <c r="C190" s="6" t="s">
        <v>1153</v>
      </c>
      <c r="D190" s="9" t="str">
        <f t="shared" si="172"/>
        <v>Carina Sörhammar</v>
      </c>
      <c r="E190" s="10" t="str">
        <f t="shared" si="173"/>
        <v>carina.sorhammar@norberg.se</v>
      </c>
      <c r="F190" s="10" t="str">
        <f t="shared" si="174"/>
        <v>Föreståndare Fritidsgården</v>
      </c>
      <c r="G190" s="11">
        <f t="shared" si="175"/>
        <v>0</v>
      </c>
      <c r="H190" s="11">
        <f t="shared" si="176"/>
        <v>0</v>
      </c>
      <c r="I190" s="11">
        <f t="shared" si="177"/>
        <v>1.25</v>
      </c>
      <c r="J190" s="11">
        <f t="shared" si="178"/>
        <v>0</v>
      </c>
      <c r="K190" s="11">
        <f t="shared" si="179"/>
        <v>0</v>
      </c>
      <c r="L190" s="10">
        <f t="shared" si="180"/>
        <v>1.25</v>
      </c>
      <c r="M190" s="11">
        <f t="shared" si="181"/>
        <v>0</v>
      </c>
      <c r="N190" s="11">
        <f t="shared" si="182"/>
        <v>1</v>
      </c>
      <c r="O190" s="11">
        <f t="shared" si="183"/>
        <v>1</v>
      </c>
      <c r="P190" s="11">
        <f t="shared" si="184"/>
        <v>1</v>
      </c>
      <c r="Q190" s="11">
        <f t="shared" si="185"/>
        <v>0</v>
      </c>
      <c r="R190" s="11">
        <f t="shared" si="186"/>
        <v>0</v>
      </c>
      <c r="S190" s="10">
        <f t="shared" si="187"/>
        <v>3</v>
      </c>
      <c r="T190" s="11">
        <f t="shared" si="188"/>
        <v>0</v>
      </c>
      <c r="U190" s="11">
        <f t="shared" si="189"/>
        <v>0.625</v>
      </c>
      <c r="V190" s="11">
        <f t="shared" si="190"/>
        <v>0.625</v>
      </c>
      <c r="W190" s="11">
        <f t="shared" si="191"/>
        <v>0</v>
      </c>
      <c r="X190" s="11">
        <f t="shared" si="192"/>
        <v>0</v>
      </c>
      <c r="Y190" s="11">
        <f t="shared" si="193"/>
        <v>0.625</v>
      </c>
      <c r="Z190" s="11">
        <f t="shared" si="194"/>
        <v>0.625</v>
      </c>
      <c r="AA190" s="11">
        <f t="shared" si="195"/>
        <v>0.625</v>
      </c>
      <c r="AB190" s="11">
        <f t="shared" si="196"/>
        <v>0</v>
      </c>
      <c r="AC190" s="10">
        <f t="shared" si="197"/>
        <v>3.125</v>
      </c>
      <c r="AD190" s="11">
        <f t="shared" si="198"/>
        <v>1</v>
      </c>
      <c r="AE190" s="11">
        <f t="shared" si="199"/>
        <v>0</v>
      </c>
      <c r="AF190" s="11">
        <f t="shared" si="200"/>
        <v>1</v>
      </c>
      <c r="AG190" s="11">
        <f t="shared" si="201"/>
        <v>0</v>
      </c>
      <c r="AH190" s="11">
        <f t="shared" si="202"/>
        <v>0</v>
      </c>
      <c r="AI190" s="11">
        <f t="shared" si="203"/>
        <v>0</v>
      </c>
      <c r="AJ190" s="10">
        <f t="shared" si="204"/>
        <v>2</v>
      </c>
      <c r="AK190" s="11">
        <f t="shared" si="205"/>
        <v>1</v>
      </c>
      <c r="AL190" s="11">
        <f t="shared" si="206"/>
        <v>1</v>
      </c>
      <c r="AM190" s="11">
        <f t="shared" si="207"/>
        <v>1</v>
      </c>
      <c r="AN190" s="11">
        <f t="shared" si="208"/>
        <v>1</v>
      </c>
      <c r="AO190" s="11">
        <f t="shared" si="209"/>
        <v>0</v>
      </c>
      <c r="AP190" s="11">
        <f t="shared" si="210"/>
        <v>0</v>
      </c>
      <c r="AQ190" s="10">
        <f t="shared" si="211"/>
        <v>4</v>
      </c>
      <c r="AR190" s="11">
        <f t="shared" si="212"/>
        <v>1</v>
      </c>
      <c r="AS190" s="11">
        <f t="shared" si="213"/>
        <v>0</v>
      </c>
      <c r="AT190" s="11">
        <f t="shared" si="214"/>
        <v>0</v>
      </c>
      <c r="AU190" s="11">
        <f t="shared" si="215"/>
        <v>0</v>
      </c>
      <c r="AV190" s="11">
        <f t="shared" si="216"/>
        <v>0</v>
      </c>
      <c r="AW190" s="11">
        <f t="shared" si="217"/>
        <v>0</v>
      </c>
      <c r="AX190" s="10">
        <f t="shared" si="218"/>
        <v>1</v>
      </c>
      <c r="AY190" s="12">
        <v>535</v>
      </c>
      <c r="AZ190" s="12" t="s">
        <v>1629</v>
      </c>
      <c r="BA190" s="13">
        <v>2205</v>
      </c>
      <c r="BB190" s="10">
        <f t="shared" si="71"/>
        <v>1</v>
      </c>
      <c r="BC190" s="17">
        <f t="shared" si="219"/>
        <v>2.2000000000000002</v>
      </c>
      <c r="BD190" s="10" t="str">
        <f t="shared" si="220"/>
        <v>Varken eller</v>
      </c>
    </row>
    <row r="191" spans="1:56" ht="14.25" x14ac:dyDescent="0.2">
      <c r="A191" s="6" t="s">
        <v>925</v>
      </c>
      <c r="B191" s="7">
        <v>1982</v>
      </c>
      <c r="C191" s="6" t="s">
        <v>509</v>
      </c>
      <c r="D191" s="9" t="str">
        <f t="shared" si="172"/>
        <v>Lena Sundholm</v>
      </c>
      <c r="E191" s="10" t="str">
        <f t="shared" si="173"/>
        <v>lena.sundholm@fagersta.se</v>
      </c>
      <c r="F191" s="10" t="str">
        <f t="shared" si="174"/>
        <v>Kultur- o Fritidschef</v>
      </c>
      <c r="G191" s="11">
        <f t="shared" si="175"/>
        <v>1.25</v>
      </c>
      <c r="H191" s="11">
        <f t="shared" si="176"/>
        <v>0</v>
      </c>
      <c r="I191" s="11">
        <f t="shared" si="177"/>
        <v>1.25</v>
      </c>
      <c r="J191" s="11">
        <f t="shared" si="178"/>
        <v>1.25</v>
      </c>
      <c r="K191" s="11">
        <f t="shared" si="179"/>
        <v>0</v>
      </c>
      <c r="L191" s="10">
        <f t="shared" si="180"/>
        <v>3.75</v>
      </c>
      <c r="M191" s="11">
        <f t="shared" si="181"/>
        <v>0</v>
      </c>
      <c r="N191" s="11">
        <f t="shared" si="182"/>
        <v>1</v>
      </c>
      <c r="O191" s="11">
        <f t="shared" si="183"/>
        <v>0</v>
      </c>
      <c r="P191" s="11">
        <f t="shared" si="184"/>
        <v>1</v>
      </c>
      <c r="Q191" s="11">
        <f t="shared" si="185"/>
        <v>0</v>
      </c>
      <c r="R191" s="11">
        <f t="shared" si="186"/>
        <v>0</v>
      </c>
      <c r="S191" s="10">
        <f t="shared" si="187"/>
        <v>2</v>
      </c>
      <c r="T191" s="11">
        <f t="shared" si="188"/>
        <v>0</v>
      </c>
      <c r="U191" s="11">
        <f t="shared" si="189"/>
        <v>0</v>
      </c>
      <c r="V191" s="11">
        <f t="shared" si="190"/>
        <v>0</v>
      </c>
      <c r="W191" s="11">
        <f t="shared" si="191"/>
        <v>0</v>
      </c>
      <c r="X191" s="11">
        <f t="shared" si="192"/>
        <v>0</v>
      </c>
      <c r="Y191" s="11">
        <f t="shared" si="193"/>
        <v>0.625</v>
      </c>
      <c r="Z191" s="11">
        <f t="shared" si="194"/>
        <v>0.625</v>
      </c>
      <c r="AA191" s="11">
        <f t="shared" si="195"/>
        <v>0</v>
      </c>
      <c r="AB191" s="11">
        <f t="shared" si="196"/>
        <v>0</v>
      </c>
      <c r="AC191" s="10">
        <f t="shared" si="197"/>
        <v>1.25</v>
      </c>
      <c r="AD191" s="11">
        <f t="shared" si="198"/>
        <v>1</v>
      </c>
      <c r="AE191" s="11">
        <f t="shared" si="199"/>
        <v>0</v>
      </c>
      <c r="AF191" s="11">
        <f t="shared" si="200"/>
        <v>0</v>
      </c>
      <c r="AG191" s="11">
        <f t="shared" si="201"/>
        <v>2</v>
      </c>
      <c r="AH191" s="11">
        <f t="shared" si="202"/>
        <v>1</v>
      </c>
      <c r="AI191" s="11">
        <f t="shared" si="203"/>
        <v>0</v>
      </c>
      <c r="AJ191" s="10">
        <f t="shared" si="204"/>
        <v>4</v>
      </c>
      <c r="AK191" s="11">
        <f t="shared" si="205"/>
        <v>1</v>
      </c>
      <c r="AL191" s="11">
        <f t="shared" si="206"/>
        <v>1</v>
      </c>
      <c r="AM191" s="11">
        <f t="shared" si="207"/>
        <v>1</v>
      </c>
      <c r="AN191" s="11">
        <f t="shared" si="208"/>
        <v>1</v>
      </c>
      <c r="AO191" s="11">
        <f t="shared" si="209"/>
        <v>0</v>
      </c>
      <c r="AP191" s="11">
        <f t="shared" si="210"/>
        <v>0</v>
      </c>
      <c r="AQ191" s="10">
        <f t="shared" si="211"/>
        <v>4</v>
      </c>
      <c r="AR191" s="11">
        <f t="shared" si="212"/>
        <v>0</v>
      </c>
      <c r="AS191" s="11">
        <f t="shared" si="213"/>
        <v>0</v>
      </c>
      <c r="AT191" s="11">
        <f t="shared" si="214"/>
        <v>0</v>
      </c>
      <c r="AU191" s="11">
        <f t="shared" si="215"/>
        <v>0</v>
      </c>
      <c r="AV191" s="11">
        <f t="shared" si="216"/>
        <v>0</v>
      </c>
      <c r="AW191" s="11">
        <f t="shared" si="217"/>
        <v>0</v>
      </c>
      <c r="AX191" s="10">
        <f t="shared" si="218"/>
        <v>0</v>
      </c>
      <c r="AY191" s="12" t="s">
        <v>1630</v>
      </c>
      <c r="AZ191" s="12" t="s">
        <v>1555</v>
      </c>
      <c r="BA191" s="13">
        <v>3512</v>
      </c>
      <c r="BB191" s="10">
        <f t="shared" si="71"/>
        <v>5</v>
      </c>
      <c r="BC191" s="17">
        <f t="shared" si="219"/>
        <v>2.9</v>
      </c>
      <c r="BD191" s="10" t="str">
        <f t="shared" si="220"/>
        <v>Bra</v>
      </c>
    </row>
    <row r="192" spans="1:56" ht="14.25" x14ac:dyDescent="0.2">
      <c r="A192" s="6" t="s">
        <v>925</v>
      </c>
      <c r="B192" s="7">
        <v>1904</v>
      </c>
      <c r="C192" s="6" t="s">
        <v>926</v>
      </c>
      <c r="D192" s="9" t="str">
        <f t="shared" si="172"/>
        <v>Anna-Lena Pligg</v>
      </c>
      <c r="E192" s="10" t="str">
        <f t="shared" si="173"/>
        <v>anna-lena.pligg@skinnskatteberg.se</v>
      </c>
      <c r="F192" s="10" t="str">
        <f t="shared" si="174"/>
        <v>kultur o fritidsassistent/föreningsansvarig</v>
      </c>
      <c r="G192" s="11">
        <f t="shared" si="175"/>
        <v>0</v>
      </c>
      <c r="H192" s="11">
        <f t="shared" si="176"/>
        <v>0</v>
      </c>
      <c r="I192" s="11">
        <f t="shared" si="177"/>
        <v>0</v>
      </c>
      <c r="J192" s="11">
        <f t="shared" si="178"/>
        <v>0</v>
      </c>
      <c r="K192" s="11">
        <f t="shared" si="179"/>
        <v>0</v>
      </c>
      <c r="L192" s="10">
        <f t="shared" si="180"/>
        <v>0</v>
      </c>
      <c r="M192" s="11">
        <f t="shared" si="181"/>
        <v>1</v>
      </c>
      <c r="N192" s="11">
        <f t="shared" si="182"/>
        <v>1</v>
      </c>
      <c r="O192" s="11">
        <f t="shared" si="183"/>
        <v>1</v>
      </c>
      <c r="P192" s="11">
        <f t="shared" si="184"/>
        <v>1</v>
      </c>
      <c r="Q192" s="11">
        <f t="shared" si="185"/>
        <v>0</v>
      </c>
      <c r="R192" s="11">
        <f t="shared" si="186"/>
        <v>0</v>
      </c>
      <c r="S192" s="10">
        <f t="shared" si="187"/>
        <v>4</v>
      </c>
      <c r="T192" s="11">
        <f t="shared" si="188"/>
        <v>0.625</v>
      </c>
      <c r="U192" s="11">
        <f t="shared" si="189"/>
        <v>0</v>
      </c>
      <c r="V192" s="11">
        <f t="shared" si="190"/>
        <v>0.625</v>
      </c>
      <c r="W192" s="11">
        <f t="shared" si="191"/>
        <v>0</v>
      </c>
      <c r="X192" s="11">
        <f t="shared" si="192"/>
        <v>0</v>
      </c>
      <c r="Y192" s="11">
        <f t="shared" si="193"/>
        <v>0.625</v>
      </c>
      <c r="Z192" s="11">
        <f t="shared" si="194"/>
        <v>0.625</v>
      </c>
      <c r="AA192" s="11">
        <f t="shared" si="195"/>
        <v>0</v>
      </c>
      <c r="AB192" s="11">
        <f t="shared" si="196"/>
        <v>0</v>
      </c>
      <c r="AC192" s="10">
        <f t="shared" si="197"/>
        <v>2.5</v>
      </c>
      <c r="AD192" s="11">
        <f t="shared" si="198"/>
        <v>0</v>
      </c>
      <c r="AE192" s="11">
        <f t="shared" si="199"/>
        <v>2</v>
      </c>
      <c r="AF192" s="11">
        <f t="shared" si="200"/>
        <v>1</v>
      </c>
      <c r="AG192" s="11">
        <f t="shared" si="201"/>
        <v>0</v>
      </c>
      <c r="AH192" s="11">
        <f t="shared" si="202"/>
        <v>1</v>
      </c>
      <c r="AI192" s="11">
        <f t="shared" si="203"/>
        <v>0</v>
      </c>
      <c r="AJ192" s="10">
        <f t="shared" si="204"/>
        <v>4</v>
      </c>
      <c r="AK192" s="11">
        <f t="shared" si="205"/>
        <v>1</v>
      </c>
      <c r="AL192" s="11">
        <f t="shared" si="206"/>
        <v>1</v>
      </c>
      <c r="AM192" s="11">
        <f t="shared" si="207"/>
        <v>1</v>
      </c>
      <c r="AN192" s="11">
        <f t="shared" si="208"/>
        <v>0</v>
      </c>
      <c r="AO192" s="11">
        <f t="shared" si="209"/>
        <v>0</v>
      </c>
      <c r="AP192" s="11">
        <f t="shared" si="210"/>
        <v>0</v>
      </c>
      <c r="AQ192" s="10">
        <f t="shared" si="211"/>
        <v>3</v>
      </c>
      <c r="AR192" s="11">
        <f t="shared" si="212"/>
        <v>1</v>
      </c>
      <c r="AS192" s="11">
        <f t="shared" si="213"/>
        <v>1</v>
      </c>
      <c r="AT192" s="11">
        <f t="shared" si="214"/>
        <v>1</v>
      </c>
      <c r="AU192" s="11">
        <f t="shared" si="215"/>
        <v>0</v>
      </c>
      <c r="AV192" s="11">
        <f t="shared" si="216"/>
        <v>1</v>
      </c>
      <c r="AW192" s="11">
        <f t="shared" si="217"/>
        <v>0</v>
      </c>
      <c r="AX192" s="10">
        <f t="shared" si="218"/>
        <v>4</v>
      </c>
      <c r="AY192" s="12" t="s">
        <v>1405</v>
      </c>
      <c r="AZ192" s="12" t="s">
        <v>1631</v>
      </c>
      <c r="BA192" s="13">
        <v>2699</v>
      </c>
      <c r="BB192" s="10">
        <f t="shared" si="71"/>
        <v>3</v>
      </c>
      <c r="BC192" s="17">
        <f t="shared" si="219"/>
        <v>2.9</v>
      </c>
      <c r="BD192" s="10" t="str">
        <f t="shared" si="220"/>
        <v>Varken eller</v>
      </c>
    </row>
    <row r="193" spans="1:56" ht="14.25" x14ac:dyDescent="0.2">
      <c r="A193" s="6" t="s">
        <v>925</v>
      </c>
      <c r="B193" s="7">
        <v>1984</v>
      </c>
      <c r="C193" s="6" t="s">
        <v>271</v>
      </c>
      <c r="D193" s="9" t="str">
        <f t="shared" si="172"/>
        <v>Agnetha Larssohn</v>
      </c>
      <c r="E193" s="10" t="str">
        <f t="shared" si="173"/>
        <v>agnetha.larssohn@arboga.se</v>
      </c>
      <c r="F193" s="10" t="str">
        <f t="shared" si="174"/>
        <v>Behandlare</v>
      </c>
      <c r="G193" s="11">
        <f t="shared" si="175"/>
        <v>0</v>
      </c>
      <c r="H193" s="11">
        <f t="shared" si="176"/>
        <v>0</v>
      </c>
      <c r="I193" s="11">
        <f t="shared" si="177"/>
        <v>1.25</v>
      </c>
      <c r="J193" s="11">
        <f t="shared" si="178"/>
        <v>1.25</v>
      </c>
      <c r="K193" s="11">
        <f t="shared" si="179"/>
        <v>0</v>
      </c>
      <c r="L193" s="10">
        <f t="shared" si="180"/>
        <v>2.5</v>
      </c>
      <c r="M193" s="11">
        <f t="shared" si="181"/>
        <v>1</v>
      </c>
      <c r="N193" s="11">
        <f t="shared" si="182"/>
        <v>1</v>
      </c>
      <c r="O193" s="11">
        <f t="shared" si="183"/>
        <v>1</v>
      </c>
      <c r="P193" s="11">
        <f t="shared" si="184"/>
        <v>1</v>
      </c>
      <c r="Q193" s="11">
        <f t="shared" si="185"/>
        <v>0</v>
      </c>
      <c r="R193" s="11">
        <f t="shared" si="186"/>
        <v>0</v>
      </c>
      <c r="S193" s="10">
        <f t="shared" si="187"/>
        <v>4</v>
      </c>
      <c r="T193" s="11">
        <f t="shared" si="188"/>
        <v>0</v>
      </c>
      <c r="U193" s="11">
        <f t="shared" si="189"/>
        <v>0</v>
      </c>
      <c r="V193" s="11">
        <f t="shared" si="190"/>
        <v>0</v>
      </c>
      <c r="W193" s="11">
        <f t="shared" si="191"/>
        <v>0.625</v>
      </c>
      <c r="X193" s="11">
        <f t="shared" si="192"/>
        <v>0</v>
      </c>
      <c r="Y193" s="11">
        <f t="shared" si="193"/>
        <v>0.625</v>
      </c>
      <c r="Z193" s="11">
        <f t="shared" si="194"/>
        <v>0.625</v>
      </c>
      <c r="AA193" s="11">
        <f t="shared" si="195"/>
        <v>0</v>
      </c>
      <c r="AB193" s="11">
        <f t="shared" si="196"/>
        <v>0</v>
      </c>
      <c r="AC193" s="10">
        <f t="shared" si="197"/>
        <v>1.875</v>
      </c>
      <c r="AD193" s="11">
        <f t="shared" si="198"/>
        <v>0</v>
      </c>
      <c r="AE193" s="11">
        <f t="shared" si="199"/>
        <v>2</v>
      </c>
      <c r="AF193" s="11">
        <f t="shared" si="200"/>
        <v>0</v>
      </c>
      <c r="AG193" s="11">
        <f t="shared" si="201"/>
        <v>0</v>
      </c>
      <c r="AH193" s="11">
        <f t="shared" si="202"/>
        <v>0</v>
      </c>
      <c r="AI193" s="11">
        <f t="shared" si="203"/>
        <v>0</v>
      </c>
      <c r="AJ193" s="10">
        <f t="shared" si="204"/>
        <v>2</v>
      </c>
      <c r="AK193" s="11">
        <f t="shared" si="205"/>
        <v>1</v>
      </c>
      <c r="AL193" s="11">
        <f t="shared" si="206"/>
        <v>1</v>
      </c>
      <c r="AM193" s="11">
        <f t="shared" si="207"/>
        <v>1</v>
      </c>
      <c r="AN193" s="11">
        <f t="shared" si="208"/>
        <v>1</v>
      </c>
      <c r="AO193" s="11">
        <f t="shared" si="209"/>
        <v>1</v>
      </c>
      <c r="AP193" s="11">
        <f t="shared" si="210"/>
        <v>0</v>
      </c>
      <c r="AQ193" s="10">
        <f t="shared" si="211"/>
        <v>5</v>
      </c>
      <c r="AR193" s="11">
        <f t="shared" si="212"/>
        <v>1</v>
      </c>
      <c r="AS193" s="11">
        <f t="shared" si="213"/>
        <v>1</v>
      </c>
      <c r="AT193" s="11">
        <f t="shared" si="214"/>
        <v>0</v>
      </c>
      <c r="AU193" s="11">
        <f t="shared" si="215"/>
        <v>1</v>
      </c>
      <c r="AV193" s="11">
        <f t="shared" si="216"/>
        <v>0</v>
      </c>
      <c r="AW193" s="11">
        <f t="shared" si="217"/>
        <v>0</v>
      </c>
      <c r="AX193" s="10">
        <f t="shared" si="218"/>
        <v>3</v>
      </c>
      <c r="AY193" s="12" t="s">
        <v>1632</v>
      </c>
      <c r="AZ193" s="12" t="s">
        <v>1633</v>
      </c>
      <c r="BA193" s="13">
        <v>3435</v>
      </c>
      <c r="BB193" s="10">
        <f t="shared" si="71"/>
        <v>5</v>
      </c>
      <c r="BC193" s="17">
        <f t="shared" si="219"/>
        <v>3.3</v>
      </c>
      <c r="BD193" s="10" t="str">
        <f t="shared" si="220"/>
        <v>Varken eller</v>
      </c>
    </row>
    <row r="194" spans="1:56" ht="14.25" x14ac:dyDescent="0.2">
      <c r="A194" s="6" t="s">
        <v>925</v>
      </c>
      <c r="B194" s="7">
        <v>1983</v>
      </c>
      <c r="C194" s="6" t="s">
        <v>757</v>
      </c>
      <c r="D194" s="9" t="str">
        <f t="shared" si="172"/>
        <v>Pernilla Einans</v>
      </c>
      <c r="E194" s="10" t="str">
        <f t="shared" si="173"/>
        <v>pernilla.einan@koping.se</v>
      </c>
      <c r="F194" s="10" t="str">
        <f t="shared" si="174"/>
        <v>Enhetschef kultur &amp; Fritid</v>
      </c>
      <c r="G194" s="11">
        <f t="shared" si="175"/>
        <v>1.25</v>
      </c>
      <c r="H194" s="11">
        <f t="shared" si="176"/>
        <v>0</v>
      </c>
      <c r="I194" s="11">
        <f t="shared" si="177"/>
        <v>1.25</v>
      </c>
      <c r="J194" s="11">
        <f t="shared" si="178"/>
        <v>0</v>
      </c>
      <c r="K194" s="11">
        <f t="shared" si="179"/>
        <v>0</v>
      </c>
      <c r="L194" s="10">
        <f t="shared" si="180"/>
        <v>2.5</v>
      </c>
      <c r="M194" s="11">
        <f t="shared" si="181"/>
        <v>0</v>
      </c>
      <c r="N194" s="11">
        <f t="shared" si="182"/>
        <v>0</v>
      </c>
      <c r="O194" s="11">
        <f t="shared" si="183"/>
        <v>1</v>
      </c>
      <c r="P194" s="11">
        <f t="shared" si="184"/>
        <v>1</v>
      </c>
      <c r="Q194" s="11">
        <f t="shared" si="185"/>
        <v>0</v>
      </c>
      <c r="R194" s="11">
        <f t="shared" si="186"/>
        <v>0</v>
      </c>
      <c r="S194" s="10">
        <f t="shared" si="187"/>
        <v>2</v>
      </c>
      <c r="T194" s="11">
        <f t="shared" si="188"/>
        <v>0.625</v>
      </c>
      <c r="U194" s="11">
        <f t="shared" si="189"/>
        <v>0.625</v>
      </c>
      <c r="V194" s="11">
        <f t="shared" si="190"/>
        <v>0.625</v>
      </c>
      <c r="W194" s="11">
        <f t="shared" si="191"/>
        <v>0.625</v>
      </c>
      <c r="X194" s="11">
        <f t="shared" si="192"/>
        <v>0</v>
      </c>
      <c r="Y194" s="11">
        <f t="shared" si="193"/>
        <v>0.625</v>
      </c>
      <c r="Z194" s="11">
        <f t="shared" si="194"/>
        <v>0.625</v>
      </c>
      <c r="AA194" s="11">
        <f t="shared" si="195"/>
        <v>0.625</v>
      </c>
      <c r="AB194" s="11">
        <f t="shared" si="196"/>
        <v>0</v>
      </c>
      <c r="AC194" s="10">
        <f t="shared" si="197"/>
        <v>4.375</v>
      </c>
      <c r="AD194" s="11">
        <f t="shared" si="198"/>
        <v>0</v>
      </c>
      <c r="AE194" s="11">
        <f t="shared" si="199"/>
        <v>2</v>
      </c>
      <c r="AF194" s="11">
        <f t="shared" si="200"/>
        <v>0</v>
      </c>
      <c r="AG194" s="11">
        <f t="shared" si="201"/>
        <v>2</v>
      </c>
      <c r="AH194" s="11">
        <f t="shared" si="202"/>
        <v>0</v>
      </c>
      <c r="AI194" s="11">
        <f t="shared" si="203"/>
        <v>0</v>
      </c>
      <c r="AJ194" s="10">
        <f t="shared" si="204"/>
        <v>4</v>
      </c>
      <c r="AK194" s="11">
        <f t="shared" si="205"/>
        <v>1</v>
      </c>
      <c r="AL194" s="11">
        <f t="shared" si="206"/>
        <v>1</v>
      </c>
      <c r="AM194" s="11">
        <f t="shared" si="207"/>
        <v>1</v>
      </c>
      <c r="AN194" s="11">
        <f t="shared" si="208"/>
        <v>1</v>
      </c>
      <c r="AO194" s="11">
        <f t="shared" si="209"/>
        <v>1</v>
      </c>
      <c r="AP194" s="11">
        <f t="shared" si="210"/>
        <v>0</v>
      </c>
      <c r="AQ194" s="10">
        <f t="shared" si="211"/>
        <v>5</v>
      </c>
      <c r="AR194" s="11">
        <f t="shared" si="212"/>
        <v>1</v>
      </c>
      <c r="AS194" s="11">
        <f t="shared" si="213"/>
        <v>0</v>
      </c>
      <c r="AT194" s="11">
        <f t="shared" si="214"/>
        <v>1</v>
      </c>
      <c r="AU194" s="11">
        <f t="shared" si="215"/>
        <v>1</v>
      </c>
      <c r="AV194" s="11">
        <f t="shared" si="216"/>
        <v>0</v>
      </c>
      <c r="AW194" s="11">
        <f t="shared" si="217"/>
        <v>0</v>
      </c>
      <c r="AX194" s="10">
        <f t="shared" si="218"/>
        <v>3</v>
      </c>
      <c r="AY194" s="12" t="s">
        <v>1634</v>
      </c>
      <c r="AZ194" s="12" t="s">
        <v>1635</v>
      </c>
      <c r="BA194" s="13">
        <v>2744</v>
      </c>
      <c r="BB194" s="10">
        <f t="shared" si="71"/>
        <v>3</v>
      </c>
      <c r="BC194" s="17">
        <f t="shared" si="219"/>
        <v>3.4</v>
      </c>
      <c r="BD194" s="10" t="str">
        <f t="shared" si="220"/>
        <v>Bra</v>
      </c>
    </row>
    <row r="195" spans="1:56" ht="14.25" x14ac:dyDescent="0.2">
      <c r="A195" s="6" t="s">
        <v>925</v>
      </c>
      <c r="B195" s="7">
        <v>1980</v>
      </c>
      <c r="C195" s="6" t="s">
        <v>946</v>
      </c>
      <c r="D195" s="9" t="str">
        <f t="shared" si="172"/>
        <v>Per-Inge Hellman</v>
      </c>
      <c r="E195" s="10" t="str">
        <f t="shared" si="173"/>
        <v>per-inge.hellman@vasteras.se</v>
      </c>
      <c r="F195" s="10" t="str">
        <f t="shared" si="174"/>
        <v>Strateg</v>
      </c>
      <c r="G195" s="11">
        <f t="shared" si="175"/>
        <v>1.25</v>
      </c>
      <c r="H195" s="11">
        <f t="shared" si="176"/>
        <v>0</v>
      </c>
      <c r="I195" s="11">
        <f t="shared" si="177"/>
        <v>1.25</v>
      </c>
      <c r="J195" s="11">
        <f t="shared" si="178"/>
        <v>1.25</v>
      </c>
      <c r="K195" s="11">
        <f t="shared" si="179"/>
        <v>0</v>
      </c>
      <c r="L195" s="10">
        <f t="shared" si="180"/>
        <v>3.75</v>
      </c>
      <c r="M195" s="11">
        <f t="shared" si="181"/>
        <v>1</v>
      </c>
      <c r="N195" s="11">
        <f t="shared" si="182"/>
        <v>1</v>
      </c>
      <c r="O195" s="11">
        <f t="shared" si="183"/>
        <v>1</v>
      </c>
      <c r="P195" s="11">
        <f t="shared" si="184"/>
        <v>1</v>
      </c>
      <c r="Q195" s="11">
        <f t="shared" si="185"/>
        <v>1</v>
      </c>
      <c r="R195" s="11">
        <f t="shared" si="186"/>
        <v>0</v>
      </c>
      <c r="S195" s="10">
        <f t="shared" si="187"/>
        <v>5</v>
      </c>
      <c r="T195" s="11">
        <f t="shared" si="188"/>
        <v>0.625</v>
      </c>
      <c r="U195" s="11">
        <f t="shared" si="189"/>
        <v>0.625</v>
      </c>
      <c r="V195" s="11">
        <f t="shared" si="190"/>
        <v>0.625</v>
      </c>
      <c r="W195" s="11">
        <f t="shared" si="191"/>
        <v>0.625</v>
      </c>
      <c r="X195" s="11">
        <f t="shared" si="192"/>
        <v>0.625</v>
      </c>
      <c r="Y195" s="11">
        <f t="shared" si="193"/>
        <v>0.625</v>
      </c>
      <c r="Z195" s="11">
        <f t="shared" si="194"/>
        <v>0.625</v>
      </c>
      <c r="AA195" s="11">
        <f t="shared" si="195"/>
        <v>0.625</v>
      </c>
      <c r="AB195" s="11">
        <f t="shared" si="196"/>
        <v>0</v>
      </c>
      <c r="AC195" s="10">
        <f t="shared" si="197"/>
        <v>5</v>
      </c>
      <c r="AD195" s="11">
        <f t="shared" si="198"/>
        <v>0</v>
      </c>
      <c r="AE195" s="11">
        <f t="shared" si="199"/>
        <v>2</v>
      </c>
      <c r="AF195" s="11">
        <f t="shared" si="200"/>
        <v>0</v>
      </c>
      <c r="AG195" s="11">
        <f t="shared" si="201"/>
        <v>2</v>
      </c>
      <c r="AH195" s="11">
        <f t="shared" si="202"/>
        <v>0</v>
      </c>
      <c r="AI195" s="11">
        <f t="shared" si="203"/>
        <v>0</v>
      </c>
      <c r="AJ195" s="10">
        <f t="shared" si="204"/>
        <v>4</v>
      </c>
      <c r="AK195" s="11">
        <f t="shared" si="205"/>
        <v>1</v>
      </c>
      <c r="AL195" s="11">
        <f t="shared" si="206"/>
        <v>1</v>
      </c>
      <c r="AM195" s="11">
        <f t="shared" si="207"/>
        <v>1</v>
      </c>
      <c r="AN195" s="11">
        <f t="shared" si="208"/>
        <v>1</v>
      </c>
      <c r="AO195" s="11">
        <f t="shared" si="209"/>
        <v>1</v>
      </c>
      <c r="AP195" s="11">
        <f t="shared" si="210"/>
        <v>0</v>
      </c>
      <c r="AQ195" s="10">
        <f t="shared" si="211"/>
        <v>5</v>
      </c>
      <c r="AR195" s="11">
        <f t="shared" si="212"/>
        <v>1</v>
      </c>
      <c r="AS195" s="11">
        <f t="shared" si="213"/>
        <v>1</v>
      </c>
      <c r="AT195" s="11">
        <f t="shared" si="214"/>
        <v>1</v>
      </c>
      <c r="AU195" s="11">
        <f t="shared" si="215"/>
        <v>1</v>
      </c>
      <c r="AV195" s="11">
        <f t="shared" si="216"/>
        <v>1</v>
      </c>
      <c r="AW195" s="11">
        <f t="shared" si="217"/>
        <v>0</v>
      </c>
      <c r="AX195" s="10">
        <f t="shared" si="218"/>
        <v>5</v>
      </c>
      <c r="AY195" s="12" t="s">
        <v>1383</v>
      </c>
      <c r="AZ195" s="12" t="s">
        <v>1636</v>
      </c>
      <c r="BA195" s="13">
        <v>3240</v>
      </c>
      <c r="BB195" s="10">
        <f t="shared" si="71"/>
        <v>5</v>
      </c>
      <c r="BC195" s="17">
        <f t="shared" si="219"/>
        <v>4.7</v>
      </c>
      <c r="BD195" s="10" t="str">
        <f t="shared" si="220"/>
        <v>Bra</v>
      </c>
    </row>
    <row r="196" spans="1:56" ht="14.25" x14ac:dyDescent="0.2">
      <c r="A196" s="19" t="s">
        <v>947</v>
      </c>
      <c r="B196" s="7">
        <v>1480</v>
      </c>
      <c r="C196" s="61" t="s">
        <v>1836</v>
      </c>
      <c r="D196" s="9" t="str">
        <f t="shared" si="172"/>
        <v/>
      </c>
      <c r="E196" s="10" t="str">
        <f t="shared" si="173"/>
        <v/>
      </c>
      <c r="F196" s="10" t="str">
        <f t="shared" si="174"/>
        <v/>
      </c>
      <c r="G196" s="11">
        <v>1.25</v>
      </c>
      <c r="H196" s="11">
        <v>1.25</v>
      </c>
      <c r="I196" s="11">
        <v>1.25</v>
      </c>
      <c r="J196" s="11">
        <v>1.25</v>
      </c>
      <c r="K196" s="11">
        <v>0</v>
      </c>
      <c r="L196" s="10">
        <v>5</v>
      </c>
      <c r="M196" s="11">
        <v>1</v>
      </c>
      <c r="N196" s="11">
        <v>1</v>
      </c>
      <c r="O196" s="11">
        <v>1</v>
      </c>
      <c r="P196" s="11">
        <v>1</v>
      </c>
      <c r="Q196" s="11">
        <v>1</v>
      </c>
      <c r="R196" s="11">
        <v>0</v>
      </c>
      <c r="S196" s="10">
        <v>5</v>
      </c>
      <c r="T196" s="11">
        <v>0.625</v>
      </c>
      <c r="U196" s="11">
        <v>0.625</v>
      </c>
      <c r="V196" s="11">
        <v>0.625</v>
      </c>
      <c r="W196" s="11">
        <v>0.625</v>
      </c>
      <c r="X196" s="11">
        <v>0.625</v>
      </c>
      <c r="Y196" s="11">
        <v>0.625</v>
      </c>
      <c r="Z196" s="11">
        <v>0.625</v>
      </c>
      <c r="AA196" s="11">
        <v>0.625</v>
      </c>
      <c r="AB196" s="11">
        <v>0</v>
      </c>
      <c r="AC196" s="10">
        <v>5</v>
      </c>
      <c r="AD196" s="11">
        <v>0</v>
      </c>
      <c r="AE196" s="11">
        <v>2</v>
      </c>
      <c r="AF196" s="11">
        <v>0</v>
      </c>
      <c r="AG196" s="11">
        <v>2</v>
      </c>
      <c r="AH196" s="11">
        <v>1</v>
      </c>
      <c r="AI196" s="11">
        <v>0</v>
      </c>
      <c r="AJ196" s="10">
        <v>5</v>
      </c>
      <c r="AK196" s="11">
        <v>1</v>
      </c>
      <c r="AL196" s="11">
        <v>1</v>
      </c>
      <c r="AM196" s="11">
        <v>1</v>
      </c>
      <c r="AN196" s="11">
        <v>1</v>
      </c>
      <c r="AO196" s="11">
        <v>1</v>
      </c>
      <c r="AP196" s="11">
        <v>0</v>
      </c>
      <c r="AQ196" s="10">
        <v>5</v>
      </c>
      <c r="AR196" s="11">
        <v>1</v>
      </c>
      <c r="AS196" s="11">
        <v>1</v>
      </c>
      <c r="AT196" s="11">
        <v>1</v>
      </c>
      <c r="AU196" s="11">
        <v>1</v>
      </c>
      <c r="AV196" s="11">
        <v>1</v>
      </c>
      <c r="AW196" s="11">
        <v>0</v>
      </c>
      <c r="AX196" s="10">
        <v>5</v>
      </c>
      <c r="AY196" s="12" t="s">
        <v>1638</v>
      </c>
      <c r="AZ196" s="12" t="s">
        <v>1639</v>
      </c>
      <c r="BA196" s="13">
        <v>4516</v>
      </c>
      <c r="BB196" s="10">
        <f t="shared" si="71"/>
        <v>5</v>
      </c>
      <c r="BC196" s="17">
        <v>5</v>
      </c>
      <c r="BD196" s="38" t="s">
        <v>45</v>
      </c>
    </row>
    <row r="197" spans="1:56" ht="14.25" x14ac:dyDescent="0.2">
      <c r="A197" s="6" t="s">
        <v>947</v>
      </c>
      <c r="B197" s="7">
        <v>1447</v>
      </c>
      <c r="C197" s="6" t="s">
        <v>1173</v>
      </c>
      <c r="D197" s="9" t="str">
        <f t="shared" si="172"/>
        <v>Joakim Wassén</v>
      </c>
      <c r="E197" s="10" t="str">
        <f t="shared" si="173"/>
        <v>joakim.wassen@gullspang.se</v>
      </c>
      <c r="F197" s="10" t="str">
        <f t="shared" si="174"/>
        <v>Folkhälsoplanerare</v>
      </c>
      <c r="G197" s="11">
        <f t="shared" si="175"/>
        <v>0</v>
      </c>
      <c r="H197" s="11">
        <f t="shared" si="176"/>
        <v>0</v>
      </c>
      <c r="I197" s="11">
        <f t="shared" si="177"/>
        <v>1.25</v>
      </c>
      <c r="J197" s="11">
        <f t="shared" si="178"/>
        <v>0</v>
      </c>
      <c r="K197" s="11">
        <f t="shared" si="179"/>
        <v>0</v>
      </c>
      <c r="L197" s="10">
        <f t="shared" si="180"/>
        <v>1.25</v>
      </c>
      <c r="M197" s="11">
        <f t="shared" si="181"/>
        <v>1</v>
      </c>
      <c r="N197" s="11">
        <f t="shared" si="182"/>
        <v>1</v>
      </c>
      <c r="O197" s="11">
        <f t="shared" si="183"/>
        <v>1</v>
      </c>
      <c r="P197" s="11">
        <f t="shared" si="184"/>
        <v>1</v>
      </c>
      <c r="Q197" s="11">
        <f t="shared" si="185"/>
        <v>0</v>
      </c>
      <c r="R197" s="11">
        <f t="shared" si="186"/>
        <v>0</v>
      </c>
      <c r="S197" s="10">
        <f t="shared" si="187"/>
        <v>4</v>
      </c>
      <c r="T197" s="11">
        <f t="shared" si="188"/>
        <v>0</v>
      </c>
      <c r="U197" s="11">
        <f t="shared" si="189"/>
        <v>0</v>
      </c>
      <c r="V197" s="11">
        <f t="shared" si="190"/>
        <v>0</v>
      </c>
      <c r="W197" s="11">
        <f t="shared" si="191"/>
        <v>0</v>
      </c>
      <c r="X197" s="11">
        <f t="shared" si="192"/>
        <v>0</v>
      </c>
      <c r="Y197" s="11">
        <f t="shared" si="193"/>
        <v>0.625</v>
      </c>
      <c r="Z197" s="11">
        <f t="shared" si="194"/>
        <v>0.625</v>
      </c>
      <c r="AA197" s="11">
        <f t="shared" si="195"/>
        <v>0.625</v>
      </c>
      <c r="AB197" s="11">
        <f t="shared" si="196"/>
        <v>0</v>
      </c>
      <c r="AC197" s="10">
        <f t="shared" si="197"/>
        <v>1.875</v>
      </c>
      <c r="AD197" s="11">
        <f t="shared" si="198"/>
        <v>1</v>
      </c>
      <c r="AE197" s="11">
        <f t="shared" si="199"/>
        <v>0</v>
      </c>
      <c r="AF197" s="11">
        <f t="shared" si="200"/>
        <v>0</v>
      </c>
      <c r="AG197" s="11">
        <f t="shared" si="201"/>
        <v>0</v>
      </c>
      <c r="AH197" s="11">
        <f t="shared" si="202"/>
        <v>0</v>
      </c>
      <c r="AI197" s="11">
        <f t="shared" si="203"/>
        <v>0</v>
      </c>
      <c r="AJ197" s="10">
        <f t="shared" si="204"/>
        <v>1</v>
      </c>
      <c r="AK197" s="11">
        <f t="shared" si="205"/>
        <v>1</v>
      </c>
      <c r="AL197" s="11">
        <f t="shared" si="206"/>
        <v>0</v>
      </c>
      <c r="AM197" s="11">
        <f t="shared" si="207"/>
        <v>1</v>
      </c>
      <c r="AN197" s="11">
        <f t="shared" si="208"/>
        <v>0</v>
      </c>
      <c r="AO197" s="11">
        <f t="shared" si="209"/>
        <v>0</v>
      </c>
      <c r="AP197" s="11">
        <f t="shared" si="210"/>
        <v>0</v>
      </c>
      <c r="AQ197" s="10">
        <f t="shared" si="211"/>
        <v>2</v>
      </c>
      <c r="AR197" s="11">
        <f t="shared" si="212"/>
        <v>0</v>
      </c>
      <c r="AS197" s="11">
        <f t="shared" si="213"/>
        <v>0</v>
      </c>
      <c r="AT197" s="11">
        <f t="shared" si="214"/>
        <v>0</v>
      </c>
      <c r="AU197" s="11">
        <f t="shared" si="215"/>
        <v>0</v>
      </c>
      <c r="AV197" s="11">
        <f t="shared" si="216"/>
        <v>0</v>
      </c>
      <c r="AW197" s="11">
        <f t="shared" si="217"/>
        <v>0</v>
      </c>
      <c r="AX197" s="10">
        <f t="shared" si="218"/>
        <v>0</v>
      </c>
      <c r="AY197" s="12">
        <v>632</v>
      </c>
      <c r="AZ197" s="12">
        <v>747</v>
      </c>
      <c r="BA197" s="13">
        <v>1379</v>
      </c>
      <c r="BB197" s="10">
        <f t="shared" si="71"/>
        <v>0</v>
      </c>
      <c r="BC197" s="17">
        <f t="shared" si="219"/>
        <v>1.4</v>
      </c>
      <c r="BD197" s="10" t="str">
        <f t="shared" si="220"/>
        <v>Varken eller</v>
      </c>
    </row>
    <row r="198" spans="1:56" ht="14.25" x14ac:dyDescent="0.2">
      <c r="A198" s="6" t="s">
        <v>947</v>
      </c>
      <c r="B198" s="7">
        <v>1460</v>
      </c>
      <c r="C198" s="6" t="s">
        <v>911</v>
      </c>
      <c r="D198" s="9" t="str">
        <f t="shared" si="172"/>
        <v>Sara</v>
      </c>
      <c r="E198" s="10" t="str">
        <f t="shared" si="173"/>
        <v>sara.gyllenberg@bengtsfors.se</v>
      </c>
      <c r="F198" s="10" t="str">
        <f t="shared" si="174"/>
        <v>Folkhälsosamordnare</v>
      </c>
      <c r="G198" s="11">
        <f t="shared" si="175"/>
        <v>0</v>
      </c>
      <c r="H198" s="11">
        <f t="shared" si="176"/>
        <v>0</v>
      </c>
      <c r="I198" s="11">
        <f t="shared" si="177"/>
        <v>1.25</v>
      </c>
      <c r="J198" s="11">
        <f t="shared" si="178"/>
        <v>0</v>
      </c>
      <c r="K198" s="11">
        <f t="shared" si="179"/>
        <v>0</v>
      </c>
      <c r="L198" s="10">
        <f t="shared" si="180"/>
        <v>1.25</v>
      </c>
      <c r="M198" s="11">
        <f t="shared" si="181"/>
        <v>1</v>
      </c>
      <c r="N198" s="11">
        <f t="shared" si="182"/>
        <v>1</v>
      </c>
      <c r="O198" s="11">
        <f t="shared" si="183"/>
        <v>1</v>
      </c>
      <c r="P198" s="11">
        <f t="shared" si="184"/>
        <v>0</v>
      </c>
      <c r="Q198" s="11">
        <f t="shared" si="185"/>
        <v>0</v>
      </c>
      <c r="R198" s="11">
        <f t="shared" si="186"/>
        <v>0</v>
      </c>
      <c r="S198" s="10">
        <f t="shared" si="187"/>
        <v>3</v>
      </c>
      <c r="T198" s="11">
        <f t="shared" si="188"/>
        <v>0</v>
      </c>
      <c r="U198" s="11">
        <f t="shared" si="189"/>
        <v>0</v>
      </c>
      <c r="V198" s="11">
        <f t="shared" si="190"/>
        <v>0.625</v>
      </c>
      <c r="W198" s="11">
        <f t="shared" si="191"/>
        <v>0</v>
      </c>
      <c r="X198" s="11">
        <f t="shared" si="192"/>
        <v>0</v>
      </c>
      <c r="Y198" s="11">
        <f t="shared" si="193"/>
        <v>0.625</v>
      </c>
      <c r="Z198" s="11">
        <f t="shared" si="194"/>
        <v>0</v>
      </c>
      <c r="AA198" s="11">
        <f t="shared" si="195"/>
        <v>0</v>
      </c>
      <c r="AB198" s="11">
        <f t="shared" si="196"/>
        <v>0</v>
      </c>
      <c r="AC198" s="10">
        <f t="shared" si="197"/>
        <v>1.25</v>
      </c>
      <c r="AD198" s="11">
        <f t="shared" si="198"/>
        <v>1</v>
      </c>
      <c r="AE198" s="11">
        <f t="shared" si="199"/>
        <v>0</v>
      </c>
      <c r="AF198" s="11">
        <f t="shared" si="200"/>
        <v>1</v>
      </c>
      <c r="AG198" s="11">
        <f t="shared" si="201"/>
        <v>0</v>
      </c>
      <c r="AH198" s="11">
        <f t="shared" si="202"/>
        <v>0</v>
      </c>
      <c r="AI198" s="11">
        <f t="shared" si="203"/>
        <v>0</v>
      </c>
      <c r="AJ198" s="10">
        <f t="shared" si="204"/>
        <v>2</v>
      </c>
      <c r="AK198" s="11">
        <f t="shared" si="205"/>
        <v>1</v>
      </c>
      <c r="AL198" s="11">
        <f t="shared" si="206"/>
        <v>1</v>
      </c>
      <c r="AM198" s="11">
        <f t="shared" si="207"/>
        <v>0</v>
      </c>
      <c r="AN198" s="11">
        <f t="shared" si="208"/>
        <v>1</v>
      </c>
      <c r="AO198" s="11">
        <f t="shared" si="209"/>
        <v>0</v>
      </c>
      <c r="AP198" s="11">
        <f t="shared" si="210"/>
        <v>0</v>
      </c>
      <c r="AQ198" s="10">
        <f t="shared" si="211"/>
        <v>3</v>
      </c>
      <c r="AR198" s="11">
        <f t="shared" si="212"/>
        <v>0</v>
      </c>
      <c r="AS198" s="11">
        <f t="shared" si="213"/>
        <v>0</v>
      </c>
      <c r="AT198" s="11">
        <f t="shared" si="214"/>
        <v>1</v>
      </c>
      <c r="AU198" s="11">
        <f t="shared" si="215"/>
        <v>0</v>
      </c>
      <c r="AV198" s="11">
        <f t="shared" si="216"/>
        <v>0</v>
      </c>
      <c r="AW198" s="11">
        <f t="shared" si="217"/>
        <v>0</v>
      </c>
      <c r="AX198" s="10">
        <f t="shared" si="218"/>
        <v>1</v>
      </c>
      <c r="AY198" s="12">
        <v>696</v>
      </c>
      <c r="AZ198" s="12">
        <v>990</v>
      </c>
      <c r="BA198" s="13">
        <v>1686</v>
      </c>
      <c r="BB198" s="10">
        <f t="shared" si="71"/>
        <v>0</v>
      </c>
      <c r="BC198" s="17">
        <f t="shared" si="219"/>
        <v>1.6</v>
      </c>
      <c r="BD198" s="10" t="str">
        <f t="shared" si="220"/>
        <v>Bra</v>
      </c>
    </row>
    <row r="199" spans="1:56" ht="14.25" x14ac:dyDescent="0.2">
      <c r="A199" s="6" t="s">
        <v>947</v>
      </c>
      <c r="B199" s="7">
        <v>1445</v>
      </c>
      <c r="C199" s="6" t="s">
        <v>1033</v>
      </c>
      <c r="D199" s="9" t="str">
        <f t="shared" si="172"/>
        <v>Madelene Engvall</v>
      </c>
      <c r="E199" s="10" t="str">
        <f t="shared" si="173"/>
        <v>madelene.engvall@essunga.se</v>
      </c>
      <c r="F199" s="10" t="str">
        <f t="shared" si="174"/>
        <v>Folkhälsoplanerare</v>
      </c>
      <c r="G199" s="11">
        <f t="shared" si="175"/>
        <v>0</v>
      </c>
      <c r="H199" s="11">
        <f t="shared" si="176"/>
        <v>0</v>
      </c>
      <c r="I199" s="11">
        <f t="shared" si="177"/>
        <v>1.25</v>
      </c>
      <c r="J199" s="11">
        <f t="shared" si="178"/>
        <v>0</v>
      </c>
      <c r="K199" s="11">
        <f t="shared" si="179"/>
        <v>0</v>
      </c>
      <c r="L199" s="10">
        <f t="shared" si="180"/>
        <v>1.25</v>
      </c>
      <c r="M199" s="11">
        <f t="shared" si="181"/>
        <v>1</v>
      </c>
      <c r="N199" s="11">
        <f t="shared" si="182"/>
        <v>0</v>
      </c>
      <c r="O199" s="11">
        <f t="shared" si="183"/>
        <v>1</v>
      </c>
      <c r="P199" s="11">
        <f t="shared" si="184"/>
        <v>1</v>
      </c>
      <c r="Q199" s="11">
        <f t="shared" si="185"/>
        <v>1</v>
      </c>
      <c r="R199" s="11">
        <f t="shared" si="186"/>
        <v>0</v>
      </c>
      <c r="S199" s="10">
        <f t="shared" si="187"/>
        <v>4</v>
      </c>
      <c r="T199" s="11">
        <f t="shared" si="188"/>
        <v>0</v>
      </c>
      <c r="U199" s="11">
        <f t="shared" si="189"/>
        <v>0</v>
      </c>
      <c r="V199" s="11">
        <f t="shared" si="190"/>
        <v>0</v>
      </c>
      <c r="W199" s="11">
        <f t="shared" si="191"/>
        <v>0</v>
      </c>
      <c r="X199" s="11">
        <f t="shared" si="192"/>
        <v>0</v>
      </c>
      <c r="Y199" s="11">
        <f t="shared" si="193"/>
        <v>0.625</v>
      </c>
      <c r="Z199" s="11">
        <f t="shared" si="194"/>
        <v>0.625</v>
      </c>
      <c r="AA199" s="11">
        <f t="shared" si="195"/>
        <v>0.625</v>
      </c>
      <c r="AB199" s="11">
        <f t="shared" si="196"/>
        <v>0</v>
      </c>
      <c r="AC199" s="10">
        <f t="shared" si="197"/>
        <v>1.875</v>
      </c>
      <c r="AD199" s="11">
        <f t="shared" si="198"/>
        <v>1</v>
      </c>
      <c r="AE199" s="11">
        <f t="shared" si="199"/>
        <v>0</v>
      </c>
      <c r="AF199" s="11">
        <f t="shared" si="200"/>
        <v>1</v>
      </c>
      <c r="AG199" s="11">
        <f t="shared" si="201"/>
        <v>0</v>
      </c>
      <c r="AH199" s="11">
        <f t="shared" si="202"/>
        <v>1</v>
      </c>
      <c r="AI199" s="11">
        <f t="shared" si="203"/>
        <v>0</v>
      </c>
      <c r="AJ199" s="10">
        <f t="shared" si="204"/>
        <v>3</v>
      </c>
      <c r="AK199" s="11">
        <f t="shared" si="205"/>
        <v>0</v>
      </c>
      <c r="AL199" s="11">
        <f t="shared" si="206"/>
        <v>0</v>
      </c>
      <c r="AM199" s="11">
        <f t="shared" si="207"/>
        <v>0</v>
      </c>
      <c r="AN199" s="11">
        <f t="shared" si="208"/>
        <v>1</v>
      </c>
      <c r="AO199" s="11">
        <f t="shared" si="209"/>
        <v>0</v>
      </c>
      <c r="AP199" s="11">
        <f t="shared" si="210"/>
        <v>0</v>
      </c>
      <c r="AQ199" s="10">
        <f t="shared" si="211"/>
        <v>1</v>
      </c>
      <c r="AR199" s="11">
        <f t="shared" si="212"/>
        <v>0</v>
      </c>
      <c r="AS199" s="11">
        <f t="shared" si="213"/>
        <v>1</v>
      </c>
      <c r="AT199" s="11">
        <f t="shared" si="214"/>
        <v>0</v>
      </c>
      <c r="AU199" s="11">
        <f t="shared" si="215"/>
        <v>0</v>
      </c>
      <c r="AV199" s="11">
        <f t="shared" si="216"/>
        <v>0</v>
      </c>
      <c r="AW199" s="11">
        <f t="shared" si="217"/>
        <v>0</v>
      </c>
      <c r="AX199" s="10">
        <f t="shared" si="218"/>
        <v>1</v>
      </c>
      <c r="AY199" s="12">
        <v>787</v>
      </c>
      <c r="AZ199" s="12">
        <v>871</v>
      </c>
      <c r="BA199" s="13">
        <v>1658</v>
      </c>
      <c r="BB199" s="10">
        <f t="shared" si="71"/>
        <v>0</v>
      </c>
      <c r="BC199" s="17">
        <f t="shared" si="219"/>
        <v>1.7</v>
      </c>
      <c r="BD199" s="10" t="str">
        <f t="shared" si="220"/>
        <v>Varken eller</v>
      </c>
    </row>
    <row r="200" spans="1:56" ht="14.25" x14ac:dyDescent="0.2">
      <c r="A200" s="6" t="s">
        <v>947</v>
      </c>
      <c r="B200" s="7">
        <v>1439</v>
      </c>
      <c r="C200" s="6" t="s">
        <v>956</v>
      </c>
      <c r="D200" s="9" t="str">
        <f t="shared" si="172"/>
        <v>Thomas Lassehag</v>
      </c>
      <c r="E200" s="10" t="str">
        <f t="shared" si="173"/>
        <v>thomas.lassehag@fargelanda.se</v>
      </c>
      <c r="F200" s="10" t="str">
        <f t="shared" si="174"/>
        <v>tf sektorschef kultur och fritid</v>
      </c>
      <c r="G200" s="11">
        <f t="shared" si="175"/>
        <v>0</v>
      </c>
      <c r="H200" s="11">
        <f t="shared" si="176"/>
        <v>0</v>
      </c>
      <c r="I200" s="11">
        <f t="shared" si="177"/>
        <v>1.25</v>
      </c>
      <c r="J200" s="11">
        <f t="shared" si="178"/>
        <v>1.25</v>
      </c>
      <c r="K200" s="11">
        <f t="shared" si="179"/>
        <v>0</v>
      </c>
      <c r="L200" s="10">
        <f t="shared" si="180"/>
        <v>2.5</v>
      </c>
      <c r="M200" s="11">
        <f t="shared" si="181"/>
        <v>0</v>
      </c>
      <c r="N200" s="11">
        <f t="shared" si="182"/>
        <v>0</v>
      </c>
      <c r="O200" s="11">
        <f t="shared" si="183"/>
        <v>1</v>
      </c>
      <c r="P200" s="11">
        <f t="shared" si="184"/>
        <v>1</v>
      </c>
      <c r="Q200" s="11">
        <f t="shared" si="185"/>
        <v>0</v>
      </c>
      <c r="R200" s="11">
        <f t="shared" si="186"/>
        <v>0</v>
      </c>
      <c r="S200" s="10">
        <f t="shared" si="187"/>
        <v>2</v>
      </c>
      <c r="T200" s="11">
        <f t="shared" si="188"/>
        <v>0</v>
      </c>
      <c r="U200" s="11">
        <f t="shared" si="189"/>
        <v>0.625</v>
      </c>
      <c r="V200" s="11">
        <f t="shared" si="190"/>
        <v>0.625</v>
      </c>
      <c r="W200" s="11">
        <f t="shared" si="191"/>
        <v>0</v>
      </c>
      <c r="X200" s="11">
        <f t="shared" si="192"/>
        <v>0.625</v>
      </c>
      <c r="Y200" s="11">
        <f t="shared" si="193"/>
        <v>0.625</v>
      </c>
      <c r="Z200" s="11">
        <f t="shared" si="194"/>
        <v>0</v>
      </c>
      <c r="AA200" s="11">
        <f t="shared" si="195"/>
        <v>0</v>
      </c>
      <c r="AB200" s="11">
        <f t="shared" si="196"/>
        <v>0</v>
      </c>
      <c r="AC200" s="10">
        <f t="shared" si="197"/>
        <v>2.5</v>
      </c>
      <c r="AD200" s="11">
        <f t="shared" si="198"/>
        <v>1</v>
      </c>
      <c r="AE200" s="11">
        <f t="shared" si="199"/>
        <v>0</v>
      </c>
      <c r="AF200" s="11">
        <f t="shared" si="200"/>
        <v>0</v>
      </c>
      <c r="AG200" s="11">
        <f t="shared" si="201"/>
        <v>2</v>
      </c>
      <c r="AH200" s="11">
        <f t="shared" si="202"/>
        <v>0</v>
      </c>
      <c r="AI200" s="11">
        <f t="shared" si="203"/>
        <v>0</v>
      </c>
      <c r="AJ200" s="10">
        <f t="shared" si="204"/>
        <v>3</v>
      </c>
      <c r="AK200" s="11">
        <f t="shared" si="205"/>
        <v>1</v>
      </c>
      <c r="AL200" s="11">
        <f t="shared" si="206"/>
        <v>0</v>
      </c>
      <c r="AM200" s="11">
        <f t="shared" si="207"/>
        <v>0</v>
      </c>
      <c r="AN200" s="11">
        <f t="shared" si="208"/>
        <v>1</v>
      </c>
      <c r="AO200" s="11">
        <f t="shared" si="209"/>
        <v>0</v>
      </c>
      <c r="AP200" s="11">
        <f t="shared" si="210"/>
        <v>0</v>
      </c>
      <c r="AQ200" s="10">
        <f t="shared" si="211"/>
        <v>2</v>
      </c>
      <c r="AR200" s="11">
        <f t="shared" si="212"/>
        <v>0</v>
      </c>
      <c r="AS200" s="11">
        <f t="shared" si="213"/>
        <v>0</v>
      </c>
      <c r="AT200" s="11">
        <f t="shared" si="214"/>
        <v>0</v>
      </c>
      <c r="AU200" s="11">
        <f t="shared" si="215"/>
        <v>0</v>
      </c>
      <c r="AV200" s="11">
        <f t="shared" si="216"/>
        <v>0</v>
      </c>
      <c r="AW200" s="11">
        <f t="shared" si="217"/>
        <v>0</v>
      </c>
      <c r="AX200" s="10">
        <f t="shared" si="218"/>
        <v>0</v>
      </c>
      <c r="AY200" s="12">
        <v>794</v>
      </c>
      <c r="AZ200" s="12" t="s">
        <v>1642</v>
      </c>
      <c r="BA200" s="13">
        <v>1993</v>
      </c>
      <c r="BB200" s="10">
        <f t="shared" si="71"/>
        <v>0</v>
      </c>
      <c r="BC200" s="17">
        <f t="shared" si="219"/>
        <v>1.7</v>
      </c>
      <c r="BD200" s="10" t="str">
        <f t="shared" si="220"/>
        <v>Bra</v>
      </c>
    </row>
    <row r="201" spans="1:56" ht="14.25" x14ac:dyDescent="0.2">
      <c r="A201" s="6" t="s">
        <v>947</v>
      </c>
      <c r="B201" s="7">
        <v>1441</v>
      </c>
      <c r="C201" s="6" t="s">
        <v>984</v>
      </c>
      <c r="D201" s="9" t="str">
        <f t="shared" si="172"/>
        <v>Karin Gertzén</v>
      </c>
      <c r="E201" s="10" t="str">
        <f t="shared" si="173"/>
        <v>karin.gertzen@lerum.se</v>
      </c>
      <c r="F201" s="10" t="str">
        <f t="shared" si="174"/>
        <v>Controller folkhälsa</v>
      </c>
      <c r="G201" s="11">
        <f t="shared" si="175"/>
        <v>0</v>
      </c>
      <c r="H201" s="11">
        <f t="shared" si="176"/>
        <v>0</v>
      </c>
      <c r="I201" s="11">
        <f t="shared" si="177"/>
        <v>0</v>
      </c>
      <c r="J201" s="11">
        <f t="shared" si="178"/>
        <v>1.25</v>
      </c>
      <c r="K201" s="11">
        <f t="shared" si="179"/>
        <v>0</v>
      </c>
      <c r="L201" s="10">
        <f t="shared" si="180"/>
        <v>1.25</v>
      </c>
      <c r="M201" s="11">
        <f t="shared" si="181"/>
        <v>1</v>
      </c>
      <c r="N201" s="11">
        <f t="shared" si="182"/>
        <v>0</v>
      </c>
      <c r="O201" s="11">
        <f t="shared" si="183"/>
        <v>1</v>
      </c>
      <c r="P201" s="11">
        <f t="shared" si="184"/>
        <v>1</v>
      </c>
      <c r="Q201" s="11">
        <f t="shared" si="185"/>
        <v>0</v>
      </c>
      <c r="R201" s="11">
        <f t="shared" si="186"/>
        <v>0</v>
      </c>
      <c r="S201" s="10">
        <f t="shared" si="187"/>
        <v>3</v>
      </c>
      <c r="T201" s="11">
        <f t="shared" si="188"/>
        <v>0</v>
      </c>
      <c r="U201" s="11">
        <f t="shared" si="189"/>
        <v>0</v>
      </c>
      <c r="V201" s="11">
        <f t="shared" si="190"/>
        <v>0.625</v>
      </c>
      <c r="W201" s="11">
        <f t="shared" si="191"/>
        <v>0</v>
      </c>
      <c r="X201" s="11">
        <f t="shared" si="192"/>
        <v>0.625</v>
      </c>
      <c r="Y201" s="11">
        <f t="shared" si="193"/>
        <v>0.625</v>
      </c>
      <c r="Z201" s="11">
        <f t="shared" si="194"/>
        <v>0</v>
      </c>
      <c r="AA201" s="11">
        <f t="shared" si="195"/>
        <v>0</v>
      </c>
      <c r="AB201" s="11">
        <f t="shared" si="196"/>
        <v>0</v>
      </c>
      <c r="AC201" s="10">
        <f t="shared" si="197"/>
        <v>1.875</v>
      </c>
      <c r="AD201" s="11">
        <f t="shared" si="198"/>
        <v>1</v>
      </c>
      <c r="AE201" s="11">
        <f t="shared" si="199"/>
        <v>0</v>
      </c>
      <c r="AF201" s="11">
        <f t="shared" si="200"/>
        <v>0</v>
      </c>
      <c r="AG201" s="11">
        <f t="shared" si="201"/>
        <v>2</v>
      </c>
      <c r="AH201" s="11">
        <f t="shared" si="202"/>
        <v>0</v>
      </c>
      <c r="AI201" s="11">
        <f t="shared" si="203"/>
        <v>0</v>
      </c>
      <c r="AJ201" s="10">
        <f t="shared" si="204"/>
        <v>3</v>
      </c>
      <c r="AK201" s="11">
        <f t="shared" si="205"/>
        <v>0</v>
      </c>
      <c r="AL201" s="11">
        <f t="shared" si="206"/>
        <v>0</v>
      </c>
      <c r="AM201" s="11">
        <f t="shared" si="207"/>
        <v>1</v>
      </c>
      <c r="AN201" s="11">
        <f t="shared" si="208"/>
        <v>0</v>
      </c>
      <c r="AO201" s="11">
        <f t="shared" si="209"/>
        <v>0</v>
      </c>
      <c r="AP201" s="11">
        <f t="shared" si="210"/>
        <v>0</v>
      </c>
      <c r="AQ201" s="10">
        <f t="shared" si="211"/>
        <v>1</v>
      </c>
      <c r="AR201" s="11">
        <f t="shared" si="212"/>
        <v>1</v>
      </c>
      <c r="AS201" s="11">
        <f t="shared" si="213"/>
        <v>0</v>
      </c>
      <c r="AT201" s="11">
        <f t="shared" si="214"/>
        <v>0</v>
      </c>
      <c r="AU201" s="11">
        <f t="shared" si="215"/>
        <v>0</v>
      </c>
      <c r="AV201" s="11">
        <f t="shared" si="216"/>
        <v>1</v>
      </c>
      <c r="AW201" s="11">
        <f t="shared" si="217"/>
        <v>0</v>
      </c>
      <c r="AX201" s="10">
        <f t="shared" si="218"/>
        <v>2</v>
      </c>
      <c r="AY201" s="12">
        <v>859</v>
      </c>
      <c r="AZ201" s="12">
        <v>802</v>
      </c>
      <c r="BA201" s="13">
        <v>1661</v>
      </c>
      <c r="BB201" s="10">
        <f t="shared" si="71"/>
        <v>0</v>
      </c>
      <c r="BC201" s="17">
        <f t="shared" si="219"/>
        <v>1.7</v>
      </c>
      <c r="BD201" s="10" t="str">
        <f t="shared" si="220"/>
        <v>Varken eller</v>
      </c>
    </row>
    <row r="202" spans="1:56" ht="14.25" x14ac:dyDescent="0.2">
      <c r="A202" s="6" t="s">
        <v>947</v>
      </c>
      <c r="B202" s="7">
        <v>1493</v>
      </c>
      <c r="C202" s="6" t="s">
        <v>333</v>
      </c>
      <c r="D202" s="9" t="str">
        <f t="shared" si="172"/>
        <v>Bengt-Inge Sparring</v>
      </c>
      <c r="E202" s="10" t="str">
        <f t="shared" si="173"/>
        <v>bengt-inge.sparring@mariestad.se</v>
      </c>
      <c r="F202" s="10" t="str">
        <f t="shared" si="174"/>
        <v>Fältassistent</v>
      </c>
      <c r="G202" s="11">
        <f t="shared" si="175"/>
        <v>0</v>
      </c>
      <c r="H202" s="11">
        <f t="shared" si="176"/>
        <v>0</v>
      </c>
      <c r="I202" s="11">
        <f t="shared" si="177"/>
        <v>0</v>
      </c>
      <c r="J202" s="11">
        <f t="shared" si="178"/>
        <v>0</v>
      </c>
      <c r="K202" s="11">
        <f t="shared" si="179"/>
        <v>0</v>
      </c>
      <c r="L202" s="10">
        <f t="shared" si="180"/>
        <v>0</v>
      </c>
      <c r="M202" s="11">
        <f t="shared" si="181"/>
        <v>1</v>
      </c>
      <c r="N202" s="11">
        <f t="shared" si="182"/>
        <v>0</v>
      </c>
      <c r="O202" s="11">
        <f t="shared" si="183"/>
        <v>0</v>
      </c>
      <c r="P202" s="11">
        <f t="shared" si="184"/>
        <v>1</v>
      </c>
      <c r="Q202" s="11">
        <f t="shared" si="185"/>
        <v>0</v>
      </c>
      <c r="R202" s="11">
        <f t="shared" si="186"/>
        <v>0</v>
      </c>
      <c r="S202" s="10">
        <f t="shared" si="187"/>
        <v>2</v>
      </c>
      <c r="T202" s="11">
        <f t="shared" si="188"/>
        <v>0</v>
      </c>
      <c r="U202" s="11">
        <f t="shared" si="189"/>
        <v>0</v>
      </c>
      <c r="V202" s="11">
        <f t="shared" si="190"/>
        <v>0</v>
      </c>
      <c r="W202" s="11">
        <f t="shared" si="191"/>
        <v>0</v>
      </c>
      <c r="X202" s="11">
        <f t="shared" si="192"/>
        <v>0</v>
      </c>
      <c r="Y202" s="11">
        <f t="shared" si="193"/>
        <v>0.625</v>
      </c>
      <c r="Z202" s="11">
        <f t="shared" si="194"/>
        <v>0</v>
      </c>
      <c r="AA202" s="11">
        <f t="shared" si="195"/>
        <v>0</v>
      </c>
      <c r="AB202" s="11">
        <f t="shared" si="196"/>
        <v>0</v>
      </c>
      <c r="AC202" s="10">
        <f t="shared" si="197"/>
        <v>0.625</v>
      </c>
      <c r="AD202" s="11">
        <f t="shared" si="198"/>
        <v>0</v>
      </c>
      <c r="AE202" s="11">
        <f t="shared" si="199"/>
        <v>2</v>
      </c>
      <c r="AF202" s="11">
        <f t="shared" si="200"/>
        <v>0</v>
      </c>
      <c r="AG202" s="11">
        <f t="shared" si="201"/>
        <v>0</v>
      </c>
      <c r="AH202" s="11">
        <f t="shared" si="202"/>
        <v>0</v>
      </c>
      <c r="AI202" s="11">
        <f t="shared" si="203"/>
        <v>0</v>
      </c>
      <c r="AJ202" s="10">
        <f t="shared" si="204"/>
        <v>2</v>
      </c>
      <c r="AK202" s="11">
        <f t="shared" si="205"/>
        <v>1</v>
      </c>
      <c r="AL202" s="11">
        <f t="shared" si="206"/>
        <v>0</v>
      </c>
      <c r="AM202" s="11">
        <f t="shared" si="207"/>
        <v>1</v>
      </c>
      <c r="AN202" s="11">
        <f t="shared" si="208"/>
        <v>0</v>
      </c>
      <c r="AO202" s="11">
        <f t="shared" si="209"/>
        <v>0</v>
      </c>
      <c r="AP202" s="11">
        <f t="shared" si="210"/>
        <v>0</v>
      </c>
      <c r="AQ202" s="10">
        <f t="shared" si="211"/>
        <v>2</v>
      </c>
      <c r="AR202" s="11">
        <f t="shared" si="212"/>
        <v>1</v>
      </c>
      <c r="AS202" s="11">
        <f t="shared" si="213"/>
        <v>0</v>
      </c>
      <c r="AT202" s="11">
        <f t="shared" si="214"/>
        <v>0</v>
      </c>
      <c r="AU202" s="11">
        <f t="shared" si="215"/>
        <v>0</v>
      </c>
      <c r="AV202" s="11">
        <f t="shared" si="216"/>
        <v>0</v>
      </c>
      <c r="AW202" s="11">
        <f t="shared" si="217"/>
        <v>0</v>
      </c>
      <c r="AX202" s="10">
        <f t="shared" si="218"/>
        <v>1</v>
      </c>
      <c r="AY202" s="12" t="s">
        <v>1393</v>
      </c>
      <c r="AZ202" s="12">
        <v>780</v>
      </c>
      <c r="BA202" s="13">
        <v>2146</v>
      </c>
      <c r="BB202" s="10">
        <f t="shared" si="71"/>
        <v>1</v>
      </c>
      <c r="BC202" s="17">
        <f t="shared" si="219"/>
        <v>1.2</v>
      </c>
      <c r="BD202" s="10" t="str">
        <f t="shared" si="220"/>
        <v>Varken eller</v>
      </c>
    </row>
    <row r="203" spans="1:56" ht="14.25" x14ac:dyDescent="0.2">
      <c r="A203" s="6" t="s">
        <v>947</v>
      </c>
      <c r="B203" s="7">
        <v>1486</v>
      </c>
      <c r="C203" s="6" t="s">
        <v>899</v>
      </c>
      <c r="D203" s="9" t="str">
        <f t="shared" si="172"/>
        <v>Johanna Jonsson</v>
      </c>
      <c r="E203" s="10" t="str">
        <f t="shared" si="173"/>
        <v>johanna.jonsson@hotmail.com</v>
      </c>
      <c r="F203" s="10" t="str">
        <f t="shared" si="174"/>
        <v>Folkhälsosamordnare</v>
      </c>
      <c r="G203" s="11">
        <f t="shared" si="175"/>
        <v>0</v>
      </c>
      <c r="H203" s="11">
        <f t="shared" si="176"/>
        <v>0</v>
      </c>
      <c r="I203" s="11">
        <f t="shared" si="177"/>
        <v>0</v>
      </c>
      <c r="J203" s="11">
        <f t="shared" si="178"/>
        <v>1.25</v>
      </c>
      <c r="K203" s="11">
        <f t="shared" si="179"/>
        <v>0</v>
      </c>
      <c r="L203" s="10">
        <f t="shared" si="180"/>
        <v>1.25</v>
      </c>
      <c r="M203" s="11">
        <f t="shared" si="181"/>
        <v>1</v>
      </c>
      <c r="N203" s="11">
        <f t="shared" si="182"/>
        <v>0</v>
      </c>
      <c r="O203" s="11">
        <f t="shared" si="183"/>
        <v>1</v>
      </c>
      <c r="P203" s="11">
        <f t="shared" si="184"/>
        <v>1</v>
      </c>
      <c r="Q203" s="11">
        <f t="shared" si="185"/>
        <v>0</v>
      </c>
      <c r="R203" s="11">
        <f t="shared" si="186"/>
        <v>0</v>
      </c>
      <c r="S203" s="10">
        <f t="shared" si="187"/>
        <v>3</v>
      </c>
      <c r="T203" s="11">
        <f t="shared" si="188"/>
        <v>0</v>
      </c>
      <c r="U203" s="11">
        <f t="shared" si="189"/>
        <v>0</v>
      </c>
      <c r="V203" s="11">
        <f t="shared" si="190"/>
        <v>0</v>
      </c>
      <c r="W203" s="11">
        <f t="shared" si="191"/>
        <v>0</v>
      </c>
      <c r="X203" s="11">
        <f t="shared" si="192"/>
        <v>0.625</v>
      </c>
      <c r="Y203" s="11">
        <f t="shared" si="193"/>
        <v>0.625</v>
      </c>
      <c r="Z203" s="11">
        <f t="shared" si="194"/>
        <v>0.625</v>
      </c>
      <c r="AA203" s="11">
        <f t="shared" si="195"/>
        <v>0.625</v>
      </c>
      <c r="AB203" s="11">
        <f t="shared" si="196"/>
        <v>0</v>
      </c>
      <c r="AC203" s="10">
        <f t="shared" si="197"/>
        <v>2.5</v>
      </c>
      <c r="AD203" s="11">
        <f t="shared" si="198"/>
        <v>1</v>
      </c>
      <c r="AE203" s="11">
        <f t="shared" si="199"/>
        <v>0</v>
      </c>
      <c r="AF203" s="11">
        <f t="shared" si="200"/>
        <v>0</v>
      </c>
      <c r="AG203" s="11">
        <f t="shared" si="201"/>
        <v>0</v>
      </c>
      <c r="AH203" s="11">
        <f t="shared" si="202"/>
        <v>0</v>
      </c>
      <c r="AI203" s="11">
        <f t="shared" si="203"/>
        <v>0</v>
      </c>
      <c r="AJ203" s="10">
        <f t="shared" si="204"/>
        <v>1</v>
      </c>
      <c r="AK203" s="11">
        <f t="shared" si="205"/>
        <v>1</v>
      </c>
      <c r="AL203" s="11">
        <f t="shared" si="206"/>
        <v>0</v>
      </c>
      <c r="AM203" s="11">
        <f t="shared" si="207"/>
        <v>0</v>
      </c>
      <c r="AN203" s="11">
        <f t="shared" si="208"/>
        <v>1</v>
      </c>
      <c r="AO203" s="11">
        <f t="shared" si="209"/>
        <v>0</v>
      </c>
      <c r="AP203" s="11">
        <f t="shared" si="210"/>
        <v>0</v>
      </c>
      <c r="AQ203" s="10">
        <f t="shared" si="211"/>
        <v>2</v>
      </c>
      <c r="AR203" s="11">
        <f t="shared" si="212"/>
        <v>1</v>
      </c>
      <c r="AS203" s="11">
        <f t="shared" si="213"/>
        <v>0</v>
      </c>
      <c r="AT203" s="11">
        <f t="shared" si="214"/>
        <v>0</v>
      </c>
      <c r="AU203" s="11">
        <f t="shared" si="215"/>
        <v>0</v>
      </c>
      <c r="AV203" s="11">
        <f t="shared" si="216"/>
        <v>0</v>
      </c>
      <c r="AW203" s="11">
        <f t="shared" si="217"/>
        <v>0</v>
      </c>
      <c r="AX203" s="10">
        <f t="shared" si="218"/>
        <v>1</v>
      </c>
      <c r="AY203" s="12">
        <v>433</v>
      </c>
      <c r="AZ203" s="12">
        <v>970</v>
      </c>
      <c r="BA203" s="13">
        <v>1403</v>
      </c>
      <c r="BB203" s="10">
        <f t="shared" si="71"/>
        <v>0</v>
      </c>
      <c r="BC203" s="17">
        <f t="shared" si="219"/>
        <v>1.5</v>
      </c>
      <c r="BD203" s="10" t="str">
        <f t="shared" si="220"/>
        <v>Dålig</v>
      </c>
    </row>
    <row r="204" spans="1:56" ht="14.25" x14ac:dyDescent="0.2">
      <c r="A204" s="6" t="s">
        <v>947</v>
      </c>
      <c r="B204" s="7">
        <v>1465</v>
      </c>
      <c r="C204" s="6" t="s">
        <v>1023</v>
      </c>
      <c r="D204" s="9" t="str">
        <f t="shared" si="172"/>
        <v>Kristina Sunebrand</v>
      </c>
      <c r="E204" s="10" t="str">
        <f t="shared" si="173"/>
        <v>kristina.sunebrand@svenljunga.se</v>
      </c>
      <c r="F204" s="10" t="str">
        <f t="shared" si="174"/>
        <v>Utvecklingsledare folkhälsa</v>
      </c>
      <c r="G204" s="11">
        <f t="shared" si="175"/>
        <v>0</v>
      </c>
      <c r="H204" s="11">
        <f t="shared" si="176"/>
        <v>0</v>
      </c>
      <c r="I204" s="11">
        <f t="shared" si="177"/>
        <v>0</v>
      </c>
      <c r="J204" s="11">
        <f t="shared" si="178"/>
        <v>1.25</v>
      </c>
      <c r="K204" s="11">
        <f t="shared" si="179"/>
        <v>0</v>
      </c>
      <c r="L204" s="10">
        <f t="shared" si="180"/>
        <v>1.25</v>
      </c>
      <c r="M204" s="11">
        <f t="shared" si="181"/>
        <v>1</v>
      </c>
      <c r="N204" s="11">
        <f t="shared" si="182"/>
        <v>0</v>
      </c>
      <c r="O204" s="11">
        <f t="shared" si="183"/>
        <v>1</v>
      </c>
      <c r="P204" s="11">
        <f t="shared" si="184"/>
        <v>0</v>
      </c>
      <c r="Q204" s="11">
        <f t="shared" si="185"/>
        <v>0</v>
      </c>
      <c r="R204" s="11">
        <f t="shared" si="186"/>
        <v>0</v>
      </c>
      <c r="S204" s="10">
        <f t="shared" si="187"/>
        <v>2</v>
      </c>
      <c r="T204" s="11">
        <f t="shared" si="188"/>
        <v>0</v>
      </c>
      <c r="U204" s="11">
        <f t="shared" si="189"/>
        <v>0</v>
      </c>
      <c r="V204" s="11">
        <f t="shared" si="190"/>
        <v>0</v>
      </c>
      <c r="W204" s="11">
        <f t="shared" si="191"/>
        <v>0</v>
      </c>
      <c r="X204" s="11">
        <f t="shared" si="192"/>
        <v>0</v>
      </c>
      <c r="Y204" s="11">
        <f t="shared" si="193"/>
        <v>0.625</v>
      </c>
      <c r="Z204" s="11">
        <f t="shared" si="194"/>
        <v>0.625</v>
      </c>
      <c r="AA204" s="11">
        <f t="shared" si="195"/>
        <v>0</v>
      </c>
      <c r="AB204" s="11">
        <f t="shared" si="196"/>
        <v>0</v>
      </c>
      <c r="AC204" s="10">
        <f t="shared" si="197"/>
        <v>1.25</v>
      </c>
      <c r="AD204" s="11">
        <f t="shared" si="198"/>
        <v>1</v>
      </c>
      <c r="AE204" s="11">
        <f t="shared" si="199"/>
        <v>0</v>
      </c>
      <c r="AF204" s="11">
        <f t="shared" si="200"/>
        <v>0</v>
      </c>
      <c r="AG204" s="11">
        <f t="shared" si="201"/>
        <v>0</v>
      </c>
      <c r="AH204" s="11">
        <f t="shared" si="202"/>
        <v>0</v>
      </c>
      <c r="AI204" s="11">
        <f t="shared" si="203"/>
        <v>0</v>
      </c>
      <c r="AJ204" s="10">
        <f t="shared" si="204"/>
        <v>1</v>
      </c>
      <c r="AK204" s="11">
        <f t="shared" si="205"/>
        <v>1</v>
      </c>
      <c r="AL204" s="11">
        <f t="shared" si="206"/>
        <v>1</v>
      </c>
      <c r="AM204" s="11">
        <f t="shared" si="207"/>
        <v>1</v>
      </c>
      <c r="AN204" s="11">
        <f t="shared" si="208"/>
        <v>0</v>
      </c>
      <c r="AO204" s="11">
        <f t="shared" si="209"/>
        <v>0</v>
      </c>
      <c r="AP204" s="11">
        <f t="shared" si="210"/>
        <v>0</v>
      </c>
      <c r="AQ204" s="10">
        <f t="shared" si="211"/>
        <v>3</v>
      </c>
      <c r="AR204" s="11">
        <f t="shared" si="212"/>
        <v>0</v>
      </c>
      <c r="AS204" s="11">
        <f t="shared" si="213"/>
        <v>0</v>
      </c>
      <c r="AT204" s="11">
        <f t="shared" si="214"/>
        <v>0</v>
      </c>
      <c r="AU204" s="11">
        <f t="shared" si="215"/>
        <v>0</v>
      </c>
      <c r="AV204" s="11">
        <f t="shared" si="216"/>
        <v>0</v>
      </c>
      <c r="AW204" s="11">
        <f t="shared" si="217"/>
        <v>0</v>
      </c>
      <c r="AX204" s="10">
        <f t="shared" si="218"/>
        <v>0</v>
      </c>
      <c r="AY204" s="12" t="s">
        <v>1643</v>
      </c>
      <c r="AZ204" s="12" t="s">
        <v>1644</v>
      </c>
      <c r="BA204" s="13">
        <v>2230</v>
      </c>
      <c r="BB204" s="10">
        <f t="shared" si="71"/>
        <v>1</v>
      </c>
      <c r="BC204" s="17">
        <f t="shared" si="219"/>
        <v>1.4</v>
      </c>
      <c r="BD204" s="10" t="str">
        <f t="shared" si="220"/>
        <v>Dålig</v>
      </c>
    </row>
    <row r="205" spans="1:56" ht="14.25" x14ac:dyDescent="0.2">
      <c r="A205" s="6" t="s">
        <v>947</v>
      </c>
      <c r="B205" s="7">
        <v>1430</v>
      </c>
      <c r="C205" s="6" t="s">
        <v>917</v>
      </c>
      <c r="D205" s="9" t="str">
        <f t="shared" si="172"/>
        <v>Margareta Svensson-Hjorth</v>
      </c>
      <c r="E205" s="10" t="str">
        <f t="shared" si="173"/>
        <v>margareta.svenssonhjorth@munkedal.se</v>
      </c>
      <c r="F205" s="10" t="str">
        <f t="shared" si="174"/>
        <v>Ungdomsutvecklare</v>
      </c>
      <c r="G205" s="11">
        <f t="shared" si="175"/>
        <v>0</v>
      </c>
      <c r="H205" s="11">
        <f t="shared" si="176"/>
        <v>0</v>
      </c>
      <c r="I205" s="11">
        <f t="shared" si="177"/>
        <v>0</v>
      </c>
      <c r="J205" s="11">
        <f t="shared" si="178"/>
        <v>0</v>
      </c>
      <c r="K205" s="11">
        <f t="shared" si="179"/>
        <v>0</v>
      </c>
      <c r="L205" s="10">
        <f t="shared" si="180"/>
        <v>0</v>
      </c>
      <c r="M205" s="11">
        <f t="shared" si="181"/>
        <v>0</v>
      </c>
      <c r="N205" s="11">
        <f t="shared" si="182"/>
        <v>0</v>
      </c>
      <c r="O205" s="11">
        <f t="shared" si="183"/>
        <v>1</v>
      </c>
      <c r="P205" s="11">
        <f t="shared" si="184"/>
        <v>0</v>
      </c>
      <c r="Q205" s="11">
        <f t="shared" si="185"/>
        <v>0</v>
      </c>
      <c r="R205" s="11">
        <f t="shared" si="186"/>
        <v>0</v>
      </c>
      <c r="S205" s="10">
        <f t="shared" si="187"/>
        <v>1</v>
      </c>
      <c r="T205" s="11">
        <f t="shared" si="188"/>
        <v>0</v>
      </c>
      <c r="U205" s="11">
        <f t="shared" si="189"/>
        <v>0.625</v>
      </c>
      <c r="V205" s="11">
        <f t="shared" si="190"/>
        <v>0.625</v>
      </c>
      <c r="W205" s="11">
        <f t="shared" si="191"/>
        <v>0</v>
      </c>
      <c r="X205" s="11">
        <f t="shared" si="192"/>
        <v>0</v>
      </c>
      <c r="Y205" s="11">
        <f t="shared" si="193"/>
        <v>0.625</v>
      </c>
      <c r="Z205" s="11">
        <f t="shared" si="194"/>
        <v>0.625</v>
      </c>
      <c r="AA205" s="11">
        <f t="shared" si="195"/>
        <v>0</v>
      </c>
      <c r="AB205" s="11">
        <f t="shared" si="196"/>
        <v>0</v>
      </c>
      <c r="AC205" s="10">
        <f t="shared" si="197"/>
        <v>2.5</v>
      </c>
      <c r="AD205" s="11">
        <f t="shared" si="198"/>
        <v>1</v>
      </c>
      <c r="AE205" s="11">
        <f t="shared" si="199"/>
        <v>0</v>
      </c>
      <c r="AF205" s="11">
        <f t="shared" si="200"/>
        <v>0</v>
      </c>
      <c r="AG205" s="11">
        <f t="shared" si="201"/>
        <v>0</v>
      </c>
      <c r="AH205" s="11">
        <f t="shared" si="202"/>
        <v>0</v>
      </c>
      <c r="AI205" s="11">
        <f t="shared" si="203"/>
        <v>0</v>
      </c>
      <c r="AJ205" s="10">
        <f t="shared" si="204"/>
        <v>1</v>
      </c>
      <c r="AK205" s="11">
        <f t="shared" si="205"/>
        <v>1</v>
      </c>
      <c r="AL205" s="11">
        <f t="shared" si="206"/>
        <v>1</v>
      </c>
      <c r="AM205" s="11">
        <f t="shared" si="207"/>
        <v>1</v>
      </c>
      <c r="AN205" s="11">
        <f t="shared" si="208"/>
        <v>1</v>
      </c>
      <c r="AO205" s="11">
        <f t="shared" si="209"/>
        <v>0</v>
      </c>
      <c r="AP205" s="11">
        <f t="shared" si="210"/>
        <v>0</v>
      </c>
      <c r="AQ205" s="10">
        <f t="shared" si="211"/>
        <v>4</v>
      </c>
      <c r="AR205" s="11">
        <f t="shared" si="212"/>
        <v>0</v>
      </c>
      <c r="AS205" s="11">
        <f t="shared" si="213"/>
        <v>0</v>
      </c>
      <c r="AT205" s="11">
        <f t="shared" si="214"/>
        <v>0</v>
      </c>
      <c r="AU205" s="11">
        <f t="shared" si="215"/>
        <v>1</v>
      </c>
      <c r="AV205" s="11">
        <f t="shared" si="216"/>
        <v>0</v>
      </c>
      <c r="AW205" s="11">
        <f t="shared" si="217"/>
        <v>0</v>
      </c>
      <c r="AX205" s="10">
        <f t="shared" si="218"/>
        <v>1</v>
      </c>
      <c r="AY205" s="12">
        <v>734</v>
      </c>
      <c r="AZ205" s="12">
        <v>838</v>
      </c>
      <c r="BA205" s="13">
        <v>1572</v>
      </c>
      <c r="BB205" s="10">
        <f t="shared" si="71"/>
        <v>0</v>
      </c>
      <c r="BC205" s="17">
        <f t="shared" si="219"/>
        <v>1.4</v>
      </c>
      <c r="BD205" s="10" t="str">
        <f t="shared" si="220"/>
        <v>Dålig</v>
      </c>
    </row>
    <row r="206" spans="1:56" ht="14.25" x14ac:dyDescent="0.2">
      <c r="A206" s="6" t="s">
        <v>947</v>
      </c>
      <c r="B206" s="7">
        <v>1443</v>
      </c>
      <c r="C206" s="6" t="s">
        <v>559</v>
      </c>
      <c r="D206" s="9" t="str">
        <f t="shared" si="172"/>
        <v>Camilla Falk</v>
      </c>
      <c r="E206" s="10" t="str">
        <f t="shared" si="173"/>
        <v>camilla.falk@bollebygd.se</v>
      </c>
      <c r="F206" s="10" t="str">
        <f t="shared" si="174"/>
        <v>Folkhälsosamordnare</v>
      </c>
      <c r="G206" s="11">
        <f t="shared" si="175"/>
        <v>1.25</v>
      </c>
      <c r="H206" s="11">
        <f t="shared" si="176"/>
        <v>0</v>
      </c>
      <c r="I206" s="11">
        <f t="shared" si="177"/>
        <v>1.25</v>
      </c>
      <c r="J206" s="11">
        <f t="shared" si="178"/>
        <v>0</v>
      </c>
      <c r="K206" s="11">
        <f t="shared" si="179"/>
        <v>0</v>
      </c>
      <c r="L206" s="10">
        <f t="shared" si="180"/>
        <v>2.5</v>
      </c>
      <c r="M206" s="11">
        <f t="shared" si="181"/>
        <v>1</v>
      </c>
      <c r="N206" s="11">
        <f t="shared" si="182"/>
        <v>0</v>
      </c>
      <c r="O206" s="11">
        <f t="shared" si="183"/>
        <v>1</v>
      </c>
      <c r="P206" s="11">
        <f t="shared" si="184"/>
        <v>1</v>
      </c>
      <c r="Q206" s="11">
        <f t="shared" si="185"/>
        <v>0</v>
      </c>
      <c r="R206" s="11">
        <f t="shared" si="186"/>
        <v>0</v>
      </c>
      <c r="S206" s="10">
        <f t="shared" si="187"/>
        <v>3</v>
      </c>
      <c r="T206" s="11">
        <f t="shared" si="188"/>
        <v>0.625</v>
      </c>
      <c r="U206" s="11">
        <f t="shared" si="189"/>
        <v>0</v>
      </c>
      <c r="V206" s="11">
        <f t="shared" si="190"/>
        <v>0</v>
      </c>
      <c r="W206" s="11">
        <f t="shared" si="191"/>
        <v>0</v>
      </c>
      <c r="X206" s="11">
        <f t="shared" si="192"/>
        <v>0</v>
      </c>
      <c r="Y206" s="11">
        <f t="shared" si="193"/>
        <v>0.625</v>
      </c>
      <c r="Z206" s="11">
        <f t="shared" si="194"/>
        <v>0</v>
      </c>
      <c r="AA206" s="11">
        <f t="shared" si="195"/>
        <v>0</v>
      </c>
      <c r="AB206" s="11">
        <f t="shared" si="196"/>
        <v>0</v>
      </c>
      <c r="AC206" s="10">
        <f t="shared" si="197"/>
        <v>1.25</v>
      </c>
      <c r="AD206" s="11">
        <f t="shared" si="198"/>
        <v>0</v>
      </c>
      <c r="AE206" s="11">
        <f t="shared" si="199"/>
        <v>2</v>
      </c>
      <c r="AF206" s="11">
        <f t="shared" si="200"/>
        <v>0</v>
      </c>
      <c r="AG206" s="11">
        <f t="shared" si="201"/>
        <v>0</v>
      </c>
      <c r="AH206" s="11">
        <f t="shared" si="202"/>
        <v>0</v>
      </c>
      <c r="AI206" s="11">
        <f t="shared" si="203"/>
        <v>0</v>
      </c>
      <c r="AJ206" s="10">
        <f t="shared" si="204"/>
        <v>2</v>
      </c>
      <c r="AK206" s="11">
        <f t="shared" si="205"/>
        <v>1</v>
      </c>
      <c r="AL206" s="11">
        <f t="shared" si="206"/>
        <v>1</v>
      </c>
      <c r="AM206" s="11">
        <f t="shared" si="207"/>
        <v>1</v>
      </c>
      <c r="AN206" s="11">
        <f t="shared" si="208"/>
        <v>1</v>
      </c>
      <c r="AO206" s="11">
        <f t="shared" si="209"/>
        <v>0</v>
      </c>
      <c r="AP206" s="11">
        <f t="shared" si="210"/>
        <v>0</v>
      </c>
      <c r="AQ206" s="10">
        <f t="shared" si="211"/>
        <v>4</v>
      </c>
      <c r="AR206" s="11">
        <f t="shared" si="212"/>
        <v>1</v>
      </c>
      <c r="AS206" s="11">
        <f t="shared" si="213"/>
        <v>0</v>
      </c>
      <c r="AT206" s="11">
        <f t="shared" si="214"/>
        <v>0</v>
      </c>
      <c r="AU206" s="11">
        <f t="shared" si="215"/>
        <v>0</v>
      </c>
      <c r="AV206" s="11">
        <f t="shared" si="216"/>
        <v>0</v>
      </c>
      <c r="AW206" s="11">
        <f t="shared" si="217"/>
        <v>0</v>
      </c>
      <c r="AX206" s="10">
        <f t="shared" si="218"/>
        <v>1</v>
      </c>
      <c r="AY206" s="12">
        <v>560</v>
      </c>
      <c r="AZ206" s="12">
        <v>700</v>
      </c>
      <c r="BA206" s="13">
        <v>1260</v>
      </c>
      <c r="BB206" s="10">
        <f t="shared" si="71"/>
        <v>0</v>
      </c>
      <c r="BC206" s="17">
        <f t="shared" si="219"/>
        <v>2</v>
      </c>
      <c r="BD206" s="10" t="str">
        <f t="shared" si="220"/>
        <v>Bra</v>
      </c>
    </row>
    <row r="207" spans="1:56" ht="14.25" x14ac:dyDescent="0.2">
      <c r="A207" s="6" t="s">
        <v>947</v>
      </c>
      <c r="B207" s="7">
        <v>1438</v>
      </c>
      <c r="C207" s="6" t="s">
        <v>95</v>
      </c>
      <c r="D207" s="9" t="str">
        <f t="shared" si="172"/>
        <v>Linda Andersson</v>
      </c>
      <c r="E207" s="10" t="str">
        <f t="shared" si="173"/>
        <v>linda.andersson@dalsed.se</v>
      </c>
      <c r="F207" s="10" t="str">
        <f t="shared" si="174"/>
        <v>folkhälsosamordnare</v>
      </c>
      <c r="G207" s="11">
        <f t="shared" si="175"/>
        <v>0</v>
      </c>
      <c r="H207" s="11">
        <f t="shared" si="176"/>
        <v>0</v>
      </c>
      <c r="I207" s="11">
        <f t="shared" si="177"/>
        <v>0</v>
      </c>
      <c r="J207" s="11">
        <f t="shared" si="178"/>
        <v>1.25</v>
      </c>
      <c r="K207" s="11">
        <f t="shared" si="179"/>
        <v>0</v>
      </c>
      <c r="L207" s="10">
        <f t="shared" si="180"/>
        <v>1.25</v>
      </c>
      <c r="M207" s="11">
        <f t="shared" si="181"/>
        <v>0</v>
      </c>
      <c r="N207" s="11">
        <f t="shared" si="182"/>
        <v>1</v>
      </c>
      <c r="O207" s="11">
        <f t="shared" si="183"/>
        <v>1</v>
      </c>
      <c r="P207" s="11">
        <f t="shared" si="184"/>
        <v>1</v>
      </c>
      <c r="Q207" s="11">
        <f t="shared" si="185"/>
        <v>0</v>
      </c>
      <c r="R207" s="11">
        <f t="shared" si="186"/>
        <v>0</v>
      </c>
      <c r="S207" s="10">
        <f t="shared" si="187"/>
        <v>3</v>
      </c>
      <c r="T207" s="11">
        <f t="shared" si="188"/>
        <v>0</v>
      </c>
      <c r="U207" s="11">
        <f t="shared" si="189"/>
        <v>0</v>
      </c>
      <c r="V207" s="11">
        <f t="shared" si="190"/>
        <v>0.625</v>
      </c>
      <c r="W207" s="11">
        <f t="shared" si="191"/>
        <v>0</v>
      </c>
      <c r="X207" s="11">
        <f t="shared" si="192"/>
        <v>0</v>
      </c>
      <c r="Y207" s="11">
        <f t="shared" si="193"/>
        <v>0.625</v>
      </c>
      <c r="Z207" s="11">
        <f t="shared" si="194"/>
        <v>0.625</v>
      </c>
      <c r="AA207" s="11">
        <f t="shared" si="195"/>
        <v>0.625</v>
      </c>
      <c r="AB207" s="11">
        <f t="shared" si="196"/>
        <v>0</v>
      </c>
      <c r="AC207" s="10">
        <f t="shared" si="197"/>
        <v>2.5</v>
      </c>
      <c r="AD207" s="11">
        <f t="shared" si="198"/>
        <v>1</v>
      </c>
      <c r="AE207" s="11">
        <f t="shared" si="199"/>
        <v>0</v>
      </c>
      <c r="AF207" s="11">
        <f t="shared" si="200"/>
        <v>0</v>
      </c>
      <c r="AG207" s="11">
        <f t="shared" si="201"/>
        <v>2</v>
      </c>
      <c r="AH207" s="11">
        <f t="shared" si="202"/>
        <v>0</v>
      </c>
      <c r="AI207" s="11">
        <f t="shared" si="203"/>
        <v>0</v>
      </c>
      <c r="AJ207" s="10">
        <f t="shared" si="204"/>
        <v>3</v>
      </c>
      <c r="AK207" s="11">
        <f t="shared" si="205"/>
        <v>1</v>
      </c>
      <c r="AL207" s="11">
        <f t="shared" si="206"/>
        <v>1</v>
      </c>
      <c r="AM207" s="11">
        <f t="shared" si="207"/>
        <v>1</v>
      </c>
      <c r="AN207" s="11">
        <f t="shared" si="208"/>
        <v>0</v>
      </c>
      <c r="AO207" s="11">
        <f t="shared" si="209"/>
        <v>0</v>
      </c>
      <c r="AP207" s="11">
        <f t="shared" si="210"/>
        <v>0</v>
      </c>
      <c r="AQ207" s="10">
        <f t="shared" si="211"/>
        <v>3</v>
      </c>
      <c r="AR207" s="11">
        <f t="shared" si="212"/>
        <v>0</v>
      </c>
      <c r="AS207" s="11">
        <f t="shared" si="213"/>
        <v>0</v>
      </c>
      <c r="AT207" s="11">
        <f t="shared" si="214"/>
        <v>0</v>
      </c>
      <c r="AU207" s="11">
        <f t="shared" si="215"/>
        <v>0</v>
      </c>
      <c r="AV207" s="11">
        <f t="shared" si="216"/>
        <v>0</v>
      </c>
      <c r="AW207" s="11">
        <f t="shared" si="217"/>
        <v>0</v>
      </c>
      <c r="AX207" s="10">
        <f t="shared" si="218"/>
        <v>0</v>
      </c>
      <c r="AY207" s="12">
        <v>957</v>
      </c>
      <c r="AZ207" s="12" t="s">
        <v>1645</v>
      </c>
      <c r="BA207" s="13">
        <v>2247</v>
      </c>
      <c r="BB207" s="10">
        <f t="shared" si="71"/>
        <v>1</v>
      </c>
      <c r="BC207" s="17">
        <f t="shared" si="219"/>
        <v>2</v>
      </c>
      <c r="BD207" s="10" t="str">
        <f t="shared" si="220"/>
        <v>Varken eller</v>
      </c>
    </row>
    <row r="208" spans="1:56" ht="14.25" x14ac:dyDescent="0.2">
      <c r="A208" s="6" t="s">
        <v>947</v>
      </c>
      <c r="B208" s="7">
        <v>1427</v>
      </c>
      <c r="C208" s="6" t="s">
        <v>678</v>
      </c>
      <c r="D208" s="9" t="str">
        <f t="shared" si="172"/>
        <v>sara fjällman</v>
      </c>
      <c r="E208" s="10" t="str">
        <f t="shared" si="173"/>
        <v>sara.fjallman@sotenas.se</v>
      </c>
      <c r="F208" s="10" t="str">
        <f t="shared" si="174"/>
        <v>ungdomsutvecklare</v>
      </c>
      <c r="G208" s="11">
        <f t="shared" si="175"/>
        <v>0</v>
      </c>
      <c r="H208" s="11">
        <f t="shared" si="176"/>
        <v>0</v>
      </c>
      <c r="I208" s="11">
        <f t="shared" si="177"/>
        <v>0</v>
      </c>
      <c r="J208" s="11">
        <f t="shared" si="178"/>
        <v>1.25</v>
      </c>
      <c r="K208" s="11">
        <f t="shared" si="179"/>
        <v>0</v>
      </c>
      <c r="L208" s="10">
        <f t="shared" si="180"/>
        <v>1.25</v>
      </c>
      <c r="M208" s="11">
        <f t="shared" si="181"/>
        <v>1</v>
      </c>
      <c r="N208" s="11">
        <f t="shared" si="182"/>
        <v>0</v>
      </c>
      <c r="O208" s="11">
        <f t="shared" si="183"/>
        <v>1</v>
      </c>
      <c r="P208" s="11">
        <f t="shared" si="184"/>
        <v>1</v>
      </c>
      <c r="Q208" s="11">
        <f t="shared" si="185"/>
        <v>1</v>
      </c>
      <c r="R208" s="11">
        <f t="shared" si="186"/>
        <v>0</v>
      </c>
      <c r="S208" s="10">
        <f t="shared" si="187"/>
        <v>4</v>
      </c>
      <c r="T208" s="11">
        <f t="shared" si="188"/>
        <v>0</v>
      </c>
      <c r="U208" s="11">
        <f t="shared" si="189"/>
        <v>0</v>
      </c>
      <c r="V208" s="11">
        <f t="shared" si="190"/>
        <v>0</v>
      </c>
      <c r="W208" s="11">
        <f t="shared" si="191"/>
        <v>0</v>
      </c>
      <c r="X208" s="11">
        <f t="shared" si="192"/>
        <v>0</v>
      </c>
      <c r="Y208" s="11">
        <f t="shared" si="193"/>
        <v>0.625</v>
      </c>
      <c r="Z208" s="11">
        <f t="shared" si="194"/>
        <v>0.625</v>
      </c>
      <c r="AA208" s="11">
        <f t="shared" si="195"/>
        <v>0.625</v>
      </c>
      <c r="AB208" s="11">
        <f t="shared" si="196"/>
        <v>0</v>
      </c>
      <c r="AC208" s="10">
        <f t="shared" si="197"/>
        <v>1.875</v>
      </c>
      <c r="AD208" s="11">
        <f t="shared" si="198"/>
        <v>0</v>
      </c>
      <c r="AE208" s="11">
        <f t="shared" si="199"/>
        <v>2</v>
      </c>
      <c r="AF208" s="11">
        <f t="shared" si="200"/>
        <v>0</v>
      </c>
      <c r="AG208" s="11">
        <f t="shared" si="201"/>
        <v>0</v>
      </c>
      <c r="AH208" s="11">
        <f t="shared" si="202"/>
        <v>0</v>
      </c>
      <c r="AI208" s="11">
        <f t="shared" si="203"/>
        <v>0</v>
      </c>
      <c r="AJ208" s="10">
        <f t="shared" si="204"/>
        <v>2</v>
      </c>
      <c r="AK208" s="11">
        <f t="shared" si="205"/>
        <v>1</v>
      </c>
      <c r="AL208" s="11">
        <f t="shared" si="206"/>
        <v>1</v>
      </c>
      <c r="AM208" s="11">
        <f t="shared" si="207"/>
        <v>1</v>
      </c>
      <c r="AN208" s="11">
        <f t="shared" si="208"/>
        <v>1</v>
      </c>
      <c r="AO208" s="11">
        <f t="shared" si="209"/>
        <v>0</v>
      </c>
      <c r="AP208" s="11">
        <f t="shared" si="210"/>
        <v>0</v>
      </c>
      <c r="AQ208" s="10">
        <f t="shared" si="211"/>
        <v>4</v>
      </c>
      <c r="AR208" s="11">
        <f t="shared" si="212"/>
        <v>0</v>
      </c>
      <c r="AS208" s="11">
        <f t="shared" si="213"/>
        <v>1</v>
      </c>
      <c r="AT208" s="11">
        <f t="shared" si="214"/>
        <v>0</v>
      </c>
      <c r="AU208" s="11">
        <f t="shared" si="215"/>
        <v>0</v>
      </c>
      <c r="AV208" s="11">
        <f t="shared" si="216"/>
        <v>0</v>
      </c>
      <c r="AW208" s="11">
        <f t="shared" si="217"/>
        <v>0</v>
      </c>
      <c r="AX208" s="10">
        <f t="shared" si="218"/>
        <v>1</v>
      </c>
      <c r="AY208" s="12" t="s">
        <v>1646</v>
      </c>
      <c r="AZ208" s="12">
        <v>655</v>
      </c>
      <c r="BA208" s="13">
        <v>3314</v>
      </c>
      <c r="BB208" s="10">
        <f t="shared" si="71"/>
        <v>5</v>
      </c>
      <c r="BC208" s="17">
        <f t="shared" si="219"/>
        <v>2.7</v>
      </c>
      <c r="BD208" s="10" t="str">
        <f t="shared" si="220"/>
        <v>Bra</v>
      </c>
    </row>
    <row r="209" spans="1:56" ht="14.25" x14ac:dyDescent="0.2">
      <c r="A209" s="6" t="s">
        <v>947</v>
      </c>
      <c r="B209" s="7">
        <v>1461</v>
      </c>
      <c r="C209" s="6" t="s">
        <v>379</v>
      </c>
      <c r="D209" s="9" t="str">
        <f t="shared" si="172"/>
        <v>Glenn Nordling</v>
      </c>
      <c r="E209" s="10" t="str">
        <f t="shared" si="173"/>
        <v>glenn.nordling@mellerud.se</v>
      </c>
      <c r="F209" s="10" t="str">
        <f t="shared" si="174"/>
        <v>Folkhälsosamordnare</v>
      </c>
      <c r="G209" s="11">
        <f t="shared" si="175"/>
        <v>0</v>
      </c>
      <c r="H209" s="11">
        <f t="shared" si="176"/>
        <v>0</v>
      </c>
      <c r="I209" s="11">
        <f t="shared" si="177"/>
        <v>1.25</v>
      </c>
      <c r="J209" s="11">
        <f t="shared" si="178"/>
        <v>0</v>
      </c>
      <c r="K209" s="11">
        <f t="shared" si="179"/>
        <v>0</v>
      </c>
      <c r="L209" s="10">
        <f t="shared" si="180"/>
        <v>1.25</v>
      </c>
      <c r="M209" s="11">
        <f t="shared" si="181"/>
        <v>0</v>
      </c>
      <c r="N209" s="11">
        <f t="shared" si="182"/>
        <v>0</v>
      </c>
      <c r="O209" s="11">
        <f t="shared" si="183"/>
        <v>1</v>
      </c>
      <c r="P209" s="11">
        <f t="shared" si="184"/>
        <v>1</v>
      </c>
      <c r="Q209" s="11">
        <f t="shared" si="185"/>
        <v>0</v>
      </c>
      <c r="R209" s="11">
        <f t="shared" si="186"/>
        <v>0</v>
      </c>
      <c r="S209" s="10">
        <f t="shared" si="187"/>
        <v>2</v>
      </c>
      <c r="T209" s="11">
        <f t="shared" si="188"/>
        <v>0.625</v>
      </c>
      <c r="U209" s="11">
        <f t="shared" si="189"/>
        <v>0</v>
      </c>
      <c r="V209" s="11">
        <f t="shared" si="190"/>
        <v>0.625</v>
      </c>
      <c r="W209" s="11">
        <f t="shared" si="191"/>
        <v>0.625</v>
      </c>
      <c r="X209" s="11">
        <f t="shared" si="192"/>
        <v>0</v>
      </c>
      <c r="Y209" s="11">
        <f t="shared" si="193"/>
        <v>0.625</v>
      </c>
      <c r="Z209" s="11">
        <f t="shared" si="194"/>
        <v>0</v>
      </c>
      <c r="AA209" s="11">
        <f t="shared" si="195"/>
        <v>0.625</v>
      </c>
      <c r="AB209" s="11">
        <f t="shared" si="196"/>
        <v>0</v>
      </c>
      <c r="AC209" s="10">
        <f t="shared" si="197"/>
        <v>3.125</v>
      </c>
      <c r="AD209" s="11">
        <f t="shared" si="198"/>
        <v>1</v>
      </c>
      <c r="AE209" s="11">
        <f t="shared" si="199"/>
        <v>0</v>
      </c>
      <c r="AF209" s="11">
        <f t="shared" si="200"/>
        <v>1</v>
      </c>
      <c r="AG209" s="11">
        <f t="shared" si="201"/>
        <v>0</v>
      </c>
      <c r="AH209" s="11">
        <f t="shared" si="202"/>
        <v>0</v>
      </c>
      <c r="AI209" s="11">
        <f t="shared" si="203"/>
        <v>0</v>
      </c>
      <c r="AJ209" s="10">
        <f t="shared" si="204"/>
        <v>2</v>
      </c>
      <c r="AK209" s="11">
        <f t="shared" si="205"/>
        <v>1</v>
      </c>
      <c r="AL209" s="11">
        <f t="shared" si="206"/>
        <v>1</v>
      </c>
      <c r="AM209" s="11">
        <f t="shared" si="207"/>
        <v>1</v>
      </c>
      <c r="AN209" s="11">
        <f t="shared" si="208"/>
        <v>1</v>
      </c>
      <c r="AO209" s="11">
        <f t="shared" si="209"/>
        <v>1</v>
      </c>
      <c r="AP209" s="11">
        <f t="shared" si="210"/>
        <v>0</v>
      </c>
      <c r="AQ209" s="10">
        <f t="shared" si="211"/>
        <v>5</v>
      </c>
      <c r="AR209" s="11">
        <f t="shared" si="212"/>
        <v>1</v>
      </c>
      <c r="AS209" s="11">
        <f t="shared" si="213"/>
        <v>1</v>
      </c>
      <c r="AT209" s="11">
        <f t="shared" si="214"/>
        <v>0</v>
      </c>
      <c r="AU209" s="11">
        <f t="shared" si="215"/>
        <v>0</v>
      </c>
      <c r="AV209" s="11">
        <f t="shared" si="216"/>
        <v>0</v>
      </c>
      <c r="AW209" s="11">
        <f t="shared" si="217"/>
        <v>0</v>
      </c>
      <c r="AX209" s="10">
        <f t="shared" si="218"/>
        <v>2</v>
      </c>
      <c r="AY209" s="12" t="s">
        <v>1068</v>
      </c>
      <c r="AZ209" s="12" t="s">
        <v>1466</v>
      </c>
      <c r="BA209" s="13">
        <v>2964</v>
      </c>
      <c r="BB209" s="10">
        <f t="shared" si="71"/>
        <v>4</v>
      </c>
      <c r="BC209" s="17">
        <f t="shared" si="219"/>
        <v>2.8</v>
      </c>
      <c r="BD209" s="10" t="str">
        <f t="shared" si="220"/>
        <v>Bra</v>
      </c>
    </row>
    <row r="210" spans="1:56" ht="14.25" x14ac:dyDescent="0.2">
      <c r="A210" s="6" t="s">
        <v>947</v>
      </c>
      <c r="B210" s="7">
        <v>1470</v>
      </c>
      <c r="C210" s="6" t="s">
        <v>1026</v>
      </c>
      <c r="D210" s="9" t="str">
        <f t="shared" si="172"/>
        <v>Karin Beckman</v>
      </c>
      <c r="E210" s="10" t="str">
        <f t="shared" si="173"/>
        <v>karin.beckman@vara.se</v>
      </c>
      <c r="F210" s="10" t="str">
        <f t="shared" si="174"/>
        <v>Kulturchef</v>
      </c>
      <c r="G210" s="11">
        <f t="shared" si="175"/>
        <v>0</v>
      </c>
      <c r="H210" s="11">
        <f t="shared" si="176"/>
        <v>1.25</v>
      </c>
      <c r="I210" s="11">
        <f t="shared" si="177"/>
        <v>0</v>
      </c>
      <c r="J210" s="11">
        <f t="shared" si="178"/>
        <v>1.25</v>
      </c>
      <c r="K210" s="11">
        <f t="shared" si="179"/>
        <v>0</v>
      </c>
      <c r="L210" s="10">
        <f t="shared" si="180"/>
        <v>2.5</v>
      </c>
      <c r="M210" s="11">
        <f t="shared" si="181"/>
        <v>0</v>
      </c>
      <c r="N210" s="11">
        <f t="shared" si="182"/>
        <v>1</v>
      </c>
      <c r="O210" s="11">
        <f t="shared" si="183"/>
        <v>1</v>
      </c>
      <c r="P210" s="11">
        <f t="shared" si="184"/>
        <v>1</v>
      </c>
      <c r="Q210" s="11">
        <f t="shared" si="185"/>
        <v>0</v>
      </c>
      <c r="R210" s="11">
        <f t="shared" si="186"/>
        <v>0</v>
      </c>
      <c r="S210" s="10">
        <f t="shared" si="187"/>
        <v>3</v>
      </c>
      <c r="T210" s="11">
        <f t="shared" si="188"/>
        <v>0</v>
      </c>
      <c r="U210" s="11">
        <f t="shared" si="189"/>
        <v>0</v>
      </c>
      <c r="V210" s="11">
        <f t="shared" si="190"/>
        <v>0.625</v>
      </c>
      <c r="W210" s="11">
        <f t="shared" si="191"/>
        <v>0.625</v>
      </c>
      <c r="X210" s="11">
        <f t="shared" si="192"/>
        <v>0</v>
      </c>
      <c r="Y210" s="11">
        <f t="shared" si="193"/>
        <v>0.625</v>
      </c>
      <c r="Z210" s="11">
        <f t="shared" si="194"/>
        <v>0.625</v>
      </c>
      <c r="AA210" s="11">
        <f t="shared" si="195"/>
        <v>0.625</v>
      </c>
      <c r="AB210" s="11">
        <f t="shared" si="196"/>
        <v>0</v>
      </c>
      <c r="AC210" s="10">
        <f t="shared" si="197"/>
        <v>3.125</v>
      </c>
      <c r="AD210" s="11">
        <f t="shared" si="198"/>
        <v>0</v>
      </c>
      <c r="AE210" s="11">
        <f t="shared" si="199"/>
        <v>2</v>
      </c>
      <c r="AF210" s="11">
        <f t="shared" si="200"/>
        <v>1</v>
      </c>
      <c r="AG210" s="11">
        <f t="shared" si="201"/>
        <v>0</v>
      </c>
      <c r="AH210" s="11">
        <f t="shared" si="202"/>
        <v>0</v>
      </c>
      <c r="AI210" s="11">
        <f t="shared" si="203"/>
        <v>0</v>
      </c>
      <c r="AJ210" s="10">
        <f t="shared" si="204"/>
        <v>3</v>
      </c>
      <c r="AK210" s="11">
        <f t="shared" si="205"/>
        <v>0</v>
      </c>
      <c r="AL210" s="11">
        <f t="shared" si="206"/>
        <v>0</v>
      </c>
      <c r="AM210" s="11">
        <f t="shared" si="207"/>
        <v>1</v>
      </c>
      <c r="AN210" s="11">
        <f t="shared" si="208"/>
        <v>1</v>
      </c>
      <c r="AO210" s="11">
        <f t="shared" si="209"/>
        <v>0</v>
      </c>
      <c r="AP210" s="11">
        <f t="shared" si="210"/>
        <v>0</v>
      </c>
      <c r="AQ210" s="10">
        <f t="shared" si="211"/>
        <v>2</v>
      </c>
      <c r="AR210" s="11">
        <f t="shared" si="212"/>
        <v>0</v>
      </c>
      <c r="AS210" s="11">
        <f t="shared" si="213"/>
        <v>0</v>
      </c>
      <c r="AT210" s="11">
        <f t="shared" si="214"/>
        <v>0</v>
      </c>
      <c r="AU210" s="11">
        <f t="shared" si="215"/>
        <v>0</v>
      </c>
      <c r="AV210" s="11">
        <f t="shared" si="216"/>
        <v>0</v>
      </c>
      <c r="AW210" s="11">
        <f t="shared" si="217"/>
        <v>0</v>
      </c>
      <c r="AX210" s="10">
        <f t="shared" si="218"/>
        <v>0</v>
      </c>
      <c r="AY210" s="12">
        <v>700</v>
      </c>
      <c r="AZ210" s="12" t="s">
        <v>1647</v>
      </c>
      <c r="BA210" s="13">
        <v>2676</v>
      </c>
      <c r="BB210" s="10">
        <f t="shared" si="71"/>
        <v>3</v>
      </c>
      <c r="BC210" s="17">
        <f t="shared" si="219"/>
        <v>2.4</v>
      </c>
      <c r="BD210" s="10" t="str">
        <f t="shared" si="220"/>
        <v>Bra</v>
      </c>
    </row>
    <row r="211" spans="1:56" ht="14.25" x14ac:dyDescent="0.2">
      <c r="A211" s="6" t="s">
        <v>947</v>
      </c>
      <c r="B211" s="7">
        <v>1446</v>
      </c>
      <c r="C211" s="6" t="s">
        <v>1015</v>
      </c>
      <c r="D211" s="9" t="str">
        <f t="shared" si="172"/>
        <v>Thorbjörn Ingvarsson</v>
      </c>
      <c r="E211" s="10" t="str">
        <f t="shared" si="173"/>
        <v>thorbjorn.ingvarsson@karlsborg.se</v>
      </c>
      <c r="F211" s="10" t="str">
        <f t="shared" si="174"/>
        <v>Föreningskonsulent</v>
      </c>
      <c r="G211" s="11">
        <f t="shared" si="175"/>
        <v>1.25</v>
      </c>
      <c r="H211" s="11">
        <f t="shared" si="176"/>
        <v>0</v>
      </c>
      <c r="I211" s="11">
        <f t="shared" si="177"/>
        <v>0</v>
      </c>
      <c r="J211" s="11">
        <f t="shared" si="178"/>
        <v>1.25</v>
      </c>
      <c r="K211" s="11">
        <f t="shared" si="179"/>
        <v>0</v>
      </c>
      <c r="L211" s="10">
        <f t="shared" si="180"/>
        <v>2.5</v>
      </c>
      <c r="M211" s="11">
        <f t="shared" si="181"/>
        <v>1</v>
      </c>
      <c r="N211" s="11">
        <f t="shared" si="182"/>
        <v>0</v>
      </c>
      <c r="O211" s="11">
        <f t="shared" si="183"/>
        <v>1</v>
      </c>
      <c r="P211" s="11">
        <f t="shared" si="184"/>
        <v>0</v>
      </c>
      <c r="Q211" s="11">
        <f t="shared" si="185"/>
        <v>0</v>
      </c>
      <c r="R211" s="11">
        <f t="shared" si="186"/>
        <v>0</v>
      </c>
      <c r="S211" s="10">
        <f t="shared" si="187"/>
        <v>2</v>
      </c>
      <c r="T211" s="11">
        <f t="shared" si="188"/>
        <v>0</v>
      </c>
      <c r="U211" s="11">
        <f t="shared" si="189"/>
        <v>0</v>
      </c>
      <c r="V211" s="11">
        <f t="shared" si="190"/>
        <v>0</v>
      </c>
      <c r="W211" s="11">
        <f t="shared" si="191"/>
        <v>0</v>
      </c>
      <c r="X211" s="11">
        <f t="shared" si="192"/>
        <v>0.625</v>
      </c>
      <c r="Y211" s="11">
        <f t="shared" si="193"/>
        <v>0.625</v>
      </c>
      <c r="Z211" s="11">
        <f t="shared" si="194"/>
        <v>0.625</v>
      </c>
      <c r="AA211" s="11">
        <f t="shared" si="195"/>
        <v>0.625</v>
      </c>
      <c r="AB211" s="11">
        <f t="shared" si="196"/>
        <v>0</v>
      </c>
      <c r="AC211" s="10">
        <f t="shared" si="197"/>
        <v>2.5</v>
      </c>
      <c r="AD211" s="11">
        <f t="shared" si="198"/>
        <v>1</v>
      </c>
      <c r="AE211" s="11">
        <f t="shared" si="199"/>
        <v>0</v>
      </c>
      <c r="AF211" s="11">
        <f t="shared" si="200"/>
        <v>1</v>
      </c>
      <c r="AG211" s="11">
        <f t="shared" si="201"/>
        <v>0</v>
      </c>
      <c r="AH211" s="11">
        <f t="shared" si="202"/>
        <v>1</v>
      </c>
      <c r="AI211" s="11">
        <f t="shared" si="203"/>
        <v>0</v>
      </c>
      <c r="AJ211" s="10">
        <f t="shared" si="204"/>
        <v>3</v>
      </c>
      <c r="AK211" s="11">
        <f t="shared" si="205"/>
        <v>1</v>
      </c>
      <c r="AL211" s="11">
        <f t="shared" si="206"/>
        <v>1</v>
      </c>
      <c r="AM211" s="11">
        <f t="shared" si="207"/>
        <v>1</v>
      </c>
      <c r="AN211" s="11">
        <f t="shared" si="208"/>
        <v>0</v>
      </c>
      <c r="AO211" s="11">
        <f t="shared" si="209"/>
        <v>0</v>
      </c>
      <c r="AP211" s="11">
        <f t="shared" si="210"/>
        <v>0</v>
      </c>
      <c r="AQ211" s="10">
        <f t="shared" si="211"/>
        <v>3</v>
      </c>
      <c r="AR211" s="11">
        <f t="shared" si="212"/>
        <v>0</v>
      </c>
      <c r="AS211" s="11">
        <f t="shared" si="213"/>
        <v>0</v>
      </c>
      <c r="AT211" s="11">
        <f t="shared" si="214"/>
        <v>1</v>
      </c>
      <c r="AU211" s="11">
        <f t="shared" si="215"/>
        <v>0</v>
      </c>
      <c r="AV211" s="11">
        <f t="shared" si="216"/>
        <v>0</v>
      </c>
      <c r="AW211" s="11">
        <f t="shared" si="217"/>
        <v>0</v>
      </c>
      <c r="AX211" s="10">
        <f t="shared" si="218"/>
        <v>1</v>
      </c>
      <c r="AY211" s="12" t="s">
        <v>1619</v>
      </c>
      <c r="AZ211" s="12" t="s">
        <v>1459</v>
      </c>
      <c r="BA211" s="13">
        <v>2671</v>
      </c>
      <c r="BB211" s="10">
        <f t="shared" si="71"/>
        <v>3</v>
      </c>
      <c r="BC211" s="17">
        <f t="shared" si="219"/>
        <v>2.4</v>
      </c>
      <c r="BD211" s="10" t="str">
        <f t="shared" si="220"/>
        <v>Bra</v>
      </c>
    </row>
    <row r="212" spans="1:56" ht="14.25" x14ac:dyDescent="0.2">
      <c r="A212" s="6" t="s">
        <v>947</v>
      </c>
      <c r="B212" s="7">
        <v>1496</v>
      </c>
      <c r="C212" s="6" t="s">
        <v>659</v>
      </c>
      <c r="D212" s="9" t="str">
        <f t="shared" si="172"/>
        <v>Christina Nettelbladh Malm</v>
      </c>
      <c r="E212" s="10" t="str">
        <f t="shared" si="173"/>
        <v>christina.nettelbladh.malm@skovde.se</v>
      </c>
      <c r="F212" s="10" t="str">
        <f t="shared" si="174"/>
        <v>Ungdomsstrateg</v>
      </c>
      <c r="G212" s="11">
        <f t="shared" si="175"/>
        <v>1.25</v>
      </c>
      <c r="H212" s="11">
        <f t="shared" si="176"/>
        <v>0</v>
      </c>
      <c r="I212" s="11">
        <f t="shared" si="177"/>
        <v>1.25</v>
      </c>
      <c r="J212" s="11">
        <f t="shared" si="178"/>
        <v>1.25</v>
      </c>
      <c r="K212" s="11">
        <f t="shared" si="179"/>
        <v>0</v>
      </c>
      <c r="L212" s="10">
        <f t="shared" si="180"/>
        <v>3.75</v>
      </c>
      <c r="M212" s="11">
        <f t="shared" si="181"/>
        <v>1</v>
      </c>
      <c r="N212" s="11">
        <f t="shared" si="182"/>
        <v>0</v>
      </c>
      <c r="O212" s="11">
        <f t="shared" si="183"/>
        <v>1</v>
      </c>
      <c r="P212" s="11">
        <f t="shared" si="184"/>
        <v>0</v>
      </c>
      <c r="Q212" s="11">
        <f t="shared" si="185"/>
        <v>0</v>
      </c>
      <c r="R212" s="11">
        <f t="shared" si="186"/>
        <v>0</v>
      </c>
      <c r="S212" s="10">
        <f t="shared" si="187"/>
        <v>2</v>
      </c>
      <c r="T212" s="11">
        <f t="shared" si="188"/>
        <v>0</v>
      </c>
      <c r="U212" s="11">
        <f t="shared" si="189"/>
        <v>0</v>
      </c>
      <c r="V212" s="11">
        <f t="shared" si="190"/>
        <v>0</v>
      </c>
      <c r="W212" s="11">
        <f t="shared" si="191"/>
        <v>0</v>
      </c>
      <c r="X212" s="11">
        <f t="shared" si="192"/>
        <v>0</v>
      </c>
      <c r="Y212" s="11">
        <f t="shared" si="193"/>
        <v>0.625</v>
      </c>
      <c r="Z212" s="11">
        <f t="shared" si="194"/>
        <v>0</v>
      </c>
      <c r="AA212" s="11">
        <f t="shared" si="195"/>
        <v>0.625</v>
      </c>
      <c r="AB212" s="11">
        <f t="shared" si="196"/>
        <v>0</v>
      </c>
      <c r="AC212" s="10">
        <f t="shared" si="197"/>
        <v>1.25</v>
      </c>
      <c r="AD212" s="11">
        <f t="shared" si="198"/>
        <v>0</v>
      </c>
      <c r="AE212" s="11">
        <f t="shared" si="199"/>
        <v>2</v>
      </c>
      <c r="AF212" s="11">
        <f t="shared" si="200"/>
        <v>0</v>
      </c>
      <c r="AG212" s="11">
        <f t="shared" si="201"/>
        <v>2</v>
      </c>
      <c r="AH212" s="11">
        <f t="shared" si="202"/>
        <v>0</v>
      </c>
      <c r="AI212" s="11">
        <f t="shared" si="203"/>
        <v>0</v>
      </c>
      <c r="AJ212" s="10">
        <f t="shared" si="204"/>
        <v>4</v>
      </c>
      <c r="AK212" s="11">
        <f t="shared" si="205"/>
        <v>1</v>
      </c>
      <c r="AL212" s="11">
        <f t="shared" si="206"/>
        <v>1</v>
      </c>
      <c r="AM212" s="11">
        <f t="shared" si="207"/>
        <v>1</v>
      </c>
      <c r="AN212" s="11">
        <f t="shared" si="208"/>
        <v>1</v>
      </c>
      <c r="AO212" s="11">
        <f t="shared" si="209"/>
        <v>0</v>
      </c>
      <c r="AP212" s="11">
        <f t="shared" si="210"/>
        <v>0</v>
      </c>
      <c r="AQ212" s="10">
        <f t="shared" si="211"/>
        <v>4</v>
      </c>
      <c r="AR212" s="11">
        <f t="shared" si="212"/>
        <v>0</v>
      </c>
      <c r="AS212" s="11">
        <f t="shared" si="213"/>
        <v>0</v>
      </c>
      <c r="AT212" s="11">
        <f t="shared" si="214"/>
        <v>0</v>
      </c>
      <c r="AU212" s="11">
        <f t="shared" si="215"/>
        <v>1</v>
      </c>
      <c r="AV212" s="11">
        <f t="shared" si="216"/>
        <v>0</v>
      </c>
      <c r="AW212" s="11">
        <f t="shared" si="217"/>
        <v>0</v>
      </c>
      <c r="AX212" s="10">
        <f t="shared" si="218"/>
        <v>1</v>
      </c>
      <c r="AY212" s="12" t="s">
        <v>1648</v>
      </c>
      <c r="AZ212" s="12" t="s">
        <v>1649</v>
      </c>
      <c r="BA212" s="13">
        <v>3780</v>
      </c>
      <c r="BB212" s="10">
        <f t="shared" si="71"/>
        <v>5</v>
      </c>
      <c r="BC212" s="17">
        <f t="shared" si="219"/>
        <v>3</v>
      </c>
      <c r="BD212" s="10" t="str">
        <f t="shared" si="220"/>
        <v>Bra</v>
      </c>
    </row>
    <row r="213" spans="1:56" ht="14.25" x14ac:dyDescent="0.2">
      <c r="A213" s="6" t="s">
        <v>947</v>
      </c>
      <c r="B213" s="7">
        <v>1444</v>
      </c>
      <c r="C213" s="6" t="s">
        <v>1011</v>
      </c>
      <c r="D213" s="9" t="str">
        <f t="shared" si="172"/>
        <v>Maria Elg</v>
      </c>
      <c r="E213" s="10" t="str">
        <f t="shared" si="173"/>
        <v>maria.elg@grastorp.se</v>
      </c>
      <c r="F213" s="10" t="str">
        <f t="shared" si="174"/>
        <v>skolkurator</v>
      </c>
      <c r="G213" s="11">
        <f t="shared" si="175"/>
        <v>0</v>
      </c>
      <c r="H213" s="11">
        <f t="shared" si="176"/>
        <v>0</v>
      </c>
      <c r="I213" s="11">
        <f t="shared" si="177"/>
        <v>1.25</v>
      </c>
      <c r="J213" s="11">
        <f t="shared" si="178"/>
        <v>1.25</v>
      </c>
      <c r="K213" s="11">
        <f t="shared" si="179"/>
        <v>0</v>
      </c>
      <c r="L213" s="10">
        <f t="shared" si="180"/>
        <v>2.5</v>
      </c>
      <c r="M213" s="11">
        <f t="shared" si="181"/>
        <v>0</v>
      </c>
      <c r="N213" s="11">
        <f t="shared" si="182"/>
        <v>1</v>
      </c>
      <c r="O213" s="11">
        <f t="shared" si="183"/>
        <v>1</v>
      </c>
      <c r="P213" s="11">
        <f t="shared" si="184"/>
        <v>0</v>
      </c>
      <c r="Q213" s="11">
        <f t="shared" si="185"/>
        <v>0</v>
      </c>
      <c r="R213" s="11">
        <f t="shared" si="186"/>
        <v>0</v>
      </c>
      <c r="S213" s="10">
        <f t="shared" si="187"/>
        <v>2</v>
      </c>
      <c r="T213" s="11">
        <f t="shared" si="188"/>
        <v>0</v>
      </c>
      <c r="U213" s="11">
        <f t="shared" si="189"/>
        <v>0.625</v>
      </c>
      <c r="V213" s="11">
        <f t="shared" si="190"/>
        <v>0.625</v>
      </c>
      <c r="W213" s="11">
        <f t="shared" si="191"/>
        <v>0</v>
      </c>
      <c r="X213" s="11">
        <f t="shared" si="192"/>
        <v>0</v>
      </c>
      <c r="Y213" s="11">
        <f t="shared" si="193"/>
        <v>0.625</v>
      </c>
      <c r="Z213" s="11">
        <f t="shared" si="194"/>
        <v>0</v>
      </c>
      <c r="AA213" s="11">
        <f t="shared" si="195"/>
        <v>0.625</v>
      </c>
      <c r="AB213" s="11">
        <f t="shared" si="196"/>
        <v>0</v>
      </c>
      <c r="AC213" s="10">
        <f t="shared" si="197"/>
        <v>2.5</v>
      </c>
      <c r="AD213" s="11">
        <f t="shared" si="198"/>
        <v>0</v>
      </c>
      <c r="AE213" s="11">
        <f t="shared" si="199"/>
        <v>2</v>
      </c>
      <c r="AF213" s="11">
        <f t="shared" si="200"/>
        <v>0</v>
      </c>
      <c r="AG213" s="11">
        <f t="shared" si="201"/>
        <v>0</v>
      </c>
      <c r="AH213" s="11">
        <f t="shared" si="202"/>
        <v>0</v>
      </c>
      <c r="AI213" s="11">
        <f t="shared" si="203"/>
        <v>0</v>
      </c>
      <c r="AJ213" s="10">
        <f t="shared" si="204"/>
        <v>2</v>
      </c>
      <c r="AK213" s="11">
        <f t="shared" si="205"/>
        <v>1</v>
      </c>
      <c r="AL213" s="11">
        <f t="shared" si="206"/>
        <v>1</v>
      </c>
      <c r="AM213" s="11">
        <f t="shared" si="207"/>
        <v>1</v>
      </c>
      <c r="AN213" s="11">
        <f t="shared" si="208"/>
        <v>0</v>
      </c>
      <c r="AO213" s="11">
        <f t="shared" si="209"/>
        <v>1</v>
      </c>
      <c r="AP213" s="11">
        <f t="shared" si="210"/>
        <v>0</v>
      </c>
      <c r="AQ213" s="10">
        <f t="shared" si="211"/>
        <v>4</v>
      </c>
      <c r="AR213" s="11">
        <f t="shared" si="212"/>
        <v>0</v>
      </c>
      <c r="AS213" s="11">
        <f t="shared" si="213"/>
        <v>0</v>
      </c>
      <c r="AT213" s="11">
        <f t="shared" si="214"/>
        <v>0</v>
      </c>
      <c r="AU213" s="11">
        <f t="shared" si="215"/>
        <v>1</v>
      </c>
      <c r="AV213" s="11">
        <f t="shared" si="216"/>
        <v>0</v>
      </c>
      <c r="AW213" s="11">
        <f t="shared" si="217"/>
        <v>0</v>
      </c>
      <c r="AX213" s="10">
        <f t="shared" si="218"/>
        <v>1</v>
      </c>
      <c r="AY213" s="12" t="s">
        <v>1370</v>
      </c>
      <c r="AZ213" s="12" t="s">
        <v>1650</v>
      </c>
      <c r="BA213" s="13">
        <v>2533</v>
      </c>
      <c r="BB213" s="10">
        <f t="shared" si="71"/>
        <v>3</v>
      </c>
      <c r="BC213" s="17">
        <f t="shared" si="219"/>
        <v>2.4</v>
      </c>
      <c r="BD213" s="10" t="str">
        <f t="shared" si="220"/>
        <v>Varken eller</v>
      </c>
    </row>
    <row r="214" spans="1:56" ht="14.25" x14ac:dyDescent="0.2">
      <c r="A214" s="6" t="s">
        <v>947</v>
      </c>
      <c r="B214" s="7">
        <v>1497</v>
      </c>
      <c r="C214" s="6" t="s">
        <v>1176</v>
      </c>
      <c r="D214" s="9" t="str">
        <f t="shared" si="172"/>
        <v>Christer Svensson</v>
      </c>
      <c r="E214" s="10" t="str">
        <f t="shared" si="173"/>
        <v>christer.svensson@hjo.se</v>
      </c>
      <c r="F214" s="10" t="str">
        <f t="shared" si="174"/>
        <v>Fritidsansvarig</v>
      </c>
      <c r="G214" s="11">
        <f t="shared" si="175"/>
        <v>1.25</v>
      </c>
      <c r="H214" s="11">
        <f t="shared" si="176"/>
        <v>0</v>
      </c>
      <c r="I214" s="11">
        <f t="shared" si="177"/>
        <v>0</v>
      </c>
      <c r="J214" s="11">
        <f t="shared" si="178"/>
        <v>1.25</v>
      </c>
      <c r="K214" s="11">
        <f t="shared" si="179"/>
        <v>0</v>
      </c>
      <c r="L214" s="10">
        <f t="shared" si="180"/>
        <v>2.5</v>
      </c>
      <c r="M214" s="11">
        <f t="shared" si="181"/>
        <v>0</v>
      </c>
      <c r="N214" s="11">
        <f t="shared" si="182"/>
        <v>1</v>
      </c>
      <c r="O214" s="11">
        <f t="shared" si="183"/>
        <v>1</v>
      </c>
      <c r="P214" s="11">
        <f t="shared" si="184"/>
        <v>0</v>
      </c>
      <c r="Q214" s="11">
        <f t="shared" si="185"/>
        <v>0</v>
      </c>
      <c r="R214" s="11">
        <f t="shared" si="186"/>
        <v>0</v>
      </c>
      <c r="S214" s="10">
        <f t="shared" si="187"/>
        <v>2</v>
      </c>
      <c r="T214" s="11">
        <f t="shared" si="188"/>
        <v>0</v>
      </c>
      <c r="U214" s="11">
        <f t="shared" si="189"/>
        <v>0.625</v>
      </c>
      <c r="V214" s="11">
        <f t="shared" si="190"/>
        <v>0.625</v>
      </c>
      <c r="W214" s="11">
        <f t="shared" si="191"/>
        <v>0</v>
      </c>
      <c r="X214" s="11">
        <f t="shared" si="192"/>
        <v>0</v>
      </c>
      <c r="Y214" s="11">
        <f t="shared" si="193"/>
        <v>0.625</v>
      </c>
      <c r="Z214" s="11">
        <f t="shared" si="194"/>
        <v>0.625</v>
      </c>
      <c r="AA214" s="11">
        <f t="shared" si="195"/>
        <v>0</v>
      </c>
      <c r="AB214" s="11">
        <f t="shared" si="196"/>
        <v>0</v>
      </c>
      <c r="AC214" s="10">
        <f t="shared" si="197"/>
        <v>2.5</v>
      </c>
      <c r="AD214" s="11">
        <f t="shared" si="198"/>
        <v>0</v>
      </c>
      <c r="AE214" s="11">
        <f t="shared" si="199"/>
        <v>2</v>
      </c>
      <c r="AF214" s="11">
        <f t="shared" si="200"/>
        <v>0</v>
      </c>
      <c r="AG214" s="11">
        <f t="shared" si="201"/>
        <v>2</v>
      </c>
      <c r="AH214" s="11">
        <f t="shared" si="202"/>
        <v>0</v>
      </c>
      <c r="AI214" s="11">
        <f t="shared" si="203"/>
        <v>0</v>
      </c>
      <c r="AJ214" s="10">
        <f t="shared" si="204"/>
        <v>4</v>
      </c>
      <c r="AK214" s="11">
        <f t="shared" si="205"/>
        <v>1</v>
      </c>
      <c r="AL214" s="11">
        <f t="shared" si="206"/>
        <v>1</v>
      </c>
      <c r="AM214" s="11">
        <f t="shared" si="207"/>
        <v>1</v>
      </c>
      <c r="AN214" s="11">
        <f t="shared" si="208"/>
        <v>1</v>
      </c>
      <c r="AO214" s="11">
        <f t="shared" si="209"/>
        <v>0</v>
      </c>
      <c r="AP214" s="11">
        <f t="shared" si="210"/>
        <v>0</v>
      </c>
      <c r="AQ214" s="10">
        <f t="shared" si="211"/>
        <v>4</v>
      </c>
      <c r="AR214" s="11">
        <f t="shared" si="212"/>
        <v>1</v>
      </c>
      <c r="AS214" s="11">
        <f t="shared" si="213"/>
        <v>0</v>
      </c>
      <c r="AT214" s="11">
        <f t="shared" si="214"/>
        <v>0</v>
      </c>
      <c r="AU214" s="11">
        <f t="shared" si="215"/>
        <v>0</v>
      </c>
      <c r="AV214" s="11">
        <f t="shared" si="216"/>
        <v>0</v>
      </c>
      <c r="AW214" s="11">
        <f t="shared" si="217"/>
        <v>0</v>
      </c>
      <c r="AX214" s="10">
        <f t="shared" si="218"/>
        <v>1</v>
      </c>
      <c r="AY214" s="12" t="s">
        <v>1651</v>
      </c>
      <c r="AZ214" s="12" t="s">
        <v>1652</v>
      </c>
      <c r="BA214" s="13">
        <v>2442</v>
      </c>
      <c r="BB214" s="10">
        <f t="shared" si="71"/>
        <v>2</v>
      </c>
      <c r="BC214" s="17">
        <f t="shared" si="219"/>
        <v>2.6</v>
      </c>
      <c r="BD214" s="10" t="str">
        <f t="shared" si="220"/>
        <v>Bra</v>
      </c>
    </row>
    <row r="215" spans="1:56" ht="14.25" x14ac:dyDescent="0.2">
      <c r="A215" s="6" t="s">
        <v>947</v>
      </c>
      <c r="B215" s="7">
        <v>1498</v>
      </c>
      <c r="C215" s="6" t="s">
        <v>1006</v>
      </c>
      <c r="D215" s="9" t="str">
        <f t="shared" si="172"/>
        <v>Lena Andersson</v>
      </c>
      <c r="E215" s="10" t="str">
        <f t="shared" si="173"/>
        <v>lena.andersson@tidaholm.se</v>
      </c>
      <c r="F215" s="10" t="str">
        <f t="shared" si="174"/>
        <v>Ungdomslots</v>
      </c>
      <c r="G215" s="11">
        <f t="shared" si="175"/>
        <v>0</v>
      </c>
      <c r="H215" s="11">
        <f t="shared" si="176"/>
        <v>1.25</v>
      </c>
      <c r="I215" s="11">
        <f t="shared" si="177"/>
        <v>0</v>
      </c>
      <c r="J215" s="11">
        <f t="shared" si="178"/>
        <v>0</v>
      </c>
      <c r="K215" s="11">
        <f t="shared" si="179"/>
        <v>0</v>
      </c>
      <c r="L215" s="10">
        <f t="shared" si="180"/>
        <v>1.25</v>
      </c>
      <c r="M215" s="11">
        <f t="shared" si="181"/>
        <v>1</v>
      </c>
      <c r="N215" s="11">
        <f t="shared" si="182"/>
        <v>1</v>
      </c>
      <c r="O215" s="11">
        <f t="shared" si="183"/>
        <v>0</v>
      </c>
      <c r="P215" s="11">
        <f t="shared" si="184"/>
        <v>1</v>
      </c>
      <c r="Q215" s="11">
        <f t="shared" si="185"/>
        <v>0</v>
      </c>
      <c r="R215" s="11">
        <f t="shared" si="186"/>
        <v>0</v>
      </c>
      <c r="S215" s="10">
        <f t="shared" si="187"/>
        <v>3</v>
      </c>
      <c r="T215" s="11">
        <f t="shared" si="188"/>
        <v>0</v>
      </c>
      <c r="U215" s="11">
        <f t="shared" si="189"/>
        <v>0</v>
      </c>
      <c r="V215" s="11">
        <f t="shared" si="190"/>
        <v>0.625</v>
      </c>
      <c r="W215" s="11">
        <f t="shared" si="191"/>
        <v>0</v>
      </c>
      <c r="X215" s="11">
        <f t="shared" si="192"/>
        <v>0</v>
      </c>
      <c r="Y215" s="11">
        <f t="shared" si="193"/>
        <v>0.625</v>
      </c>
      <c r="Z215" s="11">
        <f t="shared" si="194"/>
        <v>0</v>
      </c>
      <c r="AA215" s="11">
        <f t="shared" si="195"/>
        <v>0</v>
      </c>
      <c r="AB215" s="11">
        <f t="shared" si="196"/>
        <v>0</v>
      </c>
      <c r="AC215" s="10">
        <f t="shared" si="197"/>
        <v>1.25</v>
      </c>
      <c r="AD215" s="11">
        <f t="shared" si="198"/>
        <v>0</v>
      </c>
      <c r="AE215" s="11">
        <f t="shared" si="199"/>
        <v>2</v>
      </c>
      <c r="AF215" s="11">
        <f t="shared" si="200"/>
        <v>0</v>
      </c>
      <c r="AG215" s="11">
        <f t="shared" si="201"/>
        <v>2</v>
      </c>
      <c r="AH215" s="11">
        <f t="shared" si="202"/>
        <v>0</v>
      </c>
      <c r="AI215" s="11">
        <f t="shared" si="203"/>
        <v>0</v>
      </c>
      <c r="AJ215" s="10">
        <f t="shared" si="204"/>
        <v>4</v>
      </c>
      <c r="AK215" s="11">
        <f t="shared" si="205"/>
        <v>1</v>
      </c>
      <c r="AL215" s="11">
        <f t="shared" si="206"/>
        <v>1</v>
      </c>
      <c r="AM215" s="11">
        <f t="shared" si="207"/>
        <v>0</v>
      </c>
      <c r="AN215" s="11">
        <f t="shared" si="208"/>
        <v>1</v>
      </c>
      <c r="AO215" s="11">
        <f t="shared" si="209"/>
        <v>0</v>
      </c>
      <c r="AP215" s="11">
        <f t="shared" si="210"/>
        <v>0</v>
      </c>
      <c r="AQ215" s="10">
        <f t="shared" si="211"/>
        <v>3</v>
      </c>
      <c r="AR215" s="11">
        <f t="shared" si="212"/>
        <v>0</v>
      </c>
      <c r="AS215" s="11">
        <f t="shared" si="213"/>
        <v>0</v>
      </c>
      <c r="AT215" s="11">
        <f t="shared" si="214"/>
        <v>1</v>
      </c>
      <c r="AU215" s="11">
        <f t="shared" si="215"/>
        <v>0</v>
      </c>
      <c r="AV215" s="11">
        <f t="shared" si="216"/>
        <v>0</v>
      </c>
      <c r="AW215" s="11">
        <f t="shared" si="217"/>
        <v>0</v>
      </c>
      <c r="AX215" s="10">
        <f t="shared" si="218"/>
        <v>1</v>
      </c>
      <c r="AY215" s="12" t="s">
        <v>1653</v>
      </c>
      <c r="AZ215" s="12" t="s">
        <v>1654</v>
      </c>
      <c r="BA215" s="13">
        <v>2909</v>
      </c>
      <c r="BB215" s="10">
        <f t="shared" si="71"/>
        <v>4</v>
      </c>
      <c r="BC215" s="17">
        <f t="shared" si="219"/>
        <v>2.5</v>
      </c>
      <c r="BD215" s="10" t="str">
        <f t="shared" si="220"/>
        <v>Varken eller</v>
      </c>
    </row>
    <row r="216" spans="1:56" ht="14.25" x14ac:dyDescent="0.2">
      <c r="A216" s="6" t="s">
        <v>947</v>
      </c>
      <c r="B216" s="7">
        <v>1491</v>
      </c>
      <c r="C216" s="6" t="s">
        <v>763</v>
      </c>
      <c r="D216" s="9" t="str">
        <f t="shared" si="172"/>
        <v>Tomas Dahl</v>
      </c>
      <c r="E216" s="10" t="str">
        <f t="shared" si="173"/>
        <v>tomas.dahl@ulricehamn.se</v>
      </c>
      <c r="F216" s="10" t="str">
        <f t="shared" si="174"/>
        <v>Fritidsintendent</v>
      </c>
      <c r="G216" s="11">
        <f t="shared" si="175"/>
        <v>0</v>
      </c>
      <c r="H216" s="11">
        <f t="shared" si="176"/>
        <v>0</v>
      </c>
      <c r="I216" s="11">
        <f t="shared" si="177"/>
        <v>0</v>
      </c>
      <c r="J216" s="11">
        <f t="shared" si="178"/>
        <v>1.25</v>
      </c>
      <c r="K216" s="11">
        <f t="shared" si="179"/>
        <v>0</v>
      </c>
      <c r="L216" s="10">
        <f t="shared" si="180"/>
        <v>1.25</v>
      </c>
      <c r="M216" s="11">
        <f t="shared" si="181"/>
        <v>1</v>
      </c>
      <c r="N216" s="11">
        <f t="shared" si="182"/>
        <v>0</v>
      </c>
      <c r="O216" s="11">
        <f t="shared" si="183"/>
        <v>0</v>
      </c>
      <c r="P216" s="11">
        <f t="shared" si="184"/>
        <v>0</v>
      </c>
      <c r="Q216" s="11">
        <f t="shared" si="185"/>
        <v>0</v>
      </c>
      <c r="R216" s="11">
        <f t="shared" si="186"/>
        <v>0</v>
      </c>
      <c r="S216" s="10">
        <f t="shared" si="187"/>
        <v>1</v>
      </c>
      <c r="T216" s="11">
        <f t="shared" si="188"/>
        <v>0</v>
      </c>
      <c r="U216" s="11">
        <f t="shared" si="189"/>
        <v>0.625</v>
      </c>
      <c r="V216" s="11">
        <f t="shared" si="190"/>
        <v>0.625</v>
      </c>
      <c r="W216" s="11">
        <f t="shared" si="191"/>
        <v>0</v>
      </c>
      <c r="X216" s="11">
        <f t="shared" si="192"/>
        <v>0</v>
      </c>
      <c r="Y216" s="11">
        <f t="shared" si="193"/>
        <v>0.625</v>
      </c>
      <c r="Z216" s="11">
        <f t="shared" si="194"/>
        <v>0</v>
      </c>
      <c r="AA216" s="11">
        <f t="shared" si="195"/>
        <v>0.625</v>
      </c>
      <c r="AB216" s="11">
        <f t="shared" si="196"/>
        <v>0</v>
      </c>
      <c r="AC216" s="10">
        <f t="shared" si="197"/>
        <v>2.5</v>
      </c>
      <c r="AD216" s="11">
        <f t="shared" si="198"/>
        <v>0</v>
      </c>
      <c r="AE216" s="11">
        <f t="shared" si="199"/>
        <v>2</v>
      </c>
      <c r="AF216" s="11">
        <f t="shared" si="200"/>
        <v>1</v>
      </c>
      <c r="AG216" s="11">
        <f t="shared" si="201"/>
        <v>0</v>
      </c>
      <c r="AH216" s="11">
        <f t="shared" si="202"/>
        <v>0</v>
      </c>
      <c r="AI216" s="11">
        <f t="shared" si="203"/>
        <v>0</v>
      </c>
      <c r="AJ216" s="10">
        <f t="shared" si="204"/>
        <v>3</v>
      </c>
      <c r="AK216" s="11">
        <f t="shared" si="205"/>
        <v>1</v>
      </c>
      <c r="AL216" s="11">
        <f t="shared" si="206"/>
        <v>1</v>
      </c>
      <c r="AM216" s="11">
        <f t="shared" si="207"/>
        <v>1</v>
      </c>
      <c r="AN216" s="11">
        <f t="shared" si="208"/>
        <v>1</v>
      </c>
      <c r="AO216" s="11">
        <f t="shared" si="209"/>
        <v>0</v>
      </c>
      <c r="AP216" s="11">
        <f t="shared" si="210"/>
        <v>0</v>
      </c>
      <c r="AQ216" s="10">
        <f t="shared" si="211"/>
        <v>4</v>
      </c>
      <c r="AR216" s="11">
        <f t="shared" si="212"/>
        <v>1</v>
      </c>
      <c r="AS216" s="11">
        <f t="shared" si="213"/>
        <v>0</v>
      </c>
      <c r="AT216" s="11">
        <f t="shared" si="214"/>
        <v>0</v>
      </c>
      <c r="AU216" s="11">
        <f t="shared" si="215"/>
        <v>0</v>
      </c>
      <c r="AV216" s="11">
        <f t="shared" si="216"/>
        <v>0</v>
      </c>
      <c r="AW216" s="11">
        <f t="shared" si="217"/>
        <v>0</v>
      </c>
      <c r="AX216" s="10">
        <f t="shared" si="218"/>
        <v>1</v>
      </c>
      <c r="AY216" s="12" t="s">
        <v>1530</v>
      </c>
      <c r="AZ216" s="12">
        <v>842</v>
      </c>
      <c r="BA216" s="13">
        <v>2418</v>
      </c>
      <c r="BB216" s="10">
        <f t="shared" si="71"/>
        <v>2</v>
      </c>
      <c r="BC216" s="17">
        <f t="shared" si="219"/>
        <v>2.1</v>
      </c>
      <c r="BD216" s="10" t="str">
        <f t="shared" si="220"/>
        <v>Dålig</v>
      </c>
    </row>
    <row r="217" spans="1:56" ht="14.25" x14ac:dyDescent="0.2">
      <c r="A217" s="6" t="s">
        <v>947</v>
      </c>
      <c r="B217" s="7">
        <v>1415</v>
      </c>
      <c r="C217" s="6" t="s">
        <v>1020</v>
      </c>
      <c r="D217" s="9" t="str">
        <f t="shared" si="172"/>
        <v>Stefan Persson</v>
      </c>
      <c r="E217" s="10" t="str">
        <f t="shared" si="173"/>
        <v>stefan.persson@stenungsund.se</v>
      </c>
      <c r="F217" s="10" t="str">
        <f t="shared" si="174"/>
        <v>Brott och drogförebyggande samordnare</v>
      </c>
      <c r="G217" s="11">
        <f t="shared" si="175"/>
        <v>1.25</v>
      </c>
      <c r="H217" s="11">
        <f t="shared" si="176"/>
        <v>0</v>
      </c>
      <c r="I217" s="11">
        <f t="shared" si="177"/>
        <v>0</v>
      </c>
      <c r="J217" s="11">
        <f t="shared" si="178"/>
        <v>0</v>
      </c>
      <c r="K217" s="11">
        <f t="shared" si="179"/>
        <v>0</v>
      </c>
      <c r="L217" s="10">
        <f t="shared" si="180"/>
        <v>1.25</v>
      </c>
      <c r="M217" s="11">
        <f t="shared" si="181"/>
        <v>1</v>
      </c>
      <c r="N217" s="11">
        <f t="shared" si="182"/>
        <v>1</v>
      </c>
      <c r="O217" s="11">
        <f t="shared" si="183"/>
        <v>1</v>
      </c>
      <c r="P217" s="11">
        <f t="shared" si="184"/>
        <v>1</v>
      </c>
      <c r="Q217" s="11">
        <f t="shared" si="185"/>
        <v>0</v>
      </c>
      <c r="R217" s="11">
        <f t="shared" si="186"/>
        <v>0</v>
      </c>
      <c r="S217" s="10">
        <f t="shared" si="187"/>
        <v>4</v>
      </c>
      <c r="T217" s="11">
        <f t="shared" si="188"/>
        <v>0</v>
      </c>
      <c r="U217" s="11">
        <f t="shared" si="189"/>
        <v>0.625</v>
      </c>
      <c r="V217" s="11">
        <f t="shared" si="190"/>
        <v>0.625</v>
      </c>
      <c r="W217" s="11">
        <f t="shared" si="191"/>
        <v>0</v>
      </c>
      <c r="X217" s="11">
        <f t="shared" si="192"/>
        <v>0</v>
      </c>
      <c r="Y217" s="11">
        <f t="shared" si="193"/>
        <v>0.625</v>
      </c>
      <c r="Z217" s="11">
        <f t="shared" si="194"/>
        <v>0.625</v>
      </c>
      <c r="AA217" s="11">
        <f t="shared" si="195"/>
        <v>0.625</v>
      </c>
      <c r="AB217" s="11">
        <f t="shared" si="196"/>
        <v>0</v>
      </c>
      <c r="AC217" s="10">
        <f t="shared" si="197"/>
        <v>3.125</v>
      </c>
      <c r="AD217" s="11">
        <f t="shared" si="198"/>
        <v>0</v>
      </c>
      <c r="AE217" s="11">
        <f t="shared" si="199"/>
        <v>2</v>
      </c>
      <c r="AF217" s="11">
        <f t="shared" si="200"/>
        <v>0</v>
      </c>
      <c r="AG217" s="11">
        <f t="shared" si="201"/>
        <v>2</v>
      </c>
      <c r="AH217" s="11">
        <f t="shared" si="202"/>
        <v>1</v>
      </c>
      <c r="AI217" s="11">
        <f t="shared" si="203"/>
        <v>0</v>
      </c>
      <c r="AJ217" s="10">
        <f t="shared" si="204"/>
        <v>5</v>
      </c>
      <c r="AK217" s="11">
        <f t="shared" si="205"/>
        <v>1</v>
      </c>
      <c r="AL217" s="11">
        <f t="shared" si="206"/>
        <v>1</v>
      </c>
      <c r="AM217" s="11">
        <f t="shared" si="207"/>
        <v>1</v>
      </c>
      <c r="AN217" s="11">
        <f t="shared" si="208"/>
        <v>1</v>
      </c>
      <c r="AO217" s="11">
        <f t="shared" si="209"/>
        <v>0</v>
      </c>
      <c r="AP217" s="11">
        <f t="shared" si="210"/>
        <v>0</v>
      </c>
      <c r="AQ217" s="10">
        <f t="shared" si="211"/>
        <v>4</v>
      </c>
      <c r="AR217" s="11">
        <f t="shared" si="212"/>
        <v>0</v>
      </c>
      <c r="AS217" s="11">
        <f t="shared" si="213"/>
        <v>0</v>
      </c>
      <c r="AT217" s="11">
        <f t="shared" si="214"/>
        <v>0</v>
      </c>
      <c r="AU217" s="11">
        <f t="shared" si="215"/>
        <v>0</v>
      </c>
      <c r="AV217" s="11">
        <f t="shared" si="216"/>
        <v>0</v>
      </c>
      <c r="AW217" s="11">
        <f t="shared" si="217"/>
        <v>0</v>
      </c>
      <c r="AX217" s="10">
        <f t="shared" si="218"/>
        <v>0</v>
      </c>
      <c r="AY217" s="12" t="s">
        <v>1600</v>
      </c>
      <c r="AZ217" s="12" t="s">
        <v>1655</v>
      </c>
      <c r="BA217" s="13">
        <v>2506</v>
      </c>
      <c r="BB217" s="10">
        <f t="shared" si="71"/>
        <v>3</v>
      </c>
      <c r="BC217" s="17">
        <f t="shared" si="219"/>
        <v>2.9</v>
      </c>
      <c r="BD217" s="10" t="str">
        <f t="shared" si="220"/>
        <v>Bra</v>
      </c>
    </row>
    <row r="218" spans="1:56" ht="14.25" x14ac:dyDescent="0.2">
      <c r="A218" s="6" t="s">
        <v>947</v>
      </c>
      <c r="B218" s="7">
        <v>1472</v>
      </c>
      <c r="C218" s="6" t="s">
        <v>959</v>
      </c>
      <c r="D218" s="9" t="str">
        <f t="shared" ref="D218:D261" si="221">IFERROR(VLOOKUP(C218,Svar, 2, FALSE), "")</f>
        <v>Marcus Blåder</v>
      </c>
      <c r="E218" s="10" t="str">
        <f t="shared" ref="E218:E261" si="222">IFERROR(VLOOKUP(C218,Svar, 3, FALSE), "")</f>
        <v>marcus.blader@tibro.se</v>
      </c>
      <c r="F218" s="10" t="str">
        <f t="shared" ref="F218:F261" si="223">IFERROR(VLOOKUP(C218,Svar, 4, FALSE), "")</f>
        <v>Enhetschef Förebyggande Kultur&amp;Fritid</v>
      </c>
      <c r="G218" s="11">
        <f t="shared" ref="G218:G261" si="224">IF(LEN(D218) &gt; 0, IF(IFERROR(FIND("a.", VLOOKUP(C218,Svar, 5, FALSE)), 0), 1.25, 0), "")</f>
        <v>1.25</v>
      </c>
      <c r="H218" s="11">
        <f t="shared" ref="H218:H261" si="225">IF(LEN(D218) &gt; 0, IF(IFERROR(FIND("b.", VLOOKUP(C218,Svar, 5, FALSE)), 0), 1.25, 0), "")</f>
        <v>0</v>
      </c>
      <c r="I218" s="11">
        <f t="shared" ref="I218:I261" si="226">IF(LEN(D218) &gt; 0, IF(IFERROR(FIND("c.", VLOOKUP(C218,Svar, 5, FALSE)), 0), 1.25, 0), "")</f>
        <v>0</v>
      </c>
      <c r="J218" s="11">
        <f t="shared" ref="J218:J261" si="227">IF(LEN(D218) &gt; 0, IF(IFERROR(FIND("d.", VLOOKUP(C218,Svar, 5, FALSE)), 0), 1.25, 0), "")</f>
        <v>1.25</v>
      </c>
      <c r="K218" s="11">
        <f t="shared" ref="K218:K261" si="228">IF(LEN(D218) &gt; 0, 0, "")</f>
        <v>0</v>
      </c>
      <c r="L218" s="10">
        <f t="shared" ref="L218:L261" si="229">IF(LEN(D218) &gt; 0, SUM(G218:K218), "")</f>
        <v>2.5</v>
      </c>
      <c r="M218" s="11">
        <f t="shared" ref="M218:M261" si="230">IF(LEN(D218) &gt; 0, IF(IFERROR(FIND("a.", VLOOKUP(C218,Svar, 7, FALSE)), 0), 1, 0), "")</f>
        <v>1</v>
      </c>
      <c r="N218" s="11">
        <f t="shared" ref="N218:N261" si="231">IF(LEN(D218) &gt; 0, IF(IFERROR(FIND("b.", VLOOKUP(C218,Svar, 7, FALSE)), 0), 1, 0), "")</f>
        <v>1</v>
      </c>
      <c r="O218" s="11">
        <f t="shared" ref="O218:O261" si="232">IF(LEN(D218) &gt; 0, IF(IFERROR(FIND("c.", VLOOKUP(C218,Svar, 7, FALSE)), 0), 1, 0), "")</f>
        <v>1</v>
      </c>
      <c r="P218" s="11">
        <f t="shared" ref="P218:P261" si="233">IF(LEN(D218) &gt; 0, IF(IFERROR(FIND("d.", VLOOKUP(C218,Svar, 7, FALSE)), 0), 1, 0), "")</f>
        <v>1</v>
      </c>
      <c r="Q218" s="11">
        <f t="shared" ref="Q218:Q261" si="234">IF(LEN(D218) &gt; 0, IF(IFERROR(FIND("e.", VLOOKUP(C218,Svar, 7, FALSE)), 0), 1, 0), "")</f>
        <v>1</v>
      </c>
      <c r="R218" s="11">
        <f t="shared" ref="R218:R261" si="235">IF(LEN(D218) &gt; 0, 0, "")</f>
        <v>0</v>
      </c>
      <c r="S218" s="10">
        <f t="shared" ref="S218:S261" si="236">IF(LEN(D218) &gt; 0, SUM(M218:R218), "")</f>
        <v>5</v>
      </c>
      <c r="T218" s="11">
        <f t="shared" ref="T218:T261" si="237">IF(LEN(D218) &gt; 0, IF(IFERROR(FIND("a.", VLOOKUP(C218,Svar, 8, FALSE)), 0), 0.625, 0), "")</f>
        <v>0.625</v>
      </c>
      <c r="U218" s="11">
        <f t="shared" ref="U218:U261" si="238">IF(LEN(D218) &gt; 0, IF(IFERROR(FIND("b.", VLOOKUP(C218,Svar, 8, FALSE)), 0), 0.625, 0), "")</f>
        <v>0</v>
      </c>
      <c r="V218" s="11">
        <f t="shared" ref="V218:V261" si="239">IF(LEN(D218) &gt; 0, IF(IFERROR(FIND("c.", VLOOKUP(C218,Svar, 8, FALSE)), 0), 0.625, 0), "")</f>
        <v>0.625</v>
      </c>
      <c r="W218" s="11">
        <f t="shared" ref="W218:W261" si="240">IF(LEN(D218) &gt; 0, IF(IFERROR(FIND("d.", VLOOKUP(C218,Svar, 8, FALSE)), 0), 0.625, 0), "")</f>
        <v>0</v>
      </c>
      <c r="X218" s="11">
        <f t="shared" ref="X218:X261" si="241">IF(LEN(D218) &gt; 0, IF(IFERROR(FIND("e.", VLOOKUP(C218,Svar, 8, FALSE)), 0), 0.625, 0), "")</f>
        <v>0</v>
      </c>
      <c r="Y218" s="11">
        <f t="shared" ref="Y218:Y261" si="242">IF(LEN(D218) &gt; 0, IF(IFERROR(FIND("f.", VLOOKUP(C218,Svar, 8, FALSE)), 0), 0.625, 0), "")</f>
        <v>0.625</v>
      </c>
      <c r="Z218" s="11">
        <f t="shared" ref="Z218:Z261" si="243">IF(LEN(D218) &gt; 0, IF(IFERROR(FIND("g.", VLOOKUP(C218,Svar, 8, FALSE)), 0), 0.625, 0), "")</f>
        <v>0.625</v>
      </c>
      <c r="AA218" s="11">
        <f t="shared" ref="AA218:AA261" si="244">IF(LEN(D218) &gt; 0, IF(IFERROR(FIND("h.", VLOOKUP(C218,Svar, 8, FALSE)), 0), 0.625, 0), "")</f>
        <v>0</v>
      </c>
      <c r="AB218" s="11">
        <f t="shared" ref="AB218:AB261" si="245">IF(LEN(D218) &gt; 0, 0, "")</f>
        <v>0</v>
      </c>
      <c r="AC218" s="10">
        <f t="shared" ref="AC218:AC261" si="246">IF(LEN(D218) &gt; 0, SUM(T218:AB218), "")</f>
        <v>2.5</v>
      </c>
      <c r="AD218" s="11">
        <f t="shared" ref="AD218:AD261" si="247">IF(LEN(D218) &gt; 0, IF(IFERROR(FIND("a.", VLOOKUP(C218,Svar, 9, FALSE)), 0), 1, 0), "")</f>
        <v>1</v>
      </c>
      <c r="AE218" s="11">
        <f t="shared" ref="AE218:AE261" si="248">IF(LEN(D218) &gt; 0, IF(IFERROR(FIND("b.", VLOOKUP(C218,Svar, 9, FALSE)), 0), 2, 0), "")</f>
        <v>0</v>
      </c>
      <c r="AF218" s="11">
        <f t="shared" ref="AF218:AF261" si="249">IF(LEN(D218) &gt; 0, IF(IFERROR(FIND("c.", VLOOKUP(C218,Svar, 9, FALSE)), 0), 1, 0), "")</f>
        <v>1</v>
      </c>
      <c r="AG218" s="11">
        <f t="shared" ref="AG218:AG261" si="250">IF(LEN(D218) &gt; 0, IF(IFERROR(FIND("d.", VLOOKUP(C218,Svar, 9, FALSE)), 0), 2, 0), "")</f>
        <v>0</v>
      </c>
      <c r="AH218" s="11">
        <f t="shared" ref="AH218:AH261" si="251">IF(LEN(D218) &gt; 0, IF(IFERROR(FIND("e.", VLOOKUP(C218,Svar, 9, FALSE)), 0), 1, 0), "")</f>
        <v>0</v>
      </c>
      <c r="AI218" s="11">
        <f t="shared" ref="AI218:AI261" si="252">IF(LEN(D218) &gt; 0, 0, "")</f>
        <v>0</v>
      </c>
      <c r="AJ218" s="10">
        <f t="shared" ref="AJ218:AJ261" si="253">IF(LEN(D218) &gt; 0, IF(SUM(AD218:AI218) &gt; 5, 5, SUM(AD218:AI218)), "")</f>
        <v>2</v>
      </c>
      <c r="AK218" s="11">
        <f t="shared" ref="AK218:AK261" si="254">IF(LEN(D218) &gt; 0, IF(IFERROR(FIND("a.", VLOOKUP(C218,Svar, 10, FALSE)), 0), 1, 0), "")</f>
        <v>1</v>
      </c>
      <c r="AL218" s="11">
        <f t="shared" ref="AL218:AL261" si="255">IF(LEN(D218) &gt; 0, IF(IFERROR(FIND("b.", VLOOKUP(C218,Svar, 10, FALSE)), 0), 1, 0), "")</f>
        <v>1</v>
      </c>
      <c r="AM218" s="11">
        <f t="shared" ref="AM218:AM261" si="256">IF(LEN(D218) &gt; 0, IF(IFERROR(FIND("c.", VLOOKUP(C218,Svar, 10, FALSE)), 0), 1, 0), "")</f>
        <v>1</v>
      </c>
      <c r="AN218" s="11">
        <f t="shared" ref="AN218:AN261" si="257">IF(LEN(D218) &gt; 0, IF(IFERROR(FIND("d.", VLOOKUP(C218,Svar, 10, FALSE)), 0), 1, 0), "")</f>
        <v>1</v>
      </c>
      <c r="AO218" s="11">
        <f t="shared" ref="AO218:AO261" si="258">IF(LEN(D218) &gt; 0, IF(IFERROR(FIND("e.", VLOOKUP(C218,Svar, 10, FALSE)), 0), 1, 0), "")</f>
        <v>0</v>
      </c>
      <c r="AP218" s="11">
        <f t="shared" ref="AP218:AP261" si="259">IF(LEN(D218) &gt; 0, 0, "")</f>
        <v>0</v>
      </c>
      <c r="AQ218" s="10">
        <f t="shared" ref="AQ218:AQ261" si="260">IF(LEN(D218) &gt; 0, SUM(AK218:AP218), "")</f>
        <v>4</v>
      </c>
      <c r="AR218" s="11">
        <f t="shared" ref="AR218:AR261" si="261">IF(LEN(D218) &gt; 0, IF(IFERROR(FIND("a.", VLOOKUP(C218,Svar, 11, FALSE)), 0), 1, 0), "")</f>
        <v>0</v>
      </c>
      <c r="AS218" s="11">
        <f t="shared" ref="AS218:AS261" si="262">IF(LEN(D218) &gt; 0, IF(IFERROR(FIND("b.", VLOOKUP(C218,Svar, 11, FALSE)), 0), 1, 0), "")</f>
        <v>0</v>
      </c>
      <c r="AT218" s="11">
        <f t="shared" ref="AT218:AT261" si="263">IF(LEN(D218) &gt; 0, IF(IFERROR(FIND("c.", VLOOKUP(C218,Svar, 11, FALSE)), 0), 1, 0), "")</f>
        <v>1</v>
      </c>
      <c r="AU218" s="11">
        <f t="shared" ref="AU218:AU261" si="264">IF(LEN(D218) &gt; 0, IF(IFERROR(FIND("d.", VLOOKUP(C218,Svar, 11, FALSE)), 0), 1, 0), "")</f>
        <v>0</v>
      </c>
      <c r="AV218" s="11">
        <f t="shared" ref="AV218:AV261" si="265">IF(LEN(D218) &gt; 0, IF(IFERROR(FIND("e.", VLOOKUP(C218,Svar, 11, FALSE)), 0), 1, 0), "")</f>
        <v>0</v>
      </c>
      <c r="AW218" s="11">
        <f t="shared" ref="AW218:AW261" si="266">IF(LEN(D218) &gt; 0, 0, "")</f>
        <v>0</v>
      </c>
      <c r="AX218" s="10">
        <f t="shared" ref="AX218:AX261" si="267">IF(LEN(D218) &gt; 0, SUM(AR218:AW218), "")</f>
        <v>1</v>
      </c>
      <c r="AY218" s="12" t="s">
        <v>1656</v>
      </c>
      <c r="AZ218" s="12">
        <v>760</v>
      </c>
      <c r="BA218" s="13">
        <v>2485</v>
      </c>
      <c r="BB218" s="10">
        <f t="shared" si="71"/>
        <v>2</v>
      </c>
      <c r="BC218" s="17">
        <f t="shared" ref="BC218:BC261" si="268">IF(LEN(D218) &gt; 0, ROUND((L218+S218+AC218+AJ218+AQ218+AX218+BB218)/7, 1), "")</f>
        <v>2.7</v>
      </c>
      <c r="BD218" s="10" t="str">
        <f t="shared" ref="BD218:BD261" si="269">IF(LEN(D218) &gt; 0, VLOOKUP(C218,Svar, 12, FALSE), "")</f>
        <v>Bra</v>
      </c>
    </row>
    <row r="219" spans="1:56" ht="14.25" x14ac:dyDescent="0.2">
      <c r="A219" s="6" t="s">
        <v>947</v>
      </c>
      <c r="B219" s="7">
        <v>1407</v>
      </c>
      <c r="C219" s="6" t="s">
        <v>867</v>
      </c>
      <c r="D219" s="9" t="str">
        <f t="shared" si="221"/>
        <v>Eivor Johnsson</v>
      </c>
      <c r="E219" s="10" t="str">
        <f t="shared" si="222"/>
        <v>eivor.johnsson@ockero.se</v>
      </c>
      <c r="F219" s="10" t="str">
        <f t="shared" si="223"/>
        <v>enhetschef ungdom och förening</v>
      </c>
      <c r="G219" s="11">
        <f t="shared" si="224"/>
        <v>1.25</v>
      </c>
      <c r="H219" s="11">
        <f t="shared" si="225"/>
        <v>0</v>
      </c>
      <c r="I219" s="11">
        <f t="shared" si="226"/>
        <v>0</v>
      </c>
      <c r="J219" s="11">
        <f t="shared" si="227"/>
        <v>1.25</v>
      </c>
      <c r="K219" s="11">
        <f t="shared" si="228"/>
        <v>0</v>
      </c>
      <c r="L219" s="10">
        <f t="shared" si="229"/>
        <v>2.5</v>
      </c>
      <c r="M219" s="11">
        <f t="shared" si="230"/>
        <v>0</v>
      </c>
      <c r="N219" s="11">
        <f t="shared" si="231"/>
        <v>1</v>
      </c>
      <c r="O219" s="11">
        <f t="shared" si="232"/>
        <v>1</v>
      </c>
      <c r="P219" s="11">
        <f t="shared" si="233"/>
        <v>1</v>
      </c>
      <c r="Q219" s="11">
        <f t="shared" si="234"/>
        <v>0</v>
      </c>
      <c r="R219" s="11">
        <f t="shared" si="235"/>
        <v>0</v>
      </c>
      <c r="S219" s="10">
        <f t="shared" si="236"/>
        <v>3</v>
      </c>
      <c r="T219" s="11">
        <f t="shared" si="237"/>
        <v>0</v>
      </c>
      <c r="U219" s="11">
        <f t="shared" si="238"/>
        <v>0</v>
      </c>
      <c r="V219" s="11">
        <f t="shared" si="239"/>
        <v>0.625</v>
      </c>
      <c r="W219" s="11">
        <f t="shared" si="240"/>
        <v>0</v>
      </c>
      <c r="X219" s="11">
        <f t="shared" si="241"/>
        <v>0</v>
      </c>
      <c r="Y219" s="11">
        <f t="shared" si="242"/>
        <v>0.625</v>
      </c>
      <c r="Z219" s="11">
        <f t="shared" si="243"/>
        <v>0.625</v>
      </c>
      <c r="AA219" s="11">
        <f t="shared" si="244"/>
        <v>0.625</v>
      </c>
      <c r="AB219" s="11">
        <f t="shared" si="245"/>
        <v>0</v>
      </c>
      <c r="AC219" s="10">
        <f t="shared" si="246"/>
        <v>2.5</v>
      </c>
      <c r="AD219" s="11">
        <f t="shared" si="247"/>
        <v>0</v>
      </c>
      <c r="AE219" s="11">
        <f t="shared" si="248"/>
        <v>2</v>
      </c>
      <c r="AF219" s="11">
        <f t="shared" si="249"/>
        <v>0</v>
      </c>
      <c r="AG219" s="11">
        <f t="shared" si="250"/>
        <v>2</v>
      </c>
      <c r="AH219" s="11">
        <f t="shared" si="251"/>
        <v>1</v>
      </c>
      <c r="AI219" s="11">
        <f t="shared" si="252"/>
        <v>0</v>
      </c>
      <c r="AJ219" s="10">
        <f t="shared" si="253"/>
        <v>5</v>
      </c>
      <c r="AK219" s="11">
        <f t="shared" si="254"/>
        <v>1</v>
      </c>
      <c r="AL219" s="11">
        <f t="shared" si="255"/>
        <v>1</v>
      </c>
      <c r="AM219" s="11">
        <f t="shared" si="256"/>
        <v>1</v>
      </c>
      <c r="AN219" s="11">
        <f t="shared" si="257"/>
        <v>1</v>
      </c>
      <c r="AO219" s="11">
        <f t="shared" si="258"/>
        <v>0</v>
      </c>
      <c r="AP219" s="11">
        <f t="shared" si="259"/>
        <v>0</v>
      </c>
      <c r="AQ219" s="10">
        <f t="shared" si="260"/>
        <v>4</v>
      </c>
      <c r="AR219" s="11">
        <f t="shared" si="261"/>
        <v>1</v>
      </c>
      <c r="AS219" s="11">
        <f t="shared" si="262"/>
        <v>0</v>
      </c>
      <c r="AT219" s="11">
        <f t="shared" si="263"/>
        <v>0</v>
      </c>
      <c r="AU219" s="11">
        <f t="shared" si="264"/>
        <v>0</v>
      </c>
      <c r="AV219" s="11">
        <f t="shared" si="265"/>
        <v>0</v>
      </c>
      <c r="AW219" s="11">
        <f t="shared" si="266"/>
        <v>0</v>
      </c>
      <c r="AX219" s="10">
        <f t="shared" si="267"/>
        <v>1</v>
      </c>
      <c r="AY219" s="12" t="s">
        <v>1336</v>
      </c>
      <c r="AZ219" s="12">
        <v>791</v>
      </c>
      <c r="BA219" s="13">
        <v>1989</v>
      </c>
      <c r="BB219" s="10">
        <f t="shared" si="71"/>
        <v>0</v>
      </c>
      <c r="BC219" s="17">
        <f t="shared" si="268"/>
        <v>2.6</v>
      </c>
      <c r="BD219" s="10" t="str">
        <f t="shared" si="269"/>
        <v>Varken eller</v>
      </c>
    </row>
    <row r="220" spans="1:56" ht="14.25" x14ac:dyDescent="0.2">
      <c r="A220" s="6" t="s">
        <v>947</v>
      </c>
      <c r="B220" s="7">
        <v>1466</v>
      </c>
      <c r="C220" s="6" t="s">
        <v>978</v>
      </c>
      <c r="D220" s="9" t="str">
        <f t="shared" si="221"/>
        <v>Birgitta Saunders</v>
      </c>
      <c r="E220" s="10" t="str">
        <f t="shared" si="222"/>
        <v>birgitta.saunders@admin.herrljunga.se</v>
      </c>
      <c r="F220" s="10" t="str">
        <f t="shared" si="223"/>
        <v>utvecklare föreningar och ungdom</v>
      </c>
      <c r="G220" s="11">
        <f t="shared" si="224"/>
        <v>0</v>
      </c>
      <c r="H220" s="11">
        <f t="shared" si="225"/>
        <v>0</v>
      </c>
      <c r="I220" s="11">
        <f t="shared" si="226"/>
        <v>1.25</v>
      </c>
      <c r="J220" s="11">
        <f t="shared" si="227"/>
        <v>0</v>
      </c>
      <c r="K220" s="11">
        <f t="shared" si="228"/>
        <v>0</v>
      </c>
      <c r="L220" s="10">
        <f t="shared" si="229"/>
        <v>1.25</v>
      </c>
      <c r="M220" s="11">
        <f t="shared" si="230"/>
        <v>1</v>
      </c>
      <c r="N220" s="11">
        <f t="shared" si="231"/>
        <v>1</v>
      </c>
      <c r="O220" s="11">
        <f t="shared" si="232"/>
        <v>0</v>
      </c>
      <c r="P220" s="11">
        <f t="shared" si="233"/>
        <v>1</v>
      </c>
      <c r="Q220" s="11">
        <f t="shared" si="234"/>
        <v>0</v>
      </c>
      <c r="R220" s="11">
        <f t="shared" si="235"/>
        <v>0</v>
      </c>
      <c r="S220" s="10">
        <f t="shared" si="236"/>
        <v>3</v>
      </c>
      <c r="T220" s="11">
        <f t="shared" si="237"/>
        <v>0</v>
      </c>
      <c r="U220" s="11">
        <f t="shared" si="238"/>
        <v>0</v>
      </c>
      <c r="V220" s="11">
        <f t="shared" si="239"/>
        <v>0.625</v>
      </c>
      <c r="W220" s="11">
        <f t="shared" si="240"/>
        <v>0</v>
      </c>
      <c r="X220" s="11">
        <f t="shared" si="241"/>
        <v>0.625</v>
      </c>
      <c r="Y220" s="11">
        <f t="shared" si="242"/>
        <v>0.625</v>
      </c>
      <c r="Z220" s="11">
        <f t="shared" si="243"/>
        <v>0</v>
      </c>
      <c r="AA220" s="11">
        <f t="shared" si="244"/>
        <v>0.625</v>
      </c>
      <c r="AB220" s="11">
        <f t="shared" si="245"/>
        <v>0</v>
      </c>
      <c r="AC220" s="10">
        <f t="shared" si="246"/>
        <v>2.5</v>
      </c>
      <c r="AD220" s="11">
        <f t="shared" si="247"/>
        <v>0</v>
      </c>
      <c r="AE220" s="11">
        <f t="shared" si="248"/>
        <v>2</v>
      </c>
      <c r="AF220" s="11">
        <f t="shared" si="249"/>
        <v>0</v>
      </c>
      <c r="AG220" s="11">
        <f t="shared" si="250"/>
        <v>0</v>
      </c>
      <c r="AH220" s="11">
        <f t="shared" si="251"/>
        <v>0</v>
      </c>
      <c r="AI220" s="11">
        <f t="shared" si="252"/>
        <v>0</v>
      </c>
      <c r="AJ220" s="10">
        <f t="shared" si="253"/>
        <v>2</v>
      </c>
      <c r="AK220" s="11">
        <f t="shared" si="254"/>
        <v>1</v>
      </c>
      <c r="AL220" s="11">
        <f t="shared" si="255"/>
        <v>1</v>
      </c>
      <c r="AM220" s="11">
        <f t="shared" si="256"/>
        <v>0</v>
      </c>
      <c r="AN220" s="11">
        <f t="shared" si="257"/>
        <v>0</v>
      </c>
      <c r="AO220" s="11">
        <f t="shared" si="258"/>
        <v>1</v>
      </c>
      <c r="AP220" s="11">
        <f t="shared" si="259"/>
        <v>0</v>
      </c>
      <c r="AQ220" s="10">
        <f t="shared" si="260"/>
        <v>3</v>
      </c>
      <c r="AR220" s="11">
        <f t="shared" si="261"/>
        <v>1</v>
      </c>
      <c r="AS220" s="11">
        <f t="shared" si="262"/>
        <v>1</v>
      </c>
      <c r="AT220" s="11">
        <f t="shared" si="263"/>
        <v>0</v>
      </c>
      <c r="AU220" s="11">
        <f t="shared" si="264"/>
        <v>0</v>
      </c>
      <c r="AV220" s="11">
        <f t="shared" si="265"/>
        <v>0</v>
      </c>
      <c r="AW220" s="11">
        <f t="shared" si="266"/>
        <v>0</v>
      </c>
      <c r="AX220" s="10">
        <f t="shared" si="267"/>
        <v>2</v>
      </c>
      <c r="AY220" s="12" t="s">
        <v>1420</v>
      </c>
      <c r="AZ220" s="12">
        <v>777</v>
      </c>
      <c r="BA220" s="13">
        <v>1874</v>
      </c>
      <c r="BB220" s="10">
        <f t="shared" si="71"/>
        <v>0</v>
      </c>
      <c r="BC220" s="17">
        <f t="shared" si="268"/>
        <v>2</v>
      </c>
      <c r="BD220" s="10" t="str">
        <f t="shared" si="269"/>
        <v>Varken eller</v>
      </c>
    </row>
    <row r="221" spans="1:56" ht="14.25" x14ac:dyDescent="0.2">
      <c r="A221" s="6" t="s">
        <v>947</v>
      </c>
      <c r="B221" s="7">
        <v>1435</v>
      </c>
      <c r="C221" s="6" t="s">
        <v>1000</v>
      </c>
      <c r="D221" s="9" t="str">
        <f t="shared" si="221"/>
        <v>Jessica Jonasson</v>
      </c>
      <c r="E221" s="10" t="str">
        <f t="shared" si="222"/>
        <v>jessica.jonasson@tanum.se</v>
      </c>
      <c r="F221" s="10" t="str">
        <f t="shared" si="223"/>
        <v>Fritidsamordnare</v>
      </c>
      <c r="G221" s="11">
        <f t="shared" si="224"/>
        <v>1.25</v>
      </c>
      <c r="H221" s="11">
        <f t="shared" si="225"/>
        <v>0</v>
      </c>
      <c r="I221" s="11">
        <f t="shared" si="226"/>
        <v>0</v>
      </c>
      <c r="J221" s="11">
        <f t="shared" si="227"/>
        <v>1.25</v>
      </c>
      <c r="K221" s="11">
        <f t="shared" si="228"/>
        <v>0</v>
      </c>
      <c r="L221" s="10">
        <f t="shared" si="229"/>
        <v>2.5</v>
      </c>
      <c r="M221" s="11">
        <f t="shared" si="230"/>
        <v>1</v>
      </c>
      <c r="N221" s="11">
        <f t="shared" si="231"/>
        <v>1</v>
      </c>
      <c r="O221" s="11">
        <f t="shared" si="232"/>
        <v>1</v>
      </c>
      <c r="P221" s="11">
        <f t="shared" si="233"/>
        <v>1</v>
      </c>
      <c r="Q221" s="11">
        <f t="shared" si="234"/>
        <v>0</v>
      </c>
      <c r="R221" s="11">
        <f t="shared" si="235"/>
        <v>0</v>
      </c>
      <c r="S221" s="10">
        <f t="shared" si="236"/>
        <v>4</v>
      </c>
      <c r="T221" s="11">
        <f t="shared" si="237"/>
        <v>0</v>
      </c>
      <c r="U221" s="11">
        <f t="shared" si="238"/>
        <v>0</v>
      </c>
      <c r="V221" s="11">
        <f t="shared" si="239"/>
        <v>0</v>
      </c>
      <c r="W221" s="11">
        <f t="shared" si="240"/>
        <v>0</v>
      </c>
      <c r="X221" s="11">
        <f t="shared" si="241"/>
        <v>0</v>
      </c>
      <c r="Y221" s="11">
        <f t="shared" si="242"/>
        <v>0.625</v>
      </c>
      <c r="Z221" s="11">
        <f t="shared" si="243"/>
        <v>0</v>
      </c>
      <c r="AA221" s="11">
        <f t="shared" si="244"/>
        <v>0.625</v>
      </c>
      <c r="AB221" s="11">
        <f t="shared" si="245"/>
        <v>0</v>
      </c>
      <c r="AC221" s="10">
        <f t="shared" si="246"/>
        <v>1.25</v>
      </c>
      <c r="AD221" s="11">
        <f t="shared" si="247"/>
        <v>1</v>
      </c>
      <c r="AE221" s="11">
        <f t="shared" si="248"/>
        <v>0</v>
      </c>
      <c r="AF221" s="11">
        <f t="shared" si="249"/>
        <v>0</v>
      </c>
      <c r="AG221" s="11">
        <f t="shared" si="250"/>
        <v>2</v>
      </c>
      <c r="AH221" s="11">
        <f t="shared" si="251"/>
        <v>0</v>
      </c>
      <c r="AI221" s="11">
        <f t="shared" si="252"/>
        <v>0</v>
      </c>
      <c r="AJ221" s="10">
        <f t="shared" si="253"/>
        <v>3</v>
      </c>
      <c r="AK221" s="11">
        <f t="shared" si="254"/>
        <v>1</v>
      </c>
      <c r="AL221" s="11">
        <f t="shared" si="255"/>
        <v>1</v>
      </c>
      <c r="AM221" s="11">
        <f t="shared" si="256"/>
        <v>1</v>
      </c>
      <c r="AN221" s="11">
        <f t="shared" si="257"/>
        <v>1</v>
      </c>
      <c r="AO221" s="11">
        <f t="shared" si="258"/>
        <v>0</v>
      </c>
      <c r="AP221" s="11">
        <f t="shared" si="259"/>
        <v>0</v>
      </c>
      <c r="AQ221" s="10">
        <f t="shared" si="260"/>
        <v>4</v>
      </c>
      <c r="AR221" s="11">
        <f t="shared" si="261"/>
        <v>1</v>
      </c>
      <c r="AS221" s="11">
        <f t="shared" si="262"/>
        <v>0</v>
      </c>
      <c r="AT221" s="11">
        <f t="shared" si="263"/>
        <v>1</v>
      </c>
      <c r="AU221" s="11">
        <f t="shared" si="264"/>
        <v>0</v>
      </c>
      <c r="AV221" s="11">
        <f t="shared" si="265"/>
        <v>0</v>
      </c>
      <c r="AW221" s="11">
        <f t="shared" si="266"/>
        <v>0</v>
      </c>
      <c r="AX221" s="10">
        <f t="shared" si="267"/>
        <v>2</v>
      </c>
      <c r="AY221" s="12">
        <v>876</v>
      </c>
      <c r="AZ221" s="12" t="s">
        <v>1657</v>
      </c>
      <c r="BA221" s="13">
        <v>2003</v>
      </c>
      <c r="BB221" s="10">
        <f t="shared" si="71"/>
        <v>1</v>
      </c>
      <c r="BC221" s="17">
        <f t="shared" si="268"/>
        <v>2.5</v>
      </c>
      <c r="BD221" s="10" t="str">
        <f t="shared" si="269"/>
        <v>Bra</v>
      </c>
    </row>
    <row r="222" spans="1:56" ht="14.25" x14ac:dyDescent="0.2">
      <c r="A222" s="6" t="s">
        <v>947</v>
      </c>
      <c r="B222" s="7">
        <v>1484</v>
      </c>
      <c r="C222" s="6" t="s">
        <v>1016</v>
      </c>
      <c r="D222" s="9" t="str">
        <f t="shared" si="221"/>
        <v>Anna Nyman Holgersson</v>
      </c>
      <c r="E222" s="10" t="str">
        <f t="shared" si="222"/>
        <v>anna.nyman-holgersson@lysekil.se</v>
      </c>
      <c r="F222" s="10" t="str">
        <f t="shared" si="223"/>
        <v>Folkhälsosamordnare</v>
      </c>
      <c r="G222" s="11">
        <f t="shared" si="224"/>
        <v>1.25</v>
      </c>
      <c r="H222" s="11">
        <f t="shared" si="225"/>
        <v>0</v>
      </c>
      <c r="I222" s="11">
        <f t="shared" si="226"/>
        <v>0</v>
      </c>
      <c r="J222" s="11">
        <f t="shared" si="227"/>
        <v>1.25</v>
      </c>
      <c r="K222" s="11">
        <f t="shared" si="228"/>
        <v>0</v>
      </c>
      <c r="L222" s="10">
        <f t="shared" si="229"/>
        <v>2.5</v>
      </c>
      <c r="M222" s="11">
        <f t="shared" si="230"/>
        <v>1</v>
      </c>
      <c r="N222" s="11">
        <f t="shared" si="231"/>
        <v>1</v>
      </c>
      <c r="O222" s="11">
        <f t="shared" si="232"/>
        <v>1</v>
      </c>
      <c r="P222" s="11">
        <f t="shared" si="233"/>
        <v>1</v>
      </c>
      <c r="Q222" s="11">
        <f t="shared" si="234"/>
        <v>0</v>
      </c>
      <c r="R222" s="11">
        <f t="shared" si="235"/>
        <v>0</v>
      </c>
      <c r="S222" s="10">
        <f t="shared" si="236"/>
        <v>4</v>
      </c>
      <c r="T222" s="11">
        <f t="shared" si="237"/>
        <v>0</v>
      </c>
      <c r="U222" s="11">
        <f t="shared" si="238"/>
        <v>0</v>
      </c>
      <c r="V222" s="11">
        <f t="shared" si="239"/>
        <v>0.625</v>
      </c>
      <c r="W222" s="11">
        <f t="shared" si="240"/>
        <v>0</v>
      </c>
      <c r="X222" s="11">
        <f t="shared" si="241"/>
        <v>0</v>
      </c>
      <c r="Y222" s="11">
        <f t="shared" si="242"/>
        <v>0.625</v>
      </c>
      <c r="Z222" s="11">
        <f t="shared" si="243"/>
        <v>0.625</v>
      </c>
      <c r="AA222" s="11">
        <f t="shared" si="244"/>
        <v>0</v>
      </c>
      <c r="AB222" s="11">
        <f t="shared" si="245"/>
        <v>0</v>
      </c>
      <c r="AC222" s="10">
        <f t="shared" si="246"/>
        <v>1.875</v>
      </c>
      <c r="AD222" s="11">
        <f t="shared" si="247"/>
        <v>1</v>
      </c>
      <c r="AE222" s="11">
        <f t="shared" si="248"/>
        <v>0</v>
      </c>
      <c r="AF222" s="11">
        <f t="shared" si="249"/>
        <v>1</v>
      </c>
      <c r="AG222" s="11">
        <f t="shared" si="250"/>
        <v>0</v>
      </c>
      <c r="AH222" s="11">
        <f t="shared" si="251"/>
        <v>1</v>
      </c>
      <c r="AI222" s="11">
        <f t="shared" si="252"/>
        <v>0</v>
      </c>
      <c r="AJ222" s="10">
        <f t="shared" si="253"/>
        <v>3</v>
      </c>
      <c r="AK222" s="11">
        <f t="shared" si="254"/>
        <v>1</v>
      </c>
      <c r="AL222" s="11">
        <f t="shared" si="255"/>
        <v>1</v>
      </c>
      <c r="AM222" s="11">
        <f t="shared" si="256"/>
        <v>1</v>
      </c>
      <c r="AN222" s="11">
        <f t="shared" si="257"/>
        <v>1</v>
      </c>
      <c r="AO222" s="11">
        <f t="shared" si="258"/>
        <v>0</v>
      </c>
      <c r="AP222" s="11">
        <f t="shared" si="259"/>
        <v>0</v>
      </c>
      <c r="AQ222" s="10">
        <f t="shared" si="260"/>
        <v>4</v>
      </c>
      <c r="AR222" s="11">
        <f t="shared" si="261"/>
        <v>0</v>
      </c>
      <c r="AS222" s="11">
        <f t="shared" si="262"/>
        <v>0</v>
      </c>
      <c r="AT222" s="11">
        <f t="shared" si="263"/>
        <v>1</v>
      </c>
      <c r="AU222" s="11">
        <f t="shared" si="264"/>
        <v>0</v>
      </c>
      <c r="AV222" s="11">
        <f t="shared" si="265"/>
        <v>0</v>
      </c>
      <c r="AW222" s="11">
        <f t="shared" si="266"/>
        <v>0</v>
      </c>
      <c r="AX222" s="10">
        <f t="shared" si="267"/>
        <v>1</v>
      </c>
      <c r="AY222" s="12" t="s">
        <v>1658</v>
      </c>
      <c r="AZ222" s="12">
        <v>789</v>
      </c>
      <c r="BA222" s="13">
        <v>3498</v>
      </c>
      <c r="BB222" s="10">
        <f t="shared" si="71"/>
        <v>5</v>
      </c>
      <c r="BC222" s="17">
        <f t="shared" si="268"/>
        <v>3.1</v>
      </c>
      <c r="BD222" s="10" t="str">
        <f t="shared" si="269"/>
        <v>Bra</v>
      </c>
    </row>
    <row r="223" spans="1:56" ht="14.25" x14ac:dyDescent="0.2">
      <c r="A223" s="6" t="s">
        <v>947</v>
      </c>
      <c r="B223" s="7">
        <v>1463</v>
      </c>
      <c r="C223" s="6" t="s">
        <v>991</v>
      </c>
      <c r="D223" s="9" t="str">
        <f t="shared" si="221"/>
        <v>Lina Sjöstrand</v>
      </c>
      <c r="E223" s="10" t="str">
        <f t="shared" si="222"/>
        <v>lina.sjostrand@mark.se</v>
      </c>
      <c r="F223" s="10" t="str">
        <f t="shared" si="223"/>
        <v>Folkhälsoutvecklare</v>
      </c>
      <c r="G223" s="11">
        <f t="shared" si="224"/>
        <v>0</v>
      </c>
      <c r="H223" s="11">
        <f t="shared" si="225"/>
        <v>0</v>
      </c>
      <c r="I223" s="11">
        <f t="shared" si="226"/>
        <v>0</v>
      </c>
      <c r="J223" s="11">
        <f t="shared" si="227"/>
        <v>1.25</v>
      </c>
      <c r="K223" s="11">
        <f t="shared" si="228"/>
        <v>0</v>
      </c>
      <c r="L223" s="10">
        <f t="shared" si="229"/>
        <v>1.25</v>
      </c>
      <c r="M223" s="11">
        <f t="shared" si="230"/>
        <v>1</v>
      </c>
      <c r="N223" s="11">
        <f t="shared" si="231"/>
        <v>1</v>
      </c>
      <c r="O223" s="11">
        <f t="shared" si="232"/>
        <v>1</v>
      </c>
      <c r="P223" s="11">
        <f t="shared" si="233"/>
        <v>1</v>
      </c>
      <c r="Q223" s="11">
        <f t="shared" si="234"/>
        <v>0</v>
      </c>
      <c r="R223" s="11">
        <f t="shared" si="235"/>
        <v>0</v>
      </c>
      <c r="S223" s="10">
        <f t="shared" si="236"/>
        <v>4</v>
      </c>
      <c r="T223" s="11">
        <f t="shared" si="237"/>
        <v>0.625</v>
      </c>
      <c r="U223" s="11">
        <f t="shared" si="238"/>
        <v>0.625</v>
      </c>
      <c r="V223" s="11">
        <f t="shared" si="239"/>
        <v>0.625</v>
      </c>
      <c r="W223" s="11">
        <f t="shared" si="240"/>
        <v>0.625</v>
      </c>
      <c r="X223" s="11">
        <f t="shared" si="241"/>
        <v>0.625</v>
      </c>
      <c r="Y223" s="11">
        <f t="shared" si="242"/>
        <v>0.625</v>
      </c>
      <c r="Z223" s="11">
        <f t="shared" si="243"/>
        <v>0.625</v>
      </c>
      <c r="AA223" s="11">
        <f t="shared" si="244"/>
        <v>0.625</v>
      </c>
      <c r="AB223" s="11">
        <f t="shared" si="245"/>
        <v>0</v>
      </c>
      <c r="AC223" s="10">
        <f t="shared" si="246"/>
        <v>5</v>
      </c>
      <c r="AD223" s="11">
        <f t="shared" si="247"/>
        <v>1</v>
      </c>
      <c r="AE223" s="11">
        <f t="shared" si="248"/>
        <v>0</v>
      </c>
      <c r="AF223" s="11">
        <f t="shared" si="249"/>
        <v>1</v>
      </c>
      <c r="AG223" s="11">
        <f t="shared" si="250"/>
        <v>0</v>
      </c>
      <c r="AH223" s="11">
        <f t="shared" si="251"/>
        <v>0</v>
      </c>
      <c r="AI223" s="11">
        <f t="shared" si="252"/>
        <v>0</v>
      </c>
      <c r="AJ223" s="10">
        <f t="shared" si="253"/>
        <v>2</v>
      </c>
      <c r="AK223" s="11">
        <f t="shared" si="254"/>
        <v>1</v>
      </c>
      <c r="AL223" s="11">
        <f t="shared" si="255"/>
        <v>1</v>
      </c>
      <c r="AM223" s="11">
        <f t="shared" si="256"/>
        <v>1</v>
      </c>
      <c r="AN223" s="11">
        <f t="shared" si="257"/>
        <v>1</v>
      </c>
      <c r="AO223" s="11">
        <f t="shared" si="258"/>
        <v>1</v>
      </c>
      <c r="AP223" s="11">
        <f t="shared" si="259"/>
        <v>0</v>
      </c>
      <c r="AQ223" s="10">
        <f t="shared" si="260"/>
        <v>5</v>
      </c>
      <c r="AR223" s="11">
        <f t="shared" si="261"/>
        <v>0</v>
      </c>
      <c r="AS223" s="11">
        <f t="shared" si="262"/>
        <v>0</v>
      </c>
      <c r="AT223" s="11">
        <f t="shared" si="263"/>
        <v>0</v>
      </c>
      <c r="AU223" s="11">
        <f t="shared" si="264"/>
        <v>0</v>
      </c>
      <c r="AV223" s="11">
        <f t="shared" si="265"/>
        <v>1</v>
      </c>
      <c r="AW223" s="11">
        <f t="shared" si="266"/>
        <v>0</v>
      </c>
      <c r="AX223" s="10">
        <f t="shared" si="267"/>
        <v>1</v>
      </c>
      <c r="AY223" s="12" t="s">
        <v>1349</v>
      </c>
      <c r="AZ223" s="12">
        <v>843</v>
      </c>
      <c r="BA223" s="13">
        <v>2402</v>
      </c>
      <c r="BB223" s="10">
        <f t="shared" si="71"/>
        <v>2</v>
      </c>
      <c r="BC223" s="17">
        <f t="shared" si="268"/>
        <v>2.9</v>
      </c>
      <c r="BD223" s="10" t="str">
        <f t="shared" si="269"/>
        <v>Varken eller</v>
      </c>
    </row>
    <row r="224" spans="1:56" ht="14.25" x14ac:dyDescent="0.2">
      <c r="A224" s="6" t="s">
        <v>947</v>
      </c>
      <c r="B224" s="7">
        <v>1495</v>
      </c>
      <c r="C224" s="6" t="s">
        <v>106</v>
      </c>
      <c r="D224" s="9" t="str">
        <f t="shared" si="221"/>
        <v>Louise Albansson Brohede</v>
      </c>
      <c r="E224" s="10" t="str">
        <f t="shared" si="222"/>
        <v>louise.albansson@skara.se</v>
      </c>
      <c r="F224" s="10" t="str">
        <f t="shared" si="223"/>
        <v>Kommunutvecklare</v>
      </c>
      <c r="G224" s="11">
        <f t="shared" si="224"/>
        <v>0</v>
      </c>
      <c r="H224" s="11">
        <f t="shared" si="225"/>
        <v>0</v>
      </c>
      <c r="I224" s="11">
        <f t="shared" si="226"/>
        <v>1.25</v>
      </c>
      <c r="J224" s="11">
        <f t="shared" si="227"/>
        <v>0</v>
      </c>
      <c r="K224" s="11">
        <f t="shared" si="228"/>
        <v>0</v>
      </c>
      <c r="L224" s="10">
        <f t="shared" si="229"/>
        <v>1.25</v>
      </c>
      <c r="M224" s="11">
        <f t="shared" si="230"/>
        <v>1</v>
      </c>
      <c r="N224" s="11">
        <f t="shared" si="231"/>
        <v>1</v>
      </c>
      <c r="O224" s="11">
        <f t="shared" si="232"/>
        <v>1</v>
      </c>
      <c r="P224" s="11">
        <f t="shared" si="233"/>
        <v>1</v>
      </c>
      <c r="Q224" s="11">
        <f t="shared" si="234"/>
        <v>0</v>
      </c>
      <c r="R224" s="11">
        <f t="shared" si="235"/>
        <v>0</v>
      </c>
      <c r="S224" s="10">
        <f t="shared" si="236"/>
        <v>4</v>
      </c>
      <c r="T224" s="11">
        <f t="shared" si="237"/>
        <v>0.625</v>
      </c>
      <c r="U224" s="11">
        <f t="shared" si="238"/>
        <v>0</v>
      </c>
      <c r="V224" s="11">
        <f t="shared" si="239"/>
        <v>0.625</v>
      </c>
      <c r="W224" s="11">
        <f t="shared" si="240"/>
        <v>0</v>
      </c>
      <c r="X224" s="11">
        <f t="shared" si="241"/>
        <v>0</v>
      </c>
      <c r="Y224" s="11">
        <f t="shared" si="242"/>
        <v>0.625</v>
      </c>
      <c r="Z224" s="11">
        <f t="shared" si="243"/>
        <v>0.625</v>
      </c>
      <c r="AA224" s="11">
        <f t="shared" si="244"/>
        <v>0.625</v>
      </c>
      <c r="AB224" s="11">
        <f t="shared" si="245"/>
        <v>0</v>
      </c>
      <c r="AC224" s="10">
        <f t="shared" si="246"/>
        <v>3.125</v>
      </c>
      <c r="AD224" s="11">
        <f t="shared" si="247"/>
        <v>0</v>
      </c>
      <c r="AE224" s="11">
        <f t="shared" si="248"/>
        <v>2</v>
      </c>
      <c r="AF224" s="11">
        <f t="shared" si="249"/>
        <v>0</v>
      </c>
      <c r="AG224" s="11">
        <f t="shared" si="250"/>
        <v>2</v>
      </c>
      <c r="AH224" s="11">
        <f t="shared" si="251"/>
        <v>0</v>
      </c>
      <c r="AI224" s="11">
        <f t="shared" si="252"/>
        <v>0</v>
      </c>
      <c r="AJ224" s="10">
        <f t="shared" si="253"/>
        <v>4</v>
      </c>
      <c r="AK224" s="11">
        <f t="shared" si="254"/>
        <v>1</v>
      </c>
      <c r="AL224" s="11">
        <f t="shared" si="255"/>
        <v>1</v>
      </c>
      <c r="AM224" s="11">
        <f t="shared" si="256"/>
        <v>1</v>
      </c>
      <c r="AN224" s="11">
        <f t="shared" si="257"/>
        <v>1</v>
      </c>
      <c r="AO224" s="11">
        <f t="shared" si="258"/>
        <v>0</v>
      </c>
      <c r="AP224" s="11">
        <f t="shared" si="259"/>
        <v>0</v>
      </c>
      <c r="AQ224" s="10">
        <f t="shared" si="260"/>
        <v>4</v>
      </c>
      <c r="AR224" s="11">
        <f t="shared" si="261"/>
        <v>0</v>
      </c>
      <c r="AS224" s="11">
        <f t="shared" si="262"/>
        <v>0</v>
      </c>
      <c r="AT224" s="11">
        <f t="shared" si="263"/>
        <v>0</v>
      </c>
      <c r="AU224" s="11">
        <f t="shared" si="264"/>
        <v>0</v>
      </c>
      <c r="AV224" s="11">
        <f t="shared" si="265"/>
        <v>1</v>
      </c>
      <c r="AW224" s="11">
        <f t="shared" si="266"/>
        <v>0</v>
      </c>
      <c r="AX224" s="10">
        <f t="shared" si="267"/>
        <v>1</v>
      </c>
      <c r="AY224" s="12" t="s">
        <v>1659</v>
      </c>
      <c r="AZ224" s="12" t="s">
        <v>1466</v>
      </c>
      <c r="BA224" s="13">
        <v>3275</v>
      </c>
      <c r="BB224" s="10">
        <f t="shared" si="71"/>
        <v>5</v>
      </c>
      <c r="BC224" s="17">
        <f t="shared" si="268"/>
        <v>3.2</v>
      </c>
      <c r="BD224" s="10" t="str">
        <f t="shared" si="269"/>
        <v>Bra</v>
      </c>
    </row>
    <row r="225" spans="1:56" ht="14.25" x14ac:dyDescent="0.2">
      <c r="A225" s="6" t="s">
        <v>947</v>
      </c>
      <c r="B225" s="7">
        <v>1487</v>
      </c>
      <c r="C225" s="6" t="s">
        <v>1024</v>
      </c>
      <c r="D225" s="9" t="str">
        <f t="shared" si="221"/>
        <v>Christer Glännestrand</v>
      </c>
      <c r="E225" s="10" t="str">
        <f t="shared" si="222"/>
        <v>christer.glannestrand@vanersborg.se</v>
      </c>
      <c r="F225" s="10" t="str">
        <f t="shared" si="223"/>
        <v>Enhetschef</v>
      </c>
      <c r="G225" s="11">
        <f t="shared" si="224"/>
        <v>0</v>
      </c>
      <c r="H225" s="11">
        <f t="shared" si="225"/>
        <v>0</v>
      </c>
      <c r="I225" s="11">
        <f t="shared" si="226"/>
        <v>1.25</v>
      </c>
      <c r="J225" s="11">
        <f t="shared" si="227"/>
        <v>0</v>
      </c>
      <c r="K225" s="11">
        <f t="shared" si="228"/>
        <v>0</v>
      </c>
      <c r="L225" s="10">
        <f t="shared" si="229"/>
        <v>1.25</v>
      </c>
      <c r="M225" s="11">
        <f t="shared" si="230"/>
        <v>1</v>
      </c>
      <c r="N225" s="11">
        <f t="shared" si="231"/>
        <v>1</v>
      </c>
      <c r="O225" s="11">
        <f t="shared" si="232"/>
        <v>1</v>
      </c>
      <c r="P225" s="11">
        <f t="shared" si="233"/>
        <v>1</v>
      </c>
      <c r="Q225" s="11">
        <f t="shared" si="234"/>
        <v>0</v>
      </c>
      <c r="R225" s="11">
        <f t="shared" si="235"/>
        <v>0</v>
      </c>
      <c r="S225" s="10">
        <f t="shared" si="236"/>
        <v>4</v>
      </c>
      <c r="T225" s="11">
        <f t="shared" si="237"/>
        <v>0</v>
      </c>
      <c r="U225" s="11">
        <f t="shared" si="238"/>
        <v>0.625</v>
      </c>
      <c r="V225" s="11">
        <f t="shared" si="239"/>
        <v>0.625</v>
      </c>
      <c r="W225" s="11">
        <f t="shared" si="240"/>
        <v>0.625</v>
      </c>
      <c r="X225" s="11">
        <f t="shared" si="241"/>
        <v>0</v>
      </c>
      <c r="Y225" s="11">
        <f t="shared" si="242"/>
        <v>0.625</v>
      </c>
      <c r="Z225" s="11">
        <f t="shared" si="243"/>
        <v>0</v>
      </c>
      <c r="AA225" s="11">
        <f t="shared" si="244"/>
        <v>0.625</v>
      </c>
      <c r="AB225" s="11">
        <f t="shared" si="245"/>
        <v>0</v>
      </c>
      <c r="AC225" s="10">
        <f t="shared" si="246"/>
        <v>3.125</v>
      </c>
      <c r="AD225" s="11">
        <f t="shared" si="247"/>
        <v>0</v>
      </c>
      <c r="AE225" s="11">
        <f t="shared" si="248"/>
        <v>2</v>
      </c>
      <c r="AF225" s="11">
        <f t="shared" si="249"/>
        <v>0</v>
      </c>
      <c r="AG225" s="11">
        <f t="shared" si="250"/>
        <v>0</v>
      </c>
      <c r="AH225" s="11">
        <f t="shared" si="251"/>
        <v>0</v>
      </c>
      <c r="AI225" s="11">
        <f t="shared" si="252"/>
        <v>0</v>
      </c>
      <c r="AJ225" s="10">
        <f t="shared" si="253"/>
        <v>2</v>
      </c>
      <c r="AK225" s="11">
        <f t="shared" si="254"/>
        <v>1</v>
      </c>
      <c r="AL225" s="11">
        <f t="shared" si="255"/>
        <v>1</v>
      </c>
      <c r="AM225" s="11">
        <f t="shared" si="256"/>
        <v>0</v>
      </c>
      <c r="AN225" s="11">
        <f t="shared" si="257"/>
        <v>1</v>
      </c>
      <c r="AO225" s="11">
        <f t="shared" si="258"/>
        <v>0</v>
      </c>
      <c r="AP225" s="11">
        <f t="shared" si="259"/>
        <v>0</v>
      </c>
      <c r="AQ225" s="10">
        <f t="shared" si="260"/>
        <v>3</v>
      </c>
      <c r="AR225" s="11">
        <f t="shared" si="261"/>
        <v>1</v>
      </c>
      <c r="AS225" s="11">
        <f t="shared" si="262"/>
        <v>0</v>
      </c>
      <c r="AT225" s="11">
        <f t="shared" si="263"/>
        <v>1</v>
      </c>
      <c r="AU225" s="11">
        <f t="shared" si="264"/>
        <v>0</v>
      </c>
      <c r="AV225" s="11">
        <f t="shared" si="265"/>
        <v>0</v>
      </c>
      <c r="AW225" s="11">
        <f t="shared" si="266"/>
        <v>0</v>
      </c>
      <c r="AX225" s="10">
        <f t="shared" si="267"/>
        <v>2</v>
      </c>
      <c r="AY225" s="12" t="s">
        <v>1334</v>
      </c>
      <c r="AZ225" s="12">
        <v>910</v>
      </c>
      <c r="BA225" s="13">
        <v>2349</v>
      </c>
      <c r="BB225" s="10">
        <f t="shared" si="71"/>
        <v>2</v>
      </c>
      <c r="BC225" s="17">
        <f t="shared" si="268"/>
        <v>2.5</v>
      </c>
      <c r="BD225" s="10" t="str">
        <f t="shared" si="269"/>
        <v>Bra</v>
      </c>
    </row>
    <row r="226" spans="1:56" ht="14.25" x14ac:dyDescent="0.2">
      <c r="A226" s="6" t="s">
        <v>947</v>
      </c>
      <c r="B226" s="7">
        <v>1440</v>
      </c>
      <c r="C226" s="6" t="s">
        <v>114</v>
      </c>
      <c r="D226" s="9" t="str">
        <f t="shared" si="221"/>
        <v>Åsa Holmbom</v>
      </c>
      <c r="E226" s="10" t="str">
        <f t="shared" si="222"/>
        <v>asa.holmbom@ale.se</v>
      </c>
      <c r="F226" s="10" t="str">
        <f t="shared" si="223"/>
        <v>Enehetschef öppen fritidsverksamhet</v>
      </c>
      <c r="G226" s="11">
        <f t="shared" si="224"/>
        <v>0</v>
      </c>
      <c r="H226" s="11">
        <f t="shared" si="225"/>
        <v>0</v>
      </c>
      <c r="I226" s="11">
        <f t="shared" si="226"/>
        <v>1.25</v>
      </c>
      <c r="J226" s="11">
        <f t="shared" si="227"/>
        <v>1.25</v>
      </c>
      <c r="K226" s="11">
        <f t="shared" si="228"/>
        <v>0</v>
      </c>
      <c r="L226" s="10">
        <f t="shared" si="229"/>
        <v>2.5</v>
      </c>
      <c r="M226" s="11">
        <f t="shared" si="230"/>
        <v>0</v>
      </c>
      <c r="N226" s="11">
        <f t="shared" si="231"/>
        <v>0</v>
      </c>
      <c r="O226" s="11">
        <f t="shared" si="232"/>
        <v>1</v>
      </c>
      <c r="P226" s="11">
        <f t="shared" si="233"/>
        <v>0</v>
      </c>
      <c r="Q226" s="11">
        <f t="shared" si="234"/>
        <v>0</v>
      </c>
      <c r="R226" s="11">
        <f t="shared" si="235"/>
        <v>0</v>
      </c>
      <c r="S226" s="10">
        <f t="shared" si="236"/>
        <v>1</v>
      </c>
      <c r="T226" s="11">
        <f t="shared" si="237"/>
        <v>0.625</v>
      </c>
      <c r="U226" s="11">
        <f t="shared" si="238"/>
        <v>0.625</v>
      </c>
      <c r="V226" s="11">
        <f t="shared" si="239"/>
        <v>0.625</v>
      </c>
      <c r="W226" s="11">
        <f t="shared" si="240"/>
        <v>0</v>
      </c>
      <c r="X226" s="11">
        <f t="shared" si="241"/>
        <v>0</v>
      </c>
      <c r="Y226" s="11">
        <f t="shared" si="242"/>
        <v>0.625</v>
      </c>
      <c r="Z226" s="11">
        <f t="shared" si="243"/>
        <v>0</v>
      </c>
      <c r="AA226" s="11">
        <f t="shared" si="244"/>
        <v>0.625</v>
      </c>
      <c r="AB226" s="11">
        <f t="shared" si="245"/>
        <v>0</v>
      </c>
      <c r="AC226" s="10">
        <f t="shared" si="246"/>
        <v>3.125</v>
      </c>
      <c r="AD226" s="11">
        <f t="shared" si="247"/>
        <v>1</v>
      </c>
      <c r="AE226" s="11">
        <f t="shared" si="248"/>
        <v>0</v>
      </c>
      <c r="AF226" s="11">
        <f t="shared" si="249"/>
        <v>1</v>
      </c>
      <c r="AG226" s="11">
        <f t="shared" si="250"/>
        <v>0</v>
      </c>
      <c r="AH226" s="11">
        <f t="shared" si="251"/>
        <v>0</v>
      </c>
      <c r="AI226" s="11">
        <f t="shared" si="252"/>
        <v>0</v>
      </c>
      <c r="AJ226" s="10">
        <f t="shared" si="253"/>
        <v>2</v>
      </c>
      <c r="AK226" s="11">
        <f t="shared" si="254"/>
        <v>1</v>
      </c>
      <c r="AL226" s="11">
        <f t="shared" si="255"/>
        <v>1</v>
      </c>
      <c r="AM226" s="11">
        <f t="shared" si="256"/>
        <v>1</v>
      </c>
      <c r="AN226" s="11">
        <f t="shared" si="257"/>
        <v>1</v>
      </c>
      <c r="AO226" s="11">
        <f t="shared" si="258"/>
        <v>0</v>
      </c>
      <c r="AP226" s="11">
        <f t="shared" si="259"/>
        <v>0</v>
      </c>
      <c r="AQ226" s="10">
        <f t="shared" si="260"/>
        <v>4</v>
      </c>
      <c r="AR226" s="11">
        <f t="shared" si="261"/>
        <v>0</v>
      </c>
      <c r="AS226" s="11">
        <f t="shared" si="262"/>
        <v>1</v>
      </c>
      <c r="AT226" s="11">
        <f t="shared" si="263"/>
        <v>1</v>
      </c>
      <c r="AU226" s="11">
        <f t="shared" si="264"/>
        <v>1</v>
      </c>
      <c r="AV226" s="11">
        <f t="shared" si="265"/>
        <v>1</v>
      </c>
      <c r="AW226" s="11">
        <f t="shared" si="266"/>
        <v>0</v>
      </c>
      <c r="AX226" s="10">
        <f t="shared" si="267"/>
        <v>4</v>
      </c>
      <c r="AY226" s="12" t="s">
        <v>1660</v>
      </c>
      <c r="AZ226" s="12" t="s">
        <v>1661</v>
      </c>
      <c r="BA226" s="13">
        <v>2802</v>
      </c>
      <c r="BB226" s="10">
        <f t="shared" si="71"/>
        <v>4</v>
      </c>
      <c r="BC226" s="17">
        <f t="shared" si="268"/>
        <v>2.9</v>
      </c>
      <c r="BD226" s="10" t="str">
        <f t="shared" si="269"/>
        <v>Bra</v>
      </c>
    </row>
    <row r="227" spans="1:56" ht="14.25" x14ac:dyDescent="0.2">
      <c r="A227" s="6" t="s">
        <v>947</v>
      </c>
      <c r="B227" s="7">
        <v>1481</v>
      </c>
      <c r="C227" s="6" t="s">
        <v>628</v>
      </c>
      <c r="D227" s="9" t="str">
        <f t="shared" si="221"/>
        <v>Mona-Lisa Björkman van Barneveld</v>
      </c>
      <c r="E227" s="10" t="str">
        <f t="shared" si="222"/>
        <v>mona-lisa.bjorkman.van.barneveld@molndal.se</v>
      </c>
      <c r="F227" s="10" t="str">
        <f t="shared" si="223"/>
        <v>Planeringsek. Avd. Ungdoms- och samhällsarbete, Kultur- och fritidsförvaltningen</v>
      </c>
      <c r="G227" s="11">
        <f t="shared" si="224"/>
        <v>1.25</v>
      </c>
      <c r="H227" s="11">
        <f t="shared" si="225"/>
        <v>0</v>
      </c>
      <c r="I227" s="11">
        <f t="shared" si="226"/>
        <v>1.25</v>
      </c>
      <c r="J227" s="11">
        <f t="shared" si="227"/>
        <v>1.25</v>
      </c>
      <c r="K227" s="11">
        <f t="shared" si="228"/>
        <v>0</v>
      </c>
      <c r="L227" s="10">
        <f t="shared" si="229"/>
        <v>3.75</v>
      </c>
      <c r="M227" s="11">
        <f t="shared" si="230"/>
        <v>1</v>
      </c>
      <c r="N227" s="11">
        <f t="shared" si="231"/>
        <v>0</v>
      </c>
      <c r="O227" s="11">
        <f t="shared" si="232"/>
        <v>1</v>
      </c>
      <c r="P227" s="11">
        <f t="shared" si="233"/>
        <v>0</v>
      </c>
      <c r="Q227" s="11">
        <f t="shared" si="234"/>
        <v>0</v>
      </c>
      <c r="R227" s="11">
        <f t="shared" si="235"/>
        <v>0</v>
      </c>
      <c r="S227" s="10">
        <f t="shared" si="236"/>
        <v>2</v>
      </c>
      <c r="T227" s="11">
        <f t="shared" si="237"/>
        <v>0.625</v>
      </c>
      <c r="U227" s="11">
        <f t="shared" si="238"/>
        <v>0</v>
      </c>
      <c r="V227" s="11">
        <f t="shared" si="239"/>
        <v>0</v>
      </c>
      <c r="W227" s="11">
        <f t="shared" si="240"/>
        <v>0</v>
      </c>
      <c r="X227" s="11">
        <f t="shared" si="241"/>
        <v>0</v>
      </c>
      <c r="Y227" s="11">
        <f t="shared" si="242"/>
        <v>0.625</v>
      </c>
      <c r="Z227" s="11">
        <f t="shared" si="243"/>
        <v>0</v>
      </c>
      <c r="AA227" s="11">
        <f t="shared" si="244"/>
        <v>0.625</v>
      </c>
      <c r="AB227" s="11">
        <f t="shared" si="245"/>
        <v>0</v>
      </c>
      <c r="AC227" s="10">
        <f t="shared" si="246"/>
        <v>1.875</v>
      </c>
      <c r="AD227" s="11">
        <f t="shared" si="247"/>
        <v>0</v>
      </c>
      <c r="AE227" s="11">
        <f t="shared" si="248"/>
        <v>2</v>
      </c>
      <c r="AF227" s="11">
        <f t="shared" si="249"/>
        <v>1</v>
      </c>
      <c r="AG227" s="11">
        <f t="shared" si="250"/>
        <v>0</v>
      </c>
      <c r="AH227" s="11">
        <f t="shared" si="251"/>
        <v>0</v>
      </c>
      <c r="AI227" s="11">
        <f t="shared" si="252"/>
        <v>0</v>
      </c>
      <c r="AJ227" s="10">
        <f t="shared" si="253"/>
        <v>3</v>
      </c>
      <c r="AK227" s="11">
        <f t="shared" si="254"/>
        <v>1</v>
      </c>
      <c r="AL227" s="11">
        <f t="shared" si="255"/>
        <v>1</v>
      </c>
      <c r="AM227" s="11">
        <f t="shared" si="256"/>
        <v>1</v>
      </c>
      <c r="AN227" s="11">
        <f t="shared" si="257"/>
        <v>1</v>
      </c>
      <c r="AO227" s="11">
        <f t="shared" si="258"/>
        <v>0</v>
      </c>
      <c r="AP227" s="11">
        <f t="shared" si="259"/>
        <v>0</v>
      </c>
      <c r="AQ227" s="10">
        <f t="shared" si="260"/>
        <v>4</v>
      </c>
      <c r="AR227" s="11">
        <f t="shared" si="261"/>
        <v>1</v>
      </c>
      <c r="AS227" s="11">
        <f t="shared" si="262"/>
        <v>1</v>
      </c>
      <c r="AT227" s="11">
        <f t="shared" si="263"/>
        <v>1</v>
      </c>
      <c r="AU227" s="11">
        <f t="shared" si="264"/>
        <v>0</v>
      </c>
      <c r="AV227" s="11">
        <f t="shared" si="265"/>
        <v>0</v>
      </c>
      <c r="AW227" s="11">
        <f t="shared" si="266"/>
        <v>0</v>
      </c>
      <c r="AX227" s="10">
        <f t="shared" si="267"/>
        <v>3</v>
      </c>
      <c r="AY227" s="12" t="s">
        <v>1662</v>
      </c>
      <c r="AZ227" s="12" t="s">
        <v>1336</v>
      </c>
      <c r="BA227" s="13">
        <v>2928</v>
      </c>
      <c r="BB227" s="10">
        <f t="shared" si="71"/>
        <v>4</v>
      </c>
      <c r="BC227" s="17">
        <f t="shared" si="268"/>
        <v>3.1</v>
      </c>
      <c r="BD227" s="10" t="str">
        <f t="shared" si="269"/>
        <v>Bra</v>
      </c>
    </row>
    <row r="228" spans="1:56" ht="14.25" x14ac:dyDescent="0.2">
      <c r="A228" s="6" t="s">
        <v>947</v>
      </c>
      <c r="B228" s="7">
        <v>1421</v>
      </c>
      <c r="C228" s="6" t="s">
        <v>921</v>
      </c>
      <c r="D228" s="9" t="str">
        <f t="shared" si="221"/>
        <v>Malin Andersson</v>
      </c>
      <c r="E228" s="10" t="str">
        <f t="shared" si="222"/>
        <v>malin.andersson@orust.se</v>
      </c>
      <c r="F228" s="10" t="str">
        <f t="shared" si="223"/>
        <v>Enhetschef för fritid</v>
      </c>
      <c r="G228" s="11">
        <f t="shared" si="224"/>
        <v>0</v>
      </c>
      <c r="H228" s="11">
        <f t="shared" si="225"/>
        <v>0</v>
      </c>
      <c r="I228" s="11">
        <f t="shared" si="226"/>
        <v>1.25</v>
      </c>
      <c r="J228" s="11">
        <f t="shared" si="227"/>
        <v>1.25</v>
      </c>
      <c r="K228" s="11">
        <f t="shared" si="228"/>
        <v>0</v>
      </c>
      <c r="L228" s="10">
        <f t="shared" si="229"/>
        <v>2.5</v>
      </c>
      <c r="M228" s="11">
        <f t="shared" si="230"/>
        <v>1</v>
      </c>
      <c r="N228" s="11">
        <f t="shared" si="231"/>
        <v>1</v>
      </c>
      <c r="O228" s="11">
        <f t="shared" si="232"/>
        <v>1</v>
      </c>
      <c r="P228" s="11">
        <f t="shared" si="233"/>
        <v>0</v>
      </c>
      <c r="Q228" s="11">
        <f t="shared" si="234"/>
        <v>0</v>
      </c>
      <c r="R228" s="11">
        <f t="shared" si="235"/>
        <v>0</v>
      </c>
      <c r="S228" s="10">
        <f t="shared" si="236"/>
        <v>3</v>
      </c>
      <c r="T228" s="11">
        <f t="shared" si="237"/>
        <v>0</v>
      </c>
      <c r="U228" s="11">
        <f t="shared" si="238"/>
        <v>0</v>
      </c>
      <c r="V228" s="11">
        <f t="shared" si="239"/>
        <v>0.625</v>
      </c>
      <c r="W228" s="11">
        <f t="shared" si="240"/>
        <v>0</v>
      </c>
      <c r="X228" s="11">
        <f t="shared" si="241"/>
        <v>0</v>
      </c>
      <c r="Y228" s="11">
        <f t="shared" si="242"/>
        <v>0.625</v>
      </c>
      <c r="Z228" s="11">
        <f t="shared" si="243"/>
        <v>0.625</v>
      </c>
      <c r="AA228" s="11">
        <f t="shared" si="244"/>
        <v>0.625</v>
      </c>
      <c r="AB228" s="11">
        <f t="shared" si="245"/>
        <v>0</v>
      </c>
      <c r="AC228" s="10">
        <f t="shared" si="246"/>
        <v>2.5</v>
      </c>
      <c r="AD228" s="11">
        <f t="shared" si="247"/>
        <v>1</v>
      </c>
      <c r="AE228" s="11">
        <f t="shared" si="248"/>
        <v>0</v>
      </c>
      <c r="AF228" s="11">
        <f t="shared" si="249"/>
        <v>0</v>
      </c>
      <c r="AG228" s="11">
        <f t="shared" si="250"/>
        <v>2</v>
      </c>
      <c r="AH228" s="11">
        <f t="shared" si="251"/>
        <v>0</v>
      </c>
      <c r="AI228" s="11">
        <f t="shared" si="252"/>
        <v>0</v>
      </c>
      <c r="AJ228" s="10">
        <f t="shared" si="253"/>
        <v>3</v>
      </c>
      <c r="AK228" s="11">
        <f t="shared" si="254"/>
        <v>1</v>
      </c>
      <c r="AL228" s="11">
        <f t="shared" si="255"/>
        <v>1</v>
      </c>
      <c r="AM228" s="11">
        <f t="shared" si="256"/>
        <v>1</v>
      </c>
      <c r="AN228" s="11">
        <f t="shared" si="257"/>
        <v>1</v>
      </c>
      <c r="AO228" s="11">
        <f t="shared" si="258"/>
        <v>0</v>
      </c>
      <c r="AP228" s="11">
        <f t="shared" si="259"/>
        <v>0</v>
      </c>
      <c r="AQ228" s="10">
        <f t="shared" si="260"/>
        <v>4</v>
      </c>
      <c r="AR228" s="11">
        <f t="shared" si="261"/>
        <v>1</v>
      </c>
      <c r="AS228" s="11">
        <f t="shared" si="262"/>
        <v>1</v>
      </c>
      <c r="AT228" s="11">
        <f t="shared" si="263"/>
        <v>1</v>
      </c>
      <c r="AU228" s="11">
        <f t="shared" si="264"/>
        <v>1</v>
      </c>
      <c r="AV228" s="11">
        <f t="shared" si="265"/>
        <v>0</v>
      </c>
      <c r="AW228" s="11">
        <f t="shared" si="266"/>
        <v>0</v>
      </c>
      <c r="AX228" s="10">
        <f t="shared" si="267"/>
        <v>4</v>
      </c>
      <c r="AY228" s="12" t="s">
        <v>1523</v>
      </c>
      <c r="AZ228" s="12">
        <v>897</v>
      </c>
      <c r="BA228" s="13">
        <v>2113</v>
      </c>
      <c r="BB228" s="10">
        <f t="shared" si="71"/>
        <v>1</v>
      </c>
      <c r="BC228" s="17">
        <f t="shared" si="268"/>
        <v>2.9</v>
      </c>
      <c r="BD228" s="10" t="str">
        <f t="shared" si="269"/>
        <v>Bra</v>
      </c>
    </row>
    <row r="229" spans="1:56" ht="14.25" x14ac:dyDescent="0.2">
      <c r="A229" s="6" t="s">
        <v>947</v>
      </c>
      <c r="B229" s="7">
        <v>1462</v>
      </c>
      <c r="C229" s="6" t="s">
        <v>1037</v>
      </c>
      <c r="D229" s="9" t="str">
        <f t="shared" si="221"/>
        <v>Johanna Ljung Abrahamsson</v>
      </c>
      <c r="E229" s="10" t="str">
        <f t="shared" si="222"/>
        <v>johanna.ljungabrahamsson@lillaedet.se</v>
      </c>
      <c r="F229" s="10" t="str">
        <f t="shared" si="223"/>
        <v>Ungdomssamordnare</v>
      </c>
      <c r="G229" s="11">
        <f t="shared" si="224"/>
        <v>1.25</v>
      </c>
      <c r="H229" s="11">
        <f t="shared" si="225"/>
        <v>0</v>
      </c>
      <c r="I229" s="11">
        <f t="shared" si="226"/>
        <v>0</v>
      </c>
      <c r="J229" s="11">
        <f t="shared" si="227"/>
        <v>1.25</v>
      </c>
      <c r="K229" s="11">
        <f t="shared" si="228"/>
        <v>0</v>
      </c>
      <c r="L229" s="10">
        <f t="shared" si="229"/>
        <v>2.5</v>
      </c>
      <c r="M229" s="11">
        <f t="shared" si="230"/>
        <v>0</v>
      </c>
      <c r="N229" s="11">
        <f t="shared" si="231"/>
        <v>1</v>
      </c>
      <c r="O229" s="11">
        <f t="shared" si="232"/>
        <v>0</v>
      </c>
      <c r="P229" s="11">
        <f t="shared" si="233"/>
        <v>1</v>
      </c>
      <c r="Q229" s="11">
        <f t="shared" si="234"/>
        <v>1</v>
      </c>
      <c r="R229" s="11">
        <f t="shared" si="235"/>
        <v>0</v>
      </c>
      <c r="S229" s="10">
        <f t="shared" si="236"/>
        <v>3</v>
      </c>
      <c r="T229" s="11">
        <f t="shared" si="237"/>
        <v>0</v>
      </c>
      <c r="U229" s="11">
        <f t="shared" si="238"/>
        <v>0.625</v>
      </c>
      <c r="V229" s="11">
        <f t="shared" si="239"/>
        <v>0.625</v>
      </c>
      <c r="W229" s="11">
        <f t="shared" si="240"/>
        <v>0</v>
      </c>
      <c r="X229" s="11">
        <f t="shared" si="241"/>
        <v>0.625</v>
      </c>
      <c r="Y229" s="11">
        <f t="shared" si="242"/>
        <v>0.625</v>
      </c>
      <c r="Z229" s="11">
        <f t="shared" si="243"/>
        <v>0</v>
      </c>
      <c r="AA229" s="11">
        <f t="shared" si="244"/>
        <v>0</v>
      </c>
      <c r="AB229" s="11">
        <f t="shared" si="245"/>
        <v>0</v>
      </c>
      <c r="AC229" s="10">
        <f t="shared" si="246"/>
        <v>2.5</v>
      </c>
      <c r="AD229" s="11">
        <f t="shared" si="247"/>
        <v>1</v>
      </c>
      <c r="AE229" s="11">
        <f t="shared" si="248"/>
        <v>0</v>
      </c>
      <c r="AF229" s="11">
        <f t="shared" si="249"/>
        <v>0</v>
      </c>
      <c r="AG229" s="11">
        <f t="shared" si="250"/>
        <v>0</v>
      </c>
      <c r="AH229" s="11">
        <f t="shared" si="251"/>
        <v>0</v>
      </c>
      <c r="AI229" s="11">
        <f t="shared" si="252"/>
        <v>0</v>
      </c>
      <c r="AJ229" s="10">
        <f t="shared" si="253"/>
        <v>1</v>
      </c>
      <c r="AK229" s="11">
        <f t="shared" si="254"/>
        <v>1</v>
      </c>
      <c r="AL229" s="11">
        <f t="shared" si="255"/>
        <v>1</v>
      </c>
      <c r="AM229" s="11">
        <f t="shared" si="256"/>
        <v>1</v>
      </c>
      <c r="AN229" s="11">
        <f t="shared" si="257"/>
        <v>1</v>
      </c>
      <c r="AO229" s="11">
        <f t="shared" si="258"/>
        <v>1</v>
      </c>
      <c r="AP229" s="11">
        <f t="shared" si="259"/>
        <v>0</v>
      </c>
      <c r="AQ229" s="10">
        <f t="shared" si="260"/>
        <v>5</v>
      </c>
      <c r="AR229" s="11">
        <f t="shared" si="261"/>
        <v>1</v>
      </c>
      <c r="AS229" s="11">
        <f t="shared" si="262"/>
        <v>1</v>
      </c>
      <c r="AT229" s="11">
        <f t="shared" si="263"/>
        <v>1</v>
      </c>
      <c r="AU229" s="11">
        <f t="shared" si="264"/>
        <v>0</v>
      </c>
      <c r="AV229" s="11">
        <f t="shared" si="265"/>
        <v>0</v>
      </c>
      <c r="AW229" s="11">
        <f t="shared" si="266"/>
        <v>0</v>
      </c>
      <c r="AX229" s="10">
        <f t="shared" si="267"/>
        <v>3</v>
      </c>
      <c r="AY229" s="12">
        <v>931</v>
      </c>
      <c r="AZ229" s="12">
        <v>882</v>
      </c>
      <c r="BA229" s="13">
        <v>1813</v>
      </c>
      <c r="BB229" s="10">
        <f t="shared" si="71"/>
        <v>0</v>
      </c>
      <c r="BC229" s="17">
        <f t="shared" si="268"/>
        <v>2.4</v>
      </c>
      <c r="BD229" s="10" t="str">
        <f t="shared" si="269"/>
        <v>Varken eller</v>
      </c>
    </row>
    <row r="230" spans="1:56" ht="14.25" x14ac:dyDescent="0.2">
      <c r="A230" s="6" t="s">
        <v>947</v>
      </c>
      <c r="B230" s="7">
        <v>1489</v>
      </c>
      <c r="C230" s="6" t="s">
        <v>768</v>
      </c>
      <c r="D230" s="9" t="str">
        <f t="shared" si="221"/>
        <v>Lena Eriksson</v>
      </c>
      <c r="E230" s="10" t="str">
        <f t="shared" si="222"/>
        <v>lena.eriksson@alingsas.se</v>
      </c>
      <c r="F230" s="10" t="str">
        <f t="shared" si="223"/>
        <v>avdelningschef</v>
      </c>
      <c r="G230" s="11">
        <f t="shared" si="224"/>
        <v>0</v>
      </c>
      <c r="H230" s="11">
        <f t="shared" si="225"/>
        <v>0</v>
      </c>
      <c r="I230" s="11">
        <f t="shared" si="226"/>
        <v>1.25</v>
      </c>
      <c r="J230" s="11">
        <f t="shared" si="227"/>
        <v>1.25</v>
      </c>
      <c r="K230" s="11">
        <f t="shared" si="228"/>
        <v>0</v>
      </c>
      <c r="L230" s="10">
        <f t="shared" si="229"/>
        <v>2.5</v>
      </c>
      <c r="M230" s="11">
        <f t="shared" si="230"/>
        <v>0</v>
      </c>
      <c r="N230" s="11">
        <f t="shared" si="231"/>
        <v>1</v>
      </c>
      <c r="O230" s="11">
        <f t="shared" si="232"/>
        <v>1</v>
      </c>
      <c r="P230" s="11">
        <f t="shared" si="233"/>
        <v>1</v>
      </c>
      <c r="Q230" s="11">
        <f t="shared" si="234"/>
        <v>1</v>
      </c>
      <c r="R230" s="11">
        <f t="shared" si="235"/>
        <v>0</v>
      </c>
      <c r="S230" s="10">
        <f t="shared" si="236"/>
        <v>4</v>
      </c>
      <c r="T230" s="11">
        <f t="shared" si="237"/>
        <v>0.625</v>
      </c>
      <c r="U230" s="11">
        <f t="shared" si="238"/>
        <v>0.625</v>
      </c>
      <c r="V230" s="11">
        <f t="shared" si="239"/>
        <v>0.625</v>
      </c>
      <c r="W230" s="11">
        <f t="shared" si="240"/>
        <v>0</v>
      </c>
      <c r="X230" s="11">
        <f t="shared" si="241"/>
        <v>0</v>
      </c>
      <c r="Y230" s="11">
        <f t="shared" si="242"/>
        <v>0.625</v>
      </c>
      <c r="Z230" s="11">
        <f t="shared" si="243"/>
        <v>0.625</v>
      </c>
      <c r="AA230" s="11">
        <f t="shared" si="244"/>
        <v>0.625</v>
      </c>
      <c r="AB230" s="11">
        <f t="shared" si="245"/>
        <v>0</v>
      </c>
      <c r="AC230" s="10">
        <f t="shared" si="246"/>
        <v>3.75</v>
      </c>
      <c r="AD230" s="11">
        <f t="shared" si="247"/>
        <v>0</v>
      </c>
      <c r="AE230" s="11">
        <f t="shared" si="248"/>
        <v>2</v>
      </c>
      <c r="AF230" s="11">
        <f t="shared" si="249"/>
        <v>0</v>
      </c>
      <c r="AG230" s="11">
        <f t="shared" si="250"/>
        <v>2</v>
      </c>
      <c r="AH230" s="11">
        <f t="shared" si="251"/>
        <v>1</v>
      </c>
      <c r="AI230" s="11">
        <f t="shared" si="252"/>
        <v>0</v>
      </c>
      <c r="AJ230" s="10">
        <f t="shared" si="253"/>
        <v>5</v>
      </c>
      <c r="AK230" s="11">
        <f t="shared" si="254"/>
        <v>1</v>
      </c>
      <c r="AL230" s="11">
        <f t="shared" si="255"/>
        <v>1</v>
      </c>
      <c r="AM230" s="11">
        <f t="shared" si="256"/>
        <v>1</v>
      </c>
      <c r="AN230" s="11">
        <f t="shared" si="257"/>
        <v>1</v>
      </c>
      <c r="AO230" s="11">
        <f t="shared" si="258"/>
        <v>1</v>
      </c>
      <c r="AP230" s="11">
        <f t="shared" si="259"/>
        <v>0</v>
      </c>
      <c r="AQ230" s="10">
        <f t="shared" si="260"/>
        <v>5</v>
      </c>
      <c r="AR230" s="11">
        <f t="shared" si="261"/>
        <v>0</v>
      </c>
      <c r="AS230" s="11">
        <f t="shared" si="262"/>
        <v>0</v>
      </c>
      <c r="AT230" s="11">
        <f t="shared" si="263"/>
        <v>1</v>
      </c>
      <c r="AU230" s="11">
        <f t="shared" si="264"/>
        <v>1</v>
      </c>
      <c r="AV230" s="11">
        <f t="shared" si="265"/>
        <v>0</v>
      </c>
      <c r="AW230" s="11">
        <f t="shared" si="266"/>
        <v>0</v>
      </c>
      <c r="AX230" s="10">
        <f t="shared" si="267"/>
        <v>2</v>
      </c>
      <c r="AY230" s="12">
        <v>847</v>
      </c>
      <c r="AZ230" s="12">
        <v>923</v>
      </c>
      <c r="BA230" s="13">
        <v>1770</v>
      </c>
      <c r="BB230" s="10">
        <f t="shared" si="71"/>
        <v>0</v>
      </c>
      <c r="BC230" s="17">
        <f t="shared" si="268"/>
        <v>3.2</v>
      </c>
      <c r="BD230" s="10" t="str">
        <f t="shared" si="269"/>
        <v>Varken eller</v>
      </c>
    </row>
    <row r="231" spans="1:56" ht="14.25" x14ac:dyDescent="0.2">
      <c r="A231" s="6" t="s">
        <v>947</v>
      </c>
      <c r="B231" s="7">
        <v>1471</v>
      </c>
      <c r="C231" s="6" t="s">
        <v>806</v>
      </c>
      <c r="D231" s="9" t="str">
        <f t="shared" si="221"/>
        <v>Susanne lövgren Frost</v>
      </c>
      <c r="E231" s="10" t="str">
        <f t="shared" si="222"/>
        <v>susanne.lovgren-frost@gotene.se</v>
      </c>
      <c r="F231" s="10" t="str">
        <f t="shared" si="223"/>
        <v>Samordnare fritid ungdom</v>
      </c>
      <c r="G231" s="11">
        <f t="shared" si="224"/>
        <v>1.25</v>
      </c>
      <c r="H231" s="11">
        <f t="shared" si="225"/>
        <v>1.25</v>
      </c>
      <c r="I231" s="11">
        <f t="shared" si="226"/>
        <v>1.25</v>
      </c>
      <c r="J231" s="11">
        <f t="shared" si="227"/>
        <v>0</v>
      </c>
      <c r="K231" s="11">
        <f t="shared" si="228"/>
        <v>0</v>
      </c>
      <c r="L231" s="10">
        <f t="shared" si="229"/>
        <v>3.75</v>
      </c>
      <c r="M231" s="11">
        <f t="shared" si="230"/>
        <v>1</v>
      </c>
      <c r="N231" s="11">
        <f t="shared" si="231"/>
        <v>1</v>
      </c>
      <c r="O231" s="11">
        <f t="shared" si="232"/>
        <v>1</v>
      </c>
      <c r="P231" s="11">
        <f t="shared" si="233"/>
        <v>1</v>
      </c>
      <c r="Q231" s="11">
        <f t="shared" si="234"/>
        <v>0</v>
      </c>
      <c r="R231" s="11">
        <f t="shared" si="235"/>
        <v>0</v>
      </c>
      <c r="S231" s="10">
        <f t="shared" si="236"/>
        <v>4</v>
      </c>
      <c r="T231" s="11">
        <f t="shared" si="237"/>
        <v>0.625</v>
      </c>
      <c r="U231" s="11">
        <f t="shared" si="238"/>
        <v>0.625</v>
      </c>
      <c r="V231" s="11">
        <f t="shared" si="239"/>
        <v>0</v>
      </c>
      <c r="W231" s="11">
        <f t="shared" si="240"/>
        <v>0</v>
      </c>
      <c r="X231" s="11">
        <f t="shared" si="241"/>
        <v>0.625</v>
      </c>
      <c r="Y231" s="11">
        <f t="shared" si="242"/>
        <v>0.625</v>
      </c>
      <c r="Z231" s="11">
        <f t="shared" si="243"/>
        <v>0.625</v>
      </c>
      <c r="AA231" s="11">
        <f t="shared" si="244"/>
        <v>0.625</v>
      </c>
      <c r="AB231" s="11">
        <f t="shared" si="245"/>
        <v>0</v>
      </c>
      <c r="AC231" s="10">
        <f t="shared" si="246"/>
        <v>3.75</v>
      </c>
      <c r="AD231" s="11">
        <f t="shared" si="247"/>
        <v>0</v>
      </c>
      <c r="AE231" s="11">
        <f t="shared" si="248"/>
        <v>2</v>
      </c>
      <c r="AF231" s="11">
        <f t="shared" si="249"/>
        <v>1</v>
      </c>
      <c r="AG231" s="11">
        <f t="shared" si="250"/>
        <v>0</v>
      </c>
      <c r="AH231" s="11">
        <f t="shared" si="251"/>
        <v>1</v>
      </c>
      <c r="AI231" s="11">
        <f t="shared" si="252"/>
        <v>0</v>
      </c>
      <c r="AJ231" s="10">
        <f t="shared" si="253"/>
        <v>4</v>
      </c>
      <c r="AK231" s="11">
        <f t="shared" si="254"/>
        <v>1</v>
      </c>
      <c r="AL231" s="11">
        <f t="shared" si="255"/>
        <v>1</v>
      </c>
      <c r="AM231" s="11">
        <f t="shared" si="256"/>
        <v>1</v>
      </c>
      <c r="AN231" s="11">
        <f t="shared" si="257"/>
        <v>1</v>
      </c>
      <c r="AO231" s="11">
        <f t="shared" si="258"/>
        <v>0</v>
      </c>
      <c r="AP231" s="11">
        <f t="shared" si="259"/>
        <v>0</v>
      </c>
      <c r="AQ231" s="10">
        <f t="shared" si="260"/>
        <v>4</v>
      </c>
      <c r="AR231" s="11">
        <f t="shared" si="261"/>
        <v>0</v>
      </c>
      <c r="AS231" s="11">
        <f t="shared" si="262"/>
        <v>1</v>
      </c>
      <c r="AT231" s="11">
        <f t="shared" si="263"/>
        <v>0</v>
      </c>
      <c r="AU231" s="11">
        <f t="shared" si="264"/>
        <v>0</v>
      </c>
      <c r="AV231" s="11">
        <f t="shared" si="265"/>
        <v>0</v>
      </c>
      <c r="AW231" s="11">
        <f t="shared" si="266"/>
        <v>0</v>
      </c>
      <c r="AX231" s="10">
        <f t="shared" si="267"/>
        <v>1</v>
      </c>
      <c r="AY231" s="12">
        <v>922</v>
      </c>
      <c r="AZ231" s="12">
        <v>716</v>
      </c>
      <c r="BA231" s="13">
        <v>1638</v>
      </c>
      <c r="BB231" s="10">
        <f t="shared" si="71"/>
        <v>0</v>
      </c>
      <c r="BC231" s="17">
        <f t="shared" si="268"/>
        <v>2.9</v>
      </c>
      <c r="BD231" s="10" t="str">
        <f t="shared" si="269"/>
        <v>Bra</v>
      </c>
    </row>
    <row r="232" spans="1:56" ht="14.25" x14ac:dyDescent="0.2">
      <c r="A232" s="6" t="s">
        <v>947</v>
      </c>
      <c r="B232" s="7">
        <v>1452</v>
      </c>
      <c r="C232" s="6" t="s">
        <v>852</v>
      </c>
      <c r="D232" s="9" t="str">
        <f t="shared" si="221"/>
        <v>Ingrid Björk</v>
      </c>
      <c r="E232" s="10" t="str">
        <f t="shared" si="222"/>
        <v>ingrid.bjork@tranemo.se</v>
      </c>
      <c r="F232" s="10" t="str">
        <f t="shared" si="223"/>
        <v>Ungdomskonsulent</v>
      </c>
      <c r="G232" s="11">
        <f t="shared" si="224"/>
        <v>0</v>
      </c>
      <c r="H232" s="11">
        <f t="shared" si="225"/>
        <v>0</v>
      </c>
      <c r="I232" s="11">
        <f t="shared" si="226"/>
        <v>0</v>
      </c>
      <c r="J232" s="11">
        <f t="shared" si="227"/>
        <v>1.25</v>
      </c>
      <c r="K232" s="11">
        <f t="shared" si="228"/>
        <v>0</v>
      </c>
      <c r="L232" s="10">
        <f t="shared" si="229"/>
        <v>1.25</v>
      </c>
      <c r="M232" s="11">
        <f t="shared" si="230"/>
        <v>1</v>
      </c>
      <c r="N232" s="11">
        <f t="shared" si="231"/>
        <v>1</v>
      </c>
      <c r="O232" s="11">
        <f t="shared" si="232"/>
        <v>1</v>
      </c>
      <c r="P232" s="11">
        <f t="shared" si="233"/>
        <v>1</v>
      </c>
      <c r="Q232" s="11">
        <f t="shared" si="234"/>
        <v>0</v>
      </c>
      <c r="R232" s="11">
        <f t="shared" si="235"/>
        <v>0</v>
      </c>
      <c r="S232" s="10">
        <f t="shared" si="236"/>
        <v>4</v>
      </c>
      <c r="T232" s="11">
        <f t="shared" si="237"/>
        <v>0</v>
      </c>
      <c r="U232" s="11">
        <f t="shared" si="238"/>
        <v>0</v>
      </c>
      <c r="V232" s="11">
        <f t="shared" si="239"/>
        <v>0.625</v>
      </c>
      <c r="W232" s="11">
        <f t="shared" si="240"/>
        <v>0.625</v>
      </c>
      <c r="X232" s="11">
        <f t="shared" si="241"/>
        <v>0</v>
      </c>
      <c r="Y232" s="11">
        <f t="shared" si="242"/>
        <v>0.625</v>
      </c>
      <c r="Z232" s="11">
        <f t="shared" si="243"/>
        <v>0.625</v>
      </c>
      <c r="AA232" s="11">
        <f t="shared" si="244"/>
        <v>0.625</v>
      </c>
      <c r="AB232" s="11">
        <f t="shared" si="245"/>
        <v>0</v>
      </c>
      <c r="AC232" s="10">
        <f t="shared" si="246"/>
        <v>3.125</v>
      </c>
      <c r="AD232" s="11">
        <f t="shared" si="247"/>
        <v>1</v>
      </c>
      <c r="AE232" s="11">
        <f t="shared" si="248"/>
        <v>0</v>
      </c>
      <c r="AF232" s="11">
        <f t="shared" si="249"/>
        <v>0</v>
      </c>
      <c r="AG232" s="11">
        <f t="shared" si="250"/>
        <v>2</v>
      </c>
      <c r="AH232" s="11">
        <f t="shared" si="251"/>
        <v>0</v>
      </c>
      <c r="AI232" s="11">
        <f t="shared" si="252"/>
        <v>0</v>
      </c>
      <c r="AJ232" s="10">
        <f t="shared" si="253"/>
        <v>3</v>
      </c>
      <c r="AK232" s="11">
        <f t="shared" si="254"/>
        <v>1</v>
      </c>
      <c r="AL232" s="11">
        <f t="shared" si="255"/>
        <v>1</v>
      </c>
      <c r="AM232" s="11">
        <f t="shared" si="256"/>
        <v>1</v>
      </c>
      <c r="AN232" s="11">
        <f t="shared" si="257"/>
        <v>1</v>
      </c>
      <c r="AO232" s="11">
        <f t="shared" si="258"/>
        <v>0</v>
      </c>
      <c r="AP232" s="11">
        <f t="shared" si="259"/>
        <v>0</v>
      </c>
      <c r="AQ232" s="10">
        <f t="shared" si="260"/>
        <v>4</v>
      </c>
      <c r="AR232" s="11">
        <f t="shared" si="261"/>
        <v>1</v>
      </c>
      <c r="AS232" s="11">
        <f t="shared" si="262"/>
        <v>1</v>
      </c>
      <c r="AT232" s="11">
        <f t="shared" si="263"/>
        <v>1</v>
      </c>
      <c r="AU232" s="11">
        <f t="shared" si="264"/>
        <v>0</v>
      </c>
      <c r="AV232" s="11">
        <f t="shared" si="265"/>
        <v>1</v>
      </c>
      <c r="AW232" s="11">
        <f t="shared" si="266"/>
        <v>0</v>
      </c>
      <c r="AX232" s="10">
        <f t="shared" si="267"/>
        <v>4</v>
      </c>
      <c r="AY232" s="12" t="s">
        <v>1556</v>
      </c>
      <c r="AZ232" s="12" t="s">
        <v>1667</v>
      </c>
      <c r="BA232" s="13">
        <v>2220</v>
      </c>
      <c r="BB232" s="10">
        <f t="shared" si="71"/>
        <v>1</v>
      </c>
      <c r="BC232" s="17">
        <f t="shared" si="268"/>
        <v>2.9</v>
      </c>
      <c r="BD232" s="10" t="str">
        <f t="shared" si="269"/>
        <v>Bra</v>
      </c>
    </row>
    <row r="233" spans="1:56" ht="14.25" x14ac:dyDescent="0.2">
      <c r="A233" s="6" t="s">
        <v>947</v>
      </c>
      <c r="B233" s="7">
        <v>1499</v>
      </c>
      <c r="C233" s="6" t="s">
        <v>785</v>
      </c>
      <c r="D233" s="9" t="str">
        <f t="shared" si="221"/>
        <v>Bengt Nilsson</v>
      </c>
      <c r="E233" s="10" t="str">
        <f t="shared" si="222"/>
        <v>bengt.nilsson@falkoping.se</v>
      </c>
      <c r="F233" s="10" t="str">
        <f t="shared" si="223"/>
        <v>Drogförebyggande samordnare</v>
      </c>
      <c r="G233" s="11">
        <f t="shared" si="224"/>
        <v>0</v>
      </c>
      <c r="H233" s="11">
        <f t="shared" si="225"/>
        <v>0</v>
      </c>
      <c r="I233" s="11">
        <f t="shared" si="226"/>
        <v>0</v>
      </c>
      <c r="J233" s="11">
        <f t="shared" si="227"/>
        <v>0</v>
      </c>
      <c r="K233" s="11">
        <f t="shared" si="228"/>
        <v>0</v>
      </c>
      <c r="L233" s="10">
        <f t="shared" si="229"/>
        <v>0</v>
      </c>
      <c r="M233" s="11">
        <f t="shared" si="230"/>
        <v>1</v>
      </c>
      <c r="N233" s="11">
        <f t="shared" si="231"/>
        <v>1</v>
      </c>
      <c r="O233" s="11">
        <f t="shared" si="232"/>
        <v>1</v>
      </c>
      <c r="P233" s="11">
        <f t="shared" si="233"/>
        <v>1</v>
      </c>
      <c r="Q233" s="11">
        <f t="shared" si="234"/>
        <v>1</v>
      </c>
      <c r="R233" s="11">
        <f t="shared" si="235"/>
        <v>0</v>
      </c>
      <c r="S233" s="10">
        <f t="shared" si="236"/>
        <v>5</v>
      </c>
      <c r="T233" s="11">
        <f t="shared" si="237"/>
        <v>0.625</v>
      </c>
      <c r="U233" s="11">
        <f t="shared" si="238"/>
        <v>0</v>
      </c>
      <c r="V233" s="11">
        <f t="shared" si="239"/>
        <v>0.625</v>
      </c>
      <c r="W233" s="11">
        <f t="shared" si="240"/>
        <v>0.625</v>
      </c>
      <c r="X233" s="11">
        <f t="shared" si="241"/>
        <v>0.625</v>
      </c>
      <c r="Y233" s="11">
        <f t="shared" si="242"/>
        <v>0.625</v>
      </c>
      <c r="Z233" s="11">
        <f t="shared" si="243"/>
        <v>0.625</v>
      </c>
      <c r="AA233" s="11">
        <f t="shared" si="244"/>
        <v>0</v>
      </c>
      <c r="AB233" s="11">
        <f t="shared" si="245"/>
        <v>0</v>
      </c>
      <c r="AC233" s="10">
        <f t="shared" si="246"/>
        <v>3.75</v>
      </c>
      <c r="AD233" s="11">
        <f t="shared" si="247"/>
        <v>0</v>
      </c>
      <c r="AE233" s="11">
        <f t="shared" si="248"/>
        <v>2</v>
      </c>
      <c r="AF233" s="11">
        <f t="shared" si="249"/>
        <v>0</v>
      </c>
      <c r="AG233" s="11">
        <f t="shared" si="250"/>
        <v>2</v>
      </c>
      <c r="AH233" s="11">
        <f t="shared" si="251"/>
        <v>1</v>
      </c>
      <c r="AI233" s="11">
        <f t="shared" si="252"/>
        <v>0</v>
      </c>
      <c r="AJ233" s="10">
        <f t="shared" si="253"/>
        <v>5</v>
      </c>
      <c r="AK233" s="11">
        <f t="shared" si="254"/>
        <v>1</v>
      </c>
      <c r="AL233" s="11">
        <f t="shared" si="255"/>
        <v>1</v>
      </c>
      <c r="AM233" s="11">
        <f t="shared" si="256"/>
        <v>1</v>
      </c>
      <c r="AN233" s="11">
        <f t="shared" si="257"/>
        <v>1</v>
      </c>
      <c r="AO233" s="11">
        <f t="shared" si="258"/>
        <v>1</v>
      </c>
      <c r="AP233" s="11">
        <f t="shared" si="259"/>
        <v>0</v>
      </c>
      <c r="AQ233" s="10">
        <f t="shared" si="260"/>
        <v>5</v>
      </c>
      <c r="AR233" s="11">
        <f t="shared" si="261"/>
        <v>1</v>
      </c>
      <c r="AS233" s="11">
        <f t="shared" si="262"/>
        <v>1</v>
      </c>
      <c r="AT233" s="11">
        <f t="shared" si="263"/>
        <v>1</v>
      </c>
      <c r="AU233" s="11">
        <f t="shared" si="264"/>
        <v>0</v>
      </c>
      <c r="AV233" s="11">
        <f t="shared" si="265"/>
        <v>0</v>
      </c>
      <c r="AW233" s="11">
        <f t="shared" si="266"/>
        <v>0</v>
      </c>
      <c r="AX233" s="10">
        <f t="shared" si="267"/>
        <v>3</v>
      </c>
      <c r="AY233" s="12" t="s">
        <v>1583</v>
      </c>
      <c r="AZ233" s="12">
        <v>970</v>
      </c>
      <c r="BA233" s="13">
        <v>2464</v>
      </c>
      <c r="BB233" s="10">
        <f t="shared" si="71"/>
        <v>2</v>
      </c>
      <c r="BC233" s="17">
        <f t="shared" si="268"/>
        <v>3.4</v>
      </c>
      <c r="BD233" s="10" t="str">
        <f t="shared" si="269"/>
        <v>Bra</v>
      </c>
    </row>
    <row r="234" spans="1:56" ht="14.25" x14ac:dyDescent="0.2">
      <c r="A234" s="6" t="s">
        <v>947</v>
      </c>
      <c r="B234" s="7">
        <v>1442</v>
      </c>
      <c r="C234" s="6" t="s">
        <v>1030</v>
      </c>
      <c r="D234" s="9" t="str">
        <f t="shared" si="221"/>
        <v>Robert Hagström</v>
      </c>
      <c r="E234" s="10" t="str">
        <f t="shared" si="222"/>
        <v>robert.hagstrom@vargarda.se</v>
      </c>
      <c r="F234" s="10" t="str">
        <f t="shared" si="223"/>
        <v>folkhälsosamordnare</v>
      </c>
      <c r="G234" s="11">
        <f t="shared" si="224"/>
        <v>0</v>
      </c>
      <c r="H234" s="11">
        <f t="shared" si="225"/>
        <v>0</v>
      </c>
      <c r="I234" s="11">
        <f t="shared" si="226"/>
        <v>1.25</v>
      </c>
      <c r="J234" s="11">
        <f t="shared" si="227"/>
        <v>1.25</v>
      </c>
      <c r="K234" s="11">
        <f t="shared" si="228"/>
        <v>0</v>
      </c>
      <c r="L234" s="10">
        <f t="shared" si="229"/>
        <v>2.5</v>
      </c>
      <c r="M234" s="11">
        <f t="shared" si="230"/>
        <v>1</v>
      </c>
      <c r="N234" s="11">
        <f t="shared" si="231"/>
        <v>0</v>
      </c>
      <c r="O234" s="11">
        <f t="shared" si="232"/>
        <v>1</v>
      </c>
      <c r="P234" s="11">
        <f t="shared" si="233"/>
        <v>1</v>
      </c>
      <c r="Q234" s="11">
        <f t="shared" si="234"/>
        <v>0</v>
      </c>
      <c r="R234" s="11">
        <f t="shared" si="235"/>
        <v>0</v>
      </c>
      <c r="S234" s="10">
        <f t="shared" si="236"/>
        <v>3</v>
      </c>
      <c r="T234" s="11">
        <f t="shared" si="237"/>
        <v>0</v>
      </c>
      <c r="U234" s="11">
        <f t="shared" si="238"/>
        <v>0.625</v>
      </c>
      <c r="V234" s="11">
        <f t="shared" si="239"/>
        <v>0.625</v>
      </c>
      <c r="W234" s="11">
        <f t="shared" si="240"/>
        <v>0.625</v>
      </c>
      <c r="X234" s="11">
        <f t="shared" si="241"/>
        <v>0</v>
      </c>
      <c r="Y234" s="11">
        <f t="shared" si="242"/>
        <v>0.625</v>
      </c>
      <c r="Z234" s="11">
        <f t="shared" si="243"/>
        <v>0</v>
      </c>
      <c r="AA234" s="11">
        <f t="shared" si="244"/>
        <v>0.625</v>
      </c>
      <c r="AB234" s="11">
        <f t="shared" si="245"/>
        <v>0</v>
      </c>
      <c r="AC234" s="10">
        <f t="shared" si="246"/>
        <v>3.125</v>
      </c>
      <c r="AD234" s="11">
        <f t="shared" si="247"/>
        <v>0</v>
      </c>
      <c r="AE234" s="11">
        <f t="shared" si="248"/>
        <v>2</v>
      </c>
      <c r="AF234" s="11">
        <f t="shared" si="249"/>
        <v>1</v>
      </c>
      <c r="AG234" s="11">
        <f t="shared" si="250"/>
        <v>0</v>
      </c>
      <c r="AH234" s="11">
        <f t="shared" si="251"/>
        <v>0</v>
      </c>
      <c r="AI234" s="11">
        <f t="shared" si="252"/>
        <v>0</v>
      </c>
      <c r="AJ234" s="10">
        <f t="shared" si="253"/>
        <v>3</v>
      </c>
      <c r="AK234" s="11">
        <f t="shared" si="254"/>
        <v>1</v>
      </c>
      <c r="AL234" s="11">
        <f t="shared" si="255"/>
        <v>1</v>
      </c>
      <c r="AM234" s="11">
        <f t="shared" si="256"/>
        <v>1</v>
      </c>
      <c r="AN234" s="11">
        <f t="shared" si="257"/>
        <v>1</v>
      </c>
      <c r="AO234" s="11">
        <f t="shared" si="258"/>
        <v>1</v>
      </c>
      <c r="AP234" s="11">
        <f t="shared" si="259"/>
        <v>0</v>
      </c>
      <c r="AQ234" s="10">
        <f t="shared" si="260"/>
        <v>5</v>
      </c>
      <c r="AR234" s="11">
        <f t="shared" si="261"/>
        <v>1</v>
      </c>
      <c r="AS234" s="11">
        <f t="shared" si="262"/>
        <v>1</v>
      </c>
      <c r="AT234" s="11">
        <f t="shared" si="263"/>
        <v>1</v>
      </c>
      <c r="AU234" s="11">
        <f t="shared" si="264"/>
        <v>0</v>
      </c>
      <c r="AV234" s="11">
        <f t="shared" si="265"/>
        <v>0</v>
      </c>
      <c r="AW234" s="11">
        <f t="shared" si="266"/>
        <v>0</v>
      </c>
      <c r="AX234" s="10">
        <f t="shared" si="267"/>
        <v>3</v>
      </c>
      <c r="AY234" s="12" t="s">
        <v>1668</v>
      </c>
      <c r="AZ234" s="12" t="s">
        <v>1490</v>
      </c>
      <c r="BA234" s="13">
        <v>3437</v>
      </c>
      <c r="BB234" s="10">
        <f t="shared" si="71"/>
        <v>5</v>
      </c>
      <c r="BC234" s="17">
        <f t="shared" si="268"/>
        <v>3.5</v>
      </c>
      <c r="BD234" s="10" t="str">
        <f t="shared" si="269"/>
        <v>Dålig</v>
      </c>
    </row>
    <row r="235" spans="1:56" ht="14.25" x14ac:dyDescent="0.2">
      <c r="A235" s="6" t="s">
        <v>947</v>
      </c>
      <c r="B235" s="7">
        <v>1485</v>
      </c>
      <c r="C235" s="6" t="s">
        <v>903</v>
      </c>
      <c r="D235" s="9" t="str">
        <f t="shared" si="221"/>
        <v>Valentina Velasquez</v>
      </c>
      <c r="E235" s="10" t="str">
        <f t="shared" si="222"/>
        <v>valentina.velasquez@uddevalla.se</v>
      </c>
      <c r="F235" s="10" t="str">
        <f t="shared" si="223"/>
        <v>Ungdomssamordnare</v>
      </c>
      <c r="G235" s="11">
        <f t="shared" si="224"/>
        <v>1.25</v>
      </c>
      <c r="H235" s="11">
        <f t="shared" si="225"/>
        <v>0</v>
      </c>
      <c r="I235" s="11">
        <f t="shared" si="226"/>
        <v>1.25</v>
      </c>
      <c r="J235" s="11">
        <f t="shared" si="227"/>
        <v>0</v>
      </c>
      <c r="K235" s="11">
        <f t="shared" si="228"/>
        <v>0</v>
      </c>
      <c r="L235" s="10">
        <f t="shared" si="229"/>
        <v>2.5</v>
      </c>
      <c r="M235" s="11">
        <f t="shared" si="230"/>
        <v>1</v>
      </c>
      <c r="N235" s="11">
        <f t="shared" si="231"/>
        <v>1</v>
      </c>
      <c r="O235" s="11">
        <f t="shared" si="232"/>
        <v>1</v>
      </c>
      <c r="P235" s="11">
        <f t="shared" si="233"/>
        <v>1</v>
      </c>
      <c r="Q235" s="11">
        <f t="shared" si="234"/>
        <v>1</v>
      </c>
      <c r="R235" s="11">
        <f t="shared" si="235"/>
        <v>0</v>
      </c>
      <c r="S235" s="10">
        <f t="shared" si="236"/>
        <v>5</v>
      </c>
      <c r="T235" s="11">
        <f t="shared" si="237"/>
        <v>0.625</v>
      </c>
      <c r="U235" s="11">
        <f t="shared" si="238"/>
        <v>0.625</v>
      </c>
      <c r="V235" s="11">
        <f t="shared" si="239"/>
        <v>0.625</v>
      </c>
      <c r="W235" s="11">
        <f t="shared" si="240"/>
        <v>0.625</v>
      </c>
      <c r="X235" s="11">
        <f t="shared" si="241"/>
        <v>0</v>
      </c>
      <c r="Y235" s="11">
        <f t="shared" si="242"/>
        <v>0.625</v>
      </c>
      <c r="Z235" s="11">
        <f t="shared" si="243"/>
        <v>0</v>
      </c>
      <c r="AA235" s="11">
        <f t="shared" si="244"/>
        <v>0.625</v>
      </c>
      <c r="AB235" s="11">
        <f t="shared" si="245"/>
        <v>0</v>
      </c>
      <c r="AC235" s="10">
        <f t="shared" si="246"/>
        <v>3.75</v>
      </c>
      <c r="AD235" s="11">
        <f t="shared" si="247"/>
        <v>0</v>
      </c>
      <c r="AE235" s="11">
        <f t="shared" si="248"/>
        <v>2</v>
      </c>
      <c r="AF235" s="11">
        <f t="shared" si="249"/>
        <v>0</v>
      </c>
      <c r="AG235" s="11">
        <f t="shared" si="250"/>
        <v>2</v>
      </c>
      <c r="AH235" s="11">
        <f t="shared" si="251"/>
        <v>0</v>
      </c>
      <c r="AI235" s="11">
        <f t="shared" si="252"/>
        <v>0</v>
      </c>
      <c r="AJ235" s="10">
        <f t="shared" si="253"/>
        <v>4</v>
      </c>
      <c r="AK235" s="11">
        <f t="shared" si="254"/>
        <v>1</v>
      </c>
      <c r="AL235" s="11">
        <f t="shared" si="255"/>
        <v>1</v>
      </c>
      <c r="AM235" s="11">
        <f t="shared" si="256"/>
        <v>1</v>
      </c>
      <c r="AN235" s="11">
        <f t="shared" si="257"/>
        <v>0</v>
      </c>
      <c r="AO235" s="11">
        <f t="shared" si="258"/>
        <v>1</v>
      </c>
      <c r="AP235" s="11">
        <f t="shared" si="259"/>
        <v>0</v>
      </c>
      <c r="AQ235" s="10">
        <f t="shared" si="260"/>
        <v>4</v>
      </c>
      <c r="AR235" s="11">
        <f t="shared" si="261"/>
        <v>0</v>
      </c>
      <c r="AS235" s="11">
        <f t="shared" si="262"/>
        <v>1</v>
      </c>
      <c r="AT235" s="11">
        <f t="shared" si="263"/>
        <v>0</v>
      </c>
      <c r="AU235" s="11">
        <f t="shared" si="264"/>
        <v>0</v>
      </c>
      <c r="AV235" s="11">
        <f t="shared" si="265"/>
        <v>0</v>
      </c>
      <c r="AW235" s="11">
        <f t="shared" si="266"/>
        <v>0</v>
      </c>
      <c r="AX235" s="10">
        <f t="shared" si="267"/>
        <v>1</v>
      </c>
      <c r="AY235" s="12" t="s">
        <v>1634</v>
      </c>
      <c r="AZ235" s="12" t="s">
        <v>1669</v>
      </c>
      <c r="BA235" s="13">
        <v>2832</v>
      </c>
      <c r="BB235" s="10">
        <f t="shared" si="71"/>
        <v>4</v>
      </c>
      <c r="BC235" s="17">
        <f t="shared" si="268"/>
        <v>3.5</v>
      </c>
      <c r="BD235" s="10" t="str">
        <f t="shared" si="269"/>
        <v>Varken eller</v>
      </c>
    </row>
    <row r="236" spans="1:56" ht="14.25" x14ac:dyDescent="0.2">
      <c r="A236" s="6" t="s">
        <v>947</v>
      </c>
      <c r="B236" s="7">
        <v>1482</v>
      </c>
      <c r="C236" s="6" t="s">
        <v>206</v>
      </c>
      <c r="D236" s="9" t="str">
        <f t="shared" si="221"/>
        <v>Thomas Hermansson</v>
      </c>
      <c r="E236" s="10" t="str">
        <f t="shared" si="222"/>
        <v>thomas.hermansson2@kungalv.se</v>
      </c>
      <c r="F236" s="10" t="str">
        <f t="shared" si="223"/>
        <v>vik enhetschef trygga ungdomsmiljöer</v>
      </c>
      <c r="G236" s="11">
        <f t="shared" si="224"/>
        <v>1.25</v>
      </c>
      <c r="H236" s="11">
        <f t="shared" si="225"/>
        <v>1.25</v>
      </c>
      <c r="I236" s="11">
        <f t="shared" si="226"/>
        <v>1.25</v>
      </c>
      <c r="J236" s="11">
        <f t="shared" si="227"/>
        <v>0</v>
      </c>
      <c r="K236" s="11">
        <f t="shared" si="228"/>
        <v>0</v>
      </c>
      <c r="L236" s="10">
        <f t="shared" si="229"/>
        <v>3.75</v>
      </c>
      <c r="M236" s="11">
        <f t="shared" si="230"/>
        <v>1</v>
      </c>
      <c r="N236" s="11">
        <f t="shared" si="231"/>
        <v>1</v>
      </c>
      <c r="O236" s="11">
        <f t="shared" si="232"/>
        <v>1</v>
      </c>
      <c r="P236" s="11">
        <f t="shared" si="233"/>
        <v>1</v>
      </c>
      <c r="Q236" s="11">
        <f t="shared" si="234"/>
        <v>0</v>
      </c>
      <c r="R236" s="11">
        <f t="shared" si="235"/>
        <v>0</v>
      </c>
      <c r="S236" s="10">
        <f t="shared" si="236"/>
        <v>4</v>
      </c>
      <c r="T236" s="11">
        <f t="shared" si="237"/>
        <v>0.625</v>
      </c>
      <c r="U236" s="11">
        <f t="shared" si="238"/>
        <v>0.625</v>
      </c>
      <c r="V236" s="11">
        <f t="shared" si="239"/>
        <v>0.625</v>
      </c>
      <c r="W236" s="11">
        <f t="shared" si="240"/>
        <v>0.625</v>
      </c>
      <c r="X236" s="11">
        <f t="shared" si="241"/>
        <v>0</v>
      </c>
      <c r="Y236" s="11">
        <f t="shared" si="242"/>
        <v>0.625</v>
      </c>
      <c r="Z236" s="11">
        <f t="shared" si="243"/>
        <v>0.625</v>
      </c>
      <c r="AA236" s="11">
        <f t="shared" si="244"/>
        <v>0.625</v>
      </c>
      <c r="AB236" s="11">
        <f t="shared" si="245"/>
        <v>0</v>
      </c>
      <c r="AC236" s="10">
        <f t="shared" si="246"/>
        <v>4.375</v>
      </c>
      <c r="AD236" s="11">
        <f t="shared" si="247"/>
        <v>0</v>
      </c>
      <c r="AE236" s="11">
        <f t="shared" si="248"/>
        <v>2</v>
      </c>
      <c r="AF236" s="11">
        <f t="shared" si="249"/>
        <v>0</v>
      </c>
      <c r="AG236" s="11">
        <f t="shared" si="250"/>
        <v>2</v>
      </c>
      <c r="AH236" s="11">
        <f t="shared" si="251"/>
        <v>0</v>
      </c>
      <c r="AI236" s="11">
        <f t="shared" si="252"/>
        <v>0</v>
      </c>
      <c r="AJ236" s="10">
        <f t="shared" si="253"/>
        <v>4</v>
      </c>
      <c r="AK236" s="11">
        <f t="shared" si="254"/>
        <v>1</v>
      </c>
      <c r="AL236" s="11">
        <f t="shared" si="255"/>
        <v>1</v>
      </c>
      <c r="AM236" s="11">
        <f t="shared" si="256"/>
        <v>1</v>
      </c>
      <c r="AN236" s="11">
        <f t="shared" si="257"/>
        <v>1</v>
      </c>
      <c r="AO236" s="11">
        <f t="shared" si="258"/>
        <v>1</v>
      </c>
      <c r="AP236" s="11">
        <f t="shared" si="259"/>
        <v>0</v>
      </c>
      <c r="AQ236" s="10">
        <f t="shared" si="260"/>
        <v>5</v>
      </c>
      <c r="AR236" s="11">
        <f t="shared" si="261"/>
        <v>1</v>
      </c>
      <c r="AS236" s="11">
        <f t="shared" si="262"/>
        <v>1</v>
      </c>
      <c r="AT236" s="11">
        <f t="shared" si="263"/>
        <v>1</v>
      </c>
      <c r="AU236" s="11">
        <f t="shared" si="264"/>
        <v>1</v>
      </c>
      <c r="AV236" s="11">
        <f t="shared" si="265"/>
        <v>0</v>
      </c>
      <c r="AW236" s="11">
        <f t="shared" si="266"/>
        <v>0</v>
      </c>
      <c r="AX236" s="10">
        <f t="shared" si="267"/>
        <v>4</v>
      </c>
      <c r="AY236" s="12" t="s">
        <v>1672</v>
      </c>
      <c r="AZ236" s="12">
        <v>771</v>
      </c>
      <c r="BA236" s="13">
        <v>2369</v>
      </c>
      <c r="BB236" s="10">
        <f t="shared" si="71"/>
        <v>2</v>
      </c>
      <c r="BC236" s="17">
        <f t="shared" si="268"/>
        <v>3.9</v>
      </c>
      <c r="BD236" s="10" t="str">
        <f t="shared" si="269"/>
        <v>Bra</v>
      </c>
    </row>
    <row r="237" spans="1:56" ht="14.25" x14ac:dyDescent="0.2">
      <c r="A237" s="6" t="s">
        <v>947</v>
      </c>
      <c r="B237" s="7">
        <v>1401</v>
      </c>
      <c r="C237" s="6" t="s">
        <v>690</v>
      </c>
      <c r="D237" s="9" t="str">
        <f t="shared" si="221"/>
        <v>Marie Westergård</v>
      </c>
      <c r="E237" s="10" t="str">
        <f t="shared" si="222"/>
        <v>marie.westergard@harryda.se</v>
      </c>
      <c r="F237" s="10" t="str">
        <f t="shared" si="223"/>
        <v>Enhetschef Fritid ungdom</v>
      </c>
      <c r="G237" s="11">
        <f t="shared" si="224"/>
        <v>1.25</v>
      </c>
      <c r="H237" s="11">
        <f t="shared" si="225"/>
        <v>1.25</v>
      </c>
      <c r="I237" s="11">
        <f t="shared" si="226"/>
        <v>1.25</v>
      </c>
      <c r="J237" s="11">
        <f t="shared" si="227"/>
        <v>1.25</v>
      </c>
      <c r="K237" s="11">
        <f t="shared" si="228"/>
        <v>0</v>
      </c>
      <c r="L237" s="10">
        <f t="shared" si="229"/>
        <v>5</v>
      </c>
      <c r="M237" s="11">
        <f t="shared" si="230"/>
        <v>1</v>
      </c>
      <c r="N237" s="11">
        <f t="shared" si="231"/>
        <v>1</v>
      </c>
      <c r="O237" s="11">
        <f t="shared" si="232"/>
        <v>1</v>
      </c>
      <c r="P237" s="11">
        <f t="shared" si="233"/>
        <v>1</v>
      </c>
      <c r="Q237" s="11">
        <f t="shared" si="234"/>
        <v>0</v>
      </c>
      <c r="R237" s="11">
        <f t="shared" si="235"/>
        <v>0</v>
      </c>
      <c r="S237" s="10">
        <f t="shared" si="236"/>
        <v>4</v>
      </c>
      <c r="T237" s="11">
        <f t="shared" si="237"/>
        <v>0.625</v>
      </c>
      <c r="U237" s="11">
        <f t="shared" si="238"/>
        <v>0.625</v>
      </c>
      <c r="V237" s="11">
        <f t="shared" si="239"/>
        <v>0.625</v>
      </c>
      <c r="W237" s="11">
        <f t="shared" si="240"/>
        <v>0.625</v>
      </c>
      <c r="X237" s="11">
        <f t="shared" si="241"/>
        <v>0</v>
      </c>
      <c r="Y237" s="11">
        <f t="shared" si="242"/>
        <v>0.625</v>
      </c>
      <c r="Z237" s="11">
        <f t="shared" si="243"/>
        <v>0</v>
      </c>
      <c r="AA237" s="11">
        <f t="shared" si="244"/>
        <v>0.625</v>
      </c>
      <c r="AB237" s="11">
        <f t="shared" si="245"/>
        <v>0</v>
      </c>
      <c r="AC237" s="10">
        <f t="shared" si="246"/>
        <v>3.75</v>
      </c>
      <c r="AD237" s="11">
        <f t="shared" si="247"/>
        <v>0</v>
      </c>
      <c r="AE237" s="11">
        <f t="shared" si="248"/>
        <v>2</v>
      </c>
      <c r="AF237" s="11">
        <f t="shared" si="249"/>
        <v>1</v>
      </c>
      <c r="AG237" s="11">
        <f t="shared" si="250"/>
        <v>0</v>
      </c>
      <c r="AH237" s="11">
        <f t="shared" si="251"/>
        <v>0</v>
      </c>
      <c r="AI237" s="11">
        <f t="shared" si="252"/>
        <v>0</v>
      </c>
      <c r="AJ237" s="10">
        <f t="shared" si="253"/>
        <v>3</v>
      </c>
      <c r="AK237" s="11">
        <f t="shared" si="254"/>
        <v>1</v>
      </c>
      <c r="AL237" s="11">
        <f t="shared" si="255"/>
        <v>1</v>
      </c>
      <c r="AM237" s="11">
        <f t="shared" si="256"/>
        <v>1</v>
      </c>
      <c r="AN237" s="11">
        <f t="shared" si="257"/>
        <v>1</v>
      </c>
      <c r="AO237" s="11">
        <f t="shared" si="258"/>
        <v>0</v>
      </c>
      <c r="AP237" s="11">
        <f t="shared" si="259"/>
        <v>0</v>
      </c>
      <c r="AQ237" s="10">
        <f t="shared" si="260"/>
        <v>4</v>
      </c>
      <c r="AR237" s="11">
        <f t="shared" si="261"/>
        <v>0</v>
      </c>
      <c r="AS237" s="11">
        <f t="shared" si="262"/>
        <v>1</v>
      </c>
      <c r="AT237" s="11">
        <f t="shared" si="263"/>
        <v>1</v>
      </c>
      <c r="AU237" s="11">
        <f t="shared" si="264"/>
        <v>0</v>
      </c>
      <c r="AV237" s="11">
        <f t="shared" si="265"/>
        <v>0</v>
      </c>
      <c r="AW237" s="11">
        <f t="shared" si="266"/>
        <v>0</v>
      </c>
      <c r="AX237" s="10">
        <f t="shared" si="267"/>
        <v>2</v>
      </c>
      <c r="AY237" s="12" t="s">
        <v>1673</v>
      </c>
      <c r="AZ237" s="12" t="s">
        <v>1674</v>
      </c>
      <c r="BA237" s="13">
        <v>2885</v>
      </c>
      <c r="BB237" s="10">
        <f t="shared" si="71"/>
        <v>4</v>
      </c>
      <c r="BC237" s="17">
        <f t="shared" si="268"/>
        <v>3.7</v>
      </c>
      <c r="BD237" s="10" t="str">
        <f t="shared" si="269"/>
        <v>Bra</v>
      </c>
    </row>
    <row r="238" spans="1:56" ht="14.25" x14ac:dyDescent="0.2">
      <c r="A238" s="6" t="s">
        <v>947</v>
      </c>
      <c r="B238" s="7">
        <v>1488</v>
      </c>
      <c r="C238" s="6" t="s">
        <v>483</v>
      </c>
      <c r="D238" s="9" t="str">
        <f t="shared" si="221"/>
        <v>Birgitta Åkerlund</v>
      </c>
      <c r="E238" s="10" t="str">
        <f t="shared" si="222"/>
        <v>birgitta.akerlund@trollhattan.se</v>
      </c>
      <c r="F238" s="10" t="str">
        <f t="shared" si="223"/>
        <v>Utvecklingsledare</v>
      </c>
      <c r="G238" s="11">
        <f t="shared" si="224"/>
        <v>1.25</v>
      </c>
      <c r="H238" s="11">
        <f t="shared" si="225"/>
        <v>0</v>
      </c>
      <c r="I238" s="11">
        <f t="shared" si="226"/>
        <v>0</v>
      </c>
      <c r="J238" s="11">
        <f t="shared" si="227"/>
        <v>1.25</v>
      </c>
      <c r="K238" s="11">
        <f t="shared" si="228"/>
        <v>0</v>
      </c>
      <c r="L238" s="10">
        <f t="shared" si="229"/>
        <v>2.5</v>
      </c>
      <c r="M238" s="11">
        <f t="shared" si="230"/>
        <v>1</v>
      </c>
      <c r="N238" s="11">
        <f t="shared" si="231"/>
        <v>1</v>
      </c>
      <c r="O238" s="11">
        <f t="shared" si="232"/>
        <v>1</v>
      </c>
      <c r="P238" s="11">
        <f t="shared" si="233"/>
        <v>1</v>
      </c>
      <c r="Q238" s="11">
        <f t="shared" si="234"/>
        <v>1</v>
      </c>
      <c r="R238" s="11">
        <f t="shared" si="235"/>
        <v>0</v>
      </c>
      <c r="S238" s="10">
        <f t="shared" si="236"/>
        <v>5</v>
      </c>
      <c r="T238" s="11">
        <f t="shared" si="237"/>
        <v>0.625</v>
      </c>
      <c r="U238" s="11">
        <f t="shared" si="238"/>
        <v>0.625</v>
      </c>
      <c r="V238" s="11">
        <f t="shared" si="239"/>
        <v>0.625</v>
      </c>
      <c r="W238" s="11">
        <f t="shared" si="240"/>
        <v>0.625</v>
      </c>
      <c r="X238" s="11">
        <f t="shared" si="241"/>
        <v>0.625</v>
      </c>
      <c r="Y238" s="11">
        <f t="shared" si="242"/>
        <v>0.625</v>
      </c>
      <c r="Z238" s="11">
        <f t="shared" si="243"/>
        <v>0.625</v>
      </c>
      <c r="AA238" s="11">
        <f t="shared" si="244"/>
        <v>0.625</v>
      </c>
      <c r="AB238" s="11">
        <f t="shared" si="245"/>
        <v>0</v>
      </c>
      <c r="AC238" s="10">
        <f t="shared" si="246"/>
        <v>5</v>
      </c>
      <c r="AD238" s="11">
        <f t="shared" si="247"/>
        <v>0</v>
      </c>
      <c r="AE238" s="11">
        <f t="shared" si="248"/>
        <v>2</v>
      </c>
      <c r="AF238" s="11">
        <f t="shared" si="249"/>
        <v>0</v>
      </c>
      <c r="AG238" s="11">
        <f t="shared" si="250"/>
        <v>2</v>
      </c>
      <c r="AH238" s="11">
        <f t="shared" si="251"/>
        <v>0</v>
      </c>
      <c r="AI238" s="11">
        <f t="shared" si="252"/>
        <v>0</v>
      </c>
      <c r="AJ238" s="10">
        <f t="shared" si="253"/>
        <v>4</v>
      </c>
      <c r="AK238" s="11">
        <f t="shared" si="254"/>
        <v>1</v>
      </c>
      <c r="AL238" s="11">
        <f t="shared" si="255"/>
        <v>1</v>
      </c>
      <c r="AM238" s="11">
        <f t="shared" si="256"/>
        <v>1</v>
      </c>
      <c r="AN238" s="11">
        <f t="shared" si="257"/>
        <v>1</v>
      </c>
      <c r="AO238" s="11">
        <f t="shared" si="258"/>
        <v>1</v>
      </c>
      <c r="AP238" s="11">
        <f t="shared" si="259"/>
        <v>0</v>
      </c>
      <c r="AQ238" s="10">
        <f t="shared" si="260"/>
        <v>5</v>
      </c>
      <c r="AR238" s="11">
        <f t="shared" si="261"/>
        <v>0</v>
      </c>
      <c r="AS238" s="11">
        <f t="shared" si="262"/>
        <v>1</v>
      </c>
      <c r="AT238" s="11">
        <f t="shared" si="263"/>
        <v>1</v>
      </c>
      <c r="AU238" s="11">
        <f t="shared" si="264"/>
        <v>0</v>
      </c>
      <c r="AV238" s="11">
        <f t="shared" si="265"/>
        <v>0</v>
      </c>
      <c r="AW238" s="11">
        <f t="shared" si="266"/>
        <v>0</v>
      </c>
      <c r="AX238" s="10">
        <f t="shared" si="267"/>
        <v>2</v>
      </c>
      <c r="AY238" s="12" t="s">
        <v>1677</v>
      </c>
      <c r="AZ238" s="12" t="s">
        <v>1678</v>
      </c>
      <c r="BA238" s="13">
        <v>3186</v>
      </c>
      <c r="BB238" s="10">
        <f t="shared" si="71"/>
        <v>5</v>
      </c>
      <c r="BC238" s="17">
        <f t="shared" si="268"/>
        <v>4.0999999999999996</v>
      </c>
      <c r="BD238" s="10" t="str">
        <f t="shared" si="269"/>
        <v>Bra</v>
      </c>
    </row>
    <row r="239" spans="1:56" ht="14.25" x14ac:dyDescent="0.2">
      <c r="A239" s="6" t="s">
        <v>947</v>
      </c>
      <c r="B239" s="7">
        <v>1490</v>
      </c>
      <c r="C239" s="6" t="s">
        <v>951</v>
      </c>
      <c r="D239" s="9" t="str">
        <f t="shared" si="221"/>
        <v>Sakiba Ekic</v>
      </c>
      <c r="E239" s="10" t="str">
        <f t="shared" si="222"/>
        <v>Sakiba.ekic@boras.se</v>
      </c>
      <c r="F239" s="10" t="str">
        <f t="shared" si="223"/>
        <v>Ungdomsstrateg</v>
      </c>
      <c r="G239" s="11">
        <f t="shared" si="224"/>
        <v>1.25</v>
      </c>
      <c r="H239" s="11">
        <f t="shared" si="225"/>
        <v>0</v>
      </c>
      <c r="I239" s="11">
        <f t="shared" si="226"/>
        <v>1.25</v>
      </c>
      <c r="J239" s="11">
        <f t="shared" si="227"/>
        <v>1.25</v>
      </c>
      <c r="K239" s="11">
        <f t="shared" si="228"/>
        <v>0</v>
      </c>
      <c r="L239" s="10">
        <f t="shared" si="229"/>
        <v>3.75</v>
      </c>
      <c r="M239" s="11">
        <f t="shared" si="230"/>
        <v>1</v>
      </c>
      <c r="N239" s="11">
        <f t="shared" si="231"/>
        <v>1</v>
      </c>
      <c r="O239" s="11">
        <f t="shared" si="232"/>
        <v>1</v>
      </c>
      <c r="P239" s="11">
        <f t="shared" si="233"/>
        <v>1</v>
      </c>
      <c r="Q239" s="11">
        <f t="shared" si="234"/>
        <v>0</v>
      </c>
      <c r="R239" s="11">
        <f t="shared" si="235"/>
        <v>0</v>
      </c>
      <c r="S239" s="10">
        <f t="shared" si="236"/>
        <v>4</v>
      </c>
      <c r="T239" s="11">
        <f t="shared" si="237"/>
        <v>0.625</v>
      </c>
      <c r="U239" s="11">
        <f t="shared" si="238"/>
        <v>0.625</v>
      </c>
      <c r="V239" s="11">
        <f t="shared" si="239"/>
        <v>0.625</v>
      </c>
      <c r="W239" s="11">
        <f t="shared" si="240"/>
        <v>0.625</v>
      </c>
      <c r="X239" s="11">
        <f t="shared" si="241"/>
        <v>0.625</v>
      </c>
      <c r="Y239" s="11">
        <f t="shared" si="242"/>
        <v>0.625</v>
      </c>
      <c r="Z239" s="11">
        <f t="shared" si="243"/>
        <v>0.625</v>
      </c>
      <c r="AA239" s="11">
        <f t="shared" si="244"/>
        <v>0.625</v>
      </c>
      <c r="AB239" s="11">
        <f t="shared" si="245"/>
        <v>0</v>
      </c>
      <c r="AC239" s="10">
        <f t="shared" si="246"/>
        <v>5</v>
      </c>
      <c r="AD239" s="11">
        <f t="shared" si="247"/>
        <v>0</v>
      </c>
      <c r="AE239" s="11">
        <f t="shared" si="248"/>
        <v>2</v>
      </c>
      <c r="AF239" s="11">
        <f t="shared" si="249"/>
        <v>0</v>
      </c>
      <c r="AG239" s="11">
        <f t="shared" si="250"/>
        <v>2</v>
      </c>
      <c r="AH239" s="11">
        <f t="shared" si="251"/>
        <v>0</v>
      </c>
      <c r="AI239" s="11">
        <f t="shared" si="252"/>
        <v>0</v>
      </c>
      <c r="AJ239" s="10">
        <f t="shared" si="253"/>
        <v>4</v>
      </c>
      <c r="AK239" s="11">
        <f t="shared" si="254"/>
        <v>1</v>
      </c>
      <c r="AL239" s="11">
        <f t="shared" si="255"/>
        <v>1</v>
      </c>
      <c r="AM239" s="11">
        <f t="shared" si="256"/>
        <v>1</v>
      </c>
      <c r="AN239" s="11">
        <f t="shared" si="257"/>
        <v>1</v>
      </c>
      <c r="AO239" s="11">
        <f t="shared" si="258"/>
        <v>1</v>
      </c>
      <c r="AP239" s="11">
        <f t="shared" si="259"/>
        <v>0</v>
      </c>
      <c r="AQ239" s="10">
        <f t="shared" si="260"/>
        <v>5</v>
      </c>
      <c r="AR239" s="11">
        <f t="shared" si="261"/>
        <v>1</v>
      </c>
      <c r="AS239" s="11">
        <f t="shared" si="262"/>
        <v>1</v>
      </c>
      <c r="AT239" s="11">
        <f t="shared" si="263"/>
        <v>1</v>
      </c>
      <c r="AU239" s="11">
        <f t="shared" si="264"/>
        <v>1</v>
      </c>
      <c r="AV239" s="11">
        <f t="shared" si="265"/>
        <v>0</v>
      </c>
      <c r="AW239" s="11">
        <f t="shared" si="266"/>
        <v>0</v>
      </c>
      <c r="AX239" s="10">
        <f t="shared" si="267"/>
        <v>4</v>
      </c>
      <c r="AY239" s="12" t="s">
        <v>1679</v>
      </c>
      <c r="AZ239" s="12" t="s">
        <v>1680</v>
      </c>
      <c r="BA239" s="13">
        <v>4012</v>
      </c>
      <c r="BB239" s="10">
        <f t="shared" si="71"/>
        <v>5</v>
      </c>
      <c r="BC239" s="17">
        <f t="shared" si="268"/>
        <v>4.4000000000000004</v>
      </c>
      <c r="BD239" s="10" t="str">
        <f t="shared" si="269"/>
        <v>Bra</v>
      </c>
    </row>
    <row r="240" spans="1:56" ht="14.25" x14ac:dyDescent="0.2">
      <c r="A240" s="6" t="s">
        <v>947</v>
      </c>
      <c r="B240" s="7">
        <v>1402</v>
      </c>
      <c r="C240" s="6" t="s">
        <v>1179</v>
      </c>
      <c r="D240" s="9" t="str">
        <f t="shared" si="221"/>
        <v>Martin Larsson</v>
      </c>
      <c r="E240" s="10" t="str">
        <f t="shared" si="222"/>
        <v>martin.larsson@partille.se</v>
      </c>
      <c r="F240" s="10" t="str">
        <f t="shared" si="223"/>
        <v>Enhetschef</v>
      </c>
      <c r="G240" s="11">
        <f t="shared" si="224"/>
        <v>1.25</v>
      </c>
      <c r="H240" s="11">
        <f t="shared" si="225"/>
        <v>0</v>
      </c>
      <c r="I240" s="11">
        <f t="shared" si="226"/>
        <v>1.25</v>
      </c>
      <c r="J240" s="11">
        <f t="shared" si="227"/>
        <v>1.25</v>
      </c>
      <c r="K240" s="11">
        <f t="shared" si="228"/>
        <v>0</v>
      </c>
      <c r="L240" s="10">
        <f t="shared" si="229"/>
        <v>3.75</v>
      </c>
      <c r="M240" s="11">
        <f t="shared" si="230"/>
        <v>1</v>
      </c>
      <c r="N240" s="11">
        <f t="shared" si="231"/>
        <v>0</v>
      </c>
      <c r="O240" s="11">
        <f t="shared" si="232"/>
        <v>1</v>
      </c>
      <c r="P240" s="11">
        <f t="shared" si="233"/>
        <v>1</v>
      </c>
      <c r="Q240" s="11">
        <f t="shared" si="234"/>
        <v>0</v>
      </c>
      <c r="R240" s="11">
        <f t="shared" si="235"/>
        <v>0</v>
      </c>
      <c r="S240" s="10">
        <f t="shared" si="236"/>
        <v>3</v>
      </c>
      <c r="T240" s="11">
        <f t="shared" si="237"/>
        <v>0</v>
      </c>
      <c r="U240" s="11">
        <f t="shared" si="238"/>
        <v>0.625</v>
      </c>
      <c r="V240" s="11">
        <f t="shared" si="239"/>
        <v>0.625</v>
      </c>
      <c r="W240" s="11">
        <f t="shared" si="240"/>
        <v>0.625</v>
      </c>
      <c r="X240" s="11">
        <f t="shared" si="241"/>
        <v>0.625</v>
      </c>
      <c r="Y240" s="11">
        <f t="shared" si="242"/>
        <v>0.625</v>
      </c>
      <c r="Z240" s="11">
        <f t="shared" si="243"/>
        <v>0.625</v>
      </c>
      <c r="AA240" s="11">
        <f t="shared" si="244"/>
        <v>0.625</v>
      </c>
      <c r="AB240" s="11">
        <f t="shared" si="245"/>
        <v>0</v>
      </c>
      <c r="AC240" s="10">
        <f t="shared" si="246"/>
        <v>4.375</v>
      </c>
      <c r="AD240" s="11">
        <f t="shared" si="247"/>
        <v>0</v>
      </c>
      <c r="AE240" s="11">
        <f t="shared" si="248"/>
        <v>2</v>
      </c>
      <c r="AF240" s="11">
        <f t="shared" si="249"/>
        <v>0</v>
      </c>
      <c r="AG240" s="11">
        <f t="shared" si="250"/>
        <v>2</v>
      </c>
      <c r="AH240" s="11">
        <f t="shared" si="251"/>
        <v>0</v>
      </c>
      <c r="AI240" s="11">
        <f t="shared" si="252"/>
        <v>0</v>
      </c>
      <c r="AJ240" s="10">
        <f t="shared" si="253"/>
        <v>4</v>
      </c>
      <c r="AK240" s="11">
        <f t="shared" si="254"/>
        <v>1</v>
      </c>
      <c r="AL240" s="11">
        <f t="shared" si="255"/>
        <v>1</v>
      </c>
      <c r="AM240" s="11">
        <f t="shared" si="256"/>
        <v>1</v>
      </c>
      <c r="AN240" s="11">
        <f t="shared" si="257"/>
        <v>1</v>
      </c>
      <c r="AO240" s="11">
        <f t="shared" si="258"/>
        <v>0</v>
      </c>
      <c r="AP240" s="11">
        <f t="shared" si="259"/>
        <v>0</v>
      </c>
      <c r="AQ240" s="10">
        <f t="shared" si="260"/>
        <v>4</v>
      </c>
      <c r="AR240" s="11">
        <f t="shared" si="261"/>
        <v>0</v>
      </c>
      <c r="AS240" s="11">
        <f t="shared" si="262"/>
        <v>1</v>
      </c>
      <c r="AT240" s="11">
        <f t="shared" si="263"/>
        <v>0</v>
      </c>
      <c r="AU240" s="11">
        <f t="shared" si="264"/>
        <v>0</v>
      </c>
      <c r="AV240" s="11">
        <f t="shared" si="265"/>
        <v>0</v>
      </c>
      <c r="AW240" s="11">
        <f t="shared" si="266"/>
        <v>0</v>
      </c>
      <c r="AX240" s="10">
        <f t="shared" si="267"/>
        <v>1</v>
      </c>
      <c r="AY240" s="12" t="s">
        <v>1523</v>
      </c>
      <c r="AZ240" s="12" t="s">
        <v>1581</v>
      </c>
      <c r="BA240" s="13">
        <v>2315</v>
      </c>
      <c r="BB240" s="10">
        <f t="shared" si="71"/>
        <v>2</v>
      </c>
      <c r="BC240" s="17">
        <f t="shared" si="268"/>
        <v>3.2</v>
      </c>
      <c r="BD240" s="10" t="str">
        <f t="shared" si="269"/>
        <v>Bra</v>
      </c>
    </row>
    <row r="241" spans="1:56" ht="14.25" x14ac:dyDescent="0.2">
      <c r="A241" s="19" t="s">
        <v>479</v>
      </c>
      <c r="B241" s="7">
        <v>1861</v>
      </c>
      <c r="C241" s="6" t="s">
        <v>487</v>
      </c>
      <c r="D241" s="9" t="str">
        <f t="shared" si="221"/>
        <v>Bengt-Åke Andersson</v>
      </c>
      <c r="E241" s="10" t="str">
        <f t="shared" si="222"/>
        <v>bengt-ake.andersson@hallsberg.se</v>
      </c>
      <c r="F241" s="10" t="str">
        <f t="shared" si="223"/>
        <v>Ungdomskonsulent</v>
      </c>
      <c r="G241" s="11">
        <f t="shared" si="224"/>
        <v>0</v>
      </c>
      <c r="H241" s="11">
        <f t="shared" si="225"/>
        <v>0</v>
      </c>
      <c r="I241" s="11">
        <f t="shared" si="226"/>
        <v>0</v>
      </c>
      <c r="J241" s="11">
        <f t="shared" si="227"/>
        <v>0</v>
      </c>
      <c r="K241" s="11">
        <f t="shared" si="228"/>
        <v>0</v>
      </c>
      <c r="L241" s="10">
        <f t="shared" si="229"/>
        <v>0</v>
      </c>
      <c r="M241" s="11">
        <f t="shared" si="230"/>
        <v>0</v>
      </c>
      <c r="N241" s="11">
        <f t="shared" si="231"/>
        <v>1</v>
      </c>
      <c r="O241" s="11">
        <f t="shared" si="232"/>
        <v>1</v>
      </c>
      <c r="P241" s="11">
        <f t="shared" si="233"/>
        <v>0</v>
      </c>
      <c r="Q241" s="11">
        <f t="shared" si="234"/>
        <v>0</v>
      </c>
      <c r="R241" s="11">
        <f t="shared" si="235"/>
        <v>0</v>
      </c>
      <c r="S241" s="10">
        <f t="shared" si="236"/>
        <v>2</v>
      </c>
      <c r="T241" s="11">
        <f t="shared" si="237"/>
        <v>0</v>
      </c>
      <c r="U241" s="11">
        <f t="shared" si="238"/>
        <v>0</v>
      </c>
      <c r="V241" s="11">
        <f t="shared" si="239"/>
        <v>0</v>
      </c>
      <c r="W241" s="11">
        <f t="shared" si="240"/>
        <v>0</v>
      </c>
      <c r="X241" s="11">
        <f t="shared" si="241"/>
        <v>0</v>
      </c>
      <c r="Y241" s="11">
        <f t="shared" si="242"/>
        <v>0.625</v>
      </c>
      <c r="Z241" s="11">
        <f t="shared" si="243"/>
        <v>0</v>
      </c>
      <c r="AA241" s="11">
        <f t="shared" si="244"/>
        <v>0</v>
      </c>
      <c r="AB241" s="11">
        <f t="shared" si="245"/>
        <v>0</v>
      </c>
      <c r="AC241" s="10">
        <f t="shared" si="246"/>
        <v>0.625</v>
      </c>
      <c r="AD241" s="11">
        <f t="shared" si="247"/>
        <v>1</v>
      </c>
      <c r="AE241" s="11">
        <f t="shared" si="248"/>
        <v>0</v>
      </c>
      <c r="AF241" s="11">
        <f t="shared" si="249"/>
        <v>0</v>
      </c>
      <c r="AG241" s="11">
        <f t="shared" si="250"/>
        <v>0</v>
      </c>
      <c r="AH241" s="11">
        <f t="shared" si="251"/>
        <v>0</v>
      </c>
      <c r="AI241" s="11">
        <f t="shared" si="252"/>
        <v>0</v>
      </c>
      <c r="AJ241" s="10">
        <f t="shared" si="253"/>
        <v>1</v>
      </c>
      <c r="AK241" s="11">
        <f t="shared" si="254"/>
        <v>1</v>
      </c>
      <c r="AL241" s="11">
        <f t="shared" si="255"/>
        <v>0</v>
      </c>
      <c r="AM241" s="11">
        <f t="shared" si="256"/>
        <v>1</v>
      </c>
      <c r="AN241" s="11">
        <f t="shared" si="257"/>
        <v>0</v>
      </c>
      <c r="AO241" s="11">
        <f t="shared" si="258"/>
        <v>0</v>
      </c>
      <c r="AP241" s="11">
        <f t="shared" si="259"/>
        <v>0</v>
      </c>
      <c r="AQ241" s="10">
        <f t="shared" si="260"/>
        <v>2</v>
      </c>
      <c r="AR241" s="11">
        <f t="shared" si="261"/>
        <v>0</v>
      </c>
      <c r="AS241" s="11">
        <f t="shared" si="262"/>
        <v>1</v>
      </c>
      <c r="AT241" s="11">
        <f t="shared" si="263"/>
        <v>0</v>
      </c>
      <c r="AU241" s="11">
        <f t="shared" si="264"/>
        <v>0</v>
      </c>
      <c r="AV241" s="11">
        <f t="shared" si="265"/>
        <v>0</v>
      </c>
      <c r="AW241" s="11">
        <f t="shared" si="266"/>
        <v>0</v>
      </c>
      <c r="AX241" s="10">
        <f t="shared" si="267"/>
        <v>1</v>
      </c>
      <c r="AY241" s="12" t="s">
        <v>1694</v>
      </c>
      <c r="AZ241" s="12">
        <v>949</v>
      </c>
      <c r="BA241" s="13">
        <v>2780</v>
      </c>
      <c r="BB241" s="10">
        <f t="shared" si="71"/>
        <v>3</v>
      </c>
      <c r="BC241" s="17">
        <f t="shared" si="268"/>
        <v>1.4</v>
      </c>
      <c r="BD241" s="10" t="str">
        <f t="shared" si="269"/>
        <v>Bra</v>
      </c>
    </row>
    <row r="242" spans="1:56" ht="14.25" x14ac:dyDescent="0.2">
      <c r="A242" s="6" t="s">
        <v>479</v>
      </c>
      <c r="B242" s="7">
        <v>1882</v>
      </c>
      <c r="C242" s="6" t="s">
        <v>480</v>
      </c>
      <c r="D242" s="9" t="str">
        <f t="shared" si="221"/>
        <v>Ann-Kristin Olsson</v>
      </c>
      <c r="E242" s="10" t="str">
        <f t="shared" si="222"/>
        <v>ann-kristin.olsson@askersund.se</v>
      </c>
      <c r="F242" s="10" t="str">
        <f t="shared" si="223"/>
        <v>Fritidsintendent</v>
      </c>
      <c r="G242" s="11">
        <f t="shared" si="224"/>
        <v>0</v>
      </c>
      <c r="H242" s="11">
        <f t="shared" si="225"/>
        <v>0</v>
      </c>
      <c r="I242" s="11">
        <f t="shared" si="226"/>
        <v>1.25</v>
      </c>
      <c r="J242" s="11">
        <f t="shared" si="227"/>
        <v>1.25</v>
      </c>
      <c r="K242" s="11">
        <f t="shared" si="228"/>
        <v>0</v>
      </c>
      <c r="L242" s="10">
        <f t="shared" si="229"/>
        <v>2.5</v>
      </c>
      <c r="M242" s="11">
        <f t="shared" si="230"/>
        <v>0</v>
      </c>
      <c r="N242" s="11">
        <f t="shared" si="231"/>
        <v>0</v>
      </c>
      <c r="O242" s="11">
        <f t="shared" si="232"/>
        <v>1</v>
      </c>
      <c r="P242" s="11">
        <f t="shared" si="233"/>
        <v>1</v>
      </c>
      <c r="Q242" s="11">
        <f t="shared" si="234"/>
        <v>0</v>
      </c>
      <c r="R242" s="11">
        <f t="shared" si="235"/>
        <v>0</v>
      </c>
      <c r="S242" s="10">
        <f t="shared" si="236"/>
        <v>2</v>
      </c>
      <c r="T242" s="11">
        <f t="shared" si="237"/>
        <v>0</v>
      </c>
      <c r="U242" s="11">
        <f t="shared" si="238"/>
        <v>0.625</v>
      </c>
      <c r="V242" s="11">
        <f t="shared" si="239"/>
        <v>0.625</v>
      </c>
      <c r="W242" s="11">
        <f t="shared" si="240"/>
        <v>0</v>
      </c>
      <c r="X242" s="11">
        <f t="shared" si="241"/>
        <v>0</v>
      </c>
      <c r="Y242" s="11">
        <f t="shared" si="242"/>
        <v>0.625</v>
      </c>
      <c r="Z242" s="11">
        <f t="shared" si="243"/>
        <v>0.625</v>
      </c>
      <c r="AA242" s="11">
        <f t="shared" si="244"/>
        <v>0</v>
      </c>
      <c r="AB242" s="11">
        <f t="shared" si="245"/>
        <v>0</v>
      </c>
      <c r="AC242" s="10">
        <f t="shared" si="246"/>
        <v>2.5</v>
      </c>
      <c r="AD242" s="11">
        <f t="shared" si="247"/>
        <v>1</v>
      </c>
      <c r="AE242" s="11">
        <f t="shared" si="248"/>
        <v>0</v>
      </c>
      <c r="AF242" s="11">
        <f t="shared" si="249"/>
        <v>1</v>
      </c>
      <c r="AG242" s="11">
        <f t="shared" si="250"/>
        <v>0</v>
      </c>
      <c r="AH242" s="11">
        <f t="shared" si="251"/>
        <v>0</v>
      </c>
      <c r="AI242" s="11">
        <f t="shared" si="252"/>
        <v>0</v>
      </c>
      <c r="AJ242" s="10">
        <f t="shared" si="253"/>
        <v>2</v>
      </c>
      <c r="AK242" s="11">
        <f t="shared" si="254"/>
        <v>1</v>
      </c>
      <c r="AL242" s="11">
        <f t="shared" si="255"/>
        <v>1</v>
      </c>
      <c r="AM242" s="11">
        <f t="shared" si="256"/>
        <v>1</v>
      </c>
      <c r="AN242" s="11">
        <f t="shared" si="257"/>
        <v>1</v>
      </c>
      <c r="AO242" s="11">
        <f t="shared" si="258"/>
        <v>0</v>
      </c>
      <c r="AP242" s="11">
        <f t="shared" si="259"/>
        <v>0</v>
      </c>
      <c r="AQ242" s="10">
        <f t="shared" si="260"/>
        <v>4</v>
      </c>
      <c r="AR242" s="11">
        <f t="shared" si="261"/>
        <v>0</v>
      </c>
      <c r="AS242" s="11">
        <f t="shared" si="262"/>
        <v>0</v>
      </c>
      <c r="AT242" s="11">
        <f t="shared" si="263"/>
        <v>1</v>
      </c>
      <c r="AU242" s="11">
        <f t="shared" si="264"/>
        <v>0</v>
      </c>
      <c r="AV242" s="11">
        <f t="shared" si="265"/>
        <v>0</v>
      </c>
      <c r="AW242" s="11">
        <f t="shared" si="266"/>
        <v>0</v>
      </c>
      <c r="AX242" s="10">
        <f t="shared" si="267"/>
        <v>1</v>
      </c>
      <c r="AY242" s="12">
        <v>921</v>
      </c>
      <c r="AZ242" s="12">
        <v>881</v>
      </c>
      <c r="BA242" s="13">
        <v>1802</v>
      </c>
      <c r="BB242" s="10">
        <f t="shared" si="71"/>
        <v>0</v>
      </c>
      <c r="BC242" s="17">
        <f t="shared" si="268"/>
        <v>2</v>
      </c>
      <c r="BD242" s="10" t="str">
        <f t="shared" si="269"/>
        <v>Varken eller</v>
      </c>
    </row>
    <row r="243" spans="1:56" ht="14.25" x14ac:dyDescent="0.2">
      <c r="A243" s="6" t="s">
        <v>479</v>
      </c>
      <c r="B243" s="7">
        <v>1860</v>
      </c>
      <c r="C243" s="6" t="s">
        <v>497</v>
      </c>
      <c r="D243" s="9" t="str">
        <f t="shared" si="221"/>
        <v>Thomas Forss</v>
      </c>
      <c r="E243" s="10" t="str">
        <f t="shared" si="222"/>
        <v>thomas.forss@laxa.se</v>
      </c>
      <c r="F243" s="10" t="str">
        <f t="shared" si="223"/>
        <v>Kultur-och fritidschef</v>
      </c>
      <c r="G243" s="11">
        <f t="shared" si="224"/>
        <v>0</v>
      </c>
      <c r="H243" s="11">
        <f t="shared" si="225"/>
        <v>0</v>
      </c>
      <c r="I243" s="11">
        <f t="shared" si="226"/>
        <v>0</v>
      </c>
      <c r="J243" s="11">
        <f t="shared" si="227"/>
        <v>1.25</v>
      </c>
      <c r="K243" s="11">
        <f t="shared" si="228"/>
        <v>0</v>
      </c>
      <c r="L243" s="10">
        <f t="shared" si="229"/>
        <v>1.25</v>
      </c>
      <c r="M243" s="11">
        <f t="shared" si="230"/>
        <v>0</v>
      </c>
      <c r="N243" s="11">
        <f t="shared" si="231"/>
        <v>0</v>
      </c>
      <c r="O243" s="11">
        <f t="shared" si="232"/>
        <v>1</v>
      </c>
      <c r="P243" s="11">
        <f t="shared" si="233"/>
        <v>1</v>
      </c>
      <c r="Q243" s="11">
        <f t="shared" si="234"/>
        <v>0</v>
      </c>
      <c r="R243" s="11">
        <f t="shared" si="235"/>
        <v>0</v>
      </c>
      <c r="S243" s="10">
        <f t="shared" si="236"/>
        <v>2</v>
      </c>
      <c r="T243" s="11">
        <f t="shared" si="237"/>
        <v>0</v>
      </c>
      <c r="U243" s="11">
        <f t="shared" si="238"/>
        <v>0</v>
      </c>
      <c r="V243" s="11">
        <f t="shared" si="239"/>
        <v>0.625</v>
      </c>
      <c r="W243" s="11">
        <f t="shared" si="240"/>
        <v>0</v>
      </c>
      <c r="X243" s="11">
        <f t="shared" si="241"/>
        <v>0.625</v>
      </c>
      <c r="Y243" s="11">
        <f t="shared" si="242"/>
        <v>0.625</v>
      </c>
      <c r="Z243" s="11">
        <f t="shared" si="243"/>
        <v>0</v>
      </c>
      <c r="AA243" s="11">
        <f t="shared" si="244"/>
        <v>0.625</v>
      </c>
      <c r="AB243" s="11">
        <f t="shared" si="245"/>
        <v>0</v>
      </c>
      <c r="AC243" s="10">
        <f t="shared" si="246"/>
        <v>2.5</v>
      </c>
      <c r="AD243" s="11">
        <f t="shared" si="247"/>
        <v>0</v>
      </c>
      <c r="AE243" s="11">
        <f t="shared" si="248"/>
        <v>2</v>
      </c>
      <c r="AF243" s="11">
        <f t="shared" si="249"/>
        <v>0</v>
      </c>
      <c r="AG243" s="11">
        <f t="shared" si="250"/>
        <v>0</v>
      </c>
      <c r="AH243" s="11">
        <f t="shared" si="251"/>
        <v>0</v>
      </c>
      <c r="AI243" s="11">
        <f t="shared" si="252"/>
        <v>0</v>
      </c>
      <c r="AJ243" s="10">
        <f t="shared" si="253"/>
        <v>2</v>
      </c>
      <c r="AK243" s="11">
        <f t="shared" si="254"/>
        <v>1</v>
      </c>
      <c r="AL243" s="11">
        <f t="shared" si="255"/>
        <v>1</v>
      </c>
      <c r="AM243" s="11">
        <f t="shared" si="256"/>
        <v>0</v>
      </c>
      <c r="AN243" s="11">
        <f t="shared" si="257"/>
        <v>1</v>
      </c>
      <c r="AO243" s="11">
        <f t="shared" si="258"/>
        <v>0</v>
      </c>
      <c r="AP243" s="11">
        <f t="shared" si="259"/>
        <v>0</v>
      </c>
      <c r="AQ243" s="10">
        <f t="shared" si="260"/>
        <v>3</v>
      </c>
      <c r="AR243" s="11">
        <f t="shared" si="261"/>
        <v>1</v>
      </c>
      <c r="AS243" s="11">
        <f t="shared" si="262"/>
        <v>1</v>
      </c>
      <c r="AT243" s="11">
        <f t="shared" si="263"/>
        <v>1</v>
      </c>
      <c r="AU243" s="11">
        <f t="shared" si="264"/>
        <v>0</v>
      </c>
      <c r="AV243" s="11">
        <f t="shared" si="265"/>
        <v>0</v>
      </c>
      <c r="AW243" s="11">
        <f t="shared" si="266"/>
        <v>0</v>
      </c>
      <c r="AX243" s="10">
        <f t="shared" si="267"/>
        <v>3</v>
      </c>
      <c r="AY243" s="12">
        <v>910</v>
      </c>
      <c r="AZ243" s="12">
        <v>758</v>
      </c>
      <c r="BA243" s="13">
        <v>1668</v>
      </c>
      <c r="BB243" s="10">
        <f t="shared" si="71"/>
        <v>0</v>
      </c>
      <c r="BC243" s="17">
        <f t="shared" si="268"/>
        <v>2</v>
      </c>
      <c r="BD243" s="10" t="str">
        <f t="shared" si="269"/>
        <v>Bra</v>
      </c>
    </row>
    <row r="244" spans="1:56" ht="14.25" x14ac:dyDescent="0.2">
      <c r="A244" s="6" t="s">
        <v>479</v>
      </c>
      <c r="B244" s="7">
        <v>1881</v>
      </c>
      <c r="C244" s="6" t="s">
        <v>515</v>
      </c>
      <c r="D244" s="9" t="str">
        <f t="shared" si="221"/>
        <v>Stefan Svensson</v>
      </c>
      <c r="E244" s="10" t="str">
        <f t="shared" si="222"/>
        <v>stefan.svensson@kumla.se</v>
      </c>
      <c r="F244" s="10" t="str">
        <f t="shared" si="223"/>
        <v>ANDT samordnare</v>
      </c>
      <c r="G244" s="11">
        <f t="shared" si="224"/>
        <v>1.25</v>
      </c>
      <c r="H244" s="11">
        <f t="shared" si="225"/>
        <v>1.25</v>
      </c>
      <c r="I244" s="11">
        <f t="shared" si="226"/>
        <v>0</v>
      </c>
      <c r="J244" s="11">
        <f t="shared" si="227"/>
        <v>1.25</v>
      </c>
      <c r="K244" s="11">
        <f t="shared" si="228"/>
        <v>0</v>
      </c>
      <c r="L244" s="10">
        <f t="shared" si="229"/>
        <v>3.75</v>
      </c>
      <c r="M244" s="11">
        <f t="shared" si="230"/>
        <v>1</v>
      </c>
      <c r="N244" s="11">
        <f t="shared" si="231"/>
        <v>1</v>
      </c>
      <c r="O244" s="11">
        <f t="shared" si="232"/>
        <v>0</v>
      </c>
      <c r="P244" s="11">
        <f t="shared" si="233"/>
        <v>0</v>
      </c>
      <c r="Q244" s="11">
        <f t="shared" si="234"/>
        <v>1</v>
      </c>
      <c r="R244" s="11">
        <f t="shared" si="235"/>
        <v>0</v>
      </c>
      <c r="S244" s="10">
        <f t="shared" si="236"/>
        <v>3</v>
      </c>
      <c r="T244" s="11">
        <f t="shared" si="237"/>
        <v>0</v>
      </c>
      <c r="U244" s="11">
        <f t="shared" si="238"/>
        <v>0</v>
      </c>
      <c r="V244" s="11">
        <f t="shared" si="239"/>
        <v>0</v>
      </c>
      <c r="W244" s="11">
        <f t="shared" si="240"/>
        <v>0</v>
      </c>
      <c r="X244" s="11">
        <f t="shared" si="241"/>
        <v>0</v>
      </c>
      <c r="Y244" s="11">
        <f t="shared" si="242"/>
        <v>0.625</v>
      </c>
      <c r="Z244" s="11">
        <f t="shared" si="243"/>
        <v>0.625</v>
      </c>
      <c r="AA244" s="11">
        <f t="shared" si="244"/>
        <v>0.625</v>
      </c>
      <c r="AB244" s="11">
        <f t="shared" si="245"/>
        <v>0</v>
      </c>
      <c r="AC244" s="10">
        <f t="shared" si="246"/>
        <v>1.875</v>
      </c>
      <c r="AD244" s="11">
        <f t="shared" si="247"/>
        <v>0</v>
      </c>
      <c r="AE244" s="11">
        <f t="shared" si="248"/>
        <v>2</v>
      </c>
      <c r="AF244" s="11">
        <f t="shared" si="249"/>
        <v>0</v>
      </c>
      <c r="AG244" s="11">
        <f t="shared" si="250"/>
        <v>2</v>
      </c>
      <c r="AH244" s="11">
        <f t="shared" si="251"/>
        <v>0</v>
      </c>
      <c r="AI244" s="11">
        <f t="shared" si="252"/>
        <v>0</v>
      </c>
      <c r="AJ244" s="10">
        <f t="shared" si="253"/>
        <v>4</v>
      </c>
      <c r="AK244" s="11">
        <f t="shared" si="254"/>
        <v>1</v>
      </c>
      <c r="AL244" s="11">
        <f t="shared" si="255"/>
        <v>1</v>
      </c>
      <c r="AM244" s="11">
        <f t="shared" si="256"/>
        <v>1</v>
      </c>
      <c r="AN244" s="11">
        <f t="shared" si="257"/>
        <v>1</v>
      </c>
      <c r="AO244" s="11">
        <f t="shared" si="258"/>
        <v>0</v>
      </c>
      <c r="AP244" s="11">
        <f t="shared" si="259"/>
        <v>0</v>
      </c>
      <c r="AQ244" s="10">
        <f t="shared" si="260"/>
        <v>4</v>
      </c>
      <c r="AR244" s="11">
        <f t="shared" si="261"/>
        <v>1</v>
      </c>
      <c r="AS244" s="11">
        <f t="shared" si="262"/>
        <v>1</v>
      </c>
      <c r="AT244" s="11">
        <f t="shared" si="263"/>
        <v>1</v>
      </c>
      <c r="AU244" s="11">
        <f t="shared" si="264"/>
        <v>0</v>
      </c>
      <c r="AV244" s="11">
        <f t="shared" si="265"/>
        <v>0</v>
      </c>
      <c r="AW244" s="11">
        <f t="shared" si="266"/>
        <v>0</v>
      </c>
      <c r="AX244" s="10">
        <f t="shared" si="267"/>
        <v>3</v>
      </c>
      <c r="AY244" s="12" t="s">
        <v>1695</v>
      </c>
      <c r="AZ244" s="12" t="s">
        <v>1696</v>
      </c>
      <c r="BA244" s="13">
        <v>4181</v>
      </c>
      <c r="BB244" s="10">
        <f t="shared" si="71"/>
        <v>5</v>
      </c>
      <c r="BC244" s="17">
        <f t="shared" si="268"/>
        <v>3.5</v>
      </c>
      <c r="BD244" s="10" t="str">
        <f t="shared" si="269"/>
        <v>Bra</v>
      </c>
    </row>
    <row r="245" spans="1:56" ht="14.25" x14ac:dyDescent="0.2">
      <c r="A245" s="6" t="s">
        <v>479</v>
      </c>
      <c r="B245" s="7">
        <v>1863</v>
      </c>
      <c r="C245" s="6" t="s">
        <v>1093</v>
      </c>
      <c r="D245" s="9" t="str">
        <f t="shared" si="221"/>
        <v>Anna Henriksen</v>
      </c>
      <c r="E245" s="10" t="str">
        <f t="shared" si="222"/>
        <v>anna.henriksen@hellefors.se</v>
      </c>
      <c r="F245" s="10" t="str">
        <f t="shared" si="223"/>
        <v>Kultur- och fritidschef</v>
      </c>
      <c r="G245" s="11">
        <f t="shared" si="224"/>
        <v>1.25</v>
      </c>
      <c r="H245" s="11">
        <f t="shared" si="225"/>
        <v>1.25</v>
      </c>
      <c r="I245" s="11">
        <f t="shared" si="226"/>
        <v>0</v>
      </c>
      <c r="J245" s="11">
        <f t="shared" si="227"/>
        <v>1.25</v>
      </c>
      <c r="K245" s="11">
        <f t="shared" si="228"/>
        <v>0</v>
      </c>
      <c r="L245" s="10">
        <f t="shared" si="229"/>
        <v>3.75</v>
      </c>
      <c r="M245" s="11">
        <f t="shared" si="230"/>
        <v>0</v>
      </c>
      <c r="N245" s="11">
        <f t="shared" si="231"/>
        <v>0</v>
      </c>
      <c r="O245" s="11">
        <f t="shared" si="232"/>
        <v>1</v>
      </c>
      <c r="P245" s="11">
        <f t="shared" si="233"/>
        <v>1</v>
      </c>
      <c r="Q245" s="11">
        <f t="shared" si="234"/>
        <v>0</v>
      </c>
      <c r="R245" s="11">
        <f t="shared" si="235"/>
        <v>0</v>
      </c>
      <c r="S245" s="10">
        <f t="shared" si="236"/>
        <v>2</v>
      </c>
      <c r="T245" s="11">
        <f t="shared" si="237"/>
        <v>0</v>
      </c>
      <c r="U245" s="11">
        <f t="shared" si="238"/>
        <v>0.625</v>
      </c>
      <c r="V245" s="11">
        <f t="shared" si="239"/>
        <v>0.625</v>
      </c>
      <c r="W245" s="11">
        <f t="shared" si="240"/>
        <v>0</v>
      </c>
      <c r="X245" s="11">
        <f t="shared" si="241"/>
        <v>0.625</v>
      </c>
      <c r="Y245" s="11">
        <f t="shared" si="242"/>
        <v>0.625</v>
      </c>
      <c r="Z245" s="11">
        <f t="shared" si="243"/>
        <v>0.625</v>
      </c>
      <c r="AA245" s="11">
        <f t="shared" si="244"/>
        <v>0.625</v>
      </c>
      <c r="AB245" s="11">
        <f t="shared" si="245"/>
        <v>0</v>
      </c>
      <c r="AC245" s="10">
        <f t="shared" si="246"/>
        <v>3.75</v>
      </c>
      <c r="AD245" s="11">
        <f t="shared" si="247"/>
        <v>1</v>
      </c>
      <c r="AE245" s="11">
        <f t="shared" si="248"/>
        <v>0</v>
      </c>
      <c r="AF245" s="11">
        <f t="shared" si="249"/>
        <v>1</v>
      </c>
      <c r="AG245" s="11">
        <f t="shared" si="250"/>
        <v>0</v>
      </c>
      <c r="AH245" s="11">
        <f t="shared" si="251"/>
        <v>0</v>
      </c>
      <c r="AI245" s="11">
        <f t="shared" si="252"/>
        <v>0</v>
      </c>
      <c r="AJ245" s="10">
        <f t="shared" si="253"/>
        <v>2</v>
      </c>
      <c r="AK245" s="11">
        <f t="shared" si="254"/>
        <v>1</v>
      </c>
      <c r="AL245" s="11">
        <f t="shared" si="255"/>
        <v>1</v>
      </c>
      <c r="AM245" s="11">
        <f t="shared" si="256"/>
        <v>0</v>
      </c>
      <c r="AN245" s="11">
        <f t="shared" si="257"/>
        <v>1</v>
      </c>
      <c r="AO245" s="11">
        <f t="shared" si="258"/>
        <v>0</v>
      </c>
      <c r="AP245" s="11">
        <f t="shared" si="259"/>
        <v>0</v>
      </c>
      <c r="AQ245" s="10">
        <f t="shared" si="260"/>
        <v>3</v>
      </c>
      <c r="AR245" s="11">
        <f t="shared" si="261"/>
        <v>0</v>
      </c>
      <c r="AS245" s="11">
        <f t="shared" si="262"/>
        <v>0</v>
      </c>
      <c r="AT245" s="11">
        <f t="shared" si="263"/>
        <v>1</v>
      </c>
      <c r="AU245" s="11">
        <f t="shared" si="264"/>
        <v>1</v>
      </c>
      <c r="AV245" s="11">
        <f t="shared" si="265"/>
        <v>0</v>
      </c>
      <c r="AW245" s="11">
        <f t="shared" si="266"/>
        <v>0</v>
      </c>
      <c r="AX245" s="10">
        <f t="shared" si="267"/>
        <v>2</v>
      </c>
      <c r="AY245" s="12" t="s">
        <v>1697</v>
      </c>
      <c r="AZ245" s="12" t="s">
        <v>1698</v>
      </c>
      <c r="BA245" s="13">
        <v>3751</v>
      </c>
      <c r="BB245" s="10">
        <f t="shared" si="71"/>
        <v>5</v>
      </c>
      <c r="BC245" s="17">
        <f t="shared" si="268"/>
        <v>3.1</v>
      </c>
      <c r="BD245" s="10" t="str">
        <f t="shared" si="269"/>
        <v>Bra</v>
      </c>
    </row>
    <row r="246" spans="1:56" ht="14.25" x14ac:dyDescent="0.2">
      <c r="A246" s="6" t="s">
        <v>479</v>
      </c>
      <c r="B246" s="7">
        <v>1884</v>
      </c>
      <c r="C246" s="6" t="s">
        <v>505</v>
      </c>
      <c r="D246" s="9" t="str">
        <f t="shared" si="221"/>
        <v>Mats Johansson</v>
      </c>
      <c r="E246" s="10" t="str">
        <f t="shared" si="222"/>
        <v>mats.johansson@nora.se</v>
      </c>
      <c r="F246" s="10" t="str">
        <f t="shared" si="223"/>
        <v>Enhetschef</v>
      </c>
      <c r="G246" s="11">
        <f t="shared" si="224"/>
        <v>0</v>
      </c>
      <c r="H246" s="11">
        <f t="shared" si="225"/>
        <v>0</v>
      </c>
      <c r="I246" s="11">
        <f t="shared" si="226"/>
        <v>1.25</v>
      </c>
      <c r="J246" s="11">
        <f t="shared" si="227"/>
        <v>1.25</v>
      </c>
      <c r="K246" s="11">
        <f t="shared" si="228"/>
        <v>0</v>
      </c>
      <c r="L246" s="10">
        <f t="shared" si="229"/>
        <v>2.5</v>
      </c>
      <c r="M246" s="11">
        <f t="shared" si="230"/>
        <v>0</v>
      </c>
      <c r="N246" s="11">
        <f t="shared" si="231"/>
        <v>1</v>
      </c>
      <c r="O246" s="11">
        <f t="shared" si="232"/>
        <v>1</v>
      </c>
      <c r="P246" s="11">
        <f t="shared" si="233"/>
        <v>1</v>
      </c>
      <c r="Q246" s="11">
        <f t="shared" si="234"/>
        <v>0</v>
      </c>
      <c r="R246" s="11">
        <f t="shared" si="235"/>
        <v>0</v>
      </c>
      <c r="S246" s="10">
        <f t="shared" si="236"/>
        <v>3</v>
      </c>
      <c r="T246" s="11">
        <f t="shared" si="237"/>
        <v>0</v>
      </c>
      <c r="U246" s="11">
        <f t="shared" si="238"/>
        <v>0</v>
      </c>
      <c r="V246" s="11">
        <f t="shared" si="239"/>
        <v>0.625</v>
      </c>
      <c r="W246" s="11">
        <f t="shared" si="240"/>
        <v>0.625</v>
      </c>
      <c r="X246" s="11">
        <f t="shared" si="241"/>
        <v>0</v>
      </c>
      <c r="Y246" s="11">
        <f t="shared" si="242"/>
        <v>0.625</v>
      </c>
      <c r="Z246" s="11">
        <f t="shared" si="243"/>
        <v>0</v>
      </c>
      <c r="AA246" s="11">
        <f t="shared" si="244"/>
        <v>0</v>
      </c>
      <c r="AB246" s="11">
        <f t="shared" si="245"/>
        <v>0</v>
      </c>
      <c r="AC246" s="10">
        <f t="shared" si="246"/>
        <v>1.875</v>
      </c>
      <c r="AD246" s="11">
        <f t="shared" si="247"/>
        <v>1</v>
      </c>
      <c r="AE246" s="11">
        <f t="shared" si="248"/>
        <v>0</v>
      </c>
      <c r="AF246" s="11">
        <f t="shared" si="249"/>
        <v>1</v>
      </c>
      <c r="AG246" s="11">
        <f t="shared" si="250"/>
        <v>0</v>
      </c>
      <c r="AH246" s="11">
        <f t="shared" si="251"/>
        <v>0</v>
      </c>
      <c r="AI246" s="11">
        <f t="shared" si="252"/>
        <v>0</v>
      </c>
      <c r="AJ246" s="10">
        <f t="shared" si="253"/>
        <v>2</v>
      </c>
      <c r="AK246" s="11">
        <f t="shared" si="254"/>
        <v>1</v>
      </c>
      <c r="AL246" s="11">
        <f t="shared" si="255"/>
        <v>1</v>
      </c>
      <c r="AM246" s="11">
        <f t="shared" si="256"/>
        <v>1</v>
      </c>
      <c r="AN246" s="11">
        <f t="shared" si="257"/>
        <v>1</v>
      </c>
      <c r="AO246" s="11">
        <f t="shared" si="258"/>
        <v>0</v>
      </c>
      <c r="AP246" s="11">
        <f t="shared" si="259"/>
        <v>0</v>
      </c>
      <c r="AQ246" s="10">
        <f t="shared" si="260"/>
        <v>4</v>
      </c>
      <c r="AR246" s="11">
        <f t="shared" si="261"/>
        <v>1</v>
      </c>
      <c r="AS246" s="11">
        <f t="shared" si="262"/>
        <v>1</v>
      </c>
      <c r="AT246" s="11">
        <f t="shared" si="263"/>
        <v>1</v>
      </c>
      <c r="AU246" s="11">
        <f t="shared" si="264"/>
        <v>0</v>
      </c>
      <c r="AV246" s="11">
        <f t="shared" si="265"/>
        <v>0</v>
      </c>
      <c r="AW246" s="11">
        <f t="shared" si="266"/>
        <v>0</v>
      </c>
      <c r="AX246" s="10">
        <f t="shared" si="267"/>
        <v>3</v>
      </c>
      <c r="AY246" s="12" t="s">
        <v>1699</v>
      </c>
      <c r="AZ246" s="12">
        <v>894</v>
      </c>
      <c r="BA246" s="13">
        <v>2182</v>
      </c>
      <c r="BB246" s="10">
        <f t="shared" si="71"/>
        <v>1</v>
      </c>
      <c r="BC246" s="17">
        <f t="shared" si="268"/>
        <v>2.5</v>
      </c>
      <c r="BD246" s="10" t="str">
        <f t="shared" si="269"/>
        <v>Bra</v>
      </c>
    </row>
    <row r="247" spans="1:56" ht="14.25" x14ac:dyDescent="0.2">
      <c r="A247" s="6" t="s">
        <v>479</v>
      </c>
      <c r="B247" s="7">
        <v>1883</v>
      </c>
      <c r="C247" s="6" t="s">
        <v>492</v>
      </c>
      <c r="D247" s="9" t="str">
        <f t="shared" si="221"/>
        <v>Birgitta Spens</v>
      </c>
      <c r="E247" s="10" t="str">
        <f t="shared" si="222"/>
        <v>birgitta.spens@karlskoga.se</v>
      </c>
      <c r="F247" s="10" t="str">
        <f t="shared" si="223"/>
        <v>Folkhälsoutvecklare</v>
      </c>
      <c r="G247" s="11">
        <f t="shared" si="224"/>
        <v>1.25</v>
      </c>
      <c r="H247" s="11">
        <f t="shared" si="225"/>
        <v>1.25</v>
      </c>
      <c r="I247" s="11">
        <f t="shared" si="226"/>
        <v>1.25</v>
      </c>
      <c r="J247" s="11">
        <f t="shared" si="227"/>
        <v>1.25</v>
      </c>
      <c r="K247" s="11">
        <f t="shared" si="228"/>
        <v>0</v>
      </c>
      <c r="L247" s="10">
        <f t="shared" si="229"/>
        <v>5</v>
      </c>
      <c r="M247" s="11">
        <f t="shared" si="230"/>
        <v>1</v>
      </c>
      <c r="N247" s="11">
        <f t="shared" si="231"/>
        <v>0</v>
      </c>
      <c r="O247" s="11">
        <f t="shared" si="232"/>
        <v>1</v>
      </c>
      <c r="P247" s="11">
        <f t="shared" si="233"/>
        <v>1</v>
      </c>
      <c r="Q247" s="11">
        <f t="shared" si="234"/>
        <v>0</v>
      </c>
      <c r="R247" s="11">
        <f t="shared" si="235"/>
        <v>0</v>
      </c>
      <c r="S247" s="10">
        <f t="shared" si="236"/>
        <v>3</v>
      </c>
      <c r="T247" s="11">
        <f t="shared" si="237"/>
        <v>0</v>
      </c>
      <c r="U247" s="11">
        <f t="shared" si="238"/>
        <v>0</v>
      </c>
      <c r="V247" s="11">
        <f t="shared" si="239"/>
        <v>0</v>
      </c>
      <c r="W247" s="11">
        <f t="shared" si="240"/>
        <v>0</v>
      </c>
      <c r="X247" s="11">
        <f t="shared" si="241"/>
        <v>0.625</v>
      </c>
      <c r="Y247" s="11">
        <f t="shared" si="242"/>
        <v>0.625</v>
      </c>
      <c r="Z247" s="11">
        <f t="shared" si="243"/>
        <v>0.625</v>
      </c>
      <c r="AA247" s="11">
        <f t="shared" si="244"/>
        <v>0.625</v>
      </c>
      <c r="AB247" s="11">
        <f t="shared" si="245"/>
        <v>0</v>
      </c>
      <c r="AC247" s="10">
        <f t="shared" si="246"/>
        <v>2.5</v>
      </c>
      <c r="AD247" s="11">
        <f t="shared" si="247"/>
        <v>1</v>
      </c>
      <c r="AE247" s="11">
        <f t="shared" si="248"/>
        <v>0</v>
      </c>
      <c r="AF247" s="11">
        <f t="shared" si="249"/>
        <v>0</v>
      </c>
      <c r="AG247" s="11">
        <f t="shared" si="250"/>
        <v>2</v>
      </c>
      <c r="AH247" s="11">
        <f t="shared" si="251"/>
        <v>0</v>
      </c>
      <c r="AI247" s="11">
        <f t="shared" si="252"/>
        <v>0</v>
      </c>
      <c r="AJ247" s="10">
        <f t="shared" si="253"/>
        <v>3</v>
      </c>
      <c r="AK247" s="11">
        <f t="shared" si="254"/>
        <v>1</v>
      </c>
      <c r="AL247" s="11">
        <f t="shared" si="255"/>
        <v>1</v>
      </c>
      <c r="AM247" s="11">
        <f t="shared" si="256"/>
        <v>1</v>
      </c>
      <c r="AN247" s="11">
        <f t="shared" si="257"/>
        <v>1</v>
      </c>
      <c r="AO247" s="11">
        <f t="shared" si="258"/>
        <v>0</v>
      </c>
      <c r="AP247" s="11">
        <f t="shared" si="259"/>
        <v>0</v>
      </c>
      <c r="AQ247" s="10">
        <f t="shared" si="260"/>
        <v>4</v>
      </c>
      <c r="AR247" s="11">
        <f t="shared" si="261"/>
        <v>1</v>
      </c>
      <c r="AS247" s="11">
        <f t="shared" si="262"/>
        <v>1</v>
      </c>
      <c r="AT247" s="11">
        <f t="shared" si="263"/>
        <v>1</v>
      </c>
      <c r="AU247" s="11">
        <f t="shared" si="264"/>
        <v>0</v>
      </c>
      <c r="AV247" s="11">
        <f t="shared" si="265"/>
        <v>0</v>
      </c>
      <c r="AW247" s="11">
        <f t="shared" si="266"/>
        <v>0</v>
      </c>
      <c r="AX247" s="10">
        <f t="shared" si="267"/>
        <v>3</v>
      </c>
      <c r="AY247" s="12" t="s">
        <v>1700</v>
      </c>
      <c r="AZ247" s="12" t="s">
        <v>1353</v>
      </c>
      <c r="BA247" s="13">
        <v>3238</v>
      </c>
      <c r="BB247" s="10">
        <f t="shared" si="71"/>
        <v>5</v>
      </c>
      <c r="BC247" s="17">
        <f t="shared" si="268"/>
        <v>3.6</v>
      </c>
      <c r="BD247" s="10" t="str">
        <f t="shared" si="269"/>
        <v>Varken eller</v>
      </c>
    </row>
    <row r="248" spans="1:56" ht="14.25" x14ac:dyDescent="0.2">
      <c r="A248" s="6" t="s">
        <v>479</v>
      </c>
      <c r="B248" s="7">
        <v>1880</v>
      </c>
      <c r="C248" s="6" t="s">
        <v>125</v>
      </c>
      <c r="D248" s="9" t="str">
        <f t="shared" si="221"/>
        <v>Ulf Lindin</v>
      </c>
      <c r="E248" s="10" t="str">
        <f t="shared" si="222"/>
        <v>ulf.lindin@orebro.se</v>
      </c>
      <c r="F248" s="10" t="str">
        <f t="shared" si="223"/>
        <v>Verksamhetschef</v>
      </c>
      <c r="G248" s="11">
        <f t="shared" si="224"/>
        <v>1.25</v>
      </c>
      <c r="H248" s="11">
        <f t="shared" si="225"/>
        <v>0</v>
      </c>
      <c r="I248" s="11">
        <f t="shared" si="226"/>
        <v>0</v>
      </c>
      <c r="J248" s="11">
        <f t="shared" si="227"/>
        <v>1.25</v>
      </c>
      <c r="K248" s="11">
        <f t="shared" si="228"/>
        <v>0</v>
      </c>
      <c r="L248" s="10">
        <f t="shared" si="229"/>
        <v>2.5</v>
      </c>
      <c r="M248" s="11">
        <f t="shared" si="230"/>
        <v>1</v>
      </c>
      <c r="N248" s="11">
        <f t="shared" si="231"/>
        <v>1</v>
      </c>
      <c r="O248" s="11">
        <f t="shared" si="232"/>
        <v>1</v>
      </c>
      <c r="P248" s="11">
        <f t="shared" si="233"/>
        <v>1</v>
      </c>
      <c r="Q248" s="11">
        <f t="shared" si="234"/>
        <v>1</v>
      </c>
      <c r="R248" s="11">
        <f t="shared" si="235"/>
        <v>0</v>
      </c>
      <c r="S248" s="10">
        <f t="shared" si="236"/>
        <v>5</v>
      </c>
      <c r="T248" s="11">
        <f t="shared" si="237"/>
        <v>0.625</v>
      </c>
      <c r="U248" s="11">
        <f t="shared" si="238"/>
        <v>0.625</v>
      </c>
      <c r="V248" s="11">
        <f t="shared" si="239"/>
        <v>0.625</v>
      </c>
      <c r="W248" s="11">
        <f t="shared" si="240"/>
        <v>0.625</v>
      </c>
      <c r="X248" s="11">
        <f t="shared" si="241"/>
        <v>0.625</v>
      </c>
      <c r="Y248" s="11">
        <f t="shared" si="242"/>
        <v>0.625</v>
      </c>
      <c r="Z248" s="11">
        <f t="shared" si="243"/>
        <v>0.625</v>
      </c>
      <c r="AA248" s="11">
        <f t="shared" si="244"/>
        <v>0.625</v>
      </c>
      <c r="AB248" s="11">
        <f t="shared" si="245"/>
        <v>0</v>
      </c>
      <c r="AC248" s="10">
        <f t="shared" si="246"/>
        <v>5</v>
      </c>
      <c r="AD248" s="11">
        <f t="shared" si="247"/>
        <v>0</v>
      </c>
      <c r="AE248" s="11">
        <f t="shared" si="248"/>
        <v>2</v>
      </c>
      <c r="AF248" s="11">
        <f t="shared" si="249"/>
        <v>0</v>
      </c>
      <c r="AG248" s="11">
        <f t="shared" si="250"/>
        <v>2</v>
      </c>
      <c r="AH248" s="11">
        <f t="shared" si="251"/>
        <v>1</v>
      </c>
      <c r="AI248" s="11">
        <f t="shared" si="252"/>
        <v>0</v>
      </c>
      <c r="AJ248" s="10">
        <f t="shared" si="253"/>
        <v>5</v>
      </c>
      <c r="AK248" s="11">
        <f t="shared" si="254"/>
        <v>1</v>
      </c>
      <c r="AL248" s="11">
        <f t="shared" si="255"/>
        <v>1</v>
      </c>
      <c r="AM248" s="11">
        <f t="shared" si="256"/>
        <v>1</v>
      </c>
      <c r="AN248" s="11">
        <f t="shared" si="257"/>
        <v>1</v>
      </c>
      <c r="AO248" s="11">
        <f t="shared" si="258"/>
        <v>0</v>
      </c>
      <c r="AP248" s="11">
        <f t="shared" si="259"/>
        <v>0</v>
      </c>
      <c r="AQ248" s="10">
        <f t="shared" si="260"/>
        <v>4</v>
      </c>
      <c r="AR248" s="11">
        <f t="shared" si="261"/>
        <v>1</v>
      </c>
      <c r="AS248" s="11">
        <f t="shared" si="262"/>
        <v>1</v>
      </c>
      <c r="AT248" s="11">
        <f t="shared" si="263"/>
        <v>1</v>
      </c>
      <c r="AU248" s="11">
        <f t="shared" si="264"/>
        <v>1</v>
      </c>
      <c r="AV248" s="11">
        <f t="shared" si="265"/>
        <v>1</v>
      </c>
      <c r="AW248" s="11">
        <f t="shared" si="266"/>
        <v>0</v>
      </c>
      <c r="AX248" s="10">
        <f t="shared" si="267"/>
        <v>5</v>
      </c>
      <c r="AY248" s="12" t="s">
        <v>1701</v>
      </c>
      <c r="AZ248" s="12" t="s">
        <v>1702</v>
      </c>
      <c r="BA248" s="13">
        <v>3065</v>
      </c>
      <c r="BB248" s="10">
        <f t="shared" si="71"/>
        <v>4</v>
      </c>
      <c r="BC248" s="17">
        <f t="shared" si="268"/>
        <v>4.4000000000000004</v>
      </c>
      <c r="BD248" s="10" t="str">
        <f t="shared" si="269"/>
        <v>Bra</v>
      </c>
    </row>
    <row r="249" spans="1:56" ht="14.25" x14ac:dyDescent="0.2">
      <c r="A249" s="19" t="s">
        <v>521</v>
      </c>
      <c r="B249" s="7">
        <v>584</v>
      </c>
      <c r="C249" s="6" t="s">
        <v>558</v>
      </c>
      <c r="D249" s="9" t="str">
        <f t="shared" si="221"/>
        <v>Lisa</v>
      </c>
      <c r="E249" s="10" t="str">
        <f t="shared" si="222"/>
        <v>lisa.hermansson@vadstena.se</v>
      </c>
      <c r="F249" s="10" t="str">
        <f t="shared" si="223"/>
        <v>Fritidscentrum</v>
      </c>
      <c r="G249" s="11">
        <f t="shared" si="224"/>
        <v>0</v>
      </c>
      <c r="H249" s="11">
        <f t="shared" si="225"/>
        <v>0</v>
      </c>
      <c r="I249" s="11">
        <f t="shared" si="226"/>
        <v>0</v>
      </c>
      <c r="J249" s="11">
        <f t="shared" si="227"/>
        <v>1.25</v>
      </c>
      <c r="K249" s="11">
        <f t="shared" si="228"/>
        <v>0</v>
      </c>
      <c r="L249" s="10">
        <f t="shared" si="229"/>
        <v>1.25</v>
      </c>
      <c r="M249" s="11">
        <f t="shared" si="230"/>
        <v>0</v>
      </c>
      <c r="N249" s="11">
        <f t="shared" si="231"/>
        <v>0</v>
      </c>
      <c r="O249" s="11">
        <f t="shared" si="232"/>
        <v>1</v>
      </c>
      <c r="P249" s="11">
        <f t="shared" si="233"/>
        <v>0</v>
      </c>
      <c r="Q249" s="11">
        <f t="shared" si="234"/>
        <v>0</v>
      </c>
      <c r="R249" s="11">
        <f t="shared" si="235"/>
        <v>0</v>
      </c>
      <c r="S249" s="10">
        <f t="shared" si="236"/>
        <v>1</v>
      </c>
      <c r="T249" s="11">
        <f t="shared" si="237"/>
        <v>0</v>
      </c>
      <c r="U249" s="11">
        <f t="shared" si="238"/>
        <v>0</v>
      </c>
      <c r="V249" s="11">
        <f t="shared" si="239"/>
        <v>0.625</v>
      </c>
      <c r="W249" s="11">
        <f t="shared" si="240"/>
        <v>0</v>
      </c>
      <c r="X249" s="11">
        <f t="shared" si="241"/>
        <v>0</v>
      </c>
      <c r="Y249" s="11">
        <f t="shared" si="242"/>
        <v>0.625</v>
      </c>
      <c r="Z249" s="11">
        <f t="shared" si="243"/>
        <v>0</v>
      </c>
      <c r="AA249" s="11">
        <f t="shared" si="244"/>
        <v>0</v>
      </c>
      <c r="AB249" s="11">
        <f t="shared" si="245"/>
        <v>0</v>
      </c>
      <c r="AC249" s="10">
        <f t="shared" si="246"/>
        <v>1.25</v>
      </c>
      <c r="AD249" s="11">
        <f t="shared" si="247"/>
        <v>1</v>
      </c>
      <c r="AE249" s="11">
        <f t="shared" si="248"/>
        <v>0</v>
      </c>
      <c r="AF249" s="11">
        <f t="shared" si="249"/>
        <v>0</v>
      </c>
      <c r="AG249" s="11">
        <f t="shared" si="250"/>
        <v>0</v>
      </c>
      <c r="AH249" s="11">
        <f t="shared" si="251"/>
        <v>0</v>
      </c>
      <c r="AI249" s="11">
        <f t="shared" si="252"/>
        <v>0</v>
      </c>
      <c r="AJ249" s="10">
        <f t="shared" si="253"/>
        <v>1</v>
      </c>
      <c r="AK249" s="11">
        <f t="shared" si="254"/>
        <v>0</v>
      </c>
      <c r="AL249" s="11">
        <f t="shared" si="255"/>
        <v>1</v>
      </c>
      <c r="AM249" s="11">
        <f t="shared" si="256"/>
        <v>1</v>
      </c>
      <c r="AN249" s="11">
        <f t="shared" si="257"/>
        <v>1</v>
      </c>
      <c r="AO249" s="11">
        <f t="shared" si="258"/>
        <v>0</v>
      </c>
      <c r="AP249" s="11">
        <f t="shared" si="259"/>
        <v>0</v>
      </c>
      <c r="AQ249" s="10">
        <f t="shared" si="260"/>
        <v>3</v>
      </c>
      <c r="AR249" s="11">
        <f t="shared" si="261"/>
        <v>0</v>
      </c>
      <c r="AS249" s="11">
        <f t="shared" si="262"/>
        <v>0</v>
      </c>
      <c r="AT249" s="11">
        <f t="shared" si="263"/>
        <v>1</v>
      </c>
      <c r="AU249" s="11">
        <f t="shared" si="264"/>
        <v>0</v>
      </c>
      <c r="AV249" s="11">
        <f t="shared" si="265"/>
        <v>0</v>
      </c>
      <c r="AW249" s="11">
        <f t="shared" si="266"/>
        <v>0</v>
      </c>
      <c r="AX249" s="10">
        <f t="shared" si="267"/>
        <v>1</v>
      </c>
      <c r="AY249" s="12" t="s">
        <v>1429</v>
      </c>
      <c r="AZ249" s="12" t="s">
        <v>1635</v>
      </c>
      <c r="BA249" s="13">
        <v>2512</v>
      </c>
      <c r="BB249" s="10">
        <f t="shared" si="71"/>
        <v>3</v>
      </c>
      <c r="BC249" s="17">
        <f t="shared" si="268"/>
        <v>1.6</v>
      </c>
      <c r="BD249" s="10" t="str">
        <f t="shared" si="269"/>
        <v>Varken eller</v>
      </c>
    </row>
    <row r="250" spans="1:56" ht="14.25" x14ac:dyDescent="0.2">
      <c r="A250" s="6" t="s">
        <v>521</v>
      </c>
      <c r="B250" s="7">
        <v>512</v>
      </c>
      <c r="C250" s="6" t="s">
        <v>564</v>
      </c>
      <c r="D250" s="9" t="str">
        <f t="shared" si="221"/>
        <v>Pär Fransson</v>
      </c>
      <c r="E250" s="10" t="str">
        <f t="shared" si="222"/>
        <v>par.fransson@ydre.se</v>
      </c>
      <c r="F250" s="10" t="str">
        <f t="shared" si="223"/>
        <v>kommunchef</v>
      </c>
      <c r="G250" s="11">
        <f t="shared" si="224"/>
        <v>0</v>
      </c>
      <c r="H250" s="11">
        <f t="shared" si="225"/>
        <v>0</v>
      </c>
      <c r="I250" s="11">
        <f t="shared" si="226"/>
        <v>0</v>
      </c>
      <c r="J250" s="11">
        <f t="shared" si="227"/>
        <v>1.25</v>
      </c>
      <c r="K250" s="11">
        <f t="shared" si="228"/>
        <v>0</v>
      </c>
      <c r="L250" s="10">
        <f t="shared" si="229"/>
        <v>1.25</v>
      </c>
      <c r="M250" s="11">
        <f t="shared" si="230"/>
        <v>1</v>
      </c>
      <c r="N250" s="11">
        <f t="shared" si="231"/>
        <v>0</v>
      </c>
      <c r="O250" s="11">
        <f t="shared" si="232"/>
        <v>1</v>
      </c>
      <c r="P250" s="11">
        <f t="shared" si="233"/>
        <v>1</v>
      </c>
      <c r="Q250" s="11">
        <f t="shared" si="234"/>
        <v>0</v>
      </c>
      <c r="R250" s="11">
        <f t="shared" si="235"/>
        <v>0</v>
      </c>
      <c r="S250" s="10">
        <f t="shared" si="236"/>
        <v>3</v>
      </c>
      <c r="T250" s="11">
        <f t="shared" si="237"/>
        <v>0</v>
      </c>
      <c r="U250" s="11">
        <f t="shared" si="238"/>
        <v>0.625</v>
      </c>
      <c r="V250" s="11">
        <f t="shared" si="239"/>
        <v>0</v>
      </c>
      <c r="W250" s="11">
        <f t="shared" si="240"/>
        <v>0</v>
      </c>
      <c r="X250" s="11">
        <f t="shared" si="241"/>
        <v>0</v>
      </c>
      <c r="Y250" s="11">
        <f t="shared" si="242"/>
        <v>0.625</v>
      </c>
      <c r="Z250" s="11">
        <f t="shared" si="243"/>
        <v>0</v>
      </c>
      <c r="AA250" s="11">
        <f t="shared" si="244"/>
        <v>0.625</v>
      </c>
      <c r="AB250" s="11">
        <f t="shared" si="245"/>
        <v>0</v>
      </c>
      <c r="AC250" s="10">
        <f t="shared" si="246"/>
        <v>1.875</v>
      </c>
      <c r="AD250" s="11">
        <f t="shared" si="247"/>
        <v>1</v>
      </c>
      <c r="AE250" s="11">
        <f t="shared" si="248"/>
        <v>0</v>
      </c>
      <c r="AF250" s="11">
        <f t="shared" si="249"/>
        <v>0</v>
      </c>
      <c r="AG250" s="11">
        <f t="shared" si="250"/>
        <v>0</v>
      </c>
      <c r="AH250" s="11">
        <f t="shared" si="251"/>
        <v>0</v>
      </c>
      <c r="AI250" s="11">
        <f t="shared" si="252"/>
        <v>0</v>
      </c>
      <c r="AJ250" s="10">
        <f t="shared" si="253"/>
        <v>1</v>
      </c>
      <c r="AK250" s="11">
        <f t="shared" si="254"/>
        <v>0</v>
      </c>
      <c r="AL250" s="11">
        <f t="shared" si="255"/>
        <v>1</v>
      </c>
      <c r="AM250" s="11">
        <f t="shared" si="256"/>
        <v>0</v>
      </c>
      <c r="AN250" s="11">
        <f t="shared" si="257"/>
        <v>1</v>
      </c>
      <c r="AO250" s="11">
        <f t="shared" si="258"/>
        <v>0</v>
      </c>
      <c r="AP250" s="11">
        <f t="shared" si="259"/>
        <v>0</v>
      </c>
      <c r="AQ250" s="10">
        <f t="shared" si="260"/>
        <v>2</v>
      </c>
      <c r="AR250" s="11">
        <f t="shared" si="261"/>
        <v>1</v>
      </c>
      <c r="AS250" s="11">
        <f t="shared" si="262"/>
        <v>0</v>
      </c>
      <c r="AT250" s="11">
        <f t="shared" si="263"/>
        <v>0</v>
      </c>
      <c r="AU250" s="11">
        <f t="shared" si="264"/>
        <v>0</v>
      </c>
      <c r="AV250" s="11">
        <f t="shared" si="265"/>
        <v>0</v>
      </c>
      <c r="AW250" s="11">
        <f t="shared" si="266"/>
        <v>0</v>
      </c>
      <c r="AX250" s="10">
        <f t="shared" si="267"/>
        <v>1</v>
      </c>
      <c r="AY250" s="12">
        <v>581</v>
      </c>
      <c r="AZ250" s="12" t="s">
        <v>1431</v>
      </c>
      <c r="BA250" s="13">
        <v>1585</v>
      </c>
      <c r="BB250" s="10">
        <f t="shared" si="71"/>
        <v>0</v>
      </c>
      <c r="BC250" s="17">
        <f t="shared" si="268"/>
        <v>1.4</v>
      </c>
      <c r="BD250" s="10" t="str">
        <f t="shared" si="269"/>
        <v>Varken eller</v>
      </c>
    </row>
    <row r="251" spans="1:56" ht="14.25" x14ac:dyDescent="0.2">
      <c r="A251" s="6" t="s">
        <v>521</v>
      </c>
      <c r="B251" s="7">
        <v>560</v>
      </c>
      <c r="C251" s="6" t="s">
        <v>527</v>
      </c>
      <c r="D251" s="9" t="str">
        <f t="shared" si="221"/>
        <v>Olivia Ågren</v>
      </c>
      <c r="E251" s="10" t="str">
        <f t="shared" si="222"/>
        <v>olivia.agren@boxholm.se</v>
      </c>
      <c r="F251" s="10" t="str">
        <f t="shared" si="223"/>
        <v>Fritidsledare</v>
      </c>
      <c r="G251" s="11">
        <f t="shared" si="224"/>
        <v>0</v>
      </c>
      <c r="H251" s="11">
        <f t="shared" si="225"/>
        <v>0</v>
      </c>
      <c r="I251" s="11">
        <f t="shared" si="226"/>
        <v>0</v>
      </c>
      <c r="J251" s="11">
        <f t="shared" si="227"/>
        <v>0</v>
      </c>
      <c r="K251" s="11">
        <f t="shared" si="228"/>
        <v>0</v>
      </c>
      <c r="L251" s="10">
        <f t="shared" si="229"/>
        <v>0</v>
      </c>
      <c r="M251" s="11">
        <f t="shared" si="230"/>
        <v>1</v>
      </c>
      <c r="N251" s="11">
        <f t="shared" si="231"/>
        <v>1</v>
      </c>
      <c r="O251" s="11">
        <f t="shared" si="232"/>
        <v>1</v>
      </c>
      <c r="P251" s="11">
        <f t="shared" si="233"/>
        <v>1</v>
      </c>
      <c r="Q251" s="11">
        <f t="shared" si="234"/>
        <v>0</v>
      </c>
      <c r="R251" s="11">
        <f t="shared" si="235"/>
        <v>0</v>
      </c>
      <c r="S251" s="10">
        <f t="shared" si="236"/>
        <v>4</v>
      </c>
      <c r="T251" s="11">
        <f t="shared" si="237"/>
        <v>0</v>
      </c>
      <c r="U251" s="11">
        <f t="shared" si="238"/>
        <v>0</v>
      </c>
      <c r="V251" s="11">
        <f t="shared" si="239"/>
        <v>0</v>
      </c>
      <c r="W251" s="11">
        <f t="shared" si="240"/>
        <v>0</v>
      </c>
      <c r="X251" s="11">
        <f t="shared" si="241"/>
        <v>0</v>
      </c>
      <c r="Y251" s="11">
        <f t="shared" si="242"/>
        <v>0.625</v>
      </c>
      <c r="Z251" s="11">
        <f t="shared" si="243"/>
        <v>0</v>
      </c>
      <c r="AA251" s="11">
        <f t="shared" si="244"/>
        <v>0</v>
      </c>
      <c r="AB251" s="11">
        <f t="shared" si="245"/>
        <v>0</v>
      </c>
      <c r="AC251" s="10">
        <f t="shared" si="246"/>
        <v>0.625</v>
      </c>
      <c r="AD251" s="11">
        <f t="shared" si="247"/>
        <v>1</v>
      </c>
      <c r="AE251" s="11">
        <f t="shared" si="248"/>
        <v>0</v>
      </c>
      <c r="AF251" s="11">
        <f t="shared" si="249"/>
        <v>1</v>
      </c>
      <c r="AG251" s="11">
        <f t="shared" si="250"/>
        <v>0</v>
      </c>
      <c r="AH251" s="11">
        <f t="shared" si="251"/>
        <v>0</v>
      </c>
      <c r="AI251" s="11">
        <f t="shared" si="252"/>
        <v>0</v>
      </c>
      <c r="AJ251" s="10">
        <f t="shared" si="253"/>
        <v>2</v>
      </c>
      <c r="AK251" s="11">
        <f t="shared" si="254"/>
        <v>0</v>
      </c>
      <c r="AL251" s="11">
        <f t="shared" si="255"/>
        <v>1</v>
      </c>
      <c r="AM251" s="11">
        <f t="shared" si="256"/>
        <v>0</v>
      </c>
      <c r="AN251" s="11">
        <f t="shared" si="257"/>
        <v>1</v>
      </c>
      <c r="AO251" s="11">
        <f t="shared" si="258"/>
        <v>0</v>
      </c>
      <c r="AP251" s="11">
        <f t="shared" si="259"/>
        <v>0</v>
      </c>
      <c r="AQ251" s="10">
        <f t="shared" si="260"/>
        <v>2</v>
      </c>
      <c r="AR251" s="11">
        <f t="shared" si="261"/>
        <v>1</v>
      </c>
      <c r="AS251" s="11">
        <f t="shared" si="262"/>
        <v>0</v>
      </c>
      <c r="AT251" s="11">
        <f t="shared" si="263"/>
        <v>0</v>
      </c>
      <c r="AU251" s="11">
        <f t="shared" si="264"/>
        <v>0</v>
      </c>
      <c r="AV251" s="11">
        <f t="shared" si="265"/>
        <v>0</v>
      </c>
      <c r="AW251" s="11">
        <f t="shared" si="266"/>
        <v>0</v>
      </c>
      <c r="AX251" s="10">
        <f t="shared" si="267"/>
        <v>1</v>
      </c>
      <c r="AY251" s="12" t="s">
        <v>1705</v>
      </c>
      <c r="AZ251" s="12" t="s">
        <v>1706</v>
      </c>
      <c r="BA251" s="13">
        <v>2447</v>
      </c>
      <c r="BB251" s="10">
        <f t="shared" si="71"/>
        <v>2</v>
      </c>
      <c r="BC251" s="17">
        <f t="shared" si="268"/>
        <v>1.7</v>
      </c>
      <c r="BD251" s="10" t="str">
        <f t="shared" si="269"/>
        <v>Bra</v>
      </c>
    </row>
    <row r="252" spans="1:56" ht="14.25" x14ac:dyDescent="0.2">
      <c r="A252" s="6" t="s">
        <v>521</v>
      </c>
      <c r="B252" s="7">
        <v>509</v>
      </c>
      <c r="C252" s="6" t="s">
        <v>548</v>
      </c>
      <c r="D252" s="9" t="str">
        <f t="shared" si="221"/>
        <v>Britt-mari Johansson</v>
      </c>
      <c r="E252" s="10" t="str">
        <f t="shared" si="222"/>
        <v>britt-mari.johansson@odeshog.se</v>
      </c>
      <c r="F252" s="10" t="str">
        <f t="shared" si="223"/>
        <v>fritidskonsulent</v>
      </c>
      <c r="G252" s="11">
        <f t="shared" si="224"/>
        <v>0</v>
      </c>
      <c r="H252" s="11">
        <f t="shared" si="225"/>
        <v>0</v>
      </c>
      <c r="I252" s="11">
        <f t="shared" si="226"/>
        <v>0</v>
      </c>
      <c r="J252" s="11">
        <f t="shared" si="227"/>
        <v>0</v>
      </c>
      <c r="K252" s="11">
        <f t="shared" si="228"/>
        <v>0</v>
      </c>
      <c r="L252" s="10">
        <f t="shared" si="229"/>
        <v>0</v>
      </c>
      <c r="M252" s="11">
        <f t="shared" si="230"/>
        <v>1</v>
      </c>
      <c r="N252" s="11">
        <f t="shared" si="231"/>
        <v>0</v>
      </c>
      <c r="O252" s="11">
        <f t="shared" si="232"/>
        <v>1</v>
      </c>
      <c r="P252" s="11">
        <f t="shared" si="233"/>
        <v>1</v>
      </c>
      <c r="Q252" s="11">
        <f t="shared" si="234"/>
        <v>0</v>
      </c>
      <c r="R252" s="11">
        <f t="shared" si="235"/>
        <v>0</v>
      </c>
      <c r="S252" s="10">
        <f t="shared" si="236"/>
        <v>3</v>
      </c>
      <c r="T252" s="11">
        <f t="shared" si="237"/>
        <v>0</v>
      </c>
      <c r="U252" s="11">
        <f t="shared" si="238"/>
        <v>0</v>
      </c>
      <c r="V252" s="11">
        <f t="shared" si="239"/>
        <v>0.625</v>
      </c>
      <c r="W252" s="11">
        <f t="shared" si="240"/>
        <v>0</v>
      </c>
      <c r="X252" s="11">
        <f t="shared" si="241"/>
        <v>0</v>
      </c>
      <c r="Y252" s="11">
        <f t="shared" si="242"/>
        <v>0.625</v>
      </c>
      <c r="Z252" s="11">
        <f t="shared" si="243"/>
        <v>0.625</v>
      </c>
      <c r="AA252" s="11">
        <f t="shared" si="244"/>
        <v>0</v>
      </c>
      <c r="AB252" s="11">
        <f t="shared" si="245"/>
        <v>0</v>
      </c>
      <c r="AC252" s="10">
        <f t="shared" si="246"/>
        <v>1.875</v>
      </c>
      <c r="AD252" s="11">
        <f t="shared" si="247"/>
        <v>0</v>
      </c>
      <c r="AE252" s="11">
        <f t="shared" si="248"/>
        <v>2</v>
      </c>
      <c r="AF252" s="11">
        <f t="shared" si="249"/>
        <v>1</v>
      </c>
      <c r="AG252" s="11">
        <f t="shared" si="250"/>
        <v>0</v>
      </c>
      <c r="AH252" s="11">
        <f t="shared" si="251"/>
        <v>0</v>
      </c>
      <c r="AI252" s="11">
        <f t="shared" si="252"/>
        <v>0</v>
      </c>
      <c r="AJ252" s="10">
        <f t="shared" si="253"/>
        <v>3</v>
      </c>
      <c r="AK252" s="11">
        <f t="shared" si="254"/>
        <v>1</v>
      </c>
      <c r="AL252" s="11">
        <f t="shared" si="255"/>
        <v>0</v>
      </c>
      <c r="AM252" s="11">
        <f t="shared" si="256"/>
        <v>1</v>
      </c>
      <c r="AN252" s="11">
        <f t="shared" si="257"/>
        <v>0</v>
      </c>
      <c r="AO252" s="11">
        <f t="shared" si="258"/>
        <v>0</v>
      </c>
      <c r="AP252" s="11">
        <f t="shared" si="259"/>
        <v>0</v>
      </c>
      <c r="AQ252" s="10">
        <f t="shared" si="260"/>
        <v>2</v>
      </c>
      <c r="AR252" s="11">
        <f t="shared" si="261"/>
        <v>1</v>
      </c>
      <c r="AS252" s="11">
        <f t="shared" si="262"/>
        <v>0</v>
      </c>
      <c r="AT252" s="11">
        <f t="shared" si="263"/>
        <v>1</v>
      </c>
      <c r="AU252" s="11">
        <f t="shared" si="264"/>
        <v>0</v>
      </c>
      <c r="AV252" s="11">
        <f t="shared" si="265"/>
        <v>0</v>
      </c>
      <c r="AW252" s="11">
        <f t="shared" si="266"/>
        <v>0</v>
      </c>
      <c r="AX252" s="10">
        <f t="shared" si="267"/>
        <v>2</v>
      </c>
      <c r="AY252" s="12">
        <v>899</v>
      </c>
      <c r="AZ252" s="12" t="s">
        <v>1556</v>
      </c>
      <c r="BA252" s="13">
        <v>1951</v>
      </c>
      <c r="BB252" s="10">
        <f t="shared" si="71"/>
        <v>0</v>
      </c>
      <c r="BC252" s="17">
        <f t="shared" si="268"/>
        <v>1.7</v>
      </c>
      <c r="BD252" s="10" t="str">
        <f t="shared" si="269"/>
        <v>Bra</v>
      </c>
    </row>
    <row r="253" spans="1:56" ht="14.25" x14ac:dyDescent="0.2">
      <c r="A253" s="6" t="s">
        <v>521</v>
      </c>
      <c r="B253" s="7">
        <v>513</v>
      </c>
      <c r="C253" s="6" t="s">
        <v>1100</v>
      </c>
      <c r="D253" s="9" t="str">
        <f t="shared" si="221"/>
        <v>Lena Johansson</v>
      </c>
      <c r="E253" s="10" t="str">
        <f t="shared" si="222"/>
        <v>lena.johansson@kinda.se</v>
      </c>
      <c r="F253" s="10" t="str">
        <f t="shared" si="223"/>
        <v>Ungdomslots</v>
      </c>
      <c r="G253" s="11">
        <f t="shared" si="224"/>
        <v>0</v>
      </c>
      <c r="H253" s="11">
        <f t="shared" si="225"/>
        <v>0</v>
      </c>
      <c r="I253" s="11">
        <f t="shared" si="226"/>
        <v>1.25</v>
      </c>
      <c r="J253" s="11">
        <f t="shared" si="227"/>
        <v>1.25</v>
      </c>
      <c r="K253" s="11">
        <f t="shared" si="228"/>
        <v>0</v>
      </c>
      <c r="L253" s="10">
        <f t="shared" si="229"/>
        <v>2.5</v>
      </c>
      <c r="M253" s="11">
        <f t="shared" si="230"/>
        <v>1</v>
      </c>
      <c r="N253" s="11">
        <f t="shared" si="231"/>
        <v>1</v>
      </c>
      <c r="O253" s="11">
        <f t="shared" si="232"/>
        <v>1</v>
      </c>
      <c r="P253" s="11">
        <f t="shared" si="233"/>
        <v>1</v>
      </c>
      <c r="Q253" s="11">
        <f t="shared" si="234"/>
        <v>0</v>
      </c>
      <c r="R253" s="11">
        <f t="shared" si="235"/>
        <v>0</v>
      </c>
      <c r="S253" s="10">
        <f t="shared" si="236"/>
        <v>4</v>
      </c>
      <c r="T253" s="11">
        <f t="shared" si="237"/>
        <v>0</v>
      </c>
      <c r="U253" s="11">
        <f t="shared" si="238"/>
        <v>0</v>
      </c>
      <c r="V253" s="11">
        <f t="shared" si="239"/>
        <v>0</v>
      </c>
      <c r="W253" s="11">
        <f t="shared" si="240"/>
        <v>0</v>
      </c>
      <c r="X253" s="11">
        <f t="shared" si="241"/>
        <v>0</v>
      </c>
      <c r="Y253" s="11">
        <f t="shared" si="242"/>
        <v>0.625</v>
      </c>
      <c r="Z253" s="11">
        <f t="shared" si="243"/>
        <v>0.625</v>
      </c>
      <c r="AA253" s="11">
        <f t="shared" si="244"/>
        <v>0</v>
      </c>
      <c r="AB253" s="11">
        <f t="shared" si="245"/>
        <v>0</v>
      </c>
      <c r="AC253" s="10">
        <f t="shared" si="246"/>
        <v>1.25</v>
      </c>
      <c r="AD253" s="11">
        <f t="shared" si="247"/>
        <v>1</v>
      </c>
      <c r="AE253" s="11">
        <f t="shared" si="248"/>
        <v>0</v>
      </c>
      <c r="AF253" s="11">
        <f t="shared" si="249"/>
        <v>0</v>
      </c>
      <c r="AG253" s="11">
        <f t="shared" si="250"/>
        <v>2</v>
      </c>
      <c r="AH253" s="11">
        <f t="shared" si="251"/>
        <v>1</v>
      </c>
      <c r="AI253" s="11">
        <f t="shared" si="252"/>
        <v>0</v>
      </c>
      <c r="AJ253" s="10">
        <f t="shared" si="253"/>
        <v>4</v>
      </c>
      <c r="AK253" s="11">
        <f t="shared" si="254"/>
        <v>0</v>
      </c>
      <c r="AL253" s="11">
        <f t="shared" si="255"/>
        <v>1</v>
      </c>
      <c r="AM253" s="11">
        <f t="shared" si="256"/>
        <v>1</v>
      </c>
      <c r="AN253" s="11">
        <f t="shared" si="257"/>
        <v>0</v>
      </c>
      <c r="AO253" s="11">
        <f t="shared" si="258"/>
        <v>0</v>
      </c>
      <c r="AP253" s="11">
        <f t="shared" si="259"/>
        <v>0</v>
      </c>
      <c r="AQ253" s="10">
        <f t="shared" si="260"/>
        <v>2</v>
      </c>
      <c r="AR253" s="11">
        <f t="shared" si="261"/>
        <v>0</v>
      </c>
      <c r="AS253" s="11">
        <f t="shared" si="262"/>
        <v>0</v>
      </c>
      <c r="AT253" s="11">
        <f t="shared" si="263"/>
        <v>0</v>
      </c>
      <c r="AU253" s="11">
        <f t="shared" si="264"/>
        <v>0</v>
      </c>
      <c r="AV253" s="11">
        <f t="shared" si="265"/>
        <v>0</v>
      </c>
      <c r="AW253" s="11">
        <f t="shared" si="266"/>
        <v>0</v>
      </c>
      <c r="AX253" s="10">
        <f t="shared" si="267"/>
        <v>0</v>
      </c>
      <c r="AY253" s="12">
        <v>762</v>
      </c>
      <c r="AZ253" s="12" t="s">
        <v>1522</v>
      </c>
      <c r="BA253" s="13">
        <v>1897</v>
      </c>
      <c r="BB253" s="10">
        <f t="shared" si="71"/>
        <v>0</v>
      </c>
      <c r="BC253" s="17">
        <f t="shared" si="268"/>
        <v>2</v>
      </c>
      <c r="BD253" s="10" t="str">
        <f t="shared" si="269"/>
        <v>Varken eller</v>
      </c>
    </row>
    <row r="254" spans="1:56" ht="14.25" x14ac:dyDescent="0.2">
      <c r="A254" s="6" t="s">
        <v>521</v>
      </c>
      <c r="B254" s="7">
        <v>586</v>
      </c>
      <c r="C254" s="6" t="s">
        <v>349</v>
      </c>
      <c r="D254" s="9" t="str">
        <f t="shared" si="221"/>
        <v>Magnus Norrbom</v>
      </c>
      <c r="E254" s="10" t="str">
        <f t="shared" si="222"/>
        <v>magnus.norrbom@mjolby.se</v>
      </c>
      <c r="F254" s="10" t="str">
        <f t="shared" si="223"/>
        <v>Kultur- och fritidsstrateg</v>
      </c>
      <c r="G254" s="11">
        <f t="shared" si="224"/>
        <v>0</v>
      </c>
      <c r="H254" s="11">
        <f t="shared" si="225"/>
        <v>0</v>
      </c>
      <c r="I254" s="11">
        <f t="shared" si="226"/>
        <v>0</v>
      </c>
      <c r="J254" s="11">
        <f t="shared" si="227"/>
        <v>1.25</v>
      </c>
      <c r="K254" s="11">
        <f t="shared" si="228"/>
        <v>0</v>
      </c>
      <c r="L254" s="10">
        <f t="shared" si="229"/>
        <v>1.25</v>
      </c>
      <c r="M254" s="11">
        <f t="shared" si="230"/>
        <v>1</v>
      </c>
      <c r="N254" s="11">
        <f t="shared" si="231"/>
        <v>1</v>
      </c>
      <c r="O254" s="11">
        <f t="shared" si="232"/>
        <v>1</v>
      </c>
      <c r="P254" s="11">
        <f t="shared" si="233"/>
        <v>1</v>
      </c>
      <c r="Q254" s="11">
        <f t="shared" si="234"/>
        <v>0</v>
      </c>
      <c r="R254" s="11">
        <f t="shared" si="235"/>
        <v>0</v>
      </c>
      <c r="S254" s="10">
        <f t="shared" si="236"/>
        <v>4</v>
      </c>
      <c r="T254" s="11">
        <f t="shared" si="237"/>
        <v>0</v>
      </c>
      <c r="U254" s="11">
        <f t="shared" si="238"/>
        <v>0</v>
      </c>
      <c r="V254" s="11">
        <f t="shared" si="239"/>
        <v>0.625</v>
      </c>
      <c r="W254" s="11">
        <f t="shared" si="240"/>
        <v>0</v>
      </c>
      <c r="X254" s="11">
        <f t="shared" si="241"/>
        <v>0</v>
      </c>
      <c r="Y254" s="11">
        <f t="shared" si="242"/>
        <v>0.625</v>
      </c>
      <c r="Z254" s="11">
        <f t="shared" si="243"/>
        <v>0</v>
      </c>
      <c r="AA254" s="11">
        <f t="shared" si="244"/>
        <v>0.625</v>
      </c>
      <c r="AB254" s="11">
        <f t="shared" si="245"/>
        <v>0</v>
      </c>
      <c r="AC254" s="10">
        <f t="shared" si="246"/>
        <v>1.875</v>
      </c>
      <c r="AD254" s="11">
        <f t="shared" si="247"/>
        <v>0</v>
      </c>
      <c r="AE254" s="11">
        <f t="shared" si="248"/>
        <v>2</v>
      </c>
      <c r="AF254" s="11">
        <f t="shared" si="249"/>
        <v>1</v>
      </c>
      <c r="AG254" s="11">
        <f t="shared" si="250"/>
        <v>0</v>
      </c>
      <c r="AH254" s="11">
        <f t="shared" si="251"/>
        <v>0</v>
      </c>
      <c r="AI254" s="11">
        <f t="shared" si="252"/>
        <v>0</v>
      </c>
      <c r="AJ254" s="10">
        <f t="shared" si="253"/>
        <v>3</v>
      </c>
      <c r="AK254" s="11">
        <f t="shared" si="254"/>
        <v>1</v>
      </c>
      <c r="AL254" s="11">
        <f t="shared" si="255"/>
        <v>1</v>
      </c>
      <c r="AM254" s="11">
        <f t="shared" si="256"/>
        <v>1</v>
      </c>
      <c r="AN254" s="11">
        <f t="shared" si="257"/>
        <v>1</v>
      </c>
      <c r="AO254" s="11">
        <f t="shared" si="258"/>
        <v>0</v>
      </c>
      <c r="AP254" s="11">
        <f t="shared" si="259"/>
        <v>0</v>
      </c>
      <c r="AQ254" s="10">
        <f t="shared" si="260"/>
        <v>4</v>
      </c>
      <c r="AR254" s="11">
        <f t="shared" si="261"/>
        <v>0</v>
      </c>
      <c r="AS254" s="11">
        <f t="shared" si="262"/>
        <v>0</v>
      </c>
      <c r="AT254" s="11">
        <f t="shared" si="263"/>
        <v>1</v>
      </c>
      <c r="AU254" s="11">
        <f t="shared" si="264"/>
        <v>0</v>
      </c>
      <c r="AV254" s="11">
        <f t="shared" si="265"/>
        <v>0</v>
      </c>
      <c r="AW254" s="11">
        <f t="shared" si="266"/>
        <v>0</v>
      </c>
      <c r="AX254" s="10">
        <f t="shared" si="267"/>
        <v>1</v>
      </c>
      <c r="AY254" s="12" t="s">
        <v>1707</v>
      </c>
      <c r="AZ254" s="12">
        <v>977</v>
      </c>
      <c r="BA254" s="13">
        <v>2939</v>
      </c>
      <c r="BB254" s="10">
        <f t="shared" si="71"/>
        <v>4</v>
      </c>
      <c r="BC254" s="17">
        <f t="shared" si="268"/>
        <v>2.7</v>
      </c>
      <c r="BD254" s="10" t="str">
        <f t="shared" si="269"/>
        <v>Bra</v>
      </c>
    </row>
    <row r="255" spans="1:56" ht="14.25" x14ac:dyDescent="0.2">
      <c r="A255" s="6" t="s">
        <v>521</v>
      </c>
      <c r="B255" s="7">
        <v>563</v>
      </c>
      <c r="C255" s="6" t="s">
        <v>278</v>
      </c>
      <c r="D255" s="9" t="str">
        <f t="shared" si="221"/>
        <v>Fredrik Törnborg</v>
      </c>
      <c r="E255" s="10" t="str">
        <f t="shared" si="222"/>
        <v>fredrik.tornborg@valdemarsvik.se</v>
      </c>
      <c r="F255" s="10" t="str">
        <f t="shared" si="223"/>
        <v>Samordnare Fritid, ANDT</v>
      </c>
      <c r="G255" s="11">
        <f t="shared" si="224"/>
        <v>0</v>
      </c>
      <c r="H255" s="11">
        <f t="shared" si="225"/>
        <v>0</v>
      </c>
      <c r="I255" s="11">
        <f t="shared" si="226"/>
        <v>0</v>
      </c>
      <c r="J255" s="11">
        <f t="shared" si="227"/>
        <v>1.25</v>
      </c>
      <c r="K255" s="11">
        <f t="shared" si="228"/>
        <v>0</v>
      </c>
      <c r="L255" s="10">
        <f t="shared" si="229"/>
        <v>1.25</v>
      </c>
      <c r="M255" s="11">
        <f t="shared" si="230"/>
        <v>1</v>
      </c>
      <c r="N255" s="11">
        <f t="shared" si="231"/>
        <v>0</v>
      </c>
      <c r="O255" s="11">
        <f t="shared" si="232"/>
        <v>1</v>
      </c>
      <c r="P255" s="11">
        <f t="shared" si="233"/>
        <v>1</v>
      </c>
      <c r="Q255" s="11">
        <f t="shared" si="234"/>
        <v>1</v>
      </c>
      <c r="R255" s="11">
        <f t="shared" si="235"/>
        <v>0</v>
      </c>
      <c r="S255" s="10">
        <f t="shared" si="236"/>
        <v>4</v>
      </c>
      <c r="T255" s="11">
        <f t="shared" si="237"/>
        <v>0</v>
      </c>
      <c r="U255" s="11">
        <f t="shared" si="238"/>
        <v>0</v>
      </c>
      <c r="V255" s="11">
        <f t="shared" si="239"/>
        <v>0</v>
      </c>
      <c r="W255" s="11">
        <f t="shared" si="240"/>
        <v>0</v>
      </c>
      <c r="X255" s="11">
        <f t="shared" si="241"/>
        <v>0</v>
      </c>
      <c r="Y255" s="11">
        <f t="shared" si="242"/>
        <v>0.625</v>
      </c>
      <c r="Z255" s="11">
        <f t="shared" si="243"/>
        <v>0.625</v>
      </c>
      <c r="AA255" s="11">
        <f t="shared" si="244"/>
        <v>0.625</v>
      </c>
      <c r="AB255" s="11">
        <f t="shared" si="245"/>
        <v>0</v>
      </c>
      <c r="AC255" s="10">
        <f t="shared" si="246"/>
        <v>1.875</v>
      </c>
      <c r="AD255" s="11">
        <f t="shared" si="247"/>
        <v>1</v>
      </c>
      <c r="AE255" s="11">
        <f t="shared" si="248"/>
        <v>0</v>
      </c>
      <c r="AF255" s="11">
        <f t="shared" si="249"/>
        <v>0</v>
      </c>
      <c r="AG255" s="11">
        <f t="shared" si="250"/>
        <v>0</v>
      </c>
      <c r="AH255" s="11">
        <f t="shared" si="251"/>
        <v>0</v>
      </c>
      <c r="AI255" s="11">
        <f t="shared" si="252"/>
        <v>0</v>
      </c>
      <c r="AJ255" s="10">
        <f t="shared" si="253"/>
        <v>1</v>
      </c>
      <c r="AK255" s="11">
        <f t="shared" si="254"/>
        <v>1</v>
      </c>
      <c r="AL255" s="11">
        <f t="shared" si="255"/>
        <v>1</v>
      </c>
      <c r="AM255" s="11">
        <f t="shared" si="256"/>
        <v>1</v>
      </c>
      <c r="AN255" s="11">
        <f t="shared" si="257"/>
        <v>0</v>
      </c>
      <c r="AO255" s="11">
        <f t="shared" si="258"/>
        <v>1</v>
      </c>
      <c r="AP255" s="11">
        <f t="shared" si="259"/>
        <v>0</v>
      </c>
      <c r="AQ255" s="10">
        <f t="shared" si="260"/>
        <v>4</v>
      </c>
      <c r="AR255" s="11">
        <f t="shared" si="261"/>
        <v>1</v>
      </c>
      <c r="AS255" s="11">
        <f t="shared" si="262"/>
        <v>1</v>
      </c>
      <c r="AT255" s="11">
        <f t="shared" si="263"/>
        <v>1</v>
      </c>
      <c r="AU255" s="11">
        <f t="shared" si="264"/>
        <v>0</v>
      </c>
      <c r="AV255" s="11">
        <f t="shared" si="265"/>
        <v>0</v>
      </c>
      <c r="AW255" s="11">
        <f t="shared" si="266"/>
        <v>0</v>
      </c>
      <c r="AX255" s="10">
        <f t="shared" si="267"/>
        <v>3</v>
      </c>
      <c r="AY255" s="12">
        <v>981</v>
      </c>
      <c r="AZ255" s="12" t="s">
        <v>1708</v>
      </c>
      <c r="BA255" s="13">
        <v>2030</v>
      </c>
      <c r="BB255" s="10">
        <f t="shared" si="71"/>
        <v>1</v>
      </c>
      <c r="BC255" s="17">
        <f t="shared" si="268"/>
        <v>2.2999999999999998</v>
      </c>
      <c r="BD255" s="10" t="str">
        <f t="shared" si="269"/>
        <v>Bra</v>
      </c>
    </row>
    <row r="256" spans="1:56" ht="14.25" x14ac:dyDescent="0.2">
      <c r="A256" s="6" t="s">
        <v>521</v>
      </c>
      <c r="B256" s="7">
        <v>562</v>
      </c>
      <c r="C256" s="6" t="s">
        <v>565</v>
      </c>
      <c r="D256" s="9" t="str">
        <f t="shared" si="221"/>
        <v>Maria Malmberg</v>
      </c>
      <c r="E256" s="10" t="str">
        <f t="shared" si="222"/>
        <v>maria.malmberg@finspang.se</v>
      </c>
      <c r="F256" s="10" t="str">
        <f t="shared" si="223"/>
        <v>Utvecklingsstrateg sektor Kultur och bildning</v>
      </c>
      <c r="G256" s="11">
        <f t="shared" si="224"/>
        <v>1.25</v>
      </c>
      <c r="H256" s="11">
        <f t="shared" si="225"/>
        <v>0</v>
      </c>
      <c r="I256" s="11">
        <f t="shared" si="226"/>
        <v>0</v>
      </c>
      <c r="J256" s="11">
        <f t="shared" si="227"/>
        <v>1.25</v>
      </c>
      <c r="K256" s="11">
        <f t="shared" si="228"/>
        <v>0</v>
      </c>
      <c r="L256" s="10">
        <f t="shared" si="229"/>
        <v>2.5</v>
      </c>
      <c r="M256" s="11">
        <f t="shared" si="230"/>
        <v>1</v>
      </c>
      <c r="N256" s="11">
        <f t="shared" si="231"/>
        <v>1</v>
      </c>
      <c r="O256" s="11">
        <f t="shared" si="232"/>
        <v>1</v>
      </c>
      <c r="P256" s="11">
        <f t="shared" si="233"/>
        <v>1</v>
      </c>
      <c r="Q256" s="11">
        <f t="shared" si="234"/>
        <v>0</v>
      </c>
      <c r="R256" s="11">
        <f t="shared" si="235"/>
        <v>0</v>
      </c>
      <c r="S256" s="10">
        <f t="shared" si="236"/>
        <v>4</v>
      </c>
      <c r="T256" s="11">
        <f t="shared" si="237"/>
        <v>0</v>
      </c>
      <c r="U256" s="11">
        <f t="shared" si="238"/>
        <v>0</v>
      </c>
      <c r="V256" s="11">
        <f t="shared" si="239"/>
        <v>0</v>
      </c>
      <c r="W256" s="11">
        <f t="shared" si="240"/>
        <v>0</v>
      </c>
      <c r="X256" s="11">
        <f t="shared" si="241"/>
        <v>0</v>
      </c>
      <c r="Y256" s="11">
        <f t="shared" si="242"/>
        <v>0.625</v>
      </c>
      <c r="Z256" s="11">
        <f t="shared" si="243"/>
        <v>0.625</v>
      </c>
      <c r="AA256" s="11">
        <f t="shared" si="244"/>
        <v>0.625</v>
      </c>
      <c r="AB256" s="11">
        <f t="shared" si="245"/>
        <v>0</v>
      </c>
      <c r="AC256" s="10">
        <f t="shared" si="246"/>
        <v>1.875</v>
      </c>
      <c r="AD256" s="11">
        <f t="shared" si="247"/>
        <v>0</v>
      </c>
      <c r="AE256" s="11">
        <f t="shared" si="248"/>
        <v>2</v>
      </c>
      <c r="AF256" s="11">
        <f t="shared" si="249"/>
        <v>1</v>
      </c>
      <c r="AG256" s="11">
        <f t="shared" si="250"/>
        <v>0</v>
      </c>
      <c r="AH256" s="11">
        <f t="shared" si="251"/>
        <v>0</v>
      </c>
      <c r="AI256" s="11">
        <f t="shared" si="252"/>
        <v>0</v>
      </c>
      <c r="AJ256" s="10">
        <f t="shared" si="253"/>
        <v>3</v>
      </c>
      <c r="AK256" s="11">
        <f t="shared" si="254"/>
        <v>1</v>
      </c>
      <c r="AL256" s="11">
        <f t="shared" si="255"/>
        <v>1</v>
      </c>
      <c r="AM256" s="11">
        <f t="shared" si="256"/>
        <v>1</v>
      </c>
      <c r="AN256" s="11">
        <f t="shared" si="257"/>
        <v>1</v>
      </c>
      <c r="AO256" s="11">
        <f t="shared" si="258"/>
        <v>0</v>
      </c>
      <c r="AP256" s="11">
        <f t="shared" si="259"/>
        <v>0</v>
      </c>
      <c r="AQ256" s="10">
        <f t="shared" si="260"/>
        <v>4</v>
      </c>
      <c r="AR256" s="11">
        <f t="shared" si="261"/>
        <v>0</v>
      </c>
      <c r="AS256" s="11">
        <f t="shared" si="262"/>
        <v>0</v>
      </c>
      <c r="AT256" s="11">
        <f t="shared" si="263"/>
        <v>1</v>
      </c>
      <c r="AU256" s="11">
        <f t="shared" si="264"/>
        <v>0</v>
      </c>
      <c r="AV256" s="11">
        <f t="shared" si="265"/>
        <v>0</v>
      </c>
      <c r="AW256" s="11">
        <f t="shared" si="266"/>
        <v>0</v>
      </c>
      <c r="AX256" s="10">
        <f t="shared" si="267"/>
        <v>1</v>
      </c>
      <c r="AY256" s="12" t="s">
        <v>1709</v>
      </c>
      <c r="AZ256" s="12" t="s">
        <v>1710</v>
      </c>
      <c r="BA256" s="13">
        <v>2778</v>
      </c>
      <c r="BB256" s="10">
        <f t="shared" si="71"/>
        <v>3</v>
      </c>
      <c r="BC256" s="17">
        <f t="shared" si="268"/>
        <v>2.8</v>
      </c>
      <c r="BD256" s="10" t="str">
        <f t="shared" si="269"/>
        <v>Bra</v>
      </c>
    </row>
    <row r="257" spans="1:56" ht="14.25" x14ac:dyDescent="0.2">
      <c r="A257" s="6" t="s">
        <v>521</v>
      </c>
      <c r="B257" s="7">
        <v>561</v>
      </c>
      <c r="C257" s="6" t="s">
        <v>523</v>
      </c>
      <c r="D257" s="9" t="str">
        <f t="shared" si="221"/>
        <v>Anna Södergren</v>
      </c>
      <c r="E257" s="10" t="str">
        <f t="shared" si="222"/>
        <v>anna.sodergren@atvidaberg.se</v>
      </c>
      <c r="F257" s="10" t="str">
        <f t="shared" si="223"/>
        <v>Folkhälsosamordnare</v>
      </c>
      <c r="G257" s="11">
        <f t="shared" si="224"/>
        <v>0</v>
      </c>
      <c r="H257" s="11">
        <f t="shared" si="225"/>
        <v>1.25</v>
      </c>
      <c r="I257" s="11">
        <f t="shared" si="226"/>
        <v>0</v>
      </c>
      <c r="J257" s="11">
        <f t="shared" si="227"/>
        <v>1.25</v>
      </c>
      <c r="K257" s="11">
        <f t="shared" si="228"/>
        <v>0</v>
      </c>
      <c r="L257" s="10">
        <f t="shared" si="229"/>
        <v>2.5</v>
      </c>
      <c r="M257" s="11">
        <f t="shared" si="230"/>
        <v>1</v>
      </c>
      <c r="N257" s="11">
        <f t="shared" si="231"/>
        <v>1</v>
      </c>
      <c r="O257" s="11">
        <f t="shared" si="232"/>
        <v>1</v>
      </c>
      <c r="P257" s="11">
        <f t="shared" si="233"/>
        <v>1</v>
      </c>
      <c r="Q257" s="11">
        <f t="shared" si="234"/>
        <v>0</v>
      </c>
      <c r="R257" s="11">
        <f t="shared" si="235"/>
        <v>0</v>
      </c>
      <c r="S257" s="10">
        <f t="shared" si="236"/>
        <v>4</v>
      </c>
      <c r="T257" s="11">
        <f t="shared" si="237"/>
        <v>0</v>
      </c>
      <c r="U257" s="11">
        <f t="shared" si="238"/>
        <v>0</v>
      </c>
      <c r="V257" s="11">
        <f t="shared" si="239"/>
        <v>0.625</v>
      </c>
      <c r="W257" s="11">
        <f t="shared" si="240"/>
        <v>0</v>
      </c>
      <c r="X257" s="11">
        <f t="shared" si="241"/>
        <v>0.625</v>
      </c>
      <c r="Y257" s="11">
        <f t="shared" si="242"/>
        <v>0.625</v>
      </c>
      <c r="Z257" s="11">
        <f t="shared" si="243"/>
        <v>0.625</v>
      </c>
      <c r="AA257" s="11">
        <f t="shared" si="244"/>
        <v>0.625</v>
      </c>
      <c r="AB257" s="11">
        <f t="shared" si="245"/>
        <v>0</v>
      </c>
      <c r="AC257" s="10">
        <f t="shared" si="246"/>
        <v>3.125</v>
      </c>
      <c r="AD257" s="11">
        <f t="shared" si="247"/>
        <v>1</v>
      </c>
      <c r="AE257" s="11">
        <f t="shared" si="248"/>
        <v>2</v>
      </c>
      <c r="AF257" s="11">
        <f t="shared" si="249"/>
        <v>0</v>
      </c>
      <c r="AG257" s="11">
        <f t="shared" si="250"/>
        <v>0</v>
      </c>
      <c r="AH257" s="11">
        <f t="shared" si="251"/>
        <v>0</v>
      </c>
      <c r="AI257" s="11">
        <f t="shared" si="252"/>
        <v>0</v>
      </c>
      <c r="AJ257" s="10">
        <f t="shared" si="253"/>
        <v>3</v>
      </c>
      <c r="AK257" s="11">
        <f t="shared" si="254"/>
        <v>1</v>
      </c>
      <c r="AL257" s="11">
        <f t="shared" si="255"/>
        <v>1</v>
      </c>
      <c r="AM257" s="11">
        <f t="shared" si="256"/>
        <v>1</v>
      </c>
      <c r="AN257" s="11">
        <f t="shared" si="257"/>
        <v>1</v>
      </c>
      <c r="AO257" s="11">
        <f t="shared" si="258"/>
        <v>0</v>
      </c>
      <c r="AP257" s="11">
        <f t="shared" si="259"/>
        <v>0</v>
      </c>
      <c r="AQ257" s="10">
        <f t="shared" si="260"/>
        <v>4</v>
      </c>
      <c r="AR257" s="11">
        <f t="shared" si="261"/>
        <v>1</v>
      </c>
      <c r="AS257" s="11">
        <f t="shared" si="262"/>
        <v>0</v>
      </c>
      <c r="AT257" s="11">
        <f t="shared" si="263"/>
        <v>1</v>
      </c>
      <c r="AU257" s="11">
        <f t="shared" si="264"/>
        <v>0</v>
      </c>
      <c r="AV257" s="11">
        <f t="shared" si="265"/>
        <v>1</v>
      </c>
      <c r="AW257" s="11">
        <f t="shared" si="266"/>
        <v>0</v>
      </c>
      <c r="AX257" s="10">
        <f t="shared" si="267"/>
        <v>3</v>
      </c>
      <c r="AY257" s="12" t="s">
        <v>1707</v>
      </c>
      <c r="AZ257" s="12" t="s">
        <v>1485</v>
      </c>
      <c r="BA257" s="13">
        <v>3470</v>
      </c>
      <c r="BB257" s="10">
        <f t="shared" si="71"/>
        <v>5</v>
      </c>
      <c r="BC257" s="17">
        <f t="shared" si="268"/>
        <v>3.5</v>
      </c>
      <c r="BD257" s="10" t="str">
        <f t="shared" si="269"/>
        <v>Bra</v>
      </c>
    </row>
    <row r="258" spans="1:56" ht="14.25" x14ac:dyDescent="0.2">
      <c r="A258" s="6" t="s">
        <v>521</v>
      </c>
      <c r="B258" s="7">
        <v>583</v>
      </c>
      <c r="C258" s="6" t="s">
        <v>65</v>
      </c>
      <c r="D258" s="9" t="str">
        <f t="shared" si="221"/>
        <v>Åsa Grellsgård</v>
      </c>
      <c r="E258" s="10" t="str">
        <f t="shared" si="222"/>
        <v>asa.grellsgard@motala.se</v>
      </c>
      <c r="F258" s="10" t="str">
        <f t="shared" si="223"/>
        <v>Fritidschef</v>
      </c>
      <c r="G258" s="11">
        <f t="shared" si="224"/>
        <v>0</v>
      </c>
      <c r="H258" s="11">
        <f t="shared" si="225"/>
        <v>0</v>
      </c>
      <c r="I258" s="11">
        <f t="shared" si="226"/>
        <v>0</v>
      </c>
      <c r="J258" s="11">
        <f t="shared" si="227"/>
        <v>1.25</v>
      </c>
      <c r="K258" s="11">
        <f t="shared" si="228"/>
        <v>0</v>
      </c>
      <c r="L258" s="10">
        <f t="shared" si="229"/>
        <v>1.25</v>
      </c>
      <c r="M258" s="11">
        <f t="shared" si="230"/>
        <v>1</v>
      </c>
      <c r="N258" s="11">
        <f t="shared" si="231"/>
        <v>1</v>
      </c>
      <c r="O258" s="11">
        <f t="shared" si="232"/>
        <v>1</v>
      </c>
      <c r="P258" s="11">
        <f t="shared" si="233"/>
        <v>1</v>
      </c>
      <c r="Q258" s="11">
        <f t="shared" si="234"/>
        <v>0</v>
      </c>
      <c r="R258" s="11">
        <f t="shared" si="235"/>
        <v>0</v>
      </c>
      <c r="S258" s="10">
        <f t="shared" si="236"/>
        <v>4</v>
      </c>
      <c r="T258" s="11">
        <f t="shared" si="237"/>
        <v>0</v>
      </c>
      <c r="U258" s="11">
        <f t="shared" si="238"/>
        <v>0.625</v>
      </c>
      <c r="V258" s="11">
        <f t="shared" si="239"/>
        <v>0.625</v>
      </c>
      <c r="W258" s="11">
        <f t="shared" si="240"/>
        <v>0.625</v>
      </c>
      <c r="X258" s="11">
        <f t="shared" si="241"/>
        <v>0.625</v>
      </c>
      <c r="Y258" s="11">
        <f t="shared" si="242"/>
        <v>0.625</v>
      </c>
      <c r="Z258" s="11">
        <f t="shared" si="243"/>
        <v>0.625</v>
      </c>
      <c r="AA258" s="11">
        <f t="shared" si="244"/>
        <v>0.625</v>
      </c>
      <c r="AB258" s="11">
        <f t="shared" si="245"/>
        <v>0</v>
      </c>
      <c r="AC258" s="10">
        <f t="shared" si="246"/>
        <v>4.375</v>
      </c>
      <c r="AD258" s="11">
        <f t="shared" si="247"/>
        <v>0</v>
      </c>
      <c r="AE258" s="11">
        <f t="shared" si="248"/>
        <v>2</v>
      </c>
      <c r="AF258" s="11">
        <f t="shared" si="249"/>
        <v>0</v>
      </c>
      <c r="AG258" s="11">
        <f t="shared" si="250"/>
        <v>2</v>
      </c>
      <c r="AH258" s="11">
        <f t="shared" si="251"/>
        <v>1</v>
      </c>
      <c r="AI258" s="11">
        <f t="shared" si="252"/>
        <v>0</v>
      </c>
      <c r="AJ258" s="10">
        <f t="shared" si="253"/>
        <v>5</v>
      </c>
      <c r="AK258" s="11">
        <f t="shared" si="254"/>
        <v>1</v>
      </c>
      <c r="AL258" s="11">
        <f t="shared" si="255"/>
        <v>1</v>
      </c>
      <c r="AM258" s="11">
        <f t="shared" si="256"/>
        <v>1</v>
      </c>
      <c r="AN258" s="11">
        <f t="shared" si="257"/>
        <v>1</v>
      </c>
      <c r="AO258" s="11">
        <f t="shared" si="258"/>
        <v>0</v>
      </c>
      <c r="AP258" s="11">
        <f t="shared" si="259"/>
        <v>0</v>
      </c>
      <c r="AQ258" s="10">
        <f t="shared" si="260"/>
        <v>4</v>
      </c>
      <c r="AR258" s="11">
        <f t="shared" si="261"/>
        <v>0</v>
      </c>
      <c r="AS258" s="11">
        <f t="shared" si="262"/>
        <v>1</v>
      </c>
      <c r="AT258" s="11">
        <f t="shared" si="263"/>
        <v>0</v>
      </c>
      <c r="AU258" s="11">
        <f t="shared" si="264"/>
        <v>0</v>
      </c>
      <c r="AV258" s="11">
        <f t="shared" si="265"/>
        <v>0</v>
      </c>
      <c r="AW258" s="11">
        <f t="shared" si="266"/>
        <v>0</v>
      </c>
      <c r="AX258" s="10">
        <f t="shared" si="267"/>
        <v>1</v>
      </c>
      <c r="AY258" s="12" t="s">
        <v>1711</v>
      </c>
      <c r="AZ258" s="12" t="s">
        <v>1712</v>
      </c>
      <c r="BA258" s="13">
        <v>2413</v>
      </c>
      <c r="BB258" s="10">
        <f t="shared" si="71"/>
        <v>2</v>
      </c>
      <c r="BC258" s="17">
        <f t="shared" si="268"/>
        <v>3.1</v>
      </c>
      <c r="BD258" s="10" t="str">
        <f t="shared" si="269"/>
        <v>Mycket bra</v>
      </c>
    </row>
    <row r="259" spans="1:56" ht="14.25" x14ac:dyDescent="0.2">
      <c r="A259" s="6" t="s">
        <v>521</v>
      </c>
      <c r="B259" s="7">
        <v>581</v>
      </c>
      <c r="C259" s="6" t="s">
        <v>542</v>
      </c>
      <c r="D259" s="9" t="str">
        <f t="shared" si="221"/>
        <v>Håkan Karlsson</v>
      </c>
      <c r="E259" s="10" t="str">
        <f t="shared" si="222"/>
        <v>hakan.karlsson@norrkoping.se</v>
      </c>
      <c r="F259" s="10" t="str">
        <f t="shared" si="223"/>
        <v>sakkunnig barn o ungdom</v>
      </c>
      <c r="G259" s="11">
        <f t="shared" si="224"/>
        <v>0</v>
      </c>
      <c r="H259" s="11">
        <f t="shared" si="225"/>
        <v>0</v>
      </c>
      <c r="I259" s="11">
        <f t="shared" si="226"/>
        <v>0</v>
      </c>
      <c r="J259" s="11">
        <f t="shared" si="227"/>
        <v>1.25</v>
      </c>
      <c r="K259" s="11">
        <f t="shared" si="228"/>
        <v>0</v>
      </c>
      <c r="L259" s="10">
        <f t="shared" si="229"/>
        <v>1.25</v>
      </c>
      <c r="M259" s="11">
        <f t="shared" si="230"/>
        <v>1</v>
      </c>
      <c r="N259" s="11">
        <f t="shared" si="231"/>
        <v>0</v>
      </c>
      <c r="O259" s="11">
        <f t="shared" si="232"/>
        <v>1</v>
      </c>
      <c r="P259" s="11">
        <f t="shared" si="233"/>
        <v>1</v>
      </c>
      <c r="Q259" s="11">
        <f t="shared" si="234"/>
        <v>0</v>
      </c>
      <c r="R259" s="11">
        <f t="shared" si="235"/>
        <v>0</v>
      </c>
      <c r="S259" s="10">
        <f t="shared" si="236"/>
        <v>3</v>
      </c>
      <c r="T259" s="11">
        <f t="shared" si="237"/>
        <v>0</v>
      </c>
      <c r="U259" s="11">
        <f t="shared" si="238"/>
        <v>0.625</v>
      </c>
      <c r="V259" s="11">
        <f t="shared" si="239"/>
        <v>0</v>
      </c>
      <c r="W259" s="11">
        <f t="shared" si="240"/>
        <v>0</v>
      </c>
      <c r="X259" s="11">
        <f t="shared" si="241"/>
        <v>0.625</v>
      </c>
      <c r="Y259" s="11">
        <f t="shared" si="242"/>
        <v>0.625</v>
      </c>
      <c r="Z259" s="11">
        <f t="shared" si="243"/>
        <v>0.625</v>
      </c>
      <c r="AA259" s="11">
        <f t="shared" si="244"/>
        <v>0.625</v>
      </c>
      <c r="AB259" s="11">
        <f t="shared" si="245"/>
        <v>0</v>
      </c>
      <c r="AC259" s="10">
        <f t="shared" si="246"/>
        <v>3.125</v>
      </c>
      <c r="AD259" s="11">
        <f t="shared" si="247"/>
        <v>0</v>
      </c>
      <c r="AE259" s="11">
        <f t="shared" si="248"/>
        <v>2</v>
      </c>
      <c r="AF259" s="11">
        <f t="shared" si="249"/>
        <v>1</v>
      </c>
      <c r="AG259" s="11">
        <f t="shared" si="250"/>
        <v>0</v>
      </c>
      <c r="AH259" s="11">
        <f t="shared" si="251"/>
        <v>0</v>
      </c>
      <c r="AI259" s="11">
        <f t="shared" si="252"/>
        <v>0</v>
      </c>
      <c r="AJ259" s="10">
        <f t="shared" si="253"/>
        <v>3</v>
      </c>
      <c r="AK259" s="11">
        <f t="shared" si="254"/>
        <v>1</v>
      </c>
      <c r="AL259" s="11">
        <f t="shared" si="255"/>
        <v>1</v>
      </c>
      <c r="AM259" s="11">
        <f t="shared" si="256"/>
        <v>1</v>
      </c>
      <c r="AN259" s="11">
        <f t="shared" si="257"/>
        <v>1</v>
      </c>
      <c r="AO259" s="11">
        <f t="shared" si="258"/>
        <v>0</v>
      </c>
      <c r="AP259" s="11">
        <f t="shared" si="259"/>
        <v>0</v>
      </c>
      <c r="AQ259" s="10">
        <f t="shared" si="260"/>
        <v>4</v>
      </c>
      <c r="AR259" s="11">
        <f t="shared" si="261"/>
        <v>1</v>
      </c>
      <c r="AS259" s="11">
        <f t="shared" si="262"/>
        <v>1</v>
      </c>
      <c r="AT259" s="11">
        <f t="shared" si="263"/>
        <v>0</v>
      </c>
      <c r="AU259" s="11">
        <f t="shared" si="264"/>
        <v>1</v>
      </c>
      <c r="AV259" s="11">
        <f t="shared" si="265"/>
        <v>0</v>
      </c>
      <c r="AW259" s="11">
        <f t="shared" si="266"/>
        <v>0</v>
      </c>
      <c r="AX259" s="10">
        <f t="shared" si="267"/>
        <v>3</v>
      </c>
      <c r="AY259" s="12" t="s">
        <v>1489</v>
      </c>
      <c r="AZ259" s="12" t="s">
        <v>1713</v>
      </c>
      <c r="BA259" s="13">
        <v>2613</v>
      </c>
      <c r="BB259" s="10">
        <f t="shared" si="71"/>
        <v>3</v>
      </c>
      <c r="BC259" s="17">
        <f t="shared" si="268"/>
        <v>2.9</v>
      </c>
      <c r="BD259" s="10" t="str">
        <f t="shared" si="269"/>
        <v>Bra</v>
      </c>
    </row>
    <row r="260" spans="1:56" ht="14.25" x14ac:dyDescent="0.2">
      <c r="A260" s="6" t="s">
        <v>521</v>
      </c>
      <c r="B260" s="7">
        <v>582</v>
      </c>
      <c r="C260" s="6" t="s">
        <v>553</v>
      </c>
      <c r="D260" s="9" t="str">
        <f t="shared" si="221"/>
        <v>Göran Lundström</v>
      </c>
      <c r="E260" s="10" t="str">
        <f t="shared" si="222"/>
        <v>goran.lundstrom@soderkoping.se</v>
      </c>
      <c r="F260" s="10" t="str">
        <f t="shared" si="223"/>
        <v>Folkhälsosamordnare för barn och unga</v>
      </c>
      <c r="G260" s="11">
        <f t="shared" si="224"/>
        <v>0</v>
      </c>
      <c r="H260" s="11">
        <f t="shared" si="225"/>
        <v>0</v>
      </c>
      <c r="I260" s="11">
        <f t="shared" si="226"/>
        <v>0</v>
      </c>
      <c r="J260" s="11">
        <f t="shared" si="227"/>
        <v>1.25</v>
      </c>
      <c r="K260" s="11">
        <f t="shared" si="228"/>
        <v>0</v>
      </c>
      <c r="L260" s="10">
        <f t="shared" si="229"/>
        <v>1.25</v>
      </c>
      <c r="M260" s="11">
        <f t="shared" si="230"/>
        <v>1</v>
      </c>
      <c r="N260" s="11">
        <f t="shared" si="231"/>
        <v>1</v>
      </c>
      <c r="O260" s="11">
        <f t="shared" si="232"/>
        <v>1</v>
      </c>
      <c r="P260" s="11">
        <f t="shared" si="233"/>
        <v>1</v>
      </c>
      <c r="Q260" s="11">
        <f t="shared" si="234"/>
        <v>1</v>
      </c>
      <c r="R260" s="11">
        <f t="shared" si="235"/>
        <v>0</v>
      </c>
      <c r="S260" s="10">
        <f t="shared" si="236"/>
        <v>5</v>
      </c>
      <c r="T260" s="11">
        <f t="shared" si="237"/>
        <v>0</v>
      </c>
      <c r="U260" s="11">
        <f t="shared" si="238"/>
        <v>0.625</v>
      </c>
      <c r="V260" s="11">
        <f t="shared" si="239"/>
        <v>0.625</v>
      </c>
      <c r="W260" s="11">
        <f t="shared" si="240"/>
        <v>0.625</v>
      </c>
      <c r="X260" s="11">
        <f t="shared" si="241"/>
        <v>0.625</v>
      </c>
      <c r="Y260" s="11">
        <f t="shared" si="242"/>
        <v>0.625</v>
      </c>
      <c r="Z260" s="11">
        <f t="shared" si="243"/>
        <v>0.625</v>
      </c>
      <c r="AA260" s="11">
        <f t="shared" si="244"/>
        <v>0.625</v>
      </c>
      <c r="AB260" s="11">
        <f t="shared" si="245"/>
        <v>0</v>
      </c>
      <c r="AC260" s="10">
        <f t="shared" si="246"/>
        <v>4.375</v>
      </c>
      <c r="AD260" s="11">
        <f t="shared" si="247"/>
        <v>0</v>
      </c>
      <c r="AE260" s="11">
        <f t="shared" si="248"/>
        <v>2</v>
      </c>
      <c r="AF260" s="11">
        <f t="shared" si="249"/>
        <v>0</v>
      </c>
      <c r="AG260" s="11">
        <f t="shared" si="250"/>
        <v>2</v>
      </c>
      <c r="AH260" s="11">
        <f t="shared" si="251"/>
        <v>1</v>
      </c>
      <c r="AI260" s="11">
        <f t="shared" si="252"/>
        <v>0</v>
      </c>
      <c r="AJ260" s="10">
        <f t="shared" si="253"/>
        <v>5</v>
      </c>
      <c r="AK260" s="11">
        <f t="shared" si="254"/>
        <v>1</v>
      </c>
      <c r="AL260" s="11">
        <f t="shared" si="255"/>
        <v>1</v>
      </c>
      <c r="AM260" s="11">
        <f t="shared" si="256"/>
        <v>1</v>
      </c>
      <c r="AN260" s="11">
        <f t="shared" si="257"/>
        <v>1</v>
      </c>
      <c r="AO260" s="11">
        <f t="shared" si="258"/>
        <v>0</v>
      </c>
      <c r="AP260" s="11">
        <f t="shared" si="259"/>
        <v>0</v>
      </c>
      <c r="AQ260" s="10">
        <f t="shared" si="260"/>
        <v>4</v>
      </c>
      <c r="AR260" s="11">
        <f t="shared" si="261"/>
        <v>0</v>
      </c>
      <c r="AS260" s="11">
        <f t="shared" si="262"/>
        <v>1</v>
      </c>
      <c r="AT260" s="11">
        <f t="shared" si="263"/>
        <v>0</v>
      </c>
      <c r="AU260" s="11">
        <f t="shared" si="264"/>
        <v>0</v>
      </c>
      <c r="AV260" s="11">
        <f t="shared" si="265"/>
        <v>0</v>
      </c>
      <c r="AW260" s="11">
        <f t="shared" si="266"/>
        <v>0</v>
      </c>
      <c r="AX260" s="10">
        <f t="shared" si="267"/>
        <v>1</v>
      </c>
      <c r="AY260" s="12" t="s">
        <v>1714</v>
      </c>
      <c r="AZ260" s="12" t="s">
        <v>1715</v>
      </c>
      <c r="BA260" s="13">
        <v>2464</v>
      </c>
      <c r="BB260" s="10">
        <f t="shared" si="71"/>
        <v>2</v>
      </c>
      <c r="BC260" s="17">
        <f t="shared" si="268"/>
        <v>3.2</v>
      </c>
      <c r="BD260" s="10" t="str">
        <f t="shared" si="269"/>
        <v>Bra</v>
      </c>
    </row>
    <row r="261" spans="1:56" ht="14.25" x14ac:dyDescent="0.2">
      <c r="A261" s="6" t="s">
        <v>521</v>
      </c>
      <c r="B261" s="7">
        <v>580</v>
      </c>
      <c r="C261" s="6" t="s">
        <v>531</v>
      </c>
      <c r="D261" s="9" t="str">
        <f t="shared" si="221"/>
        <v>Stina Bond</v>
      </c>
      <c r="E261" s="10" t="str">
        <f t="shared" si="222"/>
        <v>christina.bond@linkoping.se</v>
      </c>
      <c r="F261" s="10" t="str">
        <f t="shared" si="223"/>
        <v>Sakkunnig ungdom</v>
      </c>
      <c r="G261" s="11">
        <f t="shared" si="224"/>
        <v>0</v>
      </c>
      <c r="H261" s="11">
        <f t="shared" si="225"/>
        <v>0</v>
      </c>
      <c r="I261" s="11">
        <f t="shared" si="226"/>
        <v>0</v>
      </c>
      <c r="J261" s="11">
        <f t="shared" si="227"/>
        <v>1.25</v>
      </c>
      <c r="K261" s="11">
        <f t="shared" si="228"/>
        <v>0</v>
      </c>
      <c r="L261" s="10">
        <f t="shared" si="229"/>
        <v>1.25</v>
      </c>
      <c r="M261" s="11">
        <f t="shared" si="230"/>
        <v>1</v>
      </c>
      <c r="N261" s="11">
        <f t="shared" si="231"/>
        <v>1</v>
      </c>
      <c r="O261" s="11">
        <f t="shared" si="232"/>
        <v>1</v>
      </c>
      <c r="P261" s="11">
        <f t="shared" si="233"/>
        <v>1</v>
      </c>
      <c r="Q261" s="11">
        <f t="shared" si="234"/>
        <v>0</v>
      </c>
      <c r="R261" s="11">
        <f t="shared" si="235"/>
        <v>0</v>
      </c>
      <c r="S261" s="10">
        <f t="shared" si="236"/>
        <v>4</v>
      </c>
      <c r="T261" s="11">
        <f t="shared" si="237"/>
        <v>0.625</v>
      </c>
      <c r="U261" s="11">
        <f t="shared" si="238"/>
        <v>0.625</v>
      </c>
      <c r="V261" s="11">
        <f t="shared" si="239"/>
        <v>0.625</v>
      </c>
      <c r="W261" s="11">
        <f t="shared" si="240"/>
        <v>0</v>
      </c>
      <c r="X261" s="11">
        <f t="shared" si="241"/>
        <v>0</v>
      </c>
      <c r="Y261" s="11">
        <f t="shared" si="242"/>
        <v>0.625</v>
      </c>
      <c r="Z261" s="11">
        <f t="shared" si="243"/>
        <v>0</v>
      </c>
      <c r="AA261" s="11">
        <f t="shared" si="244"/>
        <v>0.625</v>
      </c>
      <c r="AB261" s="11">
        <f t="shared" si="245"/>
        <v>0</v>
      </c>
      <c r="AC261" s="10">
        <f t="shared" si="246"/>
        <v>3.125</v>
      </c>
      <c r="AD261" s="11">
        <f t="shared" si="247"/>
        <v>0</v>
      </c>
      <c r="AE261" s="11">
        <f t="shared" si="248"/>
        <v>2</v>
      </c>
      <c r="AF261" s="11">
        <f t="shared" si="249"/>
        <v>0</v>
      </c>
      <c r="AG261" s="11">
        <f t="shared" si="250"/>
        <v>2</v>
      </c>
      <c r="AH261" s="11">
        <f t="shared" si="251"/>
        <v>1</v>
      </c>
      <c r="AI261" s="11">
        <f t="shared" si="252"/>
        <v>0</v>
      </c>
      <c r="AJ261" s="10">
        <f t="shared" si="253"/>
        <v>5</v>
      </c>
      <c r="AK261" s="11">
        <f t="shared" si="254"/>
        <v>1</v>
      </c>
      <c r="AL261" s="11">
        <f t="shared" si="255"/>
        <v>1</v>
      </c>
      <c r="AM261" s="11">
        <f t="shared" si="256"/>
        <v>1</v>
      </c>
      <c r="AN261" s="11">
        <f t="shared" si="257"/>
        <v>1</v>
      </c>
      <c r="AO261" s="11">
        <f t="shared" si="258"/>
        <v>1</v>
      </c>
      <c r="AP261" s="11">
        <f t="shared" si="259"/>
        <v>0</v>
      </c>
      <c r="AQ261" s="10">
        <f t="shared" si="260"/>
        <v>5</v>
      </c>
      <c r="AR261" s="11">
        <f t="shared" si="261"/>
        <v>0</v>
      </c>
      <c r="AS261" s="11">
        <f t="shared" si="262"/>
        <v>0</v>
      </c>
      <c r="AT261" s="11">
        <f t="shared" si="263"/>
        <v>0</v>
      </c>
      <c r="AU261" s="11">
        <f t="shared" si="264"/>
        <v>0</v>
      </c>
      <c r="AV261" s="11">
        <f t="shared" si="265"/>
        <v>0</v>
      </c>
      <c r="AW261" s="11">
        <f t="shared" si="266"/>
        <v>0</v>
      </c>
      <c r="AX261" s="10">
        <f t="shared" si="267"/>
        <v>0</v>
      </c>
      <c r="AY261" s="12" t="s">
        <v>1716</v>
      </c>
      <c r="AZ261" s="12" t="s">
        <v>1717</v>
      </c>
      <c r="BA261" s="13">
        <v>2764</v>
      </c>
      <c r="BB261" s="10">
        <f t="shared" si="71"/>
        <v>3</v>
      </c>
      <c r="BC261" s="17">
        <f t="shared" si="268"/>
        <v>3.1</v>
      </c>
      <c r="BD261" s="10" t="str">
        <f t="shared" si="269"/>
        <v>Mycket bra</v>
      </c>
    </row>
  </sheetData>
  <conditionalFormatting sqref="BD5:BD261">
    <cfRule type="cellIs" dxfId="552" priority="1" operator="equal">
      <formula>"Mycket bra"</formula>
    </cfRule>
  </conditionalFormatting>
  <conditionalFormatting sqref="BD5:BD261">
    <cfRule type="cellIs" dxfId="551" priority="2" operator="equal">
      <formula>"Bra"</formula>
    </cfRule>
  </conditionalFormatting>
  <conditionalFormatting sqref="BD5:BD261">
    <cfRule type="cellIs" dxfId="550" priority="3" operator="equal">
      <formula>"Varken eller"</formula>
    </cfRule>
  </conditionalFormatting>
  <conditionalFormatting sqref="BD5:BD261">
    <cfRule type="cellIs" dxfId="549" priority="4" operator="equal">
      <formula>"Dålig"</formula>
    </cfRule>
  </conditionalFormatting>
  <conditionalFormatting sqref="BD5:BD261">
    <cfRule type="cellIs" dxfId="548" priority="5" operator="equal">
      <formula>"Mycket dålig"</formula>
    </cfRule>
  </conditionalFormatting>
  <conditionalFormatting sqref="L5:L261 S5:S261 AC5:AC261 AJ5:AJ261 AQ5:AQ261 AX5:AX261 BB5:BC261">
    <cfRule type="cellIs" dxfId="547" priority="6" operator="lessThan">
      <formula>1</formula>
    </cfRule>
  </conditionalFormatting>
  <conditionalFormatting sqref="L5:L261 S5:S261 AC5:AC261 AJ5:AJ261 AQ5:AQ261 AX5:AX261 BB5:BC261">
    <cfRule type="cellIs" dxfId="546" priority="7" operator="lessThan">
      <formula>2</formula>
    </cfRule>
  </conditionalFormatting>
  <conditionalFormatting sqref="L5:L261 S5:S261 AC5:AC261 AJ5:AJ261 AQ5:AQ261 AX5:AX261 BB5:BC261">
    <cfRule type="cellIs" dxfId="545" priority="8" operator="lessThan">
      <formula>3</formula>
    </cfRule>
  </conditionalFormatting>
  <conditionalFormatting sqref="L5:L261 S5:S261 AC5:AC261 AJ5:AJ261 AQ5:AQ261 AX5:AX261 BB5:BC261">
    <cfRule type="cellIs" dxfId="544" priority="9" operator="lessThan">
      <formula>4</formula>
    </cfRule>
  </conditionalFormatting>
  <conditionalFormatting sqref="L5:L261 S5:S261 AC5:AC261 AJ5:AJ261 AQ5:AQ261 AX5:AX261 BB5:BC261">
    <cfRule type="cellIs" dxfId="543" priority="10" operator="lessThan">
      <formula>5</formula>
    </cfRule>
  </conditionalFormatting>
  <conditionalFormatting sqref="L5:L261 S5:S261 AC5:AC261 AJ5:AJ261 AQ5:AQ261 AX5:AX261 BB5:BC261">
    <cfRule type="cellIs" dxfId="542" priority="11" operator="lessThan">
      <formula>6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11"/>
  <sheetViews>
    <sheetView zoomScale="85" zoomScaleNormal="85" workbookViewId="0">
      <selection activeCell="A2" sqref="A2"/>
    </sheetView>
  </sheetViews>
  <sheetFormatPr defaultRowHeight="12.75" x14ac:dyDescent="0.2"/>
  <cols>
    <col min="1" max="1" width="19.140625" customWidth="1"/>
    <col min="2" max="2" width="10.28515625" hidden="1" customWidth="1"/>
    <col min="3" max="4" width="9.140625" hidden="1" customWidth="1"/>
    <col min="5" max="5" width="12.5703125" customWidth="1"/>
    <col min="6" max="6" width="16.85546875" hidden="1" customWidth="1"/>
    <col min="7" max="7" width="19.140625" hidden="1" customWidth="1"/>
    <col min="8" max="8" width="20" hidden="1" customWidth="1"/>
    <col min="9" max="9" width="17.5703125" hidden="1" customWidth="1"/>
    <col min="10" max="10" width="12.7109375" hidden="1" customWidth="1"/>
    <col min="11" max="11" width="21.7109375" hidden="1" customWidth="1"/>
    <col min="12" max="12" width="22.140625" hidden="1" customWidth="1"/>
    <col min="13" max="13" width="18" hidden="1" customWidth="1"/>
    <col min="14" max="14" width="22" hidden="1" customWidth="1"/>
    <col min="15" max="15" width="18" hidden="1" customWidth="1"/>
    <col min="16" max="16" width="17.140625" hidden="1" customWidth="1"/>
    <col min="17" max="17" width="12.28515625" hidden="1" customWidth="1"/>
    <col min="18" max="27" width="9.140625" hidden="1" customWidth="1"/>
    <col min="28" max="28" width="14.28515625" hidden="1" customWidth="1"/>
    <col min="29" max="30" width="9.140625" hidden="1" customWidth="1"/>
    <col min="31" max="31" width="2.5703125" hidden="1" customWidth="1"/>
    <col min="32" max="32" width="21.85546875" hidden="1" customWidth="1"/>
    <col min="33" max="34" width="9.140625" hidden="1" customWidth="1"/>
    <col min="35" max="35" width="13.28515625" hidden="1" customWidth="1"/>
    <col min="36" max="38" width="9.140625" hidden="1" customWidth="1"/>
    <col min="39" max="39" width="18.5703125" hidden="1" customWidth="1"/>
    <col min="40" max="45" width="9.140625" hidden="1" customWidth="1"/>
    <col min="46" max="46" width="19.5703125" hidden="1" customWidth="1"/>
    <col min="47" max="52" width="9.140625" hidden="1" customWidth="1"/>
    <col min="53" max="53" width="21.42578125" hidden="1" customWidth="1"/>
    <col min="54" max="54" width="12" bestFit="1" customWidth="1"/>
    <col min="55" max="55" width="21.28515625" customWidth="1"/>
    <col min="56" max="56" width="19.140625" hidden="1" customWidth="1"/>
    <col min="57" max="57" width="10.28515625" hidden="1" customWidth="1"/>
    <col min="58" max="59" width="9.140625" hidden="1" customWidth="1"/>
    <col min="60" max="60" width="12.5703125" hidden="1" customWidth="1"/>
    <col min="61" max="61" width="12.5703125" customWidth="1"/>
    <col min="62" max="62" width="16.85546875" bestFit="1" customWidth="1"/>
    <col min="63" max="63" width="19.140625" customWidth="1"/>
    <col min="64" max="64" width="20" customWidth="1"/>
    <col min="65" max="65" width="17.5703125" customWidth="1"/>
    <col min="66" max="66" width="12.7109375" customWidth="1"/>
    <col min="67" max="67" width="21.7109375" customWidth="1"/>
    <col min="68" max="68" width="22.140625" customWidth="1"/>
    <col min="69" max="69" width="18" customWidth="1"/>
    <col min="70" max="70" width="22" bestFit="1" customWidth="1"/>
    <col min="71" max="71" width="18" bestFit="1" customWidth="1"/>
    <col min="72" max="72" width="17.140625" customWidth="1"/>
    <col min="73" max="73" width="12.28515625" customWidth="1"/>
    <col min="74" max="77" width="9.140625" customWidth="1"/>
    <col min="79" max="83" width="9.140625" customWidth="1"/>
    <col min="84" max="84" width="14.28515625" customWidth="1"/>
    <col min="85" max="86" width="9.140625" customWidth="1"/>
    <col min="87" max="87" width="23.28515625" customWidth="1"/>
    <col min="88" max="88" width="21.85546875" bestFit="1" customWidth="1"/>
    <col min="89" max="90" width="9.140625" customWidth="1"/>
    <col min="91" max="91" width="13.28515625" customWidth="1"/>
    <col min="92" max="94" width="9.140625" customWidth="1"/>
    <col min="95" max="95" width="18.5703125" bestFit="1" customWidth="1"/>
    <col min="96" max="96" width="9.140625" customWidth="1"/>
    <col min="97" max="97" width="16.42578125" customWidth="1"/>
    <col min="98" max="98" width="20.28515625" customWidth="1"/>
    <col min="99" max="99" width="22.7109375" customWidth="1"/>
    <col min="100" max="100" width="15.5703125" customWidth="1"/>
    <col min="101" max="101" width="18.7109375" customWidth="1"/>
    <col min="102" max="102" width="19.5703125" bestFit="1" customWidth="1"/>
    <col min="103" max="108" width="9.140625" customWidth="1"/>
    <col min="109" max="109" width="21.42578125" bestFit="1" customWidth="1"/>
    <col min="110" max="110" width="12" bestFit="1" customWidth="1"/>
    <col min="111" max="111" width="32" bestFit="1" customWidth="1"/>
    <col min="112" max="112" width="9.140625" customWidth="1"/>
    <col min="113" max="113" width="9" bestFit="1" customWidth="1"/>
    <col min="114" max="114" width="8.28515625" bestFit="1" customWidth="1"/>
    <col min="115" max="115" width="12.85546875" customWidth="1"/>
    <col min="116" max="116" width="22" bestFit="1" customWidth="1"/>
  </cols>
  <sheetData>
    <row r="1" spans="1:111" ht="37.5" x14ac:dyDescent="0.6">
      <c r="A1" s="21" t="s">
        <v>7</v>
      </c>
      <c r="BD1" s="21"/>
    </row>
    <row r="2" spans="1:111" ht="37.5" x14ac:dyDescent="0.6">
      <c r="A2" s="40" t="s">
        <v>1914</v>
      </c>
      <c r="BD2" s="21"/>
    </row>
    <row r="4" spans="1:111" s="53" customFormat="1" ht="102" x14ac:dyDescent="0.2">
      <c r="A4" s="41" t="s">
        <v>3</v>
      </c>
      <c r="B4" s="41" t="s">
        <v>4</v>
      </c>
      <c r="C4" s="41" t="s">
        <v>5</v>
      </c>
      <c r="D4" s="41" t="s">
        <v>6</v>
      </c>
      <c r="E4" s="41" t="s">
        <v>1735</v>
      </c>
      <c r="F4" s="42" t="s">
        <v>1744</v>
      </c>
      <c r="G4" s="42" t="s">
        <v>1745</v>
      </c>
      <c r="H4" s="42" t="s">
        <v>1746</v>
      </c>
      <c r="I4" s="42" t="s">
        <v>1748</v>
      </c>
      <c r="J4" s="42" t="s">
        <v>1749</v>
      </c>
      <c r="K4" s="42" t="s">
        <v>1747</v>
      </c>
      <c r="L4" s="43" t="s">
        <v>1775</v>
      </c>
      <c r="M4" s="43" t="s">
        <v>1776</v>
      </c>
      <c r="N4" s="43" t="s">
        <v>1777</v>
      </c>
      <c r="O4" s="43" t="s">
        <v>1778</v>
      </c>
      <c r="P4" s="43" t="s">
        <v>1779</v>
      </c>
      <c r="Q4" s="43" t="s">
        <v>1780</v>
      </c>
      <c r="R4" s="43" t="s">
        <v>1781</v>
      </c>
      <c r="S4" s="44" t="s">
        <v>1751</v>
      </c>
      <c r="T4" s="44" t="s">
        <v>1752</v>
      </c>
      <c r="U4" s="44" t="s">
        <v>1753</v>
      </c>
      <c r="V4" s="44" t="s">
        <v>1754</v>
      </c>
      <c r="W4" s="44" t="s">
        <v>1755</v>
      </c>
      <c r="X4" s="44" t="s">
        <v>1756</v>
      </c>
      <c r="Y4" s="44" t="s">
        <v>1757</v>
      </c>
      <c r="Z4" s="44" t="s">
        <v>1758</v>
      </c>
      <c r="AA4" s="44" t="s">
        <v>1750</v>
      </c>
      <c r="AB4" s="43" t="s">
        <v>1782</v>
      </c>
      <c r="AC4" s="44" t="s">
        <v>1759</v>
      </c>
      <c r="AD4" s="44" t="s">
        <v>1760</v>
      </c>
      <c r="AE4" s="44" t="s">
        <v>1761</v>
      </c>
      <c r="AF4" s="44" t="s">
        <v>1762</v>
      </c>
      <c r="AG4" s="44" t="s">
        <v>1763</v>
      </c>
      <c r="AH4" s="44" t="s">
        <v>1750</v>
      </c>
      <c r="AI4" s="43" t="s">
        <v>1783</v>
      </c>
      <c r="AJ4" s="44" t="s">
        <v>1764</v>
      </c>
      <c r="AK4" s="44" t="s">
        <v>1765</v>
      </c>
      <c r="AL4" s="44" t="s">
        <v>1766</v>
      </c>
      <c r="AM4" s="44" t="s">
        <v>1767</v>
      </c>
      <c r="AN4" s="44" t="s">
        <v>1768</v>
      </c>
      <c r="AO4" s="44" t="s">
        <v>1769</v>
      </c>
      <c r="AP4" s="45" t="s">
        <v>1721</v>
      </c>
      <c r="AQ4" s="44" t="s">
        <v>1770</v>
      </c>
      <c r="AR4" s="44" t="s">
        <v>1771</v>
      </c>
      <c r="AS4" s="44" t="s">
        <v>1772</v>
      </c>
      <c r="AT4" s="44" t="s">
        <v>1773</v>
      </c>
      <c r="AU4" s="44" t="s">
        <v>1774</v>
      </c>
      <c r="AV4" s="44" t="s">
        <v>1750</v>
      </c>
      <c r="AW4" s="46" t="s">
        <v>1722</v>
      </c>
      <c r="AX4" s="47" t="s">
        <v>8</v>
      </c>
      <c r="AY4" s="47" t="s">
        <v>22</v>
      </c>
      <c r="AZ4" s="47" t="s">
        <v>23</v>
      </c>
      <c r="BA4" s="46" t="s">
        <v>1723</v>
      </c>
      <c r="BB4" s="48" t="s">
        <v>1725</v>
      </c>
      <c r="BC4" s="44" t="s">
        <v>1724</v>
      </c>
      <c r="BD4" s="41" t="s">
        <v>3</v>
      </c>
      <c r="BE4" s="41" t="s">
        <v>4</v>
      </c>
      <c r="BF4" s="41" t="s">
        <v>5</v>
      </c>
      <c r="BG4" s="41" t="s">
        <v>6</v>
      </c>
      <c r="BH4" s="41" t="s">
        <v>1735</v>
      </c>
      <c r="BI4" s="41"/>
      <c r="BJ4" s="135" t="s">
        <v>1744</v>
      </c>
      <c r="BK4" s="135" t="s">
        <v>1745</v>
      </c>
      <c r="BL4" s="135" t="s">
        <v>1746</v>
      </c>
      <c r="BM4" s="135" t="s">
        <v>1748</v>
      </c>
      <c r="BN4" s="135" t="s">
        <v>1749</v>
      </c>
      <c r="BO4" s="136" t="s">
        <v>1747</v>
      </c>
      <c r="BP4" s="137" t="s">
        <v>1775</v>
      </c>
      <c r="BQ4" s="137" t="s">
        <v>1776</v>
      </c>
      <c r="BR4" s="137" t="s">
        <v>1777</v>
      </c>
      <c r="BS4" s="137" t="s">
        <v>1778</v>
      </c>
      <c r="BT4" s="137" t="s">
        <v>1779</v>
      </c>
      <c r="BU4" s="137" t="s">
        <v>1780</v>
      </c>
      <c r="BV4" s="138" t="s">
        <v>1781</v>
      </c>
      <c r="BW4" s="137" t="s">
        <v>1751</v>
      </c>
      <c r="BX4" s="137" t="s">
        <v>1752</v>
      </c>
      <c r="BY4" s="137" t="s">
        <v>1753</v>
      </c>
      <c r="BZ4" s="137" t="s">
        <v>1754</v>
      </c>
      <c r="CA4" s="137" t="s">
        <v>1755</v>
      </c>
      <c r="CB4" s="137" t="s">
        <v>1756</v>
      </c>
      <c r="CC4" s="137" t="s">
        <v>1757</v>
      </c>
      <c r="CD4" s="137" t="s">
        <v>1758</v>
      </c>
      <c r="CE4" s="137" t="s">
        <v>1750</v>
      </c>
      <c r="CF4" s="138" t="s">
        <v>1782</v>
      </c>
      <c r="CG4" s="137" t="s">
        <v>1759</v>
      </c>
      <c r="CH4" s="137" t="s">
        <v>1760</v>
      </c>
      <c r="CI4" s="137" t="s">
        <v>1761</v>
      </c>
      <c r="CJ4" s="137" t="s">
        <v>1762</v>
      </c>
      <c r="CK4" s="137" t="s">
        <v>1763</v>
      </c>
      <c r="CL4" s="137" t="s">
        <v>1750</v>
      </c>
      <c r="CM4" s="138" t="s">
        <v>1783</v>
      </c>
      <c r="CN4" s="137" t="s">
        <v>1764</v>
      </c>
      <c r="CO4" s="137" t="s">
        <v>1765</v>
      </c>
      <c r="CP4" s="137" t="s">
        <v>1766</v>
      </c>
      <c r="CQ4" s="137" t="s">
        <v>1767</v>
      </c>
      <c r="CR4" s="137" t="s">
        <v>1768</v>
      </c>
      <c r="CS4" s="137" t="s">
        <v>1769</v>
      </c>
      <c r="CT4" s="139" t="s">
        <v>1721</v>
      </c>
      <c r="CU4" s="137" t="s">
        <v>1770</v>
      </c>
      <c r="CV4" s="137" t="s">
        <v>1771</v>
      </c>
      <c r="CW4" s="137" t="s">
        <v>1772</v>
      </c>
      <c r="CX4" s="137" t="s">
        <v>1773</v>
      </c>
      <c r="CY4" s="137" t="s">
        <v>1774</v>
      </c>
      <c r="CZ4" s="137" t="s">
        <v>1750</v>
      </c>
      <c r="DA4" s="139" t="s">
        <v>1722</v>
      </c>
      <c r="DB4" s="140" t="s">
        <v>8</v>
      </c>
      <c r="DC4" s="140" t="s">
        <v>22</v>
      </c>
      <c r="DD4" s="140" t="s">
        <v>23</v>
      </c>
      <c r="DE4" s="139" t="s">
        <v>1723</v>
      </c>
      <c r="DF4" s="141" t="s">
        <v>1725</v>
      </c>
      <c r="DG4" s="142" t="s">
        <v>1724</v>
      </c>
    </row>
    <row r="5" spans="1:111" ht="18" x14ac:dyDescent="0.25">
      <c r="A5" s="6" t="s">
        <v>9</v>
      </c>
      <c r="B5" s="9" t="str">
        <f t="shared" ref="B5:B9" si="0">IFERROR(VLOOKUP(A5,Svar, 2, FALSE), "")</f>
        <v>Emma Käll Carlander</v>
      </c>
      <c r="C5" s="10" t="str">
        <f>IFERROR(VLOOKUP(A5,Svar, 3, FALSE), "")</f>
        <v>emmakallcarlander@karlshamn.se</v>
      </c>
      <c r="D5" s="10" t="str">
        <f>IFERROR(VLOOKUP(A5,Svar, 4, FALSE), "")</f>
        <v>fältsekreterare</v>
      </c>
      <c r="E5" s="35" t="s">
        <v>1742</v>
      </c>
      <c r="F5" s="11">
        <f>IF(LEN(B5) &gt; 0, IF(IFERROR(FIND("a.", VLOOKUP(A5,Svar, 5, FALSE)), 0), 1.25, 0), "")</f>
        <v>0</v>
      </c>
      <c r="G5" s="11">
        <f>IF(LEN(B5) &gt; 0, IF(IFERROR(FIND("b.", VLOOKUP(A5,Svar, 5, FALSE)), 0), 1.25, 0), "")</f>
        <v>1.25</v>
      </c>
      <c r="H5" s="11">
        <f>IF(LEN(B5) &gt; 0, IF(IFERROR(FIND("c.", VLOOKUP(A5,Svar, 5, FALSE)), 0), 1.25, 0), "")</f>
        <v>1.25</v>
      </c>
      <c r="I5" s="11">
        <f>IF(LEN(B5) &gt; 0, IF(IFERROR(FIND("d.", VLOOKUP(A5,Svar, 5, FALSE)), 0), 1.25, 0), "")</f>
        <v>0</v>
      </c>
      <c r="J5" s="11">
        <f>IF(LEN(B5) &gt; 0, 0, "")</f>
        <v>0</v>
      </c>
      <c r="K5" s="17">
        <f>IF(LEN(B5) &gt; 0, SUM(F5:J5), "")</f>
        <v>2.5</v>
      </c>
      <c r="L5" s="11">
        <f>IF(LEN(B5) &gt; 0, IF(IFERROR(FIND("a.", VLOOKUP(A5,Svar, 7, FALSE)), 0), 1, 0), "")</f>
        <v>0</v>
      </c>
      <c r="M5" s="11">
        <f>IF(LEN(B5) &gt; 0, IF(IFERROR(FIND("b.", VLOOKUP(A5,Svar, 7, FALSE)), 0), 1, 0), "")</f>
        <v>1</v>
      </c>
      <c r="N5" s="11">
        <f>IF(LEN(B5) &gt; 0, IF(IFERROR(FIND("c.", VLOOKUP(A5,Svar, 7, FALSE)), 0), 1, 0), "")</f>
        <v>1</v>
      </c>
      <c r="O5" s="11">
        <f>IF(LEN(B5) &gt; 0, IF(IFERROR(FIND("d.", VLOOKUP(A5,Svar, 7, FALSE)), 0), 1, 0), "")</f>
        <v>1</v>
      </c>
      <c r="P5" s="11">
        <f>IF(LEN(B5) &gt; 0, IF(IFERROR(FIND("e.", VLOOKUP(A5,Svar, 7, FALSE)), 0), 1, 0), "")</f>
        <v>0</v>
      </c>
      <c r="Q5" s="11">
        <f>IF(LEN(B5) &gt; 0, 0, "")</f>
        <v>0</v>
      </c>
      <c r="R5" s="17">
        <f>IF(LEN(B5) &gt; 0, SUM(L5:Q5), "")</f>
        <v>3</v>
      </c>
      <c r="S5" s="11">
        <f>IF(LEN(B5) &gt; 0, IF(IFERROR(FIND("a.", VLOOKUP(A5,Svar, 8, FALSE)), 0), 0.625, 0), "")</f>
        <v>0</v>
      </c>
      <c r="T5" s="11">
        <f>IF(LEN(B5) &gt; 0, IF(IFERROR(FIND("b.", VLOOKUP(A5,Svar, 8, FALSE)), 0), 0.625, 0), "")</f>
        <v>0.625</v>
      </c>
      <c r="U5" s="11">
        <f>IF(LEN(B5) &gt; 0, IF(IFERROR(FIND("c.", VLOOKUP(A5,Svar, 8, FALSE)), 0), 0.625, 0), "")</f>
        <v>0</v>
      </c>
      <c r="V5" s="11">
        <f>IF(LEN(B5) &gt; 0, IF(IFERROR(FIND("d.", VLOOKUP(A5,Svar, 8, FALSE)), 0), 0.625, 0), "")</f>
        <v>0</v>
      </c>
      <c r="W5" s="11">
        <f>IF(LEN(B5) &gt; 0, IF(IFERROR(FIND("e.", VLOOKUP(A5,Svar, 8, FALSE)), 0), 0.625, 0), "")</f>
        <v>0</v>
      </c>
      <c r="X5" s="11">
        <f>IF(LEN(B5) &gt; 0, IF(IFERROR(FIND("f.", VLOOKUP(A5,Svar, 8, FALSE)), 0), 0.625, 0), "")</f>
        <v>0.625</v>
      </c>
      <c r="Y5" s="11">
        <f>IF(LEN(B5) &gt; 0, IF(IFERROR(FIND("g.", VLOOKUP(A5,Svar, 8, FALSE)), 0), 0.625, 0), "")</f>
        <v>0.625</v>
      </c>
      <c r="Z5" s="11">
        <f>IF(LEN(B5) &gt; 0, IF(IFERROR(FIND("h.", VLOOKUP(A5,Svar, 8, FALSE)), 0), 0.625, 0), "")</f>
        <v>0</v>
      </c>
      <c r="AA5" s="11">
        <f>IF(LEN(B5) &gt; 0, 0, "")</f>
        <v>0</v>
      </c>
      <c r="AB5" s="17">
        <f>IF(LEN(B5) &gt; 0, SUM(S5:AA5), "")</f>
        <v>1.875</v>
      </c>
      <c r="AC5" s="11">
        <f>IF(LEN(B5) &gt; 0, IF(IFERROR(FIND("a.", VLOOKUP(A5,Svar, 9, FALSE)), 0), 1, 0), "")</f>
        <v>0</v>
      </c>
      <c r="AD5" s="11">
        <f>IF(LEN(B5) &gt; 0, IF(IFERROR(FIND("b.", VLOOKUP(A5,Svar, 9, FALSE)), 0), 2, 0), "")</f>
        <v>2</v>
      </c>
      <c r="AE5" s="11">
        <f>IF(LEN(B5) &gt; 0, IF(IFERROR(FIND("c.", VLOOKUP(A5,Svar, 9, FALSE)), 0), 1, 0), "")</f>
        <v>0</v>
      </c>
      <c r="AF5" s="11">
        <f>IF(LEN(B5) &gt; 0, IF(IFERROR(FIND("d.", VLOOKUP(A5,Svar, 9, FALSE)), 0), 2, 0), "")</f>
        <v>0</v>
      </c>
      <c r="AG5" s="11">
        <f>IF(LEN(B5) &gt; 0, IF(IFERROR(FIND("e.", VLOOKUP(A5,Svar, 9, FALSE)), 0), 1, 0), "")</f>
        <v>0</v>
      </c>
      <c r="AH5" s="11">
        <f>IF(LEN(B5) &gt; 0, 0, "")</f>
        <v>0</v>
      </c>
      <c r="AI5" s="17">
        <f>IF(LEN(B5) &gt; 0, IF(SUM(AC5:AH5) &gt; 5, 5, SUM(AC5:AH5)), "")</f>
        <v>2</v>
      </c>
      <c r="AJ5" s="11">
        <f>IF(LEN(B5) &gt; 0, IF(IFERROR(FIND("a.", VLOOKUP(A5,Svar, 10, FALSE)), 0), 1, 0), "")</f>
        <v>1</v>
      </c>
      <c r="AK5" s="11">
        <f>IF(LEN(B5) &gt; 0, IF(IFERROR(FIND("b.", VLOOKUP(A5,Svar, 10, FALSE)), 0), 1, 0), "")</f>
        <v>1</v>
      </c>
      <c r="AL5" s="11">
        <f>IF(LEN(B5) &gt; 0, IF(IFERROR(FIND("c.", VLOOKUP(A5,Svar, 10, FALSE)), 0), 1, 0), "")</f>
        <v>1</v>
      </c>
      <c r="AM5" s="11">
        <f>IF(LEN(B5) &gt; 0, IF(IFERROR(FIND("d.", VLOOKUP(A5,Svar, 10, FALSE)), 0), 1, 0), "")</f>
        <v>1</v>
      </c>
      <c r="AN5" s="11">
        <f>IF(LEN(B5) &gt; 0, IF(IFERROR(FIND("e.", VLOOKUP(A5,Svar, 10, FALSE)), 0), 1, 0), "")</f>
        <v>0</v>
      </c>
      <c r="AO5" s="11">
        <f>IF(LEN(B5) &gt; 0, 0, "")</f>
        <v>0</v>
      </c>
      <c r="AP5" s="17">
        <f>IF(LEN(B5) &gt; 0, SUM(AJ5:AO5), "")</f>
        <v>4</v>
      </c>
      <c r="AQ5" s="11">
        <f>IF(LEN(B5) &gt; 0, IF(IFERROR(FIND("a.", VLOOKUP(A5,Svar, 11, FALSE)), 0), 1, 0), "")</f>
        <v>0</v>
      </c>
      <c r="AR5" s="11">
        <f>IF(LEN(B5) &gt; 0, IF(IFERROR(FIND("b.", VLOOKUP(A5,Svar, 11, FALSE)), 0), 1, 0), "")</f>
        <v>0</v>
      </c>
      <c r="AS5" s="11">
        <f>IF(LEN(B5) &gt; 0, IF(IFERROR(FIND("c.", VLOOKUP(A5,Svar, 11, FALSE)), 0), 1, 0), "")</f>
        <v>0</v>
      </c>
      <c r="AT5" s="11">
        <f>IF(LEN(B5) &gt; 0, IF(IFERROR(FIND("d.", VLOOKUP(A5,Svar, 11, FALSE)), 0), 1, 0), "")</f>
        <v>0</v>
      </c>
      <c r="AU5" s="11">
        <f>IF(LEN(B5) &gt; 0, IF(IFERROR(FIND("e.", VLOOKUP(A5,Svar, 11, FALSE)), 0), 1, 0), "")</f>
        <v>0</v>
      </c>
      <c r="AV5" s="11">
        <f>IF(LEN(B5) &gt; 0, 0, "")</f>
        <v>0</v>
      </c>
      <c r="AW5" s="17">
        <f>IF(LEN(B5) &gt; 0, SUM(AQ5:AV5), "")</f>
        <v>0</v>
      </c>
      <c r="AX5" s="12" t="s">
        <v>402</v>
      </c>
      <c r="AY5" s="12" t="s">
        <v>417</v>
      </c>
      <c r="AZ5" s="13">
        <v>3063</v>
      </c>
      <c r="BA5" s="17">
        <f t="shared" ref="BA5:BA9" si="1">IF(AZ5 &gt; 3099, 5, IF(AZ5 &gt; 2799, 4, IF(AZ5&gt; 2499, 3, IF(AZ5&gt; 2299, 2, IF(AZ5 &gt; 1999, 1, IF(AZ5&gt;0, 0))))))</f>
        <v>4</v>
      </c>
      <c r="BB5" s="17">
        <f>IF(LEN(B5) &gt; 0, ROUND((K5+R5+AB5+AI5+AP5+AW5+BA5)/7, 1), "")</f>
        <v>2.5</v>
      </c>
      <c r="BC5" s="38" t="str">
        <f>IF(LEN(B5) &gt; 0, VLOOKUP(A5,Svar, 12, FALSE), "")</f>
        <v>Bra</v>
      </c>
      <c r="BD5" s="6" t="s">
        <v>9</v>
      </c>
      <c r="BE5" s="9" t="str">
        <f t="shared" ref="BE5:BE9" si="2">IFERROR(VLOOKUP(BD5,Svar, 2, FALSE), "")</f>
        <v>Emma Käll Carlander</v>
      </c>
      <c r="BF5" s="10" t="str">
        <f>IFERROR(VLOOKUP(BD5,Svar, 3, FALSE), "")</f>
        <v>emmakallcarlander@karlshamn.se</v>
      </c>
      <c r="BG5" s="10" t="str">
        <f>IFERROR(VLOOKUP(BD5,Svar, 4, FALSE), "")</f>
        <v>fältsekreterare</v>
      </c>
      <c r="BH5" s="35" t="s">
        <v>1742</v>
      </c>
      <c r="BI5" s="35"/>
      <c r="BJ5" s="143">
        <f>IF(LEN(BE5) &gt; 0, IF(IFERROR(FIND("a.", VLOOKUP(BD5,Svar, 5, FALSE)), 0), 1.25, 0), "")</f>
        <v>0</v>
      </c>
      <c r="BK5" s="143">
        <f>IF(LEN(BE5) &gt; 0, IF(IFERROR(FIND("b.", VLOOKUP(BD5,Svar, 5, FALSE)), 0), 1.25, 0), "")</f>
        <v>1.25</v>
      </c>
      <c r="BL5" s="143">
        <f>IF(LEN(BE5) &gt; 0, IF(IFERROR(FIND("c.", VLOOKUP(BD5,Svar, 5, FALSE)), 0), 1.25, 0), "")</f>
        <v>1.25</v>
      </c>
      <c r="BM5" s="143">
        <f>IF(LEN(BE5) &gt; 0, IF(IFERROR(FIND("d.", VLOOKUP(BD5,Svar, 5, FALSE)), 0), 1.25, 0), "")</f>
        <v>0</v>
      </c>
      <c r="BN5" s="143">
        <f>IF(LEN(BE5) &gt; 0, 0, "")</f>
        <v>0</v>
      </c>
      <c r="BO5" s="144">
        <f>IF(LEN(BE5) &gt; 0, SUM(BJ5:BN5), "")</f>
        <v>2.5</v>
      </c>
      <c r="BP5" s="143">
        <f>IF(LEN(BE5) &gt; 0, IF(IFERROR(FIND("a.", VLOOKUP(BD5,Svar, 7, FALSE)), 0), 1, 0), "")</f>
        <v>0</v>
      </c>
      <c r="BQ5" s="143">
        <f>IF(LEN(BE5) &gt; 0, IF(IFERROR(FIND("b.", VLOOKUP(BD5,Svar, 7, FALSE)), 0), 1, 0), "")</f>
        <v>1</v>
      </c>
      <c r="BR5" s="143">
        <f>IF(LEN(BE5) &gt; 0, IF(IFERROR(FIND("c.", VLOOKUP(BD5,Svar, 7, FALSE)), 0), 1, 0), "")</f>
        <v>1</v>
      </c>
      <c r="BS5" s="143">
        <f>IF(LEN(BE5) &gt; 0, IF(IFERROR(FIND("d.", VLOOKUP(BD5,Svar, 7, FALSE)), 0), 1, 0), "")</f>
        <v>1</v>
      </c>
      <c r="BT5" s="143">
        <f>IF(LEN(BE5) &gt; 0, IF(IFERROR(FIND("e.", VLOOKUP(BD5,Svar, 7, FALSE)), 0), 1, 0), "")</f>
        <v>0</v>
      </c>
      <c r="BU5" s="143">
        <f>IF(LEN(BE5) &gt; 0, 0, "")</f>
        <v>0</v>
      </c>
      <c r="BV5" s="144">
        <f>IF(LEN(BE5) &gt; 0, SUM(BP5:BU5), "")</f>
        <v>3</v>
      </c>
      <c r="BW5" s="143">
        <f>IF(LEN(BE5) &gt; 0, IF(IFERROR(FIND("a.", VLOOKUP(BD5,Svar, 8, FALSE)), 0), 0.625, 0), "")</f>
        <v>0</v>
      </c>
      <c r="BX5" s="143">
        <f>IF(LEN(BE5) &gt; 0, IF(IFERROR(FIND("b.", VLOOKUP(BD5,Svar, 8, FALSE)), 0), 0.625, 0), "")</f>
        <v>0.625</v>
      </c>
      <c r="BY5" s="143">
        <f>IF(LEN(BE5) &gt; 0, IF(IFERROR(FIND("c.", VLOOKUP(BD5,Svar, 8, FALSE)), 0), 0.625, 0), "")</f>
        <v>0</v>
      </c>
      <c r="BZ5" s="143">
        <f>IF(LEN(BE5) &gt; 0, IF(IFERROR(FIND("d.", VLOOKUP(BD5,Svar, 8, FALSE)), 0), 0.625, 0), "")</f>
        <v>0</v>
      </c>
      <c r="CA5" s="143">
        <f>IF(LEN(BE5) &gt; 0, IF(IFERROR(FIND("e.", VLOOKUP(BD5,Svar, 8, FALSE)), 0), 0.625, 0), "")</f>
        <v>0</v>
      </c>
      <c r="CB5" s="143">
        <f>IF(LEN(BE5) &gt; 0, IF(IFERROR(FIND("f.", VLOOKUP(BD5,Svar, 8, FALSE)), 0), 0.625, 0), "")</f>
        <v>0.625</v>
      </c>
      <c r="CC5" s="143">
        <f>IF(LEN(BE5) &gt; 0, IF(IFERROR(FIND("g.", VLOOKUP(BD5,Svar, 8, FALSE)), 0), 0.625, 0), "")</f>
        <v>0.625</v>
      </c>
      <c r="CD5" s="143">
        <f>IF(LEN(BE5) &gt; 0, IF(IFERROR(FIND("h.", VLOOKUP(BD5,Svar, 8, FALSE)), 0), 0.625, 0), "")</f>
        <v>0</v>
      </c>
      <c r="CE5" s="143">
        <f>IF(LEN(BE5) &gt; 0, 0, "")</f>
        <v>0</v>
      </c>
      <c r="CF5" s="144">
        <f>IF(LEN(BE5) &gt; 0, SUM(BW5:CE5), "")</f>
        <v>1.875</v>
      </c>
      <c r="CG5" s="143">
        <f>IF(LEN(BE5) &gt; 0, IF(IFERROR(FIND("a.", VLOOKUP(BD5,Svar, 9, FALSE)), 0), 1, 0), "")</f>
        <v>0</v>
      </c>
      <c r="CH5" s="143">
        <f>IF(LEN(BE5) &gt; 0, IF(IFERROR(FIND("b.", VLOOKUP(BD5,Svar, 9, FALSE)), 0), 2, 0), "")</f>
        <v>2</v>
      </c>
      <c r="CI5" s="143">
        <f>IF(LEN(BE5) &gt; 0, IF(IFERROR(FIND("c.", VLOOKUP(BD5,Svar, 9, FALSE)), 0), 1, 0), "")</f>
        <v>0</v>
      </c>
      <c r="CJ5" s="143">
        <f>IF(LEN(BE5) &gt; 0, IF(IFERROR(FIND("d.", VLOOKUP(BD5,Svar, 9, FALSE)), 0), 2, 0), "")</f>
        <v>0</v>
      </c>
      <c r="CK5" s="143">
        <f>IF(LEN(BE5) &gt; 0, IF(IFERROR(FIND("e.", VLOOKUP(BD5,Svar, 9, FALSE)), 0), 1, 0), "")</f>
        <v>0</v>
      </c>
      <c r="CL5" s="143">
        <f>IF(LEN(BE5) &gt; 0, 0, "")</f>
        <v>0</v>
      </c>
      <c r="CM5" s="144">
        <f>IF(LEN(BE5) &gt; 0, IF(SUM(CG5:CL5) &gt; 5, 5, SUM(CG5:CL5)), "")</f>
        <v>2</v>
      </c>
      <c r="CN5" s="143">
        <f>IF(LEN(BE5) &gt; 0, IF(IFERROR(FIND("a.", VLOOKUP(BD5,Svar, 10, FALSE)), 0), 1, 0), "")</f>
        <v>1</v>
      </c>
      <c r="CO5" s="143">
        <f>IF(LEN(BE5) &gt; 0, IF(IFERROR(FIND("b.", VLOOKUP(BD5,Svar, 10, FALSE)), 0), 1, 0), "")</f>
        <v>1</v>
      </c>
      <c r="CP5" s="143">
        <f>IF(LEN(BE5) &gt; 0, IF(IFERROR(FIND("c.", VLOOKUP(BD5,Svar, 10, FALSE)), 0), 1, 0), "")</f>
        <v>1</v>
      </c>
      <c r="CQ5" s="143">
        <f>IF(LEN(BE5) &gt; 0, IF(IFERROR(FIND("d.", VLOOKUP(BD5,Svar, 10, FALSE)), 0), 1, 0), "")</f>
        <v>1</v>
      </c>
      <c r="CR5" s="143">
        <f>IF(LEN(BE5) &gt; 0, IF(IFERROR(FIND("e.", VLOOKUP(BD5,Svar, 10, FALSE)), 0), 1, 0), "")</f>
        <v>0</v>
      </c>
      <c r="CS5" s="143">
        <f>IF(LEN(BE5) &gt; 0, 0, "")</f>
        <v>0</v>
      </c>
      <c r="CT5" s="144">
        <f>IF(LEN(BE5) &gt; 0, SUM(CN5:CS5), "")</f>
        <v>4</v>
      </c>
      <c r="CU5" s="143">
        <f>IF(LEN(BE5) &gt; 0, IF(IFERROR(FIND("a.", VLOOKUP(BD5,Svar, 11, FALSE)), 0), 1, 0), "")</f>
        <v>0</v>
      </c>
      <c r="CV5" s="143">
        <f>IF(LEN(BE5) &gt; 0, IF(IFERROR(FIND("b.", VLOOKUP(BD5,Svar, 11, FALSE)), 0), 1, 0), "")</f>
        <v>0</v>
      </c>
      <c r="CW5" s="143">
        <f>IF(LEN(BE5) &gt; 0, IF(IFERROR(FIND("c.", VLOOKUP(BD5,Svar, 11, FALSE)), 0), 1, 0), "")</f>
        <v>0</v>
      </c>
      <c r="CX5" s="143">
        <f>IF(LEN(BE5) &gt; 0, IF(IFERROR(FIND("d.", VLOOKUP(BD5,Svar, 11, FALSE)), 0), 1, 0), "")</f>
        <v>0</v>
      </c>
      <c r="CY5" s="143">
        <f>IF(LEN(BE5) &gt; 0, IF(IFERROR(FIND("e.", VLOOKUP(BD5,Svar, 11, FALSE)), 0), 1, 0), "")</f>
        <v>0</v>
      </c>
      <c r="CZ5" s="143">
        <f>IF(LEN(BE5) &gt; 0, 0, "")</f>
        <v>0</v>
      </c>
      <c r="DA5" s="144">
        <f>IF(LEN(BE5) &gt; 0, SUM(CU5:CZ5), "")</f>
        <v>0</v>
      </c>
      <c r="DB5" s="145" t="s">
        <v>402</v>
      </c>
      <c r="DC5" s="145" t="s">
        <v>417</v>
      </c>
      <c r="DD5" s="146">
        <v>3063</v>
      </c>
      <c r="DE5" s="144">
        <f t="shared" ref="DE5:DE9" si="3">IF(DD5 &gt; 3099, 5, IF(DD5 &gt; 2799, 4, IF(DD5&gt; 2499, 3, IF(DD5&gt; 2299, 2, IF(DD5 &gt; 1999, 1, IF(DD5&gt;0, 0))))))</f>
        <v>4</v>
      </c>
      <c r="DF5" s="147">
        <f>IF(LEN(BE5) &gt; 0, ROUND((BO5+BV5+CF5+CM5+CT5+DA5+DE5)/7, 1), "")</f>
        <v>2.5</v>
      </c>
      <c r="DG5" s="39" t="str">
        <f>IF(LEN(BE5) &gt; 0, VLOOKUP(BD5,Svar, 12, FALSE), "")</f>
        <v>Bra</v>
      </c>
    </row>
    <row r="6" spans="1:111" ht="18" x14ac:dyDescent="0.25">
      <c r="A6" s="6" t="s">
        <v>35</v>
      </c>
      <c r="B6" s="9" t="str">
        <f t="shared" si="0"/>
        <v>Lisbeth Karlsson</v>
      </c>
      <c r="C6" s="10" t="str">
        <f>IFERROR(VLOOKUP(A6,Svar, 3, FALSE), "")</f>
        <v>lisbeth.karlsson@ronneby.se</v>
      </c>
      <c r="D6" s="10" t="str">
        <f>IFERROR(VLOOKUP(A6,Svar, 4, FALSE), "")</f>
        <v>fritidsledare/Fritidskonsulent</v>
      </c>
      <c r="E6" s="36" t="s">
        <v>1727</v>
      </c>
      <c r="F6" s="11">
        <f>IF(LEN(B6) &gt; 0, IF(IFERROR(FIND("a.", VLOOKUP(A6,Svar, 5, FALSE)), 0), 1.25, 0), "")</f>
        <v>0</v>
      </c>
      <c r="G6" s="11">
        <f>IF(LEN(B6) &gt; 0, IF(IFERROR(FIND("b.", VLOOKUP(A6,Svar, 5, FALSE)), 0), 1.25, 0), "")</f>
        <v>0</v>
      </c>
      <c r="H6" s="11">
        <f>IF(LEN(B6) &gt; 0, IF(IFERROR(FIND("c.", VLOOKUP(A6,Svar, 5, FALSE)), 0), 1.25, 0), "")</f>
        <v>1.25</v>
      </c>
      <c r="I6" s="11">
        <f>IF(LEN(B6) &gt; 0, IF(IFERROR(FIND("d.", VLOOKUP(A6,Svar, 5, FALSE)), 0), 1.25, 0), "")</f>
        <v>0</v>
      </c>
      <c r="J6" s="11">
        <f>IF(LEN(B6) &gt; 0, 0, "")</f>
        <v>0</v>
      </c>
      <c r="K6" s="17">
        <f>IF(LEN(B6) &gt; 0, SUM(F6:J6), "")</f>
        <v>1.25</v>
      </c>
      <c r="L6" s="11">
        <f>IF(LEN(B6) &gt; 0, IF(IFERROR(FIND("a.", VLOOKUP(A6,Svar, 7, FALSE)), 0), 1, 0), "")</f>
        <v>1</v>
      </c>
      <c r="M6" s="11">
        <f>IF(LEN(B6) &gt; 0, IF(IFERROR(FIND("b.", VLOOKUP(A6,Svar, 7, FALSE)), 0), 1, 0), "")</f>
        <v>1</v>
      </c>
      <c r="N6" s="11">
        <f>IF(LEN(B6) &gt; 0, IF(IFERROR(FIND("c.", VLOOKUP(A6,Svar, 7, FALSE)), 0), 1, 0), "")</f>
        <v>1</v>
      </c>
      <c r="O6" s="11">
        <f>IF(LEN(B6) &gt; 0, IF(IFERROR(FIND("d.", VLOOKUP(A6,Svar, 7, FALSE)), 0), 1, 0), "")</f>
        <v>1</v>
      </c>
      <c r="P6" s="11">
        <f>IF(LEN(B6) &gt; 0, IF(IFERROR(FIND("e.", VLOOKUP(A6,Svar, 7, FALSE)), 0), 1, 0), "")</f>
        <v>1</v>
      </c>
      <c r="Q6" s="11">
        <f>IF(LEN(B6) &gt; 0, 0, "")</f>
        <v>0</v>
      </c>
      <c r="R6" s="17">
        <f>IF(LEN(B6) &gt; 0, SUM(L6:Q6), "")</f>
        <v>5</v>
      </c>
      <c r="S6" s="11">
        <f>IF(LEN(B6) &gt; 0, IF(IFERROR(FIND("a.", VLOOKUP(A6,Svar, 8, FALSE)), 0), 0.625, 0), "")</f>
        <v>0</v>
      </c>
      <c r="T6" s="11">
        <f>IF(LEN(B6) &gt; 0, IF(IFERROR(FIND("b.", VLOOKUP(A6,Svar, 8, FALSE)), 0), 0.625, 0), "")</f>
        <v>0</v>
      </c>
      <c r="U6" s="11">
        <f>IF(LEN(B6) &gt; 0, IF(IFERROR(FIND("c.", VLOOKUP(A6,Svar, 8, FALSE)), 0), 0.625, 0), "")</f>
        <v>0.625</v>
      </c>
      <c r="V6" s="11">
        <f>IF(LEN(B6) &gt; 0, IF(IFERROR(FIND("d.", VLOOKUP(A6,Svar, 8, FALSE)), 0), 0.625, 0), "")</f>
        <v>0</v>
      </c>
      <c r="W6" s="11">
        <f>IF(LEN(B6) &gt; 0, IF(IFERROR(FIND("e.", VLOOKUP(A6,Svar, 8, FALSE)), 0), 0.625, 0), "")</f>
        <v>0</v>
      </c>
      <c r="X6" s="11">
        <f>IF(LEN(B6) &gt; 0, IF(IFERROR(FIND("f.", VLOOKUP(A6,Svar, 8, FALSE)), 0), 0.625, 0), "")</f>
        <v>0.625</v>
      </c>
      <c r="Y6" s="11">
        <f>IF(LEN(B6) &gt; 0, IF(IFERROR(FIND("g.", VLOOKUP(A6,Svar, 8, FALSE)), 0), 0.625, 0), "")</f>
        <v>0.625</v>
      </c>
      <c r="Z6" s="11">
        <f>IF(LEN(B6) &gt; 0, IF(IFERROR(FIND("h.", VLOOKUP(A6,Svar, 8, FALSE)), 0), 0.625, 0), "")</f>
        <v>0</v>
      </c>
      <c r="AA6" s="11">
        <f>IF(LEN(B6) &gt; 0, 0, "")</f>
        <v>0</v>
      </c>
      <c r="AB6" s="17">
        <f>IF(LEN(B6) &gt; 0, SUM(S6:AA6), "")</f>
        <v>1.875</v>
      </c>
      <c r="AC6" s="11">
        <f>IF(LEN(B6) &gt; 0, IF(IFERROR(FIND("a.", VLOOKUP(A6,Svar, 9, FALSE)), 0), 1, 0), "")</f>
        <v>0</v>
      </c>
      <c r="AD6" s="11">
        <f>IF(LEN(B6) &gt; 0, IF(IFERROR(FIND("b.", VLOOKUP(A6,Svar, 9, FALSE)), 0), 2, 0), "")</f>
        <v>2</v>
      </c>
      <c r="AE6" s="11">
        <f>IF(LEN(B6) &gt; 0, IF(IFERROR(FIND("c.", VLOOKUP(A6,Svar, 9, FALSE)), 0), 1, 0), "")</f>
        <v>0</v>
      </c>
      <c r="AF6" s="11">
        <f>IF(LEN(B6) &gt; 0, IF(IFERROR(FIND("d.", VLOOKUP(A6,Svar, 9, FALSE)), 0), 2, 0), "")</f>
        <v>2</v>
      </c>
      <c r="AG6" s="11">
        <f>IF(LEN(B6) &gt; 0, IF(IFERROR(FIND("e.", VLOOKUP(A6,Svar, 9, FALSE)), 0), 1, 0), "")</f>
        <v>0</v>
      </c>
      <c r="AH6" s="11">
        <f>IF(LEN(B6) &gt; 0, 0, "")</f>
        <v>0</v>
      </c>
      <c r="AI6" s="17">
        <f>IF(LEN(B6) &gt; 0, IF(SUM(AC6:AH6) &gt; 5, 5, SUM(AC6:AH6)), "")</f>
        <v>4</v>
      </c>
      <c r="AJ6" s="11">
        <f>IF(LEN(B6) &gt; 0, IF(IFERROR(FIND("a.", VLOOKUP(A6,Svar, 10, FALSE)), 0), 1, 0), "")</f>
        <v>1</v>
      </c>
      <c r="AK6" s="11">
        <f>IF(LEN(B6) &gt; 0, IF(IFERROR(FIND("b.", VLOOKUP(A6,Svar, 10, FALSE)), 0), 1, 0), "")</f>
        <v>1</v>
      </c>
      <c r="AL6" s="11">
        <f>IF(LEN(B6) &gt; 0, IF(IFERROR(FIND("c.", VLOOKUP(A6,Svar, 10, FALSE)), 0), 1, 0), "")</f>
        <v>1</v>
      </c>
      <c r="AM6" s="11">
        <f>IF(LEN(B6) &gt; 0, IF(IFERROR(FIND("d.", VLOOKUP(A6,Svar, 10, FALSE)), 0), 1, 0), "")</f>
        <v>1</v>
      </c>
      <c r="AN6" s="11">
        <f>IF(LEN(B6) &gt; 0, IF(IFERROR(FIND("e.", VLOOKUP(A6,Svar, 10, FALSE)), 0), 1, 0), "")</f>
        <v>0</v>
      </c>
      <c r="AO6" s="11">
        <f>IF(LEN(B6) &gt; 0, 0, "")</f>
        <v>0</v>
      </c>
      <c r="AP6" s="17">
        <f>IF(LEN(B6) &gt; 0, SUM(AJ6:AO6), "")</f>
        <v>4</v>
      </c>
      <c r="AQ6" s="11">
        <f>IF(LEN(B6) &gt; 0, IF(IFERROR(FIND("a.", VLOOKUP(A6,Svar, 11, FALSE)), 0), 1, 0), "")</f>
        <v>1</v>
      </c>
      <c r="AR6" s="11">
        <f>IF(LEN(B6) &gt; 0, IF(IFERROR(FIND("b.", VLOOKUP(A6,Svar, 11, FALSE)), 0), 1, 0), "")</f>
        <v>0</v>
      </c>
      <c r="AS6" s="11">
        <f>IF(LEN(B6) &gt; 0, IF(IFERROR(FIND("c.", VLOOKUP(A6,Svar, 11, FALSE)), 0), 1, 0), "")</f>
        <v>1</v>
      </c>
      <c r="AT6" s="11">
        <f>IF(LEN(B6) &gt; 0, IF(IFERROR(FIND("d.", VLOOKUP(A6,Svar, 11, FALSE)), 0), 1, 0), "")</f>
        <v>1</v>
      </c>
      <c r="AU6" s="11">
        <f>IF(LEN(B6) &gt; 0, IF(IFERROR(FIND("e.", VLOOKUP(A6,Svar, 11, FALSE)), 0), 1, 0), "")</f>
        <v>0</v>
      </c>
      <c r="AV6" s="11">
        <f>IF(LEN(B6) &gt; 0, 0, "")</f>
        <v>0</v>
      </c>
      <c r="AW6" s="17">
        <f>IF(LEN(B6) &gt; 0, SUM(AQ6:AV6), "")</f>
        <v>3</v>
      </c>
      <c r="AX6" s="12" t="s">
        <v>657</v>
      </c>
      <c r="AY6" s="12" t="s">
        <v>658</v>
      </c>
      <c r="AZ6" s="13">
        <v>2851</v>
      </c>
      <c r="BA6" s="17">
        <f t="shared" si="1"/>
        <v>4</v>
      </c>
      <c r="BB6" s="17">
        <f>IF(LEN(B6) &gt; 0, ROUND((K6+R6+AB6+AI6+AP6+AW6+BA6)/7, 1), "")</f>
        <v>3.3</v>
      </c>
      <c r="BC6" s="38" t="str">
        <f>IF(LEN(B6) &gt; 0, VLOOKUP(A6,Svar, 12, FALSE), "")</f>
        <v>Bra</v>
      </c>
      <c r="BD6" s="6" t="s">
        <v>35</v>
      </c>
      <c r="BE6" s="9" t="str">
        <f t="shared" si="2"/>
        <v>Lisbeth Karlsson</v>
      </c>
      <c r="BF6" s="10" t="str">
        <f>IFERROR(VLOOKUP(BD6,Svar, 3, FALSE), "")</f>
        <v>lisbeth.karlsson@ronneby.se</v>
      </c>
      <c r="BG6" s="10" t="str">
        <f>IFERROR(VLOOKUP(BD6,Svar, 4, FALSE), "")</f>
        <v>fritidsledare/Fritidskonsulent</v>
      </c>
      <c r="BH6" s="36" t="s">
        <v>1727</v>
      </c>
      <c r="BI6" s="36"/>
      <c r="BJ6" s="143">
        <f>IF(LEN(BE6) &gt; 0, IF(IFERROR(FIND("a.", VLOOKUP(BD6,Svar, 5, FALSE)), 0), 1.25, 0), "")</f>
        <v>0</v>
      </c>
      <c r="BK6" s="143">
        <f>IF(LEN(BE6) &gt; 0, IF(IFERROR(FIND("b.", VLOOKUP(BD6,Svar, 5, FALSE)), 0), 1.25, 0), "")</f>
        <v>0</v>
      </c>
      <c r="BL6" s="143">
        <f>IF(LEN(BE6) &gt; 0, IF(IFERROR(FIND("c.", VLOOKUP(BD6,Svar, 5, FALSE)), 0), 1.25, 0), "")</f>
        <v>1.25</v>
      </c>
      <c r="BM6" s="143">
        <f>IF(LEN(BE6) &gt; 0, IF(IFERROR(FIND("d.", VLOOKUP(BD6,Svar, 5, FALSE)), 0), 1.25, 0), "")</f>
        <v>0</v>
      </c>
      <c r="BN6" s="143">
        <f>IF(LEN(BE6) &gt; 0, 0, "")</f>
        <v>0</v>
      </c>
      <c r="BO6" s="144">
        <f>IF(LEN(BE6) &gt; 0, SUM(BJ6:BN6), "")</f>
        <v>1.25</v>
      </c>
      <c r="BP6" s="143">
        <f>IF(LEN(BE6) &gt; 0, IF(IFERROR(FIND("a.", VLOOKUP(BD6,Svar, 7, FALSE)), 0), 1, 0), "")</f>
        <v>1</v>
      </c>
      <c r="BQ6" s="143">
        <f>IF(LEN(BE6) &gt; 0, IF(IFERROR(FIND("b.", VLOOKUP(BD6,Svar, 7, FALSE)), 0), 1, 0), "")</f>
        <v>1</v>
      </c>
      <c r="BR6" s="143">
        <f>IF(LEN(BE6) &gt; 0, IF(IFERROR(FIND("c.", VLOOKUP(BD6,Svar, 7, FALSE)), 0), 1, 0), "")</f>
        <v>1</v>
      </c>
      <c r="BS6" s="143">
        <f>IF(LEN(BE6) &gt; 0, IF(IFERROR(FIND("d.", VLOOKUP(BD6,Svar, 7, FALSE)), 0), 1, 0), "")</f>
        <v>1</v>
      </c>
      <c r="BT6" s="143">
        <f>IF(LEN(BE6) &gt; 0, IF(IFERROR(FIND("e.", VLOOKUP(BD6,Svar, 7, FALSE)), 0), 1, 0), "")</f>
        <v>1</v>
      </c>
      <c r="BU6" s="143">
        <f>IF(LEN(BE6) &gt; 0, 0, "")</f>
        <v>0</v>
      </c>
      <c r="BV6" s="144">
        <f>IF(LEN(BE6) &gt; 0, SUM(BP6:BU6), "")</f>
        <v>5</v>
      </c>
      <c r="BW6" s="143">
        <f>IF(LEN(BE6) &gt; 0, IF(IFERROR(FIND("a.", VLOOKUP(BD6,Svar, 8, FALSE)), 0), 0.625, 0), "")</f>
        <v>0</v>
      </c>
      <c r="BX6" s="143">
        <f>IF(LEN(BE6) &gt; 0, IF(IFERROR(FIND("b.", VLOOKUP(BD6,Svar, 8, FALSE)), 0), 0.625, 0), "")</f>
        <v>0</v>
      </c>
      <c r="BY6" s="143">
        <f>IF(LEN(BE6) &gt; 0, IF(IFERROR(FIND("c.", VLOOKUP(BD6,Svar, 8, FALSE)), 0), 0.625, 0), "")</f>
        <v>0.625</v>
      </c>
      <c r="BZ6" s="143">
        <f>IF(LEN(BE6) &gt; 0, IF(IFERROR(FIND("d.", VLOOKUP(BD6,Svar, 8, FALSE)), 0), 0.625, 0), "")</f>
        <v>0</v>
      </c>
      <c r="CA6" s="143">
        <f>IF(LEN(BE6) &gt; 0, IF(IFERROR(FIND("e.", VLOOKUP(BD6,Svar, 8, FALSE)), 0), 0.625, 0), "")</f>
        <v>0</v>
      </c>
      <c r="CB6" s="143">
        <f>IF(LEN(BE6) &gt; 0, IF(IFERROR(FIND("f.", VLOOKUP(BD6,Svar, 8, FALSE)), 0), 0.625, 0), "")</f>
        <v>0.625</v>
      </c>
      <c r="CC6" s="143">
        <f>IF(LEN(BE6) &gt; 0, IF(IFERROR(FIND("g.", VLOOKUP(BD6,Svar, 8, FALSE)), 0), 0.625, 0), "")</f>
        <v>0.625</v>
      </c>
      <c r="CD6" s="143">
        <f>IF(LEN(BE6) &gt; 0, IF(IFERROR(FIND("h.", VLOOKUP(BD6,Svar, 8, FALSE)), 0), 0.625, 0), "")</f>
        <v>0</v>
      </c>
      <c r="CE6" s="143">
        <f>IF(LEN(BE6) &gt; 0, 0, "")</f>
        <v>0</v>
      </c>
      <c r="CF6" s="144">
        <f>IF(LEN(BE6) &gt; 0, SUM(BW6:CE6), "")</f>
        <v>1.875</v>
      </c>
      <c r="CG6" s="143">
        <f>IF(LEN(BE6) &gt; 0, IF(IFERROR(FIND("a.", VLOOKUP(BD6,Svar, 9, FALSE)), 0), 1, 0), "")</f>
        <v>0</v>
      </c>
      <c r="CH6" s="143">
        <f>IF(LEN(BE6) &gt; 0, IF(IFERROR(FIND("b.", VLOOKUP(BD6,Svar, 9, FALSE)), 0), 2, 0), "")</f>
        <v>2</v>
      </c>
      <c r="CI6" s="143">
        <f>IF(LEN(BE6) &gt; 0, IF(IFERROR(FIND("c.", VLOOKUP(BD6,Svar, 9, FALSE)), 0), 1, 0), "")</f>
        <v>0</v>
      </c>
      <c r="CJ6" s="143">
        <f>IF(LEN(BE6) &gt; 0, IF(IFERROR(FIND("d.", VLOOKUP(BD6,Svar, 9, FALSE)), 0), 2, 0), "")</f>
        <v>2</v>
      </c>
      <c r="CK6" s="143">
        <f>IF(LEN(BE6) &gt; 0, IF(IFERROR(FIND("e.", VLOOKUP(BD6,Svar, 9, FALSE)), 0), 1, 0), "")</f>
        <v>0</v>
      </c>
      <c r="CL6" s="143">
        <f>IF(LEN(BE6) &gt; 0, 0, "")</f>
        <v>0</v>
      </c>
      <c r="CM6" s="144">
        <f>IF(LEN(BE6) &gt; 0, IF(SUM(CG6:CL6) &gt; 5, 5, SUM(CG6:CL6)), "")</f>
        <v>4</v>
      </c>
      <c r="CN6" s="143">
        <f>IF(LEN(BE6) &gt; 0, IF(IFERROR(FIND("a.", VLOOKUP(BD6,Svar, 10, FALSE)), 0), 1, 0), "")</f>
        <v>1</v>
      </c>
      <c r="CO6" s="143">
        <f>IF(LEN(BE6) &gt; 0, IF(IFERROR(FIND("b.", VLOOKUP(BD6,Svar, 10, FALSE)), 0), 1, 0), "")</f>
        <v>1</v>
      </c>
      <c r="CP6" s="143">
        <f>IF(LEN(BE6) &gt; 0, IF(IFERROR(FIND("c.", VLOOKUP(BD6,Svar, 10, FALSE)), 0), 1, 0), "")</f>
        <v>1</v>
      </c>
      <c r="CQ6" s="143">
        <f>IF(LEN(BE6) &gt; 0, IF(IFERROR(FIND("d.", VLOOKUP(BD6,Svar, 10, FALSE)), 0), 1, 0), "")</f>
        <v>1</v>
      </c>
      <c r="CR6" s="143">
        <f>IF(LEN(BE6) &gt; 0, IF(IFERROR(FIND("e.", VLOOKUP(BD6,Svar, 10, FALSE)), 0), 1, 0), "")</f>
        <v>0</v>
      </c>
      <c r="CS6" s="143">
        <f>IF(LEN(BE6) &gt; 0, 0, "")</f>
        <v>0</v>
      </c>
      <c r="CT6" s="144">
        <f>IF(LEN(BE6) &gt; 0, SUM(CN6:CS6), "")</f>
        <v>4</v>
      </c>
      <c r="CU6" s="143">
        <f>IF(LEN(BE6) &gt; 0, IF(IFERROR(FIND("a.", VLOOKUP(BD6,Svar, 11, FALSE)), 0), 1, 0), "")</f>
        <v>1</v>
      </c>
      <c r="CV6" s="143">
        <f>IF(LEN(BE6) &gt; 0, IF(IFERROR(FIND("b.", VLOOKUP(BD6,Svar, 11, FALSE)), 0), 1, 0), "")</f>
        <v>0</v>
      </c>
      <c r="CW6" s="143">
        <f>IF(LEN(BE6) &gt; 0, IF(IFERROR(FIND("c.", VLOOKUP(BD6,Svar, 11, FALSE)), 0), 1, 0), "")</f>
        <v>1</v>
      </c>
      <c r="CX6" s="143">
        <f>IF(LEN(BE6) &gt; 0, IF(IFERROR(FIND("d.", VLOOKUP(BD6,Svar, 11, FALSE)), 0), 1, 0), "")</f>
        <v>1</v>
      </c>
      <c r="CY6" s="143">
        <f>IF(LEN(BE6) &gt; 0, IF(IFERROR(FIND("e.", VLOOKUP(BD6,Svar, 11, FALSE)), 0), 1, 0), "")</f>
        <v>0</v>
      </c>
      <c r="CZ6" s="143">
        <f>IF(LEN(BE6) &gt; 0, 0, "")</f>
        <v>0</v>
      </c>
      <c r="DA6" s="144">
        <f>IF(LEN(BE6) &gt; 0, SUM(CU6:CZ6), "")</f>
        <v>3</v>
      </c>
      <c r="DB6" s="145" t="s">
        <v>657</v>
      </c>
      <c r="DC6" s="145" t="s">
        <v>658</v>
      </c>
      <c r="DD6" s="146">
        <v>2851</v>
      </c>
      <c r="DE6" s="144">
        <f t="shared" si="3"/>
        <v>4</v>
      </c>
      <c r="DF6" s="147">
        <f>IF(LEN(BE6) &gt; 0, ROUND((BO6+BV6+CF6+CM6+CT6+DA6+DE6)/7, 1), "")</f>
        <v>3.3</v>
      </c>
      <c r="DG6" s="39" t="str">
        <f>IF(LEN(BE6) &gt; 0, VLOOKUP(BD6,Svar, 12, FALSE), "")</f>
        <v>Bra</v>
      </c>
    </row>
    <row r="7" spans="1:111" ht="18" x14ac:dyDescent="0.25">
      <c r="A7" s="6" t="s">
        <v>49</v>
      </c>
      <c r="B7" s="9" t="str">
        <f t="shared" si="0"/>
        <v>Fredrik Belfrage</v>
      </c>
      <c r="C7" s="10" t="str">
        <f>IFERROR(VLOOKUP(A7,Svar, 3, FALSE), "")</f>
        <v>fredrik.belfrage@solvesborg.se</v>
      </c>
      <c r="D7" s="10" t="str">
        <f>IFERROR(VLOOKUP(A7,Svar, 4, FALSE), "")</f>
        <v>Fritidsgårdsföreståndare</v>
      </c>
      <c r="E7" s="36" t="s">
        <v>1727</v>
      </c>
      <c r="F7" s="11">
        <f>IF(LEN(B7) &gt; 0, IF(IFERROR(FIND("a.", VLOOKUP(A7,Svar, 5, FALSE)), 0), 1.25, 0), "")</f>
        <v>1.25</v>
      </c>
      <c r="G7" s="11">
        <f>IF(LEN(B7) &gt; 0, IF(IFERROR(FIND("b.", VLOOKUP(A7,Svar, 5, FALSE)), 0), 1.25, 0), "")</f>
        <v>1.25</v>
      </c>
      <c r="H7" s="11">
        <f>IF(LEN(B7) &gt; 0, IF(IFERROR(FIND("c.", VLOOKUP(A7,Svar, 5, FALSE)), 0), 1.25, 0), "")</f>
        <v>0</v>
      </c>
      <c r="I7" s="11">
        <f>IF(LEN(B7) &gt; 0, IF(IFERROR(FIND("d.", VLOOKUP(A7,Svar, 5, FALSE)), 0), 1.25, 0), "")</f>
        <v>0</v>
      </c>
      <c r="J7" s="11">
        <f>IF(LEN(B7) &gt; 0, 0, "")</f>
        <v>0</v>
      </c>
      <c r="K7" s="17">
        <f>IF(LEN(B7) &gt; 0, SUM(F7:J7), "")</f>
        <v>2.5</v>
      </c>
      <c r="L7" s="11">
        <f>IF(LEN(B7) &gt; 0, IF(IFERROR(FIND("a.", VLOOKUP(A7,Svar, 7, FALSE)), 0), 1, 0), "")</f>
        <v>1</v>
      </c>
      <c r="M7" s="11">
        <f>IF(LEN(B7) &gt; 0, IF(IFERROR(FIND("b.", VLOOKUP(A7,Svar, 7, FALSE)), 0), 1, 0), "")</f>
        <v>0</v>
      </c>
      <c r="N7" s="11">
        <f>IF(LEN(B7) &gt; 0, IF(IFERROR(FIND("c.", VLOOKUP(A7,Svar, 7, FALSE)), 0), 1, 0), "")</f>
        <v>1</v>
      </c>
      <c r="O7" s="11">
        <f>IF(LEN(B7) &gt; 0, IF(IFERROR(FIND("d.", VLOOKUP(A7,Svar, 7, FALSE)), 0), 1, 0), "")</f>
        <v>1</v>
      </c>
      <c r="P7" s="11">
        <f>IF(LEN(B7) &gt; 0, IF(IFERROR(FIND("e.", VLOOKUP(A7,Svar, 7, FALSE)), 0), 1, 0), "")</f>
        <v>0</v>
      </c>
      <c r="Q7" s="11">
        <f>IF(LEN(B7) &gt; 0, 0, "")</f>
        <v>0</v>
      </c>
      <c r="R7" s="17">
        <f>IF(LEN(B7) &gt; 0, SUM(L7:Q7), "")</f>
        <v>3</v>
      </c>
      <c r="S7" s="11">
        <f>IF(LEN(B7) &gt; 0, IF(IFERROR(FIND("a.", VLOOKUP(A7,Svar, 8, FALSE)), 0), 0.625, 0), "")</f>
        <v>0.625</v>
      </c>
      <c r="T7" s="11">
        <f>IF(LEN(B7) &gt; 0, IF(IFERROR(FIND("b.", VLOOKUP(A7,Svar, 8, FALSE)), 0), 0.625, 0), "")</f>
        <v>0.625</v>
      </c>
      <c r="U7" s="11">
        <f>IF(LEN(B7) &gt; 0, IF(IFERROR(FIND("c.", VLOOKUP(A7,Svar, 8, FALSE)), 0), 0.625, 0), "")</f>
        <v>0.625</v>
      </c>
      <c r="V7" s="11">
        <f>IF(LEN(B7) &gt; 0, IF(IFERROR(FIND("d.", VLOOKUP(A7,Svar, 8, FALSE)), 0), 0.625, 0), "")</f>
        <v>0</v>
      </c>
      <c r="W7" s="11">
        <f>IF(LEN(B7) &gt; 0, IF(IFERROR(FIND("e.", VLOOKUP(A7,Svar, 8, FALSE)), 0), 0.625, 0), "")</f>
        <v>0</v>
      </c>
      <c r="X7" s="11">
        <f>IF(LEN(B7) &gt; 0, IF(IFERROR(FIND("f.", VLOOKUP(A7,Svar, 8, FALSE)), 0), 0.625, 0), "")</f>
        <v>0.625</v>
      </c>
      <c r="Y7" s="11">
        <f>IF(LEN(B7) &gt; 0, IF(IFERROR(FIND("g.", VLOOKUP(A7,Svar, 8, FALSE)), 0), 0.625, 0), "")</f>
        <v>0.625</v>
      </c>
      <c r="Z7" s="11">
        <f>IF(LEN(B7) &gt; 0, IF(IFERROR(FIND("h.", VLOOKUP(A7,Svar, 8, FALSE)), 0), 0.625, 0), "")</f>
        <v>0</v>
      </c>
      <c r="AA7" s="11">
        <f>IF(LEN(B7) &gt; 0, 0, "")</f>
        <v>0</v>
      </c>
      <c r="AB7" s="17">
        <f>IF(LEN(B7) &gt; 0, SUM(S7:AA7), "")</f>
        <v>3.125</v>
      </c>
      <c r="AC7" s="11">
        <f>IF(LEN(B7) &gt; 0, IF(IFERROR(FIND("a.", VLOOKUP(A7,Svar, 9, FALSE)), 0), 1, 0), "")</f>
        <v>1</v>
      </c>
      <c r="AD7" s="11">
        <f>IF(LEN(B7) &gt; 0, IF(IFERROR(FIND("b.", VLOOKUP(A7,Svar, 9, FALSE)), 0), 2, 0), "")</f>
        <v>0</v>
      </c>
      <c r="AE7" s="11">
        <f>IF(LEN(B7) &gt; 0, IF(IFERROR(FIND("c.", VLOOKUP(A7,Svar, 9, FALSE)), 0), 1, 0), "")</f>
        <v>1</v>
      </c>
      <c r="AF7" s="11">
        <f>IF(LEN(B7) &gt; 0, IF(IFERROR(FIND("d.", VLOOKUP(A7,Svar, 9, FALSE)), 0), 2, 0), "")</f>
        <v>0</v>
      </c>
      <c r="AG7" s="11">
        <f>IF(LEN(B7) &gt; 0, IF(IFERROR(FIND("e.", VLOOKUP(A7,Svar, 9, FALSE)), 0), 1, 0), "")</f>
        <v>0</v>
      </c>
      <c r="AH7" s="11">
        <f>IF(LEN(B7) &gt; 0, 0, "")</f>
        <v>0</v>
      </c>
      <c r="AI7" s="17">
        <f>IF(LEN(B7) &gt; 0, IF(SUM(AC7:AH7) &gt; 5, 5, SUM(AC7:AH7)), "")</f>
        <v>2</v>
      </c>
      <c r="AJ7" s="11">
        <f>IF(LEN(B7) &gt; 0, IF(IFERROR(FIND("a.", VLOOKUP(A7,Svar, 10, FALSE)), 0), 1, 0), "")</f>
        <v>1</v>
      </c>
      <c r="AK7" s="11">
        <f>IF(LEN(B7) &gt; 0, IF(IFERROR(FIND("b.", VLOOKUP(A7,Svar, 10, FALSE)), 0), 1, 0), "")</f>
        <v>1</v>
      </c>
      <c r="AL7" s="11">
        <f>IF(LEN(B7) &gt; 0, IF(IFERROR(FIND("c.", VLOOKUP(A7,Svar, 10, FALSE)), 0), 1, 0), "")</f>
        <v>1</v>
      </c>
      <c r="AM7" s="11">
        <f>IF(LEN(B7) &gt; 0, IF(IFERROR(FIND("d.", VLOOKUP(A7,Svar, 10, FALSE)), 0), 1, 0), "")</f>
        <v>1</v>
      </c>
      <c r="AN7" s="11">
        <f>IF(LEN(B7) &gt; 0, IF(IFERROR(FIND("e.", VLOOKUP(A7,Svar, 10, FALSE)), 0), 1, 0), "")</f>
        <v>0</v>
      </c>
      <c r="AO7" s="11">
        <f>IF(LEN(B7) &gt; 0, 0, "")</f>
        <v>0</v>
      </c>
      <c r="AP7" s="17">
        <f>IF(LEN(B7) &gt; 0, SUM(AJ7:AO7), "")</f>
        <v>4</v>
      </c>
      <c r="AQ7" s="11">
        <f>IF(LEN(B7) &gt; 0, IF(IFERROR(FIND("a.", VLOOKUP(A7,Svar, 11, FALSE)), 0), 1, 0), "")</f>
        <v>0</v>
      </c>
      <c r="AR7" s="11">
        <f>IF(LEN(B7) &gt; 0, IF(IFERROR(FIND("b.", VLOOKUP(A7,Svar, 11, FALSE)), 0), 1, 0), "")</f>
        <v>1</v>
      </c>
      <c r="AS7" s="11">
        <f>IF(LEN(B7) &gt; 0, IF(IFERROR(FIND("c.", VLOOKUP(A7,Svar, 11, FALSE)), 0), 1, 0), "")</f>
        <v>1</v>
      </c>
      <c r="AT7" s="11">
        <f>IF(LEN(B7) &gt; 0, IF(IFERROR(FIND("d.", VLOOKUP(A7,Svar, 11, FALSE)), 0), 1, 0), "")</f>
        <v>1</v>
      </c>
      <c r="AU7" s="11">
        <f>IF(LEN(B7) &gt; 0, IF(IFERROR(FIND("e.", VLOOKUP(A7,Svar, 11, FALSE)), 0), 1, 0), "")</f>
        <v>1</v>
      </c>
      <c r="AV7" s="11">
        <f>IF(LEN(B7) &gt; 0, 0, "")</f>
        <v>0</v>
      </c>
      <c r="AW7" s="17">
        <f>IF(LEN(B7) &gt; 0, SUM(AQ7:AV7), "")</f>
        <v>4</v>
      </c>
      <c r="AX7" s="12" t="s">
        <v>811</v>
      </c>
      <c r="AY7" s="12">
        <v>948</v>
      </c>
      <c r="AZ7" s="13">
        <v>2848</v>
      </c>
      <c r="BA7" s="17">
        <f t="shared" si="1"/>
        <v>4</v>
      </c>
      <c r="BB7" s="17">
        <f>IF(LEN(B7) &gt; 0, ROUND((K7+R7+AB7+AI7+AP7+AW7+BA7)/7, 1), "")</f>
        <v>3.2</v>
      </c>
      <c r="BC7" s="38" t="str">
        <f>IF(LEN(B7) &gt; 0, VLOOKUP(A7,Svar, 12, FALSE), "")</f>
        <v>Bra</v>
      </c>
      <c r="BD7" s="6" t="s">
        <v>49</v>
      </c>
      <c r="BE7" s="9" t="str">
        <f t="shared" si="2"/>
        <v>Fredrik Belfrage</v>
      </c>
      <c r="BF7" s="10" t="str">
        <f>IFERROR(VLOOKUP(BD7,Svar, 3, FALSE), "")</f>
        <v>fredrik.belfrage@solvesborg.se</v>
      </c>
      <c r="BG7" s="10" t="str">
        <f>IFERROR(VLOOKUP(BD7,Svar, 4, FALSE), "")</f>
        <v>Fritidsgårdsföreståndare</v>
      </c>
      <c r="BH7" s="36" t="s">
        <v>1727</v>
      </c>
      <c r="BI7" s="36"/>
      <c r="BJ7" s="143">
        <f>IF(LEN(BE7) &gt; 0, IF(IFERROR(FIND("a.", VLOOKUP(BD7,Svar, 5, FALSE)), 0), 1.25, 0), "")</f>
        <v>1.25</v>
      </c>
      <c r="BK7" s="143">
        <f>IF(LEN(BE7) &gt; 0, IF(IFERROR(FIND("b.", VLOOKUP(BD7,Svar, 5, FALSE)), 0), 1.25, 0), "")</f>
        <v>1.25</v>
      </c>
      <c r="BL7" s="143">
        <f>IF(LEN(BE7) &gt; 0, IF(IFERROR(FIND("c.", VLOOKUP(BD7,Svar, 5, FALSE)), 0), 1.25, 0), "")</f>
        <v>0</v>
      </c>
      <c r="BM7" s="143">
        <f>IF(LEN(BE7) &gt; 0, IF(IFERROR(FIND("d.", VLOOKUP(BD7,Svar, 5, FALSE)), 0), 1.25, 0), "")</f>
        <v>0</v>
      </c>
      <c r="BN7" s="143">
        <f>IF(LEN(BE7) &gt; 0, 0, "")</f>
        <v>0</v>
      </c>
      <c r="BO7" s="144">
        <f>IF(LEN(BE7) &gt; 0, SUM(BJ7:BN7), "")</f>
        <v>2.5</v>
      </c>
      <c r="BP7" s="143">
        <f>IF(LEN(BE7) &gt; 0, IF(IFERROR(FIND("a.", VLOOKUP(BD7,Svar, 7, FALSE)), 0), 1, 0), "")</f>
        <v>1</v>
      </c>
      <c r="BQ7" s="143">
        <f>IF(LEN(BE7) &gt; 0, IF(IFERROR(FIND("b.", VLOOKUP(BD7,Svar, 7, FALSE)), 0), 1, 0), "")</f>
        <v>0</v>
      </c>
      <c r="BR7" s="143">
        <f>IF(LEN(BE7) &gt; 0, IF(IFERROR(FIND("c.", VLOOKUP(BD7,Svar, 7, FALSE)), 0), 1, 0), "")</f>
        <v>1</v>
      </c>
      <c r="BS7" s="143">
        <f>IF(LEN(BE7) &gt; 0, IF(IFERROR(FIND("d.", VLOOKUP(BD7,Svar, 7, FALSE)), 0), 1, 0), "")</f>
        <v>1</v>
      </c>
      <c r="BT7" s="143">
        <f>IF(LEN(BE7) &gt; 0, IF(IFERROR(FIND("e.", VLOOKUP(BD7,Svar, 7, FALSE)), 0), 1, 0), "")</f>
        <v>0</v>
      </c>
      <c r="BU7" s="143">
        <f>IF(LEN(BE7) &gt; 0, 0, "")</f>
        <v>0</v>
      </c>
      <c r="BV7" s="144">
        <f>IF(LEN(BE7) &gt; 0, SUM(BP7:BU7), "")</f>
        <v>3</v>
      </c>
      <c r="BW7" s="143">
        <f>IF(LEN(BE7) &gt; 0, IF(IFERROR(FIND("a.", VLOOKUP(BD7,Svar, 8, FALSE)), 0), 0.625, 0), "")</f>
        <v>0.625</v>
      </c>
      <c r="BX7" s="143">
        <f>IF(LEN(BE7) &gt; 0, IF(IFERROR(FIND("b.", VLOOKUP(BD7,Svar, 8, FALSE)), 0), 0.625, 0), "")</f>
        <v>0.625</v>
      </c>
      <c r="BY7" s="143">
        <f>IF(LEN(BE7) &gt; 0, IF(IFERROR(FIND("c.", VLOOKUP(BD7,Svar, 8, FALSE)), 0), 0.625, 0), "")</f>
        <v>0.625</v>
      </c>
      <c r="BZ7" s="143">
        <f>IF(LEN(BE7) &gt; 0, IF(IFERROR(FIND("d.", VLOOKUP(BD7,Svar, 8, FALSE)), 0), 0.625, 0), "")</f>
        <v>0</v>
      </c>
      <c r="CA7" s="143">
        <f>IF(LEN(BE7) &gt; 0, IF(IFERROR(FIND("e.", VLOOKUP(BD7,Svar, 8, FALSE)), 0), 0.625, 0), "")</f>
        <v>0</v>
      </c>
      <c r="CB7" s="143">
        <f>IF(LEN(BE7) &gt; 0, IF(IFERROR(FIND("f.", VLOOKUP(BD7,Svar, 8, FALSE)), 0), 0.625, 0), "")</f>
        <v>0.625</v>
      </c>
      <c r="CC7" s="143">
        <f>IF(LEN(BE7) &gt; 0, IF(IFERROR(FIND("g.", VLOOKUP(BD7,Svar, 8, FALSE)), 0), 0.625, 0), "")</f>
        <v>0.625</v>
      </c>
      <c r="CD7" s="143">
        <f>IF(LEN(BE7) &gt; 0, IF(IFERROR(FIND("h.", VLOOKUP(BD7,Svar, 8, FALSE)), 0), 0.625, 0), "")</f>
        <v>0</v>
      </c>
      <c r="CE7" s="143">
        <f>IF(LEN(BE7) &gt; 0, 0, "")</f>
        <v>0</v>
      </c>
      <c r="CF7" s="144">
        <f>IF(LEN(BE7) &gt; 0, SUM(BW7:CE7), "")</f>
        <v>3.125</v>
      </c>
      <c r="CG7" s="143">
        <f>IF(LEN(BE7) &gt; 0, IF(IFERROR(FIND("a.", VLOOKUP(BD7,Svar, 9, FALSE)), 0), 1, 0), "")</f>
        <v>1</v>
      </c>
      <c r="CH7" s="143">
        <f>IF(LEN(BE7) &gt; 0, IF(IFERROR(FIND("b.", VLOOKUP(BD7,Svar, 9, FALSE)), 0), 2, 0), "")</f>
        <v>0</v>
      </c>
      <c r="CI7" s="143">
        <f>IF(LEN(BE7) &gt; 0, IF(IFERROR(FIND("c.", VLOOKUP(BD7,Svar, 9, FALSE)), 0), 1, 0), "")</f>
        <v>1</v>
      </c>
      <c r="CJ7" s="143">
        <f>IF(LEN(BE7) &gt; 0, IF(IFERROR(FIND("d.", VLOOKUP(BD7,Svar, 9, FALSE)), 0), 2, 0), "")</f>
        <v>0</v>
      </c>
      <c r="CK7" s="143">
        <f>IF(LEN(BE7) &gt; 0, IF(IFERROR(FIND("e.", VLOOKUP(BD7,Svar, 9, FALSE)), 0), 1, 0), "")</f>
        <v>0</v>
      </c>
      <c r="CL7" s="143">
        <f>IF(LEN(BE7) &gt; 0, 0, "")</f>
        <v>0</v>
      </c>
      <c r="CM7" s="144">
        <f>IF(LEN(BE7) &gt; 0, IF(SUM(CG7:CL7) &gt; 5, 5, SUM(CG7:CL7)), "")</f>
        <v>2</v>
      </c>
      <c r="CN7" s="143">
        <f>IF(LEN(BE7) &gt; 0, IF(IFERROR(FIND("a.", VLOOKUP(BD7,Svar, 10, FALSE)), 0), 1, 0), "")</f>
        <v>1</v>
      </c>
      <c r="CO7" s="143">
        <f>IF(LEN(BE7) &gt; 0, IF(IFERROR(FIND("b.", VLOOKUP(BD7,Svar, 10, FALSE)), 0), 1, 0), "")</f>
        <v>1</v>
      </c>
      <c r="CP7" s="143">
        <f>IF(LEN(BE7) &gt; 0, IF(IFERROR(FIND("c.", VLOOKUP(BD7,Svar, 10, FALSE)), 0), 1, 0), "")</f>
        <v>1</v>
      </c>
      <c r="CQ7" s="143">
        <f>IF(LEN(BE7) &gt; 0, IF(IFERROR(FIND("d.", VLOOKUP(BD7,Svar, 10, FALSE)), 0), 1, 0), "")</f>
        <v>1</v>
      </c>
      <c r="CR7" s="143">
        <f>IF(LEN(BE7) &gt; 0, IF(IFERROR(FIND("e.", VLOOKUP(BD7,Svar, 10, FALSE)), 0), 1, 0), "")</f>
        <v>0</v>
      </c>
      <c r="CS7" s="143">
        <f>IF(LEN(BE7) &gt; 0, 0, "")</f>
        <v>0</v>
      </c>
      <c r="CT7" s="144">
        <f>IF(LEN(BE7) &gt; 0, SUM(CN7:CS7), "")</f>
        <v>4</v>
      </c>
      <c r="CU7" s="143">
        <f>IF(LEN(BE7) &gt; 0, IF(IFERROR(FIND("a.", VLOOKUP(BD7,Svar, 11, FALSE)), 0), 1, 0), "")</f>
        <v>0</v>
      </c>
      <c r="CV7" s="143">
        <f>IF(LEN(BE7) &gt; 0, IF(IFERROR(FIND("b.", VLOOKUP(BD7,Svar, 11, FALSE)), 0), 1, 0), "")</f>
        <v>1</v>
      </c>
      <c r="CW7" s="143">
        <f>IF(LEN(BE7) &gt; 0, IF(IFERROR(FIND("c.", VLOOKUP(BD7,Svar, 11, FALSE)), 0), 1, 0), "")</f>
        <v>1</v>
      </c>
      <c r="CX7" s="143">
        <f>IF(LEN(BE7) &gt; 0, IF(IFERROR(FIND("d.", VLOOKUP(BD7,Svar, 11, FALSE)), 0), 1, 0), "")</f>
        <v>1</v>
      </c>
      <c r="CY7" s="143">
        <f>IF(LEN(BE7) &gt; 0, IF(IFERROR(FIND("e.", VLOOKUP(BD7,Svar, 11, FALSE)), 0), 1, 0), "")</f>
        <v>1</v>
      </c>
      <c r="CZ7" s="143">
        <f>IF(LEN(BE7) &gt; 0, 0, "")</f>
        <v>0</v>
      </c>
      <c r="DA7" s="144">
        <f>IF(LEN(BE7) &gt; 0, SUM(CU7:CZ7), "")</f>
        <v>4</v>
      </c>
      <c r="DB7" s="145" t="s">
        <v>811</v>
      </c>
      <c r="DC7" s="145">
        <v>948</v>
      </c>
      <c r="DD7" s="146">
        <v>2848</v>
      </c>
      <c r="DE7" s="144">
        <f t="shared" si="3"/>
        <v>4</v>
      </c>
      <c r="DF7" s="147">
        <f>IF(LEN(BE7) &gt; 0, ROUND((BO7+BV7+CF7+CM7+CT7+DA7+DE7)/7, 1), "")</f>
        <v>3.2</v>
      </c>
      <c r="DG7" s="39" t="str">
        <f>IF(LEN(BE7) &gt; 0, VLOOKUP(BD7,Svar, 12, FALSE), "")</f>
        <v>Bra</v>
      </c>
    </row>
    <row r="8" spans="1:111" ht="18" x14ac:dyDescent="0.25">
      <c r="A8" s="6" t="s">
        <v>24</v>
      </c>
      <c r="B8" s="9" t="str">
        <f t="shared" si="0"/>
        <v>Sivone Persson</v>
      </c>
      <c r="C8" s="10" t="str">
        <f>IFERROR(VLOOKUP(A8,Svar, 3, FALSE), "")</f>
        <v>sivone.persson@karlskrona.se</v>
      </c>
      <c r="D8" s="10" t="str">
        <f>IFERROR(VLOOKUP(A8,Svar, 4, FALSE), "")</f>
        <v>Enhetschef</v>
      </c>
      <c r="E8" s="36" t="s">
        <v>1727</v>
      </c>
      <c r="F8" s="11">
        <f>IF(LEN(B8) &gt; 0, IF(IFERROR(FIND("a.", VLOOKUP(A8,Svar, 5, FALSE)), 0), 1.25, 0), "")</f>
        <v>1.25</v>
      </c>
      <c r="G8" s="11">
        <f>IF(LEN(B8) &gt; 0, IF(IFERROR(FIND("b.", VLOOKUP(A8,Svar, 5, FALSE)), 0), 1.25, 0), "")</f>
        <v>0</v>
      </c>
      <c r="H8" s="11">
        <f>IF(LEN(B8) &gt; 0, IF(IFERROR(FIND("c.", VLOOKUP(A8,Svar, 5, FALSE)), 0), 1.25, 0), "")</f>
        <v>0</v>
      </c>
      <c r="I8" s="11">
        <f>IF(LEN(B8) &gt; 0, IF(IFERROR(FIND("d.", VLOOKUP(A8,Svar, 5, FALSE)), 0), 1.25, 0), "")</f>
        <v>1.25</v>
      </c>
      <c r="J8" s="11">
        <f>IF(LEN(B8) &gt; 0, 0, "")</f>
        <v>0</v>
      </c>
      <c r="K8" s="17">
        <f>IF(LEN(B8) &gt; 0, SUM(F8:J8), "")</f>
        <v>2.5</v>
      </c>
      <c r="L8" s="11">
        <f>IF(LEN(B8) &gt; 0, IF(IFERROR(FIND("a.", VLOOKUP(A8,Svar, 7, FALSE)), 0), 1, 0), "")</f>
        <v>1</v>
      </c>
      <c r="M8" s="11">
        <f>IF(LEN(B8) &gt; 0, IF(IFERROR(FIND("b.", VLOOKUP(A8,Svar, 7, FALSE)), 0), 1, 0), "")</f>
        <v>1</v>
      </c>
      <c r="N8" s="11">
        <f>IF(LEN(B8) &gt; 0, IF(IFERROR(FIND("c.", VLOOKUP(A8,Svar, 7, FALSE)), 0), 1, 0), "")</f>
        <v>1</v>
      </c>
      <c r="O8" s="11">
        <f>IF(LEN(B8) &gt; 0, IF(IFERROR(FIND("d.", VLOOKUP(A8,Svar, 7, FALSE)), 0), 1, 0), "")</f>
        <v>1</v>
      </c>
      <c r="P8" s="11">
        <f>IF(LEN(B8) &gt; 0, IF(IFERROR(FIND("e.", VLOOKUP(A8,Svar, 7, FALSE)), 0), 1, 0), "")</f>
        <v>1</v>
      </c>
      <c r="Q8" s="11">
        <f>IF(LEN(B8) &gt; 0, 0, "")</f>
        <v>0</v>
      </c>
      <c r="R8" s="17">
        <f>IF(LEN(B8) &gt; 0, SUM(L8:Q8), "")</f>
        <v>5</v>
      </c>
      <c r="S8" s="11">
        <f>IF(LEN(B8) &gt; 0, IF(IFERROR(FIND("a.", VLOOKUP(A8,Svar, 8, FALSE)), 0), 0.625, 0), "")</f>
        <v>0.625</v>
      </c>
      <c r="T8" s="11">
        <f>IF(LEN(B8) &gt; 0, IF(IFERROR(FIND("b.", VLOOKUP(A8,Svar, 8, FALSE)), 0), 0.625, 0), "")</f>
        <v>0.625</v>
      </c>
      <c r="U8" s="11">
        <f>IF(LEN(B8) &gt; 0, IF(IFERROR(FIND("c.", VLOOKUP(A8,Svar, 8, FALSE)), 0), 0.625, 0), "")</f>
        <v>0.625</v>
      </c>
      <c r="V8" s="11">
        <f>IF(LEN(B8) &gt; 0, IF(IFERROR(FIND("d.", VLOOKUP(A8,Svar, 8, FALSE)), 0), 0.625, 0), "")</f>
        <v>0</v>
      </c>
      <c r="W8" s="11">
        <f>IF(LEN(B8) &gt; 0, IF(IFERROR(FIND("e.", VLOOKUP(A8,Svar, 8, FALSE)), 0), 0.625, 0), "")</f>
        <v>0</v>
      </c>
      <c r="X8" s="11">
        <f>IF(LEN(B8) &gt; 0, IF(IFERROR(FIND("f.", VLOOKUP(A8,Svar, 8, FALSE)), 0), 0.625, 0), "")</f>
        <v>0.625</v>
      </c>
      <c r="Y8" s="11">
        <f>IF(LEN(B8) &gt; 0, IF(IFERROR(FIND("g.", VLOOKUP(A8,Svar, 8, FALSE)), 0), 0.625, 0), "")</f>
        <v>0.625</v>
      </c>
      <c r="Z8" s="11">
        <f>IF(LEN(B8) &gt; 0, IF(IFERROR(FIND("h.", VLOOKUP(A8,Svar, 8, FALSE)), 0), 0.625, 0), "")</f>
        <v>0.625</v>
      </c>
      <c r="AA8" s="11">
        <f>IF(LEN(B8) &gt; 0, 0, "")</f>
        <v>0</v>
      </c>
      <c r="AB8" s="17">
        <f>IF(LEN(B8) &gt; 0, SUM(S8:AA8), "")</f>
        <v>3.75</v>
      </c>
      <c r="AC8" s="11">
        <f>IF(LEN(B8) &gt; 0, IF(IFERROR(FIND("a.", VLOOKUP(A8,Svar, 9, FALSE)), 0), 1, 0), "")</f>
        <v>0</v>
      </c>
      <c r="AD8" s="11">
        <f>IF(LEN(B8) &gt; 0, IF(IFERROR(FIND("b.", VLOOKUP(A8,Svar, 9, FALSE)), 0), 2, 0), "")</f>
        <v>2</v>
      </c>
      <c r="AE8" s="11">
        <f>IF(LEN(B8) &gt; 0, IF(IFERROR(FIND("c.", VLOOKUP(A8,Svar, 9, FALSE)), 0), 1, 0), "")</f>
        <v>0</v>
      </c>
      <c r="AF8" s="11">
        <f>IF(LEN(B8) &gt; 0, IF(IFERROR(FIND("d.", VLOOKUP(A8,Svar, 9, FALSE)), 0), 2, 0), "")</f>
        <v>2</v>
      </c>
      <c r="AG8" s="11">
        <f>IF(LEN(B8) &gt; 0, IF(IFERROR(FIND("e.", VLOOKUP(A8,Svar, 9, FALSE)), 0), 1, 0), "")</f>
        <v>0</v>
      </c>
      <c r="AH8" s="11">
        <f>IF(LEN(B8) &gt; 0, 0, "")</f>
        <v>0</v>
      </c>
      <c r="AI8" s="17">
        <f>IF(LEN(B8) &gt; 0, IF(SUM(AC8:AH8) &gt; 5, 5, SUM(AC8:AH8)), "")</f>
        <v>4</v>
      </c>
      <c r="AJ8" s="11">
        <f>IF(LEN(B8) &gt; 0, IF(IFERROR(FIND("a.", VLOOKUP(A8,Svar, 10, FALSE)), 0), 1, 0), "")</f>
        <v>1</v>
      </c>
      <c r="AK8" s="11">
        <f>IF(LEN(B8) &gt; 0, IF(IFERROR(FIND("b.", VLOOKUP(A8,Svar, 10, FALSE)), 0), 1, 0), "")</f>
        <v>1</v>
      </c>
      <c r="AL8" s="11">
        <f>IF(LEN(B8) &gt; 0, IF(IFERROR(FIND("c.", VLOOKUP(A8,Svar, 10, FALSE)), 0), 1, 0), "")</f>
        <v>1</v>
      </c>
      <c r="AM8" s="11">
        <f>IF(LEN(B8) &gt; 0, IF(IFERROR(FIND("d.", VLOOKUP(A8,Svar, 10, FALSE)), 0), 1, 0), "")</f>
        <v>1</v>
      </c>
      <c r="AN8" s="11">
        <f>IF(LEN(B8) &gt; 0, IF(IFERROR(FIND("e.", VLOOKUP(A8,Svar, 10, FALSE)), 0), 1, 0), "")</f>
        <v>0</v>
      </c>
      <c r="AO8" s="11">
        <f>IF(LEN(B8) &gt; 0, 0, "")</f>
        <v>0</v>
      </c>
      <c r="AP8" s="17">
        <f>IF(LEN(B8) &gt; 0, SUM(AJ8:AO8), "")</f>
        <v>4</v>
      </c>
      <c r="AQ8" s="11">
        <f>IF(LEN(B8) &gt; 0, IF(IFERROR(FIND("a.", VLOOKUP(A8,Svar, 11, FALSE)), 0), 1, 0), "")</f>
        <v>1</v>
      </c>
      <c r="AR8" s="11">
        <f>IF(LEN(B8) &gt; 0, IF(IFERROR(FIND("b.", VLOOKUP(A8,Svar, 11, FALSE)), 0), 1, 0), "")</f>
        <v>1</v>
      </c>
      <c r="AS8" s="11">
        <f>IF(LEN(B8) &gt; 0, IF(IFERROR(FIND("c.", VLOOKUP(A8,Svar, 11, FALSE)), 0), 1, 0), "")</f>
        <v>0</v>
      </c>
      <c r="AT8" s="11">
        <f>IF(LEN(B8) &gt; 0, IF(IFERROR(FIND("d.", VLOOKUP(A8,Svar, 11, FALSE)), 0), 1, 0), "")</f>
        <v>0</v>
      </c>
      <c r="AU8" s="11">
        <f>IF(LEN(B8) &gt; 0, IF(IFERROR(FIND("e.", VLOOKUP(A8,Svar, 11, FALSE)), 0), 1, 0), "")</f>
        <v>0</v>
      </c>
      <c r="AV8" s="11">
        <f>IF(LEN(B8) &gt; 0, 0, "")</f>
        <v>0</v>
      </c>
      <c r="AW8" s="17">
        <f>IF(LEN(B8) &gt; 0, SUM(AQ8:AV8), "")</f>
        <v>2</v>
      </c>
      <c r="AX8" s="12" t="s">
        <v>944</v>
      </c>
      <c r="AY8" s="12">
        <v>938</v>
      </c>
      <c r="AZ8" s="13">
        <v>2314</v>
      </c>
      <c r="BA8" s="17">
        <f t="shared" si="1"/>
        <v>2</v>
      </c>
      <c r="BB8" s="17">
        <f>IF(LEN(B8) &gt; 0, ROUND((K8+R8+AB8+AI8+AP8+AW8+BA8)/7, 1), "")</f>
        <v>3.3</v>
      </c>
      <c r="BC8" s="38" t="str">
        <f>IF(LEN(B8) &gt; 0, VLOOKUP(A8,Svar, 12, FALSE), "")</f>
        <v>Bra</v>
      </c>
      <c r="BD8" s="6" t="s">
        <v>24</v>
      </c>
      <c r="BE8" s="9" t="str">
        <f t="shared" si="2"/>
        <v>Sivone Persson</v>
      </c>
      <c r="BF8" s="10" t="str">
        <f>IFERROR(VLOOKUP(BD8,Svar, 3, FALSE), "")</f>
        <v>sivone.persson@karlskrona.se</v>
      </c>
      <c r="BG8" s="10" t="str">
        <f>IFERROR(VLOOKUP(BD8,Svar, 4, FALSE), "")</f>
        <v>Enhetschef</v>
      </c>
      <c r="BH8" s="36" t="s">
        <v>1727</v>
      </c>
      <c r="BI8" s="36"/>
      <c r="BJ8" s="143">
        <f>IF(LEN(BE8) &gt; 0, IF(IFERROR(FIND("a.", VLOOKUP(BD8,Svar, 5, FALSE)), 0), 1.25, 0), "")</f>
        <v>1.25</v>
      </c>
      <c r="BK8" s="143">
        <f>IF(LEN(BE8) &gt; 0, IF(IFERROR(FIND("b.", VLOOKUP(BD8,Svar, 5, FALSE)), 0), 1.25, 0), "")</f>
        <v>0</v>
      </c>
      <c r="BL8" s="143">
        <f>IF(LEN(BE8) &gt; 0, IF(IFERROR(FIND("c.", VLOOKUP(BD8,Svar, 5, FALSE)), 0), 1.25, 0), "")</f>
        <v>0</v>
      </c>
      <c r="BM8" s="143">
        <f>IF(LEN(BE8) &gt; 0, IF(IFERROR(FIND("d.", VLOOKUP(BD8,Svar, 5, FALSE)), 0), 1.25, 0), "")</f>
        <v>1.25</v>
      </c>
      <c r="BN8" s="143">
        <f>IF(LEN(BE8) &gt; 0, 0, "")</f>
        <v>0</v>
      </c>
      <c r="BO8" s="144">
        <f>IF(LEN(BE8) &gt; 0, SUM(BJ8:BN8), "")</f>
        <v>2.5</v>
      </c>
      <c r="BP8" s="143">
        <f>IF(LEN(BE8) &gt; 0, IF(IFERROR(FIND("a.", VLOOKUP(BD8,Svar, 7, FALSE)), 0), 1, 0), "")</f>
        <v>1</v>
      </c>
      <c r="BQ8" s="143">
        <f>IF(LEN(BE8) &gt; 0, IF(IFERROR(FIND("b.", VLOOKUP(BD8,Svar, 7, FALSE)), 0), 1, 0), "")</f>
        <v>1</v>
      </c>
      <c r="BR8" s="143">
        <f>IF(LEN(BE8) &gt; 0, IF(IFERROR(FIND("c.", VLOOKUP(BD8,Svar, 7, FALSE)), 0), 1, 0), "")</f>
        <v>1</v>
      </c>
      <c r="BS8" s="143">
        <f>IF(LEN(BE8) &gt; 0, IF(IFERROR(FIND("d.", VLOOKUP(BD8,Svar, 7, FALSE)), 0), 1, 0), "")</f>
        <v>1</v>
      </c>
      <c r="BT8" s="143">
        <f>IF(LEN(BE8) &gt; 0, IF(IFERROR(FIND("e.", VLOOKUP(BD8,Svar, 7, FALSE)), 0), 1, 0), "")</f>
        <v>1</v>
      </c>
      <c r="BU8" s="143">
        <f>IF(LEN(BE8) &gt; 0, 0, "")</f>
        <v>0</v>
      </c>
      <c r="BV8" s="144">
        <f>IF(LEN(BE8) &gt; 0, SUM(BP8:BU8), "")</f>
        <v>5</v>
      </c>
      <c r="BW8" s="143">
        <f>IF(LEN(BE8) &gt; 0, IF(IFERROR(FIND("a.", VLOOKUP(BD8,Svar, 8, FALSE)), 0), 0.625, 0), "")</f>
        <v>0.625</v>
      </c>
      <c r="BX8" s="143">
        <f>IF(LEN(BE8) &gt; 0, IF(IFERROR(FIND("b.", VLOOKUP(BD8,Svar, 8, FALSE)), 0), 0.625, 0), "")</f>
        <v>0.625</v>
      </c>
      <c r="BY8" s="143">
        <f>IF(LEN(BE8) &gt; 0, IF(IFERROR(FIND("c.", VLOOKUP(BD8,Svar, 8, FALSE)), 0), 0.625, 0), "")</f>
        <v>0.625</v>
      </c>
      <c r="BZ8" s="143">
        <f>IF(LEN(BE8) &gt; 0, IF(IFERROR(FIND("d.", VLOOKUP(BD8,Svar, 8, FALSE)), 0), 0.625, 0), "")</f>
        <v>0</v>
      </c>
      <c r="CA8" s="143">
        <f>IF(LEN(BE8) &gt; 0, IF(IFERROR(FIND("e.", VLOOKUP(BD8,Svar, 8, FALSE)), 0), 0.625, 0), "")</f>
        <v>0</v>
      </c>
      <c r="CB8" s="143">
        <f>IF(LEN(BE8) &gt; 0, IF(IFERROR(FIND("f.", VLOOKUP(BD8,Svar, 8, FALSE)), 0), 0.625, 0), "")</f>
        <v>0.625</v>
      </c>
      <c r="CC8" s="143">
        <f>IF(LEN(BE8) &gt; 0, IF(IFERROR(FIND("g.", VLOOKUP(BD8,Svar, 8, FALSE)), 0), 0.625, 0), "")</f>
        <v>0.625</v>
      </c>
      <c r="CD8" s="143">
        <f>IF(LEN(BE8) &gt; 0, IF(IFERROR(FIND("h.", VLOOKUP(BD8,Svar, 8, FALSE)), 0), 0.625, 0), "")</f>
        <v>0.625</v>
      </c>
      <c r="CE8" s="143">
        <f>IF(LEN(BE8) &gt; 0, 0, "")</f>
        <v>0</v>
      </c>
      <c r="CF8" s="144">
        <f>IF(LEN(BE8) &gt; 0, SUM(BW8:CE8), "")</f>
        <v>3.75</v>
      </c>
      <c r="CG8" s="143">
        <f>IF(LEN(BE8) &gt; 0, IF(IFERROR(FIND("a.", VLOOKUP(BD8,Svar, 9, FALSE)), 0), 1, 0), "")</f>
        <v>0</v>
      </c>
      <c r="CH8" s="143">
        <f>IF(LEN(BE8) &gt; 0, IF(IFERROR(FIND("b.", VLOOKUP(BD8,Svar, 9, FALSE)), 0), 2, 0), "")</f>
        <v>2</v>
      </c>
      <c r="CI8" s="143">
        <f>IF(LEN(BE8) &gt; 0, IF(IFERROR(FIND("c.", VLOOKUP(BD8,Svar, 9, FALSE)), 0), 1, 0), "")</f>
        <v>0</v>
      </c>
      <c r="CJ8" s="143">
        <f>IF(LEN(BE8) &gt; 0, IF(IFERROR(FIND("d.", VLOOKUP(BD8,Svar, 9, FALSE)), 0), 2, 0), "")</f>
        <v>2</v>
      </c>
      <c r="CK8" s="143">
        <f>IF(LEN(BE8) &gt; 0, IF(IFERROR(FIND("e.", VLOOKUP(BD8,Svar, 9, FALSE)), 0), 1, 0), "")</f>
        <v>0</v>
      </c>
      <c r="CL8" s="143">
        <f>IF(LEN(BE8) &gt; 0, 0, "")</f>
        <v>0</v>
      </c>
      <c r="CM8" s="144">
        <f>IF(LEN(BE8) &gt; 0, IF(SUM(CG8:CL8) &gt; 5, 5, SUM(CG8:CL8)), "")</f>
        <v>4</v>
      </c>
      <c r="CN8" s="143">
        <f>IF(LEN(BE8) &gt; 0, IF(IFERROR(FIND("a.", VLOOKUP(BD8,Svar, 10, FALSE)), 0), 1, 0), "")</f>
        <v>1</v>
      </c>
      <c r="CO8" s="143">
        <f>IF(LEN(BE8) &gt; 0, IF(IFERROR(FIND("b.", VLOOKUP(BD8,Svar, 10, FALSE)), 0), 1, 0), "")</f>
        <v>1</v>
      </c>
      <c r="CP8" s="143">
        <f>IF(LEN(BE8) &gt; 0, IF(IFERROR(FIND("c.", VLOOKUP(BD8,Svar, 10, FALSE)), 0), 1, 0), "")</f>
        <v>1</v>
      </c>
      <c r="CQ8" s="143">
        <f>IF(LEN(BE8) &gt; 0, IF(IFERROR(FIND("d.", VLOOKUP(BD8,Svar, 10, FALSE)), 0), 1, 0), "")</f>
        <v>1</v>
      </c>
      <c r="CR8" s="143">
        <f>IF(LEN(BE8) &gt; 0, IF(IFERROR(FIND("e.", VLOOKUP(BD8,Svar, 10, FALSE)), 0), 1, 0), "")</f>
        <v>0</v>
      </c>
      <c r="CS8" s="143">
        <f>IF(LEN(BE8) &gt; 0, 0, "")</f>
        <v>0</v>
      </c>
      <c r="CT8" s="144">
        <f>IF(LEN(BE8) &gt; 0, SUM(CN8:CS8), "")</f>
        <v>4</v>
      </c>
      <c r="CU8" s="143">
        <f>IF(LEN(BE8) &gt; 0, IF(IFERROR(FIND("a.", VLOOKUP(BD8,Svar, 11, FALSE)), 0), 1, 0), "")</f>
        <v>1</v>
      </c>
      <c r="CV8" s="143">
        <f>IF(LEN(BE8) &gt; 0, IF(IFERROR(FIND("b.", VLOOKUP(BD8,Svar, 11, FALSE)), 0), 1, 0), "")</f>
        <v>1</v>
      </c>
      <c r="CW8" s="143">
        <f>IF(LEN(BE8) &gt; 0, IF(IFERROR(FIND("c.", VLOOKUP(BD8,Svar, 11, FALSE)), 0), 1, 0), "")</f>
        <v>0</v>
      </c>
      <c r="CX8" s="143">
        <f>IF(LEN(BE8) &gt; 0, IF(IFERROR(FIND("d.", VLOOKUP(BD8,Svar, 11, FALSE)), 0), 1, 0), "")</f>
        <v>0</v>
      </c>
      <c r="CY8" s="143">
        <f>IF(LEN(BE8) &gt; 0, IF(IFERROR(FIND("e.", VLOOKUP(BD8,Svar, 11, FALSE)), 0), 1, 0), "")</f>
        <v>0</v>
      </c>
      <c r="CZ8" s="143">
        <f>IF(LEN(BE8) &gt; 0, 0, "")</f>
        <v>0</v>
      </c>
      <c r="DA8" s="144">
        <f>IF(LEN(BE8) &gt; 0, SUM(CU8:CZ8), "")</f>
        <v>2</v>
      </c>
      <c r="DB8" s="145" t="s">
        <v>944</v>
      </c>
      <c r="DC8" s="145">
        <v>938</v>
      </c>
      <c r="DD8" s="146">
        <v>2314</v>
      </c>
      <c r="DE8" s="144">
        <f t="shared" si="3"/>
        <v>2</v>
      </c>
      <c r="DF8" s="147">
        <f>IF(LEN(BE8) &gt; 0, ROUND((BO8+BV8+CF8+CM8+CT8+DA8+DE8)/7, 1), "")</f>
        <v>3.3</v>
      </c>
      <c r="DG8" s="39" t="str">
        <f>IF(LEN(BE8) &gt; 0, VLOOKUP(BD8,Svar, 12, FALSE), "")</f>
        <v>Bra</v>
      </c>
    </row>
    <row r="9" spans="1:111" ht="18" x14ac:dyDescent="0.25">
      <c r="A9" s="6" t="s">
        <v>28</v>
      </c>
      <c r="B9" s="9" t="str">
        <f t="shared" si="0"/>
        <v>Ulf Clang</v>
      </c>
      <c r="C9" s="10" t="str">
        <f>IFERROR(VLOOKUP(A9,Svar, 3, FALSE), "")</f>
        <v>ulf.clang@olofstrom.se</v>
      </c>
      <c r="D9" s="10" t="str">
        <f>IFERROR(VLOOKUP(A9,Svar, 4, FALSE), "")</f>
        <v>Drogförebyggande samordnare</v>
      </c>
      <c r="E9" s="37" t="s">
        <v>1743</v>
      </c>
      <c r="F9" s="11">
        <f>IF(LEN(B9) &gt; 0, IF(IFERROR(FIND("a.", VLOOKUP(A9,Svar, 5, FALSE)), 0), 1.25, 0), "")</f>
        <v>1.25</v>
      </c>
      <c r="G9" s="11">
        <f>IF(LEN(B9) &gt; 0, IF(IFERROR(FIND("b.", VLOOKUP(A9,Svar, 5, FALSE)), 0), 1.25, 0), "")</f>
        <v>0</v>
      </c>
      <c r="H9" s="11">
        <f>IF(LEN(B9) &gt; 0, IF(IFERROR(FIND("c.", VLOOKUP(A9,Svar, 5, FALSE)), 0), 1.25, 0), "")</f>
        <v>0</v>
      </c>
      <c r="I9" s="11">
        <f>IF(LEN(B9) &gt; 0, IF(IFERROR(FIND("d.", VLOOKUP(A9,Svar, 5, FALSE)), 0), 1.25, 0), "")</f>
        <v>1.25</v>
      </c>
      <c r="J9" s="11">
        <f>IF(LEN(B9) &gt; 0, 0, "")</f>
        <v>0</v>
      </c>
      <c r="K9" s="17">
        <f>IF(LEN(B9) &gt; 0, SUM(F9:J9), "")</f>
        <v>2.5</v>
      </c>
      <c r="L9" s="11">
        <f>IF(LEN(B9) &gt; 0, IF(IFERROR(FIND("a.", VLOOKUP(A9,Svar, 7, FALSE)), 0), 1, 0), "")</f>
        <v>1</v>
      </c>
      <c r="M9" s="11">
        <f>IF(LEN(B9) &gt; 0, IF(IFERROR(FIND("b.", VLOOKUP(A9,Svar, 7, FALSE)), 0), 1, 0), "")</f>
        <v>1</v>
      </c>
      <c r="N9" s="11">
        <f>IF(LEN(B9) &gt; 0, IF(IFERROR(FIND("c.", VLOOKUP(A9,Svar, 7, FALSE)), 0), 1, 0), "")</f>
        <v>1</v>
      </c>
      <c r="O9" s="11">
        <f>IF(LEN(B9) &gt; 0, IF(IFERROR(FIND("d.", VLOOKUP(A9,Svar, 7, FALSE)), 0), 1, 0), "")</f>
        <v>1</v>
      </c>
      <c r="P9" s="11">
        <f>IF(LEN(B9) &gt; 0, IF(IFERROR(FIND("e.", VLOOKUP(A9,Svar, 7, FALSE)), 0), 1, 0), "")</f>
        <v>1</v>
      </c>
      <c r="Q9" s="11">
        <f>IF(LEN(B9) &gt; 0, 0, "")</f>
        <v>0</v>
      </c>
      <c r="R9" s="17">
        <f>IF(LEN(B9) &gt; 0, SUM(L9:Q9), "")</f>
        <v>5</v>
      </c>
      <c r="S9" s="11">
        <f>IF(LEN(B9) &gt; 0, IF(IFERROR(FIND("a.", VLOOKUP(A9,Svar, 8, FALSE)), 0), 0.625, 0), "")</f>
        <v>0</v>
      </c>
      <c r="T9" s="11">
        <f>IF(LEN(B9) &gt; 0, IF(IFERROR(FIND("b.", VLOOKUP(A9,Svar, 8, FALSE)), 0), 0.625, 0), "")</f>
        <v>0.625</v>
      </c>
      <c r="U9" s="11">
        <f>IF(LEN(B9) &gt; 0, IF(IFERROR(FIND("c.", VLOOKUP(A9,Svar, 8, FALSE)), 0), 0.625, 0), "")</f>
        <v>0.625</v>
      </c>
      <c r="V9" s="11">
        <f>IF(LEN(B9) &gt; 0, IF(IFERROR(FIND("d.", VLOOKUP(A9,Svar, 8, FALSE)), 0), 0.625, 0), "")</f>
        <v>0.625</v>
      </c>
      <c r="W9" s="11">
        <f>IF(LEN(B9) &gt; 0, IF(IFERROR(FIND("e.", VLOOKUP(A9,Svar, 8, FALSE)), 0), 0.625, 0), "")</f>
        <v>0</v>
      </c>
      <c r="X9" s="11">
        <f>IF(LEN(B9) &gt; 0, IF(IFERROR(FIND("f.", VLOOKUP(A9,Svar, 8, FALSE)), 0), 0.625, 0), "")</f>
        <v>0.625</v>
      </c>
      <c r="Y9" s="11">
        <f>IF(LEN(B9) &gt; 0, IF(IFERROR(FIND("g.", VLOOKUP(A9,Svar, 8, FALSE)), 0), 0.625, 0), "")</f>
        <v>0.625</v>
      </c>
      <c r="Z9" s="11">
        <f>IF(LEN(B9) &gt; 0, IF(IFERROR(FIND("h.", VLOOKUP(A9,Svar, 8, FALSE)), 0), 0.625, 0), "")</f>
        <v>0</v>
      </c>
      <c r="AA9" s="11">
        <f>IF(LEN(B9) &gt; 0, 0, "")</f>
        <v>0</v>
      </c>
      <c r="AB9" s="17">
        <f>IF(LEN(B9) &gt; 0, SUM(S9:AA9), "")</f>
        <v>3.125</v>
      </c>
      <c r="AC9" s="11">
        <f>IF(LEN(B9) &gt; 0, IF(IFERROR(FIND("a.", VLOOKUP(A9,Svar, 9, FALSE)), 0), 1, 0), "")</f>
        <v>0</v>
      </c>
      <c r="AD9" s="11">
        <f>IF(LEN(B9) &gt; 0, IF(IFERROR(FIND("b.", VLOOKUP(A9,Svar, 9, FALSE)), 0), 2, 0), "")</f>
        <v>2</v>
      </c>
      <c r="AE9" s="11">
        <f>IF(LEN(B9) &gt; 0, IF(IFERROR(FIND("c.", VLOOKUP(A9,Svar, 9, FALSE)), 0), 1, 0), "")</f>
        <v>0</v>
      </c>
      <c r="AF9" s="11">
        <f>IF(LEN(B9) &gt; 0, IF(IFERROR(FIND("d.", VLOOKUP(A9,Svar, 9, FALSE)), 0), 2, 0), "")</f>
        <v>2</v>
      </c>
      <c r="AG9" s="11">
        <f>IF(LEN(B9) &gt; 0, IF(IFERROR(FIND("e.", VLOOKUP(A9,Svar, 9, FALSE)), 0), 1, 0), "")</f>
        <v>1</v>
      </c>
      <c r="AH9" s="11">
        <f>IF(LEN(B9) &gt; 0, 0, "")</f>
        <v>0</v>
      </c>
      <c r="AI9" s="17">
        <f>IF(LEN(B9) &gt; 0, IF(SUM(AC9:AH9) &gt; 5, 5, SUM(AC9:AH9)), "")</f>
        <v>5</v>
      </c>
      <c r="AJ9" s="11">
        <f>IF(LEN(B9) &gt; 0, IF(IFERROR(FIND("a.", VLOOKUP(A9,Svar, 10, FALSE)), 0), 1, 0), "")</f>
        <v>1</v>
      </c>
      <c r="AK9" s="11">
        <f>IF(LEN(B9) &gt; 0, IF(IFERROR(FIND("b.", VLOOKUP(A9,Svar, 10, FALSE)), 0), 1, 0), "")</f>
        <v>1</v>
      </c>
      <c r="AL9" s="11">
        <f>IF(LEN(B9) &gt; 0, IF(IFERROR(FIND("c.", VLOOKUP(A9,Svar, 10, FALSE)), 0), 1, 0), "")</f>
        <v>1</v>
      </c>
      <c r="AM9" s="11">
        <f>IF(LEN(B9) &gt; 0, IF(IFERROR(FIND("d.", VLOOKUP(A9,Svar, 10, FALSE)), 0), 1, 0), "")</f>
        <v>1</v>
      </c>
      <c r="AN9" s="11">
        <f>IF(LEN(B9) &gt; 0, IF(IFERROR(FIND("e.", VLOOKUP(A9,Svar, 10, FALSE)), 0), 1, 0), "")</f>
        <v>0</v>
      </c>
      <c r="AO9" s="11">
        <f>IF(LEN(B9) &gt; 0, 0, "")</f>
        <v>0</v>
      </c>
      <c r="AP9" s="17">
        <f>IF(LEN(B9) &gt; 0, SUM(AJ9:AO9), "")</f>
        <v>4</v>
      </c>
      <c r="AQ9" s="11">
        <f>IF(LEN(B9) &gt; 0, IF(IFERROR(FIND("a.", VLOOKUP(A9,Svar, 11, FALSE)), 0), 1, 0), "")</f>
        <v>0</v>
      </c>
      <c r="AR9" s="11">
        <f>IF(LEN(B9) &gt; 0, IF(IFERROR(FIND("b.", VLOOKUP(A9,Svar, 11, FALSE)), 0), 1, 0), "")</f>
        <v>1</v>
      </c>
      <c r="AS9" s="11">
        <f>IF(LEN(B9) &gt; 0, IF(IFERROR(FIND("c.", VLOOKUP(A9,Svar, 11, FALSE)), 0), 1, 0), "")</f>
        <v>1</v>
      </c>
      <c r="AT9" s="11">
        <f>IF(LEN(B9) &gt; 0, IF(IFERROR(FIND("d.", VLOOKUP(A9,Svar, 11, FALSE)), 0), 1, 0), "")</f>
        <v>1</v>
      </c>
      <c r="AU9" s="11">
        <f>IF(LEN(B9) &gt; 0, IF(IFERROR(FIND("e.", VLOOKUP(A9,Svar, 11, FALSE)), 0), 1, 0), "")</f>
        <v>1</v>
      </c>
      <c r="AV9" s="11">
        <f>IF(LEN(B9) &gt; 0, 0, "")</f>
        <v>0</v>
      </c>
      <c r="AW9" s="17">
        <f>IF(LEN(B9) &gt; 0, SUM(AQ9:AV9), "")</f>
        <v>4</v>
      </c>
      <c r="AX9" s="12" t="s">
        <v>1067</v>
      </c>
      <c r="AY9" s="12" t="s">
        <v>1068</v>
      </c>
      <c r="AZ9" s="13">
        <v>3601</v>
      </c>
      <c r="BA9" s="17">
        <f t="shared" si="1"/>
        <v>5</v>
      </c>
      <c r="BB9" s="17">
        <f>IF(LEN(B9) &gt; 0, ROUND((K9+R9+AB9+AI9+AP9+AW9+BA9)/7, 1), "")</f>
        <v>4.0999999999999996</v>
      </c>
      <c r="BC9" s="38" t="str">
        <f>IF(LEN(B9) &gt; 0, VLOOKUP(A9,Svar, 12, FALSE), "")</f>
        <v>Mycket bra</v>
      </c>
      <c r="BD9" s="6" t="s">
        <v>28</v>
      </c>
      <c r="BE9" s="9" t="str">
        <f t="shared" si="2"/>
        <v>Ulf Clang</v>
      </c>
      <c r="BF9" s="10" t="str">
        <f>IFERROR(VLOOKUP(BD9,Svar, 3, FALSE), "")</f>
        <v>ulf.clang@olofstrom.se</v>
      </c>
      <c r="BG9" s="10" t="str">
        <f>IFERROR(VLOOKUP(BD9,Svar, 4, FALSE), "")</f>
        <v>Drogförebyggande samordnare</v>
      </c>
      <c r="BH9" s="37" t="s">
        <v>1743</v>
      </c>
      <c r="BI9" s="37"/>
      <c r="BJ9" s="143">
        <f>IF(LEN(BE9) &gt; 0, IF(IFERROR(FIND("a.", VLOOKUP(BD9,Svar, 5, FALSE)), 0), 1.25, 0), "")</f>
        <v>1.25</v>
      </c>
      <c r="BK9" s="143">
        <f>IF(LEN(BE9) &gt; 0, IF(IFERROR(FIND("b.", VLOOKUP(BD9,Svar, 5, FALSE)), 0), 1.25, 0), "")</f>
        <v>0</v>
      </c>
      <c r="BL9" s="143">
        <f>IF(LEN(BE9) &gt; 0, IF(IFERROR(FIND("c.", VLOOKUP(BD9,Svar, 5, FALSE)), 0), 1.25, 0), "")</f>
        <v>0</v>
      </c>
      <c r="BM9" s="143">
        <f>IF(LEN(BE9) &gt; 0, IF(IFERROR(FIND("d.", VLOOKUP(BD9,Svar, 5, FALSE)), 0), 1.25, 0), "")</f>
        <v>1.25</v>
      </c>
      <c r="BN9" s="143">
        <f>IF(LEN(BE9) &gt; 0, 0, "")</f>
        <v>0</v>
      </c>
      <c r="BO9" s="144">
        <f>IF(LEN(BE9) &gt; 0, SUM(BJ9:BN9), "")</f>
        <v>2.5</v>
      </c>
      <c r="BP9" s="143">
        <f>IF(LEN(BE9) &gt; 0, IF(IFERROR(FIND("a.", VLOOKUP(BD9,Svar, 7, FALSE)), 0), 1, 0), "")</f>
        <v>1</v>
      </c>
      <c r="BQ9" s="143">
        <f>IF(LEN(BE9) &gt; 0, IF(IFERROR(FIND("b.", VLOOKUP(BD9,Svar, 7, FALSE)), 0), 1, 0), "")</f>
        <v>1</v>
      </c>
      <c r="BR9" s="143">
        <f>IF(LEN(BE9) &gt; 0, IF(IFERROR(FIND("c.", VLOOKUP(BD9,Svar, 7, FALSE)), 0), 1, 0), "")</f>
        <v>1</v>
      </c>
      <c r="BS9" s="143">
        <f>IF(LEN(BE9) &gt; 0, IF(IFERROR(FIND("d.", VLOOKUP(BD9,Svar, 7, FALSE)), 0), 1, 0), "")</f>
        <v>1</v>
      </c>
      <c r="BT9" s="143">
        <f>IF(LEN(BE9) &gt; 0, IF(IFERROR(FIND("e.", VLOOKUP(BD9,Svar, 7, FALSE)), 0), 1, 0), "")</f>
        <v>1</v>
      </c>
      <c r="BU9" s="143">
        <f>IF(LEN(BE9) &gt; 0, 0, "")</f>
        <v>0</v>
      </c>
      <c r="BV9" s="144">
        <f>IF(LEN(BE9) &gt; 0, SUM(BP9:BU9), "")</f>
        <v>5</v>
      </c>
      <c r="BW9" s="143">
        <f>IF(LEN(BE9) &gt; 0, IF(IFERROR(FIND("a.", VLOOKUP(BD9,Svar, 8, FALSE)), 0), 0.625, 0), "")</f>
        <v>0</v>
      </c>
      <c r="BX9" s="143">
        <f>IF(LEN(BE9) &gt; 0, IF(IFERROR(FIND("b.", VLOOKUP(BD9,Svar, 8, FALSE)), 0), 0.625, 0), "")</f>
        <v>0.625</v>
      </c>
      <c r="BY9" s="143">
        <f>IF(LEN(BE9) &gt; 0, IF(IFERROR(FIND("c.", VLOOKUP(BD9,Svar, 8, FALSE)), 0), 0.625, 0), "")</f>
        <v>0.625</v>
      </c>
      <c r="BZ9" s="143">
        <f>IF(LEN(BE9) &gt; 0, IF(IFERROR(FIND("d.", VLOOKUP(BD9,Svar, 8, FALSE)), 0), 0.625, 0), "")</f>
        <v>0.625</v>
      </c>
      <c r="CA9" s="143">
        <f>IF(LEN(BE9) &gt; 0, IF(IFERROR(FIND("e.", VLOOKUP(BD9,Svar, 8, FALSE)), 0), 0.625, 0), "")</f>
        <v>0</v>
      </c>
      <c r="CB9" s="143">
        <f>IF(LEN(BE9) &gt; 0, IF(IFERROR(FIND("f.", VLOOKUP(BD9,Svar, 8, FALSE)), 0), 0.625, 0), "")</f>
        <v>0.625</v>
      </c>
      <c r="CC9" s="143">
        <f>IF(LEN(BE9) &gt; 0, IF(IFERROR(FIND("g.", VLOOKUP(BD9,Svar, 8, FALSE)), 0), 0.625, 0), "")</f>
        <v>0.625</v>
      </c>
      <c r="CD9" s="143">
        <f>IF(LEN(BE9) &gt; 0, IF(IFERROR(FIND("h.", VLOOKUP(BD9,Svar, 8, FALSE)), 0), 0.625, 0), "")</f>
        <v>0</v>
      </c>
      <c r="CE9" s="143">
        <f>IF(LEN(BE9) &gt; 0, 0, "")</f>
        <v>0</v>
      </c>
      <c r="CF9" s="144">
        <f>IF(LEN(BE9) &gt; 0, SUM(BW9:CE9), "")</f>
        <v>3.125</v>
      </c>
      <c r="CG9" s="143">
        <f>IF(LEN(BE9) &gt; 0, IF(IFERROR(FIND("a.", VLOOKUP(BD9,Svar, 9, FALSE)), 0), 1, 0), "")</f>
        <v>0</v>
      </c>
      <c r="CH9" s="143">
        <f>IF(LEN(BE9) &gt; 0, IF(IFERROR(FIND("b.", VLOOKUP(BD9,Svar, 9, FALSE)), 0), 2, 0), "")</f>
        <v>2</v>
      </c>
      <c r="CI9" s="143">
        <f>IF(LEN(BE9) &gt; 0, IF(IFERROR(FIND("c.", VLOOKUP(BD9,Svar, 9, FALSE)), 0), 1, 0), "")</f>
        <v>0</v>
      </c>
      <c r="CJ9" s="143">
        <f>IF(LEN(BE9) &gt; 0, IF(IFERROR(FIND("d.", VLOOKUP(BD9,Svar, 9, FALSE)), 0), 2, 0), "")</f>
        <v>2</v>
      </c>
      <c r="CK9" s="143">
        <f>IF(LEN(BE9) &gt; 0, IF(IFERROR(FIND("e.", VLOOKUP(BD9,Svar, 9, FALSE)), 0), 1, 0), "")</f>
        <v>1</v>
      </c>
      <c r="CL9" s="143">
        <f>IF(LEN(BE9) &gt; 0, 0, "")</f>
        <v>0</v>
      </c>
      <c r="CM9" s="144">
        <f>IF(LEN(BE9) &gt; 0, IF(SUM(CG9:CL9) &gt; 5, 5, SUM(CG9:CL9)), "")</f>
        <v>5</v>
      </c>
      <c r="CN9" s="143">
        <f>IF(LEN(BE9) &gt; 0, IF(IFERROR(FIND("a.", VLOOKUP(BD9,Svar, 10, FALSE)), 0), 1, 0), "")</f>
        <v>1</v>
      </c>
      <c r="CO9" s="143">
        <f>IF(LEN(BE9) &gt; 0, IF(IFERROR(FIND("b.", VLOOKUP(BD9,Svar, 10, FALSE)), 0), 1, 0), "")</f>
        <v>1</v>
      </c>
      <c r="CP9" s="143">
        <f>IF(LEN(BE9) &gt; 0, IF(IFERROR(FIND("c.", VLOOKUP(BD9,Svar, 10, FALSE)), 0), 1, 0), "")</f>
        <v>1</v>
      </c>
      <c r="CQ9" s="143">
        <f>IF(LEN(BE9) &gt; 0, IF(IFERROR(FIND("d.", VLOOKUP(BD9,Svar, 10, FALSE)), 0), 1, 0), "")</f>
        <v>1</v>
      </c>
      <c r="CR9" s="143">
        <f>IF(LEN(BE9) &gt; 0, IF(IFERROR(FIND("e.", VLOOKUP(BD9,Svar, 10, FALSE)), 0), 1, 0), "")</f>
        <v>0</v>
      </c>
      <c r="CS9" s="143">
        <f>IF(LEN(BE9) &gt; 0, 0, "")</f>
        <v>0</v>
      </c>
      <c r="CT9" s="144">
        <f>IF(LEN(BE9) &gt; 0, SUM(CN9:CS9), "")</f>
        <v>4</v>
      </c>
      <c r="CU9" s="143">
        <f>IF(LEN(BE9) &gt; 0, IF(IFERROR(FIND("a.", VLOOKUP(BD9,Svar, 11, FALSE)), 0), 1, 0), "")</f>
        <v>0</v>
      </c>
      <c r="CV9" s="143">
        <f>IF(LEN(BE9) &gt; 0, IF(IFERROR(FIND("b.", VLOOKUP(BD9,Svar, 11, FALSE)), 0), 1, 0), "")</f>
        <v>1</v>
      </c>
      <c r="CW9" s="143">
        <f>IF(LEN(BE9) &gt; 0, IF(IFERROR(FIND("c.", VLOOKUP(BD9,Svar, 11, FALSE)), 0), 1, 0), "")</f>
        <v>1</v>
      </c>
      <c r="CX9" s="143">
        <f>IF(LEN(BE9) &gt; 0, IF(IFERROR(FIND("d.", VLOOKUP(BD9,Svar, 11, FALSE)), 0), 1, 0), "")</f>
        <v>1</v>
      </c>
      <c r="CY9" s="143">
        <f>IF(LEN(BE9) &gt; 0, IF(IFERROR(FIND("e.", VLOOKUP(BD9,Svar, 11, FALSE)), 0), 1, 0), "")</f>
        <v>1</v>
      </c>
      <c r="CZ9" s="143">
        <f>IF(LEN(BE9) &gt; 0, 0, "")</f>
        <v>0</v>
      </c>
      <c r="DA9" s="144">
        <f>IF(LEN(BE9) &gt; 0, SUM(CU9:CZ9), "")</f>
        <v>4</v>
      </c>
      <c r="DB9" s="145" t="s">
        <v>1067</v>
      </c>
      <c r="DC9" s="145" t="s">
        <v>1068</v>
      </c>
      <c r="DD9" s="146">
        <v>3601</v>
      </c>
      <c r="DE9" s="144">
        <f t="shared" si="3"/>
        <v>5</v>
      </c>
      <c r="DF9" s="147">
        <f>IF(LEN(BE9) &gt; 0, ROUND((BO9+BV9+CF9+CM9+CT9+DA9+DE9)/7, 1), "")</f>
        <v>4.0999999999999996</v>
      </c>
      <c r="DG9" s="39" t="str">
        <f>IF(LEN(BE9) &gt; 0, VLOOKUP(BD9,Svar, 12, FALSE), "")</f>
        <v>Mycket bra</v>
      </c>
    </row>
    <row r="11" spans="1:111" ht="15" x14ac:dyDescent="0.25">
      <c r="A11" s="19" t="s">
        <v>1726</v>
      </c>
      <c r="E11" s="36" t="s">
        <v>1727</v>
      </c>
      <c r="K11" s="22">
        <f>SUM(K5:K9)/COUNT(K5:K9)</f>
        <v>2.25</v>
      </c>
      <c r="BB11" s="56">
        <f>SUM(BB5:BB9)/COUNT(BB5:BB9)</f>
        <v>3.28</v>
      </c>
      <c r="BD11" s="34" t="s">
        <v>1726</v>
      </c>
      <c r="BH11" s="36" t="s">
        <v>1727</v>
      </c>
      <c r="BI11" s="36"/>
      <c r="BO11" s="22">
        <f>SUM(BO5:BO9)/COUNT(BO5:BO9)</f>
        <v>2.25</v>
      </c>
    </row>
  </sheetData>
  <conditionalFormatting sqref="DG5:DG9">
    <cfRule type="cellIs" dxfId="541" priority="12" operator="equal">
      <formula>"Mycket bra"</formula>
    </cfRule>
  </conditionalFormatting>
  <conditionalFormatting sqref="DG5:DG9">
    <cfRule type="cellIs" dxfId="540" priority="13" operator="equal">
      <formula>"Bra"</formula>
    </cfRule>
  </conditionalFormatting>
  <conditionalFormatting sqref="DG5:DG9">
    <cfRule type="cellIs" dxfId="539" priority="14" operator="equal">
      <formula>"Varken eller"</formula>
    </cfRule>
  </conditionalFormatting>
  <conditionalFormatting sqref="DG5:DG9">
    <cfRule type="cellIs" dxfId="538" priority="15" operator="equal">
      <formula>"Dålig"</formula>
    </cfRule>
  </conditionalFormatting>
  <conditionalFormatting sqref="DG5:DG9">
    <cfRule type="cellIs" dxfId="537" priority="16" operator="equal">
      <formula>"Mycket dålig"</formula>
    </cfRule>
  </conditionalFormatting>
  <conditionalFormatting sqref="BO5:BO9 BV5:BV9 CF5:CF9 CM5:CM9 CT5:CT9 DA5:DA9 DE5:DF9 BO11">
    <cfRule type="cellIs" dxfId="536" priority="17" operator="lessThan">
      <formula>1</formula>
    </cfRule>
  </conditionalFormatting>
  <conditionalFormatting sqref="BO5:BO9 BV5:BV9 CF5:CF9 CM5:CM9 CT5:CT9 DA5:DA9 DE5:DF9 BO11">
    <cfRule type="cellIs" dxfId="535" priority="18" operator="lessThan">
      <formula>2</formula>
    </cfRule>
  </conditionalFormatting>
  <conditionalFormatting sqref="BO5:BO9 BV5:BV9 CF5:CF9 CM5:CM9 CT5:CT9 DA5:DA9 DE5:DF9 BO11">
    <cfRule type="cellIs" dxfId="534" priority="19" operator="lessThan">
      <formula>3</formula>
    </cfRule>
  </conditionalFormatting>
  <conditionalFormatting sqref="BO5:BO9 BV5:BV9 CF5:CF9 CM5:CM9 CT5:CT9 DA5:DA9 DE5:DF9 BO11">
    <cfRule type="cellIs" dxfId="533" priority="20" operator="lessThan">
      <formula>4</formula>
    </cfRule>
  </conditionalFormatting>
  <conditionalFormatting sqref="BO5:BO9 BV5:BV9 CF5:CF9 CM5:CM9 CT5:CT9 DA5:DA9 DE5:DF9 BO11">
    <cfRule type="cellIs" dxfId="532" priority="21" operator="lessThan">
      <formula>5</formula>
    </cfRule>
  </conditionalFormatting>
  <conditionalFormatting sqref="BO5:BO9 BV5:BV9 CF5:CF9 CM5:CM9 CT5:CT9 DA5:DA9 DE5:DF9 BO11">
    <cfRule type="cellIs" dxfId="531" priority="22" operator="lessThan">
      <formula>6</formula>
    </cfRule>
  </conditionalFormatting>
  <conditionalFormatting sqref="BC5:BC9">
    <cfRule type="cellIs" dxfId="530" priority="1" operator="equal">
      <formula>"Mycket bra"</formula>
    </cfRule>
  </conditionalFormatting>
  <conditionalFormatting sqref="BC5:BC9">
    <cfRule type="cellIs" dxfId="529" priority="2" operator="equal">
      <formula>"Bra"</formula>
    </cfRule>
  </conditionalFormatting>
  <conditionalFormatting sqref="BC5:BC9">
    <cfRule type="cellIs" dxfId="528" priority="3" operator="equal">
      <formula>"Varken eller"</formula>
    </cfRule>
  </conditionalFormatting>
  <conditionalFormatting sqref="BC5:BC9">
    <cfRule type="cellIs" dxfId="527" priority="4" operator="equal">
      <formula>"Dålig"</formula>
    </cfRule>
  </conditionalFormatting>
  <conditionalFormatting sqref="BC5:BC9">
    <cfRule type="cellIs" dxfId="526" priority="5" operator="equal">
      <formula>"Mycket dålig"</formula>
    </cfRule>
  </conditionalFormatting>
  <conditionalFormatting sqref="K5:K9 R5:R9 AB5:AB9 AI5:AI9 AP5:AP9 AW5:AW9 BA5:BB9 K11 BB11">
    <cfRule type="cellIs" dxfId="525" priority="6" operator="lessThan">
      <formula>1</formula>
    </cfRule>
  </conditionalFormatting>
  <conditionalFormatting sqref="K5:K9 R5:R9 AB5:AB9 AI5:AI9 AP5:AP9 AW5:AW9 BA5:BB9 K11 BB11">
    <cfRule type="cellIs" dxfId="524" priority="7" operator="lessThan">
      <formula>2</formula>
    </cfRule>
  </conditionalFormatting>
  <conditionalFormatting sqref="K5:K9 R5:R9 AB5:AB9 AI5:AI9 AP5:AP9 AW5:AW9 BA5:BB9 K11 BB11">
    <cfRule type="cellIs" dxfId="523" priority="8" operator="lessThan">
      <formula>3</formula>
    </cfRule>
  </conditionalFormatting>
  <conditionalFormatting sqref="K5:K9 R5:R9 AB5:AB9 AI5:AI9 AP5:AP9 AW5:AW9 BA5:BB9 K11 BB11">
    <cfRule type="cellIs" dxfId="522" priority="9" operator="lessThan">
      <formula>4</formula>
    </cfRule>
  </conditionalFormatting>
  <conditionalFormatting sqref="K5:K9 R5:R9 AB5:AB9 AI5:AI9 AP5:AP9 AW5:AW9 BA5:BB9 K11 BB11">
    <cfRule type="cellIs" dxfId="521" priority="10" operator="lessThan">
      <formula>5</formula>
    </cfRule>
  </conditionalFormatting>
  <conditionalFormatting sqref="K5:K9 R5:R9 AB5:AB9 AI5:AI9 AP5:AP9 AW5:AW9 BA5:BB9 K11 BB11">
    <cfRule type="cellIs" dxfId="520" priority="11" operator="lessThan">
      <formula>6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23"/>
  <sheetViews>
    <sheetView topLeftCell="C1" zoomScaleNormal="100" workbookViewId="0">
      <selection activeCell="A2" sqref="A2"/>
    </sheetView>
  </sheetViews>
  <sheetFormatPr defaultRowHeight="12.75" x14ac:dyDescent="0.2"/>
  <cols>
    <col min="1" max="2" width="0" hidden="1" customWidth="1"/>
    <col min="3" max="3" width="22.42578125" bestFit="1" customWidth="1"/>
    <col min="4" max="6" width="9.140625" hidden="1" customWidth="1"/>
    <col min="7" max="54" width="0" hidden="1" customWidth="1"/>
    <col min="55" max="55" width="11.42578125" bestFit="1" customWidth="1"/>
    <col min="57" max="57" width="22" bestFit="1" customWidth="1"/>
    <col min="58" max="60" width="0" hidden="1" customWidth="1"/>
    <col min="67" max="67" width="9.140625" style="18"/>
    <col min="74" max="74" width="9.140625" style="18"/>
    <col min="84" max="84" width="9.140625" style="18"/>
    <col min="91" max="91" width="9.140625" style="18"/>
    <col min="98" max="98" width="9.140625" style="18"/>
    <col min="105" max="105" width="9.140625" style="18"/>
    <col min="109" max="109" width="9.140625" style="18"/>
    <col min="110" max="110" width="12" bestFit="1" customWidth="1"/>
    <col min="111" max="111" width="32" bestFit="1" customWidth="1"/>
  </cols>
  <sheetData>
    <row r="1" spans="1:111" ht="37.5" x14ac:dyDescent="0.6">
      <c r="C1" s="21" t="s">
        <v>1788</v>
      </c>
    </row>
    <row r="2" spans="1:111" x14ac:dyDescent="0.2">
      <c r="C2" s="40" t="s">
        <v>1914</v>
      </c>
    </row>
    <row r="3" spans="1:111" x14ac:dyDescent="0.2">
      <c r="C3" s="40"/>
    </row>
    <row r="4" spans="1:111" s="53" customFormat="1" ht="81" customHeight="1" x14ac:dyDescent="0.2">
      <c r="A4" s="41" t="s">
        <v>3</v>
      </c>
      <c r="B4" s="41" t="s">
        <v>4</v>
      </c>
      <c r="C4" s="48" t="s">
        <v>3</v>
      </c>
      <c r="D4" s="41" t="s">
        <v>6</v>
      </c>
      <c r="E4" s="41" t="s">
        <v>1735</v>
      </c>
      <c r="G4" s="42" t="s">
        <v>1744</v>
      </c>
      <c r="H4" s="42" t="s">
        <v>1745</v>
      </c>
      <c r="I4" s="42" t="s">
        <v>1746</v>
      </c>
      <c r="J4" s="42" t="s">
        <v>1748</v>
      </c>
      <c r="K4" s="42" t="s">
        <v>1749</v>
      </c>
      <c r="L4" s="49" t="s">
        <v>1747</v>
      </c>
      <c r="M4" s="43" t="s">
        <v>1775</v>
      </c>
      <c r="N4" s="43" t="s">
        <v>1776</v>
      </c>
      <c r="O4" s="43" t="s">
        <v>1777</v>
      </c>
      <c r="P4" s="43" t="s">
        <v>1778</v>
      </c>
      <c r="Q4" s="43" t="s">
        <v>1779</v>
      </c>
      <c r="R4" s="43" t="s">
        <v>1780</v>
      </c>
      <c r="S4" s="50" t="s">
        <v>1781</v>
      </c>
      <c r="T4" s="44" t="s">
        <v>1751</v>
      </c>
      <c r="U4" s="44" t="s">
        <v>1752</v>
      </c>
      <c r="V4" s="44" t="s">
        <v>1753</v>
      </c>
      <c r="W4" s="44" t="s">
        <v>1754</v>
      </c>
      <c r="X4" s="44" t="s">
        <v>1755</v>
      </c>
      <c r="Y4" s="44" t="s">
        <v>1756</v>
      </c>
      <c r="Z4" s="44" t="s">
        <v>1757</v>
      </c>
      <c r="AA4" s="44" t="s">
        <v>1758</v>
      </c>
      <c r="AB4" s="44" t="s">
        <v>1750</v>
      </c>
      <c r="AC4" s="50" t="s">
        <v>1782</v>
      </c>
      <c r="AD4" s="44" t="s">
        <v>1759</v>
      </c>
      <c r="AE4" s="44" t="s">
        <v>1760</v>
      </c>
      <c r="AF4" s="44" t="s">
        <v>1761</v>
      </c>
      <c r="AG4" s="44" t="s">
        <v>1762</v>
      </c>
      <c r="AH4" s="44" t="s">
        <v>1763</v>
      </c>
      <c r="AI4" s="44" t="s">
        <v>1750</v>
      </c>
      <c r="AJ4" s="50" t="s">
        <v>1783</v>
      </c>
      <c r="AK4" s="44" t="s">
        <v>1764</v>
      </c>
      <c r="AL4" s="44" t="s">
        <v>1765</v>
      </c>
      <c r="AM4" s="44" t="s">
        <v>1766</v>
      </c>
      <c r="AN4" s="44" t="s">
        <v>1767</v>
      </c>
      <c r="AO4" s="44" t="s">
        <v>1768</v>
      </c>
      <c r="AP4" s="44" t="s">
        <v>1769</v>
      </c>
      <c r="AQ4" s="51" t="s">
        <v>1721</v>
      </c>
      <c r="AR4" s="44" t="s">
        <v>1770</v>
      </c>
      <c r="AS4" s="44" t="s">
        <v>1771</v>
      </c>
      <c r="AT4" s="44" t="s">
        <v>1772</v>
      </c>
      <c r="AU4" s="44" t="s">
        <v>1773</v>
      </c>
      <c r="AV4" s="44" t="s">
        <v>1774</v>
      </c>
      <c r="AW4" s="44" t="s">
        <v>1750</v>
      </c>
      <c r="AX4" s="52" t="s">
        <v>1722</v>
      </c>
      <c r="AY4" s="47" t="s">
        <v>8</v>
      </c>
      <c r="AZ4" s="47" t="s">
        <v>22</v>
      </c>
      <c r="BA4" s="47" t="s">
        <v>23</v>
      </c>
      <c r="BB4" s="52" t="s">
        <v>1723</v>
      </c>
      <c r="BC4" s="55" t="s">
        <v>1735</v>
      </c>
      <c r="BD4" s="57" t="s">
        <v>1725</v>
      </c>
      <c r="BE4" s="43" t="s">
        <v>1724</v>
      </c>
      <c r="BF4" s="57" t="s">
        <v>3</v>
      </c>
      <c r="BG4" s="42" t="s">
        <v>6</v>
      </c>
      <c r="BH4" s="42" t="s">
        <v>1735</v>
      </c>
      <c r="BI4" s="42"/>
      <c r="BJ4" s="42" t="s">
        <v>1744</v>
      </c>
      <c r="BK4" s="42" t="s">
        <v>1745</v>
      </c>
      <c r="BL4" s="42" t="s">
        <v>1746</v>
      </c>
      <c r="BM4" s="42" t="s">
        <v>1748</v>
      </c>
      <c r="BN4" s="42" t="s">
        <v>1749</v>
      </c>
      <c r="BO4" s="67" t="s">
        <v>1747</v>
      </c>
      <c r="BP4" s="43" t="s">
        <v>1775</v>
      </c>
      <c r="BQ4" s="43" t="s">
        <v>1776</v>
      </c>
      <c r="BR4" s="43" t="s">
        <v>1777</v>
      </c>
      <c r="BS4" s="43" t="s">
        <v>1778</v>
      </c>
      <c r="BT4" s="43" t="s">
        <v>1779</v>
      </c>
      <c r="BU4" s="43" t="s">
        <v>1780</v>
      </c>
      <c r="BV4" s="50" t="s">
        <v>1781</v>
      </c>
      <c r="BW4" s="43" t="s">
        <v>1751</v>
      </c>
      <c r="BX4" s="43" t="s">
        <v>1752</v>
      </c>
      <c r="BY4" s="43" t="s">
        <v>1753</v>
      </c>
      <c r="BZ4" s="43" t="s">
        <v>1754</v>
      </c>
      <c r="CA4" s="43" t="s">
        <v>1755</v>
      </c>
      <c r="CB4" s="43" t="s">
        <v>1756</v>
      </c>
      <c r="CC4" s="43" t="s">
        <v>1757</v>
      </c>
      <c r="CD4" s="43" t="s">
        <v>1758</v>
      </c>
      <c r="CE4" s="43" t="s">
        <v>1750</v>
      </c>
      <c r="CF4" s="50" t="s">
        <v>1782</v>
      </c>
      <c r="CG4" s="43" t="s">
        <v>1759</v>
      </c>
      <c r="CH4" s="43" t="s">
        <v>1760</v>
      </c>
      <c r="CI4" s="43" t="s">
        <v>1761</v>
      </c>
      <c r="CJ4" s="43" t="s">
        <v>1762</v>
      </c>
      <c r="CK4" s="43" t="s">
        <v>1763</v>
      </c>
      <c r="CL4" s="43" t="s">
        <v>1750</v>
      </c>
      <c r="CM4" s="50" t="s">
        <v>1783</v>
      </c>
      <c r="CN4" s="43" t="s">
        <v>1764</v>
      </c>
      <c r="CO4" s="43" t="s">
        <v>1765</v>
      </c>
      <c r="CP4" s="43" t="s">
        <v>1766</v>
      </c>
      <c r="CQ4" s="43" t="s">
        <v>1767</v>
      </c>
      <c r="CR4" s="43" t="s">
        <v>1768</v>
      </c>
      <c r="CS4" s="43" t="s">
        <v>1769</v>
      </c>
      <c r="CT4" s="50" t="s">
        <v>1721</v>
      </c>
      <c r="CU4" s="43" t="s">
        <v>1770</v>
      </c>
      <c r="CV4" s="43" t="s">
        <v>1771</v>
      </c>
      <c r="CW4" s="43" t="s">
        <v>1772</v>
      </c>
      <c r="CX4" s="43" t="s">
        <v>1773</v>
      </c>
      <c r="CY4" s="43" t="s">
        <v>1774</v>
      </c>
      <c r="CZ4" s="43" t="s">
        <v>1750</v>
      </c>
      <c r="DA4" s="50" t="s">
        <v>1722</v>
      </c>
      <c r="DB4" s="132" t="s">
        <v>8</v>
      </c>
      <c r="DC4" s="132" t="s">
        <v>22</v>
      </c>
      <c r="DD4" s="132" t="s">
        <v>23</v>
      </c>
      <c r="DE4" s="50" t="s">
        <v>1723</v>
      </c>
      <c r="DF4" s="133" t="s">
        <v>1725</v>
      </c>
      <c r="DG4" s="134" t="s">
        <v>1724</v>
      </c>
    </row>
    <row r="5" spans="1:111" ht="15" x14ac:dyDescent="0.25">
      <c r="A5" s="19" t="s">
        <v>57</v>
      </c>
      <c r="B5" s="7">
        <v>2061</v>
      </c>
      <c r="C5" s="6" t="s">
        <v>141</v>
      </c>
      <c r="D5" s="9" t="str">
        <f t="shared" ref="D5:D23" si="0">IFERROR(VLOOKUP(C5,Svar, 2, FALSE), "")</f>
        <v>ewa dagwall</v>
      </c>
      <c r="E5" s="10" t="str">
        <f t="shared" ref="E5:E23" si="1">IFERROR(VLOOKUP(C5,Svar, 3, FALSE), "")</f>
        <v>ewa.dagwall@medjebacken.se</v>
      </c>
      <c r="F5" s="10" t="str">
        <f t="shared" ref="F5:F23" si="2">IFERROR(VLOOKUP(C5,Svar, 4, FALSE), "")</f>
        <v>kanslichef</v>
      </c>
      <c r="G5" s="11">
        <f t="shared" ref="G5:G23" si="3">IF(LEN(D5) &gt; 0, IF(IFERROR(FIND("a.", VLOOKUP(C5,Svar, 5, FALSE)), 0), 1.25, 0), "")</f>
        <v>1.25</v>
      </c>
      <c r="H5" s="11">
        <f t="shared" ref="H5:H23" si="4">IF(LEN(D5) &gt; 0, IF(IFERROR(FIND("b.", VLOOKUP(C5,Svar, 5, FALSE)), 0), 1.25, 0), "")</f>
        <v>0</v>
      </c>
      <c r="I5" s="11">
        <f t="shared" ref="I5:I23" si="5">IF(LEN(D5) &gt; 0, IF(IFERROR(FIND("c.", VLOOKUP(C5,Svar, 5, FALSE)), 0), 1.25, 0), "")</f>
        <v>0</v>
      </c>
      <c r="J5" s="11">
        <f t="shared" ref="J5:J23" si="6">IF(LEN(D5) &gt; 0, IF(IFERROR(FIND("d.", VLOOKUP(C5,Svar, 5, FALSE)), 0), 1.25, 0), "")</f>
        <v>1.25</v>
      </c>
      <c r="K5" s="11">
        <f t="shared" ref="K5:K23" si="7">IF(LEN(D5) &gt; 0, 0, "")</f>
        <v>0</v>
      </c>
      <c r="L5" s="10">
        <f t="shared" ref="L5:L23" si="8">IF(LEN(D5) &gt; 0, SUM(G5:K5), "")</f>
        <v>2.5</v>
      </c>
      <c r="M5" s="11">
        <f t="shared" ref="M5:M23" si="9">IF(LEN(D5) &gt; 0, IF(IFERROR(FIND("a.", VLOOKUP(C5,Svar, 7, FALSE)), 0), 1, 0), "")</f>
        <v>1</v>
      </c>
      <c r="N5" s="11">
        <f t="shared" ref="N5:N23" si="10">IF(LEN(D5) &gt; 0, IF(IFERROR(FIND("b.", VLOOKUP(C5,Svar, 7, FALSE)), 0), 1, 0), "")</f>
        <v>1</v>
      </c>
      <c r="O5" s="11">
        <f t="shared" ref="O5:O23" si="11">IF(LEN(D5) &gt; 0, IF(IFERROR(FIND("c.", VLOOKUP(C5,Svar, 7, FALSE)), 0), 1, 0), "")</f>
        <v>0</v>
      </c>
      <c r="P5" s="11">
        <f t="shared" ref="P5:P23" si="12">IF(LEN(D5) &gt; 0, IF(IFERROR(FIND("d.", VLOOKUP(C5,Svar, 7, FALSE)), 0), 1, 0), "")</f>
        <v>0</v>
      </c>
      <c r="Q5" s="11">
        <f t="shared" ref="Q5:Q23" si="13">IF(LEN(D5) &gt; 0, IF(IFERROR(FIND("e.", VLOOKUP(C5,Svar, 7, FALSE)), 0), 1, 0), "")</f>
        <v>0</v>
      </c>
      <c r="R5" s="11">
        <f t="shared" ref="R5:R23" si="14">IF(LEN(D5) &gt; 0, 0, "")</f>
        <v>0</v>
      </c>
      <c r="S5" s="10">
        <f t="shared" ref="S5:S23" si="15">IF(LEN(D5) &gt; 0, SUM(M5:R5), "")</f>
        <v>2</v>
      </c>
      <c r="T5" s="11">
        <f t="shared" ref="T5:T23" si="16">IF(LEN(D5) &gt; 0, IF(IFERROR(FIND("a.", VLOOKUP(C5,Svar, 8, FALSE)), 0), 0.625, 0), "")</f>
        <v>0</v>
      </c>
      <c r="U5" s="11">
        <f t="shared" ref="U5:U23" si="17">IF(LEN(D5) &gt; 0, IF(IFERROR(FIND("b.", VLOOKUP(C5,Svar, 8, FALSE)), 0), 0.625, 0), "")</f>
        <v>0</v>
      </c>
      <c r="V5" s="11">
        <f t="shared" ref="V5:V23" si="18">IF(LEN(D5) &gt; 0, IF(IFERROR(FIND("c.", VLOOKUP(C5,Svar, 8, FALSE)), 0), 0.625, 0), "")</f>
        <v>0.625</v>
      </c>
      <c r="W5" s="11">
        <f t="shared" ref="W5:W23" si="19">IF(LEN(D5) &gt; 0, IF(IFERROR(FIND("d.", VLOOKUP(C5,Svar, 8, FALSE)), 0), 0.625, 0), "")</f>
        <v>0</v>
      </c>
      <c r="X5" s="11">
        <f t="shared" ref="X5:X23" si="20">IF(LEN(D5) &gt; 0, IF(IFERROR(FIND("e.", VLOOKUP(C5,Svar, 8, FALSE)), 0), 0.625, 0), "")</f>
        <v>0</v>
      </c>
      <c r="Y5" s="11">
        <f t="shared" ref="Y5:Y23" si="21">IF(LEN(D5) &gt; 0, IF(IFERROR(FIND("f.", VLOOKUP(C5,Svar, 8, FALSE)), 0), 0.625, 0), "")</f>
        <v>0.625</v>
      </c>
      <c r="Z5" s="11">
        <f t="shared" ref="Z5:Z23" si="22">IF(LEN(D5) &gt; 0, IF(IFERROR(FIND("g.", VLOOKUP(C5,Svar, 8, FALSE)), 0), 0.625, 0), "")</f>
        <v>0</v>
      </c>
      <c r="AA5" s="11">
        <f t="shared" ref="AA5:AA23" si="23">IF(LEN(D5) &gt; 0, IF(IFERROR(FIND("h.", VLOOKUP(C5,Svar, 8, FALSE)), 0), 0.625, 0), "")</f>
        <v>0</v>
      </c>
      <c r="AB5" s="11">
        <f t="shared" ref="AB5:AB23" si="24">IF(LEN(D5) &gt; 0, 0, "")</f>
        <v>0</v>
      </c>
      <c r="AC5" s="10">
        <f t="shared" ref="AC5:AC23" si="25">IF(LEN(D5) &gt; 0, SUM(T5:AB5), "")</f>
        <v>1.25</v>
      </c>
      <c r="AD5" s="11">
        <f t="shared" ref="AD5:AD23" si="26">IF(LEN(D5) &gt; 0, IF(IFERROR(FIND("a.", VLOOKUP(C5,Svar, 9, FALSE)), 0), 1, 0), "")</f>
        <v>0</v>
      </c>
      <c r="AE5" s="11">
        <f t="shared" ref="AE5:AE23" si="27">IF(LEN(D5) &gt; 0, IF(IFERROR(FIND("b.", VLOOKUP(C5,Svar, 9, FALSE)), 0), 2, 0), "")</f>
        <v>2</v>
      </c>
      <c r="AF5" s="11">
        <f t="shared" ref="AF5:AF23" si="28">IF(LEN(D5) &gt; 0, IF(IFERROR(FIND("c.", VLOOKUP(C5,Svar, 9, FALSE)), 0), 1, 0), "")</f>
        <v>0</v>
      </c>
      <c r="AG5" s="11">
        <f t="shared" ref="AG5:AG23" si="29">IF(LEN(D5) &gt; 0, IF(IFERROR(FIND("d.", VLOOKUP(C5,Svar, 9, FALSE)), 0), 2, 0), "")</f>
        <v>0</v>
      </c>
      <c r="AH5" s="11">
        <f t="shared" ref="AH5:AH23" si="30">IF(LEN(D5) &gt; 0, IF(IFERROR(FIND("e.", VLOOKUP(C5,Svar, 9, FALSE)), 0), 1, 0), "")</f>
        <v>0</v>
      </c>
      <c r="AI5" s="11">
        <f t="shared" ref="AI5:AI23" si="31">IF(LEN(D5) &gt; 0, 0, "")</f>
        <v>0</v>
      </c>
      <c r="AJ5" s="10">
        <f t="shared" ref="AJ5:AJ23" si="32">IF(LEN(D5) &gt; 0, IF(SUM(AD5:AI5) &gt; 5, 5, SUM(AD5:AI5)), "")</f>
        <v>2</v>
      </c>
      <c r="AK5" s="11">
        <f t="shared" ref="AK5:AK23" si="33">IF(LEN(D5) &gt; 0, IF(IFERROR(FIND("a.", VLOOKUP(C5,Svar, 10, FALSE)), 0), 1, 0), "")</f>
        <v>1</v>
      </c>
      <c r="AL5" s="11">
        <f t="shared" ref="AL5:AL23" si="34">IF(LEN(D5) &gt; 0, IF(IFERROR(FIND("b.", VLOOKUP(C5,Svar, 10, FALSE)), 0), 1, 0), "")</f>
        <v>0</v>
      </c>
      <c r="AM5" s="11">
        <f t="shared" ref="AM5:AM23" si="35">IF(LEN(D5) &gt; 0, IF(IFERROR(FIND("c.", VLOOKUP(C5,Svar, 10, FALSE)), 0), 1, 0), "")</f>
        <v>0</v>
      </c>
      <c r="AN5" s="11">
        <f t="shared" ref="AN5:AN23" si="36">IF(LEN(D5) &gt; 0, IF(IFERROR(FIND("d.", VLOOKUP(C5,Svar, 10, FALSE)), 0), 1, 0), "")</f>
        <v>0</v>
      </c>
      <c r="AO5" s="11">
        <f t="shared" ref="AO5:AO23" si="37">IF(LEN(D5) &gt; 0, IF(IFERROR(FIND("e.", VLOOKUP(C5,Svar, 10, FALSE)), 0), 1, 0), "")</f>
        <v>0</v>
      </c>
      <c r="AP5" s="11">
        <f t="shared" ref="AP5:AP23" si="38">IF(LEN(D5) &gt; 0, 0, "")</f>
        <v>0</v>
      </c>
      <c r="AQ5" s="10">
        <f t="shared" ref="AQ5:AQ23" si="39">IF(LEN(D5) &gt; 0, SUM(AK5:AP5), "")</f>
        <v>1</v>
      </c>
      <c r="AR5" s="11">
        <f t="shared" ref="AR5:AR23" si="40">IF(LEN(D5) &gt; 0, IF(IFERROR(FIND("a.", VLOOKUP(C5,Svar, 11, FALSE)), 0), 1, 0), "")</f>
        <v>1</v>
      </c>
      <c r="AS5" s="11">
        <f t="shared" ref="AS5:AS23" si="41">IF(LEN(D5) &gt; 0, IF(IFERROR(FIND("b.", VLOOKUP(C5,Svar, 11, FALSE)), 0), 1, 0), "")</f>
        <v>1</v>
      </c>
      <c r="AT5" s="11">
        <f t="shared" ref="AT5:AT23" si="42">IF(LEN(D5) &gt; 0, IF(IFERROR(FIND("c.", VLOOKUP(C5,Svar, 11, FALSE)), 0), 1, 0), "")</f>
        <v>0</v>
      </c>
      <c r="AU5" s="11">
        <f t="shared" ref="AU5:AU23" si="43">IF(LEN(D5) &gt; 0, IF(IFERROR(FIND("d.", VLOOKUP(C5,Svar, 11, FALSE)), 0), 1, 0), "")</f>
        <v>0</v>
      </c>
      <c r="AV5" s="11">
        <f t="shared" ref="AV5:AV23" si="44">IF(LEN(D5) &gt; 0, IF(IFERROR(FIND("e.", VLOOKUP(C5,Svar, 11, FALSE)), 0), 1, 0), "")</f>
        <v>0</v>
      </c>
      <c r="AW5" s="11">
        <f t="shared" ref="AW5:AW23" si="45">IF(LEN(D5) &gt; 0, 0, "")</f>
        <v>0</v>
      </c>
      <c r="AX5" s="10">
        <f t="shared" ref="AX5:AX23" si="46">IF(LEN(D5) &gt; 0, SUM(AR5:AW5), "")</f>
        <v>2</v>
      </c>
      <c r="AY5" s="12" t="s">
        <v>1188</v>
      </c>
      <c r="AZ5" s="12">
        <v>992</v>
      </c>
      <c r="BA5" s="13">
        <v>2369</v>
      </c>
      <c r="BB5" s="10">
        <f t="shared" ref="BB5:BB23" si="47">IF(BA5 &gt; 3099, 5, IF(BA5 &gt; 2799, 4, IF(BA5&gt; 2499, 3, IF(BA5&gt; 2299, 2, IF(BA5 &gt; 1999, 1, IF(BA5&gt;0, 0))))))</f>
        <v>2</v>
      </c>
      <c r="BC5" s="35" t="s">
        <v>1785</v>
      </c>
      <c r="BD5" s="17">
        <f t="shared" ref="BD5:BD23" si="48">IF(LEN(D5) &gt; 0, ROUND((L5+S5+AC5+AJ5+AQ5+AX5+BB5)/7, 1), "")</f>
        <v>1.8</v>
      </c>
      <c r="BE5" s="10" t="str">
        <f t="shared" ref="BE5:BE23" si="49">IF(LEN(D5) &gt; 0, VLOOKUP(C5,Svar, 12, FALSE), "")</f>
        <v>Varken eller</v>
      </c>
      <c r="BF5" s="6" t="s">
        <v>141</v>
      </c>
      <c r="BG5" s="9" t="str">
        <f t="shared" ref="BG5:BG23" si="50">IFERROR(VLOOKUP(BF5,Svar, 2, FALSE), "")</f>
        <v>ewa dagwall</v>
      </c>
      <c r="BH5" s="10" t="str">
        <f t="shared" ref="BH5:BH23" si="51">IFERROR(VLOOKUP(BF5,Svar, 3, FALSE), "")</f>
        <v>ewa.dagwall@medjebacken.se</v>
      </c>
      <c r="BI5" s="10"/>
      <c r="BJ5" s="11">
        <f t="shared" ref="BJ5:BJ17" si="52">IF(LEN(BG5) &gt; 0, IF(IFERROR(FIND("a.", VLOOKUP(BF5,Svar, 5, FALSE)), 0), 1.25, 0), "")</f>
        <v>1.25</v>
      </c>
      <c r="BK5" s="11">
        <f t="shared" ref="BK5:BK17" si="53">IF(LEN(BG5) &gt; 0, IF(IFERROR(FIND("b.", VLOOKUP(BF5,Svar, 5, FALSE)), 0), 1.25, 0), "")</f>
        <v>0</v>
      </c>
      <c r="BL5" s="11">
        <f t="shared" ref="BL5:BL17" si="54">IF(LEN(BG5) &gt; 0, IF(IFERROR(FIND("c.", VLOOKUP(BF5,Svar, 5, FALSE)), 0), 1.25, 0), "")</f>
        <v>0</v>
      </c>
      <c r="BM5" s="11">
        <f t="shared" ref="BM5:BM17" si="55">IF(LEN(BG5) &gt; 0, IF(IFERROR(FIND("d.", VLOOKUP(BF5,Svar, 5, FALSE)), 0), 1.25, 0), "")</f>
        <v>1.25</v>
      </c>
      <c r="BN5" s="11">
        <f t="shared" ref="BN5:BN17" si="56">IF(LEN(BG5) &gt; 0, 0, "")</f>
        <v>0</v>
      </c>
      <c r="BO5" s="17">
        <f t="shared" ref="BO5:BO17" si="57">IF(LEN(BG5) &gt; 0, SUM(BJ5:BN5), "")</f>
        <v>2.5</v>
      </c>
      <c r="BP5" s="11">
        <f t="shared" ref="BP5:BP17" si="58">IF(LEN(BG5) &gt; 0, IF(IFERROR(FIND("a.", VLOOKUP(BF5,Svar, 7, FALSE)), 0), 1, 0), "")</f>
        <v>1</v>
      </c>
      <c r="BQ5" s="11">
        <f t="shared" ref="BQ5:BQ17" si="59">IF(LEN(BG5) &gt; 0, IF(IFERROR(FIND("b.", VLOOKUP(BF5,Svar, 7, FALSE)), 0), 1, 0), "")</f>
        <v>1</v>
      </c>
      <c r="BR5" s="11">
        <f t="shared" ref="BR5:BR17" si="60">IF(LEN(BG5) &gt; 0, IF(IFERROR(FIND("c.", VLOOKUP(BF5,Svar, 7, FALSE)), 0), 1, 0), "")</f>
        <v>0</v>
      </c>
      <c r="BS5" s="11">
        <f t="shared" ref="BS5:BS17" si="61">IF(LEN(BG5) &gt; 0, IF(IFERROR(FIND("d.", VLOOKUP(BF5,Svar, 7, FALSE)), 0), 1, 0), "")</f>
        <v>0</v>
      </c>
      <c r="BT5" s="11">
        <f t="shared" ref="BT5:BT17" si="62">IF(LEN(BG5) &gt; 0, IF(IFERROR(FIND("e.", VLOOKUP(BF5,Svar, 7, FALSE)), 0), 1, 0), "")</f>
        <v>0</v>
      </c>
      <c r="BU5" s="11">
        <f t="shared" ref="BU5:BU17" si="63">IF(LEN(BG5) &gt; 0, 0, "")</f>
        <v>0</v>
      </c>
      <c r="BV5" s="17">
        <f t="shared" ref="BV5:BV17" si="64">IF(LEN(BG5) &gt; 0, SUM(BP5:BU5), "")</f>
        <v>2</v>
      </c>
      <c r="BW5" s="11">
        <f t="shared" ref="BW5:BW17" si="65">IF(LEN(BG5) &gt; 0, IF(IFERROR(FIND("a.", VLOOKUP(BF5,Svar, 8, FALSE)), 0), 0.625, 0), "")</f>
        <v>0</v>
      </c>
      <c r="BX5" s="11">
        <f t="shared" ref="BX5:BX17" si="66">IF(LEN(BG5) &gt; 0, IF(IFERROR(FIND("b.", VLOOKUP(BF5,Svar, 8, FALSE)), 0), 0.625, 0), "")</f>
        <v>0</v>
      </c>
      <c r="BY5" s="11">
        <f t="shared" ref="BY5:BY17" si="67">IF(LEN(BG5) &gt; 0, IF(IFERROR(FIND("c.", VLOOKUP(BF5,Svar, 8, FALSE)), 0), 0.625, 0), "")</f>
        <v>0.625</v>
      </c>
      <c r="BZ5" s="11">
        <f t="shared" ref="BZ5:BZ17" si="68">IF(LEN(BG5) &gt; 0, IF(IFERROR(FIND("d.", VLOOKUP(BF5,Svar, 8, FALSE)), 0), 0.625, 0), "")</f>
        <v>0</v>
      </c>
      <c r="CA5" s="11">
        <f t="shared" ref="CA5:CA17" si="69">IF(LEN(BG5) &gt; 0, IF(IFERROR(FIND("e.", VLOOKUP(BF5,Svar, 8, FALSE)), 0), 0.625, 0), "")</f>
        <v>0</v>
      </c>
      <c r="CB5" s="11">
        <f t="shared" ref="CB5:CB17" si="70">IF(LEN(BG5) &gt; 0, IF(IFERROR(FIND("f.", VLOOKUP(BF5,Svar, 8, FALSE)), 0), 0.625, 0), "")</f>
        <v>0.625</v>
      </c>
      <c r="CC5" s="11">
        <f t="shared" ref="CC5:CC17" si="71">IF(LEN(BG5) &gt; 0, IF(IFERROR(FIND("g.", VLOOKUP(BF5,Svar, 8, FALSE)), 0), 0.625, 0), "")</f>
        <v>0</v>
      </c>
      <c r="CD5" s="11">
        <f t="shared" ref="CD5:CD17" si="72">IF(LEN(BG5) &gt; 0, IF(IFERROR(FIND("h.", VLOOKUP(BF5,Svar, 8, FALSE)), 0), 0.625, 0), "")</f>
        <v>0</v>
      </c>
      <c r="CE5" s="11">
        <f t="shared" ref="CE5:CE17" si="73">IF(LEN(BG5) &gt; 0, 0, "")</f>
        <v>0</v>
      </c>
      <c r="CF5" s="17">
        <f t="shared" ref="CF5:CF17" si="74">IF(LEN(BG5) &gt; 0, SUM(BW5:CE5), "")</f>
        <v>1.25</v>
      </c>
      <c r="CG5" s="11">
        <f t="shared" ref="CG5:CG17" si="75">IF(LEN(BG5) &gt; 0, IF(IFERROR(FIND("a.", VLOOKUP(BF5,Svar, 9, FALSE)), 0), 1, 0), "")</f>
        <v>0</v>
      </c>
      <c r="CH5" s="11">
        <f t="shared" ref="CH5:CH17" si="76">IF(LEN(BG5) &gt; 0, IF(IFERROR(FIND("b.", VLOOKUP(BF5,Svar, 9, FALSE)), 0), 2, 0), "")</f>
        <v>2</v>
      </c>
      <c r="CI5" s="11">
        <f t="shared" ref="CI5:CI17" si="77">IF(LEN(BG5) &gt; 0, IF(IFERROR(FIND("c.", VLOOKUP(BF5,Svar, 9, FALSE)), 0), 1, 0), "")</f>
        <v>0</v>
      </c>
      <c r="CJ5" s="11">
        <f t="shared" ref="CJ5:CJ17" si="78">IF(LEN(BG5) &gt; 0, IF(IFERROR(FIND("d.", VLOOKUP(BF5,Svar, 9, FALSE)), 0), 2, 0), "")</f>
        <v>0</v>
      </c>
      <c r="CK5" s="11">
        <f t="shared" ref="CK5:CK17" si="79">IF(LEN(BG5) &gt; 0, IF(IFERROR(FIND("e.", VLOOKUP(BF5,Svar, 9, FALSE)), 0), 1, 0), "")</f>
        <v>0</v>
      </c>
      <c r="CL5" s="11">
        <f t="shared" ref="CL5:CL17" si="80">IF(LEN(BG5) &gt; 0, 0, "")</f>
        <v>0</v>
      </c>
      <c r="CM5" s="17">
        <f t="shared" ref="CM5:CM17" si="81">IF(LEN(BG5) &gt; 0, IF(SUM(CG5:CL5) &gt; 5, 5, SUM(CG5:CL5)), "")</f>
        <v>2</v>
      </c>
      <c r="CN5" s="11">
        <f t="shared" ref="CN5:CN17" si="82">IF(LEN(BG5) &gt; 0, IF(IFERROR(FIND("a.", VLOOKUP(BF5,Svar, 10, FALSE)), 0), 1, 0), "")</f>
        <v>1</v>
      </c>
      <c r="CO5" s="11">
        <f t="shared" ref="CO5:CO17" si="83">IF(LEN(BG5) &gt; 0, IF(IFERROR(FIND("b.", VLOOKUP(BF5,Svar, 10, FALSE)), 0), 1, 0), "")</f>
        <v>0</v>
      </c>
      <c r="CP5" s="11">
        <f t="shared" ref="CP5:CP17" si="84">IF(LEN(BG5) &gt; 0, IF(IFERROR(FIND("c.", VLOOKUP(BF5,Svar, 10, FALSE)), 0), 1, 0), "")</f>
        <v>0</v>
      </c>
      <c r="CQ5" s="11">
        <f t="shared" ref="CQ5:CQ17" si="85">IF(LEN(BG5) &gt; 0, IF(IFERROR(FIND("d.", VLOOKUP(BF5,Svar, 10, FALSE)), 0), 1, 0), "")</f>
        <v>0</v>
      </c>
      <c r="CR5" s="11">
        <f t="shared" ref="CR5:CR17" si="86">IF(LEN(BG5) &gt; 0, IF(IFERROR(FIND("e.", VLOOKUP(BF5,Svar, 10, FALSE)), 0), 1, 0), "")</f>
        <v>0</v>
      </c>
      <c r="CS5" s="11">
        <f t="shared" ref="CS5:CS17" si="87">IF(LEN(BG5) &gt; 0, 0, "")</f>
        <v>0</v>
      </c>
      <c r="CT5" s="17">
        <f t="shared" ref="CT5:CT17" si="88">IF(LEN(BG5) &gt; 0, SUM(CN5:CS5), "")</f>
        <v>1</v>
      </c>
      <c r="CU5" s="11">
        <f t="shared" ref="CU5:CU17" si="89">IF(LEN(BG5) &gt; 0, IF(IFERROR(FIND("a.", VLOOKUP(BF5,Svar, 11, FALSE)), 0), 1, 0), "")</f>
        <v>1</v>
      </c>
      <c r="CV5" s="11">
        <f t="shared" ref="CV5:CV17" si="90">IF(LEN(BG5) &gt; 0, IF(IFERROR(FIND("b.", VLOOKUP(BF5,Svar, 11, FALSE)), 0), 1, 0), "")</f>
        <v>1</v>
      </c>
      <c r="CW5" s="11">
        <f t="shared" ref="CW5:CW17" si="91">IF(LEN(BG5) &gt; 0, IF(IFERROR(FIND("c.", VLOOKUP(BF5,Svar, 11, FALSE)), 0), 1, 0), "")</f>
        <v>0</v>
      </c>
      <c r="CX5" s="11">
        <f t="shared" ref="CX5:CX17" si="92">IF(LEN(BG5) &gt; 0, IF(IFERROR(FIND("d.", VLOOKUP(BF5,Svar, 11, FALSE)), 0), 1, 0), "")</f>
        <v>0</v>
      </c>
      <c r="CY5" s="11">
        <f t="shared" ref="CY5:CY17" si="93">IF(LEN(BG5) &gt; 0, IF(IFERROR(FIND("e.", VLOOKUP(BF5,Svar, 11, FALSE)), 0), 1, 0), "")</f>
        <v>0</v>
      </c>
      <c r="CZ5" s="11">
        <f t="shared" ref="CZ5:CZ17" si="94">IF(LEN(BG5) &gt; 0, 0, "")</f>
        <v>0</v>
      </c>
      <c r="DA5" s="17">
        <f t="shared" ref="DA5:DA17" si="95">IF(LEN(BG5) &gt; 0, SUM(CU5:CZ5), "")</f>
        <v>2</v>
      </c>
      <c r="DB5" s="12" t="s">
        <v>1188</v>
      </c>
      <c r="DC5" s="12">
        <v>992</v>
      </c>
      <c r="DD5" s="13">
        <v>2369</v>
      </c>
      <c r="DE5" s="17">
        <f t="shared" ref="DE5:DE23" si="96">IF(DD5 &gt; 3099, 5, IF(DD5 &gt; 2799, 4, IF(DD5&gt; 2499, 3, IF(DD5&gt; 2299, 2, IF(DD5 &gt; 1999, 1, IF(DD5&gt;0, 0))))))</f>
        <v>2</v>
      </c>
      <c r="DF5" s="17">
        <f t="shared" ref="DF5:DF17" si="97">IF(LEN(BG5) &gt; 0, ROUND((BO5+BV5+CF5+CM5+CT5+DA5+DE5)/7, 1), "")</f>
        <v>1.8</v>
      </c>
      <c r="DG5" s="10" t="str">
        <f t="shared" ref="DG5:DG17" si="98">IF(LEN(BG5) &gt; 0, VLOOKUP(BF5,Svar, 12, FALSE), "")</f>
        <v>Varken eller</v>
      </c>
    </row>
    <row r="6" spans="1:111" ht="15" x14ac:dyDescent="0.25">
      <c r="A6" s="6" t="s">
        <v>57</v>
      </c>
      <c r="B6" s="7">
        <v>2023</v>
      </c>
      <c r="C6" s="6" t="s">
        <v>154</v>
      </c>
      <c r="D6" s="9" t="str">
        <f t="shared" si="0"/>
        <v>Eva Malmqvist</v>
      </c>
      <c r="E6" s="10" t="str">
        <f t="shared" si="1"/>
        <v>eva.malmqvist@malung-salen.se</v>
      </c>
      <c r="F6" s="10" t="str">
        <f t="shared" si="2"/>
        <v>Folkhälsosamordnare</v>
      </c>
      <c r="G6" s="11">
        <f t="shared" si="3"/>
        <v>1.25</v>
      </c>
      <c r="H6" s="11">
        <f t="shared" si="4"/>
        <v>0</v>
      </c>
      <c r="I6" s="11">
        <f t="shared" si="5"/>
        <v>1.25</v>
      </c>
      <c r="J6" s="11">
        <f t="shared" si="6"/>
        <v>0</v>
      </c>
      <c r="K6" s="11">
        <f t="shared" si="7"/>
        <v>0</v>
      </c>
      <c r="L6" s="10">
        <f t="shared" si="8"/>
        <v>2.5</v>
      </c>
      <c r="M6" s="11">
        <f t="shared" si="9"/>
        <v>1</v>
      </c>
      <c r="N6" s="11">
        <f t="shared" si="10"/>
        <v>1</v>
      </c>
      <c r="O6" s="11">
        <f t="shared" si="11"/>
        <v>1</v>
      </c>
      <c r="P6" s="11">
        <f t="shared" si="12"/>
        <v>1</v>
      </c>
      <c r="Q6" s="11">
        <f t="shared" si="13"/>
        <v>0</v>
      </c>
      <c r="R6" s="11">
        <f t="shared" si="14"/>
        <v>0</v>
      </c>
      <c r="S6" s="10">
        <f t="shared" si="15"/>
        <v>4</v>
      </c>
      <c r="T6" s="11">
        <f t="shared" si="16"/>
        <v>0</v>
      </c>
      <c r="U6" s="11">
        <f t="shared" si="17"/>
        <v>0</v>
      </c>
      <c r="V6" s="11">
        <f t="shared" si="18"/>
        <v>0</v>
      </c>
      <c r="W6" s="11">
        <f t="shared" si="19"/>
        <v>0</v>
      </c>
      <c r="X6" s="11">
        <f t="shared" si="20"/>
        <v>0</v>
      </c>
      <c r="Y6" s="11">
        <f t="shared" si="21"/>
        <v>0.625</v>
      </c>
      <c r="Z6" s="11">
        <f t="shared" si="22"/>
        <v>0.625</v>
      </c>
      <c r="AA6" s="11">
        <f t="shared" si="23"/>
        <v>0.625</v>
      </c>
      <c r="AB6" s="11">
        <f t="shared" si="24"/>
        <v>0</v>
      </c>
      <c r="AC6" s="10">
        <f t="shared" si="25"/>
        <v>1.875</v>
      </c>
      <c r="AD6" s="11">
        <f t="shared" si="26"/>
        <v>1</v>
      </c>
      <c r="AE6" s="11">
        <f t="shared" si="27"/>
        <v>2</v>
      </c>
      <c r="AF6" s="11">
        <f t="shared" si="28"/>
        <v>0</v>
      </c>
      <c r="AG6" s="11">
        <f t="shared" si="29"/>
        <v>0</v>
      </c>
      <c r="AH6" s="11">
        <f t="shared" si="30"/>
        <v>0</v>
      </c>
      <c r="AI6" s="11">
        <f t="shared" si="31"/>
        <v>0</v>
      </c>
      <c r="AJ6" s="10">
        <f t="shared" si="32"/>
        <v>3</v>
      </c>
      <c r="AK6" s="11">
        <f t="shared" si="33"/>
        <v>1</v>
      </c>
      <c r="AL6" s="11">
        <f t="shared" si="34"/>
        <v>1</v>
      </c>
      <c r="AM6" s="11">
        <f t="shared" si="35"/>
        <v>1</v>
      </c>
      <c r="AN6" s="11">
        <f t="shared" si="36"/>
        <v>1</v>
      </c>
      <c r="AO6" s="11">
        <f t="shared" si="37"/>
        <v>0</v>
      </c>
      <c r="AP6" s="11">
        <f t="shared" si="38"/>
        <v>0</v>
      </c>
      <c r="AQ6" s="10">
        <f t="shared" si="39"/>
        <v>4</v>
      </c>
      <c r="AR6" s="11">
        <f t="shared" si="40"/>
        <v>0</v>
      </c>
      <c r="AS6" s="11">
        <f t="shared" si="41"/>
        <v>0</v>
      </c>
      <c r="AT6" s="11">
        <f t="shared" si="42"/>
        <v>0</v>
      </c>
      <c r="AU6" s="11">
        <f t="shared" si="43"/>
        <v>0</v>
      </c>
      <c r="AV6" s="11">
        <f t="shared" si="44"/>
        <v>0</v>
      </c>
      <c r="AW6" s="11">
        <f t="shared" si="45"/>
        <v>0</v>
      </c>
      <c r="AX6" s="10">
        <f t="shared" si="46"/>
        <v>0</v>
      </c>
      <c r="AY6" s="12" t="s">
        <v>1247</v>
      </c>
      <c r="AZ6" s="12" t="s">
        <v>1248</v>
      </c>
      <c r="BA6" s="13">
        <v>3053</v>
      </c>
      <c r="BB6" s="10">
        <f t="shared" si="47"/>
        <v>4</v>
      </c>
      <c r="BC6" s="35" t="s">
        <v>1785</v>
      </c>
      <c r="BD6" s="17">
        <f t="shared" si="48"/>
        <v>2.8</v>
      </c>
      <c r="BE6" s="10" t="str">
        <f t="shared" si="49"/>
        <v>Bra</v>
      </c>
      <c r="BF6" s="6" t="s">
        <v>154</v>
      </c>
      <c r="BG6" s="9" t="str">
        <f t="shared" si="50"/>
        <v>Eva Malmqvist</v>
      </c>
      <c r="BH6" s="10" t="str">
        <f t="shared" si="51"/>
        <v>eva.malmqvist@malung-salen.se</v>
      </c>
      <c r="BI6" s="10"/>
      <c r="BJ6" s="11">
        <f t="shared" si="52"/>
        <v>1.25</v>
      </c>
      <c r="BK6" s="11">
        <f t="shared" si="53"/>
        <v>0</v>
      </c>
      <c r="BL6" s="11">
        <f t="shared" si="54"/>
        <v>1.25</v>
      </c>
      <c r="BM6" s="11">
        <f t="shared" si="55"/>
        <v>0</v>
      </c>
      <c r="BN6" s="11">
        <f t="shared" si="56"/>
        <v>0</v>
      </c>
      <c r="BO6" s="17">
        <f t="shared" si="57"/>
        <v>2.5</v>
      </c>
      <c r="BP6" s="11">
        <f t="shared" si="58"/>
        <v>1</v>
      </c>
      <c r="BQ6" s="11">
        <f t="shared" si="59"/>
        <v>1</v>
      </c>
      <c r="BR6" s="11">
        <f t="shared" si="60"/>
        <v>1</v>
      </c>
      <c r="BS6" s="11">
        <f t="shared" si="61"/>
        <v>1</v>
      </c>
      <c r="BT6" s="11">
        <f t="shared" si="62"/>
        <v>0</v>
      </c>
      <c r="BU6" s="11">
        <f t="shared" si="63"/>
        <v>0</v>
      </c>
      <c r="BV6" s="17">
        <f t="shared" si="64"/>
        <v>4</v>
      </c>
      <c r="BW6" s="11">
        <f t="shared" si="65"/>
        <v>0</v>
      </c>
      <c r="BX6" s="11">
        <f t="shared" si="66"/>
        <v>0</v>
      </c>
      <c r="BY6" s="11">
        <f t="shared" si="67"/>
        <v>0</v>
      </c>
      <c r="BZ6" s="11">
        <f t="shared" si="68"/>
        <v>0</v>
      </c>
      <c r="CA6" s="11">
        <f t="shared" si="69"/>
        <v>0</v>
      </c>
      <c r="CB6" s="11">
        <f t="shared" si="70"/>
        <v>0.625</v>
      </c>
      <c r="CC6" s="11">
        <f t="shared" si="71"/>
        <v>0.625</v>
      </c>
      <c r="CD6" s="11">
        <f t="shared" si="72"/>
        <v>0.625</v>
      </c>
      <c r="CE6" s="11">
        <f t="shared" si="73"/>
        <v>0</v>
      </c>
      <c r="CF6" s="17">
        <f t="shared" si="74"/>
        <v>1.875</v>
      </c>
      <c r="CG6" s="11">
        <f t="shared" si="75"/>
        <v>1</v>
      </c>
      <c r="CH6" s="11">
        <f t="shared" si="76"/>
        <v>2</v>
      </c>
      <c r="CI6" s="11">
        <f t="shared" si="77"/>
        <v>0</v>
      </c>
      <c r="CJ6" s="11">
        <f t="shared" si="78"/>
        <v>0</v>
      </c>
      <c r="CK6" s="11">
        <f t="shared" si="79"/>
        <v>0</v>
      </c>
      <c r="CL6" s="11">
        <f t="shared" si="80"/>
        <v>0</v>
      </c>
      <c r="CM6" s="17">
        <f t="shared" si="81"/>
        <v>3</v>
      </c>
      <c r="CN6" s="11">
        <f t="shared" si="82"/>
        <v>1</v>
      </c>
      <c r="CO6" s="11">
        <f t="shared" si="83"/>
        <v>1</v>
      </c>
      <c r="CP6" s="11">
        <f t="shared" si="84"/>
        <v>1</v>
      </c>
      <c r="CQ6" s="11">
        <f t="shared" si="85"/>
        <v>1</v>
      </c>
      <c r="CR6" s="11">
        <f t="shared" si="86"/>
        <v>0</v>
      </c>
      <c r="CS6" s="11">
        <f t="shared" si="87"/>
        <v>0</v>
      </c>
      <c r="CT6" s="17">
        <f t="shared" si="88"/>
        <v>4</v>
      </c>
      <c r="CU6" s="11">
        <f t="shared" si="89"/>
        <v>0</v>
      </c>
      <c r="CV6" s="11">
        <f t="shared" si="90"/>
        <v>0</v>
      </c>
      <c r="CW6" s="11">
        <f t="shared" si="91"/>
        <v>0</v>
      </c>
      <c r="CX6" s="11">
        <f t="shared" si="92"/>
        <v>0</v>
      </c>
      <c r="CY6" s="11">
        <f t="shared" si="93"/>
        <v>0</v>
      </c>
      <c r="CZ6" s="11">
        <f t="shared" si="94"/>
        <v>0</v>
      </c>
      <c r="DA6" s="17">
        <f t="shared" si="95"/>
        <v>0</v>
      </c>
      <c r="DB6" s="12" t="s">
        <v>1247</v>
      </c>
      <c r="DC6" s="12" t="s">
        <v>1248</v>
      </c>
      <c r="DD6" s="13">
        <v>3053</v>
      </c>
      <c r="DE6" s="17">
        <f t="shared" si="96"/>
        <v>4</v>
      </c>
      <c r="DF6" s="17">
        <f t="shared" si="97"/>
        <v>2.8</v>
      </c>
      <c r="DG6" s="10" t="str">
        <f t="shared" si="98"/>
        <v>Bra</v>
      </c>
    </row>
    <row r="7" spans="1:111" ht="15" x14ac:dyDescent="0.25">
      <c r="A7" s="6" t="s">
        <v>57</v>
      </c>
      <c r="B7" s="7">
        <v>2083</v>
      </c>
      <c r="C7" s="6" t="s">
        <v>87</v>
      </c>
      <c r="D7" s="9" t="str">
        <f t="shared" si="0"/>
        <v>Jan Olsson</v>
      </c>
      <c r="E7" s="10" t="str">
        <f t="shared" si="1"/>
        <v>jan.olsson@hedemora.se</v>
      </c>
      <c r="F7" s="10" t="str">
        <f t="shared" si="2"/>
        <v>ungdomskonsulent</v>
      </c>
      <c r="G7" s="11">
        <f t="shared" si="3"/>
        <v>1.25</v>
      </c>
      <c r="H7" s="11">
        <f t="shared" si="4"/>
        <v>0</v>
      </c>
      <c r="I7" s="11">
        <f t="shared" si="5"/>
        <v>1.25</v>
      </c>
      <c r="J7" s="11">
        <f t="shared" si="6"/>
        <v>1.25</v>
      </c>
      <c r="K7" s="11">
        <f t="shared" si="7"/>
        <v>0</v>
      </c>
      <c r="L7" s="10">
        <f t="shared" si="8"/>
        <v>3.75</v>
      </c>
      <c r="M7" s="11">
        <f t="shared" si="9"/>
        <v>1</v>
      </c>
      <c r="N7" s="11">
        <f t="shared" si="10"/>
        <v>1</v>
      </c>
      <c r="O7" s="11">
        <f t="shared" si="11"/>
        <v>1</v>
      </c>
      <c r="P7" s="11">
        <f t="shared" si="12"/>
        <v>1</v>
      </c>
      <c r="Q7" s="11">
        <f t="shared" si="13"/>
        <v>0</v>
      </c>
      <c r="R7" s="11">
        <f t="shared" si="14"/>
        <v>0</v>
      </c>
      <c r="S7" s="10">
        <f t="shared" si="15"/>
        <v>4</v>
      </c>
      <c r="T7" s="11">
        <f t="shared" si="16"/>
        <v>0</v>
      </c>
      <c r="U7" s="11">
        <f t="shared" si="17"/>
        <v>0</v>
      </c>
      <c r="V7" s="11">
        <f t="shared" si="18"/>
        <v>0.625</v>
      </c>
      <c r="W7" s="11">
        <f t="shared" si="19"/>
        <v>0.625</v>
      </c>
      <c r="X7" s="11">
        <f t="shared" si="20"/>
        <v>0</v>
      </c>
      <c r="Y7" s="11">
        <f t="shared" si="21"/>
        <v>0.625</v>
      </c>
      <c r="Z7" s="11">
        <f t="shared" si="22"/>
        <v>0.625</v>
      </c>
      <c r="AA7" s="11">
        <f t="shared" si="23"/>
        <v>0.625</v>
      </c>
      <c r="AB7" s="11">
        <f t="shared" si="24"/>
        <v>0</v>
      </c>
      <c r="AC7" s="10">
        <f t="shared" si="25"/>
        <v>3.125</v>
      </c>
      <c r="AD7" s="11">
        <f t="shared" si="26"/>
        <v>1</v>
      </c>
      <c r="AE7" s="11">
        <f t="shared" si="27"/>
        <v>0</v>
      </c>
      <c r="AF7" s="11">
        <f t="shared" si="28"/>
        <v>0</v>
      </c>
      <c r="AG7" s="11">
        <f t="shared" si="29"/>
        <v>0</v>
      </c>
      <c r="AH7" s="11">
        <f t="shared" si="30"/>
        <v>0</v>
      </c>
      <c r="AI7" s="11">
        <f t="shared" si="31"/>
        <v>0</v>
      </c>
      <c r="AJ7" s="10">
        <f t="shared" si="32"/>
        <v>1</v>
      </c>
      <c r="AK7" s="11">
        <f t="shared" si="33"/>
        <v>1</v>
      </c>
      <c r="AL7" s="11">
        <f t="shared" si="34"/>
        <v>0</v>
      </c>
      <c r="AM7" s="11">
        <f t="shared" si="35"/>
        <v>1</v>
      </c>
      <c r="AN7" s="11">
        <f t="shared" si="36"/>
        <v>1</v>
      </c>
      <c r="AO7" s="11">
        <f t="shared" si="37"/>
        <v>0</v>
      </c>
      <c r="AP7" s="11">
        <f t="shared" si="38"/>
        <v>0</v>
      </c>
      <c r="AQ7" s="10">
        <f t="shared" si="39"/>
        <v>3</v>
      </c>
      <c r="AR7" s="11">
        <f t="shared" si="40"/>
        <v>0</v>
      </c>
      <c r="AS7" s="11">
        <f t="shared" si="41"/>
        <v>0</v>
      </c>
      <c r="AT7" s="11">
        <f t="shared" si="42"/>
        <v>1</v>
      </c>
      <c r="AU7" s="11">
        <f t="shared" si="43"/>
        <v>0</v>
      </c>
      <c r="AV7" s="11">
        <f t="shared" si="44"/>
        <v>0</v>
      </c>
      <c r="AW7" s="11">
        <f t="shared" si="45"/>
        <v>0</v>
      </c>
      <c r="AX7" s="10">
        <f t="shared" si="46"/>
        <v>1</v>
      </c>
      <c r="AY7" s="12" t="s">
        <v>1326</v>
      </c>
      <c r="AZ7" s="12" t="s">
        <v>1327</v>
      </c>
      <c r="BA7" s="13">
        <v>2721</v>
      </c>
      <c r="BB7" s="10">
        <f t="shared" si="47"/>
        <v>3</v>
      </c>
      <c r="BC7" s="35" t="s">
        <v>1785</v>
      </c>
      <c r="BD7" s="17">
        <f t="shared" si="48"/>
        <v>2.7</v>
      </c>
      <c r="BE7" s="10" t="str">
        <f t="shared" si="49"/>
        <v>Varken eller</v>
      </c>
      <c r="BF7" s="6" t="s">
        <v>87</v>
      </c>
      <c r="BG7" s="9" t="str">
        <f t="shared" si="50"/>
        <v>Jan Olsson</v>
      </c>
      <c r="BH7" s="10" t="str">
        <f t="shared" si="51"/>
        <v>jan.olsson@hedemora.se</v>
      </c>
      <c r="BI7" s="10"/>
      <c r="BJ7" s="11">
        <f t="shared" si="52"/>
        <v>1.25</v>
      </c>
      <c r="BK7" s="11">
        <f t="shared" si="53"/>
        <v>0</v>
      </c>
      <c r="BL7" s="11">
        <f t="shared" si="54"/>
        <v>1.25</v>
      </c>
      <c r="BM7" s="11">
        <f t="shared" si="55"/>
        <v>1.25</v>
      </c>
      <c r="BN7" s="11">
        <f t="shared" si="56"/>
        <v>0</v>
      </c>
      <c r="BO7" s="17">
        <f t="shared" si="57"/>
        <v>3.75</v>
      </c>
      <c r="BP7" s="11">
        <f t="shared" si="58"/>
        <v>1</v>
      </c>
      <c r="BQ7" s="11">
        <f t="shared" si="59"/>
        <v>1</v>
      </c>
      <c r="BR7" s="11">
        <f t="shared" si="60"/>
        <v>1</v>
      </c>
      <c r="BS7" s="11">
        <f t="shared" si="61"/>
        <v>1</v>
      </c>
      <c r="BT7" s="11">
        <f t="shared" si="62"/>
        <v>0</v>
      </c>
      <c r="BU7" s="11">
        <f t="shared" si="63"/>
        <v>0</v>
      </c>
      <c r="BV7" s="17">
        <f t="shared" si="64"/>
        <v>4</v>
      </c>
      <c r="BW7" s="11">
        <f t="shared" si="65"/>
        <v>0</v>
      </c>
      <c r="BX7" s="11">
        <f t="shared" si="66"/>
        <v>0</v>
      </c>
      <c r="BY7" s="11">
        <f t="shared" si="67"/>
        <v>0.625</v>
      </c>
      <c r="BZ7" s="11">
        <f t="shared" si="68"/>
        <v>0.625</v>
      </c>
      <c r="CA7" s="11">
        <f t="shared" si="69"/>
        <v>0</v>
      </c>
      <c r="CB7" s="11">
        <f t="shared" si="70"/>
        <v>0.625</v>
      </c>
      <c r="CC7" s="11">
        <f t="shared" si="71"/>
        <v>0.625</v>
      </c>
      <c r="CD7" s="11">
        <f t="shared" si="72"/>
        <v>0.625</v>
      </c>
      <c r="CE7" s="11">
        <f t="shared" si="73"/>
        <v>0</v>
      </c>
      <c r="CF7" s="17">
        <f t="shared" si="74"/>
        <v>3.125</v>
      </c>
      <c r="CG7" s="11">
        <f t="shared" si="75"/>
        <v>1</v>
      </c>
      <c r="CH7" s="11">
        <f t="shared" si="76"/>
        <v>0</v>
      </c>
      <c r="CI7" s="11">
        <f t="shared" si="77"/>
        <v>0</v>
      </c>
      <c r="CJ7" s="11">
        <f t="shared" si="78"/>
        <v>0</v>
      </c>
      <c r="CK7" s="11">
        <f t="shared" si="79"/>
        <v>0</v>
      </c>
      <c r="CL7" s="11">
        <f t="shared" si="80"/>
        <v>0</v>
      </c>
      <c r="CM7" s="17">
        <f t="shared" si="81"/>
        <v>1</v>
      </c>
      <c r="CN7" s="11">
        <f t="shared" si="82"/>
        <v>1</v>
      </c>
      <c r="CO7" s="11">
        <f t="shared" si="83"/>
        <v>0</v>
      </c>
      <c r="CP7" s="11">
        <f t="shared" si="84"/>
        <v>1</v>
      </c>
      <c r="CQ7" s="11">
        <f t="shared" si="85"/>
        <v>1</v>
      </c>
      <c r="CR7" s="11">
        <f t="shared" si="86"/>
        <v>0</v>
      </c>
      <c r="CS7" s="11">
        <f t="shared" si="87"/>
        <v>0</v>
      </c>
      <c r="CT7" s="17">
        <f t="shared" si="88"/>
        <v>3</v>
      </c>
      <c r="CU7" s="11">
        <f t="shared" si="89"/>
        <v>0</v>
      </c>
      <c r="CV7" s="11">
        <f t="shared" si="90"/>
        <v>0</v>
      </c>
      <c r="CW7" s="11">
        <f t="shared" si="91"/>
        <v>1</v>
      </c>
      <c r="CX7" s="11">
        <f t="shared" si="92"/>
        <v>0</v>
      </c>
      <c r="CY7" s="11">
        <f t="shared" si="93"/>
        <v>0</v>
      </c>
      <c r="CZ7" s="11">
        <f t="shared" si="94"/>
        <v>0</v>
      </c>
      <c r="DA7" s="17">
        <f t="shared" si="95"/>
        <v>1</v>
      </c>
      <c r="DB7" s="12" t="s">
        <v>1326</v>
      </c>
      <c r="DC7" s="12" t="s">
        <v>1327</v>
      </c>
      <c r="DD7" s="13">
        <v>2721</v>
      </c>
      <c r="DE7" s="17">
        <f t="shared" si="96"/>
        <v>3</v>
      </c>
      <c r="DF7" s="17">
        <f t="shared" si="97"/>
        <v>2.7</v>
      </c>
      <c r="DG7" s="10" t="str">
        <f t="shared" si="98"/>
        <v>Varken eller</v>
      </c>
    </row>
    <row r="8" spans="1:111" ht="15" x14ac:dyDescent="0.25">
      <c r="A8" s="6" t="s">
        <v>57</v>
      </c>
      <c r="B8" s="7">
        <v>2026</v>
      </c>
      <c r="C8" s="6" t="s">
        <v>145</v>
      </c>
      <c r="D8" s="9" t="str">
        <f t="shared" si="0"/>
        <v>torben stenberg</v>
      </c>
      <c r="E8" s="10" t="str">
        <f t="shared" si="1"/>
        <v>torben.stenberg@gagnef.se</v>
      </c>
      <c r="F8" s="10" t="str">
        <f t="shared" si="2"/>
        <v>folkhälsoplanerare</v>
      </c>
      <c r="G8" s="11">
        <f t="shared" si="3"/>
        <v>1.25</v>
      </c>
      <c r="H8" s="11">
        <f t="shared" si="4"/>
        <v>1.25</v>
      </c>
      <c r="I8" s="11">
        <f t="shared" si="5"/>
        <v>0</v>
      </c>
      <c r="J8" s="11">
        <f t="shared" si="6"/>
        <v>1.25</v>
      </c>
      <c r="K8" s="11">
        <f t="shared" si="7"/>
        <v>0</v>
      </c>
      <c r="L8" s="10">
        <f t="shared" si="8"/>
        <v>3.75</v>
      </c>
      <c r="M8" s="11">
        <f t="shared" si="9"/>
        <v>0</v>
      </c>
      <c r="N8" s="11">
        <f t="shared" si="10"/>
        <v>0</v>
      </c>
      <c r="O8" s="11">
        <f t="shared" si="11"/>
        <v>1</v>
      </c>
      <c r="P8" s="11">
        <f t="shared" si="12"/>
        <v>1</v>
      </c>
      <c r="Q8" s="11">
        <f t="shared" si="13"/>
        <v>0</v>
      </c>
      <c r="R8" s="11">
        <f t="shared" si="14"/>
        <v>0</v>
      </c>
      <c r="S8" s="10">
        <f t="shared" si="15"/>
        <v>2</v>
      </c>
      <c r="T8" s="11">
        <f t="shared" si="16"/>
        <v>0</v>
      </c>
      <c r="U8" s="11">
        <f t="shared" si="17"/>
        <v>0.625</v>
      </c>
      <c r="V8" s="11">
        <f t="shared" si="18"/>
        <v>0.625</v>
      </c>
      <c r="W8" s="11">
        <f t="shared" si="19"/>
        <v>0</v>
      </c>
      <c r="X8" s="11">
        <f t="shared" si="20"/>
        <v>0.625</v>
      </c>
      <c r="Y8" s="11">
        <f t="shared" si="21"/>
        <v>0.625</v>
      </c>
      <c r="Z8" s="11">
        <f t="shared" si="22"/>
        <v>0.625</v>
      </c>
      <c r="AA8" s="11">
        <f t="shared" si="23"/>
        <v>0.625</v>
      </c>
      <c r="AB8" s="11">
        <f t="shared" si="24"/>
        <v>0</v>
      </c>
      <c r="AC8" s="10">
        <f t="shared" si="25"/>
        <v>3.75</v>
      </c>
      <c r="AD8" s="11">
        <f t="shared" si="26"/>
        <v>0</v>
      </c>
      <c r="AE8" s="11">
        <f t="shared" si="27"/>
        <v>2</v>
      </c>
      <c r="AF8" s="11">
        <f t="shared" si="28"/>
        <v>1</v>
      </c>
      <c r="AG8" s="11">
        <f t="shared" si="29"/>
        <v>0</v>
      </c>
      <c r="AH8" s="11">
        <f t="shared" si="30"/>
        <v>0</v>
      </c>
      <c r="AI8" s="11">
        <f t="shared" si="31"/>
        <v>0</v>
      </c>
      <c r="AJ8" s="10">
        <f t="shared" si="32"/>
        <v>3</v>
      </c>
      <c r="AK8" s="11">
        <f t="shared" si="33"/>
        <v>0</v>
      </c>
      <c r="AL8" s="11">
        <f t="shared" si="34"/>
        <v>1</v>
      </c>
      <c r="AM8" s="11">
        <f t="shared" si="35"/>
        <v>1</v>
      </c>
      <c r="AN8" s="11">
        <f t="shared" si="36"/>
        <v>0</v>
      </c>
      <c r="AO8" s="11">
        <f t="shared" si="37"/>
        <v>0</v>
      </c>
      <c r="AP8" s="11">
        <f t="shared" si="38"/>
        <v>0</v>
      </c>
      <c r="AQ8" s="10">
        <f t="shared" si="39"/>
        <v>2</v>
      </c>
      <c r="AR8" s="11">
        <f t="shared" si="40"/>
        <v>1</v>
      </c>
      <c r="AS8" s="11">
        <f t="shared" si="41"/>
        <v>1</v>
      </c>
      <c r="AT8" s="11">
        <f t="shared" si="42"/>
        <v>0</v>
      </c>
      <c r="AU8" s="11">
        <f t="shared" si="43"/>
        <v>0</v>
      </c>
      <c r="AV8" s="11">
        <f t="shared" si="44"/>
        <v>0</v>
      </c>
      <c r="AW8" s="11">
        <f t="shared" si="45"/>
        <v>0</v>
      </c>
      <c r="AX8" s="10">
        <f t="shared" si="46"/>
        <v>2</v>
      </c>
      <c r="AY8" s="12">
        <v>807</v>
      </c>
      <c r="AZ8" s="12" t="s">
        <v>1328</v>
      </c>
      <c r="BA8" s="13">
        <v>2060</v>
      </c>
      <c r="BB8" s="10">
        <f t="shared" si="47"/>
        <v>1</v>
      </c>
      <c r="BC8" s="35" t="s">
        <v>1785</v>
      </c>
      <c r="BD8" s="17">
        <f t="shared" si="48"/>
        <v>2.5</v>
      </c>
      <c r="BE8" s="10" t="str">
        <f t="shared" si="49"/>
        <v>Mycket bra</v>
      </c>
      <c r="BF8" s="6" t="s">
        <v>145</v>
      </c>
      <c r="BG8" s="9" t="str">
        <f t="shared" si="50"/>
        <v>torben stenberg</v>
      </c>
      <c r="BH8" s="10" t="str">
        <f t="shared" si="51"/>
        <v>torben.stenberg@gagnef.se</v>
      </c>
      <c r="BI8" s="10"/>
      <c r="BJ8" s="11">
        <f t="shared" si="52"/>
        <v>1.25</v>
      </c>
      <c r="BK8" s="11">
        <f t="shared" si="53"/>
        <v>1.25</v>
      </c>
      <c r="BL8" s="11">
        <f t="shared" si="54"/>
        <v>0</v>
      </c>
      <c r="BM8" s="11">
        <f t="shared" si="55"/>
        <v>1.25</v>
      </c>
      <c r="BN8" s="11">
        <f t="shared" si="56"/>
        <v>0</v>
      </c>
      <c r="BO8" s="17">
        <f t="shared" si="57"/>
        <v>3.75</v>
      </c>
      <c r="BP8" s="11">
        <f t="shared" si="58"/>
        <v>0</v>
      </c>
      <c r="BQ8" s="11">
        <f t="shared" si="59"/>
        <v>0</v>
      </c>
      <c r="BR8" s="11">
        <f t="shared" si="60"/>
        <v>1</v>
      </c>
      <c r="BS8" s="11">
        <f t="shared" si="61"/>
        <v>1</v>
      </c>
      <c r="BT8" s="11">
        <f t="shared" si="62"/>
        <v>0</v>
      </c>
      <c r="BU8" s="11">
        <f t="shared" si="63"/>
        <v>0</v>
      </c>
      <c r="BV8" s="17">
        <f t="shared" si="64"/>
        <v>2</v>
      </c>
      <c r="BW8" s="11">
        <f t="shared" si="65"/>
        <v>0</v>
      </c>
      <c r="BX8" s="11">
        <f t="shared" si="66"/>
        <v>0.625</v>
      </c>
      <c r="BY8" s="11">
        <f t="shared" si="67"/>
        <v>0.625</v>
      </c>
      <c r="BZ8" s="11">
        <f t="shared" si="68"/>
        <v>0</v>
      </c>
      <c r="CA8" s="11">
        <f t="shared" si="69"/>
        <v>0.625</v>
      </c>
      <c r="CB8" s="11">
        <f t="shared" si="70"/>
        <v>0.625</v>
      </c>
      <c r="CC8" s="11">
        <f t="shared" si="71"/>
        <v>0.625</v>
      </c>
      <c r="CD8" s="11">
        <f t="shared" si="72"/>
        <v>0.625</v>
      </c>
      <c r="CE8" s="11">
        <f t="shared" si="73"/>
        <v>0</v>
      </c>
      <c r="CF8" s="17">
        <f t="shared" si="74"/>
        <v>3.75</v>
      </c>
      <c r="CG8" s="11">
        <f t="shared" si="75"/>
        <v>0</v>
      </c>
      <c r="CH8" s="11">
        <f t="shared" si="76"/>
        <v>2</v>
      </c>
      <c r="CI8" s="11">
        <f t="shared" si="77"/>
        <v>1</v>
      </c>
      <c r="CJ8" s="11">
        <f t="shared" si="78"/>
        <v>0</v>
      </c>
      <c r="CK8" s="11">
        <f t="shared" si="79"/>
        <v>0</v>
      </c>
      <c r="CL8" s="11">
        <f t="shared" si="80"/>
        <v>0</v>
      </c>
      <c r="CM8" s="17">
        <f t="shared" si="81"/>
        <v>3</v>
      </c>
      <c r="CN8" s="11">
        <f t="shared" si="82"/>
        <v>0</v>
      </c>
      <c r="CO8" s="11">
        <f t="shared" si="83"/>
        <v>1</v>
      </c>
      <c r="CP8" s="11">
        <f t="shared" si="84"/>
        <v>1</v>
      </c>
      <c r="CQ8" s="11">
        <f t="shared" si="85"/>
        <v>0</v>
      </c>
      <c r="CR8" s="11">
        <f t="shared" si="86"/>
        <v>0</v>
      </c>
      <c r="CS8" s="11">
        <f t="shared" si="87"/>
        <v>0</v>
      </c>
      <c r="CT8" s="17">
        <f t="shared" si="88"/>
        <v>2</v>
      </c>
      <c r="CU8" s="11">
        <f t="shared" si="89"/>
        <v>1</v>
      </c>
      <c r="CV8" s="11">
        <f t="shared" si="90"/>
        <v>1</v>
      </c>
      <c r="CW8" s="11">
        <f t="shared" si="91"/>
        <v>0</v>
      </c>
      <c r="CX8" s="11">
        <f t="shared" si="92"/>
        <v>0</v>
      </c>
      <c r="CY8" s="11">
        <f t="shared" si="93"/>
        <v>0</v>
      </c>
      <c r="CZ8" s="11">
        <f t="shared" si="94"/>
        <v>0</v>
      </c>
      <c r="DA8" s="17">
        <f t="shared" si="95"/>
        <v>2</v>
      </c>
      <c r="DB8" s="12">
        <v>807</v>
      </c>
      <c r="DC8" s="12" t="s">
        <v>1328</v>
      </c>
      <c r="DD8" s="13">
        <v>2060</v>
      </c>
      <c r="DE8" s="17">
        <f t="shared" si="96"/>
        <v>1</v>
      </c>
      <c r="DF8" s="17">
        <f t="shared" si="97"/>
        <v>2.5</v>
      </c>
      <c r="DG8" s="10" t="str">
        <f t="shared" si="98"/>
        <v>Mycket bra</v>
      </c>
    </row>
    <row r="9" spans="1:111" ht="15" x14ac:dyDescent="0.25">
      <c r="A9" s="6" t="s">
        <v>57</v>
      </c>
      <c r="B9" s="7">
        <v>2029</v>
      </c>
      <c r="C9" s="6" t="s">
        <v>99</v>
      </c>
      <c r="D9" s="9" t="str">
        <f t="shared" si="0"/>
        <v>Ove Olsson</v>
      </c>
      <c r="E9" s="10" t="str">
        <f t="shared" si="1"/>
        <v>ove.olsson@leksand.se</v>
      </c>
      <c r="F9" s="10" t="str">
        <f t="shared" si="2"/>
        <v>Samordnare/ungdomskonsulent</v>
      </c>
      <c r="G9" s="11">
        <f t="shared" si="3"/>
        <v>0</v>
      </c>
      <c r="H9" s="11">
        <f t="shared" si="4"/>
        <v>0</v>
      </c>
      <c r="I9" s="11">
        <f t="shared" si="5"/>
        <v>0</v>
      </c>
      <c r="J9" s="11">
        <f t="shared" si="6"/>
        <v>1.25</v>
      </c>
      <c r="K9" s="11">
        <f t="shared" si="7"/>
        <v>0</v>
      </c>
      <c r="L9" s="10">
        <f t="shared" si="8"/>
        <v>1.25</v>
      </c>
      <c r="M9" s="11">
        <f t="shared" si="9"/>
        <v>0</v>
      </c>
      <c r="N9" s="11">
        <f t="shared" si="10"/>
        <v>1</v>
      </c>
      <c r="O9" s="11">
        <f t="shared" si="11"/>
        <v>1</v>
      </c>
      <c r="P9" s="11">
        <f t="shared" si="12"/>
        <v>0</v>
      </c>
      <c r="Q9" s="11">
        <f t="shared" si="13"/>
        <v>0</v>
      </c>
      <c r="R9" s="11">
        <f t="shared" si="14"/>
        <v>0</v>
      </c>
      <c r="S9" s="10">
        <f t="shared" si="15"/>
        <v>2</v>
      </c>
      <c r="T9" s="11">
        <f t="shared" si="16"/>
        <v>0.625</v>
      </c>
      <c r="U9" s="11">
        <f t="shared" si="17"/>
        <v>0.625</v>
      </c>
      <c r="V9" s="11">
        <f t="shared" si="18"/>
        <v>0.625</v>
      </c>
      <c r="W9" s="11">
        <f t="shared" si="19"/>
        <v>0</v>
      </c>
      <c r="X9" s="11">
        <f t="shared" si="20"/>
        <v>0.625</v>
      </c>
      <c r="Y9" s="11">
        <f t="shared" si="21"/>
        <v>0.625</v>
      </c>
      <c r="Z9" s="11">
        <f t="shared" si="22"/>
        <v>0.625</v>
      </c>
      <c r="AA9" s="11">
        <f t="shared" si="23"/>
        <v>0</v>
      </c>
      <c r="AB9" s="11">
        <f t="shared" si="24"/>
        <v>0</v>
      </c>
      <c r="AC9" s="10">
        <f t="shared" si="25"/>
        <v>3.75</v>
      </c>
      <c r="AD9" s="11">
        <f t="shared" si="26"/>
        <v>0</v>
      </c>
      <c r="AE9" s="11">
        <f t="shared" si="27"/>
        <v>2</v>
      </c>
      <c r="AF9" s="11">
        <f t="shared" si="28"/>
        <v>1</v>
      </c>
      <c r="AG9" s="11">
        <f t="shared" si="29"/>
        <v>0</v>
      </c>
      <c r="AH9" s="11">
        <f t="shared" si="30"/>
        <v>0</v>
      </c>
      <c r="AI9" s="11">
        <f t="shared" si="31"/>
        <v>0</v>
      </c>
      <c r="AJ9" s="10">
        <f t="shared" si="32"/>
        <v>3</v>
      </c>
      <c r="AK9" s="11">
        <f t="shared" si="33"/>
        <v>1</v>
      </c>
      <c r="AL9" s="11">
        <f t="shared" si="34"/>
        <v>1</v>
      </c>
      <c r="AM9" s="11">
        <f t="shared" si="35"/>
        <v>1</v>
      </c>
      <c r="AN9" s="11">
        <f t="shared" si="36"/>
        <v>0</v>
      </c>
      <c r="AO9" s="11">
        <f t="shared" si="37"/>
        <v>1</v>
      </c>
      <c r="AP9" s="11">
        <f t="shared" si="38"/>
        <v>0</v>
      </c>
      <c r="AQ9" s="10">
        <f t="shared" si="39"/>
        <v>4</v>
      </c>
      <c r="AR9" s="11">
        <f t="shared" si="40"/>
        <v>1</v>
      </c>
      <c r="AS9" s="11">
        <f t="shared" si="41"/>
        <v>0</v>
      </c>
      <c r="AT9" s="11">
        <f t="shared" si="42"/>
        <v>0</v>
      </c>
      <c r="AU9" s="11">
        <f t="shared" si="43"/>
        <v>0</v>
      </c>
      <c r="AV9" s="11">
        <f t="shared" si="44"/>
        <v>0</v>
      </c>
      <c r="AW9" s="11">
        <f t="shared" si="45"/>
        <v>0</v>
      </c>
      <c r="AX9" s="10">
        <f t="shared" si="46"/>
        <v>1</v>
      </c>
      <c r="AY9" s="12" t="s">
        <v>1329</v>
      </c>
      <c r="AZ9" s="12" t="s">
        <v>1330</v>
      </c>
      <c r="BA9" s="13">
        <v>3409</v>
      </c>
      <c r="BB9" s="10">
        <f t="shared" si="47"/>
        <v>5</v>
      </c>
      <c r="BC9" s="35" t="s">
        <v>1785</v>
      </c>
      <c r="BD9" s="17">
        <f t="shared" si="48"/>
        <v>2.9</v>
      </c>
      <c r="BE9" s="10" t="str">
        <f t="shared" si="49"/>
        <v>Bra</v>
      </c>
      <c r="BF9" s="6" t="s">
        <v>99</v>
      </c>
      <c r="BG9" s="9" t="str">
        <f t="shared" si="50"/>
        <v>Ove Olsson</v>
      </c>
      <c r="BH9" s="10" t="str">
        <f t="shared" si="51"/>
        <v>ove.olsson@leksand.se</v>
      </c>
      <c r="BI9" s="10"/>
      <c r="BJ9" s="11">
        <f t="shared" si="52"/>
        <v>0</v>
      </c>
      <c r="BK9" s="11">
        <f t="shared" si="53"/>
        <v>0</v>
      </c>
      <c r="BL9" s="11">
        <f t="shared" si="54"/>
        <v>0</v>
      </c>
      <c r="BM9" s="11">
        <f t="shared" si="55"/>
        <v>1.25</v>
      </c>
      <c r="BN9" s="11">
        <f t="shared" si="56"/>
        <v>0</v>
      </c>
      <c r="BO9" s="17">
        <f t="shared" si="57"/>
        <v>1.25</v>
      </c>
      <c r="BP9" s="11">
        <f t="shared" si="58"/>
        <v>0</v>
      </c>
      <c r="BQ9" s="11">
        <f t="shared" si="59"/>
        <v>1</v>
      </c>
      <c r="BR9" s="11">
        <f t="shared" si="60"/>
        <v>1</v>
      </c>
      <c r="BS9" s="11">
        <f t="shared" si="61"/>
        <v>0</v>
      </c>
      <c r="BT9" s="11">
        <f t="shared" si="62"/>
        <v>0</v>
      </c>
      <c r="BU9" s="11">
        <f t="shared" si="63"/>
        <v>0</v>
      </c>
      <c r="BV9" s="17">
        <f t="shared" si="64"/>
        <v>2</v>
      </c>
      <c r="BW9" s="11">
        <f t="shared" si="65"/>
        <v>0.625</v>
      </c>
      <c r="BX9" s="11">
        <f t="shared" si="66"/>
        <v>0.625</v>
      </c>
      <c r="BY9" s="11">
        <f t="shared" si="67"/>
        <v>0.625</v>
      </c>
      <c r="BZ9" s="11">
        <f t="shared" si="68"/>
        <v>0</v>
      </c>
      <c r="CA9" s="11">
        <f t="shared" si="69"/>
        <v>0.625</v>
      </c>
      <c r="CB9" s="11">
        <f t="shared" si="70"/>
        <v>0.625</v>
      </c>
      <c r="CC9" s="11">
        <f t="shared" si="71"/>
        <v>0.625</v>
      </c>
      <c r="CD9" s="11">
        <f t="shared" si="72"/>
        <v>0</v>
      </c>
      <c r="CE9" s="11">
        <f t="shared" si="73"/>
        <v>0</v>
      </c>
      <c r="CF9" s="17">
        <f t="shared" si="74"/>
        <v>3.75</v>
      </c>
      <c r="CG9" s="11">
        <f t="shared" si="75"/>
        <v>0</v>
      </c>
      <c r="CH9" s="11">
        <f t="shared" si="76"/>
        <v>2</v>
      </c>
      <c r="CI9" s="11">
        <f t="shared" si="77"/>
        <v>1</v>
      </c>
      <c r="CJ9" s="11">
        <f t="shared" si="78"/>
        <v>0</v>
      </c>
      <c r="CK9" s="11">
        <f t="shared" si="79"/>
        <v>0</v>
      </c>
      <c r="CL9" s="11">
        <f t="shared" si="80"/>
        <v>0</v>
      </c>
      <c r="CM9" s="17">
        <f t="shared" si="81"/>
        <v>3</v>
      </c>
      <c r="CN9" s="11">
        <f t="shared" si="82"/>
        <v>1</v>
      </c>
      <c r="CO9" s="11">
        <f t="shared" si="83"/>
        <v>1</v>
      </c>
      <c r="CP9" s="11">
        <f t="shared" si="84"/>
        <v>1</v>
      </c>
      <c r="CQ9" s="11">
        <f t="shared" si="85"/>
        <v>0</v>
      </c>
      <c r="CR9" s="11">
        <f t="shared" si="86"/>
        <v>1</v>
      </c>
      <c r="CS9" s="11">
        <f t="shared" si="87"/>
        <v>0</v>
      </c>
      <c r="CT9" s="17">
        <f t="shared" si="88"/>
        <v>4</v>
      </c>
      <c r="CU9" s="11">
        <f t="shared" si="89"/>
        <v>1</v>
      </c>
      <c r="CV9" s="11">
        <f t="shared" si="90"/>
        <v>0</v>
      </c>
      <c r="CW9" s="11">
        <f t="shared" si="91"/>
        <v>0</v>
      </c>
      <c r="CX9" s="11">
        <f t="shared" si="92"/>
        <v>0</v>
      </c>
      <c r="CY9" s="11">
        <f t="shared" si="93"/>
        <v>0</v>
      </c>
      <c r="CZ9" s="11">
        <f t="shared" si="94"/>
        <v>0</v>
      </c>
      <c r="DA9" s="17">
        <f t="shared" si="95"/>
        <v>1</v>
      </c>
      <c r="DB9" s="12" t="s">
        <v>1329</v>
      </c>
      <c r="DC9" s="12" t="s">
        <v>1330</v>
      </c>
      <c r="DD9" s="13">
        <v>3409</v>
      </c>
      <c r="DE9" s="17">
        <f t="shared" si="96"/>
        <v>5</v>
      </c>
      <c r="DF9" s="17">
        <f t="shared" si="97"/>
        <v>2.9</v>
      </c>
      <c r="DG9" s="10" t="str">
        <f t="shared" si="98"/>
        <v>Bra</v>
      </c>
    </row>
    <row r="10" spans="1:111" ht="15" x14ac:dyDescent="0.25">
      <c r="A10" s="6" t="s">
        <v>57</v>
      </c>
      <c r="B10" s="7">
        <v>2034</v>
      </c>
      <c r="C10" s="6" t="s">
        <v>129</v>
      </c>
      <c r="D10" s="9" t="str">
        <f t="shared" si="0"/>
        <v>Ann-Sofie Sund</v>
      </c>
      <c r="E10" s="10" t="str">
        <f t="shared" si="1"/>
        <v>ann-sofie.sund@orsa.se</v>
      </c>
      <c r="F10" s="10" t="str">
        <f t="shared" si="2"/>
        <v>Fritids- och Ungdomskonsulent</v>
      </c>
      <c r="G10" s="11">
        <f t="shared" si="3"/>
        <v>0</v>
      </c>
      <c r="H10" s="11">
        <f t="shared" si="4"/>
        <v>0</v>
      </c>
      <c r="I10" s="11">
        <f t="shared" si="5"/>
        <v>0</v>
      </c>
      <c r="J10" s="11">
        <f t="shared" si="6"/>
        <v>1.25</v>
      </c>
      <c r="K10" s="11">
        <f t="shared" si="7"/>
        <v>0</v>
      </c>
      <c r="L10" s="10">
        <f t="shared" si="8"/>
        <v>1.25</v>
      </c>
      <c r="M10" s="11">
        <f t="shared" si="9"/>
        <v>0</v>
      </c>
      <c r="N10" s="11">
        <f t="shared" si="10"/>
        <v>1</v>
      </c>
      <c r="O10" s="11">
        <f t="shared" si="11"/>
        <v>1</v>
      </c>
      <c r="P10" s="11">
        <f t="shared" si="12"/>
        <v>1</v>
      </c>
      <c r="Q10" s="11">
        <f t="shared" si="13"/>
        <v>0</v>
      </c>
      <c r="R10" s="11">
        <f t="shared" si="14"/>
        <v>0</v>
      </c>
      <c r="S10" s="10">
        <f t="shared" si="15"/>
        <v>3</v>
      </c>
      <c r="T10" s="11">
        <f t="shared" si="16"/>
        <v>0</v>
      </c>
      <c r="U10" s="11">
        <f t="shared" si="17"/>
        <v>0</v>
      </c>
      <c r="V10" s="11">
        <f t="shared" si="18"/>
        <v>0</v>
      </c>
      <c r="W10" s="11">
        <f t="shared" si="19"/>
        <v>0.625</v>
      </c>
      <c r="X10" s="11">
        <f t="shared" si="20"/>
        <v>0</v>
      </c>
      <c r="Y10" s="11">
        <f t="shared" si="21"/>
        <v>0.625</v>
      </c>
      <c r="Z10" s="11">
        <f t="shared" si="22"/>
        <v>0.625</v>
      </c>
      <c r="AA10" s="11">
        <f t="shared" si="23"/>
        <v>0</v>
      </c>
      <c r="AB10" s="11">
        <f t="shared" si="24"/>
        <v>0</v>
      </c>
      <c r="AC10" s="10">
        <f t="shared" si="25"/>
        <v>1.875</v>
      </c>
      <c r="AD10" s="11">
        <f t="shared" si="26"/>
        <v>1</v>
      </c>
      <c r="AE10" s="11">
        <f t="shared" si="27"/>
        <v>0</v>
      </c>
      <c r="AF10" s="11">
        <f t="shared" si="28"/>
        <v>0</v>
      </c>
      <c r="AG10" s="11">
        <f t="shared" si="29"/>
        <v>2</v>
      </c>
      <c r="AH10" s="11">
        <f t="shared" si="30"/>
        <v>0</v>
      </c>
      <c r="AI10" s="11">
        <f t="shared" si="31"/>
        <v>0</v>
      </c>
      <c r="AJ10" s="10">
        <f t="shared" si="32"/>
        <v>3</v>
      </c>
      <c r="AK10" s="11">
        <f t="shared" si="33"/>
        <v>1</v>
      </c>
      <c r="AL10" s="11">
        <f t="shared" si="34"/>
        <v>1</v>
      </c>
      <c r="AM10" s="11">
        <f t="shared" si="35"/>
        <v>1</v>
      </c>
      <c r="AN10" s="11">
        <f t="shared" si="36"/>
        <v>1</v>
      </c>
      <c r="AO10" s="11">
        <f t="shared" si="37"/>
        <v>0</v>
      </c>
      <c r="AP10" s="11">
        <f t="shared" si="38"/>
        <v>0</v>
      </c>
      <c r="AQ10" s="10">
        <f t="shared" si="39"/>
        <v>4</v>
      </c>
      <c r="AR10" s="11">
        <f t="shared" si="40"/>
        <v>1</v>
      </c>
      <c r="AS10" s="11">
        <f t="shared" si="41"/>
        <v>0</v>
      </c>
      <c r="AT10" s="11">
        <f t="shared" si="42"/>
        <v>0</v>
      </c>
      <c r="AU10" s="11">
        <f t="shared" si="43"/>
        <v>1</v>
      </c>
      <c r="AV10" s="11">
        <f t="shared" si="44"/>
        <v>0</v>
      </c>
      <c r="AW10" s="11">
        <f t="shared" si="45"/>
        <v>0</v>
      </c>
      <c r="AX10" s="10">
        <f t="shared" si="46"/>
        <v>2</v>
      </c>
      <c r="AY10" s="12" t="s">
        <v>1331</v>
      </c>
      <c r="AZ10" s="12" t="s">
        <v>1332</v>
      </c>
      <c r="BA10" s="13">
        <v>3037</v>
      </c>
      <c r="BB10" s="10">
        <f t="shared" si="47"/>
        <v>4</v>
      </c>
      <c r="BC10" s="35" t="s">
        <v>1785</v>
      </c>
      <c r="BD10" s="17">
        <f t="shared" si="48"/>
        <v>2.7</v>
      </c>
      <c r="BE10" s="10" t="str">
        <f t="shared" si="49"/>
        <v>Varken eller</v>
      </c>
      <c r="BF10" s="6" t="s">
        <v>129</v>
      </c>
      <c r="BG10" s="9" t="str">
        <f t="shared" si="50"/>
        <v>Ann-Sofie Sund</v>
      </c>
      <c r="BH10" s="10" t="str">
        <f t="shared" si="51"/>
        <v>ann-sofie.sund@orsa.se</v>
      </c>
      <c r="BI10" s="10"/>
      <c r="BJ10" s="11">
        <f t="shared" si="52"/>
        <v>0</v>
      </c>
      <c r="BK10" s="11">
        <f t="shared" si="53"/>
        <v>0</v>
      </c>
      <c r="BL10" s="11">
        <f t="shared" si="54"/>
        <v>0</v>
      </c>
      <c r="BM10" s="11">
        <f t="shared" si="55"/>
        <v>1.25</v>
      </c>
      <c r="BN10" s="11">
        <f t="shared" si="56"/>
        <v>0</v>
      </c>
      <c r="BO10" s="17">
        <f t="shared" si="57"/>
        <v>1.25</v>
      </c>
      <c r="BP10" s="11">
        <f t="shared" si="58"/>
        <v>0</v>
      </c>
      <c r="BQ10" s="11">
        <f t="shared" si="59"/>
        <v>1</v>
      </c>
      <c r="BR10" s="11">
        <f t="shared" si="60"/>
        <v>1</v>
      </c>
      <c r="BS10" s="11">
        <f t="shared" si="61"/>
        <v>1</v>
      </c>
      <c r="BT10" s="11">
        <f t="shared" si="62"/>
        <v>0</v>
      </c>
      <c r="BU10" s="11">
        <f t="shared" si="63"/>
        <v>0</v>
      </c>
      <c r="BV10" s="17">
        <f t="shared" si="64"/>
        <v>3</v>
      </c>
      <c r="BW10" s="11">
        <f t="shared" si="65"/>
        <v>0</v>
      </c>
      <c r="BX10" s="11">
        <f t="shared" si="66"/>
        <v>0</v>
      </c>
      <c r="BY10" s="11">
        <f t="shared" si="67"/>
        <v>0</v>
      </c>
      <c r="BZ10" s="11">
        <f t="shared" si="68"/>
        <v>0.625</v>
      </c>
      <c r="CA10" s="11">
        <f t="shared" si="69"/>
        <v>0</v>
      </c>
      <c r="CB10" s="11">
        <f t="shared" si="70"/>
        <v>0.625</v>
      </c>
      <c r="CC10" s="11">
        <f t="shared" si="71"/>
        <v>0.625</v>
      </c>
      <c r="CD10" s="11">
        <f t="shared" si="72"/>
        <v>0</v>
      </c>
      <c r="CE10" s="11">
        <f t="shared" si="73"/>
        <v>0</v>
      </c>
      <c r="CF10" s="17">
        <f t="shared" si="74"/>
        <v>1.875</v>
      </c>
      <c r="CG10" s="11">
        <f t="shared" si="75"/>
        <v>1</v>
      </c>
      <c r="CH10" s="11">
        <f t="shared" si="76"/>
        <v>0</v>
      </c>
      <c r="CI10" s="11">
        <f t="shared" si="77"/>
        <v>0</v>
      </c>
      <c r="CJ10" s="11">
        <f t="shared" si="78"/>
        <v>2</v>
      </c>
      <c r="CK10" s="11">
        <f t="shared" si="79"/>
        <v>0</v>
      </c>
      <c r="CL10" s="11">
        <f t="shared" si="80"/>
        <v>0</v>
      </c>
      <c r="CM10" s="17">
        <f t="shared" si="81"/>
        <v>3</v>
      </c>
      <c r="CN10" s="11">
        <f t="shared" si="82"/>
        <v>1</v>
      </c>
      <c r="CO10" s="11">
        <f t="shared" si="83"/>
        <v>1</v>
      </c>
      <c r="CP10" s="11">
        <f t="shared" si="84"/>
        <v>1</v>
      </c>
      <c r="CQ10" s="11">
        <f t="shared" si="85"/>
        <v>1</v>
      </c>
      <c r="CR10" s="11">
        <f t="shared" si="86"/>
        <v>0</v>
      </c>
      <c r="CS10" s="11">
        <f t="shared" si="87"/>
        <v>0</v>
      </c>
      <c r="CT10" s="17">
        <f t="shared" si="88"/>
        <v>4</v>
      </c>
      <c r="CU10" s="11">
        <f t="shared" si="89"/>
        <v>1</v>
      </c>
      <c r="CV10" s="11">
        <f t="shared" si="90"/>
        <v>0</v>
      </c>
      <c r="CW10" s="11">
        <f t="shared" si="91"/>
        <v>0</v>
      </c>
      <c r="CX10" s="11">
        <f t="shared" si="92"/>
        <v>1</v>
      </c>
      <c r="CY10" s="11">
        <f t="shared" si="93"/>
        <v>0</v>
      </c>
      <c r="CZ10" s="11">
        <f t="shared" si="94"/>
        <v>0</v>
      </c>
      <c r="DA10" s="17">
        <f t="shared" si="95"/>
        <v>2</v>
      </c>
      <c r="DB10" s="12" t="s">
        <v>1331</v>
      </c>
      <c r="DC10" s="12" t="s">
        <v>1332</v>
      </c>
      <c r="DD10" s="13">
        <v>3037</v>
      </c>
      <c r="DE10" s="17">
        <f t="shared" si="96"/>
        <v>4</v>
      </c>
      <c r="DF10" s="17">
        <f t="shared" si="97"/>
        <v>2.7</v>
      </c>
      <c r="DG10" s="10" t="str">
        <f t="shared" si="98"/>
        <v>Varken eller</v>
      </c>
    </row>
    <row r="11" spans="1:111" ht="15" x14ac:dyDescent="0.25">
      <c r="A11" s="6" t="s">
        <v>57</v>
      </c>
      <c r="B11" s="7">
        <v>2082</v>
      </c>
      <c r="C11" s="6" t="s">
        <v>135</v>
      </c>
      <c r="D11" s="9" t="str">
        <f t="shared" si="0"/>
        <v>Jenny Sköld</v>
      </c>
      <c r="E11" s="10" t="str">
        <f t="shared" si="1"/>
        <v>jenny.skold@kommun.sater.se</v>
      </c>
      <c r="F11" s="10" t="str">
        <f t="shared" si="2"/>
        <v>ungdomskonsulent</v>
      </c>
      <c r="G11" s="11">
        <f t="shared" si="3"/>
        <v>0</v>
      </c>
      <c r="H11" s="11">
        <f t="shared" si="4"/>
        <v>0</v>
      </c>
      <c r="I11" s="11">
        <f t="shared" si="5"/>
        <v>1.25</v>
      </c>
      <c r="J11" s="11">
        <f t="shared" si="6"/>
        <v>0</v>
      </c>
      <c r="K11" s="11">
        <f t="shared" si="7"/>
        <v>0</v>
      </c>
      <c r="L11" s="10">
        <f t="shared" si="8"/>
        <v>1.25</v>
      </c>
      <c r="M11" s="11">
        <f t="shared" si="9"/>
        <v>0</v>
      </c>
      <c r="N11" s="11">
        <f t="shared" si="10"/>
        <v>0</v>
      </c>
      <c r="O11" s="11">
        <f t="shared" si="11"/>
        <v>1</v>
      </c>
      <c r="P11" s="11">
        <f t="shared" si="12"/>
        <v>1</v>
      </c>
      <c r="Q11" s="11">
        <f t="shared" si="13"/>
        <v>0</v>
      </c>
      <c r="R11" s="11">
        <f t="shared" si="14"/>
        <v>0</v>
      </c>
      <c r="S11" s="10">
        <f t="shared" si="15"/>
        <v>2</v>
      </c>
      <c r="T11" s="11">
        <f t="shared" si="16"/>
        <v>0</v>
      </c>
      <c r="U11" s="11">
        <f t="shared" si="17"/>
        <v>0</v>
      </c>
      <c r="V11" s="11">
        <f t="shared" si="18"/>
        <v>0</v>
      </c>
      <c r="W11" s="11">
        <f t="shared" si="19"/>
        <v>0</v>
      </c>
      <c r="X11" s="11">
        <f t="shared" si="20"/>
        <v>0</v>
      </c>
      <c r="Y11" s="11">
        <f t="shared" si="21"/>
        <v>0.625</v>
      </c>
      <c r="Z11" s="11">
        <f t="shared" si="22"/>
        <v>0.625</v>
      </c>
      <c r="AA11" s="11">
        <f t="shared" si="23"/>
        <v>0.625</v>
      </c>
      <c r="AB11" s="11">
        <f t="shared" si="24"/>
        <v>0</v>
      </c>
      <c r="AC11" s="10">
        <f t="shared" si="25"/>
        <v>1.875</v>
      </c>
      <c r="AD11" s="11">
        <f t="shared" si="26"/>
        <v>1</v>
      </c>
      <c r="AE11" s="11">
        <f t="shared" si="27"/>
        <v>0</v>
      </c>
      <c r="AF11" s="11">
        <f t="shared" si="28"/>
        <v>0</v>
      </c>
      <c r="AG11" s="11">
        <f t="shared" si="29"/>
        <v>2</v>
      </c>
      <c r="AH11" s="11">
        <f t="shared" si="30"/>
        <v>0</v>
      </c>
      <c r="AI11" s="11">
        <f t="shared" si="31"/>
        <v>0</v>
      </c>
      <c r="AJ11" s="10">
        <f t="shared" si="32"/>
        <v>3</v>
      </c>
      <c r="AK11" s="11">
        <f t="shared" si="33"/>
        <v>1</v>
      </c>
      <c r="AL11" s="11">
        <f t="shared" si="34"/>
        <v>1</v>
      </c>
      <c r="AM11" s="11">
        <f t="shared" si="35"/>
        <v>1</v>
      </c>
      <c r="AN11" s="11">
        <f t="shared" si="36"/>
        <v>1</v>
      </c>
      <c r="AO11" s="11">
        <f t="shared" si="37"/>
        <v>1</v>
      </c>
      <c r="AP11" s="11">
        <f t="shared" si="38"/>
        <v>0</v>
      </c>
      <c r="AQ11" s="10">
        <f t="shared" si="39"/>
        <v>5</v>
      </c>
      <c r="AR11" s="11">
        <f t="shared" si="40"/>
        <v>1</v>
      </c>
      <c r="AS11" s="11">
        <f t="shared" si="41"/>
        <v>0</v>
      </c>
      <c r="AT11" s="11">
        <f t="shared" si="42"/>
        <v>1</v>
      </c>
      <c r="AU11" s="11">
        <f t="shared" si="43"/>
        <v>0</v>
      </c>
      <c r="AV11" s="11">
        <f t="shared" si="44"/>
        <v>0</v>
      </c>
      <c r="AW11" s="11">
        <f t="shared" si="45"/>
        <v>0</v>
      </c>
      <c r="AX11" s="10">
        <f t="shared" si="46"/>
        <v>2</v>
      </c>
      <c r="AY11" s="12" t="s">
        <v>1333</v>
      </c>
      <c r="AZ11" s="12" t="s">
        <v>1334</v>
      </c>
      <c r="BA11" s="13">
        <v>2651</v>
      </c>
      <c r="BB11" s="10">
        <f t="shared" si="47"/>
        <v>3</v>
      </c>
      <c r="BC11" s="35" t="s">
        <v>1785</v>
      </c>
      <c r="BD11" s="17">
        <f t="shared" si="48"/>
        <v>2.6</v>
      </c>
      <c r="BE11" s="10" t="str">
        <f t="shared" si="49"/>
        <v>Dålig</v>
      </c>
      <c r="BF11" s="6" t="s">
        <v>135</v>
      </c>
      <c r="BG11" s="9" t="str">
        <f t="shared" si="50"/>
        <v>Jenny Sköld</v>
      </c>
      <c r="BH11" s="10" t="str">
        <f t="shared" si="51"/>
        <v>jenny.skold@kommun.sater.se</v>
      </c>
      <c r="BI11" s="10"/>
      <c r="BJ11" s="11">
        <f t="shared" si="52"/>
        <v>0</v>
      </c>
      <c r="BK11" s="11">
        <f t="shared" si="53"/>
        <v>0</v>
      </c>
      <c r="BL11" s="11">
        <f t="shared" si="54"/>
        <v>1.25</v>
      </c>
      <c r="BM11" s="11">
        <f t="shared" si="55"/>
        <v>0</v>
      </c>
      <c r="BN11" s="11">
        <f t="shared" si="56"/>
        <v>0</v>
      </c>
      <c r="BO11" s="17">
        <f t="shared" si="57"/>
        <v>1.25</v>
      </c>
      <c r="BP11" s="11">
        <f t="shared" si="58"/>
        <v>0</v>
      </c>
      <c r="BQ11" s="11">
        <f t="shared" si="59"/>
        <v>0</v>
      </c>
      <c r="BR11" s="11">
        <f t="shared" si="60"/>
        <v>1</v>
      </c>
      <c r="BS11" s="11">
        <f t="shared" si="61"/>
        <v>1</v>
      </c>
      <c r="BT11" s="11">
        <f t="shared" si="62"/>
        <v>0</v>
      </c>
      <c r="BU11" s="11">
        <f t="shared" si="63"/>
        <v>0</v>
      </c>
      <c r="BV11" s="17">
        <f t="shared" si="64"/>
        <v>2</v>
      </c>
      <c r="BW11" s="11">
        <f t="shared" si="65"/>
        <v>0</v>
      </c>
      <c r="BX11" s="11">
        <f t="shared" si="66"/>
        <v>0</v>
      </c>
      <c r="BY11" s="11">
        <f t="shared" si="67"/>
        <v>0</v>
      </c>
      <c r="BZ11" s="11">
        <f t="shared" si="68"/>
        <v>0</v>
      </c>
      <c r="CA11" s="11">
        <f t="shared" si="69"/>
        <v>0</v>
      </c>
      <c r="CB11" s="11">
        <f t="shared" si="70"/>
        <v>0.625</v>
      </c>
      <c r="CC11" s="11">
        <f t="shared" si="71"/>
        <v>0.625</v>
      </c>
      <c r="CD11" s="11">
        <f t="shared" si="72"/>
        <v>0.625</v>
      </c>
      <c r="CE11" s="11">
        <f t="shared" si="73"/>
        <v>0</v>
      </c>
      <c r="CF11" s="17">
        <f t="shared" si="74"/>
        <v>1.875</v>
      </c>
      <c r="CG11" s="11">
        <f t="shared" si="75"/>
        <v>1</v>
      </c>
      <c r="CH11" s="11">
        <f t="shared" si="76"/>
        <v>0</v>
      </c>
      <c r="CI11" s="11">
        <f t="shared" si="77"/>
        <v>0</v>
      </c>
      <c r="CJ11" s="11">
        <f t="shared" si="78"/>
        <v>2</v>
      </c>
      <c r="CK11" s="11">
        <f t="shared" si="79"/>
        <v>0</v>
      </c>
      <c r="CL11" s="11">
        <f t="shared" si="80"/>
        <v>0</v>
      </c>
      <c r="CM11" s="17">
        <f t="shared" si="81"/>
        <v>3</v>
      </c>
      <c r="CN11" s="11">
        <f t="shared" si="82"/>
        <v>1</v>
      </c>
      <c r="CO11" s="11">
        <f t="shared" si="83"/>
        <v>1</v>
      </c>
      <c r="CP11" s="11">
        <f t="shared" si="84"/>
        <v>1</v>
      </c>
      <c r="CQ11" s="11">
        <f t="shared" si="85"/>
        <v>1</v>
      </c>
      <c r="CR11" s="11">
        <f t="shared" si="86"/>
        <v>1</v>
      </c>
      <c r="CS11" s="11">
        <f t="shared" si="87"/>
        <v>0</v>
      </c>
      <c r="CT11" s="17">
        <f t="shared" si="88"/>
        <v>5</v>
      </c>
      <c r="CU11" s="11">
        <f t="shared" si="89"/>
        <v>1</v>
      </c>
      <c r="CV11" s="11">
        <f t="shared" si="90"/>
        <v>0</v>
      </c>
      <c r="CW11" s="11">
        <f t="shared" si="91"/>
        <v>1</v>
      </c>
      <c r="CX11" s="11">
        <f t="shared" si="92"/>
        <v>0</v>
      </c>
      <c r="CY11" s="11">
        <f t="shared" si="93"/>
        <v>0</v>
      </c>
      <c r="CZ11" s="11">
        <f t="shared" si="94"/>
        <v>0</v>
      </c>
      <c r="DA11" s="17">
        <f t="shared" si="95"/>
        <v>2</v>
      </c>
      <c r="DB11" s="12" t="s">
        <v>1333</v>
      </c>
      <c r="DC11" s="12" t="s">
        <v>1334</v>
      </c>
      <c r="DD11" s="13">
        <v>2651</v>
      </c>
      <c r="DE11" s="17">
        <f t="shared" si="96"/>
        <v>3</v>
      </c>
      <c r="DF11" s="17">
        <f t="shared" si="97"/>
        <v>2.6</v>
      </c>
      <c r="DG11" s="10" t="str">
        <f t="shared" si="98"/>
        <v>Dålig</v>
      </c>
    </row>
    <row r="12" spans="1:111" ht="15" x14ac:dyDescent="0.25">
      <c r="A12" s="6" t="s">
        <v>57</v>
      </c>
      <c r="B12" s="7">
        <v>2062</v>
      </c>
      <c r="C12" s="6" t="s">
        <v>119</v>
      </c>
      <c r="D12" s="9" t="str">
        <f t="shared" si="0"/>
        <v>Åke Nyström</v>
      </c>
      <c r="E12" s="10" t="str">
        <f t="shared" si="1"/>
        <v>ake.nystrom@mora.se</v>
      </c>
      <c r="F12" s="10" t="str">
        <f t="shared" si="2"/>
        <v>Ungdomssamordnare</v>
      </c>
      <c r="G12" s="11">
        <f t="shared" si="3"/>
        <v>1.25</v>
      </c>
      <c r="H12" s="11">
        <f t="shared" si="4"/>
        <v>0</v>
      </c>
      <c r="I12" s="11">
        <f t="shared" si="5"/>
        <v>1.25</v>
      </c>
      <c r="J12" s="11">
        <f t="shared" si="6"/>
        <v>1.25</v>
      </c>
      <c r="K12" s="11">
        <f t="shared" si="7"/>
        <v>0</v>
      </c>
      <c r="L12" s="10">
        <f t="shared" si="8"/>
        <v>3.75</v>
      </c>
      <c r="M12" s="11">
        <f t="shared" si="9"/>
        <v>1</v>
      </c>
      <c r="N12" s="11">
        <f t="shared" si="10"/>
        <v>0</v>
      </c>
      <c r="O12" s="11">
        <f t="shared" si="11"/>
        <v>1</v>
      </c>
      <c r="P12" s="11">
        <f t="shared" si="12"/>
        <v>0</v>
      </c>
      <c r="Q12" s="11">
        <f t="shared" si="13"/>
        <v>0</v>
      </c>
      <c r="R12" s="11">
        <f t="shared" si="14"/>
        <v>0</v>
      </c>
      <c r="S12" s="10">
        <f t="shared" si="15"/>
        <v>2</v>
      </c>
      <c r="T12" s="11">
        <f t="shared" si="16"/>
        <v>0.625</v>
      </c>
      <c r="U12" s="11">
        <f t="shared" si="17"/>
        <v>0.625</v>
      </c>
      <c r="V12" s="11">
        <f t="shared" si="18"/>
        <v>0</v>
      </c>
      <c r="W12" s="11">
        <f t="shared" si="19"/>
        <v>0</v>
      </c>
      <c r="X12" s="11">
        <f t="shared" si="20"/>
        <v>0.625</v>
      </c>
      <c r="Y12" s="11">
        <f t="shared" si="21"/>
        <v>0.625</v>
      </c>
      <c r="Z12" s="11">
        <f t="shared" si="22"/>
        <v>0.625</v>
      </c>
      <c r="AA12" s="11">
        <f t="shared" si="23"/>
        <v>0.625</v>
      </c>
      <c r="AB12" s="11">
        <f t="shared" si="24"/>
        <v>0</v>
      </c>
      <c r="AC12" s="10">
        <f t="shared" si="25"/>
        <v>3.75</v>
      </c>
      <c r="AD12" s="11">
        <f t="shared" si="26"/>
        <v>0</v>
      </c>
      <c r="AE12" s="11">
        <f t="shared" si="27"/>
        <v>2</v>
      </c>
      <c r="AF12" s="11">
        <f t="shared" si="28"/>
        <v>0</v>
      </c>
      <c r="AG12" s="11">
        <f t="shared" si="29"/>
        <v>2</v>
      </c>
      <c r="AH12" s="11">
        <f t="shared" si="30"/>
        <v>0</v>
      </c>
      <c r="AI12" s="11">
        <f t="shared" si="31"/>
        <v>0</v>
      </c>
      <c r="AJ12" s="10">
        <f t="shared" si="32"/>
        <v>4</v>
      </c>
      <c r="AK12" s="11">
        <f t="shared" si="33"/>
        <v>1</v>
      </c>
      <c r="AL12" s="11">
        <f t="shared" si="34"/>
        <v>1</v>
      </c>
      <c r="AM12" s="11">
        <f t="shared" si="35"/>
        <v>1</v>
      </c>
      <c r="AN12" s="11">
        <f t="shared" si="36"/>
        <v>1</v>
      </c>
      <c r="AO12" s="11">
        <f t="shared" si="37"/>
        <v>0</v>
      </c>
      <c r="AP12" s="11">
        <f t="shared" si="38"/>
        <v>0</v>
      </c>
      <c r="AQ12" s="10">
        <f t="shared" si="39"/>
        <v>4</v>
      </c>
      <c r="AR12" s="11">
        <f t="shared" si="40"/>
        <v>1</v>
      </c>
      <c r="AS12" s="11">
        <f t="shared" si="41"/>
        <v>1</v>
      </c>
      <c r="AT12" s="11">
        <f t="shared" si="42"/>
        <v>0</v>
      </c>
      <c r="AU12" s="11">
        <f t="shared" si="43"/>
        <v>0</v>
      </c>
      <c r="AV12" s="11">
        <f t="shared" si="44"/>
        <v>0</v>
      </c>
      <c r="AW12" s="11">
        <f t="shared" si="45"/>
        <v>0</v>
      </c>
      <c r="AX12" s="10">
        <f t="shared" si="46"/>
        <v>2</v>
      </c>
      <c r="AY12" s="12" t="s">
        <v>1335</v>
      </c>
      <c r="AZ12" s="12" t="s">
        <v>1336</v>
      </c>
      <c r="BA12" s="13">
        <v>2603</v>
      </c>
      <c r="BB12" s="10">
        <f t="shared" si="47"/>
        <v>3</v>
      </c>
      <c r="BC12" s="36" t="s">
        <v>1786</v>
      </c>
      <c r="BD12" s="17">
        <f t="shared" si="48"/>
        <v>3.2</v>
      </c>
      <c r="BE12" s="10" t="str">
        <f t="shared" si="49"/>
        <v>Bra</v>
      </c>
      <c r="BF12" s="6" t="s">
        <v>119</v>
      </c>
      <c r="BG12" s="9" t="str">
        <f t="shared" si="50"/>
        <v>Åke Nyström</v>
      </c>
      <c r="BH12" s="10" t="str">
        <f t="shared" si="51"/>
        <v>ake.nystrom@mora.se</v>
      </c>
      <c r="BI12" s="10"/>
      <c r="BJ12" s="11">
        <f t="shared" si="52"/>
        <v>1.25</v>
      </c>
      <c r="BK12" s="11">
        <f t="shared" si="53"/>
        <v>0</v>
      </c>
      <c r="BL12" s="11">
        <f t="shared" si="54"/>
        <v>1.25</v>
      </c>
      <c r="BM12" s="11">
        <f t="shared" si="55"/>
        <v>1.25</v>
      </c>
      <c r="BN12" s="11">
        <f t="shared" si="56"/>
        <v>0</v>
      </c>
      <c r="BO12" s="17">
        <f t="shared" si="57"/>
        <v>3.75</v>
      </c>
      <c r="BP12" s="11">
        <f t="shared" si="58"/>
        <v>1</v>
      </c>
      <c r="BQ12" s="11">
        <f t="shared" si="59"/>
        <v>0</v>
      </c>
      <c r="BR12" s="11">
        <f t="shared" si="60"/>
        <v>1</v>
      </c>
      <c r="BS12" s="11">
        <f t="shared" si="61"/>
        <v>0</v>
      </c>
      <c r="BT12" s="11">
        <f t="shared" si="62"/>
        <v>0</v>
      </c>
      <c r="BU12" s="11">
        <f t="shared" si="63"/>
        <v>0</v>
      </c>
      <c r="BV12" s="17">
        <f t="shared" si="64"/>
        <v>2</v>
      </c>
      <c r="BW12" s="11">
        <f t="shared" si="65"/>
        <v>0.625</v>
      </c>
      <c r="BX12" s="11">
        <f t="shared" si="66"/>
        <v>0.625</v>
      </c>
      <c r="BY12" s="11">
        <f t="shared" si="67"/>
        <v>0</v>
      </c>
      <c r="BZ12" s="11">
        <f t="shared" si="68"/>
        <v>0</v>
      </c>
      <c r="CA12" s="11">
        <f t="shared" si="69"/>
        <v>0.625</v>
      </c>
      <c r="CB12" s="11">
        <f t="shared" si="70"/>
        <v>0.625</v>
      </c>
      <c r="CC12" s="11">
        <f t="shared" si="71"/>
        <v>0.625</v>
      </c>
      <c r="CD12" s="11">
        <f t="shared" si="72"/>
        <v>0.625</v>
      </c>
      <c r="CE12" s="11">
        <f t="shared" si="73"/>
        <v>0</v>
      </c>
      <c r="CF12" s="17">
        <f t="shared" si="74"/>
        <v>3.75</v>
      </c>
      <c r="CG12" s="11">
        <f t="shared" si="75"/>
        <v>0</v>
      </c>
      <c r="CH12" s="11">
        <f t="shared" si="76"/>
        <v>2</v>
      </c>
      <c r="CI12" s="11">
        <f t="shared" si="77"/>
        <v>0</v>
      </c>
      <c r="CJ12" s="11">
        <f t="shared" si="78"/>
        <v>2</v>
      </c>
      <c r="CK12" s="11">
        <f t="shared" si="79"/>
        <v>0</v>
      </c>
      <c r="CL12" s="11">
        <f t="shared" si="80"/>
        <v>0</v>
      </c>
      <c r="CM12" s="17">
        <f t="shared" si="81"/>
        <v>4</v>
      </c>
      <c r="CN12" s="11">
        <f t="shared" si="82"/>
        <v>1</v>
      </c>
      <c r="CO12" s="11">
        <f t="shared" si="83"/>
        <v>1</v>
      </c>
      <c r="CP12" s="11">
        <f t="shared" si="84"/>
        <v>1</v>
      </c>
      <c r="CQ12" s="11">
        <f t="shared" si="85"/>
        <v>1</v>
      </c>
      <c r="CR12" s="11">
        <f t="shared" si="86"/>
        <v>0</v>
      </c>
      <c r="CS12" s="11">
        <f t="shared" si="87"/>
        <v>0</v>
      </c>
      <c r="CT12" s="17">
        <f t="shared" si="88"/>
        <v>4</v>
      </c>
      <c r="CU12" s="11">
        <f t="shared" si="89"/>
        <v>1</v>
      </c>
      <c r="CV12" s="11">
        <f t="shared" si="90"/>
        <v>1</v>
      </c>
      <c r="CW12" s="11">
        <f t="shared" si="91"/>
        <v>0</v>
      </c>
      <c r="CX12" s="11">
        <f t="shared" si="92"/>
        <v>0</v>
      </c>
      <c r="CY12" s="11">
        <f t="shared" si="93"/>
        <v>0</v>
      </c>
      <c r="CZ12" s="11">
        <f t="shared" si="94"/>
        <v>0</v>
      </c>
      <c r="DA12" s="17">
        <f t="shared" si="95"/>
        <v>2</v>
      </c>
      <c r="DB12" s="12" t="s">
        <v>1335</v>
      </c>
      <c r="DC12" s="12" t="s">
        <v>1336</v>
      </c>
      <c r="DD12" s="13">
        <v>2603</v>
      </c>
      <c r="DE12" s="17">
        <f t="shared" si="96"/>
        <v>3</v>
      </c>
      <c r="DF12" s="17">
        <f t="shared" si="97"/>
        <v>3.2</v>
      </c>
      <c r="DG12" s="10" t="str">
        <f t="shared" si="98"/>
        <v>Bra</v>
      </c>
    </row>
    <row r="13" spans="1:111" ht="15" x14ac:dyDescent="0.25">
      <c r="A13" s="6" t="s">
        <v>57</v>
      </c>
      <c r="B13" s="7">
        <v>2081</v>
      </c>
      <c r="C13" s="6" t="s">
        <v>66</v>
      </c>
      <c r="D13" s="9" t="str">
        <f t="shared" si="0"/>
        <v>Monica Malmqvist</v>
      </c>
      <c r="E13" s="10" t="str">
        <f t="shared" si="1"/>
        <v>monica.malmqvist@borlange.se</v>
      </c>
      <c r="F13" s="10" t="str">
        <f t="shared" si="2"/>
        <v>enhetschef</v>
      </c>
      <c r="G13" s="11">
        <f t="shared" si="3"/>
        <v>0</v>
      </c>
      <c r="H13" s="11">
        <f t="shared" si="4"/>
        <v>1.25</v>
      </c>
      <c r="I13" s="11">
        <f t="shared" si="5"/>
        <v>1.25</v>
      </c>
      <c r="J13" s="11">
        <f t="shared" si="6"/>
        <v>1.25</v>
      </c>
      <c r="K13" s="11">
        <f t="shared" si="7"/>
        <v>0</v>
      </c>
      <c r="L13" s="10">
        <f t="shared" si="8"/>
        <v>3.75</v>
      </c>
      <c r="M13" s="11">
        <f t="shared" si="9"/>
        <v>1</v>
      </c>
      <c r="N13" s="11">
        <f t="shared" si="10"/>
        <v>1</v>
      </c>
      <c r="O13" s="11">
        <f t="shared" si="11"/>
        <v>1</v>
      </c>
      <c r="P13" s="11">
        <f t="shared" si="12"/>
        <v>1</v>
      </c>
      <c r="Q13" s="11">
        <f t="shared" si="13"/>
        <v>0</v>
      </c>
      <c r="R13" s="11">
        <f t="shared" si="14"/>
        <v>0</v>
      </c>
      <c r="S13" s="10">
        <f t="shared" si="15"/>
        <v>4</v>
      </c>
      <c r="T13" s="11">
        <f t="shared" si="16"/>
        <v>0</v>
      </c>
      <c r="U13" s="11">
        <f t="shared" si="17"/>
        <v>0</v>
      </c>
      <c r="V13" s="11">
        <f t="shared" si="18"/>
        <v>0.625</v>
      </c>
      <c r="W13" s="11">
        <f t="shared" si="19"/>
        <v>0.625</v>
      </c>
      <c r="X13" s="11">
        <f t="shared" si="20"/>
        <v>0.625</v>
      </c>
      <c r="Y13" s="11">
        <f t="shared" si="21"/>
        <v>0.625</v>
      </c>
      <c r="Z13" s="11">
        <f t="shared" si="22"/>
        <v>0.625</v>
      </c>
      <c r="AA13" s="11">
        <f t="shared" si="23"/>
        <v>0.625</v>
      </c>
      <c r="AB13" s="11">
        <f t="shared" si="24"/>
        <v>0</v>
      </c>
      <c r="AC13" s="10">
        <f t="shared" si="25"/>
        <v>3.75</v>
      </c>
      <c r="AD13" s="11">
        <f t="shared" si="26"/>
        <v>1</v>
      </c>
      <c r="AE13" s="11">
        <f t="shared" si="27"/>
        <v>0</v>
      </c>
      <c r="AF13" s="11">
        <f t="shared" si="28"/>
        <v>0</v>
      </c>
      <c r="AG13" s="11">
        <f t="shared" si="29"/>
        <v>2</v>
      </c>
      <c r="AH13" s="11">
        <f t="shared" si="30"/>
        <v>0</v>
      </c>
      <c r="AI13" s="11">
        <f t="shared" si="31"/>
        <v>0</v>
      </c>
      <c r="AJ13" s="10">
        <f t="shared" si="32"/>
        <v>3</v>
      </c>
      <c r="AK13" s="11">
        <f t="shared" si="33"/>
        <v>1</v>
      </c>
      <c r="AL13" s="11">
        <f t="shared" si="34"/>
        <v>1</v>
      </c>
      <c r="AM13" s="11">
        <f t="shared" si="35"/>
        <v>1</v>
      </c>
      <c r="AN13" s="11">
        <f t="shared" si="36"/>
        <v>1</v>
      </c>
      <c r="AO13" s="11">
        <f t="shared" si="37"/>
        <v>0</v>
      </c>
      <c r="AP13" s="11">
        <f t="shared" si="38"/>
        <v>0</v>
      </c>
      <c r="AQ13" s="10">
        <f t="shared" si="39"/>
        <v>4</v>
      </c>
      <c r="AR13" s="11">
        <f t="shared" si="40"/>
        <v>0</v>
      </c>
      <c r="AS13" s="11">
        <f t="shared" si="41"/>
        <v>0</v>
      </c>
      <c r="AT13" s="11">
        <f t="shared" si="42"/>
        <v>1</v>
      </c>
      <c r="AU13" s="11">
        <f t="shared" si="43"/>
        <v>0</v>
      </c>
      <c r="AV13" s="11">
        <f t="shared" si="44"/>
        <v>1</v>
      </c>
      <c r="AW13" s="11">
        <f t="shared" si="45"/>
        <v>0</v>
      </c>
      <c r="AX13" s="10">
        <f t="shared" si="46"/>
        <v>2</v>
      </c>
      <c r="AY13" s="12" t="s">
        <v>1337</v>
      </c>
      <c r="AZ13" s="12" t="s">
        <v>1338</v>
      </c>
      <c r="BA13" s="13">
        <v>2679</v>
      </c>
      <c r="BB13" s="10">
        <f t="shared" si="47"/>
        <v>3</v>
      </c>
      <c r="BC13" s="36" t="s">
        <v>1786</v>
      </c>
      <c r="BD13" s="17">
        <f t="shared" si="48"/>
        <v>3.4</v>
      </c>
      <c r="BE13" s="10" t="str">
        <f t="shared" si="49"/>
        <v>Bra</v>
      </c>
      <c r="BF13" s="6" t="s">
        <v>66</v>
      </c>
      <c r="BG13" s="9" t="str">
        <f t="shared" si="50"/>
        <v>Monica Malmqvist</v>
      </c>
      <c r="BH13" s="10" t="str">
        <f t="shared" si="51"/>
        <v>monica.malmqvist@borlange.se</v>
      </c>
      <c r="BI13" s="10"/>
      <c r="BJ13" s="11">
        <f t="shared" si="52"/>
        <v>0</v>
      </c>
      <c r="BK13" s="11">
        <f t="shared" si="53"/>
        <v>1.25</v>
      </c>
      <c r="BL13" s="11">
        <f t="shared" si="54"/>
        <v>1.25</v>
      </c>
      <c r="BM13" s="11">
        <f t="shared" si="55"/>
        <v>1.25</v>
      </c>
      <c r="BN13" s="11">
        <f t="shared" si="56"/>
        <v>0</v>
      </c>
      <c r="BO13" s="17">
        <f t="shared" si="57"/>
        <v>3.75</v>
      </c>
      <c r="BP13" s="11">
        <f t="shared" si="58"/>
        <v>1</v>
      </c>
      <c r="BQ13" s="11">
        <f t="shared" si="59"/>
        <v>1</v>
      </c>
      <c r="BR13" s="11">
        <f t="shared" si="60"/>
        <v>1</v>
      </c>
      <c r="BS13" s="11">
        <f t="shared" si="61"/>
        <v>1</v>
      </c>
      <c r="BT13" s="11">
        <f t="shared" si="62"/>
        <v>0</v>
      </c>
      <c r="BU13" s="11">
        <f t="shared" si="63"/>
        <v>0</v>
      </c>
      <c r="BV13" s="17">
        <f t="shared" si="64"/>
        <v>4</v>
      </c>
      <c r="BW13" s="11">
        <f t="shared" si="65"/>
        <v>0</v>
      </c>
      <c r="BX13" s="11">
        <f t="shared" si="66"/>
        <v>0</v>
      </c>
      <c r="BY13" s="11">
        <f t="shared" si="67"/>
        <v>0.625</v>
      </c>
      <c r="BZ13" s="11">
        <f t="shared" si="68"/>
        <v>0.625</v>
      </c>
      <c r="CA13" s="11">
        <f t="shared" si="69"/>
        <v>0.625</v>
      </c>
      <c r="CB13" s="11">
        <f t="shared" si="70"/>
        <v>0.625</v>
      </c>
      <c r="CC13" s="11">
        <f t="shared" si="71"/>
        <v>0.625</v>
      </c>
      <c r="CD13" s="11">
        <f t="shared" si="72"/>
        <v>0.625</v>
      </c>
      <c r="CE13" s="11">
        <f t="shared" si="73"/>
        <v>0</v>
      </c>
      <c r="CF13" s="17">
        <f t="shared" si="74"/>
        <v>3.75</v>
      </c>
      <c r="CG13" s="11">
        <f t="shared" si="75"/>
        <v>1</v>
      </c>
      <c r="CH13" s="11">
        <f t="shared" si="76"/>
        <v>0</v>
      </c>
      <c r="CI13" s="11">
        <f t="shared" si="77"/>
        <v>0</v>
      </c>
      <c r="CJ13" s="11">
        <f t="shared" si="78"/>
        <v>2</v>
      </c>
      <c r="CK13" s="11">
        <f t="shared" si="79"/>
        <v>0</v>
      </c>
      <c r="CL13" s="11">
        <f t="shared" si="80"/>
        <v>0</v>
      </c>
      <c r="CM13" s="17">
        <f t="shared" si="81"/>
        <v>3</v>
      </c>
      <c r="CN13" s="11">
        <f t="shared" si="82"/>
        <v>1</v>
      </c>
      <c r="CO13" s="11">
        <f t="shared" si="83"/>
        <v>1</v>
      </c>
      <c r="CP13" s="11">
        <f t="shared" si="84"/>
        <v>1</v>
      </c>
      <c r="CQ13" s="11">
        <f t="shared" si="85"/>
        <v>1</v>
      </c>
      <c r="CR13" s="11">
        <f t="shared" si="86"/>
        <v>0</v>
      </c>
      <c r="CS13" s="11">
        <f t="shared" si="87"/>
        <v>0</v>
      </c>
      <c r="CT13" s="17">
        <f t="shared" si="88"/>
        <v>4</v>
      </c>
      <c r="CU13" s="11">
        <f t="shared" si="89"/>
        <v>0</v>
      </c>
      <c r="CV13" s="11">
        <f t="shared" si="90"/>
        <v>0</v>
      </c>
      <c r="CW13" s="11">
        <f t="shared" si="91"/>
        <v>1</v>
      </c>
      <c r="CX13" s="11">
        <f t="shared" si="92"/>
        <v>0</v>
      </c>
      <c r="CY13" s="11">
        <f t="shared" si="93"/>
        <v>1</v>
      </c>
      <c r="CZ13" s="11">
        <f t="shared" si="94"/>
        <v>0</v>
      </c>
      <c r="DA13" s="17">
        <f t="shared" si="95"/>
        <v>2</v>
      </c>
      <c r="DB13" s="12" t="s">
        <v>1337</v>
      </c>
      <c r="DC13" s="12" t="s">
        <v>1338</v>
      </c>
      <c r="DD13" s="13">
        <v>2679</v>
      </c>
      <c r="DE13" s="17">
        <f t="shared" si="96"/>
        <v>3</v>
      </c>
      <c r="DF13" s="17">
        <f t="shared" si="97"/>
        <v>3.4</v>
      </c>
      <c r="DG13" s="10" t="str">
        <f t="shared" si="98"/>
        <v>Bra</v>
      </c>
    </row>
    <row r="14" spans="1:111" ht="15" x14ac:dyDescent="0.25">
      <c r="A14" s="6" t="s">
        <v>57</v>
      </c>
      <c r="B14" s="7">
        <v>2080</v>
      </c>
      <c r="C14" s="6" t="s">
        <v>76</v>
      </c>
      <c r="D14" s="9" t="str">
        <f t="shared" si="0"/>
        <v>Anki Karlström</v>
      </c>
      <c r="E14" s="10" t="str">
        <f t="shared" si="1"/>
        <v>anki.karlstrom@falun.se</v>
      </c>
      <c r="F14" s="10" t="str">
        <f t="shared" si="2"/>
        <v>Sektionschef</v>
      </c>
      <c r="G14" s="11">
        <f t="shared" si="3"/>
        <v>0</v>
      </c>
      <c r="H14" s="11">
        <f t="shared" si="4"/>
        <v>0</v>
      </c>
      <c r="I14" s="11">
        <f t="shared" si="5"/>
        <v>0</v>
      </c>
      <c r="J14" s="11">
        <f t="shared" si="6"/>
        <v>1.25</v>
      </c>
      <c r="K14" s="11">
        <f t="shared" si="7"/>
        <v>0</v>
      </c>
      <c r="L14" s="10">
        <f t="shared" si="8"/>
        <v>1.25</v>
      </c>
      <c r="M14" s="11">
        <f t="shared" si="9"/>
        <v>0</v>
      </c>
      <c r="N14" s="11">
        <f t="shared" si="10"/>
        <v>1</v>
      </c>
      <c r="O14" s="11">
        <f t="shared" si="11"/>
        <v>1</v>
      </c>
      <c r="P14" s="11">
        <f t="shared" si="12"/>
        <v>1</v>
      </c>
      <c r="Q14" s="11">
        <f t="shared" si="13"/>
        <v>0</v>
      </c>
      <c r="R14" s="11">
        <f t="shared" si="14"/>
        <v>0</v>
      </c>
      <c r="S14" s="10">
        <f t="shared" si="15"/>
        <v>3</v>
      </c>
      <c r="T14" s="11">
        <f t="shared" si="16"/>
        <v>0</v>
      </c>
      <c r="U14" s="11">
        <f t="shared" si="17"/>
        <v>0.625</v>
      </c>
      <c r="V14" s="11">
        <f t="shared" si="18"/>
        <v>0.625</v>
      </c>
      <c r="W14" s="11">
        <f t="shared" si="19"/>
        <v>0</v>
      </c>
      <c r="X14" s="11">
        <f t="shared" si="20"/>
        <v>0</v>
      </c>
      <c r="Y14" s="11">
        <f t="shared" si="21"/>
        <v>0.625</v>
      </c>
      <c r="Z14" s="11">
        <f t="shared" si="22"/>
        <v>0.625</v>
      </c>
      <c r="AA14" s="11">
        <f t="shared" si="23"/>
        <v>0.625</v>
      </c>
      <c r="AB14" s="11">
        <f t="shared" si="24"/>
        <v>0</v>
      </c>
      <c r="AC14" s="10">
        <f t="shared" si="25"/>
        <v>3.125</v>
      </c>
      <c r="AD14" s="11">
        <f t="shared" si="26"/>
        <v>0</v>
      </c>
      <c r="AE14" s="11">
        <f t="shared" si="27"/>
        <v>2</v>
      </c>
      <c r="AF14" s="11">
        <f t="shared" si="28"/>
        <v>1</v>
      </c>
      <c r="AG14" s="11">
        <f t="shared" si="29"/>
        <v>0</v>
      </c>
      <c r="AH14" s="11">
        <f t="shared" si="30"/>
        <v>0</v>
      </c>
      <c r="AI14" s="11">
        <f t="shared" si="31"/>
        <v>0</v>
      </c>
      <c r="AJ14" s="10">
        <f t="shared" si="32"/>
        <v>3</v>
      </c>
      <c r="AK14" s="11">
        <f t="shared" si="33"/>
        <v>1</v>
      </c>
      <c r="AL14" s="11">
        <f t="shared" si="34"/>
        <v>1</v>
      </c>
      <c r="AM14" s="11">
        <f t="shared" si="35"/>
        <v>1</v>
      </c>
      <c r="AN14" s="11">
        <f t="shared" si="36"/>
        <v>1</v>
      </c>
      <c r="AO14" s="11">
        <f t="shared" si="37"/>
        <v>1</v>
      </c>
      <c r="AP14" s="11">
        <f t="shared" si="38"/>
        <v>0</v>
      </c>
      <c r="AQ14" s="10">
        <f t="shared" si="39"/>
        <v>5</v>
      </c>
      <c r="AR14" s="11">
        <f t="shared" si="40"/>
        <v>1</v>
      </c>
      <c r="AS14" s="11">
        <f t="shared" si="41"/>
        <v>1</v>
      </c>
      <c r="AT14" s="11">
        <f t="shared" si="42"/>
        <v>1</v>
      </c>
      <c r="AU14" s="11">
        <f t="shared" si="43"/>
        <v>1</v>
      </c>
      <c r="AV14" s="11">
        <f t="shared" si="44"/>
        <v>0</v>
      </c>
      <c r="AW14" s="11">
        <f t="shared" si="45"/>
        <v>0</v>
      </c>
      <c r="AX14" s="10">
        <f t="shared" si="46"/>
        <v>4</v>
      </c>
      <c r="AY14" s="12" t="s">
        <v>1339</v>
      </c>
      <c r="AZ14" s="12" t="s">
        <v>1340</v>
      </c>
      <c r="BA14" s="13">
        <v>3396</v>
      </c>
      <c r="BB14" s="10">
        <f t="shared" si="47"/>
        <v>5</v>
      </c>
      <c r="BC14" s="36" t="s">
        <v>1786</v>
      </c>
      <c r="BD14" s="17">
        <f t="shared" si="48"/>
        <v>3.5</v>
      </c>
      <c r="BE14" s="10" t="str">
        <f t="shared" si="49"/>
        <v>Bra</v>
      </c>
      <c r="BF14" s="6" t="s">
        <v>76</v>
      </c>
      <c r="BG14" s="9" t="str">
        <f t="shared" si="50"/>
        <v>Anki Karlström</v>
      </c>
      <c r="BH14" s="10" t="str">
        <f t="shared" si="51"/>
        <v>anki.karlstrom@falun.se</v>
      </c>
      <c r="BI14" s="10"/>
      <c r="BJ14" s="11">
        <f t="shared" si="52"/>
        <v>0</v>
      </c>
      <c r="BK14" s="11">
        <f t="shared" si="53"/>
        <v>0</v>
      </c>
      <c r="BL14" s="11">
        <f t="shared" si="54"/>
        <v>0</v>
      </c>
      <c r="BM14" s="11">
        <f t="shared" si="55"/>
        <v>1.25</v>
      </c>
      <c r="BN14" s="11">
        <f t="shared" si="56"/>
        <v>0</v>
      </c>
      <c r="BO14" s="17">
        <f t="shared" si="57"/>
        <v>1.25</v>
      </c>
      <c r="BP14" s="11">
        <f t="shared" si="58"/>
        <v>0</v>
      </c>
      <c r="BQ14" s="11">
        <f t="shared" si="59"/>
        <v>1</v>
      </c>
      <c r="BR14" s="11">
        <f t="shared" si="60"/>
        <v>1</v>
      </c>
      <c r="BS14" s="11">
        <f t="shared" si="61"/>
        <v>1</v>
      </c>
      <c r="BT14" s="11">
        <f t="shared" si="62"/>
        <v>0</v>
      </c>
      <c r="BU14" s="11">
        <f t="shared" si="63"/>
        <v>0</v>
      </c>
      <c r="BV14" s="17">
        <f t="shared" si="64"/>
        <v>3</v>
      </c>
      <c r="BW14" s="11">
        <f t="shared" si="65"/>
        <v>0</v>
      </c>
      <c r="BX14" s="11">
        <f t="shared" si="66"/>
        <v>0.625</v>
      </c>
      <c r="BY14" s="11">
        <f t="shared" si="67"/>
        <v>0.625</v>
      </c>
      <c r="BZ14" s="11">
        <f t="shared" si="68"/>
        <v>0</v>
      </c>
      <c r="CA14" s="11">
        <f t="shared" si="69"/>
        <v>0</v>
      </c>
      <c r="CB14" s="11">
        <f t="shared" si="70"/>
        <v>0.625</v>
      </c>
      <c r="CC14" s="11">
        <f t="shared" si="71"/>
        <v>0.625</v>
      </c>
      <c r="CD14" s="11">
        <f t="shared" si="72"/>
        <v>0.625</v>
      </c>
      <c r="CE14" s="11">
        <f t="shared" si="73"/>
        <v>0</v>
      </c>
      <c r="CF14" s="17">
        <f t="shared" si="74"/>
        <v>3.125</v>
      </c>
      <c r="CG14" s="11">
        <f t="shared" si="75"/>
        <v>0</v>
      </c>
      <c r="CH14" s="11">
        <f t="shared" si="76"/>
        <v>2</v>
      </c>
      <c r="CI14" s="11">
        <f t="shared" si="77"/>
        <v>1</v>
      </c>
      <c r="CJ14" s="11">
        <f t="shared" si="78"/>
        <v>0</v>
      </c>
      <c r="CK14" s="11">
        <f t="shared" si="79"/>
        <v>0</v>
      </c>
      <c r="CL14" s="11">
        <f t="shared" si="80"/>
        <v>0</v>
      </c>
      <c r="CM14" s="17">
        <f t="shared" si="81"/>
        <v>3</v>
      </c>
      <c r="CN14" s="11">
        <f t="shared" si="82"/>
        <v>1</v>
      </c>
      <c r="CO14" s="11">
        <f t="shared" si="83"/>
        <v>1</v>
      </c>
      <c r="CP14" s="11">
        <f t="shared" si="84"/>
        <v>1</v>
      </c>
      <c r="CQ14" s="11">
        <f t="shared" si="85"/>
        <v>1</v>
      </c>
      <c r="CR14" s="11">
        <f t="shared" si="86"/>
        <v>1</v>
      </c>
      <c r="CS14" s="11">
        <f t="shared" si="87"/>
        <v>0</v>
      </c>
      <c r="CT14" s="17">
        <f t="shared" si="88"/>
        <v>5</v>
      </c>
      <c r="CU14" s="11">
        <f t="shared" si="89"/>
        <v>1</v>
      </c>
      <c r="CV14" s="11">
        <f t="shared" si="90"/>
        <v>1</v>
      </c>
      <c r="CW14" s="11">
        <f t="shared" si="91"/>
        <v>1</v>
      </c>
      <c r="CX14" s="11">
        <f t="shared" si="92"/>
        <v>1</v>
      </c>
      <c r="CY14" s="11">
        <f t="shared" si="93"/>
        <v>0</v>
      </c>
      <c r="CZ14" s="11">
        <f t="shared" si="94"/>
        <v>0</v>
      </c>
      <c r="DA14" s="17">
        <f t="shared" si="95"/>
        <v>4</v>
      </c>
      <c r="DB14" s="12" t="s">
        <v>1339</v>
      </c>
      <c r="DC14" s="12" t="s">
        <v>1340</v>
      </c>
      <c r="DD14" s="13">
        <v>3396</v>
      </c>
      <c r="DE14" s="17">
        <f t="shared" si="96"/>
        <v>5</v>
      </c>
      <c r="DF14" s="17">
        <f t="shared" si="97"/>
        <v>3.5</v>
      </c>
      <c r="DG14" s="10" t="str">
        <f t="shared" si="98"/>
        <v>Bra</v>
      </c>
    </row>
    <row r="15" spans="1:111" ht="15" x14ac:dyDescent="0.25">
      <c r="A15" s="6" t="s">
        <v>57</v>
      </c>
      <c r="B15" s="7">
        <v>2039</v>
      </c>
      <c r="C15" s="6" t="s">
        <v>58</v>
      </c>
      <c r="D15" s="9" t="str">
        <f t="shared" si="0"/>
        <v>Tomas Nord</v>
      </c>
      <c r="E15" s="10" t="str">
        <f t="shared" si="1"/>
        <v>tomas.nord@alvdalen.se</v>
      </c>
      <c r="F15" s="10" t="str">
        <f t="shared" si="2"/>
        <v>Demokrati/Ungdomssamordnare</v>
      </c>
      <c r="G15" s="11">
        <f t="shared" si="3"/>
        <v>0</v>
      </c>
      <c r="H15" s="11">
        <f t="shared" si="4"/>
        <v>0</v>
      </c>
      <c r="I15" s="11">
        <f t="shared" si="5"/>
        <v>1.25</v>
      </c>
      <c r="J15" s="11">
        <f t="shared" si="6"/>
        <v>1.25</v>
      </c>
      <c r="K15" s="11">
        <f t="shared" si="7"/>
        <v>0</v>
      </c>
      <c r="L15" s="10">
        <f t="shared" si="8"/>
        <v>2.5</v>
      </c>
      <c r="M15" s="11">
        <f t="shared" si="9"/>
        <v>1</v>
      </c>
      <c r="N15" s="11">
        <f t="shared" si="10"/>
        <v>0</v>
      </c>
      <c r="O15" s="11">
        <f t="shared" si="11"/>
        <v>1</v>
      </c>
      <c r="P15" s="11">
        <f t="shared" si="12"/>
        <v>1</v>
      </c>
      <c r="Q15" s="11">
        <f t="shared" si="13"/>
        <v>1</v>
      </c>
      <c r="R15" s="11">
        <f t="shared" si="14"/>
        <v>0</v>
      </c>
      <c r="S15" s="10">
        <f t="shared" si="15"/>
        <v>4</v>
      </c>
      <c r="T15" s="11">
        <f t="shared" si="16"/>
        <v>0.625</v>
      </c>
      <c r="U15" s="11">
        <f t="shared" si="17"/>
        <v>0.625</v>
      </c>
      <c r="V15" s="11">
        <f t="shared" si="18"/>
        <v>0</v>
      </c>
      <c r="W15" s="11">
        <f t="shared" si="19"/>
        <v>0.625</v>
      </c>
      <c r="X15" s="11">
        <f t="shared" si="20"/>
        <v>0.625</v>
      </c>
      <c r="Y15" s="11">
        <f t="shared" si="21"/>
        <v>0.625</v>
      </c>
      <c r="Z15" s="11">
        <f t="shared" si="22"/>
        <v>0.625</v>
      </c>
      <c r="AA15" s="11">
        <f t="shared" si="23"/>
        <v>0.625</v>
      </c>
      <c r="AB15" s="11">
        <f t="shared" si="24"/>
        <v>0</v>
      </c>
      <c r="AC15" s="10">
        <f t="shared" si="25"/>
        <v>4.375</v>
      </c>
      <c r="AD15" s="11">
        <f t="shared" si="26"/>
        <v>1</v>
      </c>
      <c r="AE15" s="11">
        <f t="shared" si="27"/>
        <v>0</v>
      </c>
      <c r="AF15" s="11">
        <f t="shared" si="28"/>
        <v>1</v>
      </c>
      <c r="AG15" s="11">
        <f t="shared" si="29"/>
        <v>0</v>
      </c>
      <c r="AH15" s="11">
        <f t="shared" si="30"/>
        <v>0</v>
      </c>
      <c r="AI15" s="11">
        <f t="shared" si="31"/>
        <v>0</v>
      </c>
      <c r="AJ15" s="10">
        <f t="shared" si="32"/>
        <v>2</v>
      </c>
      <c r="AK15" s="11">
        <f t="shared" si="33"/>
        <v>1</v>
      </c>
      <c r="AL15" s="11">
        <f t="shared" si="34"/>
        <v>1</v>
      </c>
      <c r="AM15" s="11">
        <f t="shared" si="35"/>
        <v>1</v>
      </c>
      <c r="AN15" s="11">
        <f t="shared" si="36"/>
        <v>1</v>
      </c>
      <c r="AO15" s="11">
        <f t="shared" si="37"/>
        <v>0</v>
      </c>
      <c r="AP15" s="11">
        <f t="shared" si="38"/>
        <v>0</v>
      </c>
      <c r="AQ15" s="10">
        <f t="shared" si="39"/>
        <v>4</v>
      </c>
      <c r="AR15" s="11">
        <f t="shared" si="40"/>
        <v>1</v>
      </c>
      <c r="AS15" s="11">
        <f t="shared" si="41"/>
        <v>1</v>
      </c>
      <c r="AT15" s="11">
        <f t="shared" si="42"/>
        <v>1</v>
      </c>
      <c r="AU15" s="11">
        <f t="shared" si="43"/>
        <v>0</v>
      </c>
      <c r="AV15" s="11">
        <f t="shared" si="44"/>
        <v>1</v>
      </c>
      <c r="AW15" s="11">
        <f t="shared" si="45"/>
        <v>0</v>
      </c>
      <c r="AX15" s="10">
        <f t="shared" si="46"/>
        <v>4</v>
      </c>
      <c r="AY15" s="12" t="s">
        <v>1341</v>
      </c>
      <c r="AZ15" s="12" t="s">
        <v>1342</v>
      </c>
      <c r="BA15" s="13">
        <v>2833</v>
      </c>
      <c r="BB15" s="10">
        <f t="shared" si="47"/>
        <v>4</v>
      </c>
      <c r="BC15" s="36" t="s">
        <v>1786</v>
      </c>
      <c r="BD15" s="17">
        <f t="shared" si="48"/>
        <v>3.6</v>
      </c>
      <c r="BE15" s="10" t="str">
        <f t="shared" si="49"/>
        <v>Bra</v>
      </c>
      <c r="BF15" s="6" t="s">
        <v>58</v>
      </c>
      <c r="BG15" s="9" t="str">
        <f t="shared" si="50"/>
        <v>Tomas Nord</v>
      </c>
      <c r="BH15" s="10" t="str">
        <f t="shared" si="51"/>
        <v>tomas.nord@alvdalen.se</v>
      </c>
      <c r="BI15" s="10"/>
      <c r="BJ15" s="11">
        <f t="shared" si="52"/>
        <v>0</v>
      </c>
      <c r="BK15" s="11">
        <f t="shared" si="53"/>
        <v>0</v>
      </c>
      <c r="BL15" s="11">
        <f t="shared" si="54"/>
        <v>1.25</v>
      </c>
      <c r="BM15" s="11">
        <f t="shared" si="55"/>
        <v>1.25</v>
      </c>
      <c r="BN15" s="11">
        <f t="shared" si="56"/>
        <v>0</v>
      </c>
      <c r="BO15" s="17">
        <f t="shared" si="57"/>
        <v>2.5</v>
      </c>
      <c r="BP15" s="11">
        <f t="shared" si="58"/>
        <v>1</v>
      </c>
      <c r="BQ15" s="11">
        <f t="shared" si="59"/>
        <v>0</v>
      </c>
      <c r="BR15" s="11">
        <f t="shared" si="60"/>
        <v>1</v>
      </c>
      <c r="BS15" s="11">
        <f t="shared" si="61"/>
        <v>1</v>
      </c>
      <c r="BT15" s="11">
        <f t="shared" si="62"/>
        <v>1</v>
      </c>
      <c r="BU15" s="11">
        <f t="shared" si="63"/>
        <v>0</v>
      </c>
      <c r="BV15" s="17">
        <f t="shared" si="64"/>
        <v>4</v>
      </c>
      <c r="BW15" s="11">
        <f t="shared" si="65"/>
        <v>0.625</v>
      </c>
      <c r="BX15" s="11">
        <f t="shared" si="66"/>
        <v>0.625</v>
      </c>
      <c r="BY15" s="11">
        <f t="shared" si="67"/>
        <v>0</v>
      </c>
      <c r="BZ15" s="11">
        <f t="shared" si="68"/>
        <v>0.625</v>
      </c>
      <c r="CA15" s="11">
        <f t="shared" si="69"/>
        <v>0.625</v>
      </c>
      <c r="CB15" s="11">
        <f t="shared" si="70"/>
        <v>0.625</v>
      </c>
      <c r="CC15" s="11">
        <f t="shared" si="71"/>
        <v>0.625</v>
      </c>
      <c r="CD15" s="11">
        <f t="shared" si="72"/>
        <v>0.625</v>
      </c>
      <c r="CE15" s="11">
        <f t="shared" si="73"/>
        <v>0</v>
      </c>
      <c r="CF15" s="17">
        <f t="shared" si="74"/>
        <v>4.375</v>
      </c>
      <c r="CG15" s="11">
        <f t="shared" si="75"/>
        <v>1</v>
      </c>
      <c r="CH15" s="11">
        <f t="shared" si="76"/>
        <v>0</v>
      </c>
      <c r="CI15" s="11">
        <f t="shared" si="77"/>
        <v>1</v>
      </c>
      <c r="CJ15" s="11">
        <f t="shared" si="78"/>
        <v>0</v>
      </c>
      <c r="CK15" s="11">
        <f t="shared" si="79"/>
        <v>0</v>
      </c>
      <c r="CL15" s="11">
        <f t="shared" si="80"/>
        <v>0</v>
      </c>
      <c r="CM15" s="17">
        <f t="shared" si="81"/>
        <v>2</v>
      </c>
      <c r="CN15" s="11">
        <f t="shared" si="82"/>
        <v>1</v>
      </c>
      <c r="CO15" s="11">
        <f t="shared" si="83"/>
        <v>1</v>
      </c>
      <c r="CP15" s="11">
        <f t="shared" si="84"/>
        <v>1</v>
      </c>
      <c r="CQ15" s="11">
        <f t="shared" si="85"/>
        <v>1</v>
      </c>
      <c r="CR15" s="11">
        <f t="shared" si="86"/>
        <v>0</v>
      </c>
      <c r="CS15" s="11">
        <f t="shared" si="87"/>
        <v>0</v>
      </c>
      <c r="CT15" s="17">
        <f t="shared" si="88"/>
        <v>4</v>
      </c>
      <c r="CU15" s="11">
        <f t="shared" si="89"/>
        <v>1</v>
      </c>
      <c r="CV15" s="11">
        <f t="shared" si="90"/>
        <v>1</v>
      </c>
      <c r="CW15" s="11">
        <f t="shared" si="91"/>
        <v>1</v>
      </c>
      <c r="CX15" s="11">
        <f t="shared" si="92"/>
        <v>0</v>
      </c>
      <c r="CY15" s="11">
        <f t="shared" si="93"/>
        <v>1</v>
      </c>
      <c r="CZ15" s="11">
        <f t="shared" si="94"/>
        <v>0</v>
      </c>
      <c r="DA15" s="17">
        <f t="shared" si="95"/>
        <v>4</v>
      </c>
      <c r="DB15" s="12" t="s">
        <v>1341</v>
      </c>
      <c r="DC15" s="12" t="s">
        <v>1342</v>
      </c>
      <c r="DD15" s="13">
        <v>2833</v>
      </c>
      <c r="DE15" s="17">
        <f t="shared" si="96"/>
        <v>4</v>
      </c>
      <c r="DF15" s="17">
        <f t="shared" si="97"/>
        <v>3.6</v>
      </c>
      <c r="DG15" s="10" t="str">
        <f t="shared" si="98"/>
        <v>Bra</v>
      </c>
    </row>
    <row r="16" spans="1:111" ht="15" x14ac:dyDescent="0.25">
      <c r="A16" s="6" t="s">
        <v>57</v>
      </c>
      <c r="B16" s="7">
        <v>2031</v>
      </c>
      <c r="C16" s="6" t="s">
        <v>133</v>
      </c>
      <c r="D16" s="9" t="str">
        <f t="shared" si="0"/>
        <v>Christina Nordmark</v>
      </c>
      <c r="E16" s="10" t="str">
        <f t="shared" si="1"/>
        <v>christina.nordmark@rattvik.se</v>
      </c>
      <c r="F16" s="10" t="str">
        <f t="shared" si="2"/>
        <v>Ungdomskonsulent</v>
      </c>
      <c r="G16" s="11">
        <f t="shared" si="3"/>
        <v>1.25</v>
      </c>
      <c r="H16" s="11">
        <f t="shared" si="4"/>
        <v>0</v>
      </c>
      <c r="I16" s="11">
        <f t="shared" si="5"/>
        <v>1.25</v>
      </c>
      <c r="J16" s="11">
        <f t="shared" si="6"/>
        <v>1.25</v>
      </c>
      <c r="K16" s="11">
        <f t="shared" si="7"/>
        <v>0</v>
      </c>
      <c r="L16" s="10">
        <f t="shared" si="8"/>
        <v>3.75</v>
      </c>
      <c r="M16" s="11">
        <f t="shared" si="9"/>
        <v>0</v>
      </c>
      <c r="N16" s="11">
        <f t="shared" si="10"/>
        <v>0</v>
      </c>
      <c r="O16" s="11">
        <f t="shared" si="11"/>
        <v>1</v>
      </c>
      <c r="P16" s="11">
        <f t="shared" si="12"/>
        <v>1</v>
      </c>
      <c r="Q16" s="11">
        <f t="shared" si="13"/>
        <v>0</v>
      </c>
      <c r="R16" s="11">
        <f t="shared" si="14"/>
        <v>0</v>
      </c>
      <c r="S16" s="10">
        <f t="shared" si="15"/>
        <v>2</v>
      </c>
      <c r="T16" s="11">
        <f t="shared" si="16"/>
        <v>0.625</v>
      </c>
      <c r="U16" s="11">
        <f t="shared" si="17"/>
        <v>0.625</v>
      </c>
      <c r="V16" s="11">
        <f t="shared" si="18"/>
        <v>0.625</v>
      </c>
      <c r="W16" s="11">
        <f t="shared" si="19"/>
        <v>0.625</v>
      </c>
      <c r="X16" s="11">
        <f t="shared" si="20"/>
        <v>0.625</v>
      </c>
      <c r="Y16" s="11">
        <f t="shared" si="21"/>
        <v>0.625</v>
      </c>
      <c r="Z16" s="11">
        <f t="shared" si="22"/>
        <v>0.625</v>
      </c>
      <c r="AA16" s="11">
        <f t="shared" si="23"/>
        <v>0.625</v>
      </c>
      <c r="AB16" s="11">
        <f t="shared" si="24"/>
        <v>0</v>
      </c>
      <c r="AC16" s="10">
        <f t="shared" si="25"/>
        <v>5</v>
      </c>
      <c r="AD16" s="11">
        <f t="shared" si="26"/>
        <v>0</v>
      </c>
      <c r="AE16" s="11">
        <f t="shared" si="27"/>
        <v>2</v>
      </c>
      <c r="AF16" s="11">
        <f t="shared" si="28"/>
        <v>1</v>
      </c>
      <c r="AG16" s="11">
        <f t="shared" si="29"/>
        <v>0</v>
      </c>
      <c r="AH16" s="11">
        <f t="shared" si="30"/>
        <v>1</v>
      </c>
      <c r="AI16" s="11">
        <f t="shared" si="31"/>
        <v>0</v>
      </c>
      <c r="AJ16" s="10">
        <f t="shared" si="32"/>
        <v>4</v>
      </c>
      <c r="AK16" s="11">
        <f t="shared" si="33"/>
        <v>1</v>
      </c>
      <c r="AL16" s="11">
        <f t="shared" si="34"/>
        <v>1</v>
      </c>
      <c r="AM16" s="11">
        <f t="shared" si="35"/>
        <v>1</v>
      </c>
      <c r="AN16" s="11">
        <f t="shared" si="36"/>
        <v>1</v>
      </c>
      <c r="AO16" s="11">
        <f t="shared" si="37"/>
        <v>0</v>
      </c>
      <c r="AP16" s="11">
        <f t="shared" si="38"/>
        <v>0</v>
      </c>
      <c r="AQ16" s="10">
        <f t="shared" si="39"/>
        <v>4</v>
      </c>
      <c r="AR16" s="11">
        <f t="shared" si="40"/>
        <v>1</v>
      </c>
      <c r="AS16" s="11">
        <f t="shared" si="41"/>
        <v>1</v>
      </c>
      <c r="AT16" s="11">
        <f t="shared" si="42"/>
        <v>1</v>
      </c>
      <c r="AU16" s="11">
        <f t="shared" si="43"/>
        <v>0</v>
      </c>
      <c r="AV16" s="11">
        <f t="shared" si="44"/>
        <v>0</v>
      </c>
      <c r="AW16" s="11">
        <f t="shared" si="45"/>
        <v>0</v>
      </c>
      <c r="AX16" s="10">
        <f t="shared" si="46"/>
        <v>3</v>
      </c>
      <c r="AY16" s="12" t="s">
        <v>1343</v>
      </c>
      <c r="AZ16" s="12" t="s">
        <v>1344</v>
      </c>
      <c r="BA16" s="13">
        <v>2786</v>
      </c>
      <c r="BB16" s="10">
        <f t="shared" si="47"/>
        <v>3</v>
      </c>
      <c r="BC16" s="36" t="s">
        <v>1786</v>
      </c>
      <c r="BD16" s="17">
        <f t="shared" si="48"/>
        <v>3.5</v>
      </c>
      <c r="BE16" s="10" t="str">
        <f t="shared" si="49"/>
        <v>Bra</v>
      </c>
      <c r="BF16" s="6" t="s">
        <v>133</v>
      </c>
      <c r="BG16" s="9" t="str">
        <f t="shared" si="50"/>
        <v>Christina Nordmark</v>
      </c>
      <c r="BH16" s="10" t="str">
        <f t="shared" si="51"/>
        <v>christina.nordmark@rattvik.se</v>
      </c>
      <c r="BI16" s="10"/>
      <c r="BJ16" s="11">
        <f t="shared" si="52"/>
        <v>1.25</v>
      </c>
      <c r="BK16" s="11">
        <f t="shared" si="53"/>
        <v>0</v>
      </c>
      <c r="BL16" s="11">
        <f t="shared" si="54"/>
        <v>1.25</v>
      </c>
      <c r="BM16" s="11">
        <f t="shared" si="55"/>
        <v>1.25</v>
      </c>
      <c r="BN16" s="11">
        <f t="shared" si="56"/>
        <v>0</v>
      </c>
      <c r="BO16" s="17">
        <f t="shared" si="57"/>
        <v>3.75</v>
      </c>
      <c r="BP16" s="11">
        <f t="shared" si="58"/>
        <v>0</v>
      </c>
      <c r="BQ16" s="11">
        <f t="shared" si="59"/>
        <v>0</v>
      </c>
      <c r="BR16" s="11">
        <f t="shared" si="60"/>
        <v>1</v>
      </c>
      <c r="BS16" s="11">
        <f t="shared" si="61"/>
        <v>1</v>
      </c>
      <c r="BT16" s="11">
        <f t="shared" si="62"/>
        <v>0</v>
      </c>
      <c r="BU16" s="11">
        <f t="shared" si="63"/>
        <v>0</v>
      </c>
      <c r="BV16" s="17">
        <f t="shared" si="64"/>
        <v>2</v>
      </c>
      <c r="BW16" s="11">
        <f t="shared" si="65"/>
        <v>0.625</v>
      </c>
      <c r="BX16" s="11">
        <f t="shared" si="66"/>
        <v>0.625</v>
      </c>
      <c r="BY16" s="11">
        <f t="shared" si="67"/>
        <v>0.625</v>
      </c>
      <c r="BZ16" s="11">
        <f t="shared" si="68"/>
        <v>0.625</v>
      </c>
      <c r="CA16" s="11">
        <f t="shared" si="69"/>
        <v>0.625</v>
      </c>
      <c r="CB16" s="11">
        <f t="shared" si="70"/>
        <v>0.625</v>
      </c>
      <c r="CC16" s="11">
        <f t="shared" si="71"/>
        <v>0.625</v>
      </c>
      <c r="CD16" s="11">
        <f t="shared" si="72"/>
        <v>0.625</v>
      </c>
      <c r="CE16" s="11">
        <f t="shared" si="73"/>
        <v>0</v>
      </c>
      <c r="CF16" s="17">
        <f t="shared" si="74"/>
        <v>5</v>
      </c>
      <c r="CG16" s="11">
        <f t="shared" si="75"/>
        <v>0</v>
      </c>
      <c r="CH16" s="11">
        <f t="shared" si="76"/>
        <v>2</v>
      </c>
      <c r="CI16" s="11">
        <f t="shared" si="77"/>
        <v>1</v>
      </c>
      <c r="CJ16" s="11">
        <f t="shared" si="78"/>
        <v>0</v>
      </c>
      <c r="CK16" s="11">
        <f t="shared" si="79"/>
        <v>1</v>
      </c>
      <c r="CL16" s="11">
        <f t="shared" si="80"/>
        <v>0</v>
      </c>
      <c r="CM16" s="17">
        <f t="shared" si="81"/>
        <v>4</v>
      </c>
      <c r="CN16" s="11">
        <f t="shared" si="82"/>
        <v>1</v>
      </c>
      <c r="CO16" s="11">
        <f t="shared" si="83"/>
        <v>1</v>
      </c>
      <c r="CP16" s="11">
        <f t="shared" si="84"/>
        <v>1</v>
      </c>
      <c r="CQ16" s="11">
        <f t="shared" si="85"/>
        <v>1</v>
      </c>
      <c r="CR16" s="11">
        <f t="shared" si="86"/>
        <v>0</v>
      </c>
      <c r="CS16" s="11">
        <f t="shared" si="87"/>
        <v>0</v>
      </c>
      <c r="CT16" s="17">
        <f t="shared" si="88"/>
        <v>4</v>
      </c>
      <c r="CU16" s="11">
        <f t="shared" si="89"/>
        <v>1</v>
      </c>
      <c r="CV16" s="11">
        <f t="shared" si="90"/>
        <v>1</v>
      </c>
      <c r="CW16" s="11">
        <f t="shared" si="91"/>
        <v>1</v>
      </c>
      <c r="CX16" s="11">
        <f t="shared" si="92"/>
        <v>0</v>
      </c>
      <c r="CY16" s="11">
        <f t="shared" si="93"/>
        <v>0</v>
      </c>
      <c r="CZ16" s="11">
        <f t="shared" si="94"/>
        <v>0</v>
      </c>
      <c r="DA16" s="17">
        <f t="shared" si="95"/>
        <v>3</v>
      </c>
      <c r="DB16" s="12" t="s">
        <v>1343</v>
      </c>
      <c r="DC16" s="12" t="s">
        <v>1344</v>
      </c>
      <c r="DD16" s="13">
        <v>2786</v>
      </c>
      <c r="DE16" s="17">
        <f t="shared" si="96"/>
        <v>3</v>
      </c>
      <c r="DF16" s="17">
        <f t="shared" si="97"/>
        <v>3.5</v>
      </c>
      <c r="DG16" s="10" t="str">
        <f t="shared" si="98"/>
        <v>Bra</v>
      </c>
    </row>
    <row r="17" spans="1:111" ht="15" x14ac:dyDescent="0.25">
      <c r="A17" s="6" t="s">
        <v>57</v>
      </c>
      <c r="B17" s="7">
        <v>2085</v>
      </c>
      <c r="C17" s="6" t="s">
        <v>105</v>
      </c>
      <c r="D17" s="9" t="str">
        <f t="shared" si="0"/>
        <v>Lisa Haglund</v>
      </c>
      <c r="E17" s="10" t="str">
        <f t="shared" si="1"/>
        <v>lisa.haglund@ludvika.se</v>
      </c>
      <c r="F17" s="10" t="str">
        <f t="shared" si="2"/>
        <v>Ungdomskonsulent</v>
      </c>
      <c r="G17" s="11">
        <f t="shared" si="3"/>
        <v>1.25</v>
      </c>
      <c r="H17" s="11">
        <f t="shared" si="4"/>
        <v>0</v>
      </c>
      <c r="I17" s="11">
        <f t="shared" si="5"/>
        <v>1.25</v>
      </c>
      <c r="J17" s="11">
        <f t="shared" si="6"/>
        <v>1.25</v>
      </c>
      <c r="K17" s="11">
        <f t="shared" si="7"/>
        <v>0</v>
      </c>
      <c r="L17" s="10">
        <f t="shared" si="8"/>
        <v>3.75</v>
      </c>
      <c r="M17" s="11">
        <f t="shared" si="9"/>
        <v>1</v>
      </c>
      <c r="N17" s="11">
        <f t="shared" si="10"/>
        <v>1</v>
      </c>
      <c r="O17" s="11">
        <f t="shared" si="11"/>
        <v>1</v>
      </c>
      <c r="P17" s="11">
        <f t="shared" si="12"/>
        <v>1</v>
      </c>
      <c r="Q17" s="11">
        <f t="shared" si="13"/>
        <v>1</v>
      </c>
      <c r="R17" s="11">
        <f t="shared" si="14"/>
        <v>0</v>
      </c>
      <c r="S17" s="10">
        <f t="shared" si="15"/>
        <v>5</v>
      </c>
      <c r="T17" s="11">
        <f t="shared" si="16"/>
        <v>0.625</v>
      </c>
      <c r="U17" s="11">
        <f t="shared" si="17"/>
        <v>0.625</v>
      </c>
      <c r="V17" s="11">
        <f t="shared" si="18"/>
        <v>0.625</v>
      </c>
      <c r="W17" s="11">
        <f t="shared" si="19"/>
        <v>0.625</v>
      </c>
      <c r="X17" s="11">
        <f t="shared" si="20"/>
        <v>0.625</v>
      </c>
      <c r="Y17" s="11">
        <f t="shared" si="21"/>
        <v>0.625</v>
      </c>
      <c r="Z17" s="11">
        <f t="shared" si="22"/>
        <v>0.625</v>
      </c>
      <c r="AA17" s="11">
        <f t="shared" si="23"/>
        <v>0.625</v>
      </c>
      <c r="AB17" s="11">
        <f t="shared" si="24"/>
        <v>0</v>
      </c>
      <c r="AC17" s="10">
        <f t="shared" si="25"/>
        <v>5</v>
      </c>
      <c r="AD17" s="11">
        <f t="shared" si="26"/>
        <v>0</v>
      </c>
      <c r="AE17" s="11">
        <f t="shared" si="27"/>
        <v>2</v>
      </c>
      <c r="AF17" s="11">
        <f t="shared" si="28"/>
        <v>0</v>
      </c>
      <c r="AG17" s="11">
        <f t="shared" si="29"/>
        <v>2</v>
      </c>
      <c r="AH17" s="11">
        <f t="shared" si="30"/>
        <v>0</v>
      </c>
      <c r="AI17" s="11">
        <f t="shared" si="31"/>
        <v>0</v>
      </c>
      <c r="AJ17" s="10">
        <f t="shared" si="32"/>
        <v>4</v>
      </c>
      <c r="AK17" s="11">
        <f t="shared" si="33"/>
        <v>1</v>
      </c>
      <c r="AL17" s="11">
        <f t="shared" si="34"/>
        <v>1</v>
      </c>
      <c r="AM17" s="11">
        <f t="shared" si="35"/>
        <v>1</v>
      </c>
      <c r="AN17" s="11">
        <f t="shared" si="36"/>
        <v>1</v>
      </c>
      <c r="AO17" s="11">
        <f t="shared" si="37"/>
        <v>1</v>
      </c>
      <c r="AP17" s="11">
        <f t="shared" si="38"/>
        <v>0</v>
      </c>
      <c r="AQ17" s="10">
        <f t="shared" si="39"/>
        <v>5</v>
      </c>
      <c r="AR17" s="11">
        <f t="shared" si="40"/>
        <v>1</v>
      </c>
      <c r="AS17" s="11">
        <f t="shared" si="41"/>
        <v>1</v>
      </c>
      <c r="AT17" s="11">
        <f t="shared" si="42"/>
        <v>1</v>
      </c>
      <c r="AU17" s="11">
        <f t="shared" si="43"/>
        <v>1</v>
      </c>
      <c r="AV17" s="11">
        <f t="shared" si="44"/>
        <v>1</v>
      </c>
      <c r="AW17" s="11">
        <f t="shared" si="45"/>
        <v>0</v>
      </c>
      <c r="AX17" s="10">
        <f t="shared" si="46"/>
        <v>5</v>
      </c>
      <c r="AY17" s="12" t="s">
        <v>1345</v>
      </c>
      <c r="AZ17" s="12" t="s">
        <v>1346</v>
      </c>
      <c r="BA17" s="13">
        <v>3096</v>
      </c>
      <c r="BB17" s="10">
        <f t="shared" si="47"/>
        <v>4</v>
      </c>
      <c r="BC17" s="37" t="s">
        <v>1787</v>
      </c>
      <c r="BD17" s="17">
        <f t="shared" si="48"/>
        <v>4.5</v>
      </c>
      <c r="BE17" s="10" t="str">
        <f t="shared" si="49"/>
        <v>Bra</v>
      </c>
      <c r="BF17" s="6" t="s">
        <v>105</v>
      </c>
      <c r="BG17" s="9" t="str">
        <f t="shared" si="50"/>
        <v>Lisa Haglund</v>
      </c>
      <c r="BH17" s="10" t="str">
        <f t="shared" si="51"/>
        <v>lisa.haglund@ludvika.se</v>
      </c>
      <c r="BI17" s="10"/>
      <c r="BJ17" s="11">
        <f t="shared" si="52"/>
        <v>1.25</v>
      </c>
      <c r="BK17" s="11">
        <f t="shared" si="53"/>
        <v>0</v>
      </c>
      <c r="BL17" s="11">
        <f t="shared" si="54"/>
        <v>1.25</v>
      </c>
      <c r="BM17" s="11">
        <f t="shared" si="55"/>
        <v>1.25</v>
      </c>
      <c r="BN17" s="11">
        <f t="shared" si="56"/>
        <v>0</v>
      </c>
      <c r="BO17" s="17">
        <f t="shared" si="57"/>
        <v>3.75</v>
      </c>
      <c r="BP17" s="11">
        <f t="shared" si="58"/>
        <v>1</v>
      </c>
      <c r="BQ17" s="11">
        <f t="shared" si="59"/>
        <v>1</v>
      </c>
      <c r="BR17" s="11">
        <f t="shared" si="60"/>
        <v>1</v>
      </c>
      <c r="BS17" s="11">
        <f t="shared" si="61"/>
        <v>1</v>
      </c>
      <c r="BT17" s="11">
        <f t="shared" si="62"/>
        <v>1</v>
      </c>
      <c r="BU17" s="11">
        <f t="shared" si="63"/>
        <v>0</v>
      </c>
      <c r="BV17" s="17">
        <f t="shared" si="64"/>
        <v>5</v>
      </c>
      <c r="BW17" s="11">
        <f t="shared" si="65"/>
        <v>0.625</v>
      </c>
      <c r="BX17" s="11">
        <f t="shared" si="66"/>
        <v>0.625</v>
      </c>
      <c r="BY17" s="11">
        <f t="shared" si="67"/>
        <v>0.625</v>
      </c>
      <c r="BZ17" s="11">
        <f t="shared" si="68"/>
        <v>0.625</v>
      </c>
      <c r="CA17" s="11">
        <f t="shared" si="69"/>
        <v>0.625</v>
      </c>
      <c r="CB17" s="11">
        <f t="shared" si="70"/>
        <v>0.625</v>
      </c>
      <c r="CC17" s="11">
        <f t="shared" si="71"/>
        <v>0.625</v>
      </c>
      <c r="CD17" s="11">
        <f t="shared" si="72"/>
        <v>0.625</v>
      </c>
      <c r="CE17" s="11">
        <f t="shared" si="73"/>
        <v>0</v>
      </c>
      <c r="CF17" s="17">
        <f t="shared" si="74"/>
        <v>5</v>
      </c>
      <c r="CG17" s="11">
        <f t="shared" si="75"/>
        <v>0</v>
      </c>
      <c r="CH17" s="11">
        <f t="shared" si="76"/>
        <v>2</v>
      </c>
      <c r="CI17" s="11">
        <f t="shared" si="77"/>
        <v>0</v>
      </c>
      <c r="CJ17" s="11">
        <f t="shared" si="78"/>
        <v>2</v>
      </c>
      <c r="CK17" s="11">
        <f t="shared" si="79"/>
        <v>0</v>
      </c>
      <c r="CL17" s="11">
        <f t="shared" si="80"/>
        <v>0</v>
      </c>
      <c r="CM17" s="17">
        <f t="shared" si="81"/>
        <v>4</v>
      </c>
      <c r="CN17" s="11">
        <f t="shared" si="82"/>
        <v>1</v>
      </c>
      <c r="CO17" s="11">
        <f t="shared" si="83"/>
        <v>1</v>
      </c>
      <c r="CP17" s="11">
        <f t="shared" si="84"/>
        <v>1</v>
      </c>
      <c r="CQ17" s="11">
        <f t="shared" si="85"/>
        <v>1</v>
      </c>
      <c r="CR17" s="11">
        <f t="shared" si="86"/>
        <v>1</v>
      </c>
      <c r="CS17" s="11">
        <f t="shared" si="87"/>
        <v>0</v>
      </c>
      <c r="CT17" s="17">
        <f t="shared" si="88"/>
        <v>5</v>
      </c>
      <c r="CU17" s="11">
        <f t="shared" si="89"/>
        <v>1</v>
      </c>
      <c r="CV17" s="11">
        <f t="shared" si="90"/>
        <v>1</v>
      </c>
      <c r="CW17" s="11">
        <f t="shared" si="91"/>
        <v>1</v>
      </c>
      <c r="CX17" s="11">
        <f t="shared" si="92"/>
        <v>1</v>
      </c>
      <c r="CY17" s="11">
        <f t="shared" si="93"/>
        <v>1</v>
      </c>
      <c r="CZ17" s="11">
        <f t="shared" si="94"/>
        <v>0</v>
      </c>
      <c r="DA17" s="17">
        <f t="shared" si="95"/>
        <v>5</v>
      </c>
      <c r="DB17" s="12" t="s">
        <v>1345</v>
      </c>
      <c r="DC17" s="12" t="s">
        <v>1346</v>
      </c>
      <c r="DD17" s="13">
        <v>3096</v>
      </c>
      <c r="DE17" s="17">
        <f t="shared" si="96"/>
        <v>4</v>
      </c>
      <c r="DF17" s="17">
        <f t="shared" si="97"/>
        <v>4.5</v>
      </c>
      <c r="DG17" s="10" t="str">
        <f t="shared" si="98"/>
        <v>Bra</v>
      </c>
    </row>
    <row r="18" spans="1:111" ht="14.25" x14ac:dyDescent="0.2">
      <c r="A18" s="6"/>
      <c r="B18" s="7"/>
      <c r="C18" s="6"/>
      <c r="D18" s="9"/>
      <c r="E18" s="10"/>
      <c r="F18" s="10"/>
      <c r="G18" s="11"/>
      <c r="H18" s="11"/>
      <c r="I18" s="11"/>
      <c r="J18" s="11"/>
      <c r="K18" s="11"/>
      <c r="L18" s="10"/>
      <c r="M18" s="11"/>
      <c r="N18" s="11"/>
      <c r="O18" s="11"/>
      <c r="P18" s="11"/>
      <c r="Q18" s="11"/>
      <c r="R18" s="11"/>
      <c r="S18" s="10"/>
      <c r="T18" s="11"/>
      <c r="U18" s="11"/>
      <c r="V18" s="11"/>
      <c r="W18" s="11"/>
      <c r="X18" s="11"/>
      <c r="Y18" s="11"/>
      <c r="Z18" s="11"/>
      <c r="AA18" s="11"/>
      <c r="AB18" s="11"/>
      <c r="AC18" s="10"/>
      <c r="AD18" s="11"/>
      <c r="AE18" s="11"/>
      <c r="AF18" s="11"/>
      <c r="AG18" s="11"/>
      <c r="AH18" s="11"/>
      <c r="AI18" s="11"/>
      <c r="AJ18" s="10"/>
      <c r="AK18" s="11"/>
      <c r="AL18" s="11"/>
      <c r="AM18" s="11"/>
      <c r="AN18" s="11"/>
      <c r="AO18" s="11"/>
      <c r="AP18" s="11"/>
      <c r="AQ18" s="10"/>
      <c r="AR18" s="11"/>
      <c r="AS18" s="11"/>
      <c r="AT18" s="11"/>
      <c r="AU18" s="11"/>
      <c r="AV18" s="11"/>
      <c r="AW18" s="11"/>
      <c r="AX18" s="10"/>
      <c r="AY18" s="12"/>
      <c r="AZ18" s="12"/>
      <c r="BA18" s="13"/>
      <c r="BB18" s="10"/>
      <c r="BC18" s="10"/>
      <c r="BD18" s="17"/>
      <c r="BE18" s="10"/>
      <c r="BF18" s="6"/>
      <c r="BG18" s="9"/>
      <c r="BH18" s="10"/>
      <c r="BI18" s="10"/>
      <c r="BJ18" s="11"/>
      <c r="BK18" s="11"/>
      <c r="BL18" s="11"/>
      <c r="BM18" s="11"/>
      <c r="BN18" s="11"/>
      <c r="BO18" s="17"/>
      <c r="BP18" s="11"/>
      <c r="BQ18" s="11"/>
      <c r="BR18" s="11"/>
      <c r="BS18" s="11"/>
      <c r="BT18" s="11"/>
      <c r="BU18" s="11"/>
      <c r="BV18" s="17"/>
      <c r="BW18" s="11"/>
      <c r="BX18" s="11"/>
      <c r="BY18" s="11"/>
      <c r="BZ18" s="11"/>
      <c r="CA18" s="11"/>
      <c r="CB18" s="11"/>
      <c r="CC18" s="11"/>
      <c r="CD18" s="11"/>
      <c r="CE18" s="11"/>
      <c r="CF18" s="17"/>
      <c r="CG18" s="11"/>
      <c r="CH18" s="11"/>
      <c r="CI18" s="11"/>
      <c r="CJ18" s="11"/>
      <c r="CK18" s="11"/>
      <c r="CL18" s="11"/>
      <c r="CM18" s="17"/>
      <c r="CN18" s="11"/>
      <c r="CO18" s="11"/>
      <c r="CP18" s="11"/>
      <c r="CQ18" s="11"/>
      <c r="CR18" s="11"/>
      <c r="CS18" s="11"/>
      <c r="CT18" s="17"/>
      <c r="CU18" s="11"/>
      <c r="CV18" s="11"/>
      <c r="CW18" s="11"/>
      <c r="CX18" s="11"/>
      <c r="CY18" s="11"/>
      <c r="CZ18" s="11"/>
      <c r="DA18" s="17"/>
      <c r="DB18" s="12"/>
      <c r="DC18" s="12"/>
      <c r="DD18" s="13"/>
      <c r="DE18" s="17"/>
      <c r="DF18" s="17"/>
      <c r="DG18" s="10"/>
    </row>
    <row r="19" spans="1:111" ht="15" x14ac:dyDescent="0.25">
      <c r="A19" s="6"/>
      <c r="B19" s="7"/>
      <c r="C19" s="19" t="s">
        <v>1726</v>
      </c>
      <c r="D19" s="9"/>
      <c r="E19" s="10"/>
      <c r="F19" s="10"/>
      <c r="G19" s="11"/>
      <c r="H19" s="11"/>
      <c r="I19" s="11"/>
      <c r="J19" s="11"/>
      <c r="K19" s="11"/>
      <c r="L19" s="10"/>
      <c r="M19" s="11"/>
      <c r="N19" s="11"/>
      <c r="O19" s="11"/>
      <c r="P19" s="11"/>
      <c r="Q19" s="11"/>
      <c r="R19" s="11"/>
      <c r="S19" s="10"/>
      <c r="T19" s="11"/>
      <c r="U19" s="11"/>
      <c r="V19" s="11"/>
      <c r="W19" s="11"/>
      <c r="X19" s="11"/>
      <c r="Y19" s="11"/>
      <c r="Z19" s="11"/>
      <c r="AA19" s="11"/>
      <c r="AB19" s="11"/>
      <c r="AC19" s="10"/>
      <c r="AD19" s="11"/>
      <c r="AE19" s="11"/>
      <c r="AF19" s="11"/>
      <c r="AG19" s="11"/>
      <c r="AH19" s="11"/>
      <c r="AI19" s="11"/>
      <c r="AJ19" s="10"/>
      <c r="AK19" s="11"/>
      <c r="AL19" s="11"/>
      <c r="AM19" s="11"/>
      <c r="AN19" s="11"/>
      <c r="AO19" s="11"/>
      <c r="AP19" s="11"/>
      <c r="AQ19" s="10"/>
      <c r="AR19" s="11"/>
      <c r="AS19" s="11"/>
      <c r="AT19" s="11"/>
      <c r="AU19" s="11"/>
      <c r="AV19" s="11"/>
      <c r="AW19" s="11"/>
      <c r="AX19" s="10"/>
      <c r="AY19" s="12"/>
      <c r="AZ19" s="12"/>
      <c r="BA19" s="13"/>
      <c r="BB19" s="10"/>
      <c r="BC19" s="36" t="s">
        <v>1786</v>
      </c>
      <c r="BD19" s="54">
        <f>SUM(BD5:BD17)/COUNT(BD5:BD17)</f>
        <v>3.0538461538461541</v>
      </c>
      <c r="BE19" s="10"/>
      <c r="BF19" s="6"/>
      <c r="BG19" s="9"/>
      <c r="BH19" s="10"/>
      <c r="BI19" s="10"/>
      <c r="BJ19" s="11"/>
      <c r="BK19" s="11"/>
      <c r="BL19" s="11"/>
      <c r="BM19" s="11"/>
      <c r="BN19" s="11"/>
      <c r="BO19" s="17"/>
      <c r="BP19" s="11"/>
      <c r="BQ19" s="11"/>
      <c r="BR19" s="11"/>
      <c r="BS19" s="11"/>
      <c r="BT19" s="11"/>
      <c r="BU19" s="11"/>
      <c r="BV19" s="17"/>
      <c r="BW19" s="11"/>
      <c r="BX19" s="11"/>
      <c r="BY19" s="11"/>
      <c r="BZ19" s="11"/>
      <c r="CA19" s="11"/>
      <c r="CB19" s="11"/>
      <c r="CC19" s="11"/>
      <c r="CD19" s="11"/>
      <c r="CE19" s="11"/>
      <c r="CF19" s="17"/>
      <c r="CG19" s="11"/>
      <c r="CH19" s="11"/>
      <c r="CI19" s="11"/>
      <c r="CJ19" s="11"/>
      <c r="CK19" s="11"/>
      <c r="CL19" s="11"/>
      <c r="CM19" s="17"/>
      <c r="CN19" s="11"/>
      <c r="CO19" s="11"/>
      <c r="CP19" s="11"/>
      <c r="CQ19" s="11"/>
      <c r="CR19" s="11"/>
      <c r="CS19" s="11"/>
      <c r="CT19" s="17"/>
      <c r="CU19" s="11"/>
      <c r="CV19" s="11"/>
      <c r="CW19" s="11"/>
      <c r="CX19" s="11"/>
      <c r="CY19" s="11"/>
      <c r="CZ19" s="11"/>
      <c r="DA19" s="17"/>
      <c r="DB19" s="12"/>
      <c r="DC19" s="12"/>
      <c r="DD19" s="13"/>
      <c r="DE19" s="17"/>
      <c r="DF19" s="17"/>
      <c r="DG19" s="10"/>
    </row>
    <row r="20" spans="1:111" ht="14.25" x14ac:dyDescent="0.2">
      <c r="A20" s="6"/>
      <c r="B20" s="7"/>
      <c r="C20" s="6"/>
      <c r="D20" s="9"/>
      <c r="E20" s="10"/>
      <c r="F20" s="10"/>
      <c r="G20" s="11"/>
      <c r="H20" s="11"/>
      <c r="I20" s="11"/>
      <c r="J20" s="11"/>
      <c r="K20" s="11"/>
      <c r="L20" s="10"/>
      <c r="M20" s="11"/>
      <c r="N20" s="11"/>
      <c r="O20" s="11"/>
      <c r="P20" s="11"/>
      <c r="Q20" s="11"/>
      <c r="R20" s="11"/>
      <c r="S20" s="10"/>
      <c r="T20" s="11"/>
      <c r="U20" s="11"/>
      <c r="V20" s="11"/>
      <c r="W20" s="11"/>
      <c r="X20" s="11"/>
      <c r="Y20" s="11"/>
      <c r="Z20" s="11"/>
      <c r="AA20" s="11"/>
      <c r="AB20" s="11"/>
      <c r="AC20" s="10"/>
      <c r="AD20" s="11"/>
      <c r="AE20" s="11"/>
      <c r="AF20" s="11"/>
      <c r="AG20" s="11"/>
      <c r="AH20" s="11"/>
      <c r="AI20" s="11"/>
      <c r="AJ20" s="10"/>
      <c r="AK20" s="11"/>
      <c r="AL20" s="11"/>
      <c r="AM20" s="11"/>
      <c r="AN20" s="11"/>
      <c r="AO20" s="11"/>
      <c r="AP20" s="11"/>
      <c r="AQ20" s="10"/>
      <c r="AR20" s="11"/>
      <c r="AS20" s="11"/>
      <c r="AT20" s="11"/>
      <c r="AU20" s="11"/>
      <c r="AV20" s="11"/>
      <c r="AW20" s="11"/>
      <c r="AX20" s="10"/>
      <c r="AY20" s="12"/>
      <c r="AZ20" s="12"/>
      <c r="BA20" s="13"/>
      <c r="BB20" s="10"/>
      <c r="BC20" s="10"/>
      <c r="BD20" s="17"/>
      <c r="BE20" s="10"/>
      <c r="BF20" s="6"/>
      <c r="BG20" s="9"/>
      <c r="BH20" s="10"/>
      <c r="BI20" s="10"/>
      <c r="BJ20" s="11"/>
      <c r="BK20" s="11"/>
      <c r="BL20" s="11"/>
      <c r="BM20" s="11"/>
      <c r="BN20" s="11"/>
      <c r="BO20" s="17"/>
      <c r="BP20" s="11"/>
      <c r="BQ20" s="11"/>
      <c r="BR20" s="11"/>
      <c r="BS20" s="11"/>
      <c r="BT20" s="11"/>
      <c r="BU20" s="11"/>
      <c r="BV20" s="17"/>
      <c r="BW20" s="11"/>
      <c r="BX20" s="11"/>
      <c r="BY20" s="11"/>
      <c r="BZ20" s="11"/>
      <c r="CA20" s="11"/>
      <c r="CB20" s="11"/>
      <c r="CC20" s="11"/>
      <c r="CD20" s="11"/>
      <c r="CE20" s="11"/>
      <c r="CF20" s="17"/>
      <c r="CG20" s="11"/>
      <c r="CH20" s="11"/>
      <c r="CI20" s="11"/>
      <c r="CJ20" s="11"/>
      <c r="CK20" s="11"/>
      <c r="CL20" s="11"/>
      <c r="CM20" s="17"/>
      <c r="CN20" s="11"/>
      <c r="CO20" s="11"/>
      <c r="CP20" s="11"/>
      <c r="CQ20" s="11"/>
      <c r="CR20" s="11"/>
      <c r="CS20" s="11"/>
      <c r="CT20" s="17"/>
      <c r="CU20" s="11"/>
      <c r="CV20" s="11"/>
      <c r="CW20" s="11"/>
      <c r="CX20" s="11"/>
      <c r="CY20" s="11"/>
      <c r="CZ20" s="11"/>
      <c r="DA20" s="17"/>
      <c r="DB20" s="12"/>
      <c r="DC20" s="12"/>
      <c r="DD20" s="13"/>
      <c r="DE20" s="17"/>
      <c r="DF20" s="17"/>
      <c r="DG20" s="10"/>
    </row>
    <row r="21" spans="1:111" ht="14.25" x14ac:dyDescent="0.2">
      <c r="A21" s="6"/>
      <c r="B21" s="7"/>
      <c r="C21" s="19" t="s">
        <v>1784</v>
      </c>
      <c r="D21" s="9"/>
      <c r="E21" s="10"/>
      <c r="F21" s="10"/>
      <c r="G21" s="11"/>
      <c r="H21" s="11"/>
      <c r="I21" s="11"/>
      <c r="J21" s="11"/>
      <c r="K21" s="11"/>
      <c r="L21" s="10"/>
      <c r="M21" s="11"/>
      <c r="N21" s="11"/>
      <c r="O21" s="11"/>
      <c r="P21" s="11"/>
      <c r="Q21" s="11"/>
      <c r="R21" s="11"/>
      <c r="S21" s="10"/>
      <c r="T21" s="11"/>
      <c r="U21" s="11"/>
      <c r="V21" s="11"/>
      <c r="W21" s="11"/>
      <c r="X21" s="11"/>
      <c r="Y21" s="11"/>
      <c r="Z21" s="11"/>
      <c r="AA21" s="11"/>
      <c r="AB21" s="11"/>
      <c r="AC21" s="10"/>
      <c r="AD21" s="11"/>
      <c r="AE21" s="11"/>
      <c r="AF21" s="11"/>
      <c r="AG21" s="11"/>
      <c r="AH21" s="11"/>
      <c r="AI21" s="11"/>
      <c r="AJ21" s="10"/>
      <c r="AK21" s="11"/>
      <c r="AL21" s="11"/>
      <c r="AM21" s="11"/>
      <c r="AN21" s="11"/>
      <c r="AO21" s="11"/>
      <c r="AP21" s="11"/>
      <c r="AQ21" s="10"/>
      <c r="AR21" s="11"/>
      <c r="AS21" s="11"/>
      <c r="AT21" s="11"/>
      <c r="AU21" s="11"/>
      <c r="AV21" s="11"/>
      <c r="AW21" s="11"/>
      <c r="AX21" s="10"/>
      <c r="AY21" s="12"/>
      <c r="AZ21" s="12"/>
      <c r="BA21" s="13"/>
      <c r="BB21" s="10"/>
      <c r="BC21" s="10"/>
      <c r="BD21" s="17"/>
      <c r="BE21" s="10"/>
      <c r="BF21" s="6"/>
      <c r="BG21" s="9"/>
      <c r="BH21" s="10"/>
      <c r="BI21" s="10"/>
      <c r="BJ21" s="11"/>
      <c r="BK21" s="11"/>
      <c r="BL21" s="11"/>
      <c r="BM21" s="11"/>
      <c r="BN21" s="11"/>
      <c r="BO21" s="17"/>
      <c r="BP21" s="11"/>
      <c r="BQ21" s="11"/>
      <c r="BR21" s="11"/>
      <c r="BS21" s="11"/>
      <c r="BT21" s="11"/>
      <c r="BU21" s="11"/>
      <c r="BV21" s="17"/>
      <c r="BW21" s="11"/>
      <c r="BX21" s="11"/>
      <c r="BY21" s="11"/>
      <c r="BZ21" s="11"/>
      <c r="CA21" s="11"/>
      <c r="CB21" s="11"/>
      <c r="CC21" s="11"/>
      <c r="CD21" s="11"/>
      <c r="CE21" s="11"/>
      <c r="CF21" s="17"/>
      <c r="CG21" s="11"/>
      <c r="CH21" s="11"/>
      <c r="CI21" s="11"/>
      <c r="CJ21" s="11"/>
      <c r="CK21" s="11"/>
      <c r="CL21" s="11"/>
      <c r="CM21" s="17"/>
      <c r="CN21" s="11"/>
      <c r="CO21" s="11"/>
      <c r="CP21" s="11"/>
      <c r="CQ21" s="11"/>
      <c r="CR21" s="11"/>
      <c r="CS21" s="11"/>
      <c r="CT21" s="17"/>
      <c r="CU21" s="11"/>
      <c r="CV21" s="11"/>
      <c r="CW21" s="11"/>
      <c r="CX21" s="11"/>
      <c r="CY21" s="11"/>
      <c r="CZ21" s="11"/>
      <c r="DA21" s="17"/>
      <c r="DB21" s="12"/>
      <c r="DC21" s="12"/>
      <c r="DD21" s="13"/>
      <c r="DE21" s="17"/>
      <c r="DF21" s="17"/>
      <c r="DG21" s="10"/>
    </row>
    <row r="22" spans="1:111" ht="14.25" x14ac:dyDescent="0.2">
      <c r="A22" s="6" t="s">
        <v>57</v>
      </c>
      <c r="B22" s="7">
        <v>2084</v>
      </c>
      <c r="C22" s="6" t="s">
        <v>1042</v>
      </c>
      <c r="D22" s="9" t="str">
        <f t="shared" si="0"/>
        <v/>
      </c>
      <c r="E22" s="10" t="str">
        <f t="shared" si="1"/>
        <v/>
      </c>
      <c r="F22" s="10" t="str">
        <f t="shared" si="2"/>
        <v/>
      </c>
      <c r="G22" s="11" t="str">
        <f t="shared" si="3"/>
        <v/>
      </c>
      <c r="H22" s="11" t="str">
        <f t="shared" si="4"/>
        <v/>
      </c>
      <c r="I22" s="11" t="str">
        <f t="shared" si="5"/>
        <v/>
      </c>
      <c r="J22" s="11" t="str">
        <f t="shared" si="6"/>
        <v/>
      </c>
      <c r="K22" s="11" t="str">
        <f t="shared" si="7"/>
        <v/>
      </c>
      <c r="L22" s="10" t="str">
        <f t="shared" si="8"/>
        <v/>
      </c>
      <c r="M22" s="11" t="str">
        <f t="shared" si="9"/>
        <v/>
      </c>
      <c r="N22" s="11" t="str">
        <f t="shared" si="10"/>
        <v/>
      </c>
      <c r="O22" s="11" t="str">
        <f t="shared" si="11"/>
        <v/>
      </c>
      <c r="P22" s="11" t="str">
        <f t="shared" si="12"/>
        <v/>
      </c>
      <c r="Q22" s="11" t="str">
        <f t="shared" si="13"/>
        <v/>
      </c>
      <c r="R22" s="11" t="str">
        <f t="shared" si="14"/>
        <v/>
      </c>
      <c r="S22" s="10" t="str">
        <f t="shared" si="15"/>
        <v/>
      </c>
      <c r="T22" s="11" t="str">
        <f t="shared" si="16"/>
        <v/>
      </c>
      <c r="U22" s="11" t="str">
        <f t="shared" si="17"/>
        <v/>
      </c>
      <c r="V22" s="11" t="str">
        <f t="shared" si="18"/>
        <v/>
      </c>
      <c r="W22" s="11" t="str">
        <f t="shared" si="19"/>
        <v/>
      </c>
      <c r="X22" s="11" t="str">
        <f t="shared" si="20"/>
        <v/>
      </c>
      <c r="Y22" s="11" t="str">
        <f t="shared" si="21"/>
        <v/>
      </c>
      <c r="Z22" s="11" t="str">
        <f t="shared" si="22"/>
        <v/>
      </c>
      <c r="AA22" s="11" t="str">
        <f t="shared" si="23"/>
        <v/>
      </c>
      <c r="AB22" s="11" t="str">
        <f t="shared" si="24"/>
        <v/>
      </c>
      <c r="AC22" s="10" t="str">
        <f t="shared" si="25"/>
        <v/>
      </c>
      <c r="AD22" s="11" t="str">
        <f t="shared" si="26"/>
        <v/>
      </c>
      <c r="AE22" s="11" t="str">
        <f t="shared" si="27"/>
        <v/>
      </c>
      <c r="AF22" s="11" t="str">
        <f t="shared" si="28"/>
        <v/>
      </c>
      <c r="AG22" s="11" t="str">
        <f t="shared" si="29"/>
        <v/>
      </c>
      <c r="AH22" s="11" t="str">
        <f t="shared" si="30"/>
        <v/>
      </c>
      <c r="AI22" s="11" t="str">
        <f t="shared" si="31"/>
        <v/>
      </c>
      <c r="AJ22" s="10" t="str">
        <f t="shared" si="32"/>
        <v/>
      </c>
      <c r="AK22" s="11" t="str">
        <f t="shared" si="33"/>
        <v/>
      </c>
      <c r="AL22" s="11" t="str">
        <f t="shared" si="34"/>
        <v/>
      </c>
      <c r="AM22" s="11" t="str">
        <f t="shared" si="35"/>
        <v/>
      </c>
      <c r="AN22" s="11" t="str">
        <f t="shared" si="36"/>
        <v/>
      </c>
      <c r="AO22" s="11" t="str">
        <f t="shared" si="37"/>
        <v/>
      </c>
      <c r="AP22" s="11" t="str">
        <f t="shared" si="38"/>
        <v/>
      </c>
      <c r="AQ22" s="10" t="str">
        <f t="shared" si="39"/>
        <v/>
      </c>
      <c r="AR22" s="11" t="str">
        <f t="shared" si="40"/>
        <v/>
      </c>
      <c r="AS22" s="11" t="str">
        <f t="shared" si="41"/>
        <v/>
      </c>
      <c r="AT22" s="11" t="str">
        <f t="shared" si="42"/>
        <v/>
      </c>
      <c r="AU22" s="11" t="str">
        <f t="shared" si="43"/>
        <v/>
      </c>
      <c r="AV22" s="11" t="str">
        <f t="shared" si="44"/>
        <v/>
      </c>
      <c r="AW22" s="11" t="str">
        <f t="shared" si="45"/>
        <v/>
      </c>
      <c r="AX22" s="10" t="str">
        <f t="shared" si="46"/>
        <v/>
      </c>
      <c r="AY22" s="12" t="s">
        <v>1347</v>
      </c>
      <c r="AZ22" s="12" t="s">
        <v>1348</v>
      </c>
      <c r="BA22" s="13">
        <v>3413</v>
      </c>
      <c r="BB22" s="10">
        <f t="shared" si="47"/>
        <v>5</v>
      </c>
      <c r="BC22" s="10"/>
      <c r="BD22" s="17" t="str">
        <f t="shared" si="48"/>
        <v/>
      </c>
      <c r="BE22" s="10" t="str">
        <f t="shared" si="49"/>
        <v/>
      </c>
      <c r="BF22" s="6" t="s">
        <v>1042</v>
      </c>
      <c r="BG22" s="9" t="str">
        <f t="shared" si="50"/>
        <v/>
      </c>
      <c r="BH22" s="10" t="str">
        <f t="shared" si="51"/>
        <v/>
      </c>
      <c r="BI22" s="10"/>
      <c r="BJ22" s="11" t="str">
        <f>IF(LEN(BG22) &gt; 0, IF(IFERROR(FIND("a.", VLOOKUP(BF22,Svar, 5, FALSE)), 0), 1.25, 0), "")</f>
        <v/>
      </c>
      <c r="BK22" s="11" t="str">
        <f>IF(LEN(BG22) &gt; 0, IF(IFERROR(FIND("b.", VLOOKUP(BF22,Svar, 5, FALSE)), 0), 1.25, 0), "")</f>
        <v/>
      </c>
      <c r="BL22" s="11" t="str">
        <f>IF(LEN(BG22) &gt; 0, IF(IFERROR(FIND("c.", VLOOKUP(BF22,Svar, 5, FALSE)), 0), 1.25, 0), "")</f>
        <v/>
      </c>
      <c r="BM22" s="11" t="str">
        <f>IF(LEN(BG22) &gt; 0, IF(IFERROR(FIND("d.", VLOOKUP(BF22,Svar, 5, FALSE)), 0), 1.25, 0), "")</f>
        <v/>
      </c>
      <c r="BN22" s="11" t="str">
        <f>IF(LEN(BG22) &gt; 0, 0, "")</f>
        <v/>
      </c>
      <c r="BO22" s="17" t="str">
        <f>IF(LEN(BG22) &gt; 0, SUM(BJ22:BN22), "")</f>
        <v/>
      </c>
      <c r="BP22" s="11" t="str">
        <f>IF(LEN(BG22) &gt; 0, IF(IFERROR(FIND("a.", VLOOKUP(BF22,Svar, 7, FALSE)), 0), 1, 0), "")</f>
        <v/>
      </c>
      <c r="BQ22" s="11" t="str">
        <f>IF(LEN(BG22) &gt; 0, IF(IFERROR(FIND("b.", VLOOKUP(BF22,Svar, 7, FALSE)), 0), 1, 0), "")</f>
        <v/>
      </c>
      <c r="BR22" s="11" t="str">
        <f>IF(LEN(BG22) &gt; 0, IF(IFERROR(FIND("c.", VLOOKUP(BF22,Svar, 7, FALSE)), 0), 1, 0), "")</f>
        <v/>
      </c>
      <c r="BS22" s="11" t="str">
        <f>IF(LEN(BG22) &gt; 0, IF(IFERROR(FIND("d.", VLOOKUP(BF22,Svar, 7, FALSE)), 0), 1, 0), "")</f>
        <v/>
      </c>
      <c r="BT22" s="11" t="str">
        <f>IF(LEN(BG22) &gt; 0, IF(IFERROR(FIND("e.", VLOOKUP(BF22,Svar, 7, FALSE)), 0), 1, 0), "")</f>
        <v/>
      </c>
      <c r="BU22" s="11" t="str">
        <f>IF(LEN(BG22) &gt; 0, 0, "")</f>
        <v/>
      </c>
      <c r="BV22" s="17" t="str">
        <f>IF(LEN(BG22) &gt; 0, SUM(BP22:BU22), "")</f>
        <v/>
      </c>
      <c r="BW22" s="11" t="str">
        <f>IF(LEN(BG22) &gt; 0, IF(IFERROR(FIND("a.", VLOOKUP(BF22,Svar, 8, FALSE)), 0), 0.625, 0), "")</f>
        <v/>
      </c>
      <c r="BX22" s="11" t="str">
        <f>IF(LEN(BG22) &gt; 0, IF(IFERROR(FIND("b.", VLOOKUP(BF22,Svar, 8, FALSE)), 0), 0.625, 0), "")</f>
        <v/>
      </c>
      <c r="BY22" s="11" t="str">
        <f>IF(LEN(BG22) &gt; 0, IF(IFERROR(FIND("c.", VLOOKUP(BF22,Svar, 8, FALSE)), 0), 0.625, 0), "")</f>
        <v/>
      </c>
      <c r="BZ22" s="11" t="str">
        <f>IF(LEN(BG22) &gt; 0, IF(IFERROR(FIND("d.", VLOOKUP(BF22,Svar, 8, FALSE)), 0), 0.625, 0), "")</f>
        <v/>
      </c>
      <c r="CA22" s="11" t="str">
        <f>IF(LEN(BG22) &gt; 0, IF(IFERROR(FIND("e.", VLOOKUP(BF22,Svar, 8, FALSE)), 0), 0.625, 0), "")</f>
        <v/>
      </c>
      <c r="CB22" s="11" t="str">
        <f>IF(LEN(BG22) &gt; 0, IF(IFERROR(FIND("f.", VLOOKUP(BF22,Svar, 8, FALSE)), 0), 0.625, 0), "")</f>
        <v/>
      </c>
      <c r="CC22" s="11" t="str">
        <f>IF(LEN(BG22) &gt; 0, IF(IFERROR(FIND("g.", VLOOKUP(BF22,Svar, 8, FALSE)), 0), 0.625, 0), "")</f>
        <v/>
      </c>
      <c r="CD22" s="11" t="str">
        <f>IF(LEN(BG22) &gt; 0, IF(IFERROR(FIND("h.", VLOOKUP(BF22,Svar, 8, FALSE)), 0), 0.625, 0), "")</f>
        <v/>
      </c>
      <c r="CE22" s="11" t="str">
        <f>IF(LEN(BG22) &gt; 0, 0, "")</f>
        <v/>
      </c>
      <c r="CF22" s="17" t="str">
        <f>IF(LEN(BG22) &gt; 0, SUM(BW22:CE22), "")</f>
        <v/>
      </c>
      <c r="CG22" s="11" t="str">
        <f>IF(LEN(BG22) &gt; 0, IF(IFERROR(FIND("a.", VLOOKUP(BF22,Svar, 9, FALSE)), 0), 1, 0), "")</f>
        <v/>
      </c>
      <c r="CH22" s="11" t="str">
        <f>IF(LEN(BG22) &gt; 0, IF(IFERROR(FIND("b.", VLOOKUP(BF22,Svar, 9, FALSE)), 0), 2, 0), "")</f>
        <v/>
      </c>
      <c r="CI22" s="11" t="str">
        <f>IF(LEN(BG22) &gt; 0, IF(IFERROR(FIND("c.", VLOOKUP(BF22,Svar, 9, FALSE)), 0), 1, 0), "")</f>
        <v/>
      </c>
      <c r="CJ22" s="11" t="str">
        <f>IF(LEN(BG22) &gt; 0, IF(IFERROR(FIND("d.", VLOOKUP(BF22,Svar, 9, FALSE)), 0), 2, 0), "")</f>
        <v/>
      </c>
      <c r="CK22" s="11" t="str">
        <f>IF(LEN(BG22) &gt; 0, IF(IFERROR(FIND("e.", VLOOKUP(BF22,Svar, 9, FALSE)), 0), 1, 0), "")</f>
        <v/>
      </c>
      <c r="CL22" s="11" t="str">
        <f>IF(LEN(BG22) &gt; 0, 0, "")</f>
        <v/>
      </c>
      <c r="CM22" s="17" t="str">
        <f>IF(LEN(BG22) &gt; 0, IF(SUM(CG22:CL22) &gt; 5, 5, SUM(CG22:CL22)), "")</f>
        <v/>
      </c>
      <c r="CN22" s="11" t="str">
        <f>IF(LEN(BG22) &gt; 0, IF(IFERROR(FIND("a.", VLOOKUP(BF22,Svar, 10, FALSE)), 0), 1, 0), "")</f>
        <v/>
      </c>
      <c r="CO22" s="11" t="str">
        <f>IF(LEN(BG22) &gt; 0, IF(IFERROR(FIND("b.", VLOOKUP(BF22,Svar, 10, FALSE)), 0), 1, 0), "")</f>
        <v/>
      </c>
      <c r="CP22" s="11" t="str">
        <f>IF(LEN(BG22) &gt; 0, IF(IFERROR(FIND("c.", VLOOKUP(BF22,Svar, 10, FALSE)), 0), 1, 0), "")</f>
        <v/>
      </c>
      <c r="CQ22" s="11" t="str">
        <f>IF(LEN(BG22) &gt; 0, IF(IFERROR(FIND("d.", VLOOKUP(BF22,Svar, 10, FALSE)), 0), 1, 0), "")</f>
        <v/>
      </c>
      <c r="CR22" s="11" t="str">
        <f>IF(LEN(BG22) &gt; 0, IF(IFERROR(FIND("e.", VLOOKUP(BF22,Svar, 10, FALSE)), 0), 1, 0), "")</f>
        <v/>
      </c>
      <c r="CS22" s="11" t="str">
        <f>IF(LEN(BG22) &gt; 0, 0, "")</f>
        <v/>
      </c>
      <c r="CT22" s="17" t="str">
        <f>IF(LEN(BG22) &gt; 0, SUM(CN22:CS22), "")</f>
        <v/>
      </c>
      <c r="CU22" s="11" t="str">
        <f>IF(LEN(BG22) &gt; 0, IF(IFERROR(FIND("a.", VLOOKUP(BF22,Svar, 11, FALSE)), 0), 1, 0), "")</f>
        <v/>
      </c>
      <c r="CV22" s="11" t="str">
        <f>IF(LEN(BG22) &gt; 0, IF(IFERROR(FIND("b.", VLOOKUP(BF22,Svar, 11, FALSE)), 0), 1, 0), "")</f>
        <v/>
      </c>
      <c r="CW22" s="11" t="str">
        <f>IF(LEN(BG22) &gt; 0, IF(IFERROR(FIND("c.", VLOOKUP(BF22,Svar, 11, FALSE)), 0), 1, 0), "")</f>
        <v/>
      </c>
      <c r="CX22" s="11" t="str">
        <f>IF(LEN(BG22) &gt; 0, IF(IFERROR(FIND("d.", VLOOKUP(BF22,Svar, 11, FALSE)), 0), 1, 0), "")</f>
        <v/>
      </c>
      <c r="CY22" s="11" t="str">
        <f>IF(LEN(BG22) &gt; 0, IF(IFERROR(FIND("e.", VLOOKUP(BF22,Svar, 11, FALSE)), 0), 1, 0), "")</f>
        <v/>
      </c>
      <c r="CZ22" s="11" t="str">
        <f>IF(LEN(BG22) &gt; 0, 0, "")</f>
        <v/>
      </c>
      <c r="DA22" s="17" t="str">
        <f>IF(LEN(BG22) &gt; 0, SUM(CU22:CZ22), "")</f>
        <v/>
      </c>
      <c r="DB22" s="12" t="s">
        <v>1347</v>
      </c>
      <c r="DC22" s="12" t="s">
        <v>1348</v>
      </c>
      <c r="DD22" s="13">
        <v>3413</v>
      </c>
      <c r="DE22" s="17">
        <f t="shared" si="96"/>
        <v>5</v>
      </c>
      <c r="DF22" s="17" t="str">
        <f>IF(LEN(BG22) &gt; 0, ROUND((BO22+BV22+CF22+CM22+CT22+DA22+DE22)/7, 1), "")</f>
        <v/>
      </c>
      <c r="DG22" s="10" t="str">
        <f>IF(LEN(BG22) &gt; 0, VLOOKUP(BF22,Svar, 12, FALSE), "")</f>
        <v/>
      </c>
    </row>
    <row r="23" spans="1:111" ht="14.25" x14ac:dyDescent="0.2">
      <c r="A23" s="6" t="s">
        <v>57</v>
      </c>
      <c r="B23" s="7">
        <v>2021</v>
      </c>
      <c r="C23" s="6" t="s">
        <v>1043</v>
      </c>
      <c r="D23" s="9" t="str">
        <f t="shared" si="0"/>
        <v/>
      </c>
      <c r="E23" s="10" t="str">
        <f t="shared" si="1"/>
        <v/>
      </c>
      <c r="F23" s="10" t="str">
        <f t="shared" si="2"/>
        <v/>
      </c>
      <c r="G23" s="11" t="str">
        <f t="shared" si="3"/>
        <v/>
      </c>
      <c r="H23" s="11" t="str">
        <f t="shared" si="4"/>
        <v/>
      </c>
      <c r="I23" s="11" t="str">
        <f t="shared" si="5"/>
        <v/>
      </c>
      <c r="J23" s="11" t="str">
        <f t="shared" si="6"/>
        <v/>
      </c>
      <c r="K23" s="11" t="str">
        <f t="shared" si="7"/>
        <v/>
      </c>
      <c r="L23" s="10" t="str">
        <f t="shared" si="8"/>
        <v/>
      </c>
      <c r="M23" s="11" t="str">
        <f t="shared" si="9"/>
        <v/>
      </c>
      <c r="N23" s="11" t="str">
        <f t="shared" si="10"/>
        <v/>
      </c>
      <c r="O23" s="11" t="str">
        <f t="shared" si="11"/>
        <v/>
      </c>
      <c r="P23" s="11" t="str">
        <f t="shared" si="12"/>
        <v/>
      </c>
      <c r="Q23" s="11" t="str">
        <f t="shared" si="13"/>
        <v/>
      </c>
      <c r="R23" s="11" t="str">
        <f t="shared" si="14"/>
        <v/>
      </c>
      <c r="S23" s="10" t="str">
        <f t="shared" si="15"/>
        <v/>
      </c>
      <c r="T23" s="11" t="str">
        <f t="shared" si="16"/>
        <v/>
      </c>
      <c r="U23" s="11" t="str">
        <f t="shared" si="17"/>
        <v/>
      </c>
      <c r="V23" s="11" t="str">
        <f t="shared" si="18"/>
        <v/>
      </c>
      <c r="W23" s="11" t="str">
        <f t="shared" si="19"/>
        <v/>
      </c>
      <c r="X23" s="11" t="str">
        <f t="shared" si="20"/>
        <v/>
      </c>
      <c r="Y23" s="11" t="str">
        <f t="shared" si="21"/>
        <v/>
      </c>
      <c r="Z23" s="11" t="str">
        <f t="shared" si="22"/>
        <v/>
      </c>
      <c r="AA23" s="11" t="str">
        <f t="shared" si="23"/>
        <v/>
      </c>
      <c r="AB23" s="11" t="str">
        <f t="shared" si="24"/>
        <v/>
      </c>
      <c r="AC23" s="10" t="str">
        <f t="shared" si="25"/>
        <v/>
      </c>
      <c r="AD23" s="11" t="str">
        <f t="shared" si="26"/>
        <v/>
      </c>
      <c r="AE23" s="11" t="str">
        <f t="shared" si="27"/>
        <v/>
      </c>
      <c r="AF23" s="11" t="str">
        <f t="shared" si="28"/>
        <v/>
      </c>
      <c r="AG23" s="11" t="str">
        <f t="shared" si="29"/>
        <v/>
      </c>
      <c r="AH23" s="11" t="str">
        <f t="shared" si="30"/>
        <v/>
      </c>
      <c r="AI23" s="11" t="str">
        <f t="shared" si="31"/>
        <v/>
      </c>
      <c r="AJ23" s="10" t="str">
        <f t="shared" si="32"/>
        <v/>
      </c>
      <c r="AK23" s="11" t="str">
        <f t="shared" si="33"/>
        <v/>
      </c>
      <c r="AL23" s="11" t="str">
        <f t="shared" si="34"/>
        <v/>
      </c>
      <c r="AM23" s="11" t="str">
        <f t="shared" si="35"/>
        <v/>
      </c>
      <c r="AN23" s="11" t="str">
        <f t="shared" si="36"/>
        <v/>
      </c>
      <c r="AO23" s="11" t="str">
        <f t="shared" si="37"/>
        <v/>
      </c>
      <c r="AP23" s="11" t="str">
        <f t="shared" si="38"/>
        <v/>
      </c>
      <c r="AQ23" s="10" t="str">
        <f t="shared" si="39"/>
        <v/>
      </c>
      <c r="AR23" s="11" t="str">
        <f t="shared" si="40"/>
        <v/>
      </c>
      <c r="AS23" s="11" t="str">
        <f t="shared" si="41"/>
        <v/>
      </c>
      <c r="AT23" s="11" t="str">
        <f t="shared" si="42"/>
        <v/>
      </c>
      <c r="AU23" s="11" t="str">
        <f t="shared" si="43"/>
        <v/>
      </c>
      <c r="AV23" s="11" t="str">
        <f t="shared" si="44"/>
        <v/>
      </c>
      <c r="AW23" s="11" t="str">
        <f t="shared" si="45"/>
        <v/>
      </c>
      <c r="AX23" s="10" t="str">
        <f t="shared" si="46"/>
        <v/>
      </c>
      <c r="AY23" s="12" t="s">
        <v>1349</v>
      </c>
      <c r="AZ23" s="12" t="s">
        <v>1350</v>
      </c>
      <c r="BA23" s="13">
        <v>2644</v>
      </c>
      <c r="BB23" s="10">
        <f t="shared" si="47"/>
        <v>3</v>
      </c>
      <c r="BC23" s="10"/>
      <c r="BD23" s="17" t="str">
        <f t="shared" si="48"/>
        <v/>
      </c>
      <c r="BE23" s="10" t="str">
        <f t="shared" si="49"/>
        <v/>
      </c>
      <c r="BF23" s="6" t="s">
        <v>1043</v>
      </c>
      <c r="BG23" s="9" t="str">
        <f t="shared" si="50"/>
        <v/>
      </c>
      <c r="BH23" s="10" t="str">
        <f t="shared" si="51"/>
        <v/>
      </c>
      <c r="BI23" s="10"/>
      <c r="BJ23" s="11" t="str">
        <f>IF(LEN(BG23) &gt; 0, IF(IFERROR(FIND("a.", VLOOKUP(BF23,Svar, 5, FALSE)), 0), 1.25, 0), "")</f>
        <v/>
      </c>
      <c r="BK23" s="11" t="str">
        <f>IF(LEN(BG23) &gt; 0, IF(IFERROR(FIND("b.", VLOOKUP(BF23,Svar, 5, FALSE)), 0), 1.25, 0), "")</f>
        <v/>
      </c>
      <c r="BL23" s="11" t="str">
        <f>IF(LEN(BG23) &gt; 0, IF(IFERROR(FIND("c.", VLOOKUP(BF23,Svar, 5, FALSE)), 0), 1.25, 0), "")</f>
        <v/>
      </c>
      <c r="BM23" s="11" t="str">
        <f>IF(LEN(BG23) &gt; 0, IF(IFERROR(FIND("d.", VLOOKUP(BF23,Svar, 5, FALSE)), 0), 1.25, 0), "")</f>
        <v/>
      </c>
      <c r="BN23" s="11" t="str">
        <f>IF(LEN(BG23) &gt; 0, 0, "")</f>
        <v/>
      </c>
      <c r="BO23" s="17" t="str">
        <f>IF(LEN(BG23) &gt; 0, SUM(BJ23:BN23), "")</f>
        <v/>
      </c>
      <c r="BP23" s="11" t="str">
        <f>IF(LEN(BG23) &gt; 0, IF(IFERROR(FIND("a.", VLOOKUP(BF23,Svar, 7, FALSE)), 0), 1, 0), "")</f>
        <v/>
      </c>
      <c r="BQ23" s="11" t="str">
        <f>IF(LEN(BG23) &gt; 0, IF(IFERROR(FIND("b.", VLOOKUP(BF23,Svar, 7, FALSE)), 0), 1, 0), "")</f>
        <v/>
      </c>
      <c r="BR23" s="11" t="str">
        <f>IF(LEN(BG23) &gt; 0, IF(IFERROR(FIND("c.", VLOOKUP(BF23,Svar, 7, FALSE)), 0), 1, 0), "")</f>
        <v/>
      </c>
      <c r="BS23" s="11" t="str">
        <f>IF(LEN(BG23) &gt; 0, IF(IFERROR(FIND("d.", VLOOKUP(BF23,Svar, 7, FALSE)), 0), 1, 0), "")</f>
        <v/>
      </c>
      <c r="BT23" s="11" t="str">
        <f>IF(LEN(BG23) &gt; 0, IF(IFERROR(FIND("e.", VLOOKUP(BF23,Svar, 7, FALSE)), 0), 1, 0), "")</f>
        <v/>
      </c>
      <c r="BU23" s="11" t="str">
        <f>IF(LEN(BG23) &gt; 0, 0, "")</f>
        <v/>
      </c>
      <c r="BV23" s="17" t="str">
        <f>IF(LEN(BG23) &gt; 0, SUM(BP23:BU23), "")</f>
        <v/>
      </c>
      <c r="BW23" s="11" t="str">
        <f>IF(LEN(BG23) &gt; 0, IF(IFERROR(FIND("a.", VLOOKUP(BF23,Svar, 8, FALSE)), 0), 0.625, 0), "")</f>
        <v/>
      </c>
      <c r="BX23" s="11" t="str">
        <f>IF(LEN(BG23) &gt; 0, IF(IFERROR(FIND("b.", VLOOKUP(BF23,Svar, 8, FALSE)), 0), 0.625, 0), "")</f>
        <v/>
      </c>
      <c r="BY23" s="11" t="str">
        <f>IF(LEN(BG23) &gt; 0, IF(IFERROR(FIND("c.", VLOOKUP(BF23,Svar, 8, FALSE)), 0), 0.625, 0), "")</f>
        <v/>
      </c>
      <c r="BZ23" s="11" t="str">
        <f>IF(LEN(BG23) &gt; 0, IF(IFERROR(FIND("d.", VLOOKUP(BF23,Svar, 8, FALSE)), 0), 0.625, 0), "")</f>
        <v/>
      </c>
      <c r="CA23" s="11" t="str">
        <f>IF(LEN(BG23) &gt; 0, IF(IFERROR(FIND("e.", VLOOKUP(BF23,Svar, 8, FALSE)), 0), 0.625, 0), "")</f>
        <v/>
      </c>
      <c r="CB23" s="11" t="str">
        <f>IF(LEN(BG23) &gt; 0, IF(IFERROR(FIND("f.", VLOOKUP(BF23,Svar, 8, FALSE)), 0), 0.625, 0), "")</f>
        <v/>
      </c>
      <c r="CC23" s="11" t="str">
        <f>IF(LEN(BG23) &gt; 0, IF(IFERROR(FIND("g.", VLOOKUP(BF23,Svar, 8, FALSE)), 0), 0.625, 0), "")</f>
        <v/>
      </c>
      <c r="CD23" s="11" t="str">
        <f>IF(LEN(BG23) &gt; 0, IF(IFERROR(FIND("h.", VLOOKUP(BF23,Svar, 8, FALSE)), 0), 0.625, 0), "")</f>
        <v/>
      </c>
      <c r="CE23" s="11" t="str">
        <f>IF(LEN(BG23) &gt; 0, 0, "")</f>
        <v/>
      </c>
      <c r="CF23" s="17" t="str">
        <f>IF(LEN(BG23) &gt; 0, SUM(BW23:CE23), "")</f>
        <v/>
      </c>
      <c r="CG23" s="11" t="str">
        <f>IF(LEN(BG23) &gt; 0, IF(IFERROR(FIND("a.", VLOOKUP(BF23,Svar, 9, FALSE)), 0), 1, 0), "")</f>
        <v/>
      </c>
      <c r="CH23" s="11" t="str">
        <f>IF(LEN(BG23) &gt; 0, IF(IFERROR(FIND("b.", VLOOKUP(BF23,Svar, 9, FALSE)), 0), 2, 0), "")</f>
        <v/>
      </c>
      <c r="CI23" s="11" t="str">
        <f>IF(LEN(BG23) &gt; 0, IF(IFERROR(FIND("c.", VLOOKUP(BF23,Svar, 9, FALSE)), 0), 1, 0), "")</f>
        <v/>
      </c>
      <c r="CJ23" s="11" t="str">
        <f>IF(LEN(BG23) &gt; 0, IF(IFERROR(FIND("d.", VLOOKUP(BF23,Svar, 9, FALSE)), 0), 2, 0), "")</f>
        <v/>
      </c>
      <c r="CK23" s="11" t="str">
        <f>IF(LEN(BG23) &gt; 0, IF(IFERROR(FIND("e.", VLOOKUP(BF23,Svar, 9, FALSE)), 0), 1, 0), "")</f>
        <v/>
      </c>
      <c r="CL23" s="11" t="str">
        <f>IF(LEN(BG23) &gt; 0, 0, "")</f>
        <v/>
      </c>
      <c r="CM23" s="17" t="str">
        <f>IF(LEN(BG23) &gt; 0, IF(SUM(CG23:CL23) &gt; 5, 5, SUM(CG23:CL23)), "")</f>
        <v/>
      </c>
      <c r="CN23" s="11" t="str">
        <f>IF(LEN(BG23) &gt; 0, IF(IFERROR(FIND("a.", VLOOKUP(BF23,Svar, 10, FALSE)), 0), 1, 0), "")</f>
        <v/>
      </c>
      <c r="CO23" s="11" t="str">
        <f>IF(LEN(BG23) &gt; 0, IF(IFERROR(FIND("b.", VLOOKUP(BF23,Svar, 10, FALSE)), 0), 1, 0), "")</f>
        <v/>
      </c>
      <c r="CP23" s="11" t="str">
        <f>IF(LEN(BG23) &gt; 0, IF(IFERROR(FIND("c.", VLOOKUP(BF23,Svar, 10, FALSE)), 0), 1, 0), "")</f>
        <v/>
      </c>
      <c r="CQ23" s="11" t="str">
        <f>IF(LEN(BG23) &gt; 0, IF(IFERROR(FIND("d.", VLOOKUP(BF23,Svar, 10, FALSE)), 0), 1, 0), "")</f>
        <v/>
      </c>
      <c r="CR23" s="11" t="str">
        <f>IF(LEN(BG23) &gt; 0, IF(IFERROR(FIND("e.", VLOOKUP(BF23,Svar, 10, FALSE)), 0), 1, 0), "")</f>
        <v/>
      </c>
      <c r="CS23" s="11" t="str">
        <f>IF(LEN(BG23) &gt; 0, 0, "")</f>
        <v/>
      </c>
      <c r="CT23" s="17" t="str">
        <f>IF(LEN(BG23) &gt; 0, SUM(CN23:CS23), "")</f>
        <v/>
      </c>
      <c r="CU23" s="11" t="str">
        <f>IF(LEN(BG23) &gt; 0, IF(IFERROR(FIND("a.", VLOOKUP(BF23,Svar, 11, FALSE)), 0), 1, 0), "")</f>
        <v/>
      </c>
      <c r="CV23" s="11" t="str">
        <f>IF(LEN(BG23) &gt; 0, IF(IFERROR(FIND("b.", VLOOKUP(BF23,Svar, 11, FALSE)), 0), 1, 0), "")</f>
        <v/>
      </c>
      <c r="CW23" s="11" t="str">
        <f>IF(LEN(BG23) &gt; 0, IF(IFERROR(FIND("c.", VLOOKUP(BF23,Svar, 11, FALSE)), 0), 1, 0), "")</f>
        <v/>
      </c>
      <c r="CX23" s="11" t="str">
        <f>IF(LEN(BG23) &gt; 0, IF(IFERROR(FIND("d.", VLOOKUP(BF23,Svar, 11, FALSE)), 0), 1, 0), "")</f>
        <v/>
      </c>
      <c r="CY23" s="11" t="str">
        <f>IF(LEN(BG23) &gt; 0, IF(IFERROR(FIND("e.", VLOOKUP(BF23,Svar, 11, FALSE)), 0), 1, 0), "")</f>
        <v/>
      </c>
      <c r="CZ23" s="11" t="str">
        <f>IF(LEN(BG23) &gt; 0, 0, "")</f>
        <v/>
      </c>
      <c r="DA23" s="17" t="str">
        <f>IF(LEN(BG23) &gt; 0, SUM(CU23:CZ23), "")</f>
        <v/>
      </c>
      <c r="DB23" s="12" t="s">
        <v>1349</v>
      </c>
      <c r="DC23" s="12" t="s">
        <v>1350</v>
      </c>
      <c r="DD23" s="13">
        <v>2644</v>
      </c>
      <c r="DE23" s="17">
        <f t="shared" si="96"/>
        <v>3</v>
      </c>
      <c r="DF23" s="17" t="str">
        <f>IF(LEN(BG23) &gt; 0, ROUND((BO23+BV23+CF23+CM23+CT23+DA23+DE23)/7, 1), "")</f>
        <v/>
      </c>
      <c r="DG23" s="10" t="str">
        <f>IF(LEN(BG23) &gt; 0, VLOOKUP(BF23,Svar, 12, FALSE), "")</f>
        <v/>
      </c>
    </row>
  </sheetData>
  <conditionalFormatting sqref="BE5:BE23">
    <cfRule type="cellIs" dxfId="519" priority="12" operator="equal">
      <formula>"Mycket bra"</formula>
    </cfRule>
  </conditionalFormatting>
  <conditionalFormatting sqref="BE5:BE23">
    <cfRule type="cellIs" dxfId="518" priority="13" operator="equal">
      <formula>"Bra"</formula>
    </cfRule>
  </conditionalFormatting>
  <conditionalFormatting sqref="BE5:BE23">
    <cfRule type="cellIs" dxfId="517" priority="14" operator="equal">
      <formula>"Varken eller"</formula>
    </cfRule>
  </conditionalFormatting>
  <conditionalFormatting sqref="BE5:BE23">
    <cfRule type="cellIs" dxfId="516" priority="15" operator="equal">
      <formula>"Dålig"</formula>
    </cfRule>
  </conditionalFormatting>
  <conditionalFormatting sqref="BE5:BE23">
    <cfRule type="cellIs" dxfId="515" priority="16" operator="equal">
      <formula>"Mycket dålig"</formula>
    </cfRule>
  </conditionalFormatting>
  <conditionalFormatting sqref="L5:L23 S5:S23 AC5:AC23 AJ5:AJ23 AQ5:AQ23 AX5:AX23 BB5:BD23">
    <cfRule type="cellIs" dxfId="514" priority="17" operator="lessThan">
      <formula>1</formula>
    </cfRule>
  </conditionalFormatting>
  <conditionalFormatting sqref="L5:L23 S5:S23 AC5:AC23 AJ5:AJ23 AQ5:AQ23 AX5:AX23 BB5:BD23">
    <cfRule type="cellIs" dxfId="513" priority="18" operator="lessThan">
      <formula>2</formula>
    </cfRule>
  </conditionalFormatting>
  <conditionalFormatting sqref="L5:L23 S5:S23 AC5:AC23 AJ5:AJ23 AQ5:AQ23 AX5:AX23 BB5:BD23">
    <cfRule type="cellIs" dxfId="512" priority="19" operator="lessThan">
      <formula>3</formula>
    </cfRule>
  </conditionalFormatting>
  <conditionalFormatting sqref="L5:L23 S5:S23 AC5:AC23 AJ5:AJ23 AQ5:AQ23 AX5:AX23 BB5:BD23">
    <cfRule type="cellIs" dxfId="511" priority="20" operator="lessThan">
      <formula>4</formula>
    </cfRule>
  </conditionalFormatting>
  <conditionalFormatting sqref="L5:L23 S5:S23 AC5:AC23 AJ5:AJ23 AQ5:AQ23 AX5:AX23 BB5:BD23">
    <cfRule type="cellIs" dxfId="510" priority="21" operator="lessThan">
      <formula>5</formula>
    </cfRule>
  </conditionalFormatting>
  <conditionalFormatting sqref="L5:L23 S5:S23 AC5:AC23 AJ5:AJ23 AQ5:AQ23 AX5:AX23 BB5:BD23">
    <cfRule type="cellIs" dxfId="509" priority="22" operator="lessThan">
      <formula>6</formula>
    </cfRule>
  </conditionalFormatting>
  <conditionalFormatting sqref="DG5:DG23">
    <cfRule type="cellIs" dxfId="508" priority="1" operator="equal">
      <formula>"Mycket bra"</formula>
    </cfRule>
  </conditionalFormatting>
  <conditionalFormatting sqref="DG5:DG23">
    <cfRule type="cellIs" dxfId="507" priority="2" operator="equal">
      <formula>"Bra"</formula>
    </cfRule>
  </conditionalFormatting>
  <conditionalFormatting sqref="DG5:DG23">
    <cfRule type="cellIs" dxfId="506" priority="3" operator="equal">
      <formula>"Varken eller"</formula>
    </cfRule>
  </conditionalFormatting>
  <conditionalFormatting sqref="DG5:DG23">
    <cfRule type="cellIs" dxfId="505" priority="4" operator="equal">
      <formula>"Dålig"</formula>
    </cfRule>
  </conditionalFormatting>
  <conditionalFormatting sqref="DG5:DG23">
    <cfRule type="cellIs" dxfId="504" priority="5" operator="equal">
      <formula>"Mycket dålig"</formula>
    </cfRule>
  </conditionalFormatting>
  <conditionalFormatting sqref="BO5:BO23 BV5:BV23 CF5:CF23 CM5:CM23 CT5:CT23 DA5:DA23 DE5:DF23">
    <cfRule type="cellIs" dxfId="503" priority="6" operator="lessThan">
      <formula>1</formula>
    </cfRule>
  </conditionalFormatting>
  <conditionalFormatting sqref="BO5:BO23 BV5:BV23 CF5:CF23 CM5:CM23 CT5:CT23 DA5:DA23 DE5:DF23">
    <cfRule type="cellIs" dxfId="502" priority="7" operator="lessThan">
      <formula>2</formula>
    </cfRule>
  </conditionalFormatting>
  <conditionalFormatting sqref="BO5:BO23 BV5:BV23 CF5:CF23 CM5:CM23 CT5:CT23 DA5:DA23 DE5:DF23">
    <cfRule type="cellIs" dxfId="501" priority="8" operator="lessThan">
      <formula>3</formula>
    </cfRule>
  </conditionalFormatting>
  <conditionalFormatting sqref="BO5:BO23 BV5:BV23 CF5:CF23 CM5:CM23 CT5:CT23 DA5:DA23 DE5:DF23">
    <cfRule type="cellIs" dxfId="500" priority="9" operator="lessThan">
      <formula>4</formula>
    </cfRule>
  </conditionalFormatting>
  <conditionalFormatting sqref="BO5:BO23 BV5:BV23 CF5:CF23 CM5:CM23 CT5:CT23 DA5:DA23 DE5:DF23">
    <cfRule type="cellIs" dxfId="499" priority="10" operator="lessThan">
      <formula>5</formula>
    </cfRule>
  </conditionalFormatting>
  <conditionalFormatting sqref="BO5:BO23 BV5:BV23 CF5:CF23 CM5:CM23 CT5:CT23 DA5:DA23 DE5:DF23">
    <cfRule type="cellIs" dxfId="498" priority="11" operator="lessThan">
      <formula>6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5"/>
  <sheetViews>
    <sheetView workbookViewId="0">
      <selection activeCell="A2" sqref="A2"/>
    </sheetView>
  </sheetViews>
  <sheetFormatPr defaultRowHeight="12.75" x14ac:dyDescent="0.2"/>
  <cols>
    <col min="2" max="53" width="0" hidden="1" customWidth="1"/>
    <col min="57" max="62" width="0" hidden="1" customWidth="1"/>
    <col min="69" max="69" width="9.140625" style="18"/>
    <col min="76" max="76" width="9.140625" style="18"/>
    <col min="86" max="86" width="9.140625" style="18"/>
    <col min="93" max="93" width="9.140625" style="18"/>
    <col min="100" max="100" width="9.140625" style="18"/>
    <col min="107" max="107" width="9.140625" style="18"/>
    <col min="111" max="111" width="9.140625" style="18"/>
  </cols>
  <sheetData>
    <row r="1" spans="1:116" ht="37.5" x14ac:dyDescent="0.6">
      <c r="A1" s="21" t="s">
        <v>1790</v>
      </c>
    </row>
    <row r="2" spans="1:116" x14ac:dyDescent="0.2">
      <c r="A2" s="40" t="s">
        <v>1914</v>
      </c>
    </row>
    <row r="3" spans="1:116" x14ac:dyDescent="0.2">
      <c r="A3" s="40"/>
    </row>
    <row r="4" spans="1:116" s="53" customFormat="1" ht="81" customHeight="1" x14ac:dyDescent="0.2">
      <c r="A4" s="41" t="s">
        <v>3</v>
      </c>
      <c r="B4" s="48" t="s">
        <v>3</v>
      </c>
      <c r="C4" s="41" t="s">
        <v>6</v>
      </c>
      <c r="D4" s="41" t="s">
        <v>1735</v>
      </c>
      <c r="F4" s="42" t="s">
        <v>1744</v>
      </c>
      <c r="G4" s="42" t="s">
        <v>1745</v>
      </c>
      <c r="H4" s="42" t="s">
        <v>1746</v>
      </c>
      <c r="I4" s="42" t="s">
        <v>1748</v>
      </c>
      <c r="J4" s="42" t="s">
        <v>1749</v>
      </c>
      <c r="K4" s="49" t="s">
        <v>1747</v>
      </c>
      <c r="L4" s="43" t="s">
        <v>1775</v>
      </c>
      <c r="M4" s="43" t="s">
        <v>1776</v>
      </c>
      <c r="N4" s="43" t="s">
        <v>1777</v>
      </c>
      <c r="O4" s="43" t="s">
        <v>1778</v>
      </c>
      <c r="P4" s="43" t="s">
        <v>1779</v>
      </c>
      <c r="Q4" s="43" t="s">
        <v>1780</v>
      </c>
      <c r="R4" s="50" t="s">
        <v>1781</v>
      </c>
      <c r="S4" s="44" t="s">
        <v>1751</v>
      </c>
      <c r="T4" s="44" t="s">
        <v>1752</v>
      </c>
      <c r="U4" s="44" t="s">
        <v>1753</v>
      </c>
      <c r="V4" s="44" t="s">
        <v>1754</v>
      </c>
      <c r="W4" s="44" t="s">
        <v>1755</v>
      </c>
      <c r="X4" s="44" t="s">
        <v>1756</v>
      </c>
      <c r="Y4" s="44" t="s">
        <v>1757</v>
      </c>
      <c r="Z4" s="44" t="s">
        <v>1758</v>
      </c>
      <c r="AA4" s="44" t="s">
        <v>1750</v>
      </c>
      <c r="AB4" s="50" t="s">
        <v>1782</v>
      </c>
      <c r="AC4" s="44" t="s">
        <v>1759</v>
      </c>
      <c r="AD4" s="44" t="s">
        <v>1760</v>
      </c>
      <c r="AE4" s="44" t="s">
        <v>1761</v>
      </c>
      <c r="AF4" s="44" t="s">
        <v>1762</v>
      </c>
      <c r="AG4" s="44" t="s">
        <v>1763</v>
      </c>
      <c r="AH4" s="44" t="s">
        <v>1750</v>
      </c>
      <c r="AI4" s="50" t="s">
        <v>1783</v>
      </c>
      <c r="AJ4" s="44" t="s">
        <v>1764</v>
      </c>
      <c r="AK4" s="44" t="s">
        <v>1765</v>
      </c>
      <c r="AL4" s="44" t="s">
        <v>1766</v>
      </c>
      <c r="AM4" s="44" t="s">
        <v>1767</v>
      </c>
      <c r="AN4" s="44" t="s">
        <v>1768</v>
      </c>
      <c r="AO4" s="44" t="s">
        <v>1769</v>
      </c>
      <c r="AP4" s="51" t="s">
        <v>1721</v>
      </c>
      <c r="AQ4" s="44" t="s">
        <v>1770</v>
      </c>
      <c r="AR4" s="44" t="s">
        <v>1771</v>
      </c>
      <c r="AS4" s="44" t="s">
        <v>1772</v>
      </c>
      <c r="AT4" s="44" t="s">
        <v>1773</v>
      </c>
      <c r="AU4" s="44" t="s">
        <v>1774</v>
      </c>
      <c r="AV4" s="44" t="s">
        <v>1750</v>
      </c>
      <c r="AW4" s="52" t="s">
        <v>1722</v>
      </c>
      <c r="AX4" s="47" t="s">
        <v>8</v>
      </c>
      <c r="AY4" s="47" t="s">
        <v>22</v>
      </c>
      <c r="AZ4" s="47" t="s">
        <v>23</v>
      </c>
      <c r="BA4" s="52" t="s">
        <v>1723</v>
      </c>
      <c r="BB4" s="55" t="s">
        <v>1735</v>
      </c>
      <c r="BC4" s="55" t="s">
        <v>1725</v>
      </c>
      <c r="BD4" s="48" t="s">
        <v>1725</v>
      </c>
      <c r="BE4" s="44" t="s">
        <v>1724</v>
      </c>
      <c r="BF4" s="48" t="s">
        <v>3</v>
      </c>
      <c r="BG4" s="41" t="s">
        <v>6</v>
      </c>
      <c r="BH4" s="41" t="s">
        <v>1735</v>
      </c>
      <c r="BL4" s="42" t="s">
        <v>1744</v>
      </c>
      <c r="BM4" s="42" t="s">
        <v>1745</v>
      </c>
      <c r="BN4" s="42" t="s">
        <v>1746</v>
      </c>
      <c r="BO4" s="42" t="s">
        <v>1748</v>
      </c>
      <c r="BP4" s="42" t="s">
        <v>1749</v>
      </c>
      <c r="BQ4" s="67" t="s">
        <v>1747</v>
      </c>
      <c r="BR4" s="43" t="s">
        <v>1775</v>
      </c>
      <c r="BS4" s="43" t="s">
        <v>1776</v>
      </c>
      <c r="BT4" s="43" t="s">
        <v>1777</v>
      </c>
      <c r="BU4" s="43" t="s">
        <v>1778</v>
      </c>
      <c r="BV4" s="43" t="s">
        <v>1779</v>
      </c>
      <c r="BW4" s="43" t="s">
        <v>1780</v>
      </c>
      <c r="BX4" s="50" t="s">
        <v>1781</v>
      </c>
      <c r="BY4" s="43" t="s">
        <v>1751</v>
      </c>
      <c r="BZ4" s="43" t="s">
        <v>1752</v>
      </c>
      <c r="CA4" s="43" t="s">
        <v>1753</v>
      </c>
      <c r="CB4" s="43" t="s">
        <v>1754</v>
      </c>
      <c r="CC4" s="43" t="s">
        <v>1755</v>
      </c>
      <c r="CD4" s="43" t="s">
        <v>1756</v>
      </c>
      <c r="CE4" s="43" t="s">
        <v>1757</v>
      </c>
      <c r="CF4" s="43" t="s">
        <v>1758</v>
      </c>
      <c r="CG4" s="43" t="s">
        <v>1750</v>
      </c>
      <c r="CH4" s="50" t="s">
        <v>1782</v>
      </c>
      <c r="CI4" s="43" t="s">
        <v>1759</v>
      </c>
      <c r="CJ4" s="43" t="s">
        <v>1760</v>
      </c>
      <c r="CK4" s="43" t="s">
        <v>1761</v>
      </c>
      <c r="CL4" s="43" t="s">
        <v>1762</v>
      </c>
      <c r="CM4" s="43" t="s">
        <v>1763</v>
      </c>
      <c r="CN4" s="43" t="s">
        <v>1750</v>
      </c>
      <c r="CO4" s="50" t="s">
        <v>1783</v>
      </c>
      <c r="CP4" s="43" t="s">
        <v>1764</v>
      </c>
      <c r="CQ4" s="43" t="s">
        <v>1765</v>
      </c>
      <c r="CR4" s="43" t="s">
        <v>1766</v>
      </c>
      <c r="CS4" s="43" t="s">
        <v>1767</v>
      </c>
      <c r="CT4" s="43" t="s">
        <v>1768</v>
      </c>
      <c r="CU4" s="43" t="s">
        <v>1769</v>
      </c>
      <c r="CV4" s="50" t="s">
        <v>1721</v>
      </c>
      <c r="CW4" s="43" t="s">
        <v>1770</v>
      </c>
      <c r="CX4" s="43" t="s">
        <v>1771</v>
      </c>
      <c r="CY4" s="43" t="s">
        <v>1772</v>
      </c>
      <c r="CZ4" s="43" t="s">
        <v>1773</v>
      </c>
      <c r="DA4" s="43" t="s">
        <v>1774</v>
      </c>
      <c r="DB4" s="43" t="s">
        <v>1750</v>
      </c>
      <c r="DC4" s="50" t="s">
        <v>1722</v>
      </c>
      <c r="DD4" s="132" t="s">
        <v>8</v>
      </c>
      <c r="DE4" s="132" t="s">
        <v>22</v>
      </c>
      <c r="DF4" s="132" t="s">
        <v>23</v>
      </c>
      <c r="DG4" s="50" t="s">
        <v>1723</v>
      </c>
      <c r="DH4" s="133" t="s">
        <v>1725</v>
      </c>
      <c r="DI4" s="134" t="s">
        <v>1724</v>
      </c>
      <c r="DJ4" s="148"/>
      <c r="DK4" s="148"/>
      <c r="DL4" s="148"/>
    </row>
    <row r="5" spans="1:116" ht="15" x14ac:dyDescent="0.25">
      <c r="A5" s="19" t="s">
        <v>212</v>
      </c>
      <c r="B5" s="6" t="s">
        <v>213</v>
      </c>
      <c r="C5" s="9" t="str">
        <f>IFERROR(VLOOKUP(B5,Svar, 2, FALSE), "")</f>
        <v>Marianne Ekedahl</v>
      </c>
      <c r="D5" s="10" t="str">
        <f>IFERROR(VLOOKUP(B5,Svar, 3, FALSE), "")</f>
        <v>marianne.ekedahl@gotland.se</v>
      </c>
      <c r="E5" s="10" t="str">
        <f>IFERROR(VLOOKUP(B5,Svar, 4, FALSE), "")</f>
        <v>Verksamhetsutvecklare</v>
      </c>
      <c r="F5" s="11">
        <f>IF(LEN(C5) &gt; 0, IF(IFERROR(FIND("a.", VLOOKUP(B5,Svar, 5, FALSE)), 0), 1.25, 0), "")</f>
        <v>0</v>
      </c>
      <c r="G5" s="11">
        <f>IF(LEN(C5) &gt; 0, IF(IFERROR(FIND("b.", VLOOKUP(B5,Svar, 5, FALSE)), 0), 1.25, 0), "")</f>
        <v>0</v>
      </c>
      <c r="H5" s="11">
        <f>IF(LEN(C5) &gt; 0, IF(IFERROR(FIND("c.", VLOOKUP(B5,Svar, 5, FALSE)), 0), 1.25, 0), "")</f>
        <v>0</v>
      </c>
      <c r="I5" s="11">
        <f>IF(LEN(C5) &gt; 0, IF(IFERROR(FIND("d.", VLOOKUP(B5,Svar, 5, FALSE)), 0), 1.25, 0), "")</f>
        <v>1.25</v>
      </c>
      <c r="J5" s="11">
        <f t="shared" ref="J5" si="0">IF(LEN(C5) &gt; 0, 0, "")</f>
        <v>0</v>
      </c>
      <c r="K5" s="10">
        <f t="shared" ref="K5" si="1">IF(LEN(C5) &gt; 0, SUM(F5:J5), "")</f>
        <v>1.25</v>
      </c>
      <c r="L5" s="11">
        <f>IF(LEN(C5) &gt; 0, IF(IFERROR(FIND("a.", VLOOKUP(B5,Svar, 7, FALSE)), 0), 1, 0), "")</f>
        <v>1</v>
      </c>
      <c r="M5" s="11">
        <f>IF(LEN(C5) &gt; 0, IF(IFERROR(FIND("b.", VLOOKUP(B5,Svar, 7, FALSE)), 0), 1, 0), "")</f>
        <v>1</v>
      </c>
      <c r="N5" s="11">
        <f>IF(LEN(C5) &gt; 0, IF(IFERROR(FIND("c.", VLOOKUP(B5,Svar, 7, FALSE)), 0), 1, 0), "")</f>
        <v>1</v>
      </c>
      <c r="O5" s="11">
        <f>IF(LEN(C5) &gt; 0, IF(IFERROR(FIND("d.", VLOOKUP(B5,Svar, 7, FALSE)), 0), 1, 0), "")</f>
        <v>1</v>
      </c>
      <c r="P5" s="11">
        <f>IF(LEN(C5) &gt; 0, IF(IFERROR(FIND("e.", VLOOKUP(B5,Svar, 7, FALSE)), 0), 1, 0), "")</f>
        <v>0</v>
      </c>
      <c r="Q5" s="11">
        <f t="shared" ref="Q5" si="2">IF(LEN(C5) &gt; 0, 0, "")</f>
        <v>0</v>
      </c>
      <c r="R5" s="10">
        <f t="shared" ref="R5" si="3">IF(LEN(C5) &gt; 0, SUM(L5:Q5), "")</f>
        <v>4</v>
      </c>
      <c r="S5" s="11">
        <f>IF(LEN(C5) &gt; 0, IF(IFERROR(FIND("a.", VLOOKUP(B5,Svar, 8, FALSE)), 0), 0.625, 0), "")</f>
        <v>0</v>
      </c>
      <c r="T5" s="11">
        <f>IF(LEN(C5) &gt; 0, IF(IFERROR(FIND("b.", VLOOKUP(B5,Svar, 8, FALSE)), 0), 0.625, 0), "")</f>
        <v>0.625</v>
      </c>
      <c r="U5" s="11">
        <f>IF(LEN(C5) &gt; 0, IF(IFERROR(FIND("c.", VLOOKUP(B5,Svar, 8, FALSE)), 0), 0.625, 0), "")</f>
        <v>0.625</v>
      </c>
      <c r="V5" s="11">
        <f>IF(LEN(C5) &gt; 0, IF(IFERROR(FIND("d.", VLOOKUP(B5,Svar, 8, FALSE)), 0), 0.625, 0), "")</f>
        <v>0.625</v>
      </c>
      <c r="W5" s="11">
        <f>IF(LEN(C5) &gt; 0, IF(IFERROR(FIND("e.", VLOOKUP(B5,Svar, 8, FALSE)), 0), 0.625, 0), "")</f>
        <v>0</v>
      </c>
      <c r="X5" s="11">
        <f>IF(LEN(C5) &gt; 0, IF(IFERROR(FIND("f.", VLOOKUP(B5,Svar, 8, FALSE)), 0), 0.625, 0), "")</f>
        <v>0.625</v>
      </c>
      <c r="Y5" s="11">
        <f>IF(LEN(C5) &gt; 0, IF(IFERROR(FIND("g.", VLOOKUP(B5,Svar, 8, FALSE)), 0), 0.625, 0), "")</f>
        <v>0.625</v>
      </c>
      <c r="Z5" s="11">
        <f>IF(LEN(C5) &gt; 0, IF(IFERROR(FIND("h.", VLOOKUP(B5,Svar, 8, FALSE)), 0), 0.625, 0), "")</f>
        <v>0.625</v>
      </c>
      <c r="AA5" s="11">
        <f t="shared" ref="AA5" si="4">IF(LEN(C5) &gt; 0, 0, "")</f>
        <v>0</v>
      </c>
      <c r="AB5" s="10">
        <f t="shared" ref="AB5" si="5">IF(LEN(C5) &gt; 0, SUM(S5:AA5), "")</f>
        <v>3.75</v>
      </c>
      <c r="AC5" s="11">
        <f>IF(LEN(C5) &gt; 0, IF(IFERROR(FIND("a.", VLOOKUP(B5,Svar, 9, FALSE)), 0), 1, 0), "")</f>
        <v>0</v>
      </c>
      <c r="AD5" s="11">
        <f>IF(LEN(C5) &gt; 0, IF(IFERROR(FIND("b.", VLOOKUP(B5,Svar, 9, FALSE)), 0), 2, 0), "")</f>
        <v>2</v>
      </c>
      <c r="AE5" s="11">
        <f>IF(LEN(C5) &gt; 0, IF(IFERROR(FIND("c.", VLOOKUP(B5,Svar, 9, FALSE)), 0), 1, 0), "")</f>
        <v>1</v>
      </c>
      <c r="AF5" s="11">
        <f>IF(LEN(C5) &gt; 0, IF(IFERROR(FIND("d.", VLOOKUP(B5,Svar, 9, FALSE)), 0), 2, 0), "")</f>
        <v>0</v>
      </c>
      <c r="AG5" s="11">
        <f>IF(LEN(C5) &gt; 0, IF(IFERROR(FIND("e.", VLOOKUP(B5,Svar, 9, FALSE)), 0), 1, 0), "")</f>
        <v>0</v>
      </c>
      <c r="AH5" s="11">
        <f t="shared" ref="AH5" si="6">IF(LEN(C5) &gt; 0, 0, "")</f>
        <v>0</v>
      </c>
      <c r="AI5" s="10">
        <f t="shared" ref="AI5" si="7">IF(LEN(C5) &gt; 0, IF(SUM(AC5:AH5) &gt; 5, 5, SUM(AC5:AH5)), "")</f>
        <v>3</v>
      </c>
      <c r="AJ5" s="11">
        <f>IF(LEN(C5) &gt; 0, IF(IFERROR(FIND("a.", VLOOKUP(B5,Svar, 10, FALSE)), 0), 1, 0), "")</f>
        <v>1</v>
      </c>
      <c r="AK5" s="11">
        <f>IF(LEN(C5) &gt; 0, IF(IFERROR(FIND("b.", VLOOKUP(B5,Svar, 10, FALSE)), 0), 1, 0), "")</f>
        <v>1</v>
      </c>
      <c r="AL5" s="11">
        <f>IF(LEN(C5) &gt; 0, IF(IFERROR(FIND("c.", VLOOKUP(B5,Svar, 10, FALSE)), 0), 1, 0), "")</f>
        <v>1</v>
      </c>
      <c r="AM5" s="11">
        <f>IF(LEN(C5) &gt; 0, IF(IFERROR(FIND("d.", VLOOKUP(B5,Svar, 10, FALSE)), 0), 1, 0), "")</f>
        <v>1</v>
      </c>
      <c r="AN5" s="11">
        <f>IF(LEN(C5) &gt; 0, IF(IFERROR(FIND("e.", VLOOKUP(B5,Svar, 10, FALSE)), 0), 1, 0), "")</f>
        <v>1</v>
      </c>
      <c r="AO5" s="11">
        <f t="shared" ref="AO5" si="8">IF(LEN(C5) &gt; 0, 0, "")</f>
        <v>0</v>
      </c>
      <c r="AP5" s="10">
        <f t="shared" ref="AP5" si="9">IF(LEN(C5) &gt; 0, SUM(AJ5:AO5), "")</f>
        <v>5</v>
      </c>
      <c r="AQ5" s="11">
        <f>IF(LEN(C5) &gt; 0, IF(IFERROR(FIND("a.", VLOOKUP(B5,Svar, 11, FALSE)), 0), 1, 0), "")</f>
        <v>0</v>
      </c>
      <c r="AR5" s="11">
        <f>IF(LEN(C5) &gt; 0, IF(IFERROR(FIND("b.", VLOOKUP(B5,Svar, 11, FALSE)), 0), 1, 0), "")</f>
        <v>1</v>
      </c>
      <c r="AS5" s="11">
        <f>IF(LEN(C5) &gt; 0, IF(IFERROR(FIND("c.", VLOOKUP(B5,Svar, 11, FALSE)), 0), 1, 0), "")</f>
        <v>1</v>
      </c>
      <c r="AT5" s="11">
        <f>IF(LEN(C5) &gt; 0, IF(IFERROR(FIND("d.", VLOOKUP(B5,Svar, 11, FALSE)), 0), 1, 0), "")</f>
        <v>0</v>
      </c>
      <c r="AU5" s="11">
        <f>IF(LEN(C5) &gt; 0, IF(IFERROR(FIND("e.", VLOOKUP(B5,Svar, 11, FALSE)), 0), 1, 0), "")</f>
        <v>0</v>
      </c>
      <c r="AV5" s="11">
        <f t="shared" ref="AV5" si="10">IF(LEN(C5) &gt; 0, 0, "")</f>
        <v>0</v>
      </c>
      <c r="AW5" s="10">
        <f t="shared" ref="AW5" si="11">IF(LEN(C5) &gt; 0, SUM(AQ5:AV5), "")</f>
        <v>2</v>
      </c>
      <c r="AX5" s="12" t="s">
        <v>1351</v>
      </c>
      <c r="AY5" s="12" t="s">
        <v>1352</v>
      </c>
      <c r="AZ5" s="13">
        <v>3220</v>
      </c>
      <c r="BA5" s="10">
        <f t="shared" ref="BA5" si="12">IF(AZ5 &gt; 3099, 5, IF(AZ5 &gt; 2799, 4, IF(AZ5&gt; 2499, 3, IF(AZ5&gt; 2299, 2, IF(AZ5 &gt; 1999, 1, IF(AZ5&gt;0, 0))))))</f>
        <v>5</v>
      </c>
      <c r="BB5" s="36" t="s">
        <v>1786</v>
      </c>
      <c r="BC5" s="54">
        <f t="shared" ref="BC5" si="13">IF(LEN(C5) &gt; 0, ROUND((K5+R5+AB5+AI5+AP5+AW5+BA5)/7, 1), "")</f>
        <v>3.4</v>
      </c>
      <c r="BD5" s="10" t="str">
        <f>IF(LEN(C5) &gt; 0, VLOOKUP(B5,Svar, 12, FALSE), "")</f>
        <v>Bra</v>
      </c>
      <c r="BE5" s="19" t="s">
        <v>212</v>
      </c>
      <c r="BF5" s="7">
        <v>980</v>
      </c>
      <c r="BG5" s="6" t="s">
        <v>213</v>
      </c>
      <c r="BH5" s="9" t="str">
        <f t="shared" ref="BH5" si="14">IFERROR(VLOOKUP(BG5,Svar, 2, FALSE), "")</f>
        <v>Marianne Ekedahl</v>
      </c>
      <c r="BI5" s="10" t="str">
        <f t="shared" ref="BI5" si="15">IFERROR(VLOOKUP(BG5,Svar, 3, FALSE), "")</f>
        <v>marianne.ekedahl@gotland.se</v>
      </c>
      <c r="BJ5" s="10" t="str">
        <f t="shared" ref="BJ5" si="16">IFERROR(VLOOKUP(BG5,Svar, 4, FALSE), "")</f>
        <v>Verksamhetsutvecklare</v>
      </c>
      <c r="BK5" s="10"/>
      <c r="BL5" s="11">
        <f t="shared" ref="BL5" si="17">IF(LEN(BH5) &gt; 0, IF(IFERROR(FIND("a.", VLOOKUP(BG5,Svar, 5, FALSE)), 0), 1.25, 0), "")</f>
        <v>0</v>
      </c>
      <c r="BM5" s="11">
        <f t="shared" ref="BM5" si="18">IF(LEN(BH5) &gt; 0, IF(IFERROR(FIND("b.", VLOOKUP(BG5,Svar, 5, FALSE)), 0), 1.25, 0), "")</f>
        <v>0</v>
      </c>
      <c r="BN5" s="11">
        <f t="shared" ref="BN5" si="19">IF(LEN(BH5) &gt; 0, IF(IFERROR(FIND("c.", VLOOKUP(BG5,Svar, 5, FALSE)), 0), 1.25, 0), "")</f>
        <v>0</v>
      </c>
      <c r="BO5" s="11">
        <f t="shared" ref="BO5" si="20">IF(LEN(BH5) &gt; 0, IF(IFERROR(FIND("d.", VLOOKUP(BG5,Svar, 5, FALSE)), 0), 1.25, 0), "")</f>
        <v>1.25</v>
      </c>
      <c r="BP5" s="11">
        <f t="shared" ref="BP5" si="21">IF(LEN(BH5) &gt; 0, 0, "")</f>
        <v>0</v>
      </c>
      <c r="BQ5" s="17">
        <f t="shared" ref="BQ5" si="22">IF(LEN(BH5) &gt; 0, SUM(BL5:BP5), "")</f>
        <v>1.25</v>
      </c>
      <c r="BR5" s="11">
        <f t="shared" ref="BR5" si="23">IF(LEN(BH5) &gt; 0, IF(IFERROR(FIND("a.", VLOOKUP(BG5,Svar, 7, FALSE)), 0), 1, 0), "")</f>
        <v>1</v>
      </c>
      <c r="BS5" s="11">
        <f t="shared" ref="BS5" si="24">IF(LEN(BH5) &gt; 0, IF(IFERROR(FIND("b.", VLOOKUP(BG5,Svar, 7, FALSE)), 0), 1, 0), "")</f>
        <v>1</v>
      </c>
      <c r="BT5" s="11">
        <f t="shared" ref="BT5" si="25">IF(LEN(BH5) &gt; 0, IF(IFERROR(FIND("c.", VLOOKUP(BG5,Svar, 7, FALSE)), 0), 1, 0), "")</f>
        <v>1</v>
      </c>
      <c r="BU5" s="11">
        <f t="shared" ref="BU5" si="26">IF(LEN(BH5) &gt; 0, IF(IFERROR(FIND("d.", VLOOKUP(BG5,Svar, 7, FALSE)), 0), 1, 0), "")</f>
        <v>1</v>
      </c>
      <c r="BV5" s="11">
        <f t="shared" ref="BV5" si="27">IF(LEN(BH5) &gt; 0, IF(IFERROR(FIND("e.", VLOOKUP(BG5,Svar, 7, FALSE)), 0), 1, 0), "")</f>
        <v>0</v>
      </c>
      <c r="BW5" s="11">
        <f t="shared" ref="BW5" si="28">IF(LEN(BH5) &gt; 0, 0, "")</f>
        <v>0</v>
      </c>
      <c r="BX5" s="17">
        <f t="shared" ref="BX5" si="29">IF(LEN(BH5) &gt; 0, SUM(BR5:BW5), "")</f>
        <v>4</v>
      </c>
      <c r="BY5" s="11">
        <f t="shared" ref="BY5" si="30">IF(LEN(BH5) &gt; 0, IF(IFERROR(FIND("a.", VLOOKUP(BG5,Svar, 8, FALSE)), 0), 0.625, 0), "")</f>
        <v>0</v>
      </c>
      <c r="BZ5" s="11">
        <f t="shared" ref="BZ5" si="31">IF(LEN(BH5) &gt; 0, IF(IFERROR(FIND("b.", VLOOKUP(BG5,Svar, 8, FALSE)), 0), 0.625, 0), "")</f>
        <v>0.625</v>
      </c>
      <c r="CA5" s="11">
        <f t="shared" ref="CA5" si="32">IF(LEN(BH5) &gt; 0, IF(IFERROR(FIND("c.", VLOOKUP(BG5,Svar, 8, FALSE)), 0), 0.625, 0), "")</f>
        <v>0.625</v>
      </c>
      <c r="CB5" s="11">
        <f t="shared" ref="CB5" si="33">IF(LEN(BH5) &gt; 0, IF(IFERROR(FIND("d.", VLOOKUP(BG5,Svar, 8, FALSE)), 0), 0.625, 0), "")</f>
        <v>0.625</v>
      </c>
      <c r="CC5" s="11">
        <f t="shared" ref="CC5" si="34">IF(LEN(BH5) &gt; 0, IF(IFERROR(FIND("e.", VLOOKUP(BG5,Svar, 8, FALSE)), 0), 0.625, 0), "")</f>
        <v>0</v>
      </c>
      <c r="CD5" s="11">
        <f t="shared" ref="CD5" si="35">IF(LEN(BH5) &gt; 0, IF(IFERROR(FIND("f.", VLOOKUP(BG5,Svar, 8, FALSE)), 0), 0.625, 0), "")</f>
        <v>0.625</v>
      </c>
      <c r="CE5" s="11">
        <f t="shared" ref="CE5" si="36">IF(LEN(BH5) &gt; 0, IF(IFERROR(FIND("g.", VLOOKUP(BG5,Svar, 8, FALSE)), 0), 0.625, 0), "")</f>
        <v>0.625</v>
      </c>
      <c r="CF5" s="11">
        <f t="shared" ref="CF5" si="37">IF(LEN(BH5) &gt; 0, IF(IFERROR(FIND("h.", VLOOKUP(BG5,Svar, 8, FALSE)), 0), 0.625, 0), "")</f>
        <v>0.625</v>
      </c>
      <c r="CG5" s="11">
        <f t="shared" ref="CG5" si="38">IF(LEN(BH5) &gt; 0, 0, "")</f>
        <v>0</v>
      </c>
      <c r="CH5" s="17">
        <f t="shared" ref="CH5" si="39">IF(LEN(BH5) &gt; 0, SUM(BY5:CG5), "")</f>
        <v>3.75</v>
      </c>
      <c r="CI5" s="11">
        <f t="shared" ref="CI5" si="40">IF(LEN(BH5) &gt; 0, IF(IFERROR(FIND("a.", VLOOKUP(BG5,Svar, 9, FALSE)), 0), 1, 0), "")</f>
        <v>0</v>
      </c>
      <c r="CJ5" s="11">
        <f t="shared" ref="CJ5" si="41">IF(LEN(BH5) &gt; 0, IF(IFERROR(FIND("b.", VLOOKUP(BG5,Svar, 9, FALSE)), 0), 2, 0), "")</f>
        <v>2</v>
      </c>
      <c r="CK5" s="11">
        <f t="shared" ref="CK5" si="42">IF(LEN(BH5) &gt; 0, IF(IFERROR(FIND("c.", VLOOKUP(BG5,Svar, 9, FALSE)), 0), 1, 0), "")</f>
        <v>1</v>
      </c>
      <c r="CL5" s="11">
        <f t="shared" ref="CL5" si="43">IF(LEN(BH5) &gt; 0, IF(IFERROR(FIND("d.", VLOOKUP(BG5,Svar, 9, FALSE)), 0), 2, 0), "")</f>
        <v>0</v>
      </c>
      <c r="CM5" s="11">
        <f t="shared" ref="CM5" si="44">IF(LEN(BH5) &gt; 0, IF(IFERROR(FIND("e.", VLOOKUP(BG5,Svar, 9, FALSE)), 0), 1, 0), "")</f>
        <v>0</v>
      </c>
      <c r="CN5" s="11">
        <f t="shared" ref="CN5" si="45">IF(LEN(BH5) &gt; 0, 0, "")</f>
        <v>0</v>
      </c>
      <c r="CO5" s="17">
        <f t="shared" ref="CO5" si="46">IF(LEN(BH5) &gt; 0, IF(SUM(CI5:CN5) &gt; 5, 5, SUM(CI5:CN5)), "")</f>
        <v>3</v>
      </c>
      <c r="CP5" s="11">
        <f t="shared" ref="CP5" si="47">IF(LEN(BH5) &gt; 0, IF(IFERROR(FIND("a.", VLOOKUP(BG5,Svar, 10, FALSE)), 0), 1, 0), "")</f>
        <v>1</v>
      </c>
      <c r="CQ5" s="11">
        <f t="shared" ref="CQ5" si="48">IF(LEN(BH5) &gt; 0, IF(IFERROR(FIND("b.", VLOOKUP(BG5,Svar, 10, FALSE)), 0), 1, 0), "")</f>
        <v>1</v>
      </c>
      <c r="CR5" s="11">
        <f t="shared" ref="CR5" si="49">IF(LEN(BH5) &gt; 0, IF(IFERROR(FIND("c.", VLOOKUP(BG5,Svar, 10, FALSE)), 0), 1, 0), "")</f>
        <v>1</v>
      </c>
      <c r="CS5" s="11">
        <f t="shared" ref="CS5" si="50">IF(LEN(BH5) &gt; 0, IF(IFERROR(FIND("d.", VLOOKUP(BG5,Svar, 10, FALSE)), 0), 1, 0), "")</f>
        <v>1</v>
      </c>
      <c r="CT5" s="11">
        <f t="shared" ref="CT5" si="51">IF(LEN(BH5) &gt; 0, IF(IFERROR(FIND("e.", VLOOKUP(BG5,Svar, 10, FALSE)), 0), 1, 0), "")</f>
        <v>1</v>
      </c>
      <c r="CU5" s="11">
        <f t="shared" ref="CU5" si="52">IF(LEN(BH5) &gt; 0, 0, "")</f>
        <v>0</v>
      </c>
      <c r="CV5" s="17">
        <f t="shared" ref="CV5" si="53">IF(LEN(BH5) &gt; 0, SUM(CP5:CU5), "")</f>
        <v>5</v>
      </c>
      <c r="CW5" s="11">
        <f t="shared" ref="CW5" si="54">IF(LEN(BH5) &gt; 0, IF(IFERROR(FIND("a.", VLOOKUP(BG5,Svar, 11, FALSE)), 0), 1, 0), "")</f>
        <v>0</v>
      </c>
      <c r="CX5" s="11">
        <f t="shared" ref="CX5" si="55">IF(LEN(BH5) &gt; 0, IF(IFERROR(FIND("b.", VLOOKUP(BG5,Svar, 11, FALSE)), 0), 1, 0), "")</f>
        <v>1</v>
      </c>
      <c r="CY5" s="11">
        <f t="shared" ref="CY5" si="56">IF(LEN(BH5) &gt; 0, IF(IFERROR(FIND("c.", VLOOKUP(BG5,Svar, 11, FALSE)), 0), 1, 0), "")</f>
        <v>1</v>
      </c>
      <c r="CZ5" s="11">
        <f t="shared" ref="CZ5" si="57">IF(LEN(BH5) &gt; 0, IF(IFERROR(FIND("d.", VLOOKUP(BG5,Svar, 11, FALSE)), 0), 1, 0), "")</f>
        <v>0</v>
      </c>
      <c r="DA5" s="11">
        <f t="shared" ref="DA5" si="58">IF(LEN(BH5) &gt; 0, IF(IFERROR(FIND("e.", VLOOKUP(BG5,Svar, 11, FALSE)), 0), 1, 0), "")</f>
        <v>0</v>
      </c>
      <c r="DB5" s="11">
        <f t="shared" ref="DB5" si="59">IF(LEN(BH5) &gt; 0, 0, "")</f>
        <v>0</v>
      </c>
      <c r="DC5" s="17">
        <f t="shared" ref="DC5" si="60">IF(LEN(BH5) &gt; 0, SUM(CW5:DB5), "")</f>
        <v>2</v>
      </c>
      <c r="DD5" s="12" t="s">
        <v>1351</v>
      </c>
      <c r="DE5" s="12" t="s">
        <v>1352</v>
      </c>
      <c r="DF5" s="13">
        <v>3220</v>
      </c>
      <c r="DG5" s="17">
        <f t="shared" ref="DG5" si="61">IF(DF5 &gt; 3099, 5, IF(DF5 &gt; 2799, 4, IF(DF5&gt; 2499, 3, IF(DF5&gt; 2299, 2, IF(DF5 &gt; 1999, 1, IF(DF5&gt;0, 0))))))</f>
        <v>5</v>
      </c>
      <c r="DH5" s="17">
        <f t="shared" ref="DH5" si="62">IF(LEN(BH5) &gt; 0, ROUND((BQ5+BX5+CH5+CO5+CV5+DC5+DG5)/7, 1), "")</f>
        <v>3.4</v>
      </c>
      <c r="DI5" s="10" t="str">
        <f t="shared" ref="DI5" si="63">IF(LEN(BH5) &gt; 0, VLOOKUP(BG5,Svar, 12, FALSE), "")</f>
        <v>Bra</v>
      </c>
    </row>
  </sheetData>
  <conditionalFormatting sqref="BD5">
    <cfRule type="cellIs" dxfId="497" priority="12" operator="equal">
      <formula>"Mycket bra"</formula>
    </cfRule>
  </conditionalFormatting>
  <conditionalFormatting sqref="BD5">
    <cfRule type="cellIs" dxfId="496" priority="13" operator="equal">
      <formula>"Bra"</formula>
    </cfRule>
  </conditionalFormatting>
  <conditionalFormatting sqref="BD5">
    <cfRule type="cellIs" dxfId="495" priority="14" operator="equal">
      <formula>"Varken eller"</formula>
    </cfRule>
  </conditionalFormatting>
  <conditionalFormatting sqref="BD5">
    <cfRule type="cellIs" dxfId="494" priority="15" operator="equal">
      <formula>"Dålig"</formula>
    </cfRule>
  </conditionalFormatting>
  <conditionalFormatting sqref="BD5">
    <cfRule type="cellIs" dxfId="493" priority="16" operator="equal">
      <formula>"Mycket dålig"</formula>
    </cfRule>
  </conditionalFormatting>
  <conditionalFormatting sqref="K5 R5 AB5 AI5 AP5 AW5 BA5:BC5">
    <cfRule type="cellIs" dxfId="492" priority="17" operator="lessThan">
      <formula>1</formula>
    </cfRule>
  </conditionalFormatting>
  <conditionalFormatting sqref="K5 R5 AB5 AI5 AP5 AW5 BA5:BC5">
    <cfRule type="cellIs" dxfId="491" priority="18" operator="lessThan">
      <formula>2</formula>
    </cfRule>
  </conditionalFormatting>
  <conditionalFormatting sqref="K5 R5 AB5 AI5 AP5 AW5 BA5:BC5">
    <cfRule type="cellIs" dxfId="490" priority="19" operator="lessThan">
      <formula>3</formula>
    </cfRule>
  </conditionalFormatting>
  <conditionalFormatting sqref="K5 R5 AB5 AI5 AP5 AW5 BA5:BC5">
    <cfRule type="cellIs" dxfId="489" priority="20" operator="lessThan">
      <formula>4</formula>
    </cfRule>
  </conditionalFormatting>
  <conditionalFormatting sqref="K5 R5 AB5 AI5 AP5 AW5 BA5:BC5">
    <cfRule type="cellIs" dxfId="488" priority="21" operator="lessThan">
      <formula>5</formula>
    </cfRule>
  </conditionalFormatting>
  <conditionalFormatting sqref="K5 R5 AB5 AI5 AP5 AW5 BA5:BC5">
    <cfRule type="cellIs" dxfId="487" priority="22" operator="lessThan">
      <formula>6</formula>
    </cfRule>
  </conditionalFormatting>
  <conditionalFormatting sqref="DI5">
    <cfRule type="cellIs" dxfId="486" priority="1" operator="equal">
      <formula>"Mycket bra"</formula>
    </cfRule>
  </conditionalFormatting>
  <conditionalFormatting sqref="DI5">
    <cfRule type="cellIs" dxfId="485" priority="2" operator="equal">
      <formula>"Bra"</formula>
    </cfRule>
  </conditionalFormatting>
  <conditionalFormatting sqref="DI5">
    <cfRule type="cellIs" dxfId="484" priority="3" operator="equal">
      <formula>"Varken eller"</formula>
    </cfRule>
  </conditionalFormatting>
  <conditionalFormatting sqref="DI5">
    <cfRule type="cellIs" dxfId="483" priority="4" operator="equal">
      <formula>"Dålig"</formula>
    </cfRule>
  </conditionalFormatting>
  <conditionalFormatting sqref="DI5">
    <cfRule type="cellIs" dxfId="482" priority="5" operator="equal">
      <formula>"Mycket dålig"</formula>
    </cfRule>
  </conditionalFormatting>
  <conditionalFormatting sqref="BQ5 BX5 CH5 CO5 CV5 DC5 DG5:DH5">
    <cfRule type="cellIs" dxfId="481" priority="6" operator="lessThan">
      <formula>1</formula>
    </cfRule>
  </conditionalFormatting>
  <conditionalFormatting sqref="BQ5 BX5 CH5 CO5 CV5 DC5 DG5:DH5">
    <cfRule type="cellIs" dxfId="480" priority="7" operator="lessThan">
      <formula>2</formula>
    </cfRule>
  </conditionalFormatting>
  <conditionalFormatting sqref="BQ5 BX5 CH5 CO5 CV5 DC5 DG5:DH5">
    <cfRule type="cellIs" dxfId="479" priority="8" operator="lessThan">
      <formula>3</formula>
    </cfRule>
  </conditionalFormatting>
  <conditionalFormatting sqref="BQ5 BX5 CH5 CO5 CV5 DC5 DG5:DH5">
    <cfRule type="cellIs" dxfId="478" priority="9" operator="lessThan">
      <formula>4</formula>
    </cfRule>
  </conditionalFormatting>
  <conditionalFormatting sqref="BQ5 BX5 CH5 CO5 CV5 DC5 DG5:DH5">
    <cfRule type="cellIs" dxfId="477" priority="10" operator="lessThan">
      <formula>5</formula>
    </cfRule>
  </conditionalFormatting>
  <conditionalFormatting sqref="BQ5 BX5 CH5 CO5 CV5 DC5 DG5:DH5">
    <cfRule type="cellIs" dxfId="476" priority="11" operator="lessThan">
      <formula>6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19"/>
  <sheetViews>
    <sheetView topLeftCell="C1" zoomScale="85" zoomScaleNormal="85" workbookViewId="0">
      <selection activeCell="A2" sqref="A2"/>
    </sheetView>
  </sheetViews>
  <sheetFormatPr defaultRowHeight="12.75" x14ac:dyDescent="0.2"/>
  <cols>
    <col min="1" max="1" width="14.85546875" hidden="1" customWidth="1"/>
    <col min="2" max="2" width="9.140625" hidden="1" customWidth="1"/>
    <col min="3" max="3" width="20" customWidth="1"/>
    <col min="4" max="53" width="9.140625" hidden="1" customWidth="1"/>
    <col min="54" max="54" width="8" hidden="1" customWidth="1"/>
    <col min="55" max="55" width="11.42578125" bestFit="1" customWidth="1"/>
    <col min="58" max="63" width="0" hidden="1" customWidth="1"/>
    <col min="65" max="65" width="13.7109375" customWidth="1"/>
    <col min="70" max="70" width="9.140625" style="18"/>
    <col min="77" max="77" width="9.140625" style="18"/>
    <col min="87" max="87" width="9.140625" style="18"/>
    <col min="94" max="94" width="9.140625" style="18"/>
    <col min="101" max="101" width="9.140625" style="18"/>
    <col min="108" max="108" width="9.140625" style="18"/>
    <col min="112" max="112" width="9.140625" style="18"/>
  </cols>
  <sheetData>
    <row r="1" spans="1:114" ht="37.5" x14ac:dyDescent="0.6">
      <c r="C1" s="21" t="s">
        <v>1791</v>
      </c>
    </row>
    <row r="2" spans="1:114" x14ac:dyDescent="0.2">
      <c r="C2" s="40" t="s">
        <v>1914</v>
      </c>
    </row>
    <row r="4" spans="1:114" s="53" customFormat="1" ht="90" customHeight="1" x14ac:dyDescent="0.2">
      <c r="A4" s="41" t="s">
        <v>3</v>
      </c>
      <c r="B4" s="48" t="s">
        <v>3</v>
      </c>
      <c r="C4" s="41" t="s">
        <v>3</v>
      </c>
      <c r="D4" s="41" t="s">
        <v>1735</v>
      </c>
      <c r="G4" s="42" t="s">
        <v>1744</v>
      </c>
      <c r="H4" s="42" t="s">
        <v>1745</v>
      </c>
      <c r="I4" s="42" t="s">
        <v>1746</v>
      </c>
      <c r="J4" s="42" t="s">
        <v>1748</v>
      </c>
      <c r="K4" s="42" t="s">
        <v>1749</v>
      </c>
      <c r="L4" s="49" t="s">
        <v>1747</v>
      </c>
      <c r="M4" s="43" t="s">
        <v>1775</v>
      </c>
      <c r="N4" s="43" t="s">
        <v>1776</v>
      </c>
      <c r="O4" s="43" t="s">
        <v>1777</v>
      </c>
      <c r="P4" s="43" t="s">
        <v>1778</v>
      </c>
      <c r="Q4" s="43" t="s">
        <v>1779</v>
      </c>
      <c r="R4" s="43" t="s">
        <v>1780</v>
      </c>
      <c r="S4" s="50" t="s">
        <v>1781</v>
      </c>
      <c r="T4" s="44" t="s">
        <v>1751</v>
      </c>
      <c r="U4" s="44" t="s">
        <v>1752</v>
      </c>
      <c r="V4" s="44" t="s">
        <v>1753</v>
      </c>
      <c r="W4" s="44" t="s">
        <v>1754</v>
      </c>
      <c r="X4" s="44" t="s">
        <v>1755</v>
      </c>
      <c r="Y4" s="44" t="s">
        <v>1756</v>
      </c>
      <c r="Z4" s="44" t="s">
        <v>1757</v>
      </c>
      <c r="AA4" s="44" t="s">
        <v>1758</v>
      </c>
      <c r="AB4" s="44" t="s">
        <v>1750</v>
      </c>
      <c r="AC4" s="50" t="s">
        <v>1782</v>
      </c>
      <c r="AD4" s="44" t="s">
        <v>1759</v>
      </c>
      <c r="AE4" s="44" t="s">
        <v>1760</v>
      </c>
      <c r="AF4" s="44" t="s">
        <v>1761</v>
      </c>
      <c r="AG4" s="44" t="s">
        <v>1762</v>
      </c>
      <c r="AH4" s="44" t="s">
        <v>1763</v>
      </c>
      <c r="AI4" s="44" t="s">
        <v>1750</v>
      </c>
      <c r="AJ4" s="50" t="s">
        <v>1783</v>
      </c>
      <c r="AK4" s="44" t="s">
        <v>1764</v>
      </c>
      <c r="AL4" s="44" t="s">
        <v>1765</v>
      </c>
      <c r="AM4" s="44" t="s">
        <v>1766</v>
      </c>
      <c r="AN4" s="44" t="s">
        <v>1767</v>
      </c>
      <c r="AO4" s="44" t="s">
        <v>1768</v>
      </c>
      <c r="AP4" s="44" t="s">
        <v>1769</v>
      </c>
      <c r="AQ4" s="51" t="s">
        <v>1721</v>
      </c>
      <c r="AR4" s="44" t="s">
        <v>1770</v>
      </c>
      <c r="AS4" s="44" t="s">
        <v>1771</v>
      </c>
      <c r="AT4" s="44" t="s">
        <v>1772</v>
      </c>
      <c r="AU4" s="44" t="s">
        <v>1773</v>
      </c>
      <c r="AV4" s="44" t="s">
        <v>1774</v>
      </c>
      <c r="AW4" s="44" t="s">
        <v>1750</v>
      </c>
      <c r="AX4" s="52" t="s">
        <v>1722</v>
      </c>
      <c r="AY4" s="47" t="s">
        <v>8</v>
      </c>
      <c r="AZ4" s="47" t="s">
        <v>22</v>
      </c>
      <c r="BA4" s="47" t="s">
        <v>23</v>
      </c>
      <c r="BB4" s="52" t="s">
        <v>1723</v>
      </c>
      <c r="BC4" s="55" t="s">
        <v>1735</v>
      </c>
      <c r="BD4" s="55" t="s">
        <v>1725</v>
      </c>
      <c r="BE4" s="48" t="s">
        <v>1725</v>
      </c>
      <c r="BF4" s="44" t="s">
        <v>1724</v>
      </c>
      <c r="BG4" s="48" t="s">
        <v>3</v>
      </c>
      <c r="BH4" s="41" t="s">
        <v>6</v>
      </c>
      <c r="BI4" s="41" t="s">
        <v>1735</v>
      </c>
      <c r="BM4" s="42" t="s">
        <v>1744</v>
      </c>
      <c r="BN4" s="42" t="s">
        <v>1745</v>
      </c>
      <c r="BO4" s="42" t="s">
        <v>1746</v>
      </c>
      <c r="BP4" s="42" t="s">
        <v>1748</v>
      </c>
      <c r="BQ4" s="42" t="s">
        <v>1749</v>
      </c>
      <c r="BR4" s="67" t="s">
        <v>1747</v>
      </c>
      <c r="BS4" s="43" t="s">
        <v>1775</v>
      </c>
      <c r="BT4" s="43" t="s">
        <v>1776</v>
      </c>
      <c r="BU4" s="43" t="s">
        <v>1777</v>
      </c>
      <c r="BV4" s="43" t="s">
        <v>1778</v>
      </c>
      <c r="BW4" s="43" t="s">
        <v>1779</v>
      </c>
      <c r="BX4" s="43" t="s">
        <v>1780</v>
      </c>
      <c r="BY4" s="50" t="s">
        <v>1781</v>
      </c>
      <c r="BZ4" s="43" t="s">
        <v>1751</v>
      </c>
      <c r="CA4" s="43" t="s">
        <v>1752</v>
      </c>
      <c r="CB4" s="43" t="s">
        <v>1753</v>
      </c>
      <c r="CC4" s="43" t="s">
        <v>1754</v>
      </c>
      <c r="CD4" s="43" t="s">
        <v>1755</v>
      </c>
      <c r="CE4" s="43" t="s">
        <v>1756</v>
      </c>
      <c r="CF4" s="43" t="s">
        <v>1757</v>
      </c>
      <c r="CG4" s="43" t="s">
        <v>1758</v>
      </c>
      <c r="CH4" s="43" t="s">
        <v>1750</v>
      </c>
      <c r="CI4" s="50" t="s">
        <v>1782</v>
      </c>
      <c r="CJ4" s="43" t="s">
        <v>1759</v>
      </c>
      <c r="CK4" s="43" t="s">
        <v>1760</v>
      </c>
      <c r="CL4" s="43" t="s">
        <v>1761</v>
      </c>
      <c r="CM4" s="43" t="s">
        <v>1762</v>
      </c>
      <c r="CN4" s="43" t="s">
        <v>1763</v>
      </c>
      <c r="CO4" s="43" t="s">
        <v>1750</v>
      </c>
      <c r="CP4" s="50" t="s">
        <v>1783</v>
      </c>
      <c r="CQ4" s="43" t="s">
        <v>1764</v>
      </c>
      <c r="CR4" s="43" t="s">
        <v>1765</v>
      </c>
      <c r="CS4" s="43" t="s">
        <v>1766</v>
      </c>
      <c r="CT4" s="43" t="s">
        <v>1767</v>
      </c>
      <c r="CU4" s="43" t="s">
        <v>1768</v>
      </c>
      <c r="CV4" s="43" t="s">
        <v>1769</v>
      </c>
      <c r="CW4" s="50" t="s">
        <v>1721</v>
      </c>
      <c r="CX4" s="43" t="s">
        <v>1770</v>
      </c>
      <c r="CY4" s="43" t="s">
        <v>1771</v>
      </c>
      <c r="CZ4" s="43" t="s">
        <v>1772</v>
      </c>
      <c r="DA4" s="43" t="s">
        <v>1773</v>
      </c>
      <c r="DB4" s="43" t="s">
        <v>1774</v>
      </c>
      <c r="DC4" s="43" t="s">
        <v>1750</v>
      </c>
      <c r="DD4" s="50" t="s">
        <v>1722</v>
      </c>
      <c r="DE4" s="132" t="s">
        <v>8</v>
      </c>
      <c r="DF4" s="132" t="s">
        <v>22</v>
      </c>
      <c r="DG4" s="132" t="s">
        <v>23</v>
      </c>
      <c r="DH4" s="50" t="s">
        <v>1723</v>
      </c>
      <c r="DI4" s="133" t="s">
        <v>1725</v>
      </c>
      <c r="DJ4" s="134" t="s">
        <v>1724</v>
      </c>
    </row>
    <row r="5" spans="1:114" ht="15" x14ac:dyDescent="0.25">
      <c r="A5" s="19" t="s">
        <v>165</v>
      </c>
      <c r="B5" s="7">
        <v>2104</v>
      </c>
      <c r="C5" s="6" t="s">
        <v>80</v>
      </c>
      <c r="D5" s="9" t="str">
        <f t="shared" ref="D5:D19" si="0">IFERROR(VLOOKUP(C5,Svar, 2, FALSE), "")</f>
        <v>Christina Eriksson Östblom</v>
      </c>
      <c r="E5" s="10" t="str">
        <f t="shared" ref="E5:E19" si="1">IFERROR(VLOOKUP(C5,Svar, 3, FALSE), "")</f>
        <v>chrisitna.eriksson@hofors.se</v>
      </c>
      <c r="F5" s="10" t="str">
        <f t="shared" ref="F5:F19" si="2">IFERROR(VLOOKUP(C5,Svar, 4, FALSE), "")</f>
        <v>Folkhälsostrateg</v>
      </c>
      <c r="G5" s="11">
        <f t="shared" ref="G5:G19" si="3">IF(LEN(D5) &gt; 0, IF(IFERROR(FIND("a.", VLOOKUP(C5,Svar, 5, FALSE)), 0), 1.25, 0), "")</f>
        <v>0</v>
      </c>
      <c r="H5" s="11">
        <f t="shared" ref="H5:H19" si="4">IF(LEN(D5) &gt; 0, IF(IFERROR(FIND("b.", VLOOKUP(C5,Svar, 5, FALSE)), 0), 1.25, 0), "")</f>
        <v>0</v>
      </c>
      <c r="I5" s="11">
        <f t="shared" ref="I5:I19" si="5">IF(LEN(D5) &gt; 0, IF(IFERROR(FIND("c.", VLOOKUP(C5,Svar, 5, FALSE)), 0), 1.25, 0), "")</f>
        <v>0</v>
      </c>
      <c r="J5" s="11">
        <f t="shared" ref="J5:J19" si="6">IF(LEN(D5) &gt; 0, IF(IFERROR(FIND("d.", VLOOKUP(C5,Svar, 5, FALSE)), 0), 1.25, 0), "")</f>
        <v>1.25</v>
      </c>
      <c r="K5" s="11">
        <f t="shared" ref="K5:K19" si="7">IF(LEN(D5) &gt; 0, 0, "")</f>
        <v>0</v>
      </c>
      <c r="L5" s="10">
        <f t="shared" ref="L5:L19" si="8">IF(LEN(D5) &gt; 0, SUM(G5:K5), "")</f>
        <v>1.25</v>
      </c>
      <c r="M5" s="11">
        <f t="shared" ref="M5:M19" si="9">IF(LEN(D5) &gt; 0, IF(IFERROR(FIND("a.", VLOOKUP(C5,Svar, 7, FALSE)), 0), 1, 0), "")</f>
        <v>0</v>
      </c>
      <c r="N5" s="11">
        <f t="shared" ref="N5:N19" si="10">IF(LEN(D5) &gt; 0, IF(IFERROR(FIND("b.", VLOOKUP(C5,Svar, 7, FALSE)), 0), 1, 0), "")</f>
        <v>1</v>
      </c>
      <c r="O5" s="11">
        <f t="shared" ref="O5:O19" si="11">IF(LEN(D5) &gt; 0, IF(IFERROR(FIND("c.", VLOOKUP(C5,Svar, 7, FALSE)), 0), 1, 0), "")</f>
        <v>1</v>
      </c>
      <c r="P5" s="11">
        <f t="shared" ref="P5:P19" si="12">IF(LEN(D5) &gt; 0, IF(IFERROR(FIND("d.", VLOOKUP(C5,Svar, 7, FALSE)), 0), 1, 0), "")</f>
        <v>1</v>
      </c>
      <c r="Q5" s="11">
        <f t="shared" ref="Q5:Q19" si="13">IF(LEN(D5) &gt; 0, IF(IFERROR(FIND("e.", VLOOKUP(C5,Svar, 7, FALSE)), 0), 1, 0), "")</f>
        <v>0</v>
      </c>
      <c r="R5" s="11">
        <f t="shared" ref="R5:R19" si="14">IF(LEN(D5) &gt; 0, 0, "")</f>
        <v>0</v>
      </c>
      <c r="S5" s="10">
        <f t="shared" ref="S5:S19" si="15">IF(LEN(D5) &gt; 0, SUM(M5:R5), "")</f>
        <v>3</v>
      </c>
      <c r="T5" s="11">
        <f t="shared" ref="T5:T19" si="16">IF(LEN(D5) &gt; 0, IF(IFERROR(FIND("a.", VLOOKUP(C5,Svar, 8, FALSE)), 0), 0.625, 0), "")</f>
        <v>0</v>
      </c>
      <c r="U5" s="11">
        <f t="shared" ref="U5:U19" si="17">IF(LEN(D5) &gt; 0, IF(IFERROR(FIND("b.", VLOOKUP(C5,Svar, 8, FALSE)), 0), 0.625, 0), "")</f>
        <v>0</v>
      </c>
      <c r="V5" s="11">
        <f t="shared" ref="V5:V19" si="18">IF(LEN(D5) &gt; 0, IF(IFERROR(FIND("c.", VLOOKUP(C5,Svar, 8, FALSE)), 0), 0.625, 0), "")</f>
        <v>0.625</v>
      </c>
      <c r="W5" s="11">
        <f t="shared" ref="W5:W19" si="19">IF(LEN(D5) &gt; 0, IF(IFERROR(FIND("d.", VLOOKUP(C5,Svar, 8, FALSE)), 0), 0.625, 0), "")</f>
        <v>0.625</v>
      </c>
      <c r="X5" s="11">
        <f t="shared" ref="X5:X19" si="20">IF(LEN(D5) &gt; 0, IF(IFERROR(FIND("e.", VLOOKUP(C5,Svar, 8, FALSE)), 0), 0.625, 0), "")</f>
        <v>0</v>
      </c>
      <c r="Y5" s="11">
        <f t="shared" ref="Y5:Y19" si="21">IF(LEN(D5) &gt; 0, IF(IFERROR(FIND("f.", VLOOKUP(C5,Svar, 8, FALSE)), 0), 0.625, 0), "")</f>
        <v>0.625</v>
      </c>
      <c r="Z5" s="11">
        <f t="shared" ref="Z5:Z19" si="22">IF(LEN(D5) &gt; 0, IF(IFERROR(FIND("g.", VLOOKUP(C5,Svar, 8, FALSE)), 0), 0.625, 0), "")</f>
        <v>0</v>
      </c>
      <c r="AA5" s="11">
        <f t="shared" ref="AA5:AA19" si="23">IF(LEN(D5) &gt; 0, IF(IFERROR(FIND("h.", VLOOKUP(C5,Svar, 8, FALSE)), 0), 0.625, 0), "")</f>
        <v>0.625</v>
      </c>
      <c r="AB5" s="11">
        <f t="shared" ref="AB5:AB19" si="24">IF(LEN(D5) &gt; 0, 0, "")</f>
        <v>0</v>
      </c>
      <c r="AC5" s="10">
        <f t="shared" ref="AC5:AC19" si="25">IF(LEN(D5) &gt; 0, SUM(T5:AB5), "")</f>
        <v>2.5</v>
      </c>
      <c r="AD5" s="11">
        <f t="shared" ref="AD5:AD19" si="26">IF(LEN(D5) &gt; 0, IF(IFERROR(FIND("a.", VLOOKUP(C5,Svar, 9, FALSE)), 0), 1, 0), "")</f>
        <v>0</v>
      </c>
      <c r="AE5" s="11">
        <f t="shared" ref="AE5:AE19" si="27">IF(LEN(D5) &gt; 0, IF(IFERROR(FIND("b.", VLOOKUP(C5,Svar, 9, FALSE)), 0), 2, 0), "")</f>
        <v>2</v>
      </c>
      <c r="AF5" s="11">
        <f t="shared" ref="AF5:AF19" si="28">IF(LEN(D5) &gt; 0, IF(IFERROR(FIND("c.", VLOOKUP(C5,Svar, 9, FALSE)), 0), 1, 0), "")</f>
        <v>0</v>
      </c>
      <c r="AG5" s="11">
        <f t="shared" ref="AG5:AG19" si="29">IF(LEN(D5) &gt; 0, IF(IFERROR(FIND("d.", VLOOKUP(C5,Svar, 9, FALSE)), 0), 2, 0), "")</f>
        <v>0</v>
      </c>
      <c r="AH5" s="11">
        <f t="shared" ref="AH5:AH19" si="30">IF(LEN(D5) &gt; 0, IF(IFERROR(FIND("e.", VLOOKUP(C5,Svar, 9, FALSE)), 0), 1, 0), "")</f>
        <v>0</v>
      </c>
      <c r="AI5" s="11">
        <f t="shared" ref="AI5:AI19" si="31">IF(LEN(D5) &gt; 0, 0, "")</f>
        <v>0</v>
      </c>
      <c r="AJ5" s="10">
        <f t="shared" ref="AJ5:AJ19" si="32">IF(LEN(D5) &gt; 0, IF(SUM(AD5:AI5) &gt; 5, 5, SUM(AD5:AI5)), "")</f>
        <v>2</v>
      </c>
      <c r="AK5" s="11">
        <f t="shared" ref="AK5:AK19" si="33">IF(LEN(D5) &gt; 0, IF(IFERROR(FIND("a.", VLOOKUP(C5,Svar, 10, FALSE)), 0), 1, 0), "")</f>
        <v>0</v>
      </c>
      <c r="AL5" s="11">
        <f t="shared" ref="AL5:AL19" si="34">IF(LEN(D5) &gt; 0, IF(IFERROR(FIND("b.", VLOOKUP(C5,Svar, 10, FALSE)), 0), 1, 0), "")</f>
        <v>0</v>
      </c>
      <c r="AM5" s="11">
        <f t="shared" ref="AM5:AM19" si="35">IF(LEN(D5) &gt; 0, IF(IFERROR(FIND("c.", VLOOKUP(C5,Svar, 10, FALSE)), 0), 1, 0), "")</f>
        <v>0</v>
      </c>
      <c r="AN5" s="11">
        <f t="shared" ref="AN5:AN19" si="36">IF(LEN(D5) &gt; 0, IF(IFERROR(FIND("d.", VLOOKUP(C5,Svar, 10, FALSE)), 0), 1, 0), "")</f>
        <v>0</v>
      </c>
      <c r="AO5" s="11">
        <f t="shared" ref="AO5:AO19" si="37">IF(LEN(D5) &gt; 0, IF(IFERROR(FIND("e.", VLOOKUP(C5,Svar, 10, FALSE)), 0), 1, 0), "")</f>
        <v>0</v>
      </c>
      <c r="AP5" s="11">
        <f t="shared" ref="AP5:AP19" si="38">IF(LEN(D5) &gt; 0, 0, "")</f>
        <v>0</v>
      </c>
      <c r="AQ5" s="10">
        <f t="shared" ref="AQ5:AQ19" si="39">IF(LEN(D5) &gt; 0, SUM(AK5:AP5), "")</f>
        <v>0</v>
      </c>
      <c r="AR5" s="11">
        <f t="shared" ref="AR5:AR19" si="40">IF(LEN(D5) &gt; 0, IF(IFERROR(FIND("a.", VLOOKUP(C5,Svar, 11, FALSE)), 0), 1, 0), "")</f>
        <v>0</v>
      </c>
      <c r="AS5" s="11">
        <f t="shared" ref="AS5:AS19" si="41">IF(LEN(D5) &gt; 0, IF(IFERROR(FIND("b.", VLOOKUP(C5,Svar, 11, FALSE)), 0), 1, 0), "")</f>
        <v>0</v>
      </c>
      <c r="AT5" s="11">
        <f t="shared" ref="AT5:AT19" si="42">IF(LEN(D5) &gt; 0, IF(IFERROR(FIND("c.", VLOOKUP(C5,Svar, 11, FALSE)), 0), 1, 0), "")</f>
        <v>0</v>
      </c>
      <c r="AU5" s="11">
        <f t="shared" ref="AU5:AU19" si="43">IF(LEN(D5) &gt; 0, IF(IFERROR(FIND("d.", VLOOKUP(C5,Svar, 11, FALSE)), 0), 1, 0), "")</f>
        <v>0</v>
      </c>
      <c r="AV5" s="11">
        <f t="shared" ref="AV5:AV19" si="44">IF(LEN(D5) &gt; 0, IF(IFERROR(FIND("e.", VLOOKUP(C5,Svar, 11, FALSE)), 0), 1, 0), "")</f>
        <v>0</v>
      </c>
      <c r="AW5" s="11">
        <f t="shared" ref="AW5:AW19" si="45">IF(LEN(D5) &gt; 0, 0, "")</f>
        <v>0</v>
      </c>
      <c r="AX5" s="10">
        <f t="shared" ref="AX5:AX19" si="46">IF(LEN(D5) &gt; 0, SUM(AR5:AW5), "")</f>
        <v>0</v>
      </c>
      <c r="AY5" s="12" t="s">
        <v>1353</v>
      </c>
      <c r="AZ5" s="12" t="s">
        <v>1354</v>
      </c>
      <c r="BA5" s="13">
        <v>2765</v>
      </c>
      <c r="BB5" s="10">
        <f t="shared" ref="BB5:BB19" si="47">IF(BA5 &gt; 3099, 5, IF(BA5 &gt; 2799, 4, IF(BA5&gt; 2499, 3, IF(BA5&gt; 2299, 2, IF(BA5 &gt; 1999, 1, IF(BA5&gt;0, 0))))))</f>
        <v>3</v>
      </c>
      <c r="BC5" s="35" t="s">
        <v>1785</v>
      </c>
      <c r="BD5" s="17">
        <f t="shared" ref="BD5:BD19" si="48">IF(LEN(D5) &gt; 0, ROUND((L5+S5+AC5+AJ5+AQ5+AX5+BB5)/7, 1), "")</f>
        <v>1.7</v>
      </c>
      <c r="BE5" s="10" t="str">
        <f t="shared" ref="BE5:BE19" si="49">IF(LEN(D5) &gt; 0, VLOOKUP(C5,Svar, 12, FALSE), "")</f>
        <v>Varken eller</v>
      </c>
      <c r="BF5" s="19" t="s">
        <v>165</v>
      </c>
      <c r="BG5" s="7">
        <v>2104</v>
      </c>
      <c r="BH5" s="6" t="s">
        <v>80</v>
      </c>
      <c r="BI5" s="9" t="str">
        <f t="shared" ref="BI5:BI19" si="50">IFERROR(VLOOKUP(BH5,Svar, 2, FALSE), "")</f>
        <v>Christina Eriksson Östblom</v>
      </c>
      <c r="BJ5" s="10" t="str">
        <f t="shared" ref="BJ5:BJ19" si="51">IFERROR(VLOOKUP(BH5,Svar, 3, FALSE), "")</f>
        <v>chrisitna.eriksson@hofors.se</v>
      </c>
      <c r="BK5" s="10" t="str">
        <f t="shared" ref="BK5:BK19" si="52">IFERROR(VLOOKUP(BH5,Svar, 4, FALSE), "")</f>
        <v>Folkhälsostrateg</v>
      </c>
      <c r="BL5" s="10"/>
      <c r="BM5" s="11">
        <f t="shared" ref="BM5:BM19" si="53">IF(LEN(BI5) &gt; 0, IF(IFERROR(FIND("a.", VLOOKUP(BH5,Svar, 5, FALSE)), 0), 1.25, 0), "")</f>
        <v>0</v>
      </c>
      <c r="BN5" s="11">
        <f t="shared" ref="BN5:BN19" si="54">IF(LEN(BI5) &gt; 0, IF(IFERROR(FIND("b.", VLOOKUP(BH5,Svar, 5, FALSE)), 0), 1.25, 0), "")</f>
        <v>0</v>
      </c>
      <c r="BO5" s="11">
        <f t="shared" ref="BO5:BO19" si="55">IF(LEN(BI5) &gt; 0, IF(IFERROR(FIND("c.", VLOOKUP(BH5,Svar, 5, FALSE)), 0), 1.25, 0), "")</f>
        <v>0</v>
      </c>
      <c r="BP5" s="11">
        <f t="shared" ref="BP5:BP19" si="56">IF(LEN(BI5) &gt; 0, IF(IFERROR(FIND("d.", VLOOKUP(BH5,Svar, 5, FALSE)), 0), 1.25, 0), "")</f>
        <v>1.25</v>
      </c>
      <c r="BQ5" s="11">
        <f t="shared" ref="BQ5:BQ19" si="57">IF(LEN(BI5) &gt; 0, 0, "")</f>
        <v>0</v>
      </c>
      <c r="BR5" s="17">
        <f t="shared" ref="BR5:BR19" si="58">IF(LEN(BI5) &gt; 0, SUM(BM5:BQ5), "")</f>
        <v>1.25</v>
      </c>
      <c r="BS5" s="11">
        <f t="shared" ref="BS5:BS19" si="59">IF(LEN(BI5) &gt; 0, IF(IFERROR(FIND("a.", VLOOKUP(BH5,Svar, 7, FALSE)), 0), 1, 0), "")</f>
        <v>0</v>
      </c>
      <c r="BT5" s="11">
        <f t="shared" ref="BT5:BT19" si="60">IF(LEN(BI5) &gt; 0, IF(IFERROR(FIND("b.", VLOOKUP(BH5,Svar, 7, FALSE)), 0), 1, 0), "")</f>
        <v>1</v>
      </c>
      <c r="BU5" s="11">
        <f t="shared" ref="BU5:BU19" si="61">IF(LEN(BI5) &gt; 0, IF(IFERROR(FIND("c.", VLOOKUP(BH5,Svar, 7, FALSE)), 0), 1, 0), "")</f>
        <v>1</v>
      </c>
      <c r="BV5" s="11">
        <f t="shared" ref="BV5:BV19" si="62">IF(LEN(BI5) &gt; 0, IF(IFERROR(FIND("d.", VLOOKUP(BH5,Svar, 7, FALSE)), 0), 1, 0), "")</f>
        <v>1</v>
      </c>
      <c r="BW5" s="11">
        <f t="shared" ref="BW5:BW19" si="63">IF(LEN(BI5) &gt; 0, IF(IFERROR(FIND("e.", VLOOKUP(BH5,Svar, 7, FALSE)), 0), 1, 0), "")</f>
        <v>0</v>
      </c>
      <c r="BX5" s="11">
        <f t="shared" ref="BX5:BX19" si="64">IF(LEN(BI5) &gt; 0, 0, "")</f>
        <v>0</v>
      </c>
      <c r="BY5" s="17">
        <f t="shared" ref="BY5:BY19" si="65">IF(LEN(BI5) &gt; 0, SUM(BS5:BX5), "")</f>
        <v>3</v>
      </c>
      <c r="BZ5" s="11">
        <f t="shared" ref="BZ5:BZ19" si="66">IF(LEN(BI5) &gt; 0, IF(IFERROR(FIND("a.", VLOOKUP(BH5,Svar, 8, FALSE)), 0), 0.625, 0), "")</f>
        <v>0</v>
      </c>
      <c r="CA5" s="11">
        <f t="shared" ref="CA5:CA19" si="67">IF(LEN(BI5) &gt; 0, IF(IFERROR(FIND("b.", VLOOKUP(BH5,Svar, 8, FALSE)), 0), 0.625, 0), "")</f>
        <v>0</v>
      </c>
      <c r="CB5" s="11">
        <f t="shared" ref="CB5:CB19" si="68">IF(LEN(BI5) &gt; 0, IF(IFERROR(FIND("c.", VLOOKUP(BH5,Svar, 8, FALSE)), 0), 0.625, 0), "")</f>
        <v>0.625</v>
      </c>
      <c r="CC5" s="11">
        <f t="shared" ref="CC5:CC19" si="69">IF(LEN(BI5) &gt; 0, IF(IFERROR(FIND("d.", VLOOKUP(BH5,Svar, 8, FALSE)), 0), 0.625, 0), "")</f>
        <v>0.625</v>
      </c>
      <c r="CD5" s="11">
        <f t="shared" ref="CD5:CD19" si="70">IF(LEN(BI5) &gt; 0, IF(IFERROR(FIND("e.", VLOOKUP(BH5,Svar, 8, FALSE)), 0), 0.625, 0), "")</f>
        <v>0</v>
      </c>
      <c r="CE5" s="11">
        <f t="shared" ref="CE5:CE19" si="71">IF(LEN(BI5) &gt; 0, IF(IFERROR(FIND("f.", VLOOKUP(BH5,Svar, 8, FALSE)), 0), 0.625, 0), "")</f>
        <v>0.625</v>
      </c>
      <c r="CF5" s="11">
        <f t="shared" ref="CF5:CF19" si="72">IF(LEN(BI5) &gt; 0, IF(IFERROR(FIND("g.", VLOOKUP(BH5,Svar, 8, FALSE)), 0), 0.625, 0), "")</f>
        <v>0</v>
      </c>
      <c r="CG5" s="11">
        <f t="shared" ref="CG5:CG19" si="73">IF(LEN(BI5) &gt; 0, IF(IFERROR(FIND("h.", VLOOKUP(BH5,Svar, 8, FALSE)), 0), 0.625, 0), "")</f>
        <v>0.625</v>
      </c>
      <c r="CH5" s="11">
        <f t="shared" ref="CH5:CH19" si="74">IF(LEN(BI5) &gt; 0, 0, "")</f>
        <v>0</v>
      </c>
      <c r="CI5" s="17">
        <f t="shared" ref="CI5:CI19" si="75">IF(LEN(BI5) &gt; 0, SUM(BZ5:CH5), "")</f>
        <v>2.5</v>
      </c>
      <c r="CJ5" s="11">
        <f t="shared" ref="CJ5:CJ19" si="76">IF(LEN(BI5) &gt; 0, IF(IFERROR(FIND("a.", VLOOKUP(BH5,Svar, 9, FALSE)), 0), 1, 0), "")</f>
        <v>0</v>
      </c>
      <c r="CK5" s="11">
        <f t="shared" ref="CK5:CK19" si="77">IF(LEN(BI5) &gt; 0, IF(IFERROR(FIND("b.", VLOOKUP(BH5,Svar, 9, FALSE)), 0), 2, 0), "")</f>
        <v>2</v>
      </c>
      <c r="CL5" s="11">
        <f t="shared" ref="CL5:CL19" si="78">IF(LEN(BI5) &gt; 0, IF(IFERROR(FIND("c.", VLOOKUP(BH5,Svar, 9, FALSE)), 0), 1, 0), "")</f>
        <v>0</v>
      </c>
      <c r="CM5" s="11">
        <f t="shared" ref="CM5:CM19" si="79">IF(LEN(BI5) &gt; 0, IF(IFERROR(FIND("d.", VLOOKUP(BH5,Svar, 9, FALSE)), 0), 2, 0), "")</f>
        <v>0</v>
      </c>
      <c r="CN5" s="11">
        <f t="shared" ref="CN5:CN19" si="80">IF(LEN(BI5) &gt; 0, IF(IFERROR(FIND("e.", VLOOKUP(BH5,Svar, 9, FALSE)), 0), 1, 0), "")</f>
        <v>0</v>
      </c>
      <c r="CO5" s="11">
        <f t="shared" ref="CO5:CO19" si="81">IF(LEN(BI5) &gt; 0, 0, "")</f>
        <v>0</v>
      </c>
      <c r="CP5" s="17">
        <f t="shared" ref="CP5:CP19" si="82">IF(LEN(BI5) &gt; 0, IF(SUM(CJ5:CO5) &gt; 5, 5, SUM(CJ5:CO5)), "")</f>
        <v>2</v>
      </c>
      <c r="CQ5" s="11">
        <f t="shared" ref="CQ5:CQ19" si="83">IF(LEN(BI5) &gt; 0, IF(IFERROR(FIND("a.", VLOOKUP(BH5,Svar, 10, FALSE)), 0), 1, 0), "")</f>
        <v>0</v>
      </c>
      <c r="CR5" s="11">
        <f t="shared" ref="CR5:CR19" si="84">IF(LEN(BI5) &gt; 0, IF(IFERROR(FIND("b.", VLOOKUP(BH5,Svar, 10, FALSE)), 0), 1, 0), "")</f>
        <v>0</v>
      </c>
      <c r="CS5" s="11">
        <f t="shared" ref="CS5:CS19" si="85">IF(LEN(BI5) &gt; 0, IF(IFERROR(FIND("c.", VLOOKUP(BH5,Svar, 10, FALSE)), 0), 1, 0), "")</f>
        <v>0</v>
      </c>
      <c r="CT5" s="11">
        <f t="shared" ref="CT5:CT19" si="86">IF(LEN(BI5) &gt; 0, IF(IFERROR(FIND("d.", VLOOKUP(BH5,Svar, 10, FALSE)), 0), 1, 0), "")</f>
        <v>0</v>
      </c>
      <c r="CU5" s="11">
        <f t="shared" ref="CU5:CU19" si="87">IF(LEN(BI5) &gt; 0, IF(IFERROR(FIND("e.", VLOOKUP(BH5,Svar, 10, FALSE)), 0), 1, 0), "")</f>
        <v>0</v>
      </c>
      <c r="CV5" s="11">
        <f t="shared" ref="CV5:CV19" si="88">IF(LEN(BI5) &gt; 0, 0, "")</f>
        <v>0</v>
      </c>
      <c r="CW5" s="17">
        <f t="shared" ref="CW5:CW19" si="89">IF(LEN(BI5) &gt; 0, SUM(CQ5:CV5), "")</f>
        <v>0</v>
      </c>
      <c r="CX5" s="11">
        <f t="shared" ref="CX5:CX19" si="90">IF(LEN(BI5) &gt; 0, IF(IFERROR(FIND("a.", VLOOKUP(BH5,Svar, 11, FALSE)), 0), 1, 0), "")</f>
        <v>0</v>
      </c>
      <c r="CY5" s="11">
        <f t="shared" ref="CY5:CY19" si="91">IF(LEN(BI5) &gt; 0, IF(IFERROR(FIND("b.", VLOOKUP(BH5,Svar, 11, FALSE)), 0), 1, 0), "")</f>
        <v>0</v>
      </c>
      <c r="CZ5" s="11">
        <f t="shared" ref="CZ5:CZ19" si="92">IF(LEN(BI5) &gt; 0, IF(IFERROR(FIND("c.", VLOOKUP(BH5,Svar, 11, FALSE)), 0), 1, 0), "")</f>
        <v>0</v>
      </c>
      <c r="DA5" s="11">
        <f t="shared" ref="DA5:DA19" si="93">IF(LEN(BI5) &gt; 0, IF(IFERROR(FIND("d.", VLOOKUP(BH5,Svar, 11, FALSE)), 0), 1, 0), "")</f>
        <v>0</v>
      </c>
      <c r="DB5" s="11">
        <f t="shared" ref="DB5:DB19" si="94">IF(LEN(BI5) &gt; 0, IF(IFERROR(FIND("e.", VLOOKUP(BH5,Svar, 11, FALSE)), 0), 1, 0), "")</f>
        <v>0</v>
      </c>
      <c r="DC5" s="11">
        <f t="shared" ref="DC5:DC19" si="95">IF(LEN(BI5) &gt; 0, 0, "")</f>
        <v>0</v>
      </c>
      <c r="DD5" s="17">
        <f t="shared" ref="DD5:DD19" si="96">IF(LEN(BI5) &gt; 0, SUM(CX5:DC5), "")</f>
        <v>0</v>
      </c>
      <c r="DE5" s="12" t="s">
        <v>1353</v>
      </c>
      <c r="DF5" s="12" t="s">
        <v>1354</v>
      </c>
      <c r="DG5" s="13">
        <v>2765</v>
      </c>
      <c r="DH5" s="17">
        <f t="shared" ref="DH5:DH19" si="97">IF(DG5 &gt; 3099, 5, IF(DG5 &gt; 2799, 4, IF(DG5&gt; 2499, 3, IF(DG5&gt; 2299, 2, IF(DG5 &gt; 1999, 1, IF(DG5&gt;0, 0))))))</f>
        <v>3</v>
      </c>
      <c r="DI5" s="17">
        <f t="shared" ref="DI5:DI19" si="98">IF(LEN(BI5) &gt; 0, ROUND((BR5+BY5+CI5+CP5+CW5+DD5+DH5)/7, 1), "")</f>
        <v>1.7</v>
      </c>
      <c r="DJ5" s="10" t="str">
        <f t="shared" ref="DJ5:DJ19" si="99">IF(LEN(BI5) &gt; 0, VLOOKUP(BH5,Svar, 12, FALSE), "")</f>
        <v>Varken eller</v>
      </c>
    </row>
    <row r="6" spans="1:114" ht="15" x14ac:dyDescent="0.25">
      <c r="A6" s="6" t="s">
        <v>165</v>
      </c>
      <c r="B6" s="7">
        <v>2101</v>
      </c>
      <c r="C6" s="6" t="s">
        <v>187</v>
      </c>
      <c r="D6" s="9" t="str">
        <f t="shared" si="0"/>
        <v>Mia Lindblom</v>
      </c>
      <c r="E6" s="10" t="str">
        <f t="shared" si="1"/>
        <v>mia.lindblom@ockelbo.se</v>
      </c>
      <c r="F6" s="10" t="str">
        <f t="shared" si="2"/>
        <v>Folkhälso/beredskapssamordnare</v>
      </c>
      <c r="G6" s="11">
        <f t="shared" si="3"/>
        <v>1.25</v>
      </c>
      <c r="H6" s="11">
        <f t="shared" si="4"/>
        <v>0</v>
      </c>
      <c r="I6" s="11">
        <f t="shared" si="5"/>
        <v>0</v>
      </c>
      <c r="J6" s="11">
        <f t="shared" si="6"/>
        <v>1.25</v>
      </c>
      <c r="K6" s="11">
        <f t="shared" si="7"/>
        <v>0</v>
      </c>
      <c r="L6" s="10">
        <f t="shared" si="8"/>
        <v>2.5</v>
      </c>
      <c r="M6" s="11">
        <f t="shared" si="9"/>
        <v>1</v>
      </c>
      <c r="N6" s="11">
        <f t="shared" si="10"/>
        <v>1</v>
      </c>
      <c r="O6" s="11">
        <f t="shared" si="11"/>
        <v>1</v>
      </c>
      <c r="P6" s="11">
        <f t="shared" si="12"/>
        <v>1</v>
      </c>
      <c r="Q6" s="11">
        <f t="shared" si="13"/>
        <v>0</v>
      </c>
      <c r="R6" s="11">
        <f t="shared" si="14"/>
        <v>0</v>
      </c>
      <c r="S6" s="10">
        <f t="shared" si="15"/>
        <v>4</v>
      </c>
      <c r="T6" s="11">
        <f t="shared" si="16"/>
        <v>0</v>
      </c>
      <c r="U6" s="11">
        <f t="shared" si="17"/>
        <v>0</v>
      </c>
      <c r="V6" s="11">
        <f t="shared" si="18"/>
        <v>0.625</v>
      </c>
      <c r="W6" s="11">
        <f t="shared" si="19"/>
        <v>0.625</v>
      </c>
      <c r="X6" s="11">
        <f t="shared" si="20"/>
        <v>0</v>
      </c>
      <c r="Y6" s="11">
        <f t="shared" si="21"/>
        <v>0.625</v>
      </c>
      <c r="Z6" s="11">
        <f t="shared" si="22"/>
        <v>0.625</v>
      </c>
      <c r="AA6" s="11">
        <f t="shared" si="23"/>
        <v>0.625</v>
      </c>
      <c r="AB6" s="11">
        <f t="shared" si="24"/>
        <v>0</v>
      </c>
      <c r="AC6" s="10">
        <f t="shared" si="25"/>
        <v>3.125</v>
      </c>
      <c r="AD6" s="11">
        <f t="shared" si="26"/>
        <v>1</v>
      </c>
      <c r="AE6" s="11">
        <f t="shared" si="27"/>
        <v>0</v>
      </c>
      <c r="AF6" s="11">
        <f t="shared" si="28"/>
        <v>1</v>
      </c>
      <c r="AG6" s="11">
        <f t="shared" si="29"/>
        <v>0</v>
      </c>
      <c r="AH6" s="11">
        <f t="shared" si="30"/>
        <v>0</v>
      </c>
      <c r="AI6" s="11">
        <f t="shared" si="31"/>
        <v>0</v>
      </c>
      <c r="AJ6" s="10">
        <f t="shared" si="32"/>
        <v>2</v>
      </c>
      <c r="AK6" s="11">
        <f t="shared" si="33"/>
        <v>1</v>
      </c>
      <c r="AL6" s="11">
        <f t="shared" si="34"/>
        <v>1</v>
      </c>
      <c r="AM6" s="11">
        <f t="shared" si="35"/>
        <v>1</v>
      </c>
      <c r="AN6" s="11">
        <f t="shared" si="36"/>
        <v>0</v>
      </c>
      <c r="AO6" s="11">
        <f t="shared" si="37"/>
        <v>0</v>
      </c>
      <c r="AP6" s="11">
        <f t="shared" si="38"/>
        <v>0</v>
      </c>
      <c r="AQ6" s="10">
        <f t="shared" si="39"/>
        <v>3</v>
      </c>
      <c r="AR6" s="11">
        <f t="shared" si="40"/>
        <v>1</v>
      </c>
      <c r="AS6" s="11">
        <f t="shared" si="41"/>
        <v>0</v>
      </c>
      <c r="AT6" s="11">
        <f t="shared" si="42"/>
        <v>1</v>
      </c>
      <c r="AU6" s="11">
        <f t="shared" si="43"/>
        <v>0</v>
      </c>
      <c r="AV6" s="11">
        <f t="shared" si="44"/>
        <v>0</v>
      </c>
      <c r="AW6" s="11">
        <f t="shared" si="45"/>
        <v>0</v>
      </c>
      <c r="AX6" s="10">
        <f t="shared" si="46"/>
        <v>2</v>
      </c>
      <c r="AY6" s="12" t="s">
        <v>1355</v>
      </c>
      <c r="AZ6" s="12" t="s">
        <v>1356</v>
      </c>
      <c r="BA6" s="13">
        <v>2469</v>
      </c>
      <c r="BB6" s="10">
        <f t="shared" si="47"/>
        <v>2</v>
      </c>
      <c r="BC6" s="35" t="s">
        <v>1785</v>
      </c>
      <c r="BD6" s="17">
        <f t="shared" si="48"/>
        <v>2.7</v>
      </c>
      <c r="BE6" s="10" t="str">
        <f t="shared" si="49"/>
        <v>Bra</v>
      </c>
      <c r="BF6" s="6" t="s">
        <v>165</v>
      </c>
      <c r="BG6" s="7">
        <v>2101</v>
      </c>
      <c r="BH6" s="6" t="s">
        <v>187</v>
      </c>
      <c r="BI6" s="9" t="str">
        <f t="shared" si="50"/>
        <v>Mia Lindblom</v>
      </c>
      <c r="BJ6" s="10" t="str">
        <f t="shared" si="51"/>
        <v>mia.lindblom@ockelbo.se</v>
      </c>
      <c r="BK6" s="10" t="str">
        <f t="shared" si="52"/>
        <v>Folkhälso/beredskapssamordnare</v>
      </c>
      <c r="BL6" s="10"/>
      <c r="BM6" s="11">
        <f t="shared" si="53"/>
        <v>1.25</v>
      </c>
      <c r="BN6" s="11">
        <f t="shared" si="54"/>
        <v>0</v>
      </c>
      <c r="BO6" s="11">
        <f t="shared" si="55"/>
        <v>0</v>
      </c>
      <c r="BP6" s="11">
        <f t="shared" si="56"/>
        <v>1.25</v>
      </c>
      <c r="BQ6" s="11">
        <f t="shared" si="57"/>
        <v>0</v>
      </c>
      <c r="BR6" s="17">
        <f t="shared" si="58"/>
        <v>2.5</v>
      </c>
      <c r="BS6" s="11">
        <f t="shared" si="59"/>
        <v>1</v>
      </c>
      <c r="BT6" s="11">
        <f t="shared" si="60"/>
        <v>1</v>
      </c>
      <c r="BU6" s="11">
        <f t="shared" si="61"/>
        <v>1</v>
      </c>
      <c r="BV6" s="11">
        <f t="shared" si="62"/>
        <v>1</v>
      </c>
      <c r="BW6" s="11">
        <f t="shared" si="63"/>
        <v>0</v>
      </c>
      <c r="BX6" s="11">
        <f t="shared" si="64"/>
        <v>0</v>
      </c>
      <c r="BY6" s="17">
        <f t="shared" si="65"/>
        <v>4</v>
      </c>
      <c r="BZ6" s="11">
        <f t="shared" si="66"/>
        <v>0</v>
      </c>
      <c r="CA6" s="11">
        <f t="shared" si="67"/>
        <v>0</v>
      </c>
      <c r="CB6" s="11">
        <f t="shared" si="68"/>
        <v>0.625</v>
      </c>
      <c r="CC6" s="11">
        <f t="shared" si="69"/>
        <v>0.625</v>
      </c>
      <c r="CD6" s="11">
        <f t="shared" si="70"/>
        <v>0</v>
      </c>
      <c r="CE6" s="11">
        <f t="shared" si="71"/>
        <v>0.625</v>
      </c>
      <c r="CF6" s="11">
        <f t="shared" si="72"/>
        <v>0.625</v>
      </c>
      <c r="CG6" s="11">
        <f t="shared" si="73"/>
        <v>0.625</v>
      </c>
      <c r="CH6" s="11">
        <f t="shared" si="74"/>
        <v>0</v>
      </c>
      <c r="CI6" s="17">
        <f t="shared" si="75"/>
        <v>3.125</v>
      </c>
      <c r="CJ6" s="11">
        <f t="shared" si="76"/>
        <v>1</v>
      </c>
      <c r="CK6" s="11">
        <f t="shared" si="77"/>
        <v>0</v>
      </c>
      <c r="CL6" s="11">
        <f t="shared" si="78"/>
        <v>1</v>
      </c>
      <c r="CM6" s="11">
        <f t="shared" si="79"/>
        <v>0</v>
      </c>
      <c r="CN6" s="11">
        <f t="shared" si="80"/>
        <v>0</v>
      </c>
      <c r="CO6" s="11">
        <f t="shared" si="81"/>
        <v>0</v>
      </c>
      <c r="CP6" s="17">
        <f t="shared" si="82"/>
        <v>2</v>
      </c>
      <c r="CQ6" s="11">
        <f t="shared" si="83"/>
        <v>1</v>
      </c>
      <c r="CR6" s="11">
        <f t="shared" si="84"/>
        <v>1</v>
      </c>
      <c r="CS6" s="11">
        <f t="shared" si="85"/>
        <v>1</v>
      </c>
      <c r="CT6" s="11">
        <f t="shared" si="86"/>
        <v>0</v>
      </c>
      <c r="CU6" s="11">
        <f t="shared" si="87"/>
        <v>0</v>
      </c>
      <c r="CV6" s="11">
        <f t="shared" si="88"/>
        <v>0</v>
      </c>
      <c r="CW6" s="17">
        <f t="shared" si="89"/>
        <v>3</v>
      </c>
      <c r="CX6" s="11">
        <f t="shared" si="90"/>
        <v>1</v>
      </c>
      <c r="CY6" s="11">
        <f t="shared" si="91"/>
        <v>0</v>
      </c>
      <c r="CZ6" s="11">
        <f t="shared" si="92"/>
        <v>1</v>
      </c>
      <c r="DA6" s="11">
        <f t="shared" si="93"/>
        <v>0</v>
      </c>
      <c r="DB6" s="11">
        <f t="shared" si="94"/>
        <v>0</v>
      </c>
      <c r="DC6" s="11">
        <f t="shared" si="95"/>
        <v>0</v>
      </c>
      <c r="DD6" s="17">
        <f t="shared" si="96"/>
        <v>2</v>
      </c>
      <c r="DE6" s="12" t="s">
        <v>1355</v>
      </c>
      <c r="DF6" s="12" t="s">
        <v>1356</v>
      </c>
      <c r="DG6" s="13">
        <v>2469</v>
      </c>
      <c r="DH6" s="17">
        <f t="shared" si="97"/>
        <v>2</v>
      </c>
      <c r="DI6" s="17">
        <f t="shared" si="98"/>
        <v>2.7</v>
      </c>
      <c r="DJ6" s="10" t="str">
        <f t="shared" si="99"/>
        <v>Bra</v>
      </c>
    </row>
    <row r="7" spans="1:114" ht="15" x14ac:dyDescent="0.25">
      <c r="A7" s="6" t="s">
        <v>165</v>
      </c>
      <c r="B7" s="7">
        <v>2121</v>
      </c>
      <c r="C7" s="6" t="s">
        <v>192</v>
      </c>
      <c r="D7" s="9" t="str">
        <f t="shared" si="0"/>
        <v>Ulla-Marie Nilsson</v>
      </c>
      <c r="E7" s="10" t="str">
        <f t="shared" si="1"/>
        <v>ulla-marie.nilsson@ovanaker.se</v>
      </c>
      <c r="F7" s="10" t="str">
        <f t="shared" si="2"/>
        <v>folkhälsosamordnare</v>
      </c>
      <c r="G7" s="11">
        <f t="shared" si="3"/>
        <v>1.25</v>
      </c>
      <c r="H7" s="11">
        <f t="shared" si="4"/>
        <v>0</v>
      </c>
      <c r="I7" s="11">
        <f t="shared" si="5"/>
        <v>0</v>
      </c>
      <c r="J7" s="11">
        <f t="shared" si="6"/>
        <v>1.25</v>
      </c>
      <c r="K7" s="11">
        <f t="shared" si="7"/>
        <v>0</v>
      </c>
      <c r="L7" s="10">
        <f t="shared" si="8"/>
        <v>2.5</v>
      </c>
      <c r="M7" s="11">
        <f t="shared" si="9"/>
        <v>1</v>
      </c>
      <c r="N7" s="11">
        <f t="shared" si="10"/>
        <v>0</v>
      </c>
      <c r="O7" s="11">
        <f t="shared" si="11"/>
        <v>1</v>
      </c>
      <c r="P7" s="11">
        <f t="shared" si="12"/>
        <v>1</v>
      </c>
      <c r="Q7" s="11">
        <f t="shared" si="13"/>
        <v>0</v>
      </c>
      <c r="R7" s="11">
        <f t="shared" si="14"/>
        <v>0</v>
      </c>
      <c r="S7" s="10">
        <f t="shared" si="15"/>
        <v>3</v>
      </c>
      <c r="T7" s="11">
        <f t="shared" si="16"/>
        <v>0</v>
      </c>
      <c r="U7" s="11">
        <f t="shared" si="17"/>
        <v>0</v>
      </c>
      <c r="V7" s="11">
        <f t="shared" si="18"/>
        <v>0</v>
      </c>
      <c r="W7" s="11">
        <f t="shared" si="19"/>
        <v>0</v>
      </c>
      <c r="X7" s="11">
        <f t="shared" si="20"/>
        <v>0</v>
      </c>
      <c r="Y7" s="11">
        <f t="shared" si="21"/>
        <v>0.625</v>
      </c>
      <c r="Z7" s="11">
        <f t="shared" si="22"/>
        <v>0.625</v>
      </c>
      <c r="AA7" s="11">
        <f t="shared" si="23"/>
        <v>0</v>
      </c>
      <c r="AB7" s="11">
        <f t="shared" si="24"/>
        <v>0</v>
      </c>
      <c r="AC7" s="10">
        <f t="shared" si="25"/>
        <v>1.25</v>
      </c>
      <c r="AD7" s="11">
        <f t="shared" si="26"/>
        <v>1</v>
      </c>
      <c r="AE7" s="11">
        <f t="shared" si="27"/>
        <v>0</v>
      </c>
      <c r="AF7" s="11">
        <f t="shared" si="28"/>
        <v>1</v>
      </c>
      <c r="AG7" s="11">
        <f t="shared" si="29"/>
        <v>0</v>
      </c>
      <c r="AH7" s="11">
        <f t="shared" si="30"/>
        <v>0</v>
      </c>
      <c r="AI7" s="11">
        <f t="shared" si="31"/>
        <v>0</v>
      </c>
      <c r="AJ7" s="10">
        <f t="shared" si="32"/>
        <v>2</v>
      </c>
      <c r="AK7" s="11">
        <f t="shared" si="33"/>
        <v>1</v>
      </c>
      <c r="AL7" s="11">
        <f t="shared" si="34"/>
        <v>0</v>
      </c>
      <c r="AM7" s="11">
        <f t="shared" si="35"/>
        <v>1</v>
      </c>
      <c r="AN7" s="11">
        <f t="shared" si="36"/>
        <v>1</v>
      </c>
      <c r="AO7" s="11">
        <f t="shared" si="37"/>
        <v>0</v>
      </c>
      <c r="AP7" s="11">
        <f t="shared" si="38"/>
        <v>0</v>
      </c>
      <c r="AQ7" s="10">
        <f t="shared" si="39"/>
        <v>3</v>
      </c>
      <c r="AR7" s="11">
        <f t="shared" si="40"/>
        <v>1</v>
      </c>
      <c r="AS7" s="11">
        <f t="shared" si="41"/>
        <v>1</v>
      </c>
      <c r="AT7" s="11">
        <f t="shared" si="42"/>
        <v>0</v>
      </c>
      <c r="AU7" s="11">
        <f t="shared" si="43"/>
        <v>1</v>
      </c>
      <c r="AV7" s="11">
        <f t="shared" si="44"/>
        <v>1</v>
      </c>
      <c r="AW7" s="11">
        <f t="shared" si="45"/>
        <v>0</v>
      </c>
      <c r="AX7" s="10">
        <f t="shared" si="46"/>
        <v>4</v>
      </c>
      <c r="AY7" s="12" t="s">
        <v>1357</v>
      </c>
      <c r="AZ7" s="12" t="s">
        <v>1358</v>
      </c>
      <c r="BA7" s="13">
        <v>2552</v>
      </c>
      <c r="BB7" s="10">
        <f t="shared" si="47"/>
        <v>3</v>
      </c>
      <c r="BC7" s="35" t="s">
        <v>1785</v>
      </c>
      <c r="BD7" s="17">
        <f t="shared" si="48"/>
        <v>2.7</v>
      </c>
      <c r="BE7" s="10" t="str">
        <f t="shared" si="49"/>
        <v>Varken eller</v>
      </c>
      <c r="BF7" s="6" t="s">
        <v>165</v>
      </c>
      <c r="BG7" s="7">
        <v>2121</v>
      </c>
      <c r="BH7" s="6" t="s">
        <v>192</v>
      </c>
      <c r="BI7" s="9" t="str">
        <f t="shared" si="50"/>
        <v>Ulla-Marie Nilsson</v>
      </c>
      <c r="BJ7" s="10" t="str">
        <f t="shared" si="51"/>
        <v>ulla-marie.nilsson@ovanaker.se</v>
      </c>
      <c r="BK7" s="10" t="str">
        <f t="shared" si="52"/>
        <v>folkhälsosamordnare</v>
      </c>
      <c r="BL7" s="10"/>
      <c r="BM7" s="11">
        <f t="shared" si="53"/>
        <v>1.25</v>
      </c>
      <c r="BN7" s="11">
        <f t="shared" si="54"/>
        <v>0</v>
      </c>
      <c r="BO7" s="11">
        <f t="shared" si="55"/>
        <v>0</v>
      </c>
      <c r="BP7" s="11">
        <f t="shared" si="56"/>
        <v>1.25</v>
      </c>
      <c r="BQ7" s="11">
        <f t="shared" si="57"/>
        <v>0</v>
      </c>
      <c r="BR7" s="17">
        <f t="shared" si="58"/>
        <v>2.5</v>
      </c>
      <c r="BS7" s="11">
        <f t="shared" si="59"/>
        <v>1</v>
      </c>
      <c r="BT7" s="11">
        <f t="shared" si="60"/>
        <v>0</v>
      </c>
      <c r="BU7" s="11">
        <f t="shared" si="61"/>
        <v>1</v>
      </c>
      <c r="BV7" s="11">
        <f t="shared" si="62"/>
        <v>1</v>
      </c>
      <c r="BW7" s="11">
        <f t="shared" si="63"/>
        <v>0</v>
      </c>
      <c r="BX7" s="11">
        <f t="shared" si="64"/>
        <v>0</v>
      </c>
      <c r="BY7" s="17">
        <f t="shared" si="65"/>
        <v>3</v>
      </c>
      <c r="BZ7" s="11">
        <f t="shared" si="66"/>
        <v>0</v>
      </c>
      <c r="CA7" s="11">
        <f t="shared" si="67"/>
        <v>0</v>
      </c>
      <c r="CB7" s="11">
        <f t="shared" si="68"/>
        <v>0</v>
      </c>
      <c r="CC7" s="11">
        <f t="shared" si="69"/>
        <v>0</v>
      </c>
      <c r="CD7" s="11">
        <f t="shared" si="70"/>
        <v>0</v>
      </c>
      <c r="CE7" s="11">
        <f t="shared" si="71"/>
        <v>0.625</v>
      </c>
      <c r="CF7" s="11">
        <f t="shared" si="72"/>
        <v>0.625</v>
      </c>
      <c r="CG7" s="11">
        <f t="shared" si="73"/>
        <v>0</v>
      </c>
      <c r="CH7" s="11">
        <f t="shared" si="74"/>
        <v>0</v>
      </c>
      <c r="CI7" s="17">
        <f t="shared" si="75"/>
        <v>1.25</v>
      </c>
      <c r="CJ7" s="11">
        <f t="shared" si="76"/>
        <v>1</v>
      </c>
      <c r="CK7" s="11">
        <f t="shared" si="77"/>
        <v>0</v>
      </c>
      <c r="CL7" s="11">
        <f t="shared" si="78"/>
        <v>1</v>
      </c>
      <c r="CM7" s="11">
        <f t="shared" si="79"/>
        <v>0</v>
      </c>
      <c r="CN7" s="11">
        <f t="shared" si="80"/>
        <v>0</v>
      </c>
      <c r="CO7" s="11">
        <f t="shared" si="81"/>
        <v>0</v>
      </c>
      <c r="CP7" s="17">
        <f t="shared" si="82"/>
        <v>2</v>
      </c>
      <c r="CQ7" s="11">
        <f t="shared" si="83"/>
        <v>1</v>
      </c>
      <c r="CR7" s="11">
        <f t="shared" si="84"/>
        <v>0</v>
      </c>
      <c r="CS7" s="11">
        <f t="shared" si="85"/>
        <v>1</v>
      </c>
      <c r="CT7" s="11">
        <f t="shared" si="86"/>
        <v>1</v>
      </c>
      <c r="CU7" s="11">
        <f t="shared" si="87"/>
        <v>0</v>
      </c>
      <c r="CV7" s="11">
        <f t="shared" si="88"/>
        <v>0</v>
      </c>
      <c r="CW7" s="17">
        <f t="shared" si="89"/>
        <v>3</v>
      </c>
      <c r="CX7" s="11">
        <f t="shared" si="90"/>
        <v>1</v>
      </c>
      <c r="CY7" s="11">
        <f t="shared" si="91"/>
        <v>1</v>
      </c>
      <c r="CZ7" s="11">
        <f t="shared" si="92"/>
        <v>0</v>
      </c>
      <c r="DA7" s="11">
        <f t="shared" si="93"/>
        <v>1</v>
      </c>
      <c r="DB7" s="11">
        <f t="shared" si="94"/>
        <v>1</v>
      </c>
      <c r="DC7" s="11">
        <f t="shared" si="95"/>
        <v>0</v>
      </c>
      <c r="DD7" s="17">
        <f t="shared" si="96"/>
        <v>4</v>
      </c>
      <c r="DE7" s="12" t="s">
        <v>1357</v>
      </c>
      <c r="DF7" s="12" t="s">
        <v>1358</v>
      </c>
      <c r="DG7" s="13">
        <v>2552</v>
      </c>
      <c r="DH7" s="17">
        <f t="shared" si="97"/>
        <v>3</v>
      </c>
      <c r="DI7" s="17">
        <f t="shared" si="98"/>
        <v>2.7</v>
      </c>
      <c r="DJ7" s="10" t="str">
        <f t="shared" si="99"/>
        <v>Varken eller</v>
      </c>
    </row>
    <row r="8" spans="1:114" ht="15" x14ac:dyDescent="0.25">
      <c r="A8" s="6" t="s">
        <v>165</v>
      </c>
      <c r="B8" s="7">
        <v>2161</v>
      </c>
      <c r="C8" s="6" t="s">
        <v>1049</v>
      </c>
      <c r="D8" s="9" t="str">
        <f t="shared" si="0"/>
        <v>Esbjörn Johansson</v>
      </c>
      <c r="E8" s="10" t="str">
        <f t="shared" si="1"/>
        <v>esbjorn.johansson@ljusdal.se</v>
      </c>
      <c r="F8" s="10" t="str">
        <f t="shared" si="2"/>
        <v>Ungdomsstraget, chef fritidsgårdar</v>
      </c>
      <c r="G8" s="11">
        <f t="shared" si="3"/>
        <v>0</v>
      </c>
      <c r="H8" s="11">
        <f t="shared" si="4"/>
        <v>0</v>
      </c>
      <c r="I8" s="11">
        <f t="shared" si="5"/>
        <v>0</v>
      </c>
      <c r="J8" s="11">
        <f t="shared" si="6"/>
        <v>1.25</v>
      </c>
      <c r="K8" s="11">
        <f t="shared" si="7"/>
        <v>0</v>
      </c>
      <c r="L8" s="10">
        <f t="shared" si="8"/>
        <v>1.25</v>
      </c>
      <c r="M8" s="11">
        <f t="shared" si="9"/>
        <v>0</v>
      </c>
      <c r="N8" s="11">
        <f t="shared" si="10"/>
        <v>0</v>
      </c>
      <c r="O8" s="11">
        <f t="shared" si="11"/>
        <v>1</v>
      </c>
      <c r="P8" s="11">
        <f t="shared" si="12"/>
        <v>1</v>
      </c>
      <c r="Q8" s="11">
        <f t="shared" si="13"/>
        <v>0</v>
      </c>
      <c r="R8" s="11">
        <f t="shared" si="14"/>
        <v>0</v>
      </c>
      <c r="S8" s="10">
        <f t="shared" si="15"/>
        <v>2</v>
      </c>
      <c r="T8" s="11">
        <f t="shared" si="16"/>
        <v>0</v>
      </c>
      <c r="U8" s="11">
        <f t="shared" si="17"/>
        <v>0.625</v>
      </c>
      <c r="V8" s="11">
        <f t="shared" si="18"/>
        <v>0</v>
      </c>
      <c r="W8" s="11">
        <f t="shared" si="19"/>
        <v>0.625</v>
      </c>
      <c r="X8" s="11">
        <f t="shared" si="20"/>
        <v>0.625</v>
      </c>
      <c r="Y8" s="11">
        <f t="shared" si="21"/>
        <v>0.625</v>
      </c>
      <c r="Z8" s="11">
        <f t="shared" si="22"/>
        <v>0.625</v>
      </c>
      <c r="AA8" s="11">
        <f t="shared" si="23"/>
        <v>0.625</v>
      </c>
      <c r="AB8" s="11">
        <f t="shared" si="24"/>
        <v>0</v>
      </c>
      <c r="AC8" s="10">
        <f t="shared" si="25"/>
        <v>3.75</v>
      </c>
      <c r="AD8" s="11">
        <f t="shared" si="26"/>
        <v>0</v>
      </c>
      <c r="AE8" s="11">
        <f t="shared" si="27"/>
        <v>2</v>
      </c>
      <c r="AF8" s="11">
        <f t="shared" si="28"/>
        <v>0</v>
      </c>
      <c r="AG8" s="11">
        <f t="shared" si="29"/>
        <v>2</v>
      </c>
      <c r="AH8" s="11">
        <f t="shared" si="30"/>
        <v>0</v>
      </c>
      <c r="AI8" s="11">
        <f t="shared" si="31"/>
        <v>0</v>
      </c>
      <c r="AJ8" s="10">
        <f t="shared" si="32"/>
        <v>4</v>
      </c>
      <c r="AK8" s="11">
        <f t="shared" si="33"/>
        <v>1</v>
      </c>
      <c r="AL8" s="11">
        <f t="shared" si="34"/>
        <v>1</v>
      </c>
      <c r="AM8" s="11">
        <f t="shared" si="35"/>
        <v>1</v>
      </c>
      <c r="AN8" s="11">
        <f t="shared" si="36"/>
        <v>1</v>
      </c>
      <c r="AO8" s="11">
        <f t="shared" si="37"/>
        <v>0</v>
      </c>
      <c r="AP8" s="11">
        <f t="shared" si="38"/>
        <v>0</v>
      </c>
      <c r="AQ8" s="10">
        <f t="shared" si="39"/>
        <v>4</v>
      </c>
      <c r="AR8" s="11">
        <f t="shared" si="40"/>
        <v>0</v>
      </c>
      <c r="AS8" s="11">
        <f t="shared" si="41"/>
        <v>0</v>
      </c>
      <c r="AT8" s="11">
        <f t="shared" si="42"/>
        <v>1</v>
      </c>
      <c r="AU8" s="11">
        <f t="shared" si="43"/>
        <v>0</v>
      </c>
      <c r="AV8" s="11">
        <f t="shared" si="44"/>
        <v>0</v>
      </c>
      <c r="AW8" s="11">
        <f t="shared" si="45"/>
        <v>0</v>
      </c>
      <c r="AX8" s="10">
        <f t="shared" si="46"/>
        <v>1</v>
      </c>
      <c r="AY8" s="12" t="s">
        <v>1359</v>
      </c>
      <c r="AZ8" s="12" t="s">
        <v>1360</v>
      </c>
      <c r="BA8" s="13">
        <v>2720</v>
      </c>
      <c r="BB8" s="10">
        <f t="shared" si="47"/>
        <v>3</v>
      </c>
      <c r="BC8" s="35" t="s">
        <v>1785</v>
      </c>
      <c r="BD8" s="17">
        <f t="shared" si="48"/>
        <v>2.7</v>
      </c>
      <c r="BE8" s="10" t="str">
        <f t="shared" si="49"/>
        <v>Bra</v>
      </c>
      <c r="BF8" s="6" t="s">
        <v>165</v>
      </c>
      <c r="BG8" s="7">
        <v>2161</v>
      </c>
      <c r="BH8" s="6" t="s">
        <v>1049</v>
      </c>
      <c r="BI8" s="9" t="str">
        <f t="shared" si="50"/>
        <v>Esbjörn Johansson</v>
      </c>
      <c r="BJ8" s="10" t="str">
        <f t="shared" si="51"/>
        <v>esbjorn.johansson@ljusdal.se</v>
      </c>
      <c r="BK8" s="10" t="str">
        <f t="shared" si="52"/>
        <v>Ungdomsstraget, chef fritidsgårdar</v>
      </c>
      <c r="BL8" s="10"/>
      <c r="BM8" s="11">
        <f t="shared" si="53"/>
        <v>0</v>
      </c>
      <c r="BN8" s="11">
        <f t="shared" si="54"/>
        <v>0</v>
      </c>
      <c r="BO8" s="11">
        <f t="shared" si="55"/>
        <v>0</v>
      </c>
      <c r="BP8" s="11">
        <f t="shared" si="56"/>
        <v>1.25</v>
      </c>
      <c r="BQ8" s="11">
        <f t="shared" si="57"/>
        <v>0</v>
      </c>
      <c r="BR8" s="17">
        <f t="shared" si="58"/>
        <v>1.25</v>
      </c>
      <c r="BS8" s="11">
        <f t="shared" si="59"/>
        <v>0</v>
      </c>
      <c r="BT8" s="11">
        <f t="shared" si="60"/>
        <v>0</v>
      </c>
      <c r="BU8" s="11">
        <f t="shared" si="61"/>
        <v>1</v>
      </c>
      <c r="BV8" s="11">
        <f t="shared" si="62"/>
        <v>1</v>
      </c>
      <c r="BW8" s="11">
        <f t="shared" si="63"/>
        <v>0</v>
      </c>
      <c r="BX8" s="11">
        <f t="shared" si="64"/>
        <v>0</v>
      </c>
      <c r="BY8" s="17">
        <f t="shared" si="65"/>
        <v>2</v>
      </c>
      <c r="BZ8" s="11">
        <f t="shared" si="66"/>
        <v>0</v>
      </c>
      <c r="CA8" s="11">
        <f t="shared" si="67"/>
        <v>0.625</v>
      </c>
      <c r="CB8" s="11">
        <f t="shared" si="68"/>
        <v>0</v>
      </c>
      <c r="CC8" s="11">
        <f t="shared" si="69"/>
        <v>0.625</v>
      </c>
      <c r="CD8" s="11">
        <f t="shared" si="70"/>
        <v>0.625</v>
      </c>
      <c r="CE8" s="11">
        <f t="shared" si="71"/>
        <v>0.625</v>
      </c>
      <c r="CF8" s="11">
        <f t="shared" si="72"/>
        <v>0.625</v>
      </c>
      <c r="CG8" s="11">
        <f t="shared" si="73"/>
        <v>0.625</v>
      </c>
      <c r="CH8" s="11">
        <f t="shared" si="74"/>
        <v>0</v>
      </c>
      <c r="CI8" s="17">
        <f t="shared" si="75"/>
        <v>3.75</v>
      </c>
      <c r="CJ8" s="11">
        <f t="shared" si="76"/>
        <v>0</v>
      </c>
      <c r="CK8" s="11">
        <f t="shared" si="77"/>
        <v>2</v>
      </c>
      <c r="CL8" s="11">
        <f t="shared" si="78"/>
        <v>0</v>
      </c>
      <c r="CM8" s="11">
        <f t="shared" si="79"/>
        <v>2</v>
      </c>
      <c r="CN8" s="11">
        <f t="shared" si="80"/>
        <v>0</v>
      </c>
      <c r="CO8" s="11">
        <f t="shared" si="81"/>
        <v>0</v>
      </c>
      <c r="CP8" s="17">
        <f t="shared" si="82"/>
        <v>4</v>
      </c>
      <c r="CQ8" s="11">
        <f t="shared" si="83"/>
        <v>1</v>
      </c>
      <c r="CR8" s="11">
        <f t="shared" si="84"/>
        <v>1</v>
      </c>
      <c r="CS8" s="11">
        <f t="shared" si="85"/>
        <v>1</v>
      </c>
      <c r="CT8" s="11">
        <f t="shared" si="86"/>
        <v>1</v>
      </c>
      <c r="CU8" s="11">
        <f t="shared" si="87"/>
        <v>0</v>
      </c>
      <c r="CV8" s="11">
        <f t="shared" si="88"/>
        <v>0</v>
      </c>
      <c r="CW8" s="17">
        <f t="shared" si="89"/>
        <v>4</v>
      </c>
      <c r="CX8" s="11">
        <f t="shared" si="90"/>
        <v>0</v>
      </c>
      <c r="CY8" s="11">
        <f t="shared" si="91"/>
        <v>0</v>
      </c>
      <c r="CZ8" s="11">
        <f t="shared" si="92"/>
        <v>1</v>
      </c>
      <c r="DA8" s="11">
        <f t="shared" si="93"/>
        <v>0</v>
      </c>
      <c r="DB8" s="11">
        <f t="shared" si="94"/>
        <v>0</v>
      </c>
      <c r="DC8" s="11">
        <f t="shared" si="95"/>
        <v>0</v>
      </c>
      <c r="DD8" s="17">
        <f t="shared" si="96"/>
        <v>1</v>
      </c>
      <c r="DE8" s="12" t="s">
        <v>1359</v>
      </c>
      <c r="DF8" s="12" t="s">
        <v>1360</v>
      </c>
      <c r="DG8" s="13">
        <v>2720</v>
      </c>
      <c r="DH8" s="17">
        <f t="shared" si="97"/>
        <v>3</v>
      </c>
      <c r="DI8" s="17">
        <f t="shared" si="98"/>
        <v>2.7</v>
      </c>
      <c r="DJ8" s="10" t="str">
        <f t="shared" si="99"/>
        <v>Bra</v>
      </c>
    </row>
    <row r="9" spans="1:114" ht="15" x14ac:dyDescent="0.25">
      <c r="A9" s="6" t="s">
        <v>165</v>
      </c>
      <c r="B9" s="7">
        <v>2181</v>
      </c>
      <c r="C9" s="6" t="s">
        <v>201</v>
      </c>
      <c r="D9" s="9" t="str">
        <f t="shared" si="0"/>
        <v>Maria Donnerstål</v>
      </c>
      <c r="E9" s="10" t="str">
        <f t="shared" si="1"/>
        <v>maria.donnerstal@sandviken.se</v>
      </c>
      <c r="F9" s="10" t="str">
        <f t="shared" si="2"/>
        <v>Drogförebyggare</v>
      </c>
      <c r="G9" s="11">
        <f t="shared" si="3"/>
        <v>1.25</v>
      </c>
      <c r="H9" s="11">
        <f t="shared" si="4"/>
        <v>1.25</v>
      </c>
      <c r="I9" s="11">
        <f t="shared" si="5"/>
        <v>1.25</v>
      </c>
      <c r="J9" s="11">
        <f t="shared" si="6"/>
        <v>1.25</v>
      </c>
      <c r="K9" s="11">
        <f t="shared" si="7"/>
        <v>0</v>
      </c>
      <c r="L9" s="10">
        <f t="shared" si="8"/>
        <v>5</v>
      </c>
      <c r="M9" s="11">
        <f t="shared" si="9"/>
        <v>1</v>
      </c>
      <c r="N9" s="11">
        <f t="shared" si="10"/>
        <v>1</v>
      </c>
      <c r="O9" s="11">
        <f t="shared" si="11"/>
        <v>1</v>
      </c>
      <c r="P9" s="11">
        <f t="shared" si="12"/>
        <v>1</v>
      </c>
      <c r="Q9" s="11">
        <f t="shared" si="13"/>
        <v>1</v>
      </c>
      <c r="R9" s="11">
        <f t="shared" si="14"/>
        <v>0</v>
      </c>
      <c r="S9" s="10">
        <f t="shared" si="15"/>
        <v>5</v>
      </c>
      <c r="T9" s="11">
        <f t="shared" si="16"/>
        <v>0</v>
      </c>
      <c r="U9" s="11">
        <f t="shared" si="17"/>
        <v>0.625</v>
      </c>
      <c r="V9" s="11">
        <f t="shared" si="18"/>
        <v>0</v>
      </c>
      <c r="W9" s="11">
        <f t="shared" si="19"/>
        <v>0</v>
      </c>
      <c r="X9" s="11">
        <f t="shared" si="20"/>
        <v>0</v>
      </c>
      <c r="Y9" s="11">
        <f t="shared" si="21"/>
        <v>0.625</v>
      </c>
      <c r="Z9" s="11">
        <f t="shared" si="22"/>
        <v>0.625</v>
      </c>
      <c r="AA9" s="11">
        <f t="shared" si="23"/>
        <v>0.625</v>
      </c>
      <c r="AB9" s="11">
        <f t="shared" si="24"/>
        <v>0</v>
      </c>
      <c r="AC9" s="10">
        <f t="shared" si="25"/>
        <v>2.5</v>
      </c>
      <c r="AD9" s="11">
        <f t="shared" si="26"/>
        <v>1</v>
      </c>
      <c r="AE9" s="11">
        <f t="shared" si="27"/>
        <v>0</v>
      </c>
      <c r="AF9" s="11">
        <f t="shared" si="28"/>
        <v>1</v>
      </c>
      <c r="AG9" s="11">
        <f t="shared" si="29"/>
        <v>0</v>
      </c>
      <c r="AH9" s="11">
        <f t="shared" si="30"/>
        <v>0</v>
      </c>
      <c r="AI9" s="11">
        <f t="shared" si="31"/>
        <v>0</v>
      </c>
      <c r="AJ9" s="10">
        <f t="shared" si="32"/>
        <v>2</v>
      </c>
      <c r="AK9" s="11">
        <f t="shared" si="33"/>
        <v>1</v>
      </c>
      <c r="AL9" s="11">
        <f t="shared" si="34"/>
        <v>1</v>
      </c>
      <c r="AM9" s="11">
        <f t="shared" si="35"/>
        <v>1</v>
      </c>
      <c r="AN9" s="11">
        <f t="shared" si="36"/>
        <v>1</v>
      </c>
      <c r="AO9" s="11">
        <f t="shared" si="37"/>
        <v>0</v>
      </c>
      <c r="AP9" s="11">
        <f t="shared" si="38"/>
        <v>0</v>
      </c>
      <c r="AQ9" s="10">
        <f t="shared" si="39"/>
        <v>4</v>
      </c>
      <c r="AR9" s="11">
        <f t="shared" si="40"/>
        <v>1</v>
      </c>
      <c r="AS9" s="11">
        <f t="shared" si="41"/>
        <v>0</v>
      </c>
      <c r="AT9" s="11">
        <f t="shared" si="42"/>
        <v>0</v>
      </c>
      <c r="AU9" s="11">
        <f t="shared" si="43"/>
        <v>1</v>
      </c>
      <c r="AV9" s="11">
        <f t="shared" si="44"/>
        <v>0</v>
      </c>
      <c r="AW9" s="11">
        <f t="shared" si="45"/>
        <v>0</v>
      </c>
      <c r="AX9" s="10">
        <f t="shared" si="46"/>
        <v>2</v>
      </c>
      <c r="AY9" s="12" t="s">
        <v>1361</v>
      </c>
      <c r="AZ9" s="12" t="s">
        <v>1362</v>
      </c>
      <c r="BA9" s="13">
        <v>3805</v>
      </c>
      <c r="BB9" s="10">
        <f t="shared" si="47"/>
        <v>5</v>
      </c>
      <c r="BC9" s="36" t="s">
        <v>1786</v>
      </c>
      <c r="BD9" s="17">
        <f t="shared" si="48"/>
        <v>3.6</v>
      </c>
      <c r="BE9" s="10" t="str">
        <f t="shared" si="49"/>
        <v>Varken eller</v>
      </c>
      <c r="BF9" s="6" t="s">
        <v>165</v>
      </c>
      <c r="BG9" s="7">
        <v>2181</v>
      </c>
      <c r="BH9" s="6" t="s">
        <v>201</v>
      </c>
      <c r="BI9" s="9" t="str">
        <f t="shared" si="50"/>
        <v>Maria Donnerstål</v>
      </c>
      <c r="BJ9" s="10" t="str">
        <f t="shared" si="51"/>
        <v>maria.donnerstal@sandviken.se</v>
      </c>
      <c r="BK9" s="10" t="str">
        <f t="shared" si="52"/>
        <v>Drogförebyggare</v>
      </c>
      <c r="BL9" s="10"/>
      <c r="BM9" s="11">
        <f t="shared" si="53"/>
        <v>1.25</v>
      </c>
      <c r="BN9" s="11">
        <f t="shared" si="54"/>
        <v>1.25</v>
      </c>
      <c r="BO9" s="11">
        <f t="shared" si="55"/>
        <v>1.25</v>
      </c>
      <c r="BP9" s="11">
        <f t="shared" si="56"/>
        <v>1.25</v>
      </c>
      <c r="BQ9" s="11">
        <f t="shared" si="57"/>
        <v>0</v>
      </c>
      <c r="BR9" s="17">
        <f t="shared" si="58"/>
        <v>5</v>
      </c>
      <c r="BS9" s="11">
        <f t="shared" si="59"/>
        <v>1</v>
      </c>
      <c r="BT9" s="11">
        <f t="shared" si="60"/>
        <v>1</v>
      </c>
      <c r="BU9" s="11">
        <f t="shared" si="61"/>
        <v>1</v>
      </c>
      <c r="BV9" s="11">
        <f t="shared" si="62"/>
        <v>1</v>
      </c>
      <c r="BW9" s="11">
        <f t="shared" si="63"/>
        <v>1</v>
      </c>
      <c r="BX9" s="11">
        <f t="shared" si="64"/>
        <v>0</v>
      </c>
      <c r="BY9" s="17">
        <f t="shared" si="65"/>
        <v>5</v>
      </c>
      <c r="BZ9" s="11">
        <f t="shared" si="66"/>
        <v>0</v>
      </c>
      <c r="CA9" s="11">
        <f t="shared" si="67"/>
        <v>0.625</v>
      </c>
      <c r="CB9" s="11">
        <f t="shared" si="68"/>
        <v>0</v>
      </c>
      <c r="CC9" s="11">
        <f t="shared" si="69"/>
        <v>0</v>
      </c>
      <c r="CD9" s="11">
        <f t="shared" si="70"/>
        <v>0</v>
      </c>
      <c r="CE9" s="11">
        <f t="shared" si="71"/>
        <v>0.625</v>
      </c>
      <c r="CF9" s="11">
        <f t="shared" si="72"/>
        <v>0.625</v>
      </c>
      <c r="CG9" s="11">
        <f t="shared" si="73"/>
        <v>0.625</v>
      </c>
      <c r="CH9" s="11">
        <f t="shared" si="74"/>
        <v>0</v>
      </c>
      <c r="CI9" s="17">
        <f t="shared" si="75"/>
        <v>2.5</v>
      </c>
      <c r="CJ9" s="11">
        <f t="shared" si="76"/>
        <v>1</v>
      </c>
      <c r="CK9" s="11">
        <f t="shared" si="77"/>
        <v>0</v>
      </c>
      <c r="CL9" s="11">
        <f t="shared" si="78"/>
        <v>1</v>
      </c>
      <c r="CM9" s="11">
        <f t="shared" si="79"/>
        <v>0</v>
      </c>
      <c r="CN9" s="11">
        <f t="shared" si="80"/>
        <v>0</v>
      </c>
      <c r="CO9" s="11">
        <f t="shared" si="81"/>
        <v>0</v>
      </c>
      <c r="CP9" s="17">
        <f t="shared" si="82"/>
        <v>2</v>
      </c>
      <c r="CQ9" s="11">
        <f t="shared" si="83"/>
        <v>1</v>
      </c>
      <c r="CR9" s="11">
        <f t="shared" si="84"/>
        <v>1</v>
      </c>
      <c r="CS9" s="11">
        <f t="shared" si="85"/>
        <v>1</v>
      </c>
      <c r="CT9" s="11">
        <f t="shared" si="86"/>
        <v>1</v>
      </c>
      <c r="CU9" s="11">
        <f t="shared" si="87"/>
        <v>0</v>
      </c>
      <c r="CV9" s="11">
        <f t="shared" si="88"/>
        <v>0</v>
      </c>
      <c r="CW9" s="17">
        <f t="shared" si="89"/>
        <v>4</v>
      </c>
      <c r="CX9" s="11">
        <f t="shared" si="90"/>
        <v>1</v>
      </c>
      <c r="CY9" s="11">
        <f t="shared" si="91"/>
        <v>0</v>
      </c>
      <c r="CZ9" s="11">
        <f t="shared" si="92"/>
        <v>0</v>
      </c>
      <c r="DA9" s="11">
        <f t="shared" si="93"/>
        <v>1</v>
      </c>
      <c r="DB9" s="11">
        <f t="shared" si="94"/>
        <v>0</v>
      </c>
      <c r="DC9" s="11">
        <f t="shared" si="95"/>
        <v>0</v>
      </c>
      <c r="DD9" s="17">
        <f t="shared" si="96"/>
        <v>2</v>
      </c>
      <c r="DE9" s="12" t="s">
        <v>1361</v>
      </c>
      <c r="DF9" s="12" t="s">
        <v>1362</v>
      </c>
      <c r="DG9" s="13">
        <v>3805</v>
      </c>
      <c r="DH9" s="17">
        <f t="shared" si="97"/>
        <v>5</v>
      </c>
      <c r="DI9" s="17">
        <f t="shared" si="98"/>
        <v>3.6</v>
      </c>
      <c r="DJ9" s="10" t="str">
        <f t="shared" si="99"/>
        <v>Varken eller</v>
      </c>
    </row>
    <row r="10" spans="1:114" ht="15" x14ac:dyDescent="0.25">
      <c r="A10" s="6" t="s">
        <v>165</v>
      </c>
      <c r="B10" s="7">
        <v>2184</v>
      </c>
      <c r="C10" s="6" t="s">
        <v>178</v>
      </c>
      <c r="D10" s="9" t="str">
        <f t="shared" si="0"/>
        <v>Per Frid</v>
      </c>
      <c r="E10" s="10" t="str">
        <f t="shared" si="1"/>
        <v>per.frid@hudiksvall.se</v>
      </c>
      <c r="F10" s="10" t="str">
        <f t="shared" si="2"/>
        <v>Arbetsledare</v>
      </c>
      <c r="G10" s="11">
        <f t="shared" si="3"/>
        <v>1.25</v>
      </c>
      <c r="H10" s="11">
        <f t="shared" si="4"/>
        <v>1.25</v>
      </c>
      <c r="I10" s="11">
        <f t="shared" si="5"/>
        <v>0</v>
      </c>
      <c r="J10" s="11">
        <f t="shared" si="6"/>
        <v>0</v>
      </c>
      <c r="K10" s="11">
        <f t="shared" si="7"/>
        <v>0</v>
      </c>
      <c r="L10" s="10">
        <f t="shared" si="8"/>
        <v>2.5</v>
      </c>
      <c r="M10" s="11">
        <f t="shared" si="9"/>
        <v>1</v>
      </c>
      <c r="N10" s="11">
        <f t="shared" si="10"/>
        <v>1</v>
      </c>
      <c r="O10" s="11">
        <f t="shared" si="11"/>
        <v>1</v>
      </c>
      <c r="P10" s="11">
        <f t="shared" si="12"/>
        <v>1</v>
      </c>
      <c r="Q10" s="11">
        <f t="shared" si="13"/>
        <v>0</v>
      </c>
      <c r="R10" s="11">
        <f t="shared" si="14"/>
        <v>0</v>
      </c>
      <c r="S10" s="10">
        <f t="shared" si="15"/>
        <v>4</v>
      </c>
      <c r="T10" s="11">
        <f t="shared" si="16"/>
        <v>0</v>
      </c>
      <c r="U10" s="11">
        <f t="shared" si="17"/>
        <v>0.625</v>
      </c>
      <c r="V10" s="11">
        <f t="shared" si="18"/>
        <v>0.625</v>
      </c>
      <c r="W10" s="11">
        <f t="shared" si="19"/>
        <v>0.625</v>
      </c>
      <c r="X10" s="11">
        <f t="shared" si="20"/>
        <v>0.625</v>
      </c>
      <c r="Y10" s="11">
        <f t="shared" si="21"/>
        <v>0.625</v>
      </c>
      <c r="Z10" s="11">
        <f t="shared" si="22"/>
        <v>0.625</v>
      </c>
      <c r="AA10" s="11">
        <f t="shared" si="23"/>
        <v>0.625</v>
      </c>
      <c r="AB10" s="11">
        <f t="shared" si="24"/>
        <v>0</v>
      </c>
      <c r="AC10" s="10">
        <f t="shared" si="25"/>
        <v>4.375</v>
      </c>
      <c r="AD10" s="11">
        <f t="shared" si="26"/>
        <v>0</v>
      </c>
      <c r="AE10" s="11">
        <f t="shared" si="27"/>
        <v>2</v>
      </c>
      <c r="AF10" s="11">
        <f t="shared" si="28"/>
        <v>0</v>
      </c>
      <c r="AG10" s="11">
        <f t="shared" si="29"/>
        <v>0</v>
      </c>
      <c r="AH10" s="11">
        <f t="shared" si="30"/>
        <v>0</v>
      </c>
      <c r="AI10" s="11">
        <f t="shared" si="31"/>
        <v>0</v>
      </c>
      <c r="AJ10" s="10">
        <f t="shared" si="32"/>
        <v>2</v>
      </c>
      <c r="AK10" s="11">
        <f t="shared" si="33"/>
        <v>1</v>
      </c>
      <c r="AL10" s="11">
        <f t="shared" si="34"/>
        <v>1</v>
      </c>
      <c r="AM10" s="11">
        <f t="shared" si="35"/>
        <v>1</v>
      </c>
      <c r="AN10" s="11">
        <f t="shared" si="36"/>
        <v>1</v>
      </c>
      <c r="AO10" s="11">
        <f t="shared" si="37"/>
        <v>0</v>
      </c>
      <c r="AP10" s="11">
        <f t="shared" si="38"/>
        <v>0</v>
      </c>
      <c r="AQ10" s="10">
        <f t="shared" si="39"/>
        <v>4</v>
      </c>
      <c r="AR10" s="11">
        <f t="shared" si="40"/>
        <v>1</v>
      </c>
      <c r="AS10" s="11">
        <f t="shared" si="41"/>
        <v>1</v>
      </c>
      <c r="AT10" s="11">
        <f t="shared" si="42"/>
        <v>0</v>
      </c>
      <c r="AU10" s="11">
        <f t="shared" si="43"/>
        <v>0</v>
      </c>
      <c r="AV10" s="11">
        <f t="shared" si="44"/>
        <v>0</v>
      </c>
      <c r="AW10" s="11">
        <f t="shared" si="45"/>
        <v>0</v>
      </c>
      <c r="AX10" s="10">
        <f t="shared" si="46"/>
        <v>2</v>
      </c>
      <c r="AY10" s="12" t="s">
        <v>1363</v>
      </c>
      <c r="AZ10" s="12" t="s">
        <v>1364</v>
      </c>
      <c r="BA10" s="13">
        <v>2321</v>
      </c>
      <c r="BB10" s="10">
        <f t="shared" si="47"/>
        <v>2</v>
      </c>
      <c r="BC10" s="36" t="s">
        <v>1786</v>
      </c>
      <c r="BD10" s="17">
        <f t="shared" si="48"/>
        <v>3</v>
      </c>
      <c r="BE10" s="10" t="str">
        <f t="shared" si="49"/>
        <v>Varken eller</v>
      </c>
      <c r="BF10" s="6" t="s">
        <v>165</v>
      </c>
      <c r="BG10" s="7">
        <v>2184</v>
      </c>
      <c r="BH10" s="6" t="s">
        <v>178</v>
      </c>
      <c r="BI10" s="9" t="str">
        <f t="shared" si="50"/>
        <v>Per Frid</v>
      </c>
      <c r="BJ10" s="10" t="str">
        <f t="shared" si="51"/>
        <v>per.frid@hudiksvall.se</v>
      </c>
      <c r="BK10" s="10" t="str">
        <f t="shared" si="52"/>
        <v>Arbetsledare</v>
      </c>
      <c r="BL10" s="10"/>
      <c r="BM10" s="11">
        <f t="shared" si="53"/>
        <v>1.25</v>
      </c>
      <c r="BN10" s="11">
        <f t="shared" si="54"/>
        <v>1.25</v>
      </c>
      <c r="BO10" s="11">
        <f t="shared" si="55"/>
        <v>0</v>
      </c>
      <c r="BP10" s="11">
        <f t="shared" si="56"/>
        <v>0</v>
      </c>
      <c r="BQ10" s="11">
        <f t="shared" si="57"/>
        <v>0</v>
      </c>
      <c r="BR10" s="17">
        <f t="shared" si="58"/>
        <v>2.5</v>
      </c>
      <c r="BS10" s="11">
        <f t="shared" si="59"/>
        <v>1</v>
      </c>
      <c r="BT10" s="11">
        <f t="shared" si="60"/>
        <v>1</v>
      </c>
      <c r="BU10" s="11">
        <f t="shared" si="61"/>
        <v>1</v>
      </c>
      <c r="BV10" s="11">
        <f t="shared" si="62"/>
        <v>1</v>
      </c>
      <c r="BW10" s="11">
        <f t="shared" si="63"/>
        <v>0</v>
      </c>
      <c r="BX10" s="11">
        <f t="shared" si="64"/>
        <v>0</v>
      </c>
      <c r="BY10" s="17">
        <f t="shared" si="65"/>
        <v>4</v>
      </c>
      <c r="BZ10" s="11">
        <f t="shared" si="66"/>
        <v>0</v>
      </c>
      <c r="CA10" s="11">
        <f t="shared" si="67"/>
        <v>0.625</v>
      </c>
      <c r="CB10" s="11">
        <f t="shared" si="68"/>
        <v>0.625</v>
      </c>
      <c r="CC10" s="11">
        <f t="shared" si="69"/>
        <v>0.625</v>
      </c>
      <c r="CD10" s="11">
        <f t="shared" si="70"/>
        <v>0.625</v>
      </c>
      <c r="CE10" s="11">
        <f t="shared" si="71"/>
        <v>0.625</v>
      </c>
      <c r="CF10" s="11">
        <f t="shared" si="72"/>
        <v>0.625</v>
      </c>
      <c r="CG10" s="11">
        <f t="shared" si="73"/>
        <v>0.625</v>
      </c>
      <c r="CH10" s="11">
        <f t="shared" si="74"/>
        <v>0</v>
      </c>
      <c r="CI10" s="17">
        <f t="shared" si="75"/>
        <v>4.375</v>
      </c>
      <c r="CJ10" s="11">
        <f t="shared" si="76"/>
        <v>0</v>
      </c>
      <c r="CK10" s="11">
        <f t="shared" si="77"/>
        <v>2</v>
      </c>
      <c r="CL10" s="11">
        <f t="shared" si="78"/>
        <v>0</v>
      </c>
      <c r="CM10" s="11">
        <f t="shared" si="79"/>
        <v>0</v>
      </c>
      <c r="CN10" s="11">
        <f t="shared" si="80"/>
        <v>0</v>
      </c>
      <c r="CO10" s="11">
        <f t="shared" si="81"/>
        <v>0</v>
      </c>
      <c r="CP10" s="17">
        <f t="shared" si="82"/>
        <v>2</v>
      </c>
      <c r="CQ10" s="11">
        <f t="shared" si="83"/>
        <v>1</v>
      </c>
      <c r="CR10" s="11">
        <f t="shared" si="84"/>
        <v>1</v>
      </c>
      <c r="CS10" s="11">
        <f t="shared" si="85"/>
        <v>1</v>
      </c>
      <c r="CT10" s="11">
        <f t="shared" si="86"/>
        <v>1</v>
      </c>
      <c r="CU10" s="11">
        <f t="shared" si="87"/>
        <v>0</v>
      </c>
      <c r="CV10" s="11">
        <f t="shared" si="88"/>
        <v>0</v>
      </c>
      <c r="CW10" s="17">
        <f t="shared" si="89"/>
        <v>4</v>
      </c>
      <c r="CX10" s="11">
        <f t="shared" si="90"/>
        <v>1</v>
      </c>
      <c r="CY10" s="11">
        <f t="shared" si="91"/>
        <v>1</v>
      </c>
      <c r="CZ10" s="11">
        <f t="shared" si="92"/>
        <v>0</v>
      </c>
      <c r="DA10" s="11">
        <f t="shared" si="93"/>
        <v>0</v>
      </c>
      <c r="DB10" s="11">
        <f t="shared" si="94"/>
        <v>0</v>
      </c>
      <c r="DC10" s="11">
        <f t="shared" si="95"/>
        <v>0</v>
      </c>
      <c r="DD10" s="17">
        <f t="shared" si="96"/>
        <v>2</v>
      </c>
      <c r="DE10" s="12" t="s">
        <v>1363</v>
      </c>
      <c r="DF10" s="12" t="s">
        <v>1364</v>
      </c>
      <c r="DG10" s="13">
        <v>2321</v>
      </c>
      <c r="DH10" s="17">
        <f t="shared" si="97"/>
        <v>2</v>
      </c>
      <c r="DI10" s="17">
        <f t="shared" si="98"/>
        <v>3</v>
      </c>
      <c r="DJ10" s="10" t="str">
        <f t="shared" si="99"/>
        <v>Varken eller</v>
      </c>
    </row>
    <row r="11" spans="1:114" ht="15" x14ac:dyDescent="0.25">
      <c r="A11" s="6" t="s">
        <v>165</v>
      </c>
      <c r="B11" s="7">
        <v>2132</v>
      </c>
      <c r="C11" s="6" t="s">
        <v>181</v>
      </c>
      <c r="D11" s="9" t="str">
        <f t="shared" si="0"/>
        <v>Frida Stoltz</v>
      </c>
      <c r="E11" s="10" t="str">
        <f t="shared" si="1"/>
        <v>frida.stoltz@nordanstig.se</v>
      </c>
      <c r="F11" s="10" t="str">
        <f t="shared" si="2"/>
        <v>Ungdomssamordnare</v>
      </c>
      <c r="G11" s="11">
        <f t="shared" si="3"/>
        <v>1.25</v>
      </c>
      <c r="H11" s="11">
        <f t="shared" si="4"/>
        <v>0</v>
      </c>
      <c r="I11" s="11">
        <f t="shared" si="5"/>
        <v>1.25</v>
      </c>
      <c r="J11" s="11">
        <f t="shared" si="6"/>
        <v>1.25</v>
      </c>
      <c r="K11" s="11">
        <f t="shared" si="7"/>
        <v>0</v>
      </c>
      <c r="L11" s="10">
        <f t="shared" si="8"/>
        <v>3.75</v>
      </c>
      <c r="M11" s="11">
        <f t="shared" si="9"/>
        <v>1</v>
      </c>
      <c r="N11" s="11">
        <f t="shared" si="10"/>
        <v>0</v>
      </c>
      <c r="O11" s="11">
        <f t="shared" si="11"/>
        <v>1</v>
      </c>
      <c r="P11" s="11">
        <f t="shared" si="12"/>
        <v>1</v>
      </c>
      <c r="Q11" s="11">
        <f t="shared" si="13"/>
        <v>1</v>
      </c>
      <c r="R11" s="11">
        <f t="shared" si="14"/>
        <v>0</v>
      </c>
      <c r="S11" s="10">
        <f t="shared" si="15"/>
        <v>4</v>
      </c>
      <c r="T11" s="11">
        <f t="shared" si="16"/>
        <v>0</v>
      </c>
      <c r="U11" s="11">
        <f t="shared" si="17"/>
        <v>0</v>
      </c>
      <c r="V11" s="11">
        <f t="shared" si="18"/>
        <v>0.625</v>
      </c>
      <c r="W11" s="11">
        <f t="shared" si="19"/>
        <v>0.625</v>
      </c>
      <c r="X11" s="11">
        <f t="shared" si="20"/>
        <v>0.625</v>
      </c>
      <c r="Y11" s="11">
        <f t="shared" si="21"/>
        <v>0.625</v>
      </c>
      <c r="Z11" s="11">
        <f t="shared" si="22"/>
        <v>0.625</v>
      </c>
      <c r="AA11" s="11">
        <f t="shared" si="23"/>
        <v>0.625</v>
      </c>
      <c r="AB11" s="11">
        <f t="shared" si="24"/>
        <v>0</v>
      </c>
      <c r="AC11" s="10">
        <f t="shared" si="25"/>
        <v>3.75</v>
      </c>
      <c r="AD11" s="11">
        <f t="shared" si="26"/>
        <v>1</v>
      </c>
      <c r="AE11" s="11">
        <f t="shared" si="27"/>
        <v>2</v>
      </c>
      <c r="AF11" s="11">
        <f t="shared" si="28"/>
        <v>0</v>
      </c>
      <c r="AG11" s="11">
        <f t="shared" si="29"/>
        <v>0</v>
      </c>
      <c r="AH11" s="11">
        <f t="shared" si="30"/>
        <v>0</v>
      </c>
      <c r="AI11" s="11">
        <f t="shared" si="31"/>
        <v>0</v>
      </c>
      <c r="AJ11" s="10">
        <f t="shared" si="32"/>
        <v>3</v>
      </c>
      <c r="AK11" s="11">
        <f t="shared" si="33"/>
        <v>1</v>
      </c>
      <c r="AL11" s="11">
        <f t="shared" si="34"/>
        <v>1</v>
      </c>
      <c r="AM11" s="11">
        <f t="shared" si="35"/>
        <v>1</v>
      </c>
      <c r="AN11" s="11">
        <f t="shared" si="36"/>
        <v>1</v>
      </c>
      <c r="AO11" s="11">
        <f t="shared" si="37"/>
        <v>0</v>
      </c>
      <c r="AP11" s="11">
        <f t="shared" si="38"/>
        <v>0</v>
      </c>
      <c r="AQ11" s="10">
        <f t="shared" si="39"/>
        <v>4</v>
      </c>
      <c r="AR11" s="11">
        <f t="shared" si="40"/>
        <v>1</v>
      </c>
      <c r="AS11" s="11">
        <f t="shared" si="41"/>
        <v>1</v>
      </c>
      <c r="AT11" s="11">
        <f t="shared" si="42"/>
        <v>1</v>
      </c>
      <c r="AU11" s="11">
        <f t="shared" si="43"/>
        <v>1</v>
      </c>
      <c r="AV11" s="11">
        <f t="shared" si="44"/>
        <v>0</v>
      </c>
      <c r="AW11" s="11">
        <f t="shared" si="45"/>
        <v>0</v>
      </c>
      <c r="AX11" s="10">
        <f t="shared" si="46"/>
        <v>4</v>
      </c>
      <c r="AY11" s="12">
        <v>296</v>
      </c>
      <c r="AZ11" s="12">
        <v>506</v>
      </c>
      <c r="BA11" s="13">
        <v>802</v>
      </c>
      <c r="BB11" s="10">
        <f t="shared" si="47"/>
        <v>0</v>
      </c>
      <c r="BC11" s="36" t="s">
        <v>1786</v>
      </c>
      <c r="BD11" s="17">
        <f t="shared" si="48"/>
        <v>3.2</v>
      </c>
      <c r="BE11" s="10" t="str">
        <f t="shared" si="49"/>
        <v>Dålig</v>
      </c>
      <c r="BF11" s="6" t="s">
        <v>165</v>
      </c>
      <c r="BG11" s="7">
        <v>2132</v>
      </c>
      <c r="BH11" s="6" t="s">
        <v>181</v>
      </c>
      <c r="BI11" s="9" t="str">
        <f t="shared" si="50"/>
        <v>Frida Stoltz</v>
      </c>
      <c r="BJ11" s="10" t="str">
        <f t="shared" si="51"/>
        <v>frida.stoltz@nordanstig.se</v>
      </c>
      <c r="BK11" s="10" t="str">
        <f t="shared" si="52"/>
        <v>Ungdomssamordnare</v>
      </c>
      <c r="BL11" s="10"/>
      <c r="BM11" s="11">
        <f t="shared" si="53"/>
        <v>1.25</v>
      </c>
      <c r="BN11" s="11">
        <f t="shared" si="54"/>
        <v>0</v>
      </c>
      <c r="BO11" s="11">
        <f t="shared" si="55"/>
        <v>1.25</v>
      </c>
      <c r="BP11" s="11">
        <f t="shared" si="56"/>
        <v>1.25</v>
      </c>
      <c r="BQ11" s="11">
        <f t="shared" si="57"/>
        <v>0</v>
      </c>
      <c r="BR11" s="17">
        <f t="shared" si="58"/>
        <v>3.75</v>
      </c>
      <c r="BS11" s="11">
        <f t="shared" si="59"/>
        <v>1</v>
      </c>
      <c r="BT11" s="11">
        <f t="shared" si="60"/>
        <v>0</v>
      </c>
      <c r="BU11" s="11">
        <f t="shared" si="61"/>
        <v>1</v>
      </c>
      <c r="BV11" s="11">
        <f t="shared" si="62"/>
        <v>1</v>
      </c>
      <c r="BW11" s="11">
        <f t="shared" si="63"/>
        <v>1</v>
      </c>
      <c r="BX11" s="11">
        <f t="shared" si="64"/>
        <v>0</v>
      </c>
      <c r="BY11" s="17">
        <f t="shared" si="65"/>
        <v>4</v>
      </c>
      <c r="BZ11" s="11">
        <f t="shared" si="66"/>
        <v>0</v>
      </c>
      <c r="CA11" s="11">
        <f t="shared" si="67"/>
        <v>0</v>
      </c>
      <c r="CB11" s="11">
        <f t="shared" si="68"/>
        <v>0.625</v>
      </c>
      <c r="CC11" s="11">
        <f t="shared" si="69"/>
        <v>0.625</v>
      </c>
      <c r="CD11" s="11">
        <f t="shared" si="70"/>
        <v>0.625</v>
      </c>
      <c r="CE11" s="11">
        <f t="shared" si="71"/>
        <v>0.625</v>
      </c>
      <c r="CF11" s="11">
        <f t="shared" si="72"/>
        <v>0.625</v>
      </c>
      <c r="CG11" s="11">
        <f t="shared" si="73"/>
        <v>0.625</v>
      </c>
      <c r="CH11" s="11">
        <f t="shared" si="74"/>
        <v>0</v>
      </c>
      <c r="CI11" s="17">
        <f t="shared" si="75"/>
        <v>3.75</v>
      </c>
      <c r="CJ11" s="11">
        <f t="shared" si="76"/>
        <v>1</v>
      </c>
      <c r="CK11" s="11">
        <f t="shared" si="77"/>
        <v>2</v>
      </c>
      <c r="CL11" s="11">
        <f t="shared" si="78"/>
        <v>0</v>
      </c>
      <c r="CM11" s="11">
        <f t="shared" si="79"/>
        <v>0</v>
      </c>
      <c r="CN11" s="11">
        <f t="shared" si="80"/>
        <v>0</v>
      </c>
      <c r="CO11" s="11">
        <f t="shared" si="81"/>
        <v>0</v>
      </c>
      <c r="CP11" s="17">
        <f t="shared" si="82"/>
        <v>3</v>
      </c>
      <c r="CQ11" s="11">
        <f t="shared" si="83"/>
        <v>1</v>
      </c>
      <c r="CR11" s="11">
        <f t="shared" si="84"/>
        <v>1</v>
      </c>
      <c r="CS11" s="11">
        <f t="shared" si="85"/>
        <v>1</v>
      </c>
      <c r="CT11" s="11">
        <f t="shared" si="86"/>
        <v>1</v>
      </c>
      <c r="CU11" s="11">
        <f t="shared" si="87"/>
        <v>0</v>
      </c>
      <c r="CV11" s="11">
        <f t="shared" si="88"/>
        <v>0</v>
      </c>
      <c r="CW11" s="17">
        <f t="shared" si="89"/>
        <v>4</v>
      </c>
      <c r="CX11" s="11">
        <f t="shared" si="90"/>
        <v>1</v>
      </c>
      <c r="CY11" s="11">
        <f t="shared" si="91"/>
        <v>1</v>
      </c>
      <c r="CZ11" s="11">
        <f t="shared" si="92"/>
        <v>1</v>
      </c>
      <c r="DA11" s="11">
        <f t="shared" si="93"/>
        <v>1</v>
      </c>
      <c r="DB11" s="11">
        <f t="shared" si="94"/>
        <v>0</v>
      </c>
      <c r="DC11" s="11">
        <f t="shared" si="95"/>
        <v>0</v>
      </c>
      <c r="DD11" s="17">
        <f t="shared" si="96"/>
        <v>4</v>
      </c>
      <c r="DE11" s="12">
        <v>296</v>
      </c>
      <c r="DF11" s="12">
        <v>506</v>
      </c>
      <c r="DG11" s="13">
        <v>802</v>
      </c>
      <c r="DH11" s="17">
        <f t="shared" si="97"/>
        <v>0</v>
      </c>
      <c r="DI11" s="17">
        <f t="shared" si="98"/>
        <v>3.2</v>
      </c>
      <c r="DJ11" s="10" t="str">
        <f t="shared" si="99"/>
        <v>Dålig</v>
      </c>
    </row>
    <row r="12" spans="1:114" ht="15" x14ac:dyDescent="0.25">
      <c r="A12" s="6" t="s">
        <v>165</v>
      </c>
      <c r="B12" s="7">
        <v>2180</v>
      </c>
      <c r="C12" s="6" t="s">
        <v>166</v>
      </c>
      <c r="D12" s="9" t="str">
        <f t="shared" si="0"/>
        <v>Ninni Berggren Magnusson</v>
      </c>
      <c r="E12" s="10" t="str">
        <f t="shared" si="1"/>
        <v>ninni.berggren-magnusson@gavle.se</v>
      </c>
      <c r="F12" s="10" t="str">
        <f t="shared" si="2"/>
        <v>chef Kulturavdelningen</v>
      </c>
      <c r="G12" s="11">
        <f t="shared" si="3"/>
        <v>0</v>
      </c>
      <c r="H12" s="11">
        <f t="shared" si="4"/>
        <v>0</v>
      </c>
      <c r="I12" s="11">
        <f t="shared" si="5"/>
        <v>1.25</v>
      </c>
      <c r="J12" s="11">
        <f t="shared" si="6"/>
        <v>1.25</v>
      </c>
      <c r="K12" s="11">
        <f t="shared" si="7"/>
        <v>0</v>
      </c>
      <c r="L12" s="10">
        <f t="shared" si="8"/>
        <v>2.5</v>
      </c>
      <c r="M12" s="11">
        <f t="shared" si="9"/>
        <v>0</v>
      </c>
      <c r="N12" s="11">
        <f t="shared" si="10"/>
        <v>1</v>
      </c>
      <c r="O12" s="11">
        <f t="shared" si="11"/>
        <v>1</v>
      </c>
      <c r="P12" s="11">
        <f t="shared" si="12"/>
        <v>1</v>
      </c>
      <c r="Q12" s="11">
        <f t="shared" si="13"/>
        <v>0</v>
      </c>
      <c r="R12" s="11">
        <f t="shared" si="14"/>
        <v>0</v>
      </c>
      <c r="S12" s="10">
        <f t="shared" si="15"/>
        <v>3</v>
      </c>
      <c r="T12" s="11">
        <f t="shared" si="16"/>
        <v>0</v>
      </c>
      <c r="U12" s="11">
        <f t="shared" si="17"/>
        <v>0.625</v>
      </c>
      <c r="V12" s="11">
        <f t="shared" si="18"/>
        <v>0.625</v>
      </c>
      <c r="W12" s="11">
        <f t="shared" si="19"/>
        <v>0</v>
      </c>
      <c r="X12" s="11">
        <f t="shared" si="20"/>
        <v>0.625</v>
      </c>
      <c r="Y12" s="11">
        <f t="shared" si="21"/>
        <v>0.625</v>
      </c>
      <c r="Z12" s="11">
        <f t="shared" si="22"/>
        <v>0.625</v>
      </c>
      <c r="AA12" s="11">
        <f t="shared" si="23"/>
        <v>0.625</v>
      </c>
      <c r="AB12" s="11">
        <f t="shared" si="24"/>
        <v>0</v>
      </c>
      <c r="AC12" s="10">
        <f t="shared" si="25"/>
        <v>3.75</v>
      </c>
      <c r="AD12" s="11">
        <f t="shared" si="26"/>
        <v>0</v>
      </c>
      <c r="AE12" s="11">
        <f t="shared" si="27"/>
        <v>2</v>
      </c>
      <c r="AF12" s="11">
        <f t="shared" si="28"/>
        <v>0</v>
      </c>
      <c r="AG12" s="11">
        <f t="shared" si="29"/>
        <v>2</v>
      </c>
      <c r="AH12" s="11">
        <f t="shared" si="30"/>
        <v>1</v>
      </c>
      <c r="AI12" s="11">
        <f t="shared" si="31"/>
        <v>0</v>
      </c>
      <c r="AJ12" s="10">
        <f t="shared" si="32"/>
        <v>5</v>
      </c>
      <c r="AK12" s="11">
        <f t="shared" si="33"/>
        <v>1</v>
      </c>
      <c r="AL12" s="11">
        <f t="shared" si="34"/>
        <v>1</v>
      </c>
      <c r="AM12" s="11">
        <f t="shared" si="35"/>
        <v>1</v>
      </c>
      <c r="AN12" s="11">
        <f t="shared" si="36"/>
        <v>1</v>
      </c>
      <c r="AO12" s="11">
        <f t="shared" si="37"/>
        <v>0</v>
      </c>
      <c r="AP12" s="11">
        <f t="shared" si="38"/>
        <v>0</v>
      </c>
      <c r="AQ12" s="10">
        <f t="shared" si="39"/>
        <v>4</v>
      </c>
      <c r="AR12" s="11">
        <f t="shared" si="40"/>
        <v>0</v>
      </c>
      <c r="AS12" s="11">
        <f t="shared" si="41"/>
        <v>1</v>
      </c>
      <c r="AT12" s="11">
        <f t="shared" si="42"/>
        <v>1</v>
      </c>
      <c r="AU12" s="11">
        <f t="shared" si="43"/>
        <v>1</v>
      </c>
      <c r="AV12" s="11">
        <f t="shared" si="44"/>
        <v>0</v>
      </c>
      <c r="AW12" s="11">
        <f t="shared" si="45"/>
        <v>0</v>
      </c>
      <c r="AX12" s="10">
        <f t="shared" si="46"/>
        <v>3</v>
      </c>
      <c r="AY12" s="12" t="s">
        <v>1365</v>
      </c>
      <c r="AZ12" s="12" t="s">
        <v>1366</v>
      </c>
      <c r="BA12" s="13">
        <v>3450</v>
      </c>
      <c r="BB12" s="10">
        <f t="shared" si="47"/>
        <v>5</v>
      </c>
      <c r="BC12" s="36" t="s">
        <v>1786</v>
      </c>
      <c r="BD12" s="17">
        <f t="shared" si="48"/>
        <v>3.8</v>
      </c>
      <c r="BE12" s="10" t="str">
        <f t="shared" si="49"/>
        <v>Bra</v>
      </c>
      <c r="BF12" s="6" t="s">
        <v>165</v>
      </c>
      <c r="BG12" s="7">
        <v>2180</v>
      </c>
      <c r="BH12" s="6" t="s">
        <v>166</v>
      </c>
      <c r="BI12" s="9" t="str">
        <f t="shared" si="50"/>
        <v>Ninni Berggren Magnusson</v>
      </c>
      <c r="BJ12" s="10" t="str">
        <f t="shared" si="51"/>
        <v>ninni.berggren-magnusson@gavle.se</v>
      </c>
      <c r="BK12" s="10" t="str">
        <f t="shared" si="52"/>
        <v>chef Kulturavdelningen</v>
      </c>
      <c r="BL12" s="10"/>
      <c r="BM12" s="11">
        <f t="shared" si="53"/>
        <v>0</v>
      </c>
      <c r="BN12" s="11">
        <f t="shared" si="54"/>
        <v>0</v>
      </c>
      <c r="BO12" s="11">
        <f t="shared" si="55"/>
        <v>1.25</v>
      </c>
      <c r="BP12" s="11">
        <f t="shared" si="56"/>
        <v>1.25</v>
      </c>
      <c r="BQ12" s="11">
        <f t="shared" si="57"/>
        <v>0</v>
      </c>
      <c r="BR12" s="17">
        <f t="shared" si="58"/>
        <v>2.5</v>
      </c>
      <c r="BS12" s="11">
        <f t="shared" si="59"/>
        <v>0</v>
      </c>
      <c r="BT12" s="11">
        <f t="shared" si="60"/>
        <v>1</v>
      </c>
      <c r="BU12" s="11">
        <f t="shared" si="61"/>
        <v>1</v>
      </c>
      <c r="BV12" s="11">
        <f t="shared" si="62"/>
        <v>1</v>
      </c>
      <c r="BW12" s="11">
        <f t="shared" si="63"/>
        <v>0</v>
      </c>
      <c r="BX12" s="11">
        <f t="shared" si="64"/>
        <v>0</v>
      </c>
      <c r="BY12" s="17">
        <f t="shared" si="65"/>
        <v>3</v>
      </c>
      <c r="BZ12" s="11">
        <f t="shared" si="66"/>
        <v>0</v>
      </c>
      <c r="CA12" s="11">
        <f t="shared" si="67"/>
        <v>0.625</v>
      </c>
      <c r="CB12" s="11">
        <f t="shared" si="68"/>
        <v>0.625</v>
      </c>
      <c r="CC12" s="11">
        <f t="shared" si="69"/>
        <v>0</v>
      </c>
      <c r="CD12" s="11">
        <f t="shared" si="70"/>
        <v>0.625</v>
      </c>
      <c r="CE12" s="11">
        <f t="shared" si="71"/>
        <v>0.625</v>
      </c>
      <c r="CF12" s="11">
        <f t="shared" si="72"/>
        <v>0.625</v>
      </c>
      <c r="CG12" s="11">
        <f t="shared" si="73"/>
        <v>0.625</v>
      </c>
      <c r="CH12" s="11">
        <f t="shared" si="74"/>
        <v>0</v>
      </c>
      <c r="CI12" s="17">
        <f t="shared" si="75"/>
        <v>3.75</v>
      </c>
      <c r="CJ12" s="11">
        <f t="shared" si="76"/>
        <v>0</v>
      </c>
      <c r="CK12" s="11">
        <f t="shared" si="77"/>
        <v>2</v>
      </c>
      <c r="CL12" s="11">
        <f t="shared" si="78"/>
        <v>0</v>
      </c>
      <c r="CM12" s="11">
        <f t="shared" si="79"/>
        <v>2</v>
      </c>
      <c r="CN12" s="11">
        <f t="shared" si="80"/>
        <v>1</v>
      </c>
      <c r="CO12" s="11">
        <f t="shared" si="81"/>
        <v>0</v>
      </c>
      <c r="CP12" s="17">
        <f t="shared" si="82"/>
        <v>5</v>
      </c>
      <c r="CQ12" s="11">
        <f t="shared" si="83"/>
        <v>1</v>
      </c>
      <c r="CR12" s="11">
        <f t="shared" si="84"/>
        <v>1</v>
      </c>
      <c r="CS12" s="11">
        <f t="shared" si="85"/>
        <v>1</v>
      </c>
      <c r="CT12" s="11">
        <f t="shared" si="86"/>
        <v>1</v>
      </c>
      <c r="CU12" s="11">
        <f t="shared" si="87"/>
        <v>0</v>
      </c>
      <c r="CV12" s="11">
        <f t="shared" si="88"/>
        <v>0</v>
      </c>
      <c r="CW12" s="17">
        <f t="shared" si="89"/>
        <v>4</v>
      </c>
      <c r="CX12" s="11">
        <f t="shared" si="90"/>
        <v>0</v>
      </c>
      <c r="CY12" s="11">
        <f t="shared" si="91"/>
        <v>1</v>
      </c>
      <c r="CZ12" s="11">
        <f t="shared" si="92"/>
        <v>1</v>
      </c>
      <c r="DA12" s="11">
        <f t="shared" si="93"/>
        <v>1</v>
      </c>
      <c r="DB12" s="11">
        <f t="shared" si="94"/>
        <v>0</v>
      </c>
      <c r="DC12" s="11">
        <f t="shared" si="95"/>
        <v>0</v>
      </c>
      <c r="DD12" s="17">
        <f t="shared" si="96"/>
        <v>3</v>
      </c>
      <c r="DE12" s="12" t="s">
        <v>1365</v>
      </c>
      <c r="DF12" s="12" t="s">
        <v>1366</v>
      </c>
      <c r="DG12" s="13">
        <v>3450</v>
      </c>
      <c r="DH12" s="17">
        <f t="shared" si="97"/>
        <v>5</v>
      </c>
      <c r="DI12" s="17">
        <f t="shared" si="98"/>
        <v>3.8</v>
      </c>
      <c r="DJ12" s="10" t="str">
        <f t="shared" si="99"/>
        <v>Bra</v>
      </c>
    </row>
    <row r="13" spans="1:114" ht="15" x14ac:dyDescent="0.25">
      <c r="A13" s="6" t="s">
        <v>165</v>
      </c>
      <c r="B13" s="7">
        <v>2182</v>
      </c>
      <c r="C13" s="6" t="s">
        <v>208</v>
      </c>
      <c r="D13" s="9" t="str">
        <f t="shared" si="0"/>
        <v>Anne Lindberg</v>
      </c>
      <c r="E13" s="10" t="str">
        <f t="shared" si="1"/>
        <v>anne.lindberg@soderhamn.se</v>
      </c>
      <c r="F13" s="10" t="str">
        <f t="shared" si="2"/>
        <v>Enhetschef</v>
      </c>
      <c r="G13" s="11">
        <f t="shared" si="3"/>
        <v>1.25</v>
      </c>
      <c r="H13" s="11">
        <f t="shared" si="4"/>
        <v>0</v>
      </c>
      <c r="I13" s="11">
        <f t="shared" si="5"/>
        <v>0</v>
      </c>
      <c r="J13" s="11">
        <f t="shared" si="6"/>
        <v>1.25</v>
      </c>
      <c r="K13" s="11">
        <f t="shared" si="7"/>
        <v>0</v>
      </c>
      <c r="L13" s="10">
        <f t="shared" si="8"/>
        <v>2.5</v>
      </c>
      <c r="M13" s="11">
        <f t="shared" si="9"/>
        <v>1</v>
      </c>
      <c r="N13" s="11">
        <f t="shared" si="10"/>
        <v>1</v>
      </c>
      <c r="O13" s="11">
        <f t="shared" si="11"/>
        <v>1</v>
      </c>
      <c r="P13" s="11">
        <f t="shared" si="12"/>
        <v>1</v>
      </c>
      <c r="Q13" s="11">
        <f t="shared" si="13"/>
        <v>0</v>
      </c>
      <c r="R13" s="11">
        <f t="shared" si="14"/>
        <v>0</v>
      </c>
      <c r="S13" s="10">
        <f t="shared" si="15"/>
        <v>4</v>
      </c>
      <c r="T13" s="11">
        <f t="shared" si="16"/>
        <v>0.625</v>
      </c>
      <c r="U13" s="11">
        <f t="shared" si="17"/>
        <v>0.625</v>
      </c>
      <c r="V13" s="11">
        <f t="shared" si="18"/>
        <v>0.625</v>
      </c>
      <c r="W13" s="11">
        <f t="shared" si="19"/>
        <v>0.625</v>
      </c>
      <c r="X13" s="11">
        <f t="shared" si="20"/>
        <v>0.625</v>
      </c>
      <c r="Y13" s="11">
        <f t="shared" si="21"/>
        <v>0.625</v>
      </c>
      <c r="Z13" s="11">
        <f t="shared" si="22"/>
        <v>0.625</v>
      </c>
      <c r="AA13" s="11">
        <f t="shared" si="23"/>
        <v>0.625</v>
      </c>
      <c r="AB13" s="11">
        <f t="shared" si="24"/>
        <v>0</v>
      </c>
      <c r="AC13" s="10">
        <f t="shared" si="25"/>
        <v>5</v>
      </c>
      <c r="AD13" s="11">
        <f t="shared" si="26"/>
        <v>0</v>
      </c>
      <c r="AE13" s="11">
        <f t="shared" si="27"/>
        <v>2</v>
      </c>
      <c r="AF13" s="11">
        <f t="shared" si="28"/>
        <v>0</v>
      </c>
      <c r="AG13" s="11">
        <f t="shared" si="29"/>
        <v>2</v>
      </c>
      <c r="AH13" s="11">
        <f t="shared" si="30"/>
        <v>0</v>
      </c>
      <c r="AI13" s="11">
        <f t="shared" si="31"/>
        <v>0</v>
      </c>
      <c r="AJ13" s="10">
        <f t="shared" si="32"/>
        <v>4</v>
      </c>
      <c r="AK13" s="11">
        <f t="shared" si="33"/>
        <v>1</v>
      </c>
      <c r="AL13" s="11">
        <f t="shared" si="34"/>
        <v>1</v>
      </c>
      <c r="AM13" s="11">
        <f t="shared" si="35"/>
        <v>1</v>
      </c>
      <c r="AN13" s="11">
        <f t="shared" si="36"/>
        <v>1</v>
      </c>
      <c r="AO13" s="11">
        <f t="shared" si="37"/>
        <v>1</v>
      </c>
      <c r="AP13" s="11">
        <f t="shared" si="38"/>
        <v>0</v>
      </c>
      <c r="AQ13" s="10">
        <f t="shared" si="39"/>
        <v>5</v>
      </c>
      <c r="AR13" s="11">
        <f t="shared" si="40"/>
        <v>0</v>
      </c>
      <c r="AS13" s="11">
        <f t="shared" si="41"/>
        <v>1</v>
      </c>
      <c r="AT13" s="11">
        <f t="shared" si="42"/>
        <v>1</v>
      </c>
      <c r="AU13" s="11">
        <f t="shared" si="43"/>
        <v>1</v>
      </c>
      <c r="AV13" s="11">
        <f t="shared" si="44"/>
        <v>1</v>
      </c>
      <c r="AW13" s="11">
        <f t="shared" si="45"/>
        <v>0</v>
      </c>
      <c r="AX13" s="10">
        <f t="shared" si="46"/>
        <v>4</v>
      </c>
      <c r="AY13" s="12" t="s">
        <v>1367</v>
      </c>
      <c r="AZ13" s="12" t="s">
        <v>1368</v>
      </c>
      <c r="BA13" s="13">
        <v>3184</v>
      </c>
      <c r="BB13" s="10">
        <f t="shared" si="47"/>
        <v>5</v>
      </c>
      <c r="BC13" s="37" t="s">
        <v>1787</v>
      </c>
      <c r="BD13" s="17">
        <f t="shared" si="48"/>
        <v>4.2</v>
      </c>
      <c r="BE13" s="10" t="str">
        <f t="shared" si="49"/>
        <v>Mycket bra</v>
      </c>
      <c r="BF13" s="6" t="s">
        <v>165</v>
      </c>
      <c r="BG13" s="7">
        <v>2182</v>
      </c>
      <c r="BH13" s="6" t="s">
        <v>208</v>
      </c>
      <c r="BI13" s="9" t="str">
        <f t="shared" si="50"/>
        <v>Anne Lindberg</v>
      </c>
      <c r="BJ13" s="10" t="str">
        <f t="shared" si="51"/>
        <v>anne.lindberg@soderhamn.se</v>
      </c>
      <c r="BK13" s="10" t="str">
        <f t="shared" si="52"/>
        <v>Enhetschef</v>
      </c>
      <c r="BL13" s="10"/>
      <c r="BM13" s="11">
        <f t="shared" si="53"/>
        <v>1.25</v>
      </c>
      <c r="BN13" s="11">
        <f t="shared" si="54"/>
        <v>0</v>
      </c>
      <c r="BO13" s="11">
        <f t="shared" si="55"/>
        <v>0</v>
      </c>
      <c r="BP13" s="11">
        <f t="shared" si="56"/>
        <v>1.25</v>
      </c>
      <c r="BQ13" s="11">
        <f t="shared" si="57"/>
        <v>0</v>
      </c>
      <c r="BR13" s="17">
        <f t="shared" si="58"/>
        <v>2.5</v>
      </c>
      <c r="BS13" s="11">
        <f t="shared" si="59"/>
        <v>1</v>
      </c>
      <c r="BT13" s="11">
        <f t="shared" si="60"/>
        <v>1</v>
      </c>
      <c r="BU13" s="11">
        <f t="shared" si="61"/>
        <v>1</v>
      </c>
      <c r="BV13" s="11">
        <f t="shared" si="62"/>
        <v>1</v>
      </c>
      <c r="BW13" s="11">
        <f t="shared" si="63"/>
        <v>0</v>
      </c>
      <c r="BX13" s="11">
        <f t="shared" si="64"/>
        <v>0</v>
      </c>
      <c r="BY13" s="17">
        <f t="shared" si="65"/>
        <v>4</v>
      </c>
      <c r="BZ13" s="11">
        <f t="shared" si="66"/>
        <v>0.625</v>
      </c>
      <c r="CA13" s="11">
        <f t="shared" si="67"/>
        <v>0.625</v>
      </c>
      <c r="CB13" s="11">
        <f t="shared" si="68"/>
        <v>0.625</v>
      </c>
      <c r="CC13" s="11">
        <f t="shared" si="69"/>
        <v>0.625</v>
      </c>
      <c r="CD13" s="11">
        <f t="shared" si="70"/>
        <v>0.625</v>
      </c>
      <c r="CE13" s="11">
        <f t="shared" si="71"/>
        <v>0.625</v>
      </c>
      <c r="CF13" s="11">
        <f t="shared" si="72"/>
        <v>0.625</v>
      </c>
      <c r="CG13" s="11">
        <f t="shared" si="73"/>
        <v>0.625</v>
      </c>
      <c r="CH13" s="11">
        <f t="shared" si="74"/>
        <v>0</v>
      </c>
      <c r="CI13" s="17">
        <f t="shared" si="75"/>
        <v>5</v>
      </c>
      <c r="CJ13" s="11">
        <f t="shared" si="76"/>
        <v>0</v>
      </c>
      <c r="CK13" s="11">
        <f t="shared" si="77"/>
        <v>2</v>
      </c>
      <c r="CL13" s="11">
        <f t="shared" si="78"/>
        <v>0</v>
      </c>
      <c r="CM13" s="11">
        <f t="shared" si="79"/>
        <v>2</v>
      </c>
      <c r="CN13" s="11">
        <f t="shared" si="80"/>
        <v>0</v>
      </c>
      <c r="CO13" s="11">
        <f t="shared" si="81"/>
        <v>0</v>
      </c>
      <c r="CP13" s="17">
        <f t="shared" si="82"/>
        <v>4</v>
      </c>
      <c r="CQ13" s="11">
        <f t="shared" si="83"/>
        <v>1</v>
      </c>
      <c r="CR13" s="11">
        <f t="shared" si="84"/>
        <v>1</v>
      </c>
      <c r="CS13" s="11">
        <f t="shared" si="85"/>
        <v>1</v>
      </c>
      <c r="CT13" s="11">
        <f t="shared" si="86"/>
        <v>1</v>
      </c>
      <c r="CU13" s="11">
        <f t="shared" si="87"/>
        <v>1</v>
      </c>
      <c r="CV13" s="11">
        <f t="shared" si="88"/>
        <v>0</v>
      </c>
      <c r="CW13" s="17">
        <f t="shared" si="89"/>
        <v>5</v>
      </c>
      <c r="CX13" s="11">
        <f t="shared" si="90"/>
        <v>0</v>
      </c>
      <c r="CY13" s="11">
        <f t="shared" si="91"/>
        <v>1</v>
      </c>
      <c r="CZ13" s="11">
        <f t="shared" si="92"/>
        <v>1</v>
      </c>
      <c r="DA13" s="11">
        <f t="shared" si="93"/>
        <v>1</v>
      </c>
      <c r="DB13" s="11">
        <f t="shared" si="94"/>
        <v>1</v>
      </c>
      <c r="DC13" s="11">
        <f t="shared" si="95"/>
        <v>0</v>
      </c>
      <c r="DD13" s="17">
        <f t="shared" si="96"/>
        <v>4</v>
      </c>
      <c r="DE13" s="12" t="s">
        <v>1367</v>
      </c>
      <c r="DF13" s="12" t="s">
        <v>1368</v>
      </c>
      <c r="DG13" s="13">
        <v>3184</v>
      </c>
      <c r="DH13" s="17">
        <f t="shared" si="97"/>
        <v>5</v>
      </c>
      <c r="DI13" s="17">
        <f t="shared" si="98"/>
        <v>4.2</v>
      </c>
      <c r="DJ13" s="10" t="str">
        <f t="shared" si="99"/>
        <v>Mycket bra</v>
      </c>
    </row>
    <row r="14" spans="1:114" ht="14.25" x14ac:dyDescent="0.2">
      <c r="A14" s="6"/>
      <c r="B14" s="7"/>
      <c r="C14" s="6"/>
      <c r="D14" s="9"/>
      <c r="E14" s="10"/>
      <c r="F14" s="10"/>
      <c r="G14" s="11"/>
      <c r="H14" s="11"/>
      <c r="I14" s="11"/>
      <c r="J14" s="11"/>
      <c r="K14" s="11"/>
      <c r="L14" s="10"/>
      <c r="M14" s="11"/>
      <c r="N14" s="11"/>
      <c r="O14" s="11"/>
      <c r="P14" s="11"/>
      <c r="Q14" s="11"/>
      <c r="R14" s="11"/>
      <c r="S14" s="10"/>
      <c r="T14" s="11"/>
      <c r="U14" s="11"/>
      <c r="V14" s="11"/>
      <c r="W14" s="11"/>
      <c r="X14" s="11"/>
      <c r="Y14" s="11"/>
      <c r="Z14" s="11"/>
      <c r="AA14" s="11"/>
      <c r="AB14" s="11"/>
      <c r="AC14" s="10"/>
      <c r="AD14" s="11"/>
      <c r="AE14" s="11"/>
      <c r="AF14" s="11"/>
      <c r="AG14" s="11"/>
      <c r="AH14" s="11"/>
      <c r="AI14" s="11"/>
      <c r="AJ14" s="10"/>
      <c r="AK14" s="11"/>
      <c r="AL14" s="11"/>
      <c r="AM14" s="11"/>
      <c r="AN14" s="11"/>
      <c r="AO14" s="11"/>
      <c r="AP14" s="11"/>
      <c r="AQ14" s="10"/>
      <c r="AR14" s="11"/>
      <c r="AS14" s="11"/>
      <c r="AT14" s="11"/>
      <c r="AU14" s="11"/>
      <c r="AV14" s="11"/>
      <c r="AW14" s="11"/>
      <c r="AX14" s="10"/>
      <c r="AY14" s="12"/>
      <c r="AZ14" s="12"/>
      <c r="BA14" s="13"/>
      <c r="BB14" s="10"/>
      <c r="BC14" s="10"/>
      <c r="BD14" s="17"/>
      <c r="BE14" s="10"/>
      <c r="BF14" s="6"/>
      <c r="BG14" s="7"/>
      <c r="BH14" s="6"/>
      <c r="BI14" s="9"/>
      <c r="BJ14" s="10"/>
      <c r="BK14" s="10"/>
      <c r="BL14" s="10"/>
      <c r="BM14" s="11"/>
      <c r="BN14" s="11"/>
      <c r="BO14" s="11"/>
      <c r="BP14" s="11"/>
      <c r="BQ14" s="11"/>
      <c r="BR14" s="17"/>
      <c r="BS14" s="11"/>
      <c r="BT14" s="11"/>
      <c r="BU14" s="11"/>
      <c r="BV14" s="11"/>
      <c r="BW14" s="11"/>
      <c r="BX14" s="11"/>
      <c r="BY14" s="17"/>
      <c r="BZ14" s="11"/>
      <c r="CA14" s="11"/>
      <c r="CB14" s="11"/>
      <c r="CC14" s="11"/>
      <c r="CD14" s="11"/>
      <c r="CE14" s="11"/>
      <c r="CF14" s="11"/>
      <c r="CG14" s="11"/>
      <c r="CH14" s="11"/>
      <c r="CI14" s="17"/>
      <c r="CJ14" s="11"/>
      <c r="CK14" s="11"/>
      <c r="CL14" s="11"/>
      <c r="CM14" s="11"/>
      <c r="CN14" s="11"/>
      <c r="CO14" s="11"/>
      <c r="CP14" s="17"/>
      <c r="CQ14" s="11"/>
      <c r="CR14" s="11"/>
      <c r="CS14" s="11"/>
      <c r="CT14" s="11"/>
      <c r="CU14" s="11"/>
      <c r="CV14" s="11"/>
      <c r="CW14" s="17"/>
      <c r="CX14" s="11"/>
      <c r="CY14" s="11"/>
      <c r="CZ14" s="11"/>
      <c r="DA14" s="11"/>
      <c r="DB14" s="11"/>
      <c r="DC14" s="11"/>
      <c r="DD14" s="17"/>
      <c r="DE14" s="12"/>
      <c r="DF14" s="12"/>
      <c r="DG14" s="13"/>
      <c r="DH14" s="17"/>
      <c r="DI14" s="17"/>
      <c r="DJ14" s="10"/>
    </row>
    <row r="15" spans="1:114" ht="15" x14ac:dyDescent="0.25">
      <c r="A15" s="6"/>
      <c r="B15" s="7"/>
      <c r="C15" s="19" t="s">
        <v>1726</v>
      </c>
      <c r="D15" s="9"/>
      <c r="E15" s="10"/>
      <c r="F15" s="10"/>
      <c r="G15" s="11"/>
      <c r="H15" s="11"/>
      <c r="I15" s="11"/>
      <c r="J15" s="11"/>
      <c r="K15" s="11"/>
      <c r="L15" s="10"/>
      <c r="M15" s="11"/>
      <c r="N15" s="11"/>
      <c r="O15" s="11"/>
      <c r="P15" s="11"/>
      <c r="Q15" s="11"/>
      <c r="R15" s="11"/>
      <c r="S15" s="10"/>
      <c r="T15" s="11"/>
      <c r="U15" s="11"/>
      <c r="V15" s="11"/>
      <c r="W15" s="11"/>
      <c r="X15" s="11"/>
      <c r="Y15" s="11"/>
      <c r="Z15" s="11"/>
      <c r="AA15" s="11"/>
      <c r="AB15" s="11"/>
      <c r="AC15" s="10"/>
      <c r="AD15" s="11"/>
      <c r="AE15" s="11"/>
      <c r="AF15" s="11"/>
      <c r="AG15" s="11"/>
      <c r="AH15" s="11"/>
      <c r="AI15" s="11"/>
      <c r="AJ15" s="10"/>
      <c r="AK15" s="11"/>
      <c r="AL15" s="11"/>
      <c r="AM15" s="11"/>
      <c r="AN15" s="11"/>
      <c r="AO15" s="11"/>
      <c r="AP15" s="11"/>
      <c r="AQ15" s="10"/>
      <c r="AR15" s="11"/>
      <c r="AS15" s="11"/>
      <c r="AT15" s="11"/>
      <c r="AU15" s="11"/>
      <c r="AV15" s="11"/>
      <c r="AW15" s="11"/>
      <c r="AX15" s="10"/>
      <c r="AY15" s="12"/>
      <c r="AZ15" s="12"/>
      <c r="BA15" s="13"/>
      <c r="BB15" s="10"/>
      <c r="BC15" s="36" t="s">
        <v>1786</v>
      </c>
      <c r="BD15" s="54">
        <f>SUM(BD5:BD13)/COUNT(BD5:BD13)</f>
        <v>3.0666666666666664</v>
      </c>
      <c r="BE15" s="10"/>
      <c r="BF15" s="6"/>
      <c r="BG15" s="7"/>
      <c r="BH15" s="6"/>
      <c r="BI15" s="9"/>
      <c r="BJ15" s="10"/>
      <c r="BK15" s="10"/>
      <c r="BL15" s="10"/>
      <c r="BM15" s="11"/>
      <c r="BN15" s="11"/>
      <c r="BO15" s="11"/>
      <c r="BP15" s="11"/>
      <c r="BQ15" s="11"/>
      <c r="BR15" s="17"/>
      <c r="BS15" s="11"/>
      <c r="BT15" s="11"/>
      <c r="BU15" s="11"/>
      <c r="BV15" s="11"/>
      <c r="BW15" s="11"/>
      <c r="BX15" s="11"/>
      <c r="BY15" s="17"/>
      <c r="BZ15" s="11"/>
      <c r="CA15" s="11"/>
      <c r="CB15" s="11"/>
      <c r="CC15" s="11"/>
      <c r="CD15" s="11"/>
      <c r="CE15" s="11"/>
      <c r="CF15" s="11"/>
      <c r="CG15" s="11"/>
      <c r="CH15" s="11"/>
      <c r="CI15" s="17"/>
      <c r="CJ15" s="11"/>
      <c r="CK15" s="11"/>
      <c r="CL15" s="11"/>
      <c r="CM15" s="11"/>
      <c r="CN15" s="11"/>
      <c r="CO15" s="11"/>
      <c r="CP15" s="17"/>
      <c r="CQ15" s="11"/>
      <c r="CR15" s="11"/>
      <c r="CS15" s="11"/>
      <c r="CT15" s="11"/>
      <c r="CU15" s="11"/>
      <c r="CV15" s="11"/>
      <c r="CW15" s="17"/>
      <c r="CX15" s="11"/>
      <c r="CY15" s="11"/>
      <c r="CZ15" s="11"/>
      <c r="DA15" s="11"/>
      <c r="DB15" s="11"/>
      <c r="DC15" s="11"/>
      <c r="DD15" s="17"/>
      <c r="DE15" s="12"/>
      <c r="DF15" s="12"/>
      <c r="DG15" s="13"/>
      <c r="DH15" s="17"/>
      <c r="DI15" s="17"/>
      <c r="DJ15" s="10"/>
    </row>
    <row r="16" spans="1:114" ht="14.25" x14ac:dyDescent="0.2">
      <c r="A16" s="6"/>
      <c r="B16" s="7"/>
      <c r="C16" s="6"/>
      <c r="D16" s="9"/>
      <c r="E16" s="10"/>
      <c r="F16" s="10"/>
      <c r="G16" s="11"/>
      <c r="H16" s="11"/>
      <c r="I16" s="11"/>
      <c r="J16" s="11"/>
      <c r="K16" s="11"/>
      <c r="L16" s="10"/>
      <c r="M16" s="11"/>
      <c r="N16" s="11"/>
      <c r="O16" s="11"/>
      <c r="P16" s="11"/>
      <c r="Q16" s="11"/>
      <c r="R16" s="11"/>
      <c r="S16" s="10"/>
      <c r="T16" s="11"/>
      <c r="U16" s="11"/>
      <c r="V16" s="11"/>
      <c r="W16" s="11"/>
      <c r="X16" s="11"/>
      <c r="Y16" s="11"/>
      <c r="Z16" s="11"/>
      <c r="AA16" s="11"/>
      <c r="AB16" s="11"/>
      <c r="AC16" s="10"/>
      <c r="AD16" s="11"/>
      <c r="AE16" s="11"/>
      <c r="AF16" s="11"/>
      <c r="AG16" s="11"/>
      <c r="AH16" s="11"/>
      <c r="AI16" s="11"/>
      <c r="AJ16" s="10"/>
      <c r="AK16" s="11"/>
      <c r="AL16" s="11"/>
      <c r="AM16" s="11"/>
      <c r="AN16" s="11"/>
      <c r="AO16" s="11"/>
      <c r="AP16" s="11"/>
      <c r="AQ16" s="10"/>
      <c r="AR16" s="11"/>
      <c r="AS16" s="11"/>
      <c r="AT16" s="11"/>
      <c r="AU16" s="11"/>
      <c r="AV16" s="11"/>
      <c r="AW16" s="11"/>
      <c r="AX16" s="10"/>
      <c r="AY16" s="12"/>
      <c r="AZ16" s="12"/>
      <c r="BA16" s="13"/>
      <c r="BB16" s="10"/>
      <c r="BC16" s="10"/>
      <c r="BD16" s="17"/>
      <c r="BE16" s="10"/>
      <c r="BF16" s="6"/>
      <c r="BG16" s="7"/>
      <c r="BH16" s="6"/>
      <c r="BI16" s="9"/>
      <c r="BJ16" s="10"/>
      <c r="BK16" s="10"/>
      <c r="BL16" s="10"/>
      <c r="BM16" s="11"/>
      <c r="BN16" s="11"/>
      <c r="BO16" s="11"/>
      <c r="BP16" s="11"/>
      <c r="BQ16" s="11"/>
      <c r="BR16" s="17"/>
      <c r="BS16" s="11"/>
      <c r="BT16" s="11"/>
      <c r="BU16" s="11"/>
      <c r="BV16" s="11"/>
      <c r="BW16" s="11"/>
      <c r="BX16" s="11"/>
      <c r="BY16" s="17"/>
      <c r="BZ16" s="11"/>
      <c r="CA16" s="11"/>
      <c r="CB16" s="11"/>
      <c r="CC16" s="11"/>
      <c r="CD16" s="11"/>
      <c r="CE16" s="11"/>
      <c r="CF16" s="11"/>
      <c r="CG16" s="11"/>
      <c r="CH16" s="11"/>
      <c r="CI16" s="17"/>
      <c r="CJ16" s="11"/>
      <c r="CK16" s="11"/>
      <c r="CL16" s="11"/>
      <c r="CM16" s="11"/>
      <c r="CN16" s="11"/>
      <c r="CO16" s="11"/>
      <c r="CP16" s="17"/>
      <c r="CQ16" s="11"/>
      <c r="CR16" s="11"/>
      <c r="CS16" s="11"/>
      <c r="CT16" s="11"/>
      <c r="CU16" s="11"/>
      <c r="CV16" s="11"/>
      <c r="CW16" s="17"/>
      <c r="CX16" s="11"/>
      <c r="CY16" s="11"/>
      <c r="CZ16" s="11"/>
      <c r="DA16" s="11"/>
      <c r="DB16" s="11"/>
      <c r="DC16" s="11"/>
      <c r="DD16" s="17"/>
      <c r="DE16" s="12"/>
      <c r="DF16" s="12"/>
      <c r="DG16" s="13"/>
      <c r="DH16" s="17"/>
      <c r="DI16" s="17"/>
      <c r="DJ16" s="10"/>
    </row>
    <row r="17" spans="1:114" ht="14.25" x14ac:dyDescent="0.2">
      <c r="A17" s="6"/>
      <c r="B17" s="7"/>
      <c r="C17" s="6"/>
      <c r="D17" s="9"/>
      <c r="E17" s="10"/>
      <c r="F17" s="10"/>
      <c r="G17" s="11"/>
      <c r="H17" s="11"/>
      <c r="I17" s="11"/>
      <c r="J17" s="11"/>
      <c r="K17" s="11"/>
      <c r="L17" s="10"/>
      <c r="M17" s="11"/>
      <c r="N17" s="11"/>
      <c r="O17" s="11"/>
      <c r="P17" s="11"/>
      <c r="Q17" s="11"/>
      <c r="R17" s="11"/>
      <c r="S17" s="10"/>
      <c r="T17" s="11"/>
      <c r="U17" s="11"/>
      <c r="V17" s="11"/>
      <c r="W17" s="11"/>
      <c r="X17" s="11"/>
      <c r="Y17" s="11"/>
      <c r="Z17" s="11"/>
      <c r="AA17" s="11"/>
      <c r="AB17" s="11"/>
      <c r="AC17" s="10"/>
      <c r="AD17" s="11"/>
      <c r="AE17" s="11"/>
      <c r="AF17" s="11"/>
      <c r="AG17" s="11"/>
      <c r="AH17" s="11"/>
      <c r="AI17" s="11"/>
      <c r="AJ17" s="10"/>
      <c r="AK17" s="11"/>
      <c r="AL17" s="11"/>
      <c r="AM17" s="11"/>
      <c r="AN17" s="11"/>
      <c r="AO17" s="11"/>
      <c r="AP17" s="11"/>
      <c r="AQ17" s="10"/>
      <c r="AR17" s="11"/>
      <c r="AS17" s="11"/>
      <c r="AT17" s="11"/>
      <c r="AU17" s="11"/>
      <c r="AV17" s="11"/>
      <c r="AW17" s="11"/>
      <c r="AX17" s="10"/>
      <c r="AY17" s="12"/>
      <c r="AZ17" s="12"/>
      <c r="BA17" s="13"/>
      <c r="BB17" s="10"/>
      <c r="BC17" s="10"/>
      <c r="BD17" s="17"/>
      <c r="BE17" s="10"/>
      <c r="BF17" s="6"/>
      <c r="BG17" s="7"/>
      <c r="BH17" s="6"/>
      <c r="BI17" s="9"/>
      <c r="BJ17" s="10"/>
      <c r="BK17" s="10"/>
      <c r="BL17" s="10"/>
      <c r="BM17" s="11"/>
      <c r="BN17" s="11"/>
      <c r="BO17" s="11"/>
      <c r="BP17" s="11"/>
      <c r="BQ17" s="11"/>
      <c r="BR17" s="17"/>
      <c r="BS17" s="11"/>
      <c r="BT17" s="11"/>
      <c r="BU17" s="11"/>
      <c r="BV17" s="11"/>
      <c r="BW17" s="11"/>
      <c r="BX17" s="11"/>
      <c r="BY17" s="17"/>
      <c r="BZ17" s="11"/>
      <c r="CA17" s="11"/>
      <c r="CB17" s="11"/>
      <c r="CC17" s="11"/>
      <c r="CD17" s="11"/>
      <c r="CE17" s="11"/>
      <c r="CF17" s="11"/>
      <c r="CG17" s="11"/>
      <c r="CH17" s="11"/>
      <c r="CI17" s="17"/>
      <c r="CJ17" s="11"/>
      <c r="CK17" s="11"/>
      <c r="CL17" s="11"/>
      <c r="CM17" s="11"/>
      <c r="CN17" s="11"/>
      <c r="CO17" s="11"/>
      <c r="CP17" s="17"/>
      <c r="CQ17" s="11"/>
      <c r="CR17" s="11"/>
      <c r="CS17" s="11"/>
      <c r="CT17" s="11"/>
      <c r="CU17" s="11"/>
      <c r="CV17" s="11"/>
      <c r="CW17" s="17"/>
      <c r="CX17" s="11"/>
      <c r="CY17" s="11"/>
      <c r="CZ17" s="11"/>
      <c r="DA17" s="11"/>
      <c r="DB17" s="11"/>
      <c r="DC17" s="11"/>
      <c r="DD17" s="17"/>
      <c r="DE17" s="12"/>
      <c r="DF17" s="12"/>
      <c r="DG17" s="13"/>
      <c r="DH17" s="17"/>
      <c r="DI17" s="17"/>
      <c r="DJ17" s="10"/>
    </row>
    <row r="18" spans="1:114" ht="14.25" x14ac:dyDescent="0.2">
      <c r="A18" s="6"/>
      <c r="B18" s="7"/>
      <c r="C18" s="19" t="s">
        <v>1789</v>
      </c>
      <c r="D18" s="9"/>
      <c r="E18" s="10"/>
      <c r="F18" s="10"/>
      <c r="G18" s="11"/>
      <c r="H18" s="11"/>
      <c r="I18" s="11"/>
      <c r="J18" s="11"/>
      <c r="K18" s="11"/>
      <c r="L18" s="10"/>
      <c r="M18" s="11"/>
      <c r="N18" s="11"/>
      <c r="O18" s="11"/>
      <c r="P18" s="11"/>
      <c r="Q18" s="11"/>
      <c r="R18" s="11"/>
      <c r="S18" s="10"/>
      <c r="T18" s="11"/>
      <c r="U18" s="11"/>
      <c r="V18" s="11"/>
      <c r="W18" s="11"/>
      <c r="X18" s="11"/>
      <c r="Y18" s="11"/>
      <c r="Z18" s="11"/>
      <c r="AA18" s="11"/>
      <c r="AB18" s="11"/>
      <c r="AC18" s="10"/>
      <c r="AD18" s="11"/>
      <c r="AE18" s="11"/>
      <c r="AF18" s="11"/>
      <c r="AG18" s="11"/>
      <c r="AH18" s="11"/>
      <c r="AI18" s="11"/>
      <c r="AJ18" s="10"/>
      <c r="AK18" s="11"/>
      <c r="AL18" s="11"/>
      <c r="AM18" s="11"/>
      <c r="AN18" s="11"/>
      <c r="AO18" s="11"/>
      <c r="AP18" s="11"/>
      <c r="AQ18" s="10"/>
      <c r="AR18" s="11"/>
      <c r="AS18" s="11"/>
      <c r="AT18" s="11"/>
      <c r="AU18" s="11"/>
      <c r="AV18" s="11"/>
      <c r="AW18" s="11"/>
      <c r="AX18" s="10"/>
      <c r="AY18" s="12"/>
      <c r="AZ18" s="12"/>
      <c r="BA18" s="13"/>
      <c r="BB18" s="10"/>
      <c r="BC18" s="10"/>
      <c r="BD18" s="17"/>
      <c r="BE18" s="10"/>
      <c r="BF18" s="6"/>
      <c r="BG18" s="7"/>
      <c r="BH18" s="6"/>
      <c r="BI18" s="9"/>
      <c r="BJ18" s="10"/>
      <c r="BK18" s="10"/>
      <c r="BL18" s="10"/>
      <c r="BM18" s="11"/>
      <c r="BN18" s="11"/>
      <c r="BO18" s="11"/>
      <c r="BP18" s="11"/>
      <c r="BQ18" s="11"/>
      <c r="BR18" s="17"/>
      <c r="BS18" s="11"/>
      <c r="BT18" s="11"/>
      <c r="BU18" s="11"/>
      <c r="BV18" s="11"/>
      <c r="BW18" s="11"/>
      <c r="BX18" s="11"/>
      <c r="BY18" s="17"/>
      <c r="BZ18" s="11"/>
      <c r="CA18" s="11"/>
      <c r="CB18" s="11"/>
      <c r="CC18" s="11"/>
      <c r="CD18" s="11"/>
      <c r="CE18" s="11"/>
      <c r="CF18" s="11"/>
      <c r="CG18" s="11"/>
      <c r="CH18" s="11"/>
      <c r="CI18" s="17"/>
      <c r="CJ18" s="11"/>
      <c r="CK18" s="11"/>
      <c r="CL18" s="11"/>
      <c r="CM18" s="11"/>
      <c r="CN18" s="11"/>
      <c r="CO18" s="11"/>
      <c r="CP18" s="17"/>
      <c r="CQ18" s="11"/>
      <c r="CR18" s="11"/>
      <c r="CS18" s="11"/>
      <c r="CT18" s="11"/>
      <c r="CU18" s="11"/>
      <c r="CV18" s="11"/>
      <c r="CW18" s="17"/>
      <c r="CX18" s="11"/>
      <c r="CY18" s="11"/>
      <c r="CZ18" s="11"/>
      <c r="DA18" s="11"/>
      <c r="DB18" s="11"/>
      <c r="DC18" s="11"/>
      <c r="DD18" s="17"/>
      <c r="DE18" s="12"/>
      <c r="DF18" s="12"/>
      <c r="DG18" s="13"/>
      <c r="DH18" s="17"/>
      <c r="DI18" s="17"/>
      <c r="DJ18" s="10"/>
    </row>
    <row r="19" spans="1:114" ht="14.25" x14ac:dyDescent="0.2">
      <c r="A19" s="6" t="s">
        <v>165</v>
      </c>
      <c r="B19" s="7">
        <v>2183</v>
      </c>
      <c r="C19" s="6" t="s">
        <v>1047</v>
      </c>
      <c r="D19" s="9" t="str">
        <f t="shared" si="0"/>
        <v/>
      </c>
      <c r="E19" s="10" t="str">
        <f t="shared" si="1"/>
        <v/>
      </c>
      <c r="F19" s="10" t="str">
        <f t="shared" si="2"/>
        <v/>
      </c>
      <c r="G19" s="11" t="str">
        <f t="shared" si="3"/>
        <v/>
      </c>
      <c r="H19" s="11" t="str">
        <f t="shared" si="4"/>
        <v/>
      </c>
      <c r="I19" s="11" t="str">
        <f t="shared" si="5"/>
        <v/>
      </c>
      <c r="J19" s="11" t="str">
        <f t="shared" si="6"/>
        <v/>
      </c>
      <c r="K19" s="11" t="str">
        <f t="shared" si="7"/>
        <v/>
      </c>
      <c r="L19" s="10" t="str">
        <f t="shared" si="8"/>
        <v/>
      </c>
      <c r="M19" s="11" t="str">
        <f t="shared" si="9"/>
        <v/>
      </c>
      <c r="N19" s="11" t="str">
        <f t="shared" si="10"/>
        <v/>
      </c>
      <c r="O19" s="11" t="str">
        <f t="shared" si="11"/>
        <v/>
      </c>
      <c r="P19" s="11" t="str">
        <f t="shared" si="12"/>
        <v/>
      </c>
      <c r="Q19" s="11" t="str">
        <f t="shared" si="13"/>
        <v/>
      </c>
      <c r="R19" s="11" t="str">
        <f t="shared" si="14"/>
        <v/>
      </c>
      <c r="S19" s="10" t="str">
        <f t="shared" si="15"/>
        <v/>
      </c>
      <c r="T19" s="11" t="str">
        <f t="shared" si="16"/>
        <v/>
      </c>
      <c r="U19" s="11" t="str">
        <f t="shared" si="17"/>
        <v/>
      </c>
      <c r="V19" s="11" t="str">
        <f t="shared" si="18"/>
        <v/>
      </c>
      <c r="W19" s="11" t="str">
        <f t="shared" si="19"/>
        <v/>
      </c>
      <c r="X19" s="11" t="str">
        <f t="shared" si="20"/>
        <v/>
      </c>
      <c r="Y19" s="11" t="str">
        <f t="shared" si="21"/>
        <v/>
      </c>
      <c r="Z19" s="11" t="str">
        <f t="shared" si="22"/>
        <v/>
      </c>
      <c r="AA19" s="11" t="str">
        <f t="shared" si="23"/>
        <v/>
      </c>
      <c r="AB19" s="11" t="str">
        <f t="shared" si="24"/>
        <v/>
      </c>
      <c r="AC19" s="10" t="str">
        <f t="shared" si="25"/>
        <v/>
      </c>
      <c r="AD19" s="11" t="str">
        <f t="shared" si="26"/>
        <v/>
      </c>
      <c r="AE19" s="11" t="str">
        <f t="shared" si="27"/>
        <v/>
      </c>
      <c r="AF19" s="11" t="str">
        <f t="shared" si="28"/>
        <v/>
      </c>
      <c r="AG19" s="11" t="str">
        <f t="shared" si="29"/>
        <v/>
      </c>
      <c r="AH19" s="11" t="str">
        <f t="shared" si="30"/>
        <v/>
      </c>
      <c r="AI19" s="11" t="str">
        <f t="shared" si="31"/>
        <v/>
      </c>
      <c r="AJ19" s="10" t="str">
        <f t="shared" si="32"/>
        <v/>
      </c>
      <c r="AK19" s="11" t="str">
        <f t="shared" si="33"/>
        <v/>
      </c>
      <c r="AL19" s="11" t="str">
        <f t="shared" si="34"/>
        <v/>
      </c>
      <c r="AM19" s="11" t="str">
        <f t="shared" si="35"/>
        <v/>
      </c>
      <c r="AN19" s="11" t="str">
        <f t="shared" si="36"/>
        <v/>
      </c>
      <c r="AO19" s="11" t="str">
        <f t="shared" si="37"/>
        <v/>
      </c>
      <c r="AP19" s="11" t="str">
        <f t="shared" si="38"/>
        <v/>
      </c>
      <c r="AQ19" s="10" t="str">
        <f t="shared" si="39"/>
        <v/>
      </c>
      <c r="AR19" s="11" t="str">
        <f t="shared" si="40"/>
        <v/>
      </c>
      <c r="AS19" s="11" t="str">
        <f t="shared" si="41"/>
        <v/>
      </c>
      <c r="AT19" s="11" t="str">
        <f t="shared" si="42"/>
        <v/>
      </c>
      <c r="AU19" s="11" t="str">
        <f t="shared" si="43"/>
        <v/>
      </c>
      <c r="AV19" s="11" t="str">
        <f t="shared" si="44"/>
        <v/>
      </c>
      <c r="AW19" s="11" t="str">
        <f t="shared" si="45"/>
        <v/>
      </c>
      <c r="AX19" s="10" t="str">
        <f t="shared" si="46"/>
        <v/>
      </c>
      <c r="AY19" s="12" t="s">
        <v>1369</v>
      </c>
      <c r="AZ19" s="12" t="s">
        <v>1342</v>
      </c>
      <c r="BA19" s="13">
        <v>2980</v>
      </c>
      <c r="BB19" s="10">
        <f t="shared" si="47"/>
        <v>4</v>
      </c>
      <c r="BC19" s="10"/>
      <c r="BD19" s="17" t="str">
        <f t="shared" si="48"/>
        <v/>
      </c>
      <c r="BE19" s="10" t="str">
        <f t="shared" si="49"/>
        <v/>
      </c>
      <c r="BF19" s="6" t="s">
        <v>165</v>
      </c>
      <c r="BG19" s="7">
        <v>2183</v>
      </c>
      <c r="BH19" s="6" t="s">
        <v>1047</v>
      </c>
      <c r="BI19" s="9" t="str">
        <f t="shared" si="50"/>
        <v/>
      </c>
      <c r="BJ19" s="10" t="str">
        <f t="shared" si="51"/>
        <v/>
      </c>
      <c r="BK19" s="10" t="str">
        <f t="shared" si="52"/>
        <v/>
      </c>
      <c r="BL19" s="10"/>
      <c r="BM19" s="11" t="str">
        <f t="shared" si="53"/>
        <v/>
      </c>
      <c r="BN19" s="11" t="str">
        <f t="shared" si="54"/>
        <v/>
      </c>
      <c r="BO19" s="11" t="str">
        <f t="shared" si="55"/>
        <v/>
      </c>
      <c r="BP19" s="11" t="str">
        <f t="shared" si="56"/>
        <v/>
      </c>
      <c r="BQ19" s="11" t="str">
        <f t="shared" si="57"/>
        <v/>
      </c>
      <c r="BR19" s="17" t="str">
        <f t="shared" si="58"/>
        <v/>
      </c>
      <c r="BS19" s="11" t="str">
        <f t="shared" si="59"/>
        <v/>
      </c>
      <c r="BT19" s="11" t="str">
        <f t="shared" si="60"/>
        <v/>
      </c>
      <c r="BU19" s="11" t="str">
        <f t="shared" si="61"/>
        <v/>
      </c>
      <c r="BV19" s="11" t="str">
        <f t="shared" si="62"/>
        <v/>
      </c>
      <c r="BW19" s="11" t="str">
        <f t="shared" si="63"/>
        <v/>
      </c>
      <c r="BX19" s="11" t="str">
        <f t="shared" si="64"/>
        <v/>
      </c>
      <c r="BY19" s="17" t="str">
        <f t="shared" si="65"/>
        <v/>
      </c>
      <c r="BZ19" s="11" t="str">
        <f t="shared" si="66"/>
        <v/>
      </c>
      <c r="CA19" s="11" t="str">
        <f t="shared" si="67"/>
        <v/>
      </c>
      <c r="CB19" s="11" t="str">
        <f t="shared" si="68"/>
        <v/>
      </c>
      <c r="CC19" s="11" t="str">
        <f t="shared" si="69"/>
        <v/>
      </c>
      <c r="CD19" s="11" t="str">
        <f t="shared" si="70"/>
        <v/>
      </c>
      <c r="CE19" s="11" t="str">
        <f t="shared" si="71"/>
        <v/>
      </c>
      <c r="CF19" s="11" t="str">
        <f t="shared" si="72"/>
        <v/>
      </c>
      <c r="CG19" s="11" t="str">
        <f t="shared" si="73"/>
        <v/>
      </c>
      <c r="CH19" s="11" t="str">
        <f t="shared" si="74"/>
        <v/>
      </c>
      <c r="CI19" s="17" t="str">
        <f t="shared" si="75"/>
        <v/>
      </c>
      <c r="CJ19" s="11" t="str">
        <f t="shared" si="76"/>
        <v/>
      </c>
      <c r="CK19" s="11" t="str">
        <f t="shared" si="77"/>
        <v/>
      </c>
      <c r="CL19" s="11" t="str">
        <f t="shared" si="78"/>
        <v/>
      </c>
      <c r="CM19" s="11" t="str">
        <f t="shared" si="79"/>
        <v/>
      </c>
      <c r="CN19" s="11" t="str">
        <f t="shared" si="80"/>
        <v/>
      </c>
      <c r="CO19" s="11" t="str">
        <f t="shared" si="81"/>
        <v/>
      </c>
      <c r="CP19" s="17" t="str">
        <f t="shared" si="82"/>
        <v/>
      </c>
      <c r="CQ19" s="11" t="str">
        <f t="shared" si="83"/>
        <v/>
      </c>
      <c r="CR19" s="11" t="str">
        <f t="shared" si="84"/>
        <v/>
      </c>
      <c r="CS19" s="11" t="str">
        <f t="shared" si="85"/>
        <v/>
      </c>
      <c r="CT19" s="11" t="str">
        <f t="shared" si="86"/>
        <v/>
      </c>
      <c r="CU19" s="11" t="str">
        <f t="shared" si="87"/>
        <v/>
      </c>
      <c r="CV19" s="11" t="str">
        <f t="shared" si="88"/>
        <v/>
      </c>
      <c r="CW19" s="17" t="str">
        <f t="shared" si="89"/>
        <v/>
      </c>
      <c r="CX19" s="11" t="str">
        <f t="shared" si="90"/>
        <v/>
      </c>
      <c r="CY19" s="11" t="str">
        <f t="shared" si="91"/>
        <v/>
      </c>
      <c r="CZ19" s="11" t="str">
        <f t="shared" si="92"/>
        <v/>
      </c>
      <c r="DA19" s="11" t="str">
        <f t="shared" si="93"/>
        <v/>
      </c>
      <c r="DB19" s="11" t="str">
        <f t="shared" si="94"/>
        <v/>
      </c>
      <c r="DC19" s="11" t="str">
        <f t="shared" si="95"/>
        <v/>
      </c>
      <c r="DD19" s="17" t="str">
        <f t="shared" si="96"/>
        <v/>
      </c>
      <c r="DE19" s="12" t="s">
        <v>1369</v>
      </c>
      <c r="DF19" s="12" t="s">
        <v>1342</v>
      </c>
      <c r="DG19" s="13">
        <v>2980</v>
      </c>
      <c r="DH19" s="17">
        <f t="shared" si="97"/>
        <v>4</v>
      </c>
      <c r="DI19" s="17" t="str">
        <f t="shared" si="98"/>
        <v/>
      </c>
      <c r="DJ19" s="10" t="str">
        <f t="shared" si="99"/>
        <v/>
      </c>
    </row>
  </sheetData>
  <conditionalFormatting sqref="BE5:BE19">
    <cfRule type="cellIs" dxfId="475" priority="12" operator="equal">
      <formula>"Mycket bra"</formula>
    </cfRule>
  </conditionalFormatting>
  <conditionalFormatting sqref="BE5:BE19">
    <cfRule type="cellIs" dxfId="474" priority="13" operator="equal">
      <formula>"Bra"</formula>
    </cfRule>
  </conditionalFormatting>
  <conditionalFormatting sqref="BE5:BE19">
    <cfRule type="cellIs" dxfId="473" priority="14" operator="equal">
      <formula>"Varken eller"</formula>
    </cfRule>
  </conditionalFormatting>
  <conditionalFormatting sqref="BE5:BE19">
    <cfRule type="cellIs" dxfId="472" priority="15" operator="equal">
      <formula>"Dålig"</formula>
    </cfRule>
  </conditionalFormatting>
  <conditionalFormatting sqref="BE5:BE19">
    <cfRule type="cellIs" dxfId="471" priority="16" operator="equal">
      <formula>"Mycket dålig"</formula>
    </cfRule>
  </conditionalFormatting>
  <conditionalFormatting sqref="L5:L19 S5:S19 AC5:AC19 AJ5:AJ19 AQ5:AQ19 AX5:AX19 BB5:BD19">
    <cfRule type="cellIs" dxfId="470" priority="17" operator="lessThan">
      <formula>1</formula>
    </cfRule>
  </conditionalFormatting>
  <conditionalFormatting sqref="L5:L19 S5:S19 AC5:AC19 AJ5:AJ19 AQ5:AQ19 AX5:AX19 BB5:BD19">
    <cfRule type="cellIs" dxfId="469" priority="18" operator="lessThan">
      <formula>2</formula>
    </cfRule>
  </conditionalFormatting>
  <conditionalFormatting sqref="L5:L19 S5:S19 AC5:AC19 AJ5:AJ19 AQ5:AQ19 AX5:AX19 BB5:BD19">
    <cfRule type="cellIs" dxfId="468" priority="19" operator="lessThan">
      <formula>3</formula>
    </cfRule>
  </conditionalFormatting>
  <conditionalFormatting sqref="L5:L19 S5:S19 AC5:AC19 AJ5:AJ19 AQ5:AQ19 AX5:AX19 BB5:BD19">
    <cfRule type="cellIs" dxfId="467" priority="20" operator="lessThan">
      <formula>4</formula>
    </cfRule>
  </conditionalFormatting>
  <conditionalFormatting sqref="L5:L19 S5:S19 AC5:AC19 AJ5:AJ19 AQ5:AQ19 AX5:AX19 BB5:BD19">
    <cfRule type="cellIs" dxfId="466" priority="21" operator="lessThan">
      <formula>5</formula>
    </cfRule>
  </conditionalFormatting>
  <conditionalFormatting sqref="L5:L19 S5:S19 AC5:AC19 AJ5:AJ19 AQ5:AQ19 AX5:AX19 BB5:BD19">
    <cfRule type="cellIs" dxfId="465" priority="22" operator="lessThan">
      <formula>6</formula>
    </cfRule>
  </conditionalFormatting>
  <conditionalFormatting sqref="DJ5:DJ19">
    <cfRule type="cellIs" dxfId="464" priority="1" operator="equal">
      <formula>"Mycket bra"</formula>
    </cfRule>
  </conditionalFormatting>
  <conditionalFormatting sqref="DJ5:DJ19">
    <cfRule type="cellIs" dxfId="463" priority="2" operator="equal">
      <formula>"Bra"</formula>
    </cfRule>
  </conditionalFormatting>
  <conditionalFormatting sqref="DJ5:DJ19">
    <cfRule type="cellIs" dxfId="462" priority="3" operator="equal">
      <formula>"Varken eller"</formula>
    </cfRule>
  </conditionalFormatting>
  <conditionalFormatting sqref="DJ5:DJ19">
    <cfRule type="cellIs" dxfId="461" priority="4" operator="equal">
      <formula>"Dålig"</formula>
    </cfRule>
  </conditionalFormatting>
  <conditionalFormatting sqref="DJ5:DJ19">
    <cfRule type="cellIs" dxfId="460" priority="5" operator="equal">
      <formula>"Mycket dålig"</formula>
    </cfRule>
  </conditionalFormatting>
  <conditionalFormatting sqref="BR5:BR19 BY5:BY19 CI5:CI19 CP5:CP19 CW5:CW19 DD5:DD19 DH5:DI19">
    <cfRule type="cellIs" dxfId="459" priority="6" operator="lessThan">
      <formula>1</formula>
    </cfRule>
  </conditionalFormatting>
  <conditionalFormatting sqref="BR5:BR19 BY5:BY19 CI5:CI19 CP5:CP19 CW5:CW19 DD5:DD19 DH5:DI19">
    <cfRule type="cellIs" dxfId="458" priority="7" operator="lessThan">
      <formula>2</formula>
    </cfRule>
  </conditionalFormatting>
  <conditionalFormatting sqref="BR5:BR19 BY5:BY19 CI5:CI19 CP5:CP19 CW5:CW19 DD5:DD19 DH5:DI19">
    <cfRule type="cellIs" dxfId="457" priority="8" operator="lessThan">
      <formula>3</formula>
    </cfRule>
  </conditionalFormatting>
  <conditionalFormatting sqref="BR5:BR19 BY5:BY19 CI5:CI19 CP5:CP19 CW5:CW19 DD5:DD19 DH5:DI19">
    <cfRule type="cellIs" dxfId="456" priority="9" operator="lessThan">
      <formula>4</formula>
    </cfRule>
  </conditionalFormatting>
  <conditionalFormatting sqref="BR5:BR19 BY5:BY19 CI5:CI19 CP5:CP19 CW5:CW19 DD5:DD19 DH5:DI19">
    <cfRule type="cellIs" dxfId="455" priority="10" operator="lessThan">
      <formula>5</formula>
    </cfRule>
  </conditionalFormatting>
  <conditionalFormatting sqref="BR5:BR19 BY5:BY19 CI5:CI19 CP5:CP19 CW5:CW19 DD5:DD19 DH5:DI19">
    <cfRule type="cellIs" dxfId="454" priority="11" operator="lessThan">
      <formula>6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12"/>
  <sheetViews>
    <sheetView tabSelected="1" topLeftCell="C1" zoomScale="85" zoomScaleNormal="85" workbookViewId="0">
      <selection activeCell="BR46" sqref="BR46"/>
    </sheetView>
  </sheetViews>
  <sheetFormatPr defaultRowHeight="12.75" x14ac:dyDescent="0.2"/>
  <cols>
    <col min="1" max="2" width="0" hidden="1" customWidth="1"/>
    <col min="3" max="3" width="19.28515625" bestFit="1" customWidth="1"/>
    <col min="4" max="54" width="0" hidden="1" customWidth="1"/>
    <col min="55" max="55" width="11.42578125" bestFit="1" customWidth="1"/>
    <col min="58" max="63" width="0" hidden="1" customWidth="1"/>
    <col min="65" max="69" width="9.140625" customWidth="1"/>
    <col min="70" max="70" width="9.140625" style="18" customWidth="1"/>
    <col min="71" max="76" width="9.140625" customWidth="1"/>
    <col min="77" max="77" width="9.140625" style="18" customWidth="1"/>
    <col min="78" max="86" width="9.140625" customWidth="1"/>
    <col min="87" max="87" width="9.140625" style="18" customWidth="1"/>
    <col min="88" max="93" width="9.140625" customWidth="1"/>
    <col min="94" max="94" width="9" style="18" customWidth="1"/>
    <col min="95" max="100" width="9.140625" customWidth="1"/>
    <col min="101" max="101" width="8.85546875" style="18" bestFit="1" customWidth="1"/>
    <col min="108" max="108" width="21.42578125" style="18" bestFit="1" customWidth="1"/>
    <col min="112" max="112" width="9.140625" style="18"/>
    <col min="113" max="113" width="12" bestFit="1" customWidth="1"/>
    <col min="114" max="114" width="32" bestFit="1" customWidth="1"/>
  </cols>
  <sheetData>
    <row r="1" spans="1:114" ht="37.5" x14ac:dyDescent="0.6">
      <c r="C1" s="21" t="s">
        <v>1792</v>
      </c>
    </row>
    <row r="2" spans="1:114" x14ac:dyDescent="0.2">
      <c r="C2" s="40" t="s">
        <v>1914</v>
      </c>
    </row>
    <row r="4" spans="1:114" ht="165.75" x14ac:dyDescent="0.2">
      <c r="C4" s="41" t="s">
        <v>3</v>
      </c>
      <c r="D4" s="41" t="s">
        <v>1735</v>
      </c>
      <c r="E4" s="53"/>
      <c r="F4" s="53"/>
      <c r="G4" s="42" t="s">
        <v>1744</v>
      </c>
      <c r="H4" s="42" t="s">
        <v>1745</v>
      </c>
      <c r="I4" s="42" t="s">
        <v>1746</v>
      </c>
      <c r="J4" s="42" t="s">
        <v>1748</v>
      </c>
      <c r="K4" s="42" t="s">
        <v>1749</v>
      </c>
      <c r="L4" s="49" t="s">
        <v>1747</v>
      </c>
      <c r="M4" s="43" t="s">
        <v>1775</v>
      </c>
      <c r="N4" s="43" t="s">
        <v>1776</v>
      </c>
      <c r="O4" s="43" t="s">
        <v>1777</v>
      </c>
      <c r="P4" s="43" t="s">
        <v>1778</v>
      </c>
      <c r="Q4" s="43" t="s">
        <v>1779</v>
      </c>
      <c r="R4" s="43" t="s">
        <v>1780</v>
      </c>
      <c r="S4" s="50" t="s">
        <v>1781</v>
      </c>
      <c r="T4" s="44" t="s">
        <v>1751</v>
      </c>
      <c r="U4" s="44" t="s">
        <v>1752</v>
      </c>
      <c r="V4" s="44" t="s">
        <v>1753</v>
      </c>
      <c r="W4" s="44" t="s">
        <v>1754</v>
      </c>
      <c r="X4" s="44" t="s">
        <v>1755</v>
      </c>
      <c r="Y4" s="44" t="s">
        <v>1756</v>
      </c>
      <c r="Z4" s="44" t="s">
        <v>1757</v>
      </c>
      <c r="AA4" s="44" t="s">
        <v>1758</v>
      </c>
      <c r="AB4" s="44" t="s">
        <v>1750</v>
      </c>
      <c r="AC4" s="50" t="s">
        <v>1782</v>
      </c>
      <c r="AD4" s="44" t="s">
        <v>1759</v>
      </c>
      <c r="AE4" s="44" t="s">
        <v>1760</v>
      </c>
      <c r="AF4" s="44" t="s">
        <v>1761</v>
      </c>
      <c r="AG4" s="44" t="s">
        <v>1762</v>
      </c>
      <c r="AH4" s="44" t="s">
        <v>1763</v>
      </c>
      <c r="AI4" s="44" t="s">
        <v>1750</v>
      </c>
      <c r="AJ4" s="50" t="s">
        <v>1783</v>
      </c>
      <c r="AK4" s="44" t="s">
        <v>1764</v>
      </c>
      <c r="AL4" s="44" t="s">
        <v>1765</v>
      </c>
      <c r="AM4" s="44" t="s">
        <v>1766</v>
      </c>
      <c r="AN4" s="44" t="s">
        <v>1767</v>
      </c>
      <c r="AO4" s="44" t="s">
        <v>1768</v>
      </c>
      <c r="AP4" s="44" t="s">
        <v>1769</v>
      </c>
      <c r="AQ4" s="51" t="s">
        <v>1721</v>
      </c>
      <c r="AR4" s="44" t="s">
        <v>1770</v>
      </c>
      <c r="AS4" s="44" t="s">
        <v>1771</v>
      </c>
      <c r="AT4" s="44" t="s">
        <v>1772</v>
      </c>
      <c r="AU4" s="44" t="s">
        <v>1773</v>
      </c>
      <c r="AV4" s="44" t="s">
        <v>1774</v>
      </c>
      <c r="AW4" s="44" t="s">
        <v>1750</v>
      </c>
      <c r="AX4" s="52" t="s">
        <v>1722</v>
      </c>
      <c r="AY4" s="47" t="s">
        <v>8</v>
      </c>
      <c r="AZ4" s="47" t="s">
        <v>22</v>
      </c>
      <c r="BA4" s="47" t="s">
        <v>23</v>
      </c>
      <c r="BB4" s="52" t="s">
        <v>1723</v>
      </c>
      <c r="BC4" s="55" t="s">
        <v>1735</v>
      </c>
      <c r="BD4" s="55" t="s">
        <v>1725</v>
      </c>
      <c r="BE4" s="48" t="s">
        <v>1725</v>
      </c>
      <c r="BF4" s="44" t="s">
        <v>1724</v>
      </c>
      <c r="BG4" s="48" t="s">
        <v>3</v>
      </c>
      <c r="BH4" s="41" t="s">
        <v>6</v>
      </c>
      <c r="BI4" s="41" t="s">
        <v>1735</v>
      </c>
      <c r="BJ4" s="53"/>
      <c r="BK4" s="53"/>
      <c r="BL4" s="53"/>
      <c r="BM4" s="42" t="s">
        <v>1744</v>
      </c>
      <c r="BN4" s="42" t="s">
        <v>1745</v>
      </c>
      <c r="BO4" s="42" t="s">
        <v>1746</v>
      </c>
      <c r="BP4" s="42" t="s">
        <v>1748</v>
      </c>
      <c r="BQ4" s="42" t="s">
        <v>1749</v>
      </c>
      <c r="BR4" s="67" t="s">
        <v>1747</v>
      </c>
      <c r="BS4" s="43" t="s">
        <v>1775</v>
      </c>
      <c r="BT4" s="43" t="s">
        <v>1776</v>
      </c>
      <c r="BU4" s="43" t="s">
        <v>1777</v>
      </c>
      <c r="BV4" s="43" t="s">
        <v>1778</v>
      </c>
      <c r="BW4" s="43" t="s">
        <v>1779</v>
      </c>
      <c r="BX4" s="43" t="s">
        <v>1780</v>
      </c>
      <c r="BY4" s="50" t="s">
        <v>1781</v>
      </c>
      <c r="BZ4" s="43" t="s">
        <v>1751</v>
      </c>
      <c r="CA4" s="43" t="s">
        <v>1752</v>
      </c>
      <c r="CB4" s="43" t="s">
        <v>1753</v>
      </c>
      <c r="CC4" s="43" t="s">
        <v>1754</v>
      </c>
      <c r="CD4" s="43" t="s">
        <v>1755</v>
      </c>
      <c r="CE4" s="43" t="s">
        <v>1756</v>
      </c>
      <c r="CF4" s="43" t="s">
        <v>1757</v>
      </c>
      <c r="CG4" s="43" t="s">
        <v>1758</v>
      </c>
      <c r="CH4" s="43" t="s">
        <v>1750</v>
      </c>
      <c r="CI4" s="50" t="s">
        <v>1782</v>
      </c>
      <c r="CJ4" s="43" t="s">
        <v>1759</v>
      </c>
      <c r="CK4" s="43" t="s">
        <v>1760</v>
      </c>
      <c r="CL4" s="43" t="s">
        <v>1761</v>
      </c>
      <c r="CM4" s="43" t="s">
        <v>1762</v>
      </c>
      <c r="CN4" s="43" t="s">
        <v>1763</v>
      </c>
      <c r="CO4" s="43" t="s">
        <v>1750</v>
      </c>
      <c r="CP4" s="50" t="s">
        <v>1783</v>
      </c>
      <c r="CQ4" s="43" t="s">
        <v>1764</v>
      </c>
      <c r="CR4" s="43" t="s">
        <v>1765</v>
      </c>
      <c r="CS4" s="43" t="s">
        <v>1766</v>
      </c>
      <c r="CT4" s="43" t="s">
        <v>1767</v>
      </c>
      <c r="CU4" s="43" t="s">
        <v>1768</v>
      </c>
      <c r="CV4" s="43" t="s">
        <v>1769</v>
      </c>
      <c r="CW4" s="50" t="s">
        <v>1721</v>
      </c>
      <c r="CX4" s="43" t="s">
        <v>1770</v>
      </c>
      <c r="CY4" s="43" t="s">
        <v>1771</v>
      </c>
      <c r="CZ4" s="43" t="s">
        <v>1772</v>
      </c>
      <c r="DA4" s="43" t="s">
        <v>1773</v>
      </c>
      <c r="DB4" s="43" t="s">
        <v>1774</v>
      </c>
      <c r="DC4" s="43" t="s">
        <v>1750</v>
      </c>
      <c r="DD4" s="50" t="s">
        <v>1722</v>
      </c>
      <c r="DE4" s="132" t="s">
        <v>8</v>
      </c>
      <c r="DF4" s="132" t="s">
        <v>22</v>
      </c>
      <c r="DG4" s="132" t="s">
        <v>23</v>
      </c>
      <c r="DH4" s="50" t="s">
        <v>1723</v>
      </c>
      <c r="DI4" s="133" t="s">
        <v>1725</v>
      </c>
      <c r="DJ4" s="134" t="s">
        <v>1724</v>
      </c>
    </row>
    <row r="5" spans="1:114" ht="15" x14ac:dyDescent="0.25">
      <c r="A5" s="19" t="s">
        <v>222</v>
      </c>
      <c r="B5" s="7">
        <v>1315</v>
      </c>
      <c r="C5" s="6" t="s">
        <v>232</v>
      </c>
      <c r="D5" s="9" t="str">
        <f t="shared" ref="D5:D10" si="0">IFERROR(VLOOKUP(C5,Svar, 2, FALSE), "")</f>
        <v>Josefine Eirefelt</v>
      </c>
      <c r="E5" s="10" t="str">
        <f t="shared" ref="E5:E10" si="1">IFERROR(VLOOKUP(C5,Svar, 3, FALSE), "")</f>
        <v>josefine.eirefelt@hylte.se</v>
      </c>
      <c r="F5" s="10" t="str">
        <f t="shared" ref="F5:F10" si="2">IFERROR(VLOOKUP(C5,Svar, 4, FALSE), "")</f>
        <v>Fritids- och folkhälsochef</v>
      </c>
      <c r="G5" s="11">
        <f t="shared" ref="G5:G10" si="3">IF(LEN(D5) &gt; 0, IF(IFERROR(FIND("a.", VLOOKUP(C5,Svar, 5, FALSE)), 0), 1.25, 0), "")</f>
        <v>0</v>
      </c>
      <c r="H5" s="11">
        <f t="shared" ref="H5:H10" si="4">IF(LEN(D5) &gt; 0, IF(IFERROR(FIND("b.", VLOOKUP(C5,Svar, 5, FALSE)), 0), 1.25, 0), "")</f>
        <v>0</v>
      </c>
      <c r="I5" s="11">
        <f t="shared" ref="I5:I10" si="5">IF(LEN(D5) &gt; 0, IF(IFERROR(FIND("c.", VLOOKUP(C5,Svar, 5, FALSE)), 0), 1.25, 0), "")</f>
        <v>0</v>
      </c>
      <c r="J5" s="11">
        <f t="shared" ref="J5:J10" si="6">IF(LEN(D5) &gt; 0, IF(IFERROR(FIND("d.", VLOOKUP(C5,Svar, 5, FALSE)), 0), 1.25, 0), "")</f>
        <v>1.25</v>
      </c>
      <c r="K5" s="11">
        <f t="shared" ref="K5:K10" si="7">IF(LEN(D5) &gt; 0, 0, "")</f>
        <v>0</v>
      </c>
      <c r="L5" s="10">
        <f t="shared" ref="L5:L10" si="8">IF(LEN(D5) &gt; 0, SUM(G5:K5), "")</f>
        <v>1.25</v>
      </c>
      <c r="M5" s="11">
        <f t="shared" ref="M5:M10" si="9">IF(LEN(D5) &gt; 0, IF(IFERROR(FIND("a.", VLOOKUP(C5,Svar, 7, FALSE)), 0), 1, 0), "")</f>
        <v>1</v>
      </c>
      <c r="N5" s="11">
        <f t="shared" ref="N5:N10" si="10">IF(LEN(D5) &gt; 0, IF(IFERROR(FIND("b.", VLOOKUP(C5,Svar, 7, FALSE)), 0), 1, 0), "")</f>
        <v>0</v>
      </c>
      <c r="O5" s="11">
        <f t="shared" ref="O5:O10" si="11">IF(LEN(D5) &gt; 0, IF(IFERROR(FIND("c.", VLOOKUP(C5,Svar, 7, FALSE)), 0), 1, 0), "")</f>
        <v>0</v>
      </c>
      <c r="P5" s="11">
        <f t="shared" ref="P5:P10" si="12">IF(LEN(D5) &gt; 0, IF(IFERROR(FIND("d.", VLOOKUP(C5,Svar, 7, FALSE)), 0), 1, 0), "")</f>
        <v>0</v>
      </c>
      <c r="Q5" s="11">
        <f t="shared" ref="Q5:Q10" si="13">IF(LEN(D5) &gt; 0, IF(IFERROR(FIND("e.", VLOOKUP(C5,Svar, 7, FALSE)), 0), 1, 0), "")</f>
        <v>0</v>
      </c>
      <c r="R5" s="11">
        <f t="shared" ref="R5:R10" si="14">IF(LEN(D5) &gt; 0, 0, "")</f>
        <v>0</v>
      </c>
      <c r="S5" s="10">
        <f t="shared" ref="S5:S10" si="15">IF(LEN(D5) &gt; 0, SUM(M5:R5), "")</f>
        <v>1</v>
      </c>
      <c r="T5" s="11">
        <f t="shared" ref="T5:T10" si="16">IF(LEN(D5) &gt; 0, IF(IFERROR(FIND("a.", VLOOKUP(C5,Svar, 8, FALSE)), 0), 0.625, 0), "")</f>
        <v>0</v>
      </c>
      <c r="U5" s="11">
        <f t="shared" ref="U5:U10" si="17">IF(LEN(D5) &gt; 0, IF(IFERROR(FIND("b.", VLOOKUP(C5,Svar, 8, FALSE)), 0), 0.625, 0), "")</f>
        <v>0</v>
      </c>
      <c r="V5" s="11">
        <f t="shared" ref="V5:V10" si="18">IF(LEN(D5) &gt; 0, IF(IFERROR(FIND("c.", VLOOKUP(C5,Svar, 8, FALSE)), 0), 0.625, 0), "")</f>
        <v>0.625</v>
      </c>
      <c r="W5" s="11">
        <f t="shared" ref="W5:W10" si="19">IF(LEN(D5) &gt; 0, IF(IFERROR(FIND("d.", VLOOKUP(C5,Svar, 8, FALSE)), 0), 0.625, 0), "")</f>
        <v>0.625</v>
      </c>
      <c r="X5" s="11">
        <f t="shared" ref="X5:X10" si="20">IF(LEN(D5) &gt; 0, IF(IFERROR(FIND("e.", VLOOKUP(C5,Svar, 8, FALSE)), 0), 0.625, 0), "")</f>
        <v>0.625</v>
      </c>
      <c r="Y5" s="11">
        <f t="shared" ref="Y5:Y10" si="21">IF(LEN(D5) &gt; 0, IF(IFERROR(FIND("f.", VLOOKUP(C5,Svar, 8, FALSE)), 0), 0.625, 0), "")</f>
        <v>0</v>
      </c>
      <c r="Z5" s="11">
        <f t="shared" ref="Z5:Z10" si="22">IF(LEN(D5) &gt; 0, IF(IFERROR(FIND("g.", VLOOKUP(C5,Svar, 8, FALSE)), 0), 0.625, 0), "")</f>
        <v>0.625</v>
      </c>
      <c r="AA5" s="11">
        <f t="shared" ref="AA5:AA10" si="23">IF(LEN(D5) &gt; 0, IF(IFERROR(FIND("h.", VLOOKUP(C5,Svar, 8, FALSE)), 0), 0.625, 0), "")</f>
        <v>0</v>
      </c>
      <c r="AB5" s="11">
        <f t="shared" ref="AB5:AB10" si="24">IF(LEN(D5) &gt; 0, 0, "")</f>
        <v>0</v>
      </c>
      <c r="AC5" s="10">
        <f t="shared" ref="AC5:AC10" si="25">IF(LEN(D5) &gt; 0, SUM(T5:AB5), "")</f>
        <v>2.5</v>
      </c>
      <c r="AD5" s="11">
        <f t="shared" ref="AD5:AD10" si="26">IF(LEN(D5) &gt; 0, IF(IFERROR(FIND("a.", VLOOKUP(C5,Svar, 9, FALSE)), 0), 1, 0), "")</f>
        <v>1</v>
      </c>
      <c r="AE5" s="11">
        <f t="shared" ref="AE5:AE10" si="27">IF(LEN(D5) &gt; 0, IF(IFERROR(FIND("b.", VLOOKUP(C5,Svar, 9, FALSE)), 0), 2, 0), "")</f>
        <v>0</v>
      </c>
      <c r="AF5" s="11">
        <f t="shared" ref="AF5:AF10" si="28">IF(LEN(D5) &gt; 0, IF(IFERROR(FIND("c.", VLOOKUP(C5,Svar, 9, FALSE)), 0), 1, 0), "")</f>
        <v>0</v>
      </c>
      <c r="AG5" s="11">
        <f t="shared" ref="AG5:AG10" si="29">IF(LEN(D5) &gt; 0, IF(IFERROR(FIND("d.", VLOOKUP(C5,Svar, 9, FALSE)), 0), 2, 0), "")</f>
        <v>0</v>
      </c>
      <c r="AH5" s="11">
        <f t="shared" ref="AH5:AH10" si="30">IF(LEN(D5) &gt; 0, IF(IFERROR(FIND("e.", VLOOKUP(C5,Svar, 9, FALSE)), 0), 1, 0), "")</f>
        <v>0</v>
      </c>
      <c r="AI5" s="11">
        <f t="shared" ref="AI5:AI10" si="31">IF(LEN(D5) &gt; 0, 0, "")</f>
        <v>0</v>
      </c>
      <c r="AJ5" s="10">
        <f t="shared" ref="AJ5:AJ10" si="32">IF(LEN(D5) &gt; 0, IF(SUM(AD5:AI5) &gt; 5, 5, SUM(AD5:AI5)), "")</f>
        <v>1</v>
      </c>
      <c r="AK5" s="11">
        <f t="shared" ref="AK5:AK10" si="33">IF(LEN(D5) &gt; 0, IF(IFERROR(FIND("a.", VLOOKUP(C5,Svar, 10, FALSE)), 0), 1, 0), "")</f>
        <v>1</v>
      </c>
      <c r="AL5" s="11">
        <f t="shared" ref="AL5:AL10" si="34">IF(LEN(D5) &gt; 0, IF(IFERROR(FIND("b.", VLOOKUP(C5,Svar, 10, FALSE)), 0), 1, 0), "")</f>
        <v>1</v>
      </c>
      <c r="AM5" s="11">
        <f t="shared" ref="AM5:AM10" si="35">IF(LEN(D5) &gt; 0, IF(IFERROR(FIND("c.", VLOOKUP(C5,Svar, 10, FALSE)), 0), 1, 0), "")</f>
        <v>0</v>
      </c>
      <c r="AN5" s="11">
        <f t="shared" ref="AN5:AN10" si="36">IF(LEN(D5) &gt; 0, IF(IFERROR(FIND("d.", VLOOKUP(C5,Svar, 10, FALSE)), 0), 1, 0), "")</f>
        <v>0</v>
      </c>
      <c r="AO5" s="11">
        <f t="shared" ref="AO5:AO10" si="37">IF(LEN(D5) &gt; 0, IF(IFERROR(FIND("e.", VLOOKUP(C5,Svar, 10, FALSE)), 0), 1, 0), "")</f>
        <v>1</v>
      </c>
      <c r="AP5" s="11">
        <f t="shared" ref="AP5:AP10" si="38">IF(LEN(D5) &gt; 0, 0, "")</f>
        <v>0</v>
      </c>
      <c r="AQ5" s="10">
        <f t="shared" ref="AQ5:AQ10" si="39">IF(LEN(D5) &gt; 0, SUM(AK5:AP5), "")</f>
        <v>3</v>
      </c>
      <c r="AR5" s="11">
        <f t="shared" ref="AR5:AR10" si="40">IF(LEN(D5) &gt; 0, IF(IFERROR(FIND("a.", VLOOKUP(C5,Svar, 11, FALSE)), 0), 1, 0), "")</f>
        <v>1</v>
      </c>
      <c r="AS5" s="11">
        <f t="shared" ref="AS5:AS10" si="41">IF(LEN(D5) &gt; 0, IF(IFERROR(FIND("b.", VLOOKUP(C5,Svar, 11, FALSE)), 0), 1, 0), "")</f>
        <v>0</v>
      </c>
      <c r="AT5" s="11">
        <f t="shared" ref="AT5:AT10" si="42">IF(LEN(D5) &gt; 0, IF(IFERROR(FIND("c.", VLOOKUP(C5,Svar, 11, FALSE)), 0), 1, 0), "")</f>
        <v>1</v>
      </c>
      <c r="AU5" s="11">
        <f t="shared" ref="AU5:AU10" si="43">IF(LEN(D5) &gt; 0, IF(IFERROR(FIND("d.", VLOOKUP(C5,Svar, 11, FALSE)), 0), 1, 0), "")</f>
        <v>0</v>
      </c>
      <c r="AV5" s="11">
        <f t="shared" ref="AV5:AV10" si="44">IF(LEN(D5) &gt; 0, IF(IFERROR(FIND("e.", VLOOKUP(C5,Svar, 11, FALSE)), 0), 1, 0), "")</f>
        <v>0</v>
      </c>
      <c r="AW5" s="11">
        <f t="shared" ref="AW5:AW10" si="45">IF(LEN(D5) &gt; 0, 0, "")</f>
        <v>0</v>
      </c>
      <c r="AX5" s="10">
        <f t="shared" ref="AX5:AX10" si="46">IF(LEN(D5) &gt; 0, SUM(AR5:AW5), "")</f>
        <v>2</v>
      </c>
      <c r="AY5" s="12" t="s">
        <v>1370</v>
      </c>
      <c r="AZ5" s="12">
        <v>774</v>
      </c>
      <c r="BA5" s="13">
        <v>2253</v>
      </c>
      <c r="BB5" s="10">
        <f t="shared" ref="BB5:BB10" si="47">IF(BA5 &gt; 3099, 5, IF(BA5 &gt; 2799, 4, IF(BA5&gt; 2499, 3, IF(BA5&gt; 2299, 2, IF(BA5 &gt; 1999, 1, IF(BA5&gt;0, 0))))))</f>
        <v>1</v>
      </c>
      <c r="BC5" s="35" t="s">
        <v>1785</v>
      </c>
      <c r="BD5" s="17">
        <f t="shared" ref="BD5:BD10" si="48">IF(LEN(D5) &gt; 0, ROUND((L5+S5+AC5+AJ5+AQ5+AX5+BB5)/7, 1), "")</f>
        <v>1.7</v>
      </c>
      <c r="BE5" s="10" t="str">
        <f t="shared" ref="BE5:BE10" si="49">IF(LEN(D5) &gt; 0, VLOOKUP(C5,Svar, 12, FALSE), "")</f>
        <v>Varken eller</v>
      </c>
      <c r="BF5" s="19" t="s">
        <v>222</v>
      </c>
      <c r="BG5" s="7">
        <v>1315</v>
      </c>
      <c r="BH5" s="6" t="s">
        <v>232</v>
      </c>
      <c r="BI5" s="9" t="str">
        <f t="shared" ref="BI5:BI10" si="50">IFERROR(VLOOKUP(BH5,Svar, 2, FALSE), "")</f>
        <v>Josefine Eirefelt</v>
      </c>
      <c r="BJ5" s="10" t="str">
        <f t="shared" ref="BJ5:BJ10" si="51">IFERROR(VLOOKUP(BH5,Svar, 3, FALSE), "")</f>
        <v>josefine.eirefelt@hylte.se</v>
      </c>
      <c r="BK5" s="10" t="str">
        <f t="shared" ref="BK5:BK10" si="52">IFERROR(VLOOKUP(BH5,Svar, 4, FALSE), "")</f>
        <v>Fritids- och folkhälsochef</v>
      </c>
      <c r="BL5" s="10"/>
      <c r="BM5" s="11">
        <f t="shared" ref="BM5:BM10" si="53">IF(LEN(BI5) &gt; 0, IF(IFERROR(FIND("a.", VLOOKUP(BH5,Svar, 5, FALSE)), 0), 1.25, 0), "")</f>
        <v>0</v>
      </c>
      <c r="BN5" s="11">
        <f t="shared" ref="BN5:BN10" si="54">IF(LEN(BI5) &gt; 0, IF(IFERROR(FIND("b.", VLOOKUP(BH5,Svar, 5, FALSE)), 0), 1.25, 0), "")</f>
        <v>0</v>
      </c>
      <c r="BO5" s="11">
        <f t="shared" ref="BO5:BO10" si="55">IF(LEN(BI5) &gt; 0, IF(IFERROR(FIND("c.", VLOOKUP(BH5,Svar, 5, FALSE)), 0), 1.25, 0), "")</f>
        <v>0</v>
      </c>
      <c r="BP5" s="11">
        <f t="shared" ref="BP5:BP10" si="56">IF(LEN(BI5) &gt; 0, IF(IFERROR(FIND("d.", VLOOKUP(BH5,Svar, 5, FALSE)), 0), 1.25, 0), "")</f>
        <v>1.25</v>
      </c>
      <c r="BQ5" s="11">
        <f t="shared" ref="BQ5:BQ10" si="57">IF(LEN(BI5) &gt; 0, 0, "")</f>
        <v>0</v>
      </c>
      <c r="BR5" s="17">
        <f t="shared" ref="BR5:BR10" si="58">IF(LEN(BI5) &gt; 0, SUM(BM5:BQ5), "")</f>
        <v>1.25</v>
      </c>
      <c r="BS5" s="11">
        <f t="shared" ref="BS5:BS10" si="59">IF(LEN(BI5) &gt; 0, IF(IFERROR(FIND("a.", VLOOKUP(BH5,Svar, 7, FALSE)), 0), 1, 0), "")</f>
        <v>1</v>
      </c>
      <c r="BT5" s="11">
        <f t="shared" ref="BT5:BT10" si="60">IF(LEN(BI5) &gt; 0, IF(IFERROR(FIND("b.", VLOOKUP(BH5,Svar, 7, FALSE)), 0), 1, 0), "")</f>
        <v>0</v>
      </c>
      <c r="BU5" s="11">
        <f t="shared" ref="BU5:BU10" si="61">IF(LEN(BI5) &gt; 0, IF(IFERROR(FIND("c.", VLOOKUP(BH5,Svar, 7, FALSE)), 0), 1, 0), "")</f>
        <v>0</v>
      </c>
      <c r="BV5" s="11">
        <f t="shared" ref="BV5:BV10" si="62">IF(LEN(BI5) &gt; 0, IF(IFERROR(FIND("d.", VLOOKUP(BH5,Svar, 7, FALSE)), 0), 1, 0), "")</f>
        <v>0</v>
      </c>
      <c r="BW5" s="11">
        <f t="shared" ref="BW5:BW10" si="63">IF(LEN(BI5) &gt; 0, IF(IFERROR(FIND("e.", VLOOKUP(BH5,Svar, 7, FALSE)), 0), 1, 0), "")</f>
        <v>0</v>
      </c>
      <c r="BX5" s="11">
        <f t="shared" ref="BX5:BX10" si="64">IF(LEN(BI5) &gt; 0, 0, "")</f>
        <v>0</v>
      </c>
      <c r="BY5" s="17">
        <f t="shared" ref="BY5:BY10" si="65">IF(LEN(BI5) &gt; 0, SUM(BS5:BX5), "")</f>
        <v>1</v>
      </c>
      <c r="BZ5" s="11">
        <f t="shared" ref="BZ5:BZ10" si="66">IF(LEN(BI5) &gt; 0, IF(IFERROR(FIND("a.", VLOOKUP(BH5,Svar, 8, FALSE)), 0), 0.625, 0), "")</f>
        <v>0</v>
      </c>
      <c r="CA5" s="11">
        <f t="shared" ref="CA5:CA10" si="67">IF(LEN(BI5) &gt; 0, IF(IFERROR(FIND("b.", VLOOKUP(BH5,Svar, 8, FALSE)), 0), 0.625, 0), "")</f>
        <v>0</v>
      </c>
      <c r="CB5" s="11">
        <f t="shared" ref="CB5:CB10" si="68">IF(LEN(BI5) &gt; 0, IF(IFERROR(FIND("c.", VLOOKUP(BH5,Svar, 8, FALSE)), 0), 0.625, 0), "")</f>
        <v>0.625</v>
      </c>
      <c r="CC5" s="11">
        <f t="shared" ref="CC5:CC10" si="69">IF(LEN(BI5) &gt; 0, IF(IFERROR(FIND("d.", VLOOKUP(BH5,Svar, 8, FALSE)), 0), 0.625, 0), "")</f>
        <v>0.625</v>
      </c>
      <c r="CD5" s="11">
        <f t="shared" ref="CD5:CD10" si="70">IF(LEN(BI5) &gt; 0, IF(IFERROR(FIND("e.", VLOOKUP(BH5,Svar, 8, FALSE)), 0), 0.625, 0), "")</f>
        <v>0.625</v>
      </c>
      <c r="CE5" s="11">
        <f t="shared" ref="CE5:CE10" si="71">IF(LEN(BI5) &gt; 0, IF(IFERROR(FIND("f.", VLOOKUP(BH5,Svar, 8, FALSE)), 0), 0.625, 0), "")</f>
        <v>0</v>
      </c>
      <c r="CF5" s="11">
        <f t="shared" ref="CF5:CF10" si="72">IF(LEN(BI5) &gt; 0, IF(IFERROR(FIND("g.", VLOOKUP(BH5,Svar, 8, FALSE)), 0), 0.625, 0), "")</f>
        <v>0.625</v>
      </c>
      <c r="CG5" s="11">
        <f t="shared" ref="CG5:CG10" si="73">IF(LEN(BI5) &gt; 0, IF(IFERROR(FIND("h.", VLOOKUP(BH5,Svar, 8, FALSE)), 0), 0.625, 0), "")</f>
        <v>0</v>
      </c>
      <c r="CH5" s="11">
        <f t="shared" ref="CH5:CH10" si="74">IF(LEN(BI5) &gt; 0, 0, "")</f>
        <v>0</v>
      </c>
      <c r="CI5" s="17">
        <f t="shared" ref="CI5:CI10" si="75">IF(LEN(BI5) &gt; 0, SUM(BZ5:CH5), "")</f>
        <v>2.5</v>
      </c>
      <c r="CJ5" s="11">
        <f t="shared" ref="CJ5:CJ10" si="76">IF(LEN(BI5) &gt; 0, IF(IFERROR(FIND("a.", VLOOKUP(BH5,Svar, 9, FALSE)), 0), 1, 0), "")</f>
        <v>1</v>
      </c>
      <c r="CK5" s="11">
        <f t="shared" ref="CK5:CK10" si="77">IF(LEN(BI5) &gt; 0, IF(IFERROR(FIND("b.", VLOOKUP(BH5,Svar, 9, FALSE)), 0), 2, 0), "")</f>
        <v>0</v>
      </c>
      <c r="CL5" s="11">
        <f t="shared" ref="CL5:CL10" si="78">IF(LEN(BI5) &gt; 0, IF(IFERROR(FIND("c.", VLOOKUP(BH5,Svar, 9, FALSE)), 0), 1, 0), "")</f>
        <v>0</v>
      </c>
      <c r="CM5" s="11">
        <f t="shared" ref="CM5:CM10" si="79">IF(LEN(BI5) &gt; 0, IF(IFERROR(FIND("d.", VLOOKUP(BH5,Svar, 9, FALSE)), 0), 2, 0), "")</f>
        <v>0</v>
      </c>
      <c r="CN5" s="11">
        <f t="shared" ref="CN5:CN10" si="80">IF(LEN(BI5) &gt; 0, IF(IFERROR(FIND("e.", VLOOKUP(BH5,Svar, 9, FALSE)), 0), 1, 0), "")</f>
        <v>0</v>
      </c>
      <c r="CO5" s="11">
        <f t="shared" ref="CO5:CO10" si="81">IF(LEN(BI5) &gt; 0, 0, "")</f>
        <v>0</v>
      </c>
      <c r="CP5" s="17">
        <f t="shared" ref="CP5:CP10" si="82">IF(LEN(BI5) &gt; 0, IF(SUM(CJ5:CO5) &gt; 5, 5, SUM(CJ5:CO5)), "")</f>
        <v>1</v>
      </c>
      <c r="CQ5" s="11">
        <f t="shared" ref="CQ5:CQ10" si="83">IF(LEN(BI5) &gt; 0, IF(IFERROR(FIND("a.", VLOOKUP(BH5,Svar, 10, FALSE)), 0), 1, 0), "")</f>
        <v>1</v>
      </c>
      <c r="CR5" s="11">
        <f t="shared" ref="CR5:CR10" si="84">IF(LEN(BI5) &gt; 0, IF(IFERROR(FIND("b.", VLOOKUP(BH5,Svar, 10, FALSE)), 0), 1, 0), "")</f>
        <v>1</v>
      </c>
      <c r="CS5" s="11">
        <f t="shared" ref="CS5:CS10" si="85">IF(LEN(BI5) &gt; 0, IF(IFERROR(FIND("c.", VLOOKUP(BH5,Svar, 10, FALSE)), 0), 1, 0), "")</f>
        <v>0</v>
      </c>
      <c r="CT5" s="11">
        <f t="shared" ref="CT5:CT10" si="86">IF(LEN(BI5) &gt; 0, IF(IFERROR(FIND("d.", VLOOKUP(BH5,Svar, 10, FALSE)), 0), 1, 0), "")</f>
        <v>0</v>
      </c>
      <c r="CU5" s="11">
        <f t="shared" ref="CU5:CU10" si="87">IF(LEN(BI5) &gt; 0, IF(IFERROR(FIND("e.", VLOOKUP(BH5,Svar, 10, FALSE)), 0), 1, 0), "")</f>
        <v>1</v>
      </c>
      <c r="CV5" s="11">
        <f t="shared" ref="CV5:CV10" si="88">IF(LEN(BI5) &gt; 0, 0, "")</f>
        <v>0</v>
      </c>
      <c r="CW5" s="17">
        <f t="shared" ref="CW5:CW10" si="89">IF(LEN(BI5) &gt; 0, SUM(CQ5:CV5), "")</f>
        <v>3</v>
      </c>
      <c r="CX5" s="11">
        <f t="shared" ref="CX5:CX10" si="90">IF(LEN(BI5) &gt; 0, IF(IFERROR(FIND("a.", VLOOKUP(BH5,Svar, 11, FALSE)), 0), 1, 0), "")</f>
        <v>1</v>
      </c>
      <c r="CY5" s="11">
        <f t="shared" ref="CY5:CY10" si="91">IF(LEN(BI5) &gt; 0, IF(IFERROR(FIND("b.", VLOOKUP(BH5,Svar, 11, FALSE)), 0), 1, 0), "")</f>
        <v>0</v>
      </c>
      <c r="CZ5" s="11">
        <f t="shared" ref="CZ5:CZ10" si="92">IF(LEN(BI5) &gt; 0, IF(IFERROR(FIND("c.", VLOOKUP(BH5,Svar, 11, FALSE)), 0), 1, 0), "")</f>
        <v>1</v>
      </c>
      <c r="DA5" s="11">
        <f t="shared" ref="DA5:DA10" si="93">IF(LEN(BI5) &gt; 0, IF(IFERROR(FIND("d.", VLOOKUP(BH5,Svar, 11, FALSE)), 0), 1, 0), "")</f>
        <v>0</v>
      </c>
      <c r="DB5" s="11">
        <f t="shared" ref="DB5:DB10" si="94">IF(LEN(BI5) &gt; 0, IF(IFERROR(FIND("e.", VLOOKUP(BH5,Svar, 11, FALSE)), 0), 1, 0), "")</f>
        <v>0</v>
      </c>
      <c r="DC5" s="11">
        <f t="shared" ref="DC5:DC10" si="95">IF(LEN(BI5) &gt; 0, 0, "")</f>
        <v>0</v>
      </c>
      <c r="DD5" s="17">
        <f t="shared" ref="DD5:DD10" si="96">IF(LEN(BI5) &gt; 0, SUM(CX5:DC5), "")</f>
        <v>2</v>
      </c>
      <c r="DE5" s="12" t="s">
        <v>1370</v>
      </c>
      <c r="DF5" s="12">
        <v>774</v>
      </c>
      <c r="DG5" s="13">
        <v>2253</v>
      </c>
      <c r="DH5" s="17">
        <f t="shared" ref="DH5:DH10" si="97">IF(DG5 &gt; 3099, 5, IF(DG5 &gt; 2799, 4, IF(DG5&gt; 2499, 3, IF(DG5&gt; 2299, 2, IF(DG5 &gt; 1999, 1, IF(DG5&gt;0, 0))))))</f>
        <v>1</v>
      </c>
      <c r="DI5" s="17">
        <f t="shared" ref="DI5:DI10" si="98">IF(LEN(BI5) &gt; 0, ROUND((BR5+BY5+CI5+CP5+CW5+DD5+DH5)/7, 1), "")</f>
        <v>1.7</v>
      </c>
      <c r="DJ5" s="10" t="str">
        <f t="shared" ref="DJ5:DJ10" si="99">IF(LEN(BI5) &gt; 0, VLOOKUP(BH5,Svar, 12, FALSE), "")</f>
        <v>Varken eller</v>
      </c>
    </row>
    <row r="6" spans="1:114" ht="15" x14ac:dyDescent="0.25">
      <c r="A6" s="6" t="s">
        <v>222</v>
      </c>
      <c r="B6" s="7">
        <v>1381</v>
      </c>
      <c r="C6" s="6" t="s">
        <v>245</v>
      </c>
      <c r="D6" s="9" t="str">
        <f t="shared" si="0"/>
        <v>Sofia Larsson</v>
      </c>
      <c r="E6" s="10" t="str">
        <f t="shared" si="1"/>
        <v>sofia.larsson@laholm.se</v>
      </c>
      <c r="F6" s="10" t="str">
        <f t="shared" si="2"/>
        <v>Ungdomssamordnare</v>
      </c>
      <c r="G6" s="11">
        <f t="shared" si="3"/>
        <v>1.25</v>
      </c>
      <c r="H6" s="11">
        <f t="shared" si="4"/>
        <v>1.25</v>
      </c>
      <c r="I6" s="11">
        <f t="shared" si="5"/>
        <v>1.25</v>
      </c>
      <c r="J6" s="11">
        <f t="shared" si="6"/>
        <v>0</v>
      </c>
      <c r="K6" s="11">
        <f t="shared" si="7"/>
        <v>0</v>
      </c>
      <c r="L6" s="10">
        <f t="shared" si="8"/>
        <v>3.75</v>
      </c>
      <c r="M6" s="11">
        <f t="shared" si="9"/>
        <v>0</v>
      </c>
      <c r="N6" s="11">
        <f t="shared" si="10"/>
        <v>0</v>
      </c>
      <c r="O6" s="11">
        <f t="shared" si="11"/>
        <v>1</v>
      </c>
      <c r="P6" s="11">
        <f t="shared" si="12"/>
        <v>1</v>
      </c>
      <c r="Q6" s="11">
        <f t="shared" si="13"/>
        <v>1</v>
      </c>
      <c r="R6" s="11">
        <f t="shared" si="14"/>
        <v>0</v>
      </c>
      <c r="S6" s="10">
        <f t="shared" si="15"/>
        <v>3</v>
      </c>
      <c r="T6" s="11">
        <f t="shared" si="16"/>
        <v>0</v>
      </c>
      <c r="U6" s="11">
        <f t="shared" si="17"/>
        <v>0.625</v>
      </c>
      <c r="V6" s="11">
        <f t="shared" si="18"/>
        <v>0.625</v>
      </c>
      <c r="W6" s="11">
        <f t="shared" si="19"/>
        <v>0.625</v>
      </c>
      <c r="X6" s="11">
        <f t="shared" si="20"/>
        <v>0</v>
      </c>
      <c r="Y6" s="11">
        <f t="shared" si="21"/>
        <v>0.625</v>
      </c>
      <c r="Z6" s="11">
        <f t="shared" si="22"/>
        <v>0.625</v>
      </c>
      <c r="AA6" s="11">
        <f t="shared" si="23"/>
        <v>0.625</v>
      </c>
      <c r="AB6" s="11">
        <f t="shared" si="24"/>
        <v>0</v>
      </c>
      <c r="AC6" s="10">
        <f t="shared" si="25"/>
        <v>3.75</v>
      </c>
      <c r="AD6" s="11">
        <f t="shared" si="26"/>
        <v>1</v>
      </c>
      <c r="AE6" s="11">
        <f t="shared" si="27"/>
        <v>0</v>
      </c>
      <c r="AF6" s="11">
        <f t="shared" si="28"/>
        <v>1</v>
      </c>
      <c r="AG6" s="11">
        <f t="shared" si="29"/>
        <v>0</v>
      </c>
      <c r="AH6" s="11">
        <f t="shared" si="30"/>
        <v>0</v>
      </c>
      <c r="AI6" s="11">
        <f t="shared" si="31"/>
        <v>0</v>
      </c>
      <c r="AJ6" s="10">
        <f t="shared" si="32"/>
        <v>2</v>
      </c>
      <c r="AK6" s="11">
        <f t="shared" si="33"/>
        <v>1</v>
      </c>
      <c r="AL6" s="11">
        <f t="shared" si="34"/>
        <v>1</v>
      </c>
      <c r="AM6" s="11">
        <f t="shared" si="35"/>
        <v>1</v>
      </c>
      <c r="AN6" s="11">
        <f t="shared" si="36"/>
        <v>1</v>
      </c>
      <c r="AO6" s="11">
        <f t="shared" si="37"/>
        <v>0</v>
      </c>
      <c r="AP6" s="11">
        <f t="shared" si="38"/>
        <v>0</v>
      </c>
      <c r="AQ6" s="10">
        <f t="shared" si="39"/>
        <v>4</v>
      </c>
      <c r="AR6" s="11">
        <f t="shared" si="40"/>
        <v>1</v>
      </c>
      <c r="AS6" s="11">
        <f t="shared" si="41"/>
        <v>1</v>
      </c>
      <c r="AT6" s="11">
        <f t="shared" si="42"/>
        <v>0</v>
      </c>
      <c r="AU6" s="11">
        <f t="shared" si="43"/>
        <v>1</v>
      </c>
      <c r="AV6" s="11">
        <f t="shared" si="44"/>
        <v>1</v>
      </c>
      <c r="AW6" s="11">
        <f t="shared" si="45"/>
        <v>0</v>
      </c>
      <c r="AX6" s="10">
        <f t="shared" si="46"/>
        <v>4</v>
      </c>
      <c r="AY6" s="12" t="s">
        <v>1371</v>
      </c>
      <c r="AZ6" s="12" t="s">
        <v>1372</v>
      </c>
      <c r="BA6" s="13">
        <v>2364</v>
      </c>
      <c r="BB6" s="10">
        <f t="shared" si="47"/>
        <v>2</v>
      </c>
      <c r="BC6" s="36" t="s">
        <v>1786</v>
      </c>
      <c r="BD6" s="17">
        <f t="shared" si="48"/>
        <v>3.2</v>
      </c>
      <c r="BE6" s="10" t="str">
        <f t="shared" si="49"/>
        <v>Varken eller</v>
      </c>
      <c r="BF6" s="6" t="s">
        <v>222</v>
      </c>
      <c r="BG6" s="7">
        <v>1381</v>
      </c>
      <c r="BH6" s="6" t="s">
        <v>245</v>
      </c>
      <c r="BI6" s="9" t="str">
        <f t="shared" si="50"/>
        <v>Sofia Larsson</v>
      </c>
      <c r="BJ6" s="10" t="str">
        <f t="shared" si="51"/>
        <v>sofia.larsson@laholm.se</v>
      </c>
      <c r="BK6" s="10" t="str">
        <f t="shared" si="52"/>
        <v>Ungdomssamordnare</v>
      </c>
      <c r="BL6" s="10"/>
      <c r="BM6" s="11">
        <f t="shared" si="53"/>
        <v>1.25</v>
      </c>
      <c r="BN6" s="11">
        <f t="shared" si="54"/>
        <v>1.25</v>
      </c>
      <c r="BO6" s="11">
        <f t="shared" si="55"/>
        <v>1.25</v>
      </c>
      <c r="BP6" s="11">
        <f t="shared" si="56"/>
        <v>0</v>
      </c>
      <c r="BQ6" s="11">
        <f t="shared" si="57"/>
        <v>0</v>
      </c>
      <c r="BR6" s="17">
        <f t="shared" si="58"/>
        <v>3.75</v>
      </c>
      <c r="BS6" s="11">
        <f t="shared" si="59"/>
        <v>0</v>
      </c>
      <c r="BT6" s="11">
        <f t="shared" si="60"/>
        <v>0</v>
      </c>
      <c r="BU6" s="11">
        <f t="shared" si="61"/>
        <v>1</v>
      </c>
      <c r="BV6" s="11">
        <f t="shared" si="62"/>
        <v>1</v>
      </c>
      <c r="BW6" s="11">
        <f t="shared" si="63"/>
        <v>1</v>
      </c>
      <c r="BX6" s="11">
        <f t="shared" si="64"/>
        <v>0</v>
      </c>
      <c r="BY6" s="17">
        <f t="shared" si="65"/>
        <v>3</v>
      </c>
      <c r="BZ6" s="11">
        <f t="shared" si="66"/>
        <v>0</v>
      </c>
      <c r="CA6" s="11">
        <f t="shared" si="67"/>
        <v>0.625</v>
      </c>
      <c r="CB6" s="11">
        <f t="shared" si="68"/>
        <v>0.625</v>
      </c>
      <c r="CC6" s="11">
        <f t="shared" si="69"/>
        <v>0.625</v>
      </c>
      <c r="CD6" s="11">
        <f t="shared" si="70"/>
        <v>0</v>
      </c>
      <c r="CE6" s="11">
        <f t="shared" si="71"/>
        <v>0.625</v>
      </c>
      <c r="CF6" s="11">
        <f t="shared" si="72"/>
        <v>0.625</v>
      </c>
      <c r="CG6" s="11">
        <f t="shared" si="73"/>
        <v>0.625</v>
      </c>
      <c r="CH6" s="11">
        <f t="shared" si="74"/>
        <v>0</v>
      </c>
      <c r="CI6" s="17">
        <f t="shared" si="75"/>
        <v>3.75</v>
      </c>
      <c r="CJ6" s="11">
        <f t="shared" si="76"/>
        <v>1</v>
      </c>
      <c r="CK6" s="11">
        <f t="shared" si="77"/>
        <v>0</v>
      </c>
      <c r="CL6" s="11">
        <f t="shared" si="78"/>
        <v>1</v>
      </c>
      <c r="CM6" s="11">
        <f t="shared" si="79"/>
        <v>0</v>
      </c>
      <c r="CN6" s="11">
        <f t="shared" si="80"/>
        <v>0</v>
      </c>
      <c r="CO6" s="11">
        <f t="shared" si="81"/>
        <v>0</v>
      </c>
      <c r="CP6" s="17">
        <f t="shared" si="82"/>
        <v>2</v>
      </c>
      <c r="CQ6" s="11">
        <f t="shared" si="83"/>
        <v>1</v>
      </c>
      <c r="CR6" s="11">
        <f t="shared" si="84"/>
        <v>1</v>
      </c>
      <c r="CS6" s="11">
        <f t="shared" si="85"/>
        <v>1</v>
      </c>
      <c r="CT6" s="11">
        <f t="shared" si="86"/>
        <v>1</v>
      </c>
      <c r="CU6" s="11">
        <f t="shared" si="87"/>
        <v>0</v>
      </c>
      <c r="CV6" s="11">
        <f t="shared" si="88"/>
        <v>0</v>
      </c>
      <c r="CW6" s="17">
        <f t="shared" si="89"/>
        <v>4</v>
      </c>
      <c r="CX6" s="11">
        <f t="shared" si="90"/>
        <v>1</v>
      </c>
      <c r="CY6" s="11">
        <f t="shared" si="91"/>
        <v>1</v>
      </c>
      <c r="CZ6" s="11">
        <f t="shared" si="92"/>
        <v>0</v>
      </c>
      <c r="DA6" s="11">
        <f t="shared" si="93"/>
        <v>1</v>
      </c>
      <c r="DB6" s="11">
        <f t="shared" si="94"/>
        <v>1</v>
      </c>
      <c r="DC6" s="11">
        <f t="shared" si="95"/>
        <v>0</v>
      </c>
      <c r="DD6" s="17">
        <f t="shared" si="96"/>
        <v>4</v>
      </c>
      <c r="DE6" s="12" t="s">
        <v>1371</v>
      </c>
      <c r="DF6" s="12" t="s">
        <v>1372</v>
      </c>
      <c r="DG6" s="13">
        <v>2364</v>
      </c>
      <c r="DH6" s="17">
        <f t="shared" si="97"/>
        <v>2</v>
      </c>
      <c r="DI6" s="17">
        <f t="shared" si="98"/>
        <v>3.2</v>
      </c>
      <c r="DJ6" s="10" t="str">
        <f t="shared" si="99"/>
        <v>Varken eller</v>
      </c>
    </row>
    <row r="7" spans="1:114" ht="15" x14ac:dyDescent="0.25">
      <c r="A7" s="6" t="s">
        <v>222</v>
      </c>
      <c r="B7" s="7">
        <v>1383</v>
      </c>
      <c r="C7" s="6" t="s">
        <v>254</v>
      </c>
      <c r="D7" s="9" t="str">
        <f t="shared" si="0"/>
        <v>Anna Nilsson</v>
      </c>
      <c r="E7" s="10" t="str">
        <f t="shared" si="1"/>
        <v>anna.nilsson@varberg.se</v>
      </c>
      <c r="F7" s="10" t="str">
        <f t="shared" si="2"/>
        <v>Enhetschef Ungdomsgårdar</v>
      </c>
      <c r="G7" s="11">
        <f t="shared" si="3"/>
        <v>0</v>
      </c>
      <c r="H7" s="11">
        <f t="shared" si="4"/>
        <v>0</v>
      </c>
      <c r="I7" s="11">
        <f t="shared" si="5"/>
        <v>1.25</v>
      </c>
      <c r="J7" s="11">
        <f t="shared" si="6"/>
        <v>0</v>
      </c>
      <c r="K7" s="11">
        <f t="shared" si="7"/>
        <v>0</v>
      </c>
      <c r="L7" s="10">
        <f t="shared" si="8"/>
        <v>1.25</v>
      </c>
      <c r="M7" s="11">
        <f t="shared" si="9"/>
        <v>1</v>
      </c>
      <c r="N7" s="11">
        <f t="shared" si="10"/>
        <v>1</v>
      </c>
      <c r="O7" s="11">
        <f t="shared" si="11"/>
        <v>1</v>
      </c>
      <c r="P7" s="11">
        <f t="shared" si="12"/>
        <v>1</v>
      </c>
      <c r="Q7" s="11">
        <f t="shared" si="13"/>
        <v>0</v>
      </c>
      <c r="R7" s="11">
        <f t="shared" si="14"/>
        <v>0</v>
      </c>
      <c r="S7" s="10">
        <f t="shared" si="15"/>
        <v>4</v>
      </c>
      <c r="T7" s="11">
        <f t="shared" si="16"/>
        <v>0.625</v>
      </c>
      <c r="U7" s="11">
        <f t="shared" si="17"/>
        <v>0.625</v>
      </c>
      <c r="V7" s="11">
        <f t="shared" si="18"/>
        <v>0.625</v>
      </c>
      <c r="W7" s="11">
        <f t="shared" si="19"/>
        <v>0</v>
      </c>
      <c r="X7" s="11">
        <f t="shared" si="20"/>
        <v>0</v>
      </c>
      <c r="Y7" s="11">
        <f t="shared" si="21"/>
        <v>0.625</v>
      </c>
      <c r="Z7" s="11">
        <f t="shared" si="22"/>
        <v>0.625</v>
      </c>
      <c r="AA7" s="11">
        <f t="shared" si="23"/>
        <v>0.625</v>
      </c>
      <c r="AB7" s="11">
        <f t="shared" si="24"/>
        <v>0</v>
      </c>
      <c r="AC7" s="10">
        <f t="shared" si="25"/>
        <v>3.75</v>
      </c>
      <c r="AD7" s="11">
        <f t="shared" si="26"/>
        <v>0</v>
      </c>
      <c r="AE7" s="11">
        <f t="shared" si="27"/>
        <v>2</v>
      </c>
      <c r="AF7" s="11">
        <f t="shared" si="28"/>
        <v>1</v>
      </c>
      <c r="AG7" s="11">
        <f t="shared" si="29"/>
        <v>0</v>
      </c>
      <c r="AH7" s="11">
        <f t="shared" si="30"/>
        <v>0</v>
      </c>
      <c r="AI7" s="11">
        <f t="shared" si="31"/>
        <v>0</v>
      </c>
      <c r="AJ7" s="10">
        <f t="shared" si="32"/>
        <v>3</v>
      </c>
      <c r="AK7" s="11">
        <f t="shared" si="33"/>
        <v>0</v>
      </c>
      <c r="AL7" s="11">
        <f t="shared" si="34"/>
        <v>1</v>
      </c>
      <c r="AM7" s="11">
        <f t="shared" si="35"/>
        <v>1</v>
      </c>
      <c r="AN7" s="11">
        <f t="shared" si="36"/>
        <v>1</v>
      </c>
      <c r="AO7" s="11">
        <f t="shared" si="37"/>
        <v>0</v>
      </c>
      <c r="AP7" s="11">
        <f t="shared" si="38"/>
        <v>0</v>
      </c>
      <c r="AQ7" s="10">
        <f t="shared" si="39"/>
        <v>3</v>
      </c>
      <c r="AR7" s="11">
        <f t="shared" si="40"/>
        <v>1</v>
      </c>
      <c r="AS7" s="11">
        <f t="shared" si="41"/>
        <v>1</v>
      </c>
      <c r="AT7" s="11">
        <f t="shared" si="42"/>
        <v>0</v>
      </c>
      <c r="AU7" s="11">
        <f t="shared" si="43"/>
        <v>0</v>
      </c>
      <c r="AV7" s="11">
        <f t="shared" si="44"/>
        <v>0</v>
      </c>
      <c r="AW7" s="11">
        <f t="shared" si="45"/>
        <v>0</v>
      </c>
      <c r="AX7" s="10">
        <f t="shared" si="46"/>
        <v>2</v>
      </c>
      <c r="AY7" s="12" t="s">
        <v>1373</v>
      </c>
      <c r="AZ7" s="12" t="s">
        <v>1374</v>
      </c>
      <c r="BA7" s="13">
        <v>2626</v>
      </c>
      <c r="BB7" s="10">
        <f t="shared" si="47"/>
        <v>3</v>
      </c>
      <c r="BC7" s="35" t="s">
        <v>1785</v>
      </c>
      <c r="BD7" s="17">
        <f t="shared" si="48"/>
        <v>2.9</v>
      </c>
      <c r="BE7" s="10" t="str">
        <f t="shared" si="49"/>
        <v>Bra</v>
      </c>
      <c r="BF7" s="6" t="s">
        <v>222</v>
      </c>
      <c r="BG7" s="7">
        <v>1383</v>
      </c>
      <c r="BH7" s="6" t="s">
        <v>254</v>
      </c>
      <c r="BI7" s="9" t="str">
        <f t="shared" si="50"/>
        <v>Anna Nilsson</v>
      </c>
      <c r="BJ7" s="10" t="str">
        <f t="shared" si="51"/>
        <v>anna.nilsson@varberg.se</v>
      </c>
      <c r="BK7" s="10" t="str">
        <f t="shared" si="52"/>
        <v>Enhetschef Ungdomsgårdar</v>
      </c>
      <c r="BL7" s="10"/>
      <c r="BM7" s="11">
        <f t="shared" si="53"/>
        <v>0</v>
      </c>
      <c r="BN7" s="11">
        <f t="shared" si="54"/>
        <v>0</v>
      </c>
      <c r="BO7" s="11">
        <f t="shared" si="55"/>
        <v>1.25</v>
      </c>
      <c r="BP7" s="11">
        <f t="shared" si="56"/>
        <v>0</v>
      </c>
      <c r="BQ7" s="11">
        <f t="shared" si="57"/>
        <v>0</v>
      </c>
      <c r="BR7" s="17">
        <f t="shared" si="58"/>
        <v>1.25</v>
      </c>
      <c r="BS7" s="11">
        <f t="shared" si="59"/>
        <v>1</v>
      </c>
      <c r="BT7" s="11">
        <f t="shared" si="60"/>
        <v>1</v>
      </c>
      <c r="BU7" s="11">
        <f t="shared" si="61"/>
        <v>1</v>
      </c>
      <c r="BV7" s="11">
        <f t="shared" si="62"/>
        <v>1</v>
      </c>
      <c r="BW7" s="11">
        <f t="shared" si="63"/>
        <v>0</v>
      </c>
      <c r="BX7" s="11">
        <f t="shared" si="64"/>
        <v>0</v>
      </c>
      <c r="BY7" s="17">
        <f t="shared" si="65"/>
        <v>4</v>
      </c>
      <c r="BZ7" s="11">
        <f t="shared" si="66"/>
        <v>0.625</v>
      </c>
      <c r="CA7" s="11">
        <f t="shared" si="67"/>
        <v>0.625</v>
      </c>
      <c r="CB7" s="11">
        <f t="shared" si="68"/>
        <v>0.625</v>
      </c>
      <c r="CC7" s="11">
        <f t="shared" si="69"/>
        <v>0</v>
      </c>
      <c r="CD7" s="11">
        <f t="shared" si="70"/>
        <v>0</v>
      </c>
      <c r="CE7" s="11">
        <f t="shared" si="71"/>
        <v>0.625</v>
      </c>
      <c r="CF7" s="11">
        <f t="shared" si="72"/>
        <v>0.625</v>
      </c>
      <c r="CG7" s="11">
        <f t="shared" si="73"/>
        <v>0.625</v>
      </c>
      <c r="CH7" s="11">
        <f t="shared" si="74"/>
        <v>0</v>
      </c>
      <c r="CI7" s="17">
        <f t="shared" si="75"/>
        <v>3.75</v>
      </c>
      <c r="CJ7" s="11">
        <f t="shared" si="76"/>
        <v>0</v>
      </c>
      <c r="CK7" s="11">
        <f t="shared" si="77"/>
        <v>2</v>
      </c>
      <c r="CL7" s="11">
        <f t="shared" si="78"/>
        <v>1</v>
      </c>
      <c r="CM7" s="11">
        <f t="shared" si="79"/>
        <v>0</v>
      </c>
      <c r="CN7" s="11">
        <f t="shared" si="80"/>
        <v>0</v>
      </c>
      <c r="CO7" s="11">
        <f t="shared" si="81"/>
        <v>0</v>
      </c>
      <c r="CP7" s="17">
        <f t="shared" si="82"/>
        <v>3</v>
      </c>
      <c r="CQ7" s="11">
        <f t="shared" si="83"/>
        <v>0</v>
      </c>
      <c r="CR7" s="11">
        <f t="shared" si="84"/>
        <v>1</v>
      </c>
      <c r="CS7" s="11">
        <f t="shared" si="85"/>
        <v>1</v>
      </c>
      <c r="CT7" s="11">
        <f t="shared" si="86"/>
        <v>1</v>
      </c>
      <c r="CU7" s="11">
        <f t="shared" si="87"/>
        <v>0</v>
      </c>
      <c r="CV7" s="11">
        <f t="shared" si="88"/>
        <v>0</v>
      </c>
      <c r="CW7" s="17">
        <f t="shared" si="89"/>
        <v>3</v>
      </c>
      <c r="CX7" s="11">
        <f t="shared" si="90"/>
        <v>1</v>
      </c>
      <c r="CY7" s="11">
        <f t="shared" si="91"/>
        <v>1</v>
      </c>
      <c r="CZ7" s="11">
        <f t="shared" si="92"/>
        <v>0</v>
      </c>
      <c r="DA7" s="11">
        <f t="shared" si="93"/>
        <v>0</v>
      </c>
      <c r="DB7" s="11">
        <f t="shared" si="94"/>
        <v>0</v>
      </c>
      <c r="DC7" s="11">
        <f t="shared" si="95"/>
        <v>0</v>
      </c>
      <c r="DD7" s="17">
        <f t="shared" si="96"/>
        <v>2</v>
      </c>
      <c r="DE7" s="12" t="s">
        <v>1373</v>
      </c>
      <c r="DF7" s="12" t="s">
        <v>1374</v>
      </c>
      <c r="DG7" s="13">
        <v>2626</v>
      </c>
      <c r="DH7" s="17">
        <f t="shared" si="97"/>
        <v>3</v>
      </c>
      <c r="DI7" s="17">
        <f t="shared" si="98"/>
        <v>2.9</v>
      </c>
      <c r="DJ7" s="10" t="str">
        <f t="shared" si="99"/>
        <v>Bra</v>
      </c>
    </row>
    <row r="8" spans="1:114" ht="15" x14ac:dyDescent="0.25">
      <c r="A8" s="6" t="s">
        <v>222</v>
      </c>
      <c r="B8" s="7">
        <v>1380</v>
      </c>
      <c r="C8" s="6" t="s">
        <v>227</v>
      </c>
      <c r="D8" s="9" t="str">
        <f t="shared" si="0"/>
        <v>Therese Wallgren</v>
      </c>
      <c r="E8" s="10" t="str">
        <f t="shared" si="1"/>
        <v>therese.wallgren@halmstad.se</v>
      </c>
      <c r="F8" s="10" t="str">
        <f t="shared" si="2"/>
        <v>Samordnare</v>
      </c>
      <c r="G8" s="11">
        <f t="shared" si="3"/>
        <v>1.25</v>
      </c>
      <c r="H8" s="11">
        <f t="shared" si="4"/>
        <v>0</v>
      </c>
      <c r="I8" s="11">
        <f t="shared" si="5"/>
        <v>1.25</v>
      </c>
      <c r="J8" s="11">
        <f t="shared" si="6"/>
        <v>1.25</v>
      </c>
      <c r="K8" s="11">
        <f t="shared" si="7"/>
        <v>0</v>
      </c>
      <c r="L8" s="10">
        <f t="shared" si="8"/>
        <v>3.75</v>
      </c>
      <c r="M8" s="11">
        <f t="shared" si="9"/>
        <v>1</v>
      </c>
      <c r="N8" s="11">
        <f t="shared" si="10"/>
        <v>1</v>
      </c>
      <c r="O8" s="11">
        <f t="shared" si="11"/>
        <v>1</v>
      </c>
      <c r="P8" s="11">
        <f t="shared" si="12"/>
        <v>0</v>
      </c>
      <c r="Q8" s="11">
        <f t="shared" si="13"/>
        <v>0</v>
      </c>
      <c r="R8" s="11">
        <f t="shared" si="14"/>
        <v>0</v>
      </c>
      <c r="S8" s="10">
        <f t="shared" si="15"/>
        <v>3</v>
      </c>
      <c r="T8" s="11">
        <f t="shared" si="16"/>
        <v>0</v>
      </c>
      <c r="U8" s="11">
        <f t="shared" si="17"/>
        <v>0.625</v>
      </c>
      <c r="V8" s="11">
        <f t="shared" si="18"/>
        <v>0.625</v>
      </c>
      <c r="W8" s="11">
        <f t="shared" si="19"/>
        <v>0.625</v>
      </c>
      <c r="X8" s="11">
        <f t="shared" si="20"/>
        <v>0.625</v>
      </c>
      <c r="Y8" s="11">
        <f t="shared" si="21"/>
        <v>0.625</v>
      </c>
      <c r="Z8" s="11">
        <f t="shared" si="22"/>
        <v>0.625</v>
      </c>
      <c r="AA8" s="11">
        <f t="shared" si="23"/>
        <v>0.625</v>
      </c>
      <c r="AB8" s="11">
        <f t="shared" si="24"/>
        <v>0</v>
      </c>
      <c r="AC8" s="10">
        <f t="shared" si="25"/>
        <v>4.375</v>
      </c>
      <c r="AD8" s="11">
        <f t="shared" si="26"/>
        <v>0</v>
      </c>
      <c r="AE8" s="11">
        <f t="shared" si="27"/>
        <v>2</v>
      </c>
      <c r="AF8" s="11">
        <f t="shared" si="28"/>
        <v>0</v>
      </c>
      <c r="AG8" s="11">
        <f t="shared" si="29"/>
        <v>2</v>
      </c>
      <c r="AH8" s="11">
        <f t="shared" si="30"/>
        <v>1</v>
      </c>
      <c r="AI8" s="11">
        <f t="shared" si="31"/>
        <v>0</v>
      </c>
      <c r="AJ8" s="10">
        <f t="shared" si="32"/>
        <v>5</v>
      </c>
      <c r="AK8" s="11">
        <f t="shared" si="33"/>
        <v>1</v>
      </c>
      <c r="AL8" s="11">
        <f t="shared" si="34"/>
        <v>1</v>
      </c>
      <c r="AM8" s="11">
        <f t="shared" si="35"/>
        <v>1</v>
      </c>
      <c r="AN8" s="11">
        <f t="shared" si="36"/>
        <v>1</v>
      </c>
      <c r="AO8" s="11">
        <f t="shared" si="37"/>
        <v>0</v>
      </c>
      <c r="AP8" s="11">
        <f t="shared" si="38"/>
        <v>0</v>
      </c>
      <c r="AQ8" s="10">
        <f t="shared" si="39"/>
        <v>4</v>
      </c>
      <c r="AR8" s="11">
        <f t="shared" si="40"/>
        <v>0</v>
      </c>
      <c r="AS8" s="11">
        <f t="shared" si="41"/>
        <v>1</v>
      </c>
      <c r="AT8" s="11">
        <f t="shared" si="42"/>
        <v>1</v>
      </c>
      <c r="AU8" s="11">
        <f t="shared" si="43"/>
        <v>0</v>
      </c>
      <c r="AV8" s="11">
        <f t="shared" si="44"/>
        <v>0</v>
      </c>
      <c r="AW8" s="11">
        <f t="shared" si="45"/>
        <v>0</v>
      </c>
      <c r="AX8" s="10">
        <f t="shared" si="46"/>
        <v>2</v>
      </c>
      <c r="AY8" s="12" t="s">
        <v>1375</v>
      </c>
      <c r="AZ8" s="12" t="s">
        <v>1376</v>
      </c>
      <c r="BA8" s="13">
        <v>3177</v>
      </c>
      <c r="BB8" s="10">
        <f t="shared" si="47"/>
        <v>5</v>
      </c>
      <c r="BC8" s="36" t="s">
        <v>1786</v>
      </c>
      <c r="BD8" s="17">
        <f t="shared" si="48"/>
        <v>3.9</v>
      </c>
      <c r="BE8" s="10" t="str">
        <f t="shared" si="49"/>
        <v>Mycket bra</v>
      </c>
      <c r="BF8" s="6" t="s">
        <v>222</v>
      </c>
      <c r="BG8" s="7">
        <v>1380</v>
      </c>
      <c r="BH8" s="6" t="s">
        <v>227</v>
      </c>
      <c r="BI8" s="9" t="str">
        <f t="shared" si="50"/>
        <v>Therese Wallgren</v>
      </c>
      <c r="BJ8" s="10" t="str">
        <f t="shared" si="51"/>
        <v>therese.wallgren@halmstad.se</v>
      </c>
      <c r="BK8" s="10" t="str">
        <f t="shared" si="52"/>
        <v>Samordnare</v>
      </c>
      <c r="BL8" s="10"/>
      <c r="BM8" s="11">
        <f t="shared" si="53"/>
        <v>1.25</v>
      </c>
      <c r="BN8" s="11">
        <f t="shared" si="54"/>
        <v>0</v>
      </c>
      <c r="BO8" s="11">
        <f t="shared" si="55"/>
        <v>1.25</v>
      </c>
      <c r="BP8" s="11">
        <f t="shared" si="56"/>
        <v>1.25</v>
      </c>
      <c r="BQ8" s="11">
        <f t="shared" si="57"/>
        <v>0</v>
      </c>
      <c r="BR8" s="17">
        <f t="shared" si="58"/>
        <v>3.75</v>
      </c>
      <c r="BS8" s="11">
        <f t="shared" si="59"/>
        <v>1</v>
      </c>
      <c r="BT8" s="11">
        <f t="shared" si="60"/>
        <v>1</v>
      </c>
      <c r="BU8" s="11">
        <f t="shared" si="61"/>
        <v>1</v>
      </c>
      <c r="BV8" s="11">
        <f t="shared" si="62"/>
        <v>0</v>
      </c>
      <c r="BW8" s="11">
        <f t="shared" si="63"/>
        <v>0</v>
      </c>
      <c r="BX8" s="11">
        <f t="shared" si="64"/>
        <v>0</v>
      </c>
      <c r="BY8" s="17">
        <f t="shared" si="65"/>
        <v>3</v>
      </c>
      <c r="BZ8" s="11">
        <f t="shared" si="66"/>
        <v>0</v>
      </c>
      <c r="CA8" s="11">
        <f t="shared" si="67"/>
        <v>0.625</v>
      </c>
      <c r="CB8" s="11">
        <f t="shared" si="68"/>
        <v>0.625</v>
      </c>
      <c r="CC8" s="11">
        <f t="shared" si="69"/>
        <v>0.625</v>
      </c>
      <c r="CD8" s="11">
        <f t="shared" si="70"/>
        <v>0.625</v>
      </c>
      <c r="CE8" s="11">
        <f t="shared" si="71"/>
        <v>0.625</v>
      </c>
      <c r="CF8" s="11">
        <f t="shared" si="72"/>
        <v>0.625</v>
      </c>
      <c r="CG8" s="11">
        <f t="shared" si="73"/>
        <v>0.625</v>
      </c>
      <c r="CH8" s="11">
        <f t="shared" si="74"/>
        <v>0</v>
      </c>
      <c r="CI8" s="17">
        <f t="shared" si="75"/>
        <v>4.375</v>
      </c>
      <c r="CJ8" s="11">
        <f t="shared" si="76"/>
        <v>0</v>
      </c>
      <c r="CK8" s="11">
        <f t="shared" si="77"/>
        <v>2</v>
      </c>
      <c r="CL8" s="11">
        <f t="shared" si="78"/>
        <v>0</v>
      </c>
      <c r="CM8" s="11">
        <f t="shared" si="79"/>
        <v>2</v>
      </c>
      <c r="CN8" s="11">
        <f t="shared" si="80"/>
        <v>1</v>
      </c>
      <c r="CO8" s="11">
        <f t="shared" si="81"/>
        <v>0</v>
      </c>
      <c r="CP8" s="17">
        <f t="shared" si="82"/>
        <v>5</v>
      </c>
      <c r="CQ8" s="11">
        <f t="shared" si="83"/>
        <v>1</v>
      </c>
      <c r="CR8" s="11">
        <f t="shared" si="84"/>
        <v>1</v>
      </c>
      <c r="CS8" s="11">
        <f t="shared" si="85"/>
        <v>1</v>
      </c>
      <c r="CT8" s="11">
        <f t="shared" si="86"/>
        <v>1</v>
      </c>
      <c r="CU8" s="11">
        <f t="shared" si="87"/>
        <v>0</v>
      </c>
      <c r="CV8" s="11">
        <f t="shared" si="88"/>
        <v>0</v>
      </c>
      <c r="CW8" s="17">
        <f t="shared" si="89"/>
        <v>4</v>
      </c>
      <c r="CX8" s="11">
        <f t="shared" si="90"/>
        <v>0</v>
      </c>
      <c r="CY8" s="11">
        <f t="shared" si="91"/>
        <v>1</v>
      </c>
      <c r="CZ8" s="11">
        <f t="shared" si="92"/>
        <v>1</v>
      </c>
      <c r="DA8" s="11">
        <f t="shared" si="93"/>
        <v>0</v>
      </c>
      <c r="DB8" s="11">
        <f t="shared" si="94"/>
        <v>0</v>
      </c>
      <c r="DC8" s="11">
        <f t="shared" si="95"/>
        <v>0</v>
      </c>
      <c r="DD8" s="17">
        <f t="shared" si="96"/>
        <v>2</v>
      </c>
      <c r="DE8" s="12" t="s">
        <v>1375</v>
      </c>
      <c r="DF8" s="12" t="s">
        <v>1376</v>
      </c>
      <c r="DG8" s="13">
        <v>3177</v>
      </c>
      <c r="DH8" s="17">
        <f t="shared" si="97"/>
        <v>5</v>
      </c>
      <c r="DI8" s="17">
        <f t="shared" si="98"/>
        <v>3.9</v>
      </c>
      <c r="DJ8" s="10" t="str">
        <f t="shared" si="99"/>
        <v>Mycket bra</v>
      </c>
    </row>
    <row r="9" spans="1:114" ht="15" x14ac:dyDescent="0.25">
      <c r="A9" s="6" t="s">
        <v>222</v>
      </c>
      <c r="B9" s="7">
        <v>1382</v>
      </c>
      <c r="C9" s="6" t="s">
        <v>223</v>
      </c>
      <c r="D9" s="9" t="str">
        <f t="shared" si="0"/>
        <v>Erika Svensson</v>
      </c>
      <c r="E9" s="10" t="str">
        <f t="shared" si="1"/>
        <v>erika.svensson@falkenberg.se</v>
      </c>
      <c r="F9" s="10" t="str">
        <f t="shared" si="2"/>
        <v>Ungdomschef</v>
      </c>
      <c r="G9" s="11">
        <f t="shared" si="3"/>
        <v>1.25</v>
      </c>
      <c r="H9" s="11">
        <f t="shared" si="4"/>
        <v>0</v>
      </c>
      <c r="I9" s="11">
        <f t="shared" si="5"/>
        <v>1.25</v>
      </c>
      <c r="J9" s="11">
        <f t="shared" si="6"/>
        <v>1.25</v>
      </c>
      <c r="K9" s="11">
        <f t="shared" si="7"/>
        <v>0</v>
      </c>
      <c r="L9" s="10">
        <f t="shared" si="8"/>
        <v>3.75</v>
      </c>
      <c r="M9" s="11">
        <f t="shared" si="9"/>
        <v>1</v>
      </c>
      <c r="N9" s="11">
        <f t="shared" si="10"/>
        <v>0</v>
      </c>
      <c r="O9" s="11">
        <f t="shared" si="11"/>
        <v>1</v>
      </c>
      <c r="P9" s="11">
        <f t="shared" si="12"/>
        <v>1</v>
      </c>
      <c r="Q9" s="11">
        <f t="shared" si="13"/>
        <v>1</v>
      </c>
      <c r="R9" s="11">
        <f t="shared" si="14"/>
        <v>0</v>
      </c>
      <c r="S9" s="10">
        <f t="shared" si="15"/>
        <v>4</v>
      </c>
      <c r="T9" s="11">
        <f t="shared" si="16"/>
        <v>0.625</v>
      </c>
      <c r="U9" s="11">
        <f t="shared" si="17"/>
        <v>0.625</v>
      </c>
      <c r="V9" s="11">
        <f t="shared" si="18"/>
        <v>0.625</v>
      </c>
      <c r="W9" s="11">
        <f t="shared" si="19"/>
        <v>0</v>
      </c>
      <c r="X9" s="11">
        <f t="shared" si="20"/>
        <v>0.625</v>
      </c>
      <c r="Y9" s="11">
        <f t="shared" si="21"/>
        <v>0.625</v>
      </c>
      <c r="Z9" s="11">
        <f t="shared" si="22"/>
        <v>0.625</v>
      </c>
      <c r="AA9" s="11">
        <f t="shared" si="23"/>
        <v>0.625</v>
      </c>
      <c r="AB9" s="11">
        <f t="shared" si="24"/>
        <v>0</v>
      </c>
      <c r="AC9" s="10">
        <f t="shared" si="25"/>
        <v>4.375</v>
      </c>
      <c r="AD9" s="11">
        <f t="shared" si="26"/>
        <v>0</v>
      </c>
      <c r="AE9" s="11">
        <f t="shared" si="27"/>
        <v>2</v>
      </c>
      <c r="AF9" s="11">
        <f t="shared" si="28"/>
        <v>0</v>
      </c>
      <c r="AG9" s="11">
        <f t="shared" si="29"/>
        <v>2</v>
      </c>
      <c r="AH9" s="11">
        <f t="shared" si="30"/>
        <v>0</v>
      </c>
      <c r="AI9" s="11">
        <f t="shared" si="31"/>
        <v>0</v>
      </c>
      <c r="AJ9" s="10">
        <f t="shared" si="32"/>
        <v>4</v>
      </c>
      <c r="AK9" s="11">
        <f t="shared" si="33"/>
        <v>1</v>
      </c>
      <c r="AL9" s="11">
        <f t="shared" si="34"/>
        <v>1</v>
      </c>
      <c r="AM9" s="11">
        <f t="shared" si="35"/>
        <v>1</v>
      </c>
      <c r="AN9" s="11">
        <f t="shared" si="36"/>
        <v>1</v>
      </c>
      <c r="AO9" s="11">
        <f t="shared" si="37"/>
        <v>1</v>
      </c>
      <c r="AP9" s="11">
        <f t="shared" si="38"/>
        <v>0</v>
      </c>
      <c r="AQ9" s="10">
        <f t="shared" si="39"/>
        <v>5</v>
      </c>
      <c r="AR9" s="11">
        <f t="shared" si="40"/>
        <v>1</v>
      </c>
      <c r="AS9" s="11">
        <f t="shared" si="41"/>
        <v>1</v>
      </c>
      <c r="AT9" s="11">
        <f t="shared" si="42"/>
        <v>1</v>
      </c>
      <c r="AU9" s="11">
        <f t="shared" si="43"/>
        <v>1</v>
      </c>
      <c r="AV9" s="11">
        <f t="shared" si="44"/>
        <v>0</v>
      </c>
      <c r="AW9" s="11">
        <f t="shared" si="45"/>
        <v>0</v>
      </c>
      <c r="AX9" s="10">
        <f t="shared" si="46"/>
        <v>4</v>
      </c>
      <c r="AY9" s="12" t="s">
        <v>1377</v>
      </c>
      <c r="AZ9" s="12">
        <v>897</v>
      </c>
      <c r="BA9" s="13">
        <v>2605</v>
      </c>
      <c r="BB9" s="10">
        <f t="shared" si="47"/>
        <v>3</v>
      </c>
      <c r="BC9" s="37" t="s">
        <v>1787</v>
      </c>
      <c r="BD9" s="17">
        <f t="shared" si="48"/>
        <v>4</v>
      </c>
      <c r="BE9" s="10" t="str">
        <f t="shared" si="49"/>
        <v>Mycket bra</v>
      </c>
      <c r="BF9" s="6" t="s">
        <v>222</v>
      </c>
      <c r="BG9" s="7">
        <v>1382</v>
      </c>
      <c r="BH9" s="6" t="s">
        <v>223</v>
      </c>
      <c r="BI9" s="9" t="str">
        <f t="shared" si="50"/>
        <v>Erika Svensson</v>
      </c>
      <c r="BJ9" s="10" t="str">
        <f t="shared" si="51"/>
        <v>erika.svensson@falkenberg.se</v>
      </c>
      <c r="BK9" s="10" t="str">
        <f t="shared" si="52"/>
        <v>Ungdomschef</v>
      </c>
      <c r="BL9" s="10"/>
      <c r="BM9" s="11">
        <f t="shared" si="53"/>
        <v>1.25</v>
      </c>
      <c r="BN9" s="11">
        <f t="shared" si="54"/>
        <v>0</v>
      </c>
      <c r="BO9" s="11">
        <f t="shared" si="55"/>
        <v>1.25</v>
      </c>
      <c r="BP9" s="11">
        <f t="shared" si="56"/>
        <v>1.25</v>
      </c>
      <c r="BQ9" s="11">
        <f t="shared" si="57"/>
        <v>0</v>
      </c>
      <c r="BR9" s="17">
        <f t="shared" si="58"/>
        <v>3.75</v>
      </c>
      <c r="BS9" s="11">
        <f t="shared" si="59"/>
        <v>1</v>
      </c>
      <c r="BT9" s="11">
        <f t="shared" si="60"/>
        <v>0</v>
      </c>
      <c r="BU9" s="11">
        <f t="shared" si="61"/>
        <v>1</v>
      </c>
      <c r="BV9" s="11">
        <f t="shared" si="62"/>
        <v>1</v>
      </c>
      <c r="BW9" s="11">
        <f t="shared" si="63"/>
        <v>1</v>
      </c>
      <c r="BX9" s="11">
        <f t="shared" si="64"/>
        <v>0</v>
      </c>
      <c r="BY9" s="17">
        <f t="shared" si="65"/>
        <v>4</v>
      </c>
      <c r="BZ9" s="11">
        <f t="shared" si="66"/>
        <v>0.625</v>
      </c>
      <c r="CA9" s="11">
        <f t="shared" si="67"/>
        <v>0.625</v>
      </c>
      <c r="CB9" s="11">
        <f t="shared" si="68"/>
        <v>0.625</v>
      </c>
      <c r="CC9" s="11">
        <f t="shared" si="69"/>
        <v>0</v>
      </c>
      <c r="CD9" s="11">
        <f t="shared" si="70"/>
        <v>0.625</v>
      </c>
      <c r="CE9" s="11">
        <f t="shared" si="71"/>
        <v>0.625</v>
      </c>
      <c r="CF9" s="11">
        <f t="shared" si="72"/>
        <v>0.625</v>
      </c>
      <c r="CG9" s="11">
        <f t="shared" si="73"/>
        <v>0.625</v>
      </c>
      <c r="CH9" s="11">
        <f t="shared" si="74"/>
        <v>0</v>
      </c>
      <c r="CI9" s="17">
        <f t="shared" si="75"/>
        <v>4.375</v>
      </c>
      <c r="CJ9" s="11">
        <f t="shared" si="76"/>
        <v>0</v>
      </c>
      <c r="CK9" s="11">
        <f t="shared" si="77"/>
        <v>2</v>
      </c>
      <c r="CL9" s="11">
        <f t="shared" si="78"/>
        <v>0</v>
      </c>
      <c r="CM9" s="11">
        <f t="shared" si="79"/>
        <v>2</v>
      </c>
      <c r="CN9" s="11">
        <f t="shared" si="80"/>
        <v>0</v>
      </c>
      <c r="CO9" s="11">
        <f t="shared" si="81"/>
        <v>0</v>
      </c>
      <c r="CP9" s="17">
        <f t="shared" si="82"/>
        <v>4</v>
      </c>
      <c r="CQ9" s="11">
        <f t="shared" si="83"/>
        <v>1</v>
      </c>
      <c r="CR9" s="11">
        <f t="shared" si="84"/>
        <v>1</v>
      </c>
      <c r="CS9" s="11">
        <f t="shared" si="85"/>
        <v>1</v>
      </c>
      <c r="CT9" s="11">
        <f t="shared" si="86"/>
        <v>1</v>
      </c>
      <c r="CU9" s="11">
        <f t="shared" si="87"/>
        <v>1</v>
      </c>
      <c r="CV9" s="11">
        <f t="shared" si="88"/>
        <v>0</v>
      </c>
      <c r="CW9" s="17">
        <f t="shared" si="89"/>
        <v>5</v>
      </c>
      <c r="CX9" s="11">
        <f t="shared" si="90"/>
        <v>1</v>
      </c>
      <c r="CY9" s="11">
        <f t="shared" si="91"/>
        <v>1</v>
      </c>
      <c r="CZ9" s="11">
        <f t="shared" si="92"/>
        <v>1</v>
      </c>
      <c r="DA9" s="11">
        <f t="shared" si="93"/>
        <v>1</v>
      </c>
      <c r="DB9" s="11">
        <f t="shared" si="94"/>
        <v>0</v>
      </c>
      <c r="DC9" s="11">
        <f t="shared" si="95"/>
        <v>0</v>
      </c>
      <c r="DD9" s="17">
        <f t="shared" si="96"/>
        <v>4</v>
      </c>
      <c r="DE9" s="12" t="s">
        <v>1377</v>
      </c>
      <c r="DF9" s="12">
        <v>897</v>
      </c>
      <c r="DG9" s="13">
        <v>2605</v>
      </c>
      <c r="DH9" s="17">
        <f t="shared" si="97"/>
        <v>3</v>
      </c>
      <c r="DI9" s="17">
        <f t="shared" si="98"/>
        <v>4</v>
      </c>
      <c r="DJ9" s="10" t="str">
        <f t="shared" si="99"/>
        <v>Mycket bra</v>
      </c>
    </row>
    <row r="10" spans="1:114" ht="15" x14ac:dyDescent="0.25">
      <c r="A10" s="6" t="s">
        <v>222</v>
      </c>
      <c r="B10" s="7">
        <v>1384</v>
      </c>
      <c r="C10" s="6" t="s">
        <v>239</v>
      </c>
      <c r="D10" s="9" t="str">
        <f t="shared" si="0"/>
        <v>Stefan Löfmark</v>
      </c>
      <c r="E10" s="10" t="str">
        <f t="shared" si="1"/>
        <v>stefan.lofmark@kungsbacka.se</v>
      </c>
      <c r="F10" s="10" t="str">
        <f t="shared" si="2"/>
        <v>Enhetschef för Ung i Kungsbacka</v>
      </c>
      <c r="G10" s="11">
        <f t="shared" si="3"/>
        <v>1.25</v>
      </c>
      <c r="H10" s="11">
        <f t="shared" si="4"/>
        <v>1.25</v>
      </c>
      <c r="I10" s="11">
        <f t="shared" si="5"/>
        <v>1.25</v>
      </c>
      <c r="J10" s="11">
        <f t="shared" si="6"/>
        <v>1.25</v>
      </c>
      <c r="K10" s="11">
        <f t="shared" si="7"/>
        <v>0</v>
      </c>
      <c r="L10" s="10">
        <f t="shared" si="8"/>
        <v>5</v>
      </c>
      <c r="M10" s="11">
        <f t="shared" si="9"/>
        <v>1</v>
      </c>
      <c r="N10" s="11">
        <f t="shared" si="10"/>
        <v>1</v>
      </c>
      <c r="O10" s="11">
        <f t="shared" si="11"/>
        <v>1</v>
      </c>
      <c r="P10" s="11">
        <f t="shared" si="12"/>
        <v>1</v>
      </c>
      <c r="Q10" s="11">
        <f t="shared" si="13"/>
        <v>0</v>
      </c>
      <c r="R10" s="11">
        <f t="shared" si="14"/>
        <v>0</v>
      </c>
      <c r="S10" s="10">
        <f t="shared" si="15"/>
        <v>4</v>
      </c>
      <c r="T10" s="11">
        <f t="shared" si="16"/>
        <v>0.625</v>
      </c>
      <c r="U10" s="11">
        <f t="shared" si="17"/>
        <v>0.625</v>
      </c>
      <c r="V10" s="11">
        <f t="shared" si="18"/>
        <v>0.625</v>
      </c>
      <c r="W10" s="11">
        <f t="shared" si="19"/>
        <v>0.625</v>
      </c>
      <c r="X10" s="11">
        <f t="shared" si="20"/>
        <v>0</v>
      </c>
      <c r="Y10" s="11">
        <f t="shared" si="21"/>
        <v>0.625</v>
      </c>
      <c r="Z10" s="11">
        <f t="shared" si="22"/>
        <v>0.625</v>
      </c>
      <c r="AA10" s="11">
        <f t="shared" si="23"/>
        <v>0.625</v>
      </c>
      <c r="AB10" s="11">
        <f t="shared" si="24"/>
        <v>0</v>
      </c>
      <c r="AC10" s="10">
        <f t="shared" si="25"/>
        <v>4.375</v>
      </c>
      <c r="AD10" s="11">
        <f t="shared" si="26"/>
        <v>1</v>
      </c>
      <c r="AE10" s="11">
        <f t="shared" si="27"/>
        <v>0</v>
      </c>
      <c r="AF10" s="11">
        <f t="shared" si="28"/>
        <v>0</v>
      </c>
      <c r="AG10" s="11">
        <f t="shared" si="29"/>
        <v>2</v>
      </c>
      <c r="AH10" s="11">
        <f t="shared" si="30"/>
        <v>0</v>
      </c>
      <c r="AI10" s="11">
        <f t="shared" si="31"/>
        <v>0</v>
      </c>
      <c r="AJ10" s="10">
        <f t="shared" si="32"/>
        <v>3</v>
      </c>
      <c r="AK10" s="11">
        <f t="shared" si="33"/>
        <v>1</v>
      </c>
      <c r="AL10" s="11">
        <f t="shared" si="34"/>
        <v>1</v>
      </c>
      <c r="AM10" s="11">
        <f t="shared" si="35"/>
        <v>1</v>
      </c>
      <c r="AN10" s="11">
        <f t="shared" si="36"/>
        <v>1</v>
      </c>
      <c r="AO10" s="11">
        <f t="shared" si="37"/>
        <v>0</v>
      </c>
      <c r="AP10" s="11">
        <f t="shared" si="38"/>
        <v>0</v>
      </c>
      <c r="AQ10" s="10">
        <f t="shared" si="39"/>
        <v>4</v>
      </c>
      <c r="AR10" s="11">
        <f t="shared" si="40"/>
        <v>0</v>
      </c>
      <c r="AS10" s="11">
        <f t="shared" si="41"/>
        <v>1</v>
      </c>
      <c r="AT10" s="11">
        <f t="shared" si="42"/>
        <v>1</v>
      </c>
      <c r="AU10" s="11">
        <f t="shared" si="43"/>
        <v>0</v>
      </c>
      <c r="AV10" s="11">
        <f t="shared" si="44"/>
        <v>1</v>
      </c>
      <c r="AW10" s="11">
        <f t="shared" si="45"/>
        <v>0</v>
      </c>
      <c r="AX10" s="10">
        <f t="shared" si="46"/>
        <v>3</v>
      </c>
      <c r="AY10" s="12" t="s">
        <v>1378</v>
      </c>
      <c r="AZ10" s="12" t="s">
        <v>1379</v>
      </c>
      <c r="BA10" s="13">
        <v>2659</v>
      </c>
      <c r="BB10" s="10">
        <f t="shared" si="47"/>
        <v>3</v>
      </c>
      <c r="BC10" s="36" t="s">
        <v>1786</v>
      </c>
      <c r="BD10" s="17">
        <f t="shared" si="48"/>
        <v>3.8</v>
      </c>
      <c r="BE10" s="10" t="str">
        <f t="shared" si="49"/>
        <v>Mycket bra</v>
      </c>
      <c r="BF10" s="6" t="s">
        <v>222</v>
      </c>
      <c r="BG10" s="7">
        <v>1384</v>
      </c>
      <c r="BH10" s="6" t="s">
        <v>239</v>
      </c>
      <c r="BI10" s="9" t="str">
        <f t="shared" si="50"/>
        <v>Stefan Löfmark</v>
      </c>
      <c r="BJ10" s="10" t="str">
        <f t="shared" si="51"/>
        <v>stefan.lofmark@kungsbacka.se</v>
      </c>
      <c r="BK10" s="10" t="str">
        <f t="shared" si="52"/>
        <v>Enhetschef för Ung i Kungsbacka</v>
      </c>
      <c r="BL10" s="10"/>
      <c r="BM10" s="11">
        <f t="shared" si="53"/>
        <v>1.25</v>
      </c>
      <c r="BN10" s="11">
        <f t="shared" si="54"/>
        <v>1.25</v>
      </c>
      <c r="BO10" s="11">
        <f t="shared" si="55"/>
        <v>1.25</v>
      </c>
      <c r="BP10" s="11">
        <f t="shared" si="56"/>
        <v>1.25</v>
      </c>
      <c r="BQ10" s="11">
        <f t="shared" si="57"/>
        <v>0</v>
      </c>
      <c r="BR10" s="17">
        <f t="shared" si="58"/>
        <v>5</v>
      </c>
      <c r="BS10" s="11">
        <f t="shared" si="59"/>
        <v>1</v>
      </c>
      <c r="BT10" s="11">
        <f t="shared" si="60"/>
        <v>1</v>
      </c>
      <c r="BU10" s="11">
        <f t="shared" si="61"/>
        <v>1</v>
      </c>
      <c r="BV10" s="11">
        <f t="shared" si="62"/>
        <v>1</v>
      </c>
      <c r="BW10" s="11">
        <f t="shared" si="63"/>
        <v>0</v>
      </c>
      <c r="BX10" s="11">
        <f t="shared" si="64"/>
        <v>0</v>
      </c>
      <c r="BY10" s="17">
        <f t="shared" si="65"/>
        <v>4</v>
      </c>
      <c r="BZ10" s="11">
        <f t="shared" si="66"/>
        <v>0.625</v>
      </c>
      <c r="CA10" s="11">
        <f t="shared" si="67"/>
        <v>0.625</v>
      </c>
      <c r="CB10" s="11">
        <f t="shared" si="68"/>
        <v>0.625</v>
      </c>
      <c r="CC10" s="11">
        <f t="shared" si="69"/>
        <v>0.625</v>
      </c>
      <c r="CD10" s="11">
        <f t="shared" si="70"/>
        <v>0</v>
      </c>
      <c r="CE10" s="11">
        <f t="shared" si="71"/>
        <v>0.625</v>
      </c>
      <c r="CF10" s="11">
        <f t="shared" si="72"/>
        <v>0.625</v>
      </c>
      <c r="CG10" s="11">
        <f t="shared" si="73"/>
        <v>0.625</v>
      </c>
      <c r="CH10" s="11">
        <f t="shared" si="74"/>
        <v>0</v>
      </c>
      <c r="CI10" s="17">
        <f t="shared" si="75"/>
        <v>4.375</v>
      </c>
      <c r="CJ10" s="11">
        <f t="shared" si="76"/>
        <v>1</v>
      </c>
      <c r="CK10" s="11">
        <f t="shared" si="77"/>
        <v>0</v>
      </c>
      <c r="CL10" s="11">
        <f t="shared" si="78"/>
        <v>0</v>
      </c>
      <c r="CM10" s="11">
        <f t="shared" si="79"/>
        <v>2</v>
      </c>
      <c r="CN10" s="11">
        <f t="shared" si="80"/>
        <v>0</v>
      </c>
      <c r="CO10" s="11">
        <f t="shared" si="81"/>
        <v>0</v>
      </c>
      <c r="CP10" s="17">
        <f t="shared" si="82"/>
        <v>3</v>
      </c>
      <c r="CQ10" s="11">
        <f t="shared" si="83"/>
        <v>1</v>
      </c>
      <c r="CR10" s="11">
        <f t="shared" si="84"/>
        <v>1</v>
      </c>
      <c r="CS10" s="11">
        <f t="shared" si="85"/>
        <v>1</v>
      </c>
      <c r="CT10" s="11">
        <f t="shared" si="86"/>
        <v>1</v>
      </c>
      <c r="CU10" s="11">
        <f t="shared" si="87"/>
        <v>0</v>
      </c>
      <c r="CV10" s="11">
        <f t="shared" si="88"/>
        <v>0</v>
      </c>
      <c r="CW10" s="17">
        <f t="shared" si="89"/>
        <v>4</v>
      </c>
      <c r="CX10" s="11">
        <f t="shared" si="90"/>
        <v>0</v>
      </c>
      <c r="CY10" s="11">
        <f t="shared" si="91"/>
        <v>1</v>
      </c>
      <c r="CZ10" s="11">
        <f t="shared" si="92"/>
        <v>1</v>
      </c>
      <c r="DA10" s="11">
        <f t="shared" si="93"/>
        <v>0</v>
      </c>
      <c r="DB10" s="11">
        <f t="shared" si="94"/>
        <v>1</v>
      </c>
      <c r="DC10" s="11">
        <f t="shared" si="95"/>
        <v>0</v>
      </c>
      <c r="DD10" s="17">
        <f t="shared" si="96"/>
        <v>3</v>
      </c>
      <c r="DE10" s="12" t="s">
        <v>1378</v>
      </c>
      <c r="DF10" s="12" t="s">
        <v>1379</v>
      </c>
      <c r="DG10" s="13">
        <v>2659</v>
      </c>
      <c r="DH10" s="17">
        <f t="shared" si="97"/>
        <v>3</v>
      </c>
      <c r="DI10" s="17">
        <f t="shared" si="98"/>
        <v>3.8</v>
      </c>
      <c r="DJ10" s="10" t="str">
        <f t="shared" si="99"/>
        <v>Mycket bra</v>
      </c>
    </row>
    <row r="12" spans="1:114" ht="15" x14ac:dyDescent="0.25">
      <c r="C12" s="19" t="s">
        <v>1726</v>
      </c>
      <c r="BC12" s="36" t="s">
        <v>1786</v>
      </c>
      <c r="BD12" s="62">
        <f>SUM(BD5:BD10)/COUNT(BD5:BD10)</f>
        <v>3.25</v>
      </c>
      <c r="BR12" s="62">
        <f>SUM(BR5:BR10)/COUNT(BR5:BR10)</f>
        <v>3.125</v>
      </c>
      <c r="BY12" s="62">
        <f>SUM(BY5:BY10)/COUNT(BY5:BY10)</f>
        <v>3.1666666666666665</v>
      </c>
      <c r="CI12" s="62">
        <f>SUM(CI5:CI10)/COUNT(CI5:CI10)</f>
        <v>3.8541666666666665</v>
      </c>
      <c r="CP12" s="62">
        <f>SUM(CP5:CP10)/COUNT(CP5:CP10)</f>
        <v>3</v>
      </c>
      <c r="CW12" s="62">
        <f>SUM(CW5:CW10)/COUNT(CW5:CW10)</f>
        <v>3.8333333333333335</v>
      </c>
      <c r="DD12" s="62">
        <f>SUM(DD5:DD10)/COUNT(DD5:DD10)</f>
        <v>2.8333333333333335</v>
      </c>
      <c r="DH12" s="62">
        <f>SUM(DH5:DH10)/COUNT(DH5:DH10)</f>
        <v>2.8333333333333335</v>
      </c>
      <c r="DI12" s="62">
        <f>SUM(DI5:DI10)/COUNT(DI5:DI10)</f>
        <v>3.25</v>
      </c>
    </row>
  </sheetData>
  <conditionalFormatting sqref="BE5:BE10">
    <cfRule type="cellIs" dxfId="453" priority="66" operator="equal">
      <formula>"Mycket bra"</formula>
    </cfRule>
  </conditionalFormatting>
  <conditionalFormatting sqref="BE5:BE10">
    <cfRule type="cellIs" dxfId="452" priority="67" operator="equal">
      <formula>"Bra"</formula>
    </cfRule>
  </conditionalFormatting>
  <conditionalFormatting sqref="BE5:BE10">
    <cfRule type="cellIs" dxfId="451" priority="68" operator="equal">
      <formula>"Varken eller"</formula>
    </cfRule>
  </conditionalFormatting>
  <conditionalFormatting sqref="BE5:BE10">
    <cfRule type="cellIs" dxfId="450" priority="69" operator="equal">
      <formula>"Dålig"</formula>
    </cfRule>
  </conditionalFormatting>
  <conditionalFormatting sqref="BE5:BE10">
    <cfRule type="cellIs" dxfId="449" priority="70" operator="equal">
      <formula>"Mycket dålig"</formula>
    </cfRule>
  </conditionalFormatting>
  <conditionalFormatting sqref="L5:L10 S5:S10 AC5:AC10 AJ5:AJ10 AQ5:AQ10 AX5:AX10 BB5:BD10 BD12">
    <cfRule type="cellIs" dxfId="448" priority="71" operator="lessThan">
      <formula>1</formula>
    </cfRule>
  </conditionalFormatting>
  <conditionalFormatting sqref="L5:L10 S5:S10 AC5:AC10 AJ5:AJ10 AQ5:AQ10 AX5:AX10 BB5:BD10 BD12">
    <cfRule type="cellIs" dxfId="447" priority="72" operator="lessThan">
      <formula>2</formula>
    </cfRule>
  </conditionalFormatting>
  <conditionalFormatting sqref="L5:L10 S5:S10 AC5:AC10 AJ5:AJ10 AQ5:AQ10 AX5:AX10 BB5:BD10 BD12">
    <cfRule type="cellIs" dxfId="446" priority="73" operator="lessThan">
      <formula>3</formula>
    </cfRule>
  </conditionalFormatting>
  <conditionalFormatting sqref="L5:L10 S5:S10 AC5:AC10 AJ5:AJ10 AQ5:AQ10 AX5:AX10 BB5:BD10 BD12">
    <cfRule type="cellIs" dxfId="445" priority="74" operator="lessThan">
      <formula>4</formula>
    </cfRule>
  </conditionalFormatting>
  <conditionalFormatting sqref="L5:L10 S5:S10 AC5:AC10 AJ5:AJ10 AQ5:AQ10 AX5:AX10 BB5:BD10 BD12">
    <cfRule type="cellIs" dxfId="444" priority="75" operator="lessThan">
      <formula>5</formula>
    </cfRule>
  </conditionalFormatting>
  <conditionalFormatting sqref="L5:L10 S5:S10 AC5:AC10 AJ5:AJ10 AQ5:AQ10 AX5:AX10 BB5:BD10 BD12">
    <cfRule type="cellIs" dxfId="443" priority="76" operator="lessThan">
      <formula>6</formula>
    </cfRule>
  </conditionalFormatting>
  <conditionalFormatting sqref="DJ5:DJ10">
    <cfRule type="cellIs" dxfId="442" priority="55" operator="equal">
      <formula>"Mycket bra"</formula>
    </cfRule>
  </conditionalFormatting>
  <conditionalFormatting sqref="DJ5:DJ10">
    <cfRule type="cellIs" dxfId="441" priority="56" operator="equal">
      <formula>"Bra"</formula>
    </cfRule>
  </conditionalFormatting>
  <conditionalFormatting sqref="DJ5:DJ10">
    <cfRule type="cellIs" dxfId="440" priority="57" operator="equal">
      <formula>"Varken eller"</formula>
    </cfRule>
  </conditionalFormatting>
  <conditionalFormatting sqref="DJ5:DJ10">
    <cfRule type="cellIs" dxfId="439" priority="58" operator="equal">
      <formula>"Dålig"</formula>
    </cfRule>
  </conditionalFormatting>
  <conditionalFormatting sqref="DJ5:DJ10">
    <cfRule type="cellIs" dxfId="438" priority="59" operator="equal">
      <formula>"Mycket dålig"</formula>
    </cfRule>
  </conditionalFormatting>
  <conditionalFormatting sqref="BR5:BR10 BY5:BY10 CI5:CI10 CP5:CP10 CW5:CW10 DD5:DD10 DH5:DI10">
    <cfRule type="cellIs" dxfId="437" priority="60" operator="lessThan">
      <formula>1</formula>
    </cfRule>
  </conditionalFormatting>
  <conditionalFormatting sqref="BR5:BR10 BY5:BY10 CI5:CI10 CP5:CP10 CW5:CW10 DD5:DD10 DH5:DI10">
    <cfRule type="cellIs" dxfId="436" priority="61" operator="lessThan">
      <formula>2</formula>
    </cfRule>
  </conditionalFormatting>
  <conditionalFormatting sqref="BR5:BR10 BY5:BY10 CI5:CI10 CP5:CP10 CW5:CW10 DD5:DD10 DH5:DI10">
    <cfRule type="cellIs" dxfId="435" priority="62" operator="lessThan">
      <formula>3</formula>
    </cfRule>
  </conditionalFormatting>
  <conditionalFormatting sqref="BR5:BR10 BY5:BY10 CI5:CI10 CP5:CP10 CW5:CW10 DD5:DD10 DH5:DI10">
    <cfRule type="cellIs" dxfId="434" priority="63" operator="lessThan">
      <formula>4</formula>
    </cfRule>
  </conditionalFormatting>
  <conditionalFormatting sqref="BR5:BR10 BY5:BY10 CI5:CI10 CP5:CP10 CW5:CW10 DD5:DD10 DH5:DI10">
    <cfRule type="cellIs" dxfId="433" priority="64" operator="lessThan">
      <formula>5</formula>
    </cfRule>
  </conditionalFormatting>
  <conditionalFormatting sqref="BR5:BR10 BY5:BY10 CI5:CI10 CP5:CP10 CW5:CW10 DD5:DD10 DH5:DI10">
    <cfRule type="cellIs" dxfId="432" priority="65" operator="lessThan">
      <formula>6</formula>
    </cfRule>
  </conditionalFormatting>
  <conditionalFormatting sqref="BC12">
    <cfRule type="cellIs" dxfId="431" priority="49" operator="lessThan">
      <formula>1</formula>
    </cfRule>
  </conditionalFormatting>
  <conditionalFormatting sqref="BC12">
    <cfRule type="cellIs" dxfId="430" priority="50" operator="lessThan">
      <formula>2</formula>
    </cfRule>
  </conditionalFormatting>
  <conditionalFormatting sqref="BC12">
    <cfRule type="cellIs" dxfId="429" priority="51" operator="lessThan">
      <formula>3</formula>
    </cfRule>
  </conditionalFormatting>
  <conditionalFormatting sqref="BC12">
    <cfRule type="cellIs" dxfId="428" priority="52" operator="lessThan">
      <formula>4</formula>
    </cfRule>
  </conditionalFormatting>
  <conditionalFormatting sqref="BC12">
    <cfRule type="cellIs" dxfId="427" priority="53" operator="lessThan">
      <formula>5</formula>
    </cfRule>
  </conditionalFormatting>
  <conditionalFormatting sqref="BC12">
    <cfRule type="cellIs" dxfId="426" priority="54" operator="lessThan">
      <formula>6</formula>
    </cfRule>
  </conditionalFormatting>
  <conditionalFormatting sqref="BR12">
    <cfRule type="cellIs" dxfId="425" priority="43" operator="lessThan">
      <formula>1</formula>
    </cfRule>
  </conditionalFormatting>
  <conditionalFormatting sqref="BR12">
    <cfRule type="cellIs" dxfId="424" priority="44" operator="lessThan">
      <formula>2</formula>
    </cfRule>
  </conditionalFormatting>
  <conditionalFormatting sqref="BR12">
    <cfRule type="cellIs" dxfId="423" priority="45" operator="lessThan">
      <formula>3</formula>
    </cfRule>
  </conditionalFormatting>
  <conditionalFormatting sqref="BR12">
    <cfRule type="cellIs" dxfId="422" priority="46" operator="lessThan">
      <formula>4</formula>
    </cfRule>
  </conditionalFormatting>
  <conditionalFormatting sqref="BR12">
    <cfRule type="cellIs" dxfId="421" priority="47" operator="lessThan">
      <formula>5</formula>
    </cfRule>
  </conditionalFormatting>
  <conditionalFormatting sqref="BR12">
    <cfRule type="cellIs" dxfId="420" priority="48" operator="lessThan">
      <formula>6</formula>
    </cfRule>
  </conditionalFormatting>
  <conditionalFormatting sqref="BY12">
    <cfRule type="cellIs" dxfId="419" priority="37" operator="lessThan">
      <formula>1</formula>
    </cfRule>
  </conditionalFormatting>
  <conditionalFormatting sqref="BY12">
    <cfRule type="cellIs" dxfId="418" priority="38" operator="lessThan">
      <formula>2</formula>
    </cfRule>
  </conditionalFormatting>
  <conditionalFormatting sqref="BY12">
    <cfRule type="cellIs" dxfId="417" priority="39" operator="lessThan">
      <formula>3</formula>
    </cfRule>
  </conditionalFormatting>
  <conditionalFormatting sqref="BY12">
    <cfRule type="cellIs" dxfId="416" priority="40" operator="lessThan">
      <formula>4</formula>
    </cfRule>
  </conditionalFormatting>
  <conditionalFormatting sqref="BY12">
    <cfRule type="cellIs" dxfId="415" priority="41" operator="lessThan">
      <formula>5</formula>
    </cfRule>
  </conditionalFormatting>
  <conditionalFormatting sqref="BY12">
    <cfRule type="cellIs" dxfId="414" priority="42" operator="lessThan">
      <formula>6</formula>
    </cfRule>
  </conditionalFormatting>
  <conditionalFormatting sqref="CI12">
    <cfRule type="cellIs" dxfId="413" priority="31" operator="lessThan">
      <formula>1</formula>
    </cfRule>
  </conditionalFormatting>
  <conditionalFormatting sqref="CI12">
    <cfRule type="cellIs" dxfId="412" priority="32" operator="lessThan">
      <formula>2</formula>
    </cfRule>
  </conditionalFormatting>
  <conditionalFormatting sqref="CI12">
    <cfRule type="cellIs" dxfId="411" priority="33" operator="lessThan">
      <formula>3</formula>
    </cfRule>
  </conditionalFormatting>
  <conditionalFormatting sqref="CI12">
    <cfRule type="cellIs" dxfId="410" priority="34" operator="lessThan">
      <formula>4</formula>
    </cfRule>
  </conditionalFormatting>
  <conditionalFormatting sqref="CI12">
    <cfRule type="cellIs" dxfId="409" priority="35" operator="lessThan">
      <formula>5</formula>
    </cfRule>
  </conditionalFormatting>
  <conditionalFormatting sqref="CI12">
    <cfRule type="cellIs" dxfId="408" priority="36" operator="lessThan">
      <formula>6</formula>
    </cfRule>
  </conditionalFormatting>
  <conditionalFormatting sqref="CP12">
    <cfRule type="cellIs" dxfId="407" priority="25" operator="lessThan">
      <formula>1</formula>
    </cfRule>
  </conditionalFormatting>
  <conditionalFormatting sqref="CP12">
    <cfRule type="cellIs" dxfId="406" priority="26" operator="lessThan">
      <formula>2</formula>
    </cfRule>
  </conditionalFormatting>
  <conditionalFormatting sqref="CP12">
    <cfRule type="cellIs" dxfId="405" priority="27" operator="lessThan">
      <formula>3</formula>
    </cfRule>
  </conditionalFormatting>
  <conditionalFormatting sqref="CP12">
    <cfRule type="cellIs" dxfId="404" priority="28" operator="lessThan">
      <formula>4</formula>
    </cfRule>
  </conditionalFormatting>
  <conditionalFormatting sqref="CP12">
    <cfRule type="cellIs" dxfId="403" priority="29" operator="lessThan">
      <formula>5</formula>
    </cfRule>
  </conditionalFormatting>
  <conditionalFormatting sqref="CP12">
    <cfRule type="cellIs" dxfId="402" priority="30" operator="lessThan">
      <formula>6</formula>
    </cfRule>
  </conditionalFormatting>
  <conditionalFormatting sqref="CW12">
    <cfRule type="cellIs" dxfId="401" priority="19" operator="lessThan">
      <formula>1</formula>
    </cfRule>
  </conditionalFormatting>
  <conditionalFormatting sqref="CW12">
    <cfRule type="cellIs" dxfId="400" priority="20" operator="lessThan">
      <formula>2</formula>
    </cfRule>
  </conditionalFormatting>
  <conditionalFormatting sqref="CW12">
    <cfRule type="cellIs" dxfId="399" priority="21" operator="lessThan">
      <formula>3</formula>
    </cfRule>
  </conditionalFormatting>
  <conditionalFormatting sqref="CW12">
    <cfRule type="cellIs" dxfId="398" priority="22" operator="lessThan">
      <formula>4</formula>
    </cfRule>
  </conditionalFormatting>
  <conditionalFormatting sqref="CW12">
    <cfRule type="cellIs" dxfId="397" priority="23" operator="lessThan">
      <formula>5</formula>
    </cfRule>
  </conditionalFormatting>
  <conditionalFormatting sqref="CW12">
    <cfRule type="cellIs" dxfId="396" priority="24" operator="lessThan">
      <formula>6</formula>
    </cfRule>
  </conditionalFormatting>
  <conditionalFormatting sqref="DD12">
    <cfRule type="cellIs" dxfId="395" priority="13" operator="lessThan">
      <formula>1</formula>
    </cfRule>
  </conditionalFormatting>
  <conditionalFormatting sqref="DD12">
    <cfRule type="cellIs" dxfId="394" priority="14" operator="lessThan">
      <formula>2</formula>
    </cfRule>
  </conditionalFormatting>
  <conditionalFormatting sqref="DD12">
    <cfRule type="cellIs" dxfId="393" priority="15" operator="lessThan">
      <formula>3</formula>
    </cfRule>
  </conditionalFormatting>
  <conditionalFormatting sqref="DD12">
    <cfRule type="cellIs" dxfId="392" priority="16" operator="lessThan">
      <formula>4</formula>
    </cfRule>
  </conditionalFormatting>
  <conditionalFormatting sqref="DD12">
    <cfRule type="cellIs" dxfId="391" priority="17" operator="lessThan">
      <formula>5</formula>
    </cfRule>
  </conditionalFormatting>
  <conditionalFormatting sqref="DD12">
    <cfRule type="cellIs" dxfId="390" priority="18" operator="lessThan">
      <formula>6</formula>
    </cfRule>
  </conditionalFormatting>
  <conditionalFormatting sqref="DH12">
    <cfRule type="cellIs" dxfId="389" priority="7" operator="lessThan">
      <formula>1</formula>
    </cfRule>
  </conditionalFormatting>
  <conditionalFormatting sqref="DH12">
    <cfRule type="cellIs" dxfId="388" priority="8" operator="lessThan">
      <formula>2</formula>
    </cfRule>
  </conditionalFormatting>
  <conditionalFormatting sqref="DH12">
    <cfRule type="cellIs" dxfId="387" priority="9" operator="lessThan">
      <formula>3</formula>
    </cfRule>
  </conditionalFormatting>
  <conditionalFormatting sqref="DH12">
    <cfRule type="cellIs" dxfId="386" priority="10" operator="lessThan">
      <formula>4</formula>
    </cfRule>
  </conditionalFormatting>
  <conditionalFormatting sqref="DH12">
    <cfRule type="cellIs" dxfId="385" priority="11" operator="lessThan">
      <formula>5</formula>
    </cfRule>
  </conditionalFormatting>
  <conditionalFormatting sqref="DH12">
    <cfRule type="cellIs" dxfId="384" priority="12" operator="lessThan">
      <formula>6</formula>
    </cfRule>
  </conditionalFormatting>
  <conditionalFormatting sqref="DI12">
    <cfRule type="cellIs" dxfId="383" priority="1" operator="lessThan">
      <formula>1</formula>
    </cfRule>
  </conditionalFormatting>
  <conditionalFormatting sqref="DI12">
    <cfRule type="cellIs" dxfId="382" priority="2" operator="lessThan">
      <formula>2</formula>
    </cfRule>
  </conditionalFormatting>
  <conditionalFormatting sqref="DI12">
    <cfRule type="cellIs" dxfId="381" priority="3" operator="lessThan">
      <formula>3</formula>
    </cfRule>
  </conditionalFormatting>
  <conditionalFormatting sqref="DI12">
    <cfRule type="cellIs" dxfId="380" priority="4" operator="lessThan">
      <formula>4</formula>
    </cfRule>
  </conditionalFormatting>
  <conditionalFormatting sqref="DI12">
    <cfRule type="cellIs" dxfId="379" priority="5" operator="lessThan">
      <formula>5</formula>
    </cfRule>
  </conditionalFormatting>
  <conditionalFormatting sqref="DI12">
    <cfRule type="cellIs" dxfId="378" priority="6" operator="lessThan">
      <formula>6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H14"/>
  <sheetViews>
    <sheetView topLeftCell="C1" zoomScale="85" zoomScaleNormal="85" workbookViewId="0">
      <selection activeCell="DJ31" sqref="DJ31"/>
    </sheetView>
  </sheetViews>
  <sheetFormatPr defaultRowHeight="12.75" x14ac:dyDescent="0.2"/>
  <cols>
    <col min="1" max="2" width="0" hidden="1" customWidth="1"/>
    <col min="3" max="3" width="19" bestFit="1" customWidth="1"/>
    <col min="4" max="54" width="0" hidden="1" customWidth="1"/>
    <col min="57" max="57" width="10.85546875" bestFit="1" customWidth="1"/>
    <col min="58" max="61" width="0" hidden="1" customWidth="1"/>
    <col min="63" max="67" width="0" hidden="1" customWidth="1"/>
    <col min="68" max="68" width="0" style="18" hidden="1" customWidth="1"/>
    <col min="69" max="74" width="0" hidden="1" customWidth="1"/>
    <col min="75" max="75" width="0" style="18" hidden="1" customWidth="1"/>
    <col min="76" max="84" width="0" hidden="1" customWidth="1"/>
    <col min="85" max="85" width="0" style="18" hidden="1" customWidth="1"/>
    <col min="86" max="91" width="0" hidden="1" customWidth="1"/>
    <col min="92" max="92" width="0" style="18" hidden="1" customWidth="1"/>
    <col min="93" max="98" width="0" hidden="1" customWidth="1"/>
    <col min="99" max="99" width="0" style="18" hidden="1" customWidth="1"/>
    <col min="100" max="105" width="0" hidden="1" customWidth="1"/>
    <col min="106" max="106" width="0" style="18" hidden="1" customWidth="1"/>
    <col min="110" max="110" width="9.140625" style="18"/>
  </cols>
  <sheetData>
    <row r="1" spans="1:112" ht="37.5" x14ac:dyDescent="0.6">
      <c r="C1" s="21" t="s">
        <v>1793</v>
      </c>
    </row>
    <row r="2" spans="1:112" x14ac:dyDescent="0.2">
      <c r="C2" s="40" t="s">
        <v>1914</v>
      </c>
    </row>
    <row r="4" spans="1:112" ht="165.75" x14ac:dyDescent="0.2">
      <c r="C4" s="41" t="s">
        <v>3</v>
      </c>
      <c r="D4" s="41" t="s">
        <v>1735</v>
      </c>
      <c r="E4" s="53"/>
      <c r="F4" s="53"/>
      <c r="G4" s="42" t="s">
        <v>1744</v>
      </c>
      <c r="H4" s="42" t="s">
        <v>1745</v>
      </c>
      <c r="I4" s="42" t="s">
        <v>1746</v>
      </c>
      <c r="J4" s="42" t="s">
        <v>1748</v>
      </c>
      <c r="K4" s="42" t="s">
        <v>1749</v>
      </c>
      <c r="L4" s="49" t="s">
        <v>1747</v>
      </c>
      <c r="M4" s="43" t="s">
        <v>1775</v>
      </c>
      <c r="N4" s="43" t="s">
        <v>1776</v>
      </c>
      <c r="O4" s="43" t="s">
        <v>1777</v>
      </c>
      <c r="P4" s="43" t="s">
        <v>1778</v>
      </c>
      <c r="Q4" s="43" t="s">
        <v>1779</v>
      </c>
      <c r="R4" s="43" t="s">
        <v>1780</v>
      </c>
      <c r="S4" s="50" t="s">
        <v>1781</v>
      </c>
      <c r="T4" s="44" t="s">
        <v>1751</v>
      </c>
      <c r="U4" s="44" t="s">
        <v>1752</v>
      </c>
      <c r="V4" s="44" t="s">
        <v>1753</v>
      </c>
      <c r="W4" s="44" t="s">
        <v>1754</v>
      </c>
      <c r="X4" s="44" t="s">
        <v>1755</v>
      </c>
      <c r="Y4" s="44" t="s">
        <v>1756</v>
      </c>
      <c r="Z4" s="44" t="s">
        <v>1757</v>
      </c>
      <c r="AA4" s="44" t="s">
        <v>1758</v>
      </c>
      <c r="AB4" s="44" t="s">
        <v>1750</v>
      </c>
      <c r="AC4" s="50" t="s">
        <v>1782</v>
      </c>
      <c r="AD4" s="44" t="s">
        <v>1759</v>
      </c>
      <c r="AE4" s="44" t="s">
        <v>1760</v>
      </c>
      <c r="AF4" s="44" t="s">
        <v>1761</v>
      </c>
      <c r="AG4" s="44" t="s">
        <v>1762</v>
      </c>
      <c r="AH4" s="44" t="s">
        <v>1763</v>
      </c>
      <c r="AI4" s="44" t="s">
        <v>1750</v>
      </c>
      <c r="AJ4" s="50" t="s">
        <v>1783</v>
      </c>
      <c r="AK4" s="44" t="s">
        <v>1764</v>
      </c>
      <c r="AL4" s="44" t="s">
        <v>1765</v>
      </c>
      <c r="AM4" s="44" t="s">
        <v>1766</v>
      </c>
      <c r="AN4" s="44" t="s">
        <v>1767</v>
      </c>
      <c r="AO4" s="44" t="s">
        <v>1768</v>
      </c>
      <c r="AP4" s="44" t="s">
        <v>1769</v>
      </c>
      <c r="AQ4" s="51" t="s">
        <v>1721</v>
      </c>
      <c r="AR4" s="44" t="s">
        <v>1770</v>
      </c>
      <c r="AS4" s="44" t="s">
        <v>1771</v>
      </c>
      <c r="AT4" s="44" t="s">
        <v>1772</v>
      </c>
      <c r="AU4" s="44" t="s">
        <v>1773</v>
      </c>
      <c r="AV4" s="44" t="s">
        <v>1774</v>
      </c>
      <c r="AW4" s="44" t="s">
        <v>1750</v>
      </c>
      <c r="AX4" s="52" t="s">
        <v>1722</v>
      </c>
      <c r="AY4" s="47" t="s">
        <v>8</v>
      </c>
      <c r="AZ4" s="47" t="s">
        <v>22</v>
      </c>
      <c r="BA4" s="47" t="s">
        <v>23</v>
      </c>
      <c r="BB4" s="52" t="s">
        <v>1723</v>
      </c>
      <c r="BC4" s="55" t="s">
        <v>1725</v>
      </c>
      <c r="BD4" s="55" t="s">
        <v>1735</v>
      </c>
      <c r="BE4" s="57" t="s">
        <v>1724</v>
      </c>
      <c r="BF4" s="44" t="s">
        <v>1724</v>
      </c>
      <c r="BG4" s="48" t="s">
        <v>3</v>
      </c>
      <c r="BH4" s="41" t="s">
        <v>6</v>
      </c>
      <c r="BI4" s="41" t="s">
        <v>1735</v>
      </c>
      <c r="BJ4" s="41"/>
      <c r="BK4" s="42" t="s">
        <v>1744</v>
      </c>
      <c r="BL4" s="42" t="s">
        <v>1745</v>
      </c>
      <c r="BM4" s="42" t="s">
        <v>1746</v>
      </c>
      <c r="BN4" s="42" t="s">
        <v>1748</v>
      </c>
      <c r="BO4" s="42" t="s">
        <v>1749</v>
      </c>
      <c r="BP4" s="67" t="s">
        <v>1747</v>
      </c>
      <c r="BQ4" s="43" t="s">
        <v>1775</v>
      </c>
      <c r="BR4" s="43" t="s">
        <v>1776</v>
      </c>
      <c r="BS4" s="43" t="s">
        <v>1777</v>
      </c>
      <c r="BT4" s="43" t="s">
        <v>1778</v>
      </c>
      <c r="BU4" s="43" t="s">
        <v>1779</v>
      </c>
      <c r="BV4" s="43" t="s">
        <v>1780</v>
      </c>
      <c r="BW4" s="50" t="s">
        <v>1781</v>
      </c>
      <c r="BX4" s="43" t="s">
        <v>1751</v>
      </c>
      <c r="BY4" s="43" t="s">
        <v>1752</v>
      </c>
      <c r="BZ4" s="43" t="s">
        <v>1753</v>
      </c>
      <c r="CA4" s="43" t="s">
        <v>1754</v>
      </c>
      <c r="CB4" s="43" t="s">
        <v>1755</v>
      </c>
      <c r="CC4" s="43" t="s">
        <v>1756</v>
      </c>
      <c r="CD4" s="43" t="s">
        <v>1757</v>
      </c>
      <c r="CE4" s="43" t="s">
        <v>1758</v>
      </c>
      <c r="CF4" s="43" t="s">
        <v>1750</v>
      </c>
      <c r="CG4" s="50" t="s">
        <v>1782</v>
      </c>
      <c r="CH4" s="43" t="s">
        <v>1759</v>
      </c>
      <c r="CI4" s="43" t="s">
        <v>1760</v>
      </c>
      <c r="CJ4" s="43" t="s">
        <v>1761</v>
      </c>
      <c r="CK4" s="43" t="s">
        <v>1762</v>
      </c>
      <c r="CL4" s="43" t="s">
        <v>1763</v>
      </c>
      <c r="CM4" s="43" t="s">
        <v>1750</v>
      </c>
      <c r="CN4" s="50" t="s">
        <v>1783</v>
      </c>
      <c r="CO4" s="43" t="s">
        <v>1764</v>
      </c>
      <c r="CP4" s="43" t="s">
        <v>1765</v>
      </c>
      <c r="CQ4" s="43" t="s">
        <v>1766</v>
      </c>
      <c r="CR4" s="43" t="s">
        <v>1767</v>
      </c>
      <c r="CS4" s="43" t="s">
        <v>1768</v>
      </c>
      <c r="CT4" s="43" t="s">
        <v>1769</v>
      </c>
      <c r="CU4" s="50" t="s">
        <v>1721</v>
      </c>
      <c r="CV4" s="43" t="s">
        <v>1770</v>
      </c>
      <c r="CW4" s="43" t="s">
        <v>1771</v>
      </c>
      <c r="CX4" s="43" t="s">
        <v>1772</v>
      </c>
      <c r="CY4" s="43" t="s">
        <v>1773</v>
      </c>
      <c r="CZ4" s="43" t="s">
        <v>1774</v>
      </c>
      <c r="DA4" s="43" t="s">
        <v>1750</v>
      </c>
      <c r="DB4" s="50" t="s">
        <v>1722</v>
      </c>
      <c r="DC4" s="132" t="s">
        <v>8</v>
      </c>
      <c r="DD4" s="132" t="s">
        <v>22</v>
      </c>
      <c r="DE4" s="132" t="s">
        <v>23</v>
      </c>
      <c r="DF4" s="50" t="s">
        <v>1723</v>
      </c>
      <c r="DG4" s="133" t="s">
        <v>1725</v>
      </c>
      <c r="DH4" s="134" t="s">
        <v>1724</v>
      </c>
    </row>
    <row r="5" spans="1:112" ht="15" x14ac:dyDescent="0.25">
      <c r="A5" s="19" t="s">
        <v>260</v>
      </c>
      <c r="B5" s="7">
        <v>2303</v>
      </c>
      <c r="C5" s="6" t="s">
        <v>279</v>
      </c>
      <c r="D5" s="9" t="str">
        <f t="shared" ref="D5:D12" si="0">IFERROR(VLOOKUP(C5,Svar, 2, FALSE), "")</f>
        <v>Elin Dahlin</v>
      </c>
      <c r="E5" s="10" t="str">
        <f t="shared" ref="E5:E12" si="1">IFERROR(VLOOKUP(C5,Svar, 3, FALSE), "")</f>
        <v>elin.dahlin@ragunda.se</v>
      </c>
      <c r="F5" s="10" t="str">
        <f t="shared" ref="F5:F12" si="2">IFERROR(VLOOKUP(C5,Svar, 4, FALSE), "")</f>
        <v>folkhälsoutvecklare/KAA-handläggare</v>
      </c>
      <c r="G5" s="11">
        <f t="shared" ref="G5:G12" si="3">IF(LEN(D5) &gt; 0, IF(IFERROR(FIND("a.", VLOOKUP(C5,Svar, 5, FALSE)), 0), 1.25, 0), "")</f>
        <v>0</v>
      </c>
      <c r="H5" s="11">
        <f t="shared" ref="H5:H12" si="4">IF(LEN(D5) &gt; 0, IF(IFERROR(FIND("b.", VLOOKUP(C5,Svar, 5, FALSE)), 0), 1.25, 0), "")</f>
        <v>0</v>
      </c>
      <c r="I5" s="11">
        <f t="shared" ref="I5:I12" si="5">IF(LEN(D5) &gt; 0, IF(IFERROR(FIND("c.", VLOOKUP(C5,Svar, 5, FALSE)), 0), 1.25, 0), "")</f>
        <v>0</v>
      </c>
      <c r="J5" s="11">
        <f t="shared" ref="J5:J12" si="6">IF(LEN(D5) &gt; 0, IF(IFERROR(FIND("d.", VLOOKUP(C5,Svar, 5, FALSE)), 0), 1.25, 0), "")</f>
        <v>0</v>
      </c>
      <c r="K5" s="11">
        <f t="shared" ref="K5:K12" si="7">IF(LEN(D5) &gt; 0, 0, "")</f>
        <v>0</v>
      </c>
      <c r="L5" s="10">
        <f t="shared" ref="L5:L12" si="8">IF(LEN(D5) &gt; 0, SUM(G5:K5), "")</f>
        <v>0</v>
      </c>
      <c r="M5" s="11">
        <f t="shared" ref="M5:M12" si="9">IF(LEN(D5) &gt; 0, IF(IFERROR(FIND("a.", VLOOKUP(C5,Svar, 7, FALSE)), 0), 1, 0), "")</f>
        <v>1</v>
      </c>
      <c r="N5" s="11">
        <f t="shared" ref="N5:N12" si="10">IF(LEN(D5) &gt; 0, IF(IFERROR(FIND("b.", VLOOKUP(C5,Svar, 7, FALSE)), 0), 1, 0), "")</f>
        <v>0</v>
      </c>
      <c r="O5" s="11">
        <f t="shared" ref="O5:O12" si="11">IF(LEN(D5) &gt; 0, IF(IFERROR(FIND("c.", VLOOKUP(C5,Svar, 7, FALSE)), 0), 1, 0), "")</f>
        <v>0</v>
      </c>
      <c r="P5" s="11">
        <f t="shared" ref="P5:P12" si="12">IF(LEN(D5) &gt; 0, IF(IFERROR(FIND("d.", VLOOKUP(C5,Svar, 7, FALSE)), 0), 1, 0), "")</f>
        <v>1</v>
      </c>
      <c r="Q5" s="11">
        <f t="shared" ref="Q5:Q12" si="13">IF(LEN(D5) &gt; 0, IF(IFERROR(FIND("e.", VLOOKUP(C5,Svar, 7, FALSE)), 0), 1, 0), "")</f>
        <v>0</v>
      </c>
      <c r="R5" s="11">
        <f t="shared" ref="R5:R12" si="14">IF(LEN(D5) &gt; 0, 0, "")</f>
        <v>0</v>
      </c>
      <c r="S5" s="10">
        <f t="shared" ref="S5:S12" si="15">IF(LEN(D5) &gt; 0, SUM(M5:R5), "")</f>
        <v>2</v>
      </c>
      <c r="T5" s="11">
        <f t="shared" ref="T5:T12" si="16">IF(LEN(D5) &gt; 0, IF(IFERROR(FIND("a.", VLOOKUP(C5,Svar, 8, FALSE)), 0), 0.625, 0), "")</f>
        <v>0</v>
      </c>
      <c r="U5" s="11">
        <f t="shared" ref="U5:U12" si="17">IF(LEN(D5) &gt; 0, IF(IFERROR(FIND("b.", VLOOKUP(C5,Svar, 8, FALSE)), 0), 0.625, 0), "")</f>
        <v>0</v>
      </c>
      <c r="V5" s="11">
        <f t="shared" ref="V5:V12" si="18">IF(LEN(D5) &gt; 0, IF(IFERROR(FIND("c.", VLOOKUP(C5,Svar, 8, FALSE)), 0), 0.625, 0), "")</f>
        <v>0</v>
      </c>
      <c r="W5" s="11">
        <f t="shared" ref="W5:W12" si="19">IF(LEN(D5) &gt; 0, IF(IFERROR(FIND("d.", VLOOKUP(C5,Svar, 8, FALSE)), 0), 0.625, 0), "")</f>
        <v>0</v>
      </c>
      <c r="X5" s="11">
        <f t="shared" ref="X5:X12" si="20">IF(LEN(D5) &gt; 0, IF(IFERROR(FIND("e.", VLOOKUP(C5,Svar, 8, FALSE)), 0), 0.625, 0), "")</f>
        <v>0</v>
      </c>
      <c r="Y5" s="11">
        <f t="shared" ref="Y5:Y12" si="21">IF(LEN(D5) &gt; 0, IF(IFERROR(FIND("f.", VLOOKUP(C5,Svar, 8, FALSE)), 0), 0.625, 0), "")</f>
        <v>0.625</v>
      </c>
      <c r="Z5" s="11">
        <f t="shared" ref="Z5:Z12" si="22">IF(LEN(D5) &gt; 0, IF(IFERROR(FIND("g.", VLOOKUP(C5,Svar, 8, FALSE)), 0), 0.625, 0), "")</f>
        <v>0</v>
      </c>
      <c r="AA5" s="11">
        <f t="shared" ref="AA5:AA12" si="23">IF(LEN(D5) &gt; 0, IF(IFERROR(FIND("h.", VLOOKUP(C5,Svar, 8, FALSE)), 0), 0.625, 0), "")</f>
        <v>0</v>
      </c>
      <c r="AB5" s="11">
        <f t="shared" ref="AB5:AB12" si="24">IF(LEN(D5) &gt; 0, 0, "")</f>
        <v>0</v>
      </c>
      <c r="AC5" s="10">
        <f t="shared" ref="AC5:AC12" si="25">IF(LEN(D5) &gt; 0, SUM(T5:AB5), "")</f>
        <v>0.625</v>
      </c>
      <c r="AD5" s="11">
        <f t="shared" ref="AD5:AD12" si="26">IF(LEN(D5) &gt; 0, IF(IFERROR(FIND("a.", VLOOKUP(C5,Svar, 9, FALSE)), 0), 1, 0), "")</f>
        <v>1</v>
      </c>
      <c r="AE5" s="11">
        <f t="shared" ref="AE5:AE12" si="27">IF(LEN(D5) &gt; 0, IF(IFERROR(FIND("b.", VLOOKUP(C5,Svar, 9, FALSE)), 0), 2, 0), "")</f>
        <v>0</v>
      </c>
      <c r="AF5" s="11">
        <f t="shared" ref="AF5:AF12" si="28">IF(LEN(D5) &gt; 0, IF(IFERROR(FIND("c.", VLOOKUP(C5,Svar, 9, FALSE)), 0), 1, 0), "")</f>
        <v>0</v>
      </c>
      <c r="AG5" s="11">
        <f t="shared" ref="AG5:AG12" si="29">IF(LEN(D5) &gt; 0, IF(IFERROR(FIND("d.", VLOOKUP(C5,Svar, 9, FALSE)), 0), 2, 0), "")</f>
        <v>2</v>
      </c>
      <c r="AH5" s="11">
        <f t="shared" ref="AH5:AH12" si="30">IF(LEN(D5) &gt; 0, IF(IFERROR(FIND("e.", VLOOKUP(C5,Svar, 9, FALSE)), 0), 1, 0), "")</f>
        <v>0</v>
      </c>
      <c r="AI5" s="11">
        <f t="shared" ref="AI5:AI12" si="31">IF(LEN(D5) &gt; 0, 0, "")</f>
        <v>0</v>
      </c>
      <c r="AJ5" s="10">
        <f t="shared" ref="AJ5:AJ12" si="32">IF(LEN(D5) &gt; 0, IF(SUM(AD5:AI5) &gt; 5, 5, SUM(AD5:AI5)), "")</f>
        <v>3</v>
      </c>
      <c r="AK5" s="11">
        <f t="shared" ref="AK5:AK12" si="33">IF(LEN(D5) &gt; 0, IF(IFERROR(FIND("a.", VLOOKUP(C5,Svar, 10, FALSE)), 0), 1, 0), "")</f>
        <v>0</v>
      </c>
      <c r="AL5" s="11">
        <f t="shared" ref="AL5:AL12" si="34">IF(LEN(D5) &gt; 0, IF(IFERROR(FIND("b.", VLOOKUP(C5,Svar, 10, FALSE)), 0), 1, 0), "")</f>
        <v>1</v>
      </c>
      <c r="AM5" s="11">
        <f t="shared" ref="AM5:AM12" si="35">IF(LEN(D5) &gt; 0, IF(IFERROR(FIND("c.", VLOOKUP(C5,Svar, 10, FALSE)), 0), 1, 0), "")</f>
        <v>1</v>
      </c>
      <c r="AN5" s="11">
        <f t="shared" ref="AN5:AN12" si="36">IF(LEN(D5) &gt; 0, IF(IFERROR(FIND("d.", VLOOKUP(C5,Svar, 10, FALSE)), 0), 1, 0), "")</f>
        <v>0</v>
      </c>
      <c r="AO5" s="11">
        <f t="shared" ref="AO5:AO12" si="37">IF(LEN(D5) &gt; 0, IF(IFERROR(FIND("e.", VLOOKUP(C5,Svar, 10, FALSE)), 0), 1, 0), "")</f>
        <v>0</v>
      </c>
      <c r="AP5" s="11">
        <f t="shared" ref="AP5:AP12" si="38">IF(LEN(D5) &gt; 0, 0, "")</f>
        <v>0</v>
      </c>
      <c r="AQ5" s="10">
        <f t="shared" ref="AQ5:AQ12" si="39">IF(LEN(D5) &gt; 0, SUM(AK5:AP5), "")</f>
        <v>2</v>
      </c>
      <c r="AR5" s="11">
        <f t="shared" ref="AR5:AR12" si="40">IF(LEN(D5) &gt; 0, IF(IFERROR(FIND("a.", VLOOKUP(C5,Svar, 11, FALSE)), 0), 1, 0), "")</f>
        <v>0</v>
      </c>
      <c r="AS5" s="11">
        <f t="shared" ref="AS5:AS12" si="41">IF(LEN(D5) &gt; 0, IF(IFERROR(FIND("b.", VLOOKUP(C5,Svar, 11, FALSE)), 0), 1, 0), "")</f>
        <v>0</v>
      </c>
      <c r="AT5" s="11">
        <f t="shared" ref="AT5:AT12" si="42">IF(LEN(D5) &gt; 0, IF(IFERROR(FIND("c.", VLOOKUP(C5,Svar, 11, FALSE)), 0), 1, 0), "")</f>
        <v>0</v>
      </c>
      <c r="AU5" s="11">
        <f t="shared" ref="AU5:AU12" si="43">IF(LEN(D5) &gt; 0, IF(IFERROR(FIND("d.", VLOOKUP(C5,Svar, 11, FALSE)), 0), 1, 0), "")</f>
        <v>0</v>
      </c>
      <c r="AV5" s="11">
        <f t="shared" ref="AV5:AV12" si="44">IF(LEN(D5) &gt; 0, IF(IFERROR(FIND("e.", VLOOKUP(C5,Svar, 11, FALSE)), 0), 1, 0), "")</f>
        <v>0</v>
      </c>
      <c r="AW5" s="11">
        <f t="shared" ref="AW5:AW12" si="45">IF(LEN(D5) &gt; 0, 0, "")</f>
        <v>0</v>
      </c>
      <c r="AX5" s="10">
        <f t="shared" ref="AX5:AX12" si="46">IF(LEN(D5) &gt; 0, SUM(AR5:AW5), "")</f>
        <v>0</v>
      </c>
      <c r="AY5" s="12">
        <v>494</v>
      </c>
      <c r="AZ5" s="12" t="s">
        <v>1363</v>
      </c>
      <c r="BA5" s="13">
        <v>1670</v>
      </c>
      <c r="BB5" s="10">
        <f t="shared" ref="BB5:BB12" si="47">IF(BA5 &gt; 3099, 5, IF(BA5 &gt; 2799, 4, IF(BA5&gt; 2499, 3, IF(BA5&gt; 2299, 2, IF(BA5 &gt; 1999, 1, IF(BA5&gt;0, 0))))))</f>
        <v>0</v>
      </c>
      <c r="BC5" s="17">
        <f t="shared" ref="BC5:BC12" si="48">IF(LEN(D5) &gt; 0, ROUND((L5+S5+AC5+AJ5+AQ5+AX5+BB5)/7, 1), "")</f>
        <v>1.1000000000000001</v>
      </c>
      <c r="BD5" s="35" t="s">
        <v>1785</v>
      </c>
      <c r="BE5" s="10" t="str">
        <f t="shared" ref="BE5:BE12" si="49">IF(LEN(D5) &gt; 0, VLOOKUP(C5,Svar, 12, FALSE), "")</f>
        <v>Varken eller</v>
      </c>
      <c r="BF5" s="6" t="s">
        <v>279</v>
      </c>
      <c r="BG5" s="9" t="str">
        <f t="shared" ref="BG5:BG12" si="50">IFERROR(VLOOKUP(BF5,Svar, 2, FALSE), "")</f>
        <v>Elin Dahlin</v>
      </c>
      <c r="BH5" s="10" t="str">
        <f t="shared" ref="BH5:BH12" si="51">IFERROR(VLOOKUP(BF5,Svar, 3, FALSE), "")</f>
        <v>elin.dahlin@ragunda.se</v>
      </c>
      <c r="BI5" s="10" t="str">
        <f t="shared" ref="BI5:BI12" si="52">IFERROR(VLOOKUP(BF5,Svar, 4, FALSE), "")</f>
        <v>folkhälsoutvecklare/KAA-handläggare</v>
      </c>
      <c r="BJ5" s="10"/>
      <c r="BK5" s="11">
        <f t="shared" ref="BK5:BK12" si="53">IF(LEN(BG5) &gt; 0, IF(IFERROR(FIND("a.", VLOOKUP(BF5,Svar, 5, FALSE)), 0), 1.25, 0), "")</f>
        <v>0</v>
      </c>
      <c r="BL5" s="11">
        <f t="shared" ref="BL5:BL12" si="54">IF(LEN(BG5) &gt; 0, IF(IFERROR(FIND("b.", VLOOKUP(BF5,Svar, 5, FALSE)), 0), 1.25, 0), "")</f>
        <v>0</v>
      </c>
      <c r="BM5" s="11">
        <f t="shared" ref="BM5:BM12" si="55">IF(LEN(BG5) &gt; 0, IF(IFERROR(FIND("c.", VLOOKUP(BF5,Svar, 5, FALSE)), 0), 1.25, 0), "")</f>
        <v>0</v>
      </c>
      <c r="BN5" s="11">
        <f t="shared" ref="BN5:BN12" si="56">IF(LEN(BG5) &gt; 0, IF(IFERROR(FIND("d.", VLOOKUP(BF5,Svar, 5, FALSE)), 0), 1.25, 0), "")</f>
        <v>0</v>
      </c>
      <c r="BO5" s="11">
        <f t="shared" ref="BO5:BO12" si="57">IF(LEN(BG5) &gt; 0, 0, "")</f>
        <v>0</v>
      </c>
      <c r="BP5" s="17">
        <f t="shared" ref="BP5:BP12" si="58">IF(LEN(BG5) &gt; 0, SUM(BK5:BO5), "")</f>
        <v>0</v>
      </c>
      <c r="BQ5" s="11">
        <f t="shared" ref="BQ5:BQ12" si="59">IF(LEN(BG5) &gt; 0, IF(IFERROR(FIND("a.", VLOOKUP(BF5,Svar, 7, FALSE)), 0), 1, 0), "")</f>
        <v>1</v>
      </c>
      <c r="BR5" s="11">
        <f t="shared" ref="BR5:BR12" si="60">IF(LEN(BG5) &gt; 0, IF(IFERROR(FIND("b.", VLOOKUP(BF5,Svar, 7, FALSE)), 0), 1, 0), "")</f>
        <v>0</v>
      </c>
      <c r="BS5" s="11">
        <f t="shared" ref="BS5:BS12" si="61">IF(LEN(BG5) &gt; 0, IF(IFERROR(FIND("c.", VLOOKUP(BF5,Svar, 7, FALSE)), 0), 1, 0), "")</f>
        <v>0</v>
      </c>
      <c r="BT5" s="11">
        <f t="shared" ref="BT5:BT12" si="62">IF(LEN(BG5) &gt; 0, IF(IFERROR(FIND("d.", VLOOKUP(BF5,Svar, 7, FALSE)), 0), 1, 0), "")</f>
        <v>1</v>
      </c>
      <c r="BU5" s="11">
        <f t="shared" ref="BU5:BU12" si="63">IF(LEN(BG5) &gt; 0, IF(IFERROR(FIND("e.", VLOOKUP(BF5,Svar, 7, FALSE)), 0), 1, 0), "")</f>
        <v>0</v>
      </c>
      <c r="BV5" s="11">
        <f t="shared" ref="BV5:BV12" si="64">IF(LEN(BG5) &gt; 0, 0, "")</f>
        <v>0</v>
      </c>
      <c r="BW5" s="17">
        <f t="shared" ref="BW5:BW12" si="65">IF(LEN(BG5) &gt; 0, SUM(BQ5:BV5), "")</f>
        <v>2</v>
      </c>
      <c r="BX5" s="11">
        <f t="shared" ref="BX5:BX12" si="66">IF(LEN(BG5) &gt; 0, IF(IFERROR(FIND("a.", VLOOKUP(BF5,Svar, 8, FALSE)), 0), 0.625, 0), "")</f>
        <v>0</v>
      </c>
      <c r="BY5" s="11">
        <f t="shared" ref="BY5:BY12" si="67">IF(LEN(BG5) &gt; 0, IF(IFERROR(FIND("b.", VLOOKUP(BF5,Svar, 8, FALSE)), 0), 0.625, 0), "")</f>
        <v>0</v>
      </c>
      <c r="BZ5" s="11">
        <f t="shared" ref="BZ5:BZ12" si="68">IF(LEN(BG5) &gt; 0, IF(IFERROR(FIND("c.", VLOOKUP(BF5,Svar, 8, FALSE)), 0), 0.625, 0), "")</f>
        <v>0</v>
      </c>
      <c r="CA5" s="11">
        <f t="shared" ref="CA5:CA12" si="69">IF(LEN(BG5) &gt; 0, IF(IFERROR(FIND("d.", VLOOKUP(BF5,Svar, 8, FALSE)), 0), 0.625, 0), "")</f>
        <v>0</v>
      </c>
      <c r="CB5" s="11">
        <f t="shared" ref="CB5:CB12" si="70">IF(LEN(BG5) &gt; 0, IF(IFERROR(FIND("e.", VLOOKUP(BF5,Svar, 8, FALSE)), 0), 0.625, 0), "")</f>
        <v>0</v>
      </c>
      <c r="CC5" s="11">
        <f t="shared" ref="CC5:CC12" si="71">IF(LEN(BG5) &gt; 0, IF(IFERROR(FIND("f.", VLOOKUP(BF5,Svar, 8, FALSE)), 0), 0.625, 0), "")</f>
        <v>0.625</v>
      </c>
      <c r="CD5" s="11">
        <f t="shared" ref="CD5:CD12" si="72">IF(LEN(BG5) &gt; 0, IF(IFERROR(FIND("g.", VLOOKUP(BF5,Svar, 8, FALSE)), 0), 0.625, 0), "")</f>
        <v>0</v>
      </c>
      <c r="CE5" s="11">
        <f t="shared" ref="CE5:CE12" si="73">IF(LEN(BG5) &gt; 0, IF(IFERROR(FIND("h.", VLOOKUP(BF5,Svar, 8, FALSE)), 0), 0.625, 0), "")</f>
        <v>0</v>
      </c>
      <c r="CF5" s="11">
        <f t="shared" ref="CF5:CF12" si="74">IF(LEN(BG5) &gt; 0, 0, "")</f>
        <v>0</v>
      </c>
      <c r="CG5" s="17">
        <f t="shared" ref="CG5:CG12" si="75">IF(LEN(BG5) &gt; 0, SUM(BX5:CF5), "")</f>
        <v>0.625</v>
      </c>
      <c r="CH5" s="11">
        <f t="shared" ref="CH5:CH12" si="76">IF(LEN(BG5) &gt; 0, IF(IFERROR(FIND("a.", VLOOKUP(BF5,Svar, 9, FALSE)), 0), 1, 0), "")</f>
        <v>1</v>
      </c>
      <c r="CI5" s="11">
        <f t="shared" ref="CI5:CI12" si="77">IF(LEN(BG5) &gt; 0, IF(IFERROR(FIND("b.", VLOOKUP(BF5,Svar, 9, FALSE)), 0), 2, 0), "")</f>
        <v>0</v>
      </c>
      <c r="CJ5" s="11">
        <f t="shared" ref="CJ5:CJ12" si="78">IF(LEN(BG5) &gt; 0, IF(IFERROR(FIND("c.", VLOOKUP(BF5,Svar, 9, FALSE)), 0), 1, 0), "")</f>
        <v>0</v>
      </c>
      <c r="CK5" s="11">
        <f t="shared" ref="CK5:CK12" si="79">IF(LEN(BG5) &gt; 0, IF(IFERROR(FIND("d.", VLOOKUP(BF5,Svar, 9, FALSE)), 0), 2, 0), "")</f>
        <v>2</v>
      </c>
      <c r="CL5" s="11">
        <f t="shared" ref="CL5:CL12" si="80">IF(LEN(BG5) &gt; 0, IF(IFERROR(FIND("e.", VLOOKUP(BF5,Svar, 9, FALSE)), 0), 1, 0), "")</f>
        <v>0</v>
      </c>
      <c r="CM5" s="11">
        <f t="shared" ref="CM5:CM12" si="81">IF(LEN(BG5) &gt; 0, 0, "")</f>
        <v>0</v>
      </c>
      <c r="CN5" s="17">
        <f t="shared" ref="CN5:CN12" si="82">IF(LEN(BG5) &gt; 0, IF(SUM(CH5:CM5) &gt; 5, 5, SUM(CH5:CM5)), "")</f>
        <v>3</v>
      </c>
      <c r="CO5" s="11">
        <f t="shared" ref="CO5:CO12" si="83">IF(LEN(BG5) &gt; 0, IF(IFERROR(FIND("a.", VLOOKUP(BF5,Svar, 10, FALSE)), 0), 1, 0), "")</f>
        <v>0</v>
      </c>
      <c r="CP5" s="11">
        <f t="shared" ref="CP5:CP12" si="84">IF(LEN(BG5) &gt; 0, IF(IFERROR(FIND("b.", VLOOKUP(BF5,Svar, 10, FALSE)), 0), 1, 0), "")</f>
        <v>1</v>
      </c>
      <c r="CQ5" s="11">
        <f t="shared" ref="CQ5:CQ12" si="85">IF(LEN(BG5) &gt; 0, IF(IFERROR(FIND("c.", VLOOKUP(BF5,Svar, 10, FALSE)), 0), 1, 0), "")</f>
        <v>1</v>
      </c>
      <c r="CR5" s="11">
        <f t="shared" ref="CR5:CR12" si="86">IF(LEN(BG5) &gt; 0, IF(IFERROR(FIND("d.", VLOOKUP(BF5,Svar, 10, FALSE)), 0), 1, 0), "")</f>
        <v>0</v>
      </c>
      <c r="CS5" s="11">
        <f t="shared" ref="CS5:CS12" si="87">IF(LEN(BG5) &gt; 0, IF(IFERROR(FIND("e.", VLOOKUP(BF5,Svar, 10, FALSE)), 0), 1, 0), "")</f>
        <v>0</v>
      </c>
      <c r="CT5" s="11">
        <f t="shared" ref="CT5:CT12" si="88">IF(LEN(BG5) &gt; 0, 0, "")</f>
        <v>0</v>
      </c>
      <c r="CU5" s="17">
        <f t="shared" ref="CU5:CU12" si="89">IF(LEN(BG5) &gt; 0, SUM(CO5:CT5), "")</f>
        <v>2</v>
      </c>
      <c r="CV5" s="11">
        <f t="shared" ref="CV5:CV12" si="90">IF(LEN(BG5) &gt; 0, IF(IFERROR(FIND("a.", VLOOKUP(BF5,Svar, 11, FALSE)), 0), 1, 0), "")</f>
        <v>0</v>
      </c>
      <c r="CW5" s="11">
        <f t="shared" ref="CW5:CW12" si="91">IF(LEN(BG5) &gt; 0, IF(IFERROR(FIND("b.", VLOOKUP(BF5,Svar, 11, FALSE)), 0), 1, 0), "")</f>
        <v>0</v>
      </c>
      <c r="CX5" s="11">
        <f t="shared" ref="CX5:CX12" si="92">IF(LEN(BG5) &gt; 0, IF(IFERROR(FIND("c.", VLOOKUP(BF5,Svar, 11, FALSE)), 0), 1, 0), "")</f>
        <v>0</v>
      </c>
      <c r="CY5" s="11">
        <f t="shared" ref="CY5:CY12" si="93">IF(LEN(BG5) &gt; 0, IF(IFERROR(FIND("d.", VLOOKUP(BF5,Svar, 11, FALSE)), 0), 1, 0), "")</f>
        <v>0</v>
      </c>
      <c r="CZ5" s="11">
        <f t="shared" ref="CZ5:CZ12" si="94">IF(LEN(BG5) &gt; 0, IF(IFERROR(FIND("e.", VLOOKUP(BF5,Svar, 11, FALSE)), 0), 1, 0), "")</f>
        <v>0</v>
      </c>
      <c r="DA5" s="11">
        <f t="shared" ref="DA5:DA12" si="95">IF(LEN(BG5) &gt; 0, 0, "")</f>
        <v>0</v>
      </c>
      <c r="DB5" s="17">
        <f t="shared" ref="DB5:DB12" si="96">IF(LEN(BG5) &gt; 0, SUM(CV5:DA5), "")</f>
        <v>0</v>
      </c>
      <c r="DC5" s="12">
        <v>494</v>
      </c>
      <c r="DD5" s="12" t="s">
        <v>1363</v>
      </c>
      <c r="DE5" s="13">
        <v>1670</v>
      </c>
      <c r="DF5" s="17">
        <f t="shared" ref="DF5:DF12" si="97">IF(DE5 &gt; 3099, 5, IF(DE5 &gt; 2799, 4, IF(DE5&gt; 2499, 3, IF(DE5&gt; 2299, 2, IF(DE5 &gt; 1999, 1, IF(DE5&gt;0, 0))))))</f>
        <v>0</v>
      </c>
      <c r="DG5" s="17">
        <f t="shared" ref="DG5:DG12" si="98">IF(LEN(BG5) &gt; 0, ROUND((BP5+BW5+CG5+CN5+CU5+DB5+DF5)/7, 1), "")</f>
        <v>1.1000000000000001</v>
      </c>
      <c r="DH5" s="10" t="str">
        <f t="shared" ref="DH5:DH12" si="99">IF(LEN(BG5) &gt; 0, VLOOKUP(BF5,Svar, 12, FALSE), "")</f>
        <v>Varken eller</v>
      </c>
    </row>
    <row r="6" spans="1:112" ht="15" x14ac:dyDescent="0.25">
      <c r="A6" s="6" t="s">
        <v>260</v>
      </c>
      <c r="B6" s="7">
        <v>2305</v>
      </c>
      <c r="C6" s="6" t="s">
        <v>1050</v>
      </c>
      <c r="D6" s="9" t="str">
        <f t="shared" si="0"/>
        <v>Anna Lundström</v>
      </c>
      <c r="E6" s="10" t="str">
        <f t="shared" si="1"/>
        <v>anna.lundstrom@bracke.se</v>
      </c>
      <c r="F6" s="10" t="str">
        <f t="shared" si="2"/>
        <v>Kulturchef</v>
      </c>
      <c r="G6" s="11">
        <f t="shared" si="3"/>
        <v>0</v>
      </c>
      <c r="H6" s="11">
        <f t="shared" si="4"/>
        <v>0</v>
      </c>
      <c r="I6" s="11">
        <f t="shared" si="5"/>
        <v>0</v>
      </c>
      <c r="J6" s="11">
        <f t="shared" si="6"/>
        <v>0</v>
      </c>
      <c r="K6" s="11">
        <f t="shared" si="7"/>
        <v>0</v>
      </c>
      <c r="L6" s="10">
        <f t="shared" si="8"/>
        <v>0</v>
      </c>
      <c r="M6" s="11">
        <f t="shared" si="9"/>
        <v>1</v>
      </c>
      <c r="N6" s="11">
        <f t="shared" si="10"/>
        <v>1</v>
      </c>
      <c r="O6" s="11">
        <f t="shared" si="11"/>
        <v>1</v>
      </c>
      <c r="P6" s="11">
        <f t="shared" si="12"/>
        <v>1</v>
      </c>
      <c r="Q6" s="11">
        <f t="shared" si="13"/>
        <v>0</v>
      </c>
      <c r="R6" s="11">
        <f t="shared" si="14"/>
        <v>0</v>
      </c>
      <c r="S6" s="10">
        <f t="shared" si="15"/>
        <v>4</v>
      </c>
      <c r="T6" s="11">
        <f t="shared" si="16"/>
        <v>0</v>
      </c>
      <c r="U6" s="11">
        <f t="shared" si="17"/>
        <v>0.625</v>
      </c>
      <c r="V6" s="11">
        <f t="shared" si="18"/>
        <v>0.625</v>
      </c>
      <c r="W6" s="11">
        <f t="shared" si="19"/>
        <v>0.625</v>
      </c>
      <c r="X6" s="11">
        <f t="shared" si="20"/>
        <v>0.625</v>
      </c>
      <c r="Y6" s="11">
        <f t="shared" si="21"/>
        <v>0.625</v>
      </c>
      <c r="Z6" s="11">
        <f t="shared" si="22"/>
        <v>0</v>
      </c>
      <c r="AA6" s="11">
        <f t="shared" si="23"/>
        <v>0.625</v>
      </c>
      <c r="AB6" s="11">
        <f t="shared" si="24"/>
        <v>0</v>
      </c>
      <c r="AC6" s="10">
        <f t="shared" si="25"/>
        <v>3.75</v>
      </c>
      <c r="AD6" s="11">
        <f t="shared" si="26"/>
        <v>1</v>
      </c>
      <c r="AE6" s="11">
        <f t="shared" si="27"/>
        <v>0</v>
      </c>
      <c r="AF6" s="11">
        <f t="shared" si="28"/>
        <v>0</v>
      </c>
      <c r="AG6" s="11">
        <f t="shared" si="29"/>
        <v>0</v>
      </c>
      <c r="AH6" s="11">
        <f t="shared" si="30"/>
        <v>0</v>
      </c>
      <c r="AI6" s="11">
        <f t="shared" si="31"/>
        <v>0</v>
      </c>
      <c r="AJ6" s="10">
        <f t="shared" si="32"/>
        <v>1</v>
      </c>
      <c r="AK6" s="11">
        <f t="shared" si="33"/>
        <v>1</v>
      </c>
      <c r="AL6" s="11">
        <f t="shared" si="34"/>
        <v>0</v>
      </c>
      <c r="AM6" s="11">
        <f t="shared" si="35"/>
        <v>1</v>
      </c>
      <c r="AN6" s="11">
        <f t="shared" si="36"/>
        <v>0</v>
      </c>
      <c r="AO6" s="11">
        <f t="shared" si="37"/>
        <v>0</v>
      </c>
      <c r="AP6" s="11">
        <f t="shared" si="38"/>
        <v>0</v>
      </c>
      <c r="AQ6" s="10">
        <f t="shared" si="39"/>
        <v>2</v>
      </c>
      <c r="AR6" s="11">
        <f t="shared" si="40"/>
        <v>1</v>
      </c>
      <c r="AS6" s="11">
        <f t="shared" si="41"/>
        <v>0</v>
      </c>
      <c r="AT6" s="11">
        <f t="shared" si="42"/>
        <v>0</v>
      </c>
      <c r="AU6" s="11">
        <f t="shared" si="43"/>
        <v>0</v>
      </c>
      <c r="AV6" s="11">
        <f t="shared" si="44"/>
        <v>0</v>
      </c>
      <c r="AW6" s="11">
        <f t="shared" si="45"/>
        <v>0</v>
      </c>
      <c r="AX6" s="10">
        <f t="shared" si="46"/>
        <v>1</v>
      </c>
      <c r="AY6" s="12" t="s">
        <v>1380</v>
      </c>
      <c r="AZ6" s="12" t="s">
        <v>1381</v>
      </c>
      <c r="BA6" s="13">
        <v>2133</v>
      </c>
      <c r="BB6" s="10">
        <f t="shared" si="47"/>
        <v>1</v>
      </c>
      <c r="BC6" s="17">
        <f t="shared" si="48"/>
        <v>1.8</v>
      </c>
      <c r="BD6" s="35" t="s">
        <v>1785</v>
      </c>
      <c r="BE6" s="10" t="str">
        <f t="shared" si="49"/>
        <v>Varken eller</v>
      </c>
      <c r="BF6" s="6" t="s">
        <v>1050</v>
      </c>
      <c r="BG6" s="9" t="str">
        <f t="shared" si="50"/>
        <v>Anna Lundström</v>
      </c>
      <c r="BH6" s="10" t="str">
        <f t="shared" si="51"/>
        <v>anna.lundstrom@bracke.se</v>
      </c>
      <c r="BI6" s="10" t="str">
        <f t="shared" si="52"/>
        <v>Kulturchef</v>
      </c>
      <c r="BJ6" s="10"/>
      <c r="BK6" s="11">
        <f t="shared" si="53"/>
        <v>0</v>
      </c>
      <c r="BL6" s="11">
        <f t="shared" si="54"/>
        <v>0</v>
      </c>
      <c r="BM6" s="11">
        <f t="shared" si="55"/>
        <v>0</v>
      </c>
      <c r="BN6" s="11">
        <f t="shared" si="56"/>
        <v>0</v>
      </c>
      <c r="BO6" s="11">
        <f t="shared" si="57"/>
        <v>0</v>
      </c>
      <c r="BP6" s="17">
        <f t="shared" si="58"/>
        <v>0</v>
      </c>
      <c r="BQ6" s="11">
        <f t="shared" si="59"/>
        <v>1</v>
      </c>
      <c r="BR6" s="11">
        <f t="shared" si="60"/>
        <v>1</v>
      </c>
      <c r="BS6" s="11">
        <f t="shared" si="61"/>
        <v>1</v>
      </c>
      <c r="BT6" s="11">
        <f t="shared" si="62"/>
        <v>1</v>
      </c>
      <c r="BU6" s="11">
        <f t="shared" si="63"/>
        <v>0</v>
      </c>
      <c r="BV6" s="11">
        <f t="shared" si="64"/>
        <v>0</v>
      </c>
      <c r="BW6" s="17">
        <f t="shared" si="65"/>
        <v>4</v>
      </c>
      <c r="BX6" s="11">
        <f t="shared" si="66"/>
        <v>0</v>
      </c>
      <c r="BY6" s="11">
        <f t="shared" si="67"/>
        <v>0.625</v>
      </c>
      <c r="BZ6" s="11">
        <f t="shared" si="68"/>
        <v>0.625</v>
      </c>
      <c r="CA6" s="11">
        <f t="shared" si="69"/>
        <v>0.625</v>
      </c>
      <c r="CB6" s="11">
        <f t="shared" si="70"/>
        <v>0.625</v>
      </c>
      <c r="CC6" s="11">
        <f t="shared" si="71"/>
        <v>0.625</v>
      </c>
      <c r="CD6" s="11">
        <f t="shared" si="72"/>
        <v>0</v>
      </c>
      <c r="CE6" s="11">
        <f t="shared" si="73"/>
        <v>0.625</v>
      </c>
      <c r="CF6" s="11">
        <f t="shared" si="74"/>
        <v>0</v>
      </c>
      <c r="CG6" s="17">
        <f t="shared" si="75"/>
        <v>3.75</v>
      </c>
      <c r="CH6" s="11">
        <f t="shared" si="76"/>
        <v>1</v>
      </c>
      <c r="CI6" s="11">
        <f t="shared" si="77"/>
        <v>0</v>
      </c>
      <c r="CJ6" s="11">
        <f t="shared" si="78"/>
        <v>0</v>
      </c>
      <c r="CK6" s="11">
        <f t="shared" si="79"/>
        <v>0</v>
      </c>
      <c r="CL6" s="11">
        <f t="shared" si="80"/>
        <v>0</v>
      </c>
      <c r="CM6" s="11">
        <f t="shared" si="81"/>
        <v>0</v>
      </c>
      <c r="CN6" s="17">
        <f t="shared" si="82"/>
        <v>1</v>
      </c>
      <c r="CO6" s="11">
        <f t="shared" si="83"/>
        <v>1</v>
      </c>
      <c r="CP6" s="11">
        <f t="shared" si="84"/>
        <v>0</v>
      </c>
      <c r="CQ6" s="11">
        <f t="shared" si="85"/>
        <v>1</v>
      </c>
      <c r="CR6" s="11">
        <f t="shared" si="86"/>
        <v>0</v>
      </c>
      <c r="CS6" s="11">
        <f t="shared" si="87"/>
        <v>0</v>
      </c>
      <c r="CT6" s="11">
        <f t="shared" si="88"/>
        <v>0</v>
      </c>
      <c r="CU6" s="17">
        <f t="shared" si="89"/>
        <v>2</v>
      </c>
      <c r="CV6" s="11">
        <f t="shared" si="90"/>
        <v>1</v>
      </c>
      <c r="CW6" s="11">
        <f t="shared" si="91"/>
        <v>0</v>
      </c>
      <c r="CX6" s="11">
        <f t="shared" si="92"/>
        <v>0</v>
      </c>
      <c r="CY6" s="11">
        <f t="shared" si="93"/>
        <v>0</v>
      </c>
      <c r="CZ6" s="11">
        <f t="shared" si="94"/>
        <v>0</v>
      </c>
      <c r="DA6" s="11">
        <f t="shared" si="95"/>
        <v>0</v>
      </c>
      <c r="DB6" s="17">
        <f t="shared" si="96"/>
        <v>1</v>
      </c>
      <c r="DC6" s="12" t="s">
        <v>1380</v>
      </c>
      <c r="DD6" s="12" t="s">
        <v>1381</v>
      </c>
      <c r="DE6" s="13">
        <v>2133</v>
      </c>
      <c r="DF6" s="17">
        <f t="shared" si="97"/>
        <v>1</v>
      </c>
      <c r="DG6" s="17">
        <f t="shared" si="98"/>
        <v>1.8</v>
      </c>
      <c r="DH6" s="10" t="str">
        <f t="shared" si="99"/>
        <v>Varken eller</v>
      </c>
    </row>
    <row r="7" spans="1:112" ht="15" x14ac:dyDescent="0.25">
      <c r="A7" s="6" t="s">
        <v>260</v>
      </c>
      <c r="B7" s="7">
        <v>2309</v>
      </c>
      <c r="C7" s="6" t="s">
        <v>275</v>
      </c>
      <c r="D7" s="9" t="str">
        <f t="shared" si="0"/>
        <v>Louise Öhnstedt</v>
      </c>
      <c r="E7" s="10" t="str">
        <f t="shared" si="1"/>
        <v>louise.ohnstedt@krokom.se</v>
      </c>
      <c r="F7" s="10" t="str">
        <f t="shared" si="2"/>
        <v>Ungdomskultursamordnare</v>
      </c>
      <c r="G7" s="11">
        <f t="shared" si="3"/>
        <v>1.25</v>
      </c>
      <c r="H7" s="11">
        <f t="shared" si="4"/>
        <v>0</v>
      </c>
      <c r="I7" s="11">
        <f t="shared" si="5"/>
        <v>1.25</v>
      </c>
      <c r="J7" s="11">
        <f t="shared" si="6"/>
        <v>1.25</v>
      </c>
      <c r="K7" s="11">
        <f t="shared" si="7"/>
        <v>0</v>
      </c>
      <c r="L7" s="10">
        <f t="shared" si="8"/>
        <v>3.75</v>
      </c>
      <c r="M7" s="11">
        <f t="shared" si="9"/>
        <v>1</v>
      </c>
      <c r="N7" s="11">
        <f t="shared" si="10"/>
        <v>1</v>
      </c>
      <c r="O7" s="11">
        <f t="shared" si="11"/>
        <v>0</v>
      </c>
      <c r="P7" s="11">
        <f t="shared" si="12"/>
        <v>1</v>
      </c>
      <c r="Q7" s="11">
        <f t="shared" si="13"/>
        <v>0</v>
      </c>
      <c r="R7" s="11">
        <f t="shared" si="14"/>
        <v>0</v>
      </c>
      <c r="S7" s="10">
        <f t="shared" si="15"/>
        <v>3</v>
      </c>
      <c r="T7" s="11">
        <f t="shared" si="16"/>
        <v>0</v>
      </c>
      <c r="U7" s="11">
        <f t="shared" si="17"/>
        <v>0</v>
      </c>
      <c r="V7" s="11">
        <f t="shared" si="18"/>
        <v>0.625</v>
      </c>
      <c r="W7" s="11">
        <f t="shared" si="19"/>
        <v>0</v>
      </c>
      <c r="X7" s="11">
        <f t="shared" si="20"/>
        <v>0.625</v>
      </c>
      <c r="Y7" s="11">
        <f t="shared" si="21"/>
        <v>0.625</v>
      </c>
      <c r="Z7" s="11">
        <f t="shared" si="22"/>
        <v>0.625</v>
      </c>
      <c r="AA7" s="11">
        <f t="shared" si="23"/>
        <v>0.625</v>
      </c>
      <c r="AB7" s="11">
        <f t="shared" si="24"/>
        <v>0</v>
      </c>
      <c r="AC7" s="10">
        <f t="shared" si="25"/>
        <v>3.125</v>
      </c>
      <c r="AD7" s="11">
        <f t="shared" si="26"/>
        <v>0</v>
      </c>
      <c r="AE7" s="11">
        <f t="shared" si="27"/>
        <v>2</v>
      </c>
      <c r="AF7" s="11">
        <f t="shared" si="28"/>
        <v>1</v>
      </c>
      <c r="AG7" s="11">
        <f t="shared" si="29"/>
        <v>0</v>
      </c>
      <c r="AH7" s="11">
        <f t="shared" si="30"/>
        <v>0</v>
      </c>
      <c r="AI7" s="11">
        <f t="shared" si="31"/>
        <v>0</v>
      </c>
      <c r="AJ7" s="10">
        <f t="shared" si="32"/>
        <v>3</v>
      </c>
      <c r="AK7" s="11">
        <f t="shared" si="33"/>
        <v>1</v>
      </c>
      <c r="AL7" s="11">
        <f t="shared" si="34"/>
        <v>1</v>
      </c>
      <c r="AM7" s="11">
        <f t="shared" si="35"/>
        <v>1</v>
      </c>
      <c r="AN7" s="11">
        <f t="shared" si="36"/>
        <v>1</v>
      </c>
      <c r="AO7" s="11">
        <f t="shared" si="37"/>
        <v>0</v>
      </c>
      <c r="AP7" s="11">
        <f t="shared" si="38"/>
        <v>0</v>
      </c>
      <c r="AQ7" s="10">
        <f t="shared" si="39"/>
        <v>4</v>
      </c>
      <c r="AR7" s="11">
        <f t="shared" si="40"/>
        <v>0</v>
      </c>
      <c r="AS7" s="11">
        <f t="shared" si="41"/>
        <v>0</v>
      </c>
      <c r="AT7" s="11">
        <f t="shared" si="42"/>
        <v>0</v>
      </c>
      <c r="AU7" s="11">
        <f t="shared" si="43"/>
        <v>0</v>
      </c>
      <c r="AV7" s="11">
        <f t="shared" si="44"/>
        <v>0</v>
      </c>
      <c r="AW7" s="11">
        <f t="shared" si="45"/>
        <v>0</v>
      </c>
      <c r="AX7" s="10">
        <f t="shared" si="46"/>
        <v>0</v>
      </c>
      <c r="AY7" s="12" t="s">
        <v>1382</v>
      </c>
      <c r="AZ7" s="12">
        <v>895</v>
      </c>
      <c r="BA7" s="13">
        <v>2195</v>
      </c>
      <c r="BB7" s="10">
        <f t="shared" si="47"/>
        <v>1</v>
      </c>
      <c r="BC7" s="17">
        <f t="shared" si="48"/>
        <v>2.6</v>
      </c>
      <c r="BD7" s="35" t="s">
        <v>1785</v>
      </c>
      <c r="BE7" s="10" t="str">
        <f t="shared" si="49"/>
        <v>Bra</v>
      </c>
      <c r="BF7" s="6" t="s">
        <v>275</v>
      </c>
      <c r="BG7" s="9" t="str">
        <f t="shared" si="50"/>
        <v>Louise Öhnstedt</v>
      </c>
      <c r="BH7" s="10" t="str">
        <f t="shared" si="51"/>
        <v>louise.ohnstedt@krokom.se</v>
      </c>
      <c r="BI7" s="10" t="str">
        <f t="shared" si="52"/>
        <v>Ungdomskultursamordnare</v>
      </c>
      <c r="BJ7" s="10"/>
      <c r="BK7" s="11">
        <f t="shared" si="53"/>
        <v>1.25</v>
      </c>
      <c r="BL7" s="11">
        <f t="shared" si="54"/>
        <v>0</v>
      </c>
      <c r="BM7" s="11">
        <f t="shared" si="55"/>
        <v>1.25</v>
      </c>
      <c r="BN7" s="11">
        <f t="shared" si="56"/>
        <v>1.25</v>
      </c>
      <c r="BO7" s="11">
        <f t="shared" si="57"/>
        <v>0</v>
      </c>
      <c r="BP7" s="17">
        <f t="shared" si="58"/>
        <v>3.75</v>
      </c>
      <c r="BQ7" s="11">
        <f t="shared" si="59"/>
        <v>1</v>
      </c>
      <c r="BR7" s="11">
        <f t="shared" si="60"/>
        <v>1</v>
      </c>
      <c r="BS7" s="11">
        <f t="shared" si="61"/>
        <v>0</v>
      </c>
      <c r="BT7" s="11">
        <f t="shared" si="62"/>
        <v>1</v>
      </c>
      <c r="BU7" s="11">
        <f t="shared" si="63"/>
        <v>0</v>
      </c>
      <c r="BV7" s="11">
        <f t="shared" si="64"/>
        <v>0</v>
      </c>
      <c r="BW7" s="17">
        <f t="shared" si="65"/>
        <v>3</v>
      </c>
      <c r="BX7" s="11">
        <f t="shared" si="66"/>
        <v>0</v>
      </c>
      <c r="BY7" s="11">
        <f t="shared" si="67"/>
        <v>0</v>
      </c>
      <c r="BZ7" s="11">
        <f t="shared" si="68"/>
        <v>0.625</v>
      </c>
      <c r="CA7" s="11">
        <f t="shared" si="69"/>
        <v>0</v>
      </c>
      <c r="CB7" s="11">
        <f t="shared" si="70"/>
        <v>0.625</v>
      </c>
      <c r="CC7" s="11">
        <f t="shared" si="71"/>
        <v>0.625</v>
      </c>
      <c r="CD7" s="11">
        <f t="shared" si="72"/>
        <v>0.625</v>
      </c>
      <c r="CE7" s="11">
        <f t="shared" si="73"/>
        <v>0.625</v>
      </c>
      <c r="CF7" s="11">
        <f t="shared" si="74"/>
        <v>0</v>
      </c>
      <c r="CG7" s="17">
        <f t="shared" si="75"/>
        <v>3.125</v>
      </c>
      <c r="CH7" s="11">
        <f t="shared" si="76"/>
        <v>0</v>
      </c>
      <c r="CI7" s="11">
        <f t="shared" si="77"/>
        <v>2</v>
      </c>
      <c r="CJ7" s="11">
        <f t="shared" si="78"/>
        <v>1</v>
      </c>
      <c r="CK7" s="11">
        <f t="shared" si="79"/>
        <v>0</v>
      </c>
      <c r="CL7" s="11">
        <f t="shared" si="80"/>
        <v>0</v>
      </c>
      <c r="CM7" s="11">
        <f t="shared" si="81"/>
        <v>0</v>
      </c>
      <c r="CN7" s="17">
        <f t="shared" si="82"/>
        <v>3</v>
      </c>
      <c r="CO7" s="11">
        <f t="shared" si="83"/>
        <v>1</v>
      </c>
      <c r="CP7" s="11">
        <f t="shared" si="84"/>
        <v>1</v>
      </c>
      <c r="CQ7" s="11">
        <f t="shared" si="85"/>
        <v>1</v>
      </c>
      <c r="CR7" s="11">
        <f t="shared" si="86"/>
        <v>1</v>
      </c>
      <c r="CS7" s="11">
        <f t="shared" si="87"/>
        <v>0</v>
      </c>
      <c r="CT7" s="11">
        <f t="shared" si="88"/>
        <v>0</v>
      </c>
      <c r="CU7" s="17">
        <f t="shared" si="89"/>
        <v>4</v>
      </c>
      <c r="CV7" s="11">
        <f t="shared" si="90"/>
        <v>0</v>
      </c>
      <c r="CW7" s="11">
        <f t="shared" si="91"/>
        <v>0</v>
      </c>
      <c r="CX7" s="11">
        <f t="shared" si="92"/>
        <v>0</v>
      </c>
      <c r="CY7" s="11">
        <f t="shared" si="93"/>
        <v>0</v>
      </c>
      <c r="CZ7" s="11">
        <f t="shared" si="94"/>
        <v>0</v>
      </c>
      <c r="DA7" s="11">
        <f t="shared" si="95"/>
        <v>0</v>
      </c>
      <c r="DB7" s="17">
        <f t="shared" si="96"/>
        <v>0</v>
      </c>
      <c r="DC7" s="12" t="s">
        <v>1382</v>
      </c>
      <c r="DD7" s="12">
        <v>895</v>
      </c>
      <c r="DE7" s="13">
        <v>2195</v>
      </c>
      <c r="DF7" s="17">
        <f t="shared" si="97"/>
        <v>1</v>
      </c>
      <c r="DG7" s="17">
        <f t="shared" si="98"/>
        <v>2.6</v>
      </c>
      <c r="DH7" s="10" t="str">
        <f t="shared" si="99"/>
        <v>Bra</v>
      </c>
    </row>
    <row r="8" spans="1:112" ht="15" x14ac:dyDescent="0.25">
      <c r="A8" s="6" t="s">
        <v>260</v>
      </c>
      <c r="B8" s="7">
        <v>2380</v>
      </c>
      <c r="C8" s="6" t="s">
        <v>277</v>
      </c>
      <c r="D8" s="9" t="str">
        <f t="shared" si="0"/>
        <v>Pererik Linde och Malin Carlström</v>
      </c>
      <c r="E8" s="10" t="str">
        <f t="shared" si="1"/>
        <v>pererik.linde@ostersund.se; malin.carlstrom@ostersund.se</v>
      </c>
      <c r="F8" s="10" t="str">
        <f t="shared" si="2"/>
        <v>Handläggare, kultur- och fritidsförvaltningen &amp; Maja  Vik. Koordinator drogförebyggande arbete</v>
      </c>
      <c r="G8" s="11">
        <f t="shared" si="3"/>
        <v>1.25</v>
      </c>
      <c r="H8" s="11">
        <f t="shared" si="4"/>
        <v>0</v>
      </c>
      <c r="I8" s="11">
        <f t="shared" si="5"/>
        <v>1.25</v>
      </c>
      <c r="J8" s="11">
        <f t="shared" si="6"/>
        <v>0</v>
      </c>
      <c r="K8" s="11">
        <f t="shared" si="7"/>
        <v>0</v>
      </c>
      <c r="L8" s="10">
        <f t="shared" si="8"/>
        <v>2.5</v>
      </c>
      <c r="M8" s="11">
        <f t="shared" si="9"/>
        <v>1</v>
      </c>
      <c r="N8" s="11">
        <f t="shared" si="10"/>
        <v>1</v>
      </c>
      <c r="O8" s="11">
        <f t="shared" si="11"/>
        <v>1</v>
      </c>
      <c r="P8" s="11">
        <f t="shared" si="12"/>
        <v>1</v>
      </c>
      <c r="Q8" s="11">
        <f t="shared" si="13"/>
        <v>1</v>
      </c>
      <c r="R8" s="11">
        <f t="shared" si="14"/>
        <v>0</v>
      </c>
      <c r="S8" s="10">
        <f t="shared" si="15"/>
        <v>5</v>
      </c>
      <c r="T8" s="11">
        <f t="shared" si="16"/>
        <v>0.625</v>
      </c>
      <c r="U8" s="11">
        <f t="shared" si="17"/>
        <v>0.625</v>
      </c>
      <c r="V8" s="11">
        <f t="shared" si="18"/>
        <v>0.625</v>
      </c>
      <c r="W8" s="11">
        <f t="shared" si="19"/>
        <v>0</v>
      </c>
      <c r="X8" s="11">
        <f t="shared" si="20"/>
        <v>0</v>
      </c>
      <c r="Y8" s="11">
        <f t="shared" si="21"/>
        <v>0.625</v>
      </c>
      <c r="Z8" s="11">
        <f t="shared" si="22"/>
        <v>0</v>
      </c>
      <c r="AA8" s="11">
        <f t="shared" si="23"/>
        <v>0.625</v>
      </c>
      <c r="AB8" s="11">
        <f t="shared" si="24"/>
        <v>0</v>
      </c>
      <c r="AC8" s="10">
        <f t="shared" si="25"/>
        <v>3.125</v>
      </c>
      <c r="AD8" s="11">
        <f t="shared" si="26"/>
        <v>1</v>
      </c>
      <c r="AE8" s="11">
        <f t="shared" si="27"/>
        <v>0</v>
      </c>
      <c r="AF8" s="11">
        <f t="shared" si="28"/>
        <v>1</v>
      </c>
      <c r="AG8" s="11">
        <f t="shared" si="29"/>
        <v>0</v>
      </c>
      <c r="AH8" s="11">
        <f t="shared" si="30"/>
        <v>0</v>
      </c>
      <c r="AI8" s="11">
        <f t="shared" si="31"/>
        <v>0</v>
      </c>
      <c r="AJ8" s="10">
        <f t="shared" si="32"/>
        <v>2</v>
      </c>
      <c r="AK8" s="11">
        <f t="shared" si="33"/>
        <v>0</v>
      </c>
      <c r="AL8" s="11">
        <f t="shared" si="34"/>
        <v>1</v>
      </c>
      <c r="AM8" s="11">
        <f t="shared" si="35"/>
        <v>1</v>
      </c>
      <c r="AN8" s="11">
        <f t="shared" si="36"/>
        <v>0</v>
      </c>
      <c r="AO8" s="11">
        <f t="shared" si="37"/>
        <v>0</v>
      </c>
      <c r="AP8" s="11">
        <f t="shared" si="38"/>
        <v>0</v>
      </c>
      <c r="AQ8" s="10">
        <f t="shared" si="39"/>
        <v>2</v>
      </c>
      <c r="AR8" s="11">
        <f t="shared" si="40"/>
        <v>1</v>
      </c>
      <c r="AS8" s="11">
        <f t="shared" si="41"/>
        <v>1</v>
      </c>
      <c r="AT8" s="11">
        <f t="shared" si="42"/>
        <v>1</v>
      </c>
      <c r="AU8" s="11">
        <f t="shared" si="43"/>
        <v>0</v>
      </c>
      <c r="AV8" s="11">
        <f t="shared" si="44"/>
        <v>1</v>
      </c>
      <c r="AW8" s="11">
        <f t="shared" si="45"/>
        <v>0</v>
      </c>
      <c r="AX8" s="10">
        <f t="shared" si="46"/>
        <v>4</v>
      </c>
      <c r="AY8" s="12" t="s">
        <v>1383</v>
      </c>
      <c r="AZ8" s="12" t="s">
        <v>1350</v>
      </c>
      <c r="BA8" s="13">
        <v>2847</v>
      </c>
      <c r="BB8" s="10">
        <f t="shared" si="47"/>
        <v>4</v>
      </c>
      <c r="BC8" s="17">
        <f t="shared" si="48"/>
        <v>3.2</v>
      </c>
      <c r="BD8" s="36" t="s">
        <v>1786</v>
      </c>
      <c r="BE8" s="10" t="str">
        <f t="shared" si="49"/>
        <v>Varken eller</v>
      </c>
      <c r="BF8" s="6" t="s">
        <v>277</v>
      </c>
      <c r="BG8" s="9" t="str">
        <f t="shared" si="50"/>
        <v>Pererik Linde och Malin Carlström</v>
      </c>
      <c r="BH8" s="10" t="str">
        <f t="shared" si="51"/>
        <v>pererik.linde@ostersund.se; malin.carlstrom@ostersund.se</v>
      </c>
      <c r="BI8" s="10" t="str">
        <f t="shared" si="52"/>
        <v>Handläggare, kultur- och fritidsförvaltningen &amp; Maja  Vik. Koordinator drogförebyggande arbete</v>
      </c>
      <c r="BJ8" s="10"/>
      <c r="BK8" s="11">
        <f t="shared" si="53"/>
        <v>1.25</v>
      </c>
      <c r="BL8" s="11">
        <f t="shared" si="54"/>
        <v>0</v>
      </c>
      <c r="BM8" s="11">
        <f t="shared" si="55"/>
        <v>1.25</v>
      </c>
      <c r="BN8" s="11">
        <f t="shared" si="56"/>
        <v>0</v>
      </c>
      <c r="BO8" s="11">
        <f t="shared" si="57"/>
        <v>0</v>
      </c>
      <c r="BP8" s="17">
        <f t="shared" si="58"/>
        <v>2.5</v>
      </c>
      <c r="BQ8" s="11">
        <f t="shared" si="59"/>
        <v>1</v>
      </c>
      <c r="BR8" s="11">
        <f t="shared" si="60"/>
        <v>1</v>
      </c>
      <c r="BS8" s="11">
        <f t="shared" si="61"/>
        <v>1</v>
      </c>
      <c r="BT8" s="11">
        <f t="shared" si="62"/>
        <v>1</v>
      </c>
      <c r="BU8" s="11">
        <f t="shared" si="63"/>
        <v>1</v>
      </c>
      <c r="BV8" s="11">
        <f t="shared" si="64"/>
        <v>0</v>
      </c>
      <c r="BW8" s="17">
        <f t="shared" si="65"/>
        <v>5</v>
      </c>
      <c r="BX8" s="11">
        <f t="shared" si="66"/>
        <v>0.625</v>
      </c>
      <c r="BY8" s="11">
        <f t="shared" si="67"/>
        <v>0.625</v>
      </c>
      <c r="BZ8" s="11">
        <f t="shared" si="68"/>
        <v>0.625</v>
      </c>
      <c r="CA8" s="11">
        <f t="shared" si="69"/>
        <v>0</v>
      </c>
      <c r="CB8" s="11">
        <f t="shared" si="70"/>
        <v>0</v>
      </c>
      <c r="CC8" s="11">
        <f t="shared" si="71"/>
        <v>0.625</v>
      </c>
      <c r="CD8" s="11">
        <f t="shared" si="72"/>
        <v>0</v>
      </c>
      <c r="CE8" s="11">
        <f t="shared" si="73"/>
        <v>0.625</v>
      </c>
      <c r="CF8" s="11">
        <f t="shared" si="74"/>
        <v>0</v>
      </c>
      <c r="CG8" s="17">
        <f t="shared" si="75"/>
        <v>3.125</v>
      </c>
      <c r="CH8" s="11">
        <f t="shared" si="76"/>
        <v>1</v>
      </c>
      <c r="CI8" s="11">
        <f t="shared" si="77"/>
        <v>0</v>
      </c>
      <c r="CJ8" s="11">
        <f t="shared" si="78"/>
        <v>1</v>
      </c>
      <c r="CK8" s="11">
        <f t="shared" si="79"/>
        <v>0</v>
      </c>
      <c r="CL8" s="11">
        <f t="shared" si="80"/>
        <v>0</v>
      </c>
      <c r="CM8" s="11">
        <f t="shared" si="81"/>
        <v>0</v>
      </c>
      <c r="CN8" s="17">
        <f t="shared" si="82"/>
        <v>2</v>
      </c>
      <c r="CO8" s="11">
        <f t="shared" si="83"/>
        <v>0</v>
      </c>
      <c r="CP8" s="11">
        <f t="shared" si="84"/>
        <v>1</v>
      </c>
      <c r="CQ8" s="11">
        <f t="shared" si="85"/>
        <v>1</v>
      </c>
      <c r="CR8" s="11">
        <f t="shared" si="86"/>
        <v>0</v>
      </c>
      <c r="CS8" s="11">
        <f t="shared" si="87"/>
        <v>0</v>
      </c>
      <c r="CT8" s="11">
        <f t="shared" si="88"/>
        <v>0</v>
      </c>
      <c r="CU8" s="17">
        <f t="shared" si="89"/>
        <v>2</v>
      </c>
      <c r="CV8" s="11">
        <f t="shared" si="90"/>
        <v>1</v>
      </c>
      <c r="CW8" s="11">
        <f t="shared" si="91"/>
        <v>1</v>
      </c>
      <c r="CX8" s="11">
        <f t="shared" si="92"/>
        <v>1</v>
      </c>
      <c r="CY8" s="11">
        <f t="shared" si="93"/>
        <v>0</v>
      </c>
      <c r="CZ8" s="11">
        <f t="shared" si="94"/>
        <v>1</v>
      </c>
      <c r="DA8" s="11">
        <f t="shared" si="95"/>
        <v>0</v>
      </c>
      <c r="DB8" s="17">
        <f t="shared" si="96"/>
        <v>4</v>
      </c>
      <c r="DC8" s="12" t="s">
        <v>1383</v>
      </c>
      <c r="DD8" s="12" t="s">
        <v>1350</v>
      </c>
      <c r="DE8" s="13">
        <v>2847</v>
      </c>
      <c r="DF8" s="17">
        <f t="shared" si="97"/>
        <v>4</v>
      </c>
      <c r="DG8" s="17">
        <f t="shared" si="98"/>
        <v>3.2</v>
      </c>
      <c r="DH8" s="10" t="str">
        <f t="shared" si="99"/>
        <v>Varken eller</v>
      </c>
    </row>
    <row r="9" spans="1:112" ht="15" x14ac:dyDescent="0.25">
      <c r="A9" s="6" t="s">
        <v>260</v>
      </c>
      <c r="B9" s="7">
        <v>2313</v>
      </c>
      <c r="C9" s="6" t="s">
        <v>288</v>
      </c>
      <c r="D9" s="9" t="str">
        <f t="shared" si="0"/>
        <v>Magdalena Sannemo</v>
      </c>
      <c r="E9" s="10" t="str">
        <f t="shared" si="1"/>
        <v>magdalena.sannemo@stromsund.se</v>
      </c>
      <c r="F9" s="10" t="str">
        <f t="shared" si="2"/>
        <v>Ungdomskonsulent</v>
      </c>
      <c r="G9" s="11">
        <f t="shared" si="3"/>
        <v>1.25</v>
      </c>
      <c r="H9" s="11">
        <f t="shared" si="4"/>
        <v>0</v>
      </c>
      <c r="I9" s="11">
        <f t="shared" si="5"/>
        <v>1.25</v>
      </c>
      <c r="J9" s="11">
        <f t="shared" si="6"/>
        <v>1.25</v>
      </c>
      <c r="K9" s="11">
        <f t="shared" si="7"/>
        <v>0</v>
      </c>
      <c r="L9" s="10">
        <f t="shared" si="8"/>
        <v>3.75</v>
      </c>
      <c r="M9" s="11">
        <f t="shared" si="9"/>
        <v>1</v>
      </c>
      <c r="N9" s="11">
        <f t="shared" si="10"/>
        <v>1</v>
      </c>
      <c r="O9" s="11">
        <f t="shared" si="11"/>
        <v>1</v>
      </c>
      <c r="P9" s="11">
        <f t="shared" si="12"/>
        <v>1</v>
      </c>
      <c r="Q9" s="11">
        <f t="shared" si="13"/>
        <v>0</v>
      </c>
      <c r="R9" s="11">
        <f t="shared" si="14"/>
        <v>0</v>
      </c>
      <c r="S9" s="10">
        <f t="shared" si="15"/>
        <v>4</v>
      </c>
      <c r="T9" s="11">
        <f t="shared" si="16"/>
        <v>0</v>
      </c>
      <c r="U9" s="11">
        <f t="shared" si="17"/>
        <v>0</v>
      </c>
      <c r="V9" s="11">
        <f t="shared" si="18"/>
        <v>0.625</v>
      </c>
      <c r="W9" s="11">
        <f t="shared" si="19"/>
        <v>0</v>
      </c>
      <c r="X9" s="11">
        <f t="shared" si="20"/>
        <v>0</v>
      </c>
      <c r="Y9" s="11">
        <f t="shared" si="21"/>
        <v>0.625</v>
      </c>
      <c r="Z9" s="11">
        <f t="shared" si="22"/>
        <v>0</v>
      </c>
      <c r="AA9" s="11">
        <f t="shared" si="23"/>
        <v>0.625</v>
      </c>
      <c r="AB9" s="11">
        <f t="shared" si="24"/>
        <v>0</v>
      </c>
      <c r="AC9" s="10">
        <f t="shared" si="25"/>
        <v>1.875</v>
      </c>
      <c r="AD9" s="11">
        <f t="shared" si="26"/>
        <v>1</v>
      </c>
      <c r="AE9" s="11">
        <f t="shared" si="27"/>
        <v>0</v>
      </c>
      <c r="AF9" s="11">
        <f t="shared" si="28"/>
        <v>0</v>
      </c>
      <c r="AG9" s="11">
        <f t="shared" si="29"/>
        <v>0</v>
      </c>
      <c r="AH9" s="11">
        <f t="shared" si="30"/>
        <v>0</v>
      </c>
      <c r="AI9" s="11">
        <f t="shared" si="31"/>
        <v>0</v>
      </c>
      <c r="AJ9" s="10">
        <f t="shared" si="32"/>
        <v>1</v>
      </c>
      <c r="AK9" s="11">
        <f t="shared" si="33"/>
        <v>0</v>
      </c>
      <c r="AL9" s="11">
        <f t="shared" si="34"/>
        <v>0</v>
      </c>
      <c r="AM9" s="11">
        <f t="shared" si="35"/>
        <v>1</v>
      </c>
      <c r="AN9" s="11">
        <f t="shared" si="36"/>
        <v>0</v>
      </c>
      <c r="AO9" s="11">
        <f t="shared" si="37"/>
        <v>0</v>
      </c>
      <c r="AP9" s="11">
        <f t="shared" si="38"/>
        <v>0</v>
      </c>
      <c r="AQ9" s="10">
        <f t="shared" si="39"/>
        <v>1</v>
      </c>
      <c r="AR9" s="11">
        <f t="shared" si="40"/>
        <v>1</v>
      </c>
      <c r="AS9" s="11">
        <f t="shared" si="41"/>
        <v>1</v>
      </c>
      <c r="AT9" s="11">
        <f t="shared" si="42"/>
        <v>1</v>
      </c>
      <c r="AU9" s="11">
        <f t="shared" si="43"/>
        <v>0</v>
      </c>
      <c r="AV9" s="11">
        <f t="shared" si="44"/>
        <v>1</v>
      </c>
      <c r="AW9" s="11">
        <f t="shared" si="45"/>
        <v>0</v>
      </c>
      <c r="AX9" s="10">
        <f t="shared" si="46"/>
        <v>4</v>
      </c>
      <c r="AY9" s="12" t="s">
        <v>1384</v>
      </c>
      <c r="AZ9" s="12">
        <v>917</v>
      </c>
      <c r="BA9" s="13">
        <v>1986</v>
      </c>
      <c r="BB9" s="10">
        <f t="shared" si="47"/>
        <v>0</v>
      </c>
      <c r="BC9" s="17">
        <f t="shared" si="48"/>
        <v>2.2000000000000002</v>
      </c>
      <c r="BD9" s="35" t="s">
        <v>1785</v>
      </c>
      <c r="BE9" s="10" t="str">
        <f t="shared" si="49"/>
        <v>Bra</v>
      </c>
      <c r="BF9" s="6" t="s">
        <v>288</v>
      </c>
      <c r="BG9" s="9" t="str">
        <f t="shared" si="50"/>
        <v>Magdalena Sannemo</v>
      </c>
      <c r="BH9" s="10" t="str">
        <f t="shared" si="51"/>
        <v>magdalena.sannemo@stromsund.se</v>
      </c>
      <c r="BI9" s="10" t="str">
        <f t="shared" si="52"/>
        <v>Ungdomskonsulent</v>
      </c>
      <c r="BJ9" s="10"/>
      <c r="BK9" s="11">
        <f t="shared" si="53"/>
        <v>1.25</v>
      </c>
      <c r="BL9" s="11">
        <f t="shared" si="54"/>
        <v>0</v>
      </c>
      <c r="BM9" s="11">
        <f t="shared" si="55"/>
        <v>1.25</v>
      </c>
      <c r="BN9" s="11">
        <f t="shared" si="56"/>
        <v>1.25</v>
      </c>
      <c r="BO9" s="11">
        <f t="shared" si="57"/>
        <v>0</v>
      </c>
      <c r="BP9" s="17">
        <f t="shared" si="58"/>
        <v>3.75</v>
      </c>
      <c r="BQ9" s="11">
        <f t="shared" si="59"/>
        <v>1</v>
      </c>
      <c r="BR9" s="11">
        <f t="shared" si="60"/>
        <v>1</v>
      </c>
      <c r="BS9" s="11">
        <f t="shared" si="61"/>
        <v>1</v>
      </c>
      <c r="BT9" s="11">
        <f t="shared" si="62"/>
        <v>1</v>
      </c>
      <c r="BU9" s="11">
        <f t="shared" si="63"/>
        <v>0</v>
      </c>
      <c r="BV9" s="11">
        <f t="shared" si="64"/>
        <v>0</v>
      </c>
      <c r="BW9" s="17">
        <f t="shared" si="65"/>
        <v>4</v>
      </c>
      <c r="BX9" s="11">
        <f t="shared" si="66"/>
        <v>0</v>
      </c>
      <c r="BY9" s="11">
        <f t="shared" si="67"/>
        <v>0</v>
      </c>
      <c r="BZ9" s="11">
        <f t="shared" si="68"/>
        <v>0.625</v>
      </c>
      <c r="CA9" s="11">
        <f t="shared" si="69"/>
        <v>0</v>
      </c>
      <c r="CB9" s="11">
        <f t="shared" si="70"/>
        <v>0</v>
      </c>
      <c r="CC9" s="11">
        <f t="shared" si="71"/>
        <v>0.625</v>
      </c>
      <c r="CD9" s="11">
        <f t="shared" si="72"/>
        <v>0</v>
      </c>
      <c r="CE9" s="11">
        <f t="shared" si="73"/>
        <v>0.625</v>
      </c>
      <c r="CF9" s="11">
        <f t="shared" si="74"/>
        <v>0</v>
      </c>
      <c r="CG9" s="17">
        <f t="shared" si="75"/>
        <v>1.875</v>
      </c>
      <c r="CH9" s="11">
        <f t="shared" si="76"/>
        <v>1</v>
      </c>
      <c r="CI9" s="11">
        <f t="shared" si="77"/>
        <v>0</v>
      </c>
      <c r="CJ9" s="11">
        <f t="shared" si="78"/>
        <v>0</v>
      </c>
      <c r="CK9" s="11">
        <f t="shared" si="79"/>
        <v>0</v>
      </c>
      <c r="CL9" s="11">
        <f t="shared" si="80"/>
        <v>0</v>
      </c>
      <c r="CM9" s="11">
        <f t="shared" si="81"/>
        <v>0</v>
      </c>
      <c r="CN9" s="17">
        <f t="shared" si="82"/>
        <v>1</v>
      </c>
      <c r="CO9" s="11">
        <f t="shared" si="83"/>
        <v>0</v>
      </c>
      <c r="CP9" s="11">
        <f t="shared" si="84"/>
        <v>0</v>
      </c>
      <c r="CQ9" s="11">
        <f t="shared" si="85"/>
        <v>1</v>
      </c>
      <c r="CR9" s="11">
        <f t="shared" si="86"/>
        <v>0</v>
      </c>
      <c r="CS9" s="11">
        <f t="shared" si="87"/>
        <v>0</v>
      </c>
      <c r="CT9" s="11">
        <f t="shared" si="88"/>
        <v>0</v>
      </c>
      <c r="CU9" s="17">
        <f t="shared" si="89"/>
        <v>1</v>
      </c>
      <c r="CV9" s="11">
        <f t="shared" si="90"/>
        <v>1</v>
      </c>
      <c r="CW9" s="11">
        <f t="shared" si="91"/>
        <v>1</v>
      </c>
      <c r="CX9" s="11">
        <f t="shared" si="92"/>
        <v>1</v>
      </c>
      <c r="CY9" s="11">
        <f t="shared" si="93"/>
        <v>0</v>
      </c>
      <c r="CZ9" s="11">
        <f t="shared" si="94"/>
        <v>1</v>
      </c>
      <c r="DA9" s="11">
        <f t="shared" si="95"/>
        <v>0</v>
      </c>
      <c r="DB9" s="17">
        <f t="shared" si="96"/>
        <v>4</v>
      </c>
      <c r="DC9" s="12" t="s">
        <v>1384</v>
      </c>
      <c r="DD9" s="12">
        <v>917</v>
      </c>
      <c r="DE9" s="13">
        <v>1986</v>
      </c>
      <c r="DF9" s="17">
        <f t="shared" si="97"/>
        <v>0</v>
      </c>
      <c r="DG9" s="17">
        <f t="shared" si="98"/>
        <v>2.2000000000000002</v>
      </c>
      <c r="DH9" s="10" t="str">
        <f t="shared" si="99"/>
        <v>Bra</v>
      </c>
    </row>
    <row r="10" spans="1:112" ht="15" x14ac:dyDescent="0.25">
      <c r="A10" s="6" t="s">
        <v>260</v>
      </c>
      <c r="B10" s="7">
        <v>2326</v>
      </c>
      <c r="C10" s="6" t="s">
        <v>267</v>
      </c>
      <c r="D10" s="9" t="str">
        <f t="shared" si="0"/>
        <v>Maria Wikén</v>
      </c>
      <c r="E10" s="10" t="str">
        <f t="shared" si="1"/>
        <v>maria.wiken@berg.se</v>
      </c>
      <c r="F10" s="10" t="str">
        <f t="shared" si="2"/>
        <v>Ungdomssamordnare</v>
      </c>
      <c r="G10" s="11">
        <f t="shared" si="3"/>
        <v>1.25</v>
      </c>
      <c r="H10" s="11">
        <f t="shared" si="4"/>
        <v>0</v>
      </c>
      <c r="I10" s="11">
        <f t="shared" si="5"/>
        <v>1.25</v>
      </c>
      <c r="J10" s="11">
        <f t="shared" si="6"/>
        <v>1.25</v>
      </c>
      <c r="K10" s="11">
        <f t="shared" si="7"/>
        <v>0</v>
      </c>
      <c r="L10" s="10">
        <f t="shared" si="8"/>
        <v>3.75</v>
      </c>
      <c r="M10" s="11">
        <f t="shared" si="9"/>
        <v>0</v>
      </c>
      <c r="N10" s="11">
        <f t="shared" si="10"/>
        <v>1</v>
      </c>
      <c r="O10" s="11">
        <f t="shared" si="11"/>
        <v>1</v>
      </c>
      <c r="P10" s="11">
        <f t="shared" si="12"/>
        <v>1</v>
      </c>
      <c r="Q10" s="11">
        <f t="shared" si="13"/>
        <v>1</v>
      </c>
      <c r="R10" s="11">
        <f t="shared" si="14"/>
        <v>0</v>
      </c>
      <c r="S10" s="10">
        <f t="shared" si="15"/>
        <v>4</v>
      </c>
      <c r="T10" s="11">
        <f t="shared" si="16"/>
        <v>0</v>
      </c>
      <c r="U10" s="11">
        <f t="shared" si="17"/>
        <v>0</v>
      </c>
      <c r="V10" s="11">
        <f t="shared" si="18"/>
        <v>0.625</v>
      </c>
      <c r="W10" s="11">
        <f t="shared" si="19"/>
        <v>0</v>
      </c>
      <c r="X10" s="11">
        <f t="shared" si="20"/>
        <v>0.625</v>
      </c>
      <c r="Y10" s="11">
        <f t="shared" si="21"/>
        <v>0.625</v>
      </c>
      <c r="Z10" s="11">
        <f t="shared" si="22"/>
        <v>0.625</v>
      </c>
      <c r="AA10" s="11">
        <f t="shared" si="23"/>
        <v>0.625</v>
      </c>
      <c r="AB10" s="11">
        <f t="shared" si="24"/>
        <v>0</v>
      </c>
      <c r="AC10" s="10">
        <f t="shared" si="25"/>
        <v>3.125</v>
      </c>
      <c r="AD10" s="11">
        <f t="shared" si="26"/>
        <v>1</v>
      </c>
      <c r="AE10" s="11">
        <f t="shared" si="27"/>
        <v>0</v>
      </c>
      <c r="AF10" s="11">
        <f t="shared" si="28"/>
        <v>0</v>
      </c>
      <c r="AG10" s="11">
        <f t="shared" si="29"/>
        <v>0</v>
      </c>
      <c r="AH10" s="11">
        <f t="shared" si="30"/>
        <v>0</v>
      </c>
      <c r="AI10" s="11">
        <f t="shared" si="31"/>
        <v>0</v>
      </c>
      <c r="AJ10" s="10">
        <f t="shared" si="32"/>
        <v>1</v>
      </c>
      <c r="AK10" s="11">
        <f t="shared" si="33"/>
        <v>1</v>
      </c>
      <c r="AL10" s="11">
        <f t="shared" si="34"/>
        <v>1</v>
      </c>
      <c r="AM10" s="11">
        <f t="shared" si="35"/>
        <v>1</v>
      </c>
      <c r="AN10" s="11">
        <f t="shared" si="36"/>
        <v>1</v>
      </c>
      <c r="AO10" s="11">
        <f t="shared" si="37"/>
        <v>1</v>
      </c>
      <c r="AP10" s="11">
        <f t="shared" si="38"/>
        <v>0</v>
      </c>
      <c r="AQ10" s="10">
        <f t="shared" si="39"/>
        <v>5</v>
      </c>
      <c r="AR10" s="11">
        <f t="shared" si="40"/>
        <v>1</v>
      </c>
      <c r="AS10" s="11">
        <f t="shared" si="41"/>
        <v>1</v>
      </c>
      <c r="AT10" s="11">
        <f t="shared" si="42"/>
        <v>0</v>
      </c>
      <c r="AU10" s="11">
        <f t="shared" si="43"/>
        <v>0</v>
      </c>
      <c r="AV10" s="11">
        <f t="shared" si="44"/>
        <v>1</v>
      </c>
      <c r="AW10" s="11">
        <f t="shared" si="45"/>
        <v>0</v>
      </c>
      <c r="AX10" s="10">
        <f t="shared" si="46"/>
        <v>3</v>
      </c>
      <c r="AY10" s="12">
        <v>501</v>
      </c>
      <c r="AZ10" s="12" t="s">
        <v>1385</v>
      </c>
      <c r="BA10" s="13">
        <v>1625</v>
      </c>
      <c r="BB10" s="10">
        <f t="shared" si="47"/>
        <v>0</v>
      </c>
      <c r="BC10" s="17">
        <f t="shared" si="48"/>
        <v>2.8</v>
      </c>
      <c r="BD10" s="35" t="s">
        <v>1785</v>
      </c>
      <c r="BE10" s="10" t="str">
        <f t="shared" si="49"/>
        <v>Bra</v>
      </c>
      <c r="BF10" s="6" t="s">
        <v>267</v>
      </c>
      <c r="BG10" s="9" t="str">
        <f t="shared" si="50"/>
        <v>Maria Wikén</v>
      </c>
      <c r="BH10" s="10" t="str">
        <f t="shared" si="51"/>
        <v>maria.wiken@berg.se</v>
      </c>
      <c r="BI10" s="10" t="str">
        <f t="shared" si="52"/>
        <v>Ungdomssamordnare</v>
      </c>
      <c r="BJ10" s="10"/>
      <c r="BK10" s="11">
        <f t="shared" si="53"/>
        <v>1.25</v>
      </c>
      <c r="BL10" s="11">
        <f t="shared" si="54"/>
        <v>0</v>
      </c>
      <c r="BM10" s="11">
        <f t="shared" si="55"/>
        <v>1.25</v>
      </c>
      <c r="BN10" s="11">
        <f t="shared" si="56"/>
        <v>1.25</v>
      </c>
      <c r="BO10" s="11">
        <f t="shared" si="57"/>
        <v>0</v>
      </c>
      <c r="BP10" s="17">
        <f t="shared" si="58"/>
        <v>3.75</v>
      </c>
      <c r="BQ10" s="11">
        <f t="shared" si="59"/>
        <v>0</v>
      </c>
      <c r="BR10" s="11">
        <f t="shared" si="60"/>
        <v>1</v>
      </c>
      <c r="BS10" s="11">
        <f t="shared" si="61"/>
        <v>1</v>
      </c>
      <c r="BT10" s="11">
        <f t="shared" si="62"/>
        <v>1</v>
      </c>
      <c r="BU10" s="11">
        <f t="shared" si="63"/>
        <v>1</v>
      </c>
      <c r="BV10" s="11">
        <f t="shared" si="64"/>
        <v>0</v>
      </c>
      <c r="BW10" s="17">
        <f t="shared" si="65"/>
        <v>4</v>
      </c>
      <c r="BX10" s="11">
        <f t="shared" si="66"/>
        <v>0</v>
      </c>
      <c r="BY10" s="11">
        <f t="shared" si="67"/>
        <v>0</v>
      </c>
      <c r="BZ10" s="11">
        <f t="shared" si="68"/>
        <v>0.625</v>
      </c>
      <c r="CA10" s="11">
        <f t="shared" si="69"/>
        <v>0</v>
      </c>
      <c r="CB10" s="11">
        <f t="shared" si="70"/>
        <v>0.625</v>
      </c>
      <c r="CC10" s="11">
        <f t="shared" si="71"/>
        <v>0.625</v>
      </c>
      <c r="CD10" s="11">
        <f t="shared" si="72"/>
        <v>0.625</v>
      </c>
      <c r="CE10" s="11">
        <f t="shared" si="73"/>
        <v>0.625</v>
      </c>
      <c r="CF10" s="11">
        <f t="shared" si="74"/>
        <v>0</v>
      </c>
      <c r="CG10" s="17">
        <f t="shared" si="75"/>
        <v>3.125</v>
      </c>
      <c r="CH10" s="11">
        <f t="shared" si="76"/>
        <v>1</v>
      </c>
      <c r="CI10" s="11">
        <f t="shared" si="77"/>
        <v>0</v>
      </c>
      <c r="CJ10" s="11">
        <f t="shared" si="78"/>
        <v>0</v>
      </c>
      <c r="CK10" s="11">
        <f t="shared" si="79"/>
        <v>0</v>
      </c>
      <c r="CL10" s="11">
        <f t="shared" si="80"/>
        <v>0</v>
      </c>
      <c r="CM10" s="11">
        <f t="shared" si="81"/>
        <v>0</v>
      </c>
      <c r="CN10" s="17">
        <f t="shared" si="82"/>
        <v>1</v>
      </c>
      <c r="CO10" s="11">
        <f t="shared" si="83"/>
        <v>1</v>
      </c>
      <c r="CP10" s="11">
        <f t="shared" si="84"/>
        <v>1</v>
      </c>
      <c r="CQ10" s="11">
        <f t="shared" si="85"/>
        <v>1</v>
      </c>
      <c r="CR10" s="11">
        <f t="shared" si="86"/>
        <v>1</v>
      </c>
      <c r="CS10" s="11">
        <f t="shared" si="87"/>
        <v>1</v>
      </c>
      <c r="CT10" s="11">
        <f t="shared" si="88"/>
        <v>0</v>
      </c>
      <c r="CU10" s="17">
        <f t="shared" si="89"/>
        <v>5</v>
      </c>
      <c r="CV10" s="11">
        <f t="shared" si="90"/>
        <v>1</v>
      </c>
      <c r="CW10" s="11">
        <f t="shared" si="91"/>
        <v>1</v>
      </c>
      <c r="CX10" s="11">
        <f t="shared" si="92"/>
        <v>0</v>
      </c>
      <c r="CY10" s="11">
        <f t="shared" si="93"/>
        <v>0</v>
      </c>
      <c r="CZ10" s="11">
        <f t="shared" si="94"/>
        <v>1</v>
      </c>
      <c r="DA10" s="11">
        <f t="shared" si="95"/>
        <v>0</v>
      </c>
      <c r="DB10" s="17">
        <f t="shared" si="96"/>
        <v>3</v>
      </c>
      <c r="DC10" s="12">
        <v>501</v>
      </c>
      <c r="DD10" s="12" t="s">
        <v>1385</v>
      </c>
      <c r="DE10" s="13">
        <v>1625</v>
      </c>
      <c r="DF10" s="17">
        <f t="shared" si="97"/>
        <v>0</v>
      </c>
      <c r="DG10" s="17">
        <f t="shared" si="98"/>
        <v>2.8</v>
      </c>
      <c r="DH10" s="10" t="str">
        <f t="shared" si="99"/>
        <v>Bra</v>
      </c>
    </row>
    <row r="11" spans="1:112" ht="15" x14ac:dyDescent="0.25">
      <c r="A11" s="6" t="s">
        <v>260</v>
      </c>
      <c r="B11" s="7">
        <v>2321</v>
      </c>
      <c r="C11" s="6" t="s">
        <v>261</v>
      </c>
      <c r="D11" s="9" t="str">
        <f t="shared" si="0"/>
        <v>Anette Lundin Grip</v>
      </c>
      <c r="E11" s="10" t="str">
        <f t="shared" si="1"/>
        <v>fritid@are.se</v>
      </c>
      <c r="F11" s="10" t="str">
        <f t="shared" si="2"/>
        <v>fritidschef</v>
      </c>
      <c r="G11" s="11">
        <f t="shared" si="3"/>
        <v>0</v>
      </c>
      <c r="H11" s="11">
        <f t="shared" si="4"/>
        <v>1.25</v>
      </c>
      <c r="I11" s="11">
        <f t="shared" si="5"/>
        <v>1.25</v>
      </c>
      <c r="J11" s="11">
        <f t="shared" si="6"/>
        <v>0</v>
      </c>
      <c r="K11" s="11">
        <f t="shared" si="7"/>
        <v>0</v>
      </c>
      <c r="L11" s="10">
        <f t="shared" si="8"/>
        <v>2.5</v>
      </c>
      <c r="M11" s="11">
        <f t="shared" si="9"/>
        <v>1</v>
      </c>
      <c r="N11" s="11">
        <f t="shared" si="10"/>
        <v>1</v>
      </c>
      <c r="O11" s="11">
        <f t="shared" si="11"/>
        <v>1</v>
      </c>
      <c r="P11" s="11">
        <f t="shared" si="12"/>
        <v>1</v>
      </c>
      <c r="Q11" s="11">
        <f t="shared" si="13"/>
        <v>0</v>
      </c>
      <c r="R11" s="11">
        <f t="shared" si="14"/>
        <v>0</v>
      </c>
      <c r="S11" s="10">
        <f t="shared" si="15"/>
        <v>4</v>
      </c>
      <c r="T11" s="11">
        <f t="shared" si="16"/>
        <v>0</v>
      </c>
      <c r="U11" s="11">
        <f t="shared" si="17"/>
        <v>0.625</v>
      </c>
      <c r="V11" s="11">
        <f t="shared" si="18"/>
        <v>0.625</v>
      </c>
      <c r="W11" s="11">
        <f t="shared" si="19"/>
        <v>0.625</v>
      </c>
      <c r="X11" s="11">
        <f t="shared" si="20"/>
        <v>0.625</v>
      </c>
      <c r="Y11" s="11">
        <f t="shared" si="21"/>
        <v>0.625</v>
      </c>
      <c r="Z11" s="11">
        <f t="shared" si="22"/>
        <v>0.625</v>
      </c>
      <c r="AA11" s="11">
        <f t="shared" si="23"/>
        <v>0</v>
      </c>
      <c r="AB11" s="11">
        <f t="shared" si="24"/>
        <v>0</v>
      </c>
      <c r="AC11" s="10">
        <f t="shared" si="25"/>
        <v>3.75</v>
      </c>
      <c r="AD11" s="11">
        <f t="shared" si="26"/>
        <v>0</v>
      </c>
      <c r="AE11" s="11">
        <f t="shared" si="27"/>
        <v>2</v>
      </c>
      <c r="AF11" s="11">
        <f t="shared" si="28"/>
        <v>0</v>
      </c>
      <c r="AG11" s="11">
        <f t="shared" si="29"/>
        <v>2</v>
      </c>
      <c r="AH11" s="11">
        <f t="shared" si="30"/>
        <v>0</v>
      </c>
      <c r="AI11" s="11">
        <f t="shared" si="31"/>
        <v>0</v>
      </c>
      <c r="AJ11" s="10">
        <f t="shared" si="32"/>
        <v>4</v>
      </c>
      <c r="AK11" s="11">
        <f t="shared" si="33"/>
        <v>1</v>
      </c>
      <c r="AL11" s="11">
        <f t="shared" si="34"/>
        <v>1</v>
      </c>
      <c r="AM11" s="11">
        <f t="shared" si="35"/>
        <v>0</v>
      </c>
      <c r="AN11" s="11">
        <f t="shared" si="36"/>
        <v>0</v>
      </c>
      <c r="AO11" s="11">
        <f t="shared" si="37"/>
        <v>0</v>
      </c>
      <c r="AP11" s="11">
        <f t="shared" si="38"/>
        <v>0</v>
      </c>
      <c r="AQ11" s="10">
        <f t="shared" si="39"/>
        <v>2</v>
      </c>
      <c r="AR11" s="11">
        <f t="shared" si="40"/>
        <v>0</v>
      </c>
      <c r="AS11" s="11">
        <f t="shared" si="41"/>
        <v>1</v>
      </c>
      <c r="AT11" s="11">
        <f t="shared" si="42"/>
        <v>1</v>
      </c>
      <c r="AU11" s="11">
        <f t="shared" si="43"/>
        <v>1</v>
      </c>
      <c r="AV11" s="11">
        <f t="shared" si="44"/>
        <v>0</v>
      </c>
      <c r="AW11" s="11">
        <f t="shared" si="45"/>
        <v>0</v>
      </c>
      <c r="AX11" s="10">
        <f t="shared" si="46"/>
        <v>3</v>
      </c>
      <c r="AY11" s="12" t="s">
        <v>1386</v>
      </c>
      <c r="AZ11" s="12">
        <v>783</v>
      </c>
      <c r="BA11" s="13">
        <v>2022</v>
      </c>
      <c r="BB11" s="10">
        <f t="shared" si="47"/>
        <v>1</v>
      </c>
      <c r="BC11" s="54">
        <f t="shared" si="48"/>
        <v>2.9</v>
      </c>
      <c r="BD11" s="35" t="s">
        <v>1785</v>
      </c>
      <c r="BE11" s="10" t="str">
        <f t="shared" si="49"/>
        <v>Bra</v>
      </c>
      <c r="BF11" s="6" t="s">
        <v>261</v>
      </c>
      <c r="BG11" s="9" t="str">
        <f t="shared" si="50"/>
        <v>Anette Lundin Grip</v>
      </c>
      <c r="BH11" s="10" t="str">
        <f t="shared" si="51"/>
        <v>fritid@are.se</v>
      </c>
      <c r="BI11" s="10" t="str">
        <f t="shared" si="52"/>
        <v>fritidschef</v>
      </c>
      <c r="BJ11" s="10"/>
      <c r="BK11" s="11">
        <f t="shared" si="53"/>
        <v>0</v>
      </c>
      <c r="BL11" s="11">
        <f t="shared" si="54"/>
        <v>1.25</v>
      </c>
      <c r="BM11" s="11">
        <f t="shared" si="55"/>
        <v>1.25</v>
      </c>
      <c r="BN11" s="11">
        <f t="shared" si="56"/>
        <v>0</v>
      </c>
      <c r="BO11" s="11">
        <f t="shared" si="57"/>
        <v>0</v>
      </c>
      <c r="BP11" s="17">
        <f t="shared" si="58"/>
        <v>2.5</v>
      </c>
      <c r="BQ11" s="11">
        <f t="shared" si="59"/>
        <v>1</v>
      </c>
      <c r="BR11" s="11">
        <f t="shared" si="60"/>
        <v>1</v>
      </c>
      <c r="BS11" s="11">
        <f t="shared" si="61"/>
        <v>1</v>
      </c>
      <c r="BT11" s="11">
        <f t="shared" si="62"/>
        <v>1</v>
      </c>
      <c r="BU11" s="11">
        <f t="shared" si="63"/>
        <v>0</v>
      </c>
      <c r="BV11" s="11">
        <f t="shared" si="64"/>
        <v>0</v>
      </c>
      <c r="BW11" s="17">
        <f t="shared" si="65"/>
        <v>4</v>
      </c>
      <c r="BX11" s="11">
        <f t="shared" si="66"/>
        <v>0</v>
      </c>
      <c r="BY11" s="11">
        <f t="shared" si="67"/>
        <v>0.625</v>
      </c>
      <c r="BZ11" s="11">
        <f t="shared" si="68"/>
        <v>0.625</v>
      </c>
      <c r="CA11" s="11">
        <f t="shared" si="69"/>
        <v>0.625</v>
      </c>
      <c r="CB11" s="11">
        <f t="shared" si="70"/>
        <v>0.625</v>
      </c>
      <c r="CC11" s="11">
        <f t="shared" si="71"/>
        <v>0.625</v>
      </c>
      <c r="CD11" s="11">
        <f t="shared" si="72"/>
        <v>0.625</v>
      </c>
      <c r="CE11" s="11">
        <f t="shared" si="73"/>
        <v>0</v>
      </c>
      <c r="CF11" s="11">
        <f t="shared" si="74"/>
        <v>0</v>
      </c>
      <c r="CG11" s="17">
        <f t="shared" si="75"/>
        <v>3.75</v>
      </c>
      <c r="CH11" s="11">
        <f t="shared" si="76"/>
        <v>0</v>
      </c>
      <c r="CI11" s="11">
        <f t="shared" si="77"/>
        <v>2</v>
      </c>
      <c r="CJ11" s="11">
        <f t="shared" si="78"/>
        <v>0</v>
      </c>
      <c r="CK11" s="11">
        <f t="shared" si="79"/>
        <v>2</v>
      </c>
      <c r="CL11" s="11">
        <f t="shared" si="80"/>
        <v>0</v>
      </c>
      <c r="CM11" s="11">
        <f t="shared" si="81"/>
        <v>0</v>
      </c>
      <c r="CN11" s="17">
        <f t="shared" si="82"/>
        <v>4</v>
      </c>
      <c r="CO11" s="11">
        <f t="shared" si="83"/>
        <v>1</v>
      </c>
      <c r="CP11" s="11">
        <f t="shared" si="84"/>
        <v>1</v>
      </c>
      <c r="CQ11" s="11">
        <f t="shared" si="85"/>
        <v>0</v>
      </c>
      <c r="CR11" s="11">
        <f t="shared" si="86"/>
        <v>0</v>
      </c>
      <c r="CS11" s="11">
        <f t="shared" si="87"/>
        <v>0</v>
      </c>
      <c r="CT11" s="11">
        <f t="shared" si="88"/>
        <v>0</v>
      </c>
      <c r="CU11" s="17">
        <f t="shared" si="89"/>
        <v>2</v>
      </c>
      <c r="CV11" s="11">
        <f t="shared" si="90"/>
        <v>0</v>
      </c>
      <c r="CW11" s="11">
        <f t="shared" si="91"/>
        <v>1</v>
      </c>
      <c r="CX11" s="11">
        <f t="shared" si="92"/>
        <v>1</v>
      </c>
      <c r="CY11" s="11">
        <f t="shared" si="93"/>
        <v>1</v>
      </c>
      <c r="CZ11" s="11">
        <f t="shared" si="94"/>
        <v>0</v>
      </c>
      <c r="DA11" s="11">
        <f t="shared" si="95"/>
        <v>0</v>
      </c>
      <c r="DB11" s="17">
        <f t="shared" si="96"/>
        <v>3</v>
      </c>
      <c r="DC11" s="12" t="s">
        <v>1386</v>
      </c>
      <c r="DD11" s="12">
        <v>783</v>
      </c>
      <c r="DE11" s="13">
        <v>2022</v>
      </c>
      <c r="DF11" s="17">
        <f t="shared" si="97"/>
        <v>1</v>
      </c>
      <c r="DG11" s="17">
        <f t="shared" si="98"/>
        <v>2.9</v>
      </c>
      <c r="DH11" s="10" t="str">
        <f t="shared" si="99"/>
        <v>Bra</v>
      </c>
    </row>
    <row r="12" spans="1:112" ht="15" x14ac:dyDescent="0.25">
      <c r="A12" s="6" t="s">
        <v>260</v>
      </c>
      <c r="B12" s="7">
        <v>2361</v>
      </c>
      <c r="C12" s="6" t="s">
        <v>294</v>
      </c>
      <c r="D12" s="9" t="str">
        <f t="shared" si="0"/>
        <v>Agneta Roberts</v>
      </c>
      <c r="E12" s="10" t="str">
        <f t="shared" si="1"/>
        <v>agneta.roberts@herjedalen.se</v>
      </c>
      <c r="F12" s="10" t="str">
        <f t="shared" si="2"/>
        <v>ANDT samordnare</v>
      </c>
      <c r="G12" s="11">
        <f t="shared" si="3"/>
        <v>0</v>
      </c>
      <c r="H12" s="11">
        <f t="shared" si="4"/>
        <v>1.25</v>
      </c>
      <c r="I12" s="11">
        <f t="shared" si="5"/>
        <v>1.25</v>
      </c>
      <c r="J12" s="11">
        <f t="shared" si="6"/>
        <v>1.25</v>
      </c>
      <c r="K12" s="11">
        <f t="shared" si="7"/>
        <v>0</v>
      </c>
      <c r="L12" s="10">
        <f t="shared" si="8"/>
        <v>3.75</v>
      </c>
      <c r="M12" s="11">
        <f t="shared" si="9"/>
        <v>1</v>
      </c>
      <c r="N12" s="11">
        <f t="shared" si="10"/>
        <v>1</v>
      </c>
      <c r="O12" s="11">
        <f t="shared" si="11"/>
        <v>1</v>
      </c>
      <c r="P12" s="11">
        <f t="shared" si="12"/>
        <v>1</v>
      </c>
      <c r="Q12" s="11">
        <f t="shared" si="13"/>
        <v>0</v>
      </c>
      <c r="R12" s="11">
        <f t="shared" si="14"/>
        <v>0</v>
      </c>
      <c r="S12" s="10">
        <f t="shared" si="15"/>
        <v>4</v>
      </c>
      <c r="T12" s="11">
        <f t="shared" si="16"/>
        <v>0</v>
      </c>
      <c r="U12" s="11">
        <f t="shared" si="17"/>
        <v>0</v>
      </c>
      <c r="V12" s="11">
        <f t="shared" si="18"/>
        <v>0</v>
      </c>
      <c r="W12" s="11">
        <f t="shared" si="19"/>
        <v>0.625</v>
      </c>
      <c r="X12" s="11">
        <f t="shared" si="20"/>
        <v>0.625</v>
      </c>
      <c r="Y12" s="11">
        <f t="shared" si="21"/>
        <v>0.625</v>
      </c>
      <c r="Z12" s="11">
        <f t="shared" si="22"/>
        <v>0.625</v>
      </c>
      <c r="AA12" s="11">
        <f t="shared" si="23"/>
        <v>0</v>
      </c>
      <c r="AB12" s="11">
        <f t="shared" si="24"/>
        <v>0</v>
      </c>
      <c r="AC12" s="10">
        <f t="shared" si="25"/>
        <v>2.5</v>
      </c>
      <c r="AD12" s="11">
        <f t="shared" si="26"/>
        <v>0</v>
      </c>
      <c r="AE12" s="11">
        <f t="shared" si="27"/>
        <v>2</v>
      </c>
      <c r="AF12" s="11">
        <f t="shared" si="28"/>
        <v>0</v>
      </c>
      <c r="AG12" s="11">
        <f t="shared" si="29"/>
        <v>2</v>
      </c>
      <c r="AH12" s="11">
        <f t="shared" si="30"/>
        <v>1</v>
      </c>
      <c r="AI12" s="11">
        <f t="shared" si="31"/>
        <v>0</v>
      </c>
      <c r="AJ12" s="10">
        <f t="shared" si="32"/>
        <v>5</v>
      </c>
      <c r="AK12" s="11">
        <f t="shared" si="33"/>
        <v>1</v>
      </c>
      <c r="AL12" s="11">
        <f t="shared" si="34"/>
        <v>0</v>
      </c>
      <c r="AM12" s="11">
        <f t="shared" si="35"/>
        <v>1</v>
      </c>
      <c r="AN12" s="11">
        <f t="shared" si="36"/>
        <v>1</v>
      </c>
      <c r="AO12" s="11">
        <f t="shared" si="37"/>
        <v>0</v>
      </c>
      <c r="AP12" s="11">
        <f t="shared" si="38"/>
        <v>0</v>
      </c>
      <c r="AQ12" s="10">
        <f t="shared" si="39"/>
        <v>3</v>
      </c>
      <c r="AR12" s="11">
        <f t="shared" si="40"/>
        <v>1</v>
      </c>
      <c r="AS12" s="11">
        <f t="shared" si="41"/>
        <v>0</v>
      </c>
      <c r="AT12" s="11">
        <f t="shared" si="42"/>
        <v>0</v>
      </c>
      <c r="AU12" s="11">
        <f t="shared" si="43"/>
        <v>0</v>
      </c>
      <c r="AV12" s="11">
        <f t="shared" si="44"/>
        <v>0</v>
      </c>
      <c r="AW12" s="11">
        <f t="shared" si="45"/>
        <v>0</v>
      </c>
      <c r="AX12" s="10">
        <f t="shared" si="46"/>
        <v>1</v>
      </c>
      <c r="AY12" s="12" t="s">
        <v>1387</v>
      </c>
      <c r="AZ12" s="12" t="s">
        <v>1388</v>
      </c>
      <c r="BA12" s="13">
        <v>3939</v>
      </c>
      <c r="BB12" s="10">
        <f t="shared" si="47"/>
        <v>5</v>
      </c>
      <c r="BC12" s="17">
        <f t="shared" si="48"/>
        <v>3.5</v>
      </c>
      <c r="BD12" s="36" t="s">
        <v>1786</v>
      </c>
      <c r="BE12" s="10" t="str">
        <f t="shared" si="49"/>
        <v>Mycket bra</v>
      </c>
      <c r="BF12" s="6" t="s">
        <v>294</v>
      </c>
      <c r="BG12" s="9" t="str">
        <f t="shared" si="50"/>
        <v>Agneta Roberts</v>
      </c>
      <c r="BH12" s="10" t="str">
        <f t="shared" si="51"/>
        <v>agneta.roberts@herjedalen.se</v>
      </c>
      <c r="BI12" s="10" t="str">
        <f t="shared" si="52"/>
        <v>ANDT samordnare</v>
      </c>
      <c r="BJ12" s="10"/>
      <c r="BK12" s="11">
        <f t="shared" si="53"/>
        <v>0</v>
      </c>
      <c r="BL12" s="11">
        <f t="shared" si="54"/>
        <v>1.25</v>
      </c>
      <c r="BM12" s="11">
        <f t="shared" si="55"/>
        <v>1.25</v>
      </c>
      <c r="BN12" s="11">
        <f t="shared" si="56"/>
        <v>1.25</v>
      </c>
      <c r="BO12" s="11">
        <f t="shared" si="57"/>
        <v>0</v>
      </c>
      <c r="BP12" s="17">
        <f t="shared" si="58"/>
        <v>3.75</v>
      </c>
      <c r="BQ12" s="11">
        <f t="shared" si="59"/>
        <v>1</v>
      </c>
      <c r="BR12" s="11">
        <f t="shared" si="60"/>
        <v>1</v>
      </c>
      <c r="BS12" s="11">
        <f t="shared" si="61"/>
        <v>1</v>
      </c>
      <c r="BT12" s="11">
        <f t="shared" si="62"/>
        <v>1</v>
      </c>
      <c r="BU12" s="11">
        <f t="shared" si="63"/>
        <v>0</v>
      </c>
      <c r="BV12" s="11">
        <f t="shared" si="64"/>
        <v>0</v>
      </c>
      <c r="BW12" s="17">
        <f t="shared" si="65"/>
        <v>4</v>
      </c>
      <c r="BX12" s="11">
        <f t="shared" si="66"/>
        <v>0</v>
      </c>
      <c r="BY12" s="11">
        <f t="shared" si="67"/>
        <v>0</v>
      </c>
      <c r="BZ12" s="11">
        <f t="shared" si="68"/>
        <v>0</v>
      </c>
      <c r="CA12" s="11">
        <f t="shared" si="69"/>
        <v>0.625</v>
      </c>
      <c r="CB12" s="11">
        <f t="shared" si="70"/>
        <v>0.625</v>
      </c>
      <c r="CC12" s="11">
        <f t="shared" si="71"/>
        <v>0.625</v>
      </c>
      <c r="CD12" s="11">
        <f t="shared" si="72"/>
        <v>0.625</v>
      </c>
      <c r="CE12" s="11">
        <f t="shared" si="73"/>
        <v>0</v>
      </c>
      <c r="CF12" s="11">
        <f t="shared" si="74"/>
        <v>0</v>
      </c>
      <c r="CG12" s="17">
        <f t="shared" si="75"/>
        <v>2.5</v>
      </c>
      <c r="CH12" s="11">
        <f t="shared" si="76"/>
        <v>0</v>
      </c>
      <c r="CI12" s="11">
        <f t="shared" si="77"/>
        <v>2</v>
      </c>
      <c r="CJ12" s="11">
        <f t="shared" si="78"/>
        <v>0</v>
      </c>
      <c r="CK12" s="11">
        <f t="shared" si="79"/>
        <v>2</v>
      </c>
      <c r="CL12" s="11">
        <f t="shared" si="80"/>
        <v>1</v>
      </c>
      <c r="CM12" s="11">
        <f t="shared" si="81"/>
        <v>0</v>
      </c>
      <c r="CN12" s="17">
        <f t="shared" si="82"/>
        <v>5</v>
      </c>
      <c r="CO12" s="11">
        <f t="shared" si="83"/>
        <v>1</v>
      </c>
      <c r="CP12" s="11">
        <f t="shared" si="84"/>
        <v>0</v>
      </c>
      <c r="CQ12" s="11">
        <f t="shared" si="85"/>
        <v>1</v>
      </c>
      <c r="CR12" s="11">
        <f t="shared" si="86"/>
        <v>1</v>
      </c>
      <c r="CS12" s="11">
        <f t="shared" si="87"/>
        <v>0</v>
      </c>
      <c r="CT12" s="11">
        <f t="shared" si="88"/>
        <v>0</v>
      </c>
      <c r="CU12" s="17">
        <f t="shared" si="89"/>
        <v>3</v>
      </c>
      <c r="CV12" s="11">
        <f t="shared" si="90"/>
        <v>1</v>
      </c>
      <c r="CW12" s="11">
        <f t="shared" si="91"/>
        <v>0</v>
      </c>
      <c r="CX12" s="11">
        <f t="shared" si="92"/>
        <v>0</v>
      </c>
      <c r="CY12" s="11">
        <f t="shared" si="93"/>
        <v>0</v>
      </c>
      <c r="CZ12" s="11">
        <f t="shared" si="94"/>
        <v>0</v>
      </c>
      <c r="DA12" s="11">
        <f t="shared" si="95"/>
        <v>0</v>
      </c>
      <c r="DB12" s="17">
        <f t="shared" si="96"/>
        <v>1</v>
      </c>
      <c r="DC12" s="12" t="s">
        <v>1387</v>
      </c>
      <c r="DD12" s="12" t="s">
        <v>1388</v>
      </c>
      <c r="DE12" s="13">
        <v>3939</v>
      </c>
      <c r="DF12" s="17">
        <f t="shared" si="97"/>
        <v>5</v>
      </c>
      <c r="DG12" s="17">
        <f t="shared" si="98"/>
        <v>3.5</v>
      </c>
      <c r="DH12" s="10" t="str">
        <f t="shared" si="99"/>
        <v>Mycket bra</v>
      </c>
    </row>
    <row r="14" spans="1:112" ht="15" x14ac:dyDescent="0.25">
      <c r="C14" s="19" t="s">
        <v>1726</v>
      </c>
      <c r="BC14" s="56">
        <f>SUM(BC5:BC12)/COUNT(BC5:BC12)</f>
        <v>2.5124999999999997</v>
      </c>
      <c r="BD14" s="35" t="s">
        <v>1785</v>
      </c>
      <c r="BP14" s="56">
        <f>SUM(BP5:BP12)/COUNT(BP5:BP12)</f>
        <v>2.5</v>
      </c>
      <c r="BW14" s="56">
        <f>SUM(BW5:BW12)/COUNT(BW5:BW12)</f>
        <v>3.75</v>
      </c>
      <c r="CG14" s="56">
        <f>SUM(CG5:CG12)/COUNT(CG5:CG12)</f>
        <v>2.734375</v>
      </c>
      <c r="CN14" s="56">
        <f>SUM(CN5:CN12)/COUNT(CN5:CN12)</f>
        <v>2.5</v>
      </c>
      <c r="CU14" s="56">
        <f>SUM(CU5:CU12)/COUNT(CU5:CU12)</f>
        <v>2.625</v>
      </c>
      <c r="DB14" s="56">
        <f>SUM(DB5:DB12)/COUNT(DB5:DB12)</f>
        <v>2</v>
      </c>
      <c r="DF14" s="56">
        <f>SUM(DF5:DF12)/COUNT(DF5:DF12)</f>
        <v>1.5</v>
      </c>
    </row>
  </sheetData>
  <conditionalFormatting sqref="BE5:BE12">
    <cfRule type="cellIs" dxfId="377" priority="66" operator="equal">
      <formula>"Mycket bra"</formula>
    </cfRule>
  </conditionalFormatting>
  <conditionalFormatting sqref="BE5:BE12">
    <cfRule type="cellIs" dxfId="376" priority="67" operator="equal">
      <formula>"Bra"</formula>
    </cfRule>
  </conditionalFormatting>
  <conditionalFormatting sqref="BE5:BE12">
    <cfRule type="cellIs" dxfId="375" priority="68" operator="equal">
      <formula>"Varken eller"</formula>
    </cfRule>
  </conditionalFormatting>
  <conditionalFormatting sqref="BE5:BE12">
    <cfRule type="cellIs" dxfId="374" priority="69" operator="equal">
      <formula>"Dålig"</formula>
    </cfRule>
  </conditionalFormatting>
  <conditionalFormatting sqref="BE5:BE12">
    <cfRule type="cellIs" dxfId="373" priority="70" operator="equal">
      <formula>"Mycket dålig"</formula>
    </cfRule>
  </conditionalFormatting>
  <conditionalFormatting sqref="L5:L12 S5:S12 AC5:AC12 AJ5:AJ12 AQ5:AQ12 AX5:AX12 BB5:BD12 BC14">
    <cfRule type="cellIs" dxfId="372" priority="71" operator="lessThan">
      <formula>1</formula>
    </cfRule>
  </conditionalFormatting>
  <conditionalFormatting sqref="L5:L12 S5:S12 AC5:AC12 AJ5:AJ12 AQ5:AQ12 AX5:AX12 BB5:BD12 BC14">
    <cfRule type="cellIs" dxfId="371" priority="72" operator="lessThan">
      <formula>2</formula>
    </cfRule>
  </conditionalFormatting>
  <conditionalFormatting sqref="L5:L12 S5:S12 AC5:AC12 AJ5:AJ12 AQ5:AQ12 AX5:AX12 BB5:BD12 BC14">
    <cfRule type="cellIs" dxfId="370" priority="73" operator="lessThan">
      <formula>3</formula>
    </cfRule>
  </conditionalFormatting>
  <conditionalFormatting sqref="L5:L12 S5:S12 AC5:AC12 AJ5:AJ12 AQ5:AQ12 AX5:AX12 BB5:BD12 BC14">
    <cfRule type="cellIs" dxfId="369" priority="74" operator="lessThan">
      <formula>4</formula>
    </cfRule>
  </conditionalFormatting>
  <conditionalFormatting sqref="L5:L12 S5:S12 AC5:AC12 AJ5:AJ12 AQ5:AQ12 AX5:AX12 BB5:BD12 BC14">
    <cfRule type="cellIs" dxfId="368" priority="75" operator="lessThan">
      <formula>5</formula>
    </cfRule>
  </conditionalFormatting>
  <conditionalFormatting sqref="L5:L12 S5:S12 AC5:AC12 AJ5:AJ12 AQ5:AQ12 AX5:AX12 BB5:BD12 BC14">
    <cfRule type="cellIs" dxfId="367" priority="76" operator="lessThan">
      <formula>6</formula>
    </cfRule>
  </conditionalFormatting>
  <conditionalFormatting sqref="DH5:DH12">
    <cfRule type="cellIs" dxfId="366" priority="55" operator="equal">
      <formula>"Mycket bra"</formula>
    </cfRule>
  </conditionalFormatting>
  <conditionalFormatting sqref="DH5:DH12">
    <cfRule type="cellIs" dxfId="365" priority="56" operator="equal">
      <formula>"Bra"</formula>
    </cfRule>
  </conditionalFormatting>
  <conditionalFormatting sqref="DH5:DH12">
    <cfRule type="cellIs" dxfId="364" priority="57" operator="equal">
      <formula>"Varken eller"</formula>
    </cfRule>
  </conditionalFormatting>
  <conditionalFormatting sqref="DH5:DH12">
    <cfRule type="cellIs" dxfId="363" priority="58" operator="equal">
      <formula>"Dålig"</formula>
    </cfRule>
  </conditionalFormatting>
  <conditionalFormatting sqref="DH5:DH12">
    <cfRule type="cellIs" dxfId="362" priority="59" operator="equal">
      <formula>"Mycket dålig"</formula>
    </cfRule>
  </conditionalFormatting>
  <conditionalFormatting sqref="BP5:BP12 BW5:BW12 CG5:CG12 CN5:CN12 CU5:CU12 DB5:DB12 DF5:DG12">
    <cfRule type="cellIs" dxfId="361" priority="60" operator="lessThan">
      <formula>1</formula>
    </cfRule>
  </conditionalFormatting>
  <conditionalFormatting sqref="BP5:BP12 BW5:BW12 CG5:CG12 CN5:CN12 CU5:CU12 DB5:DB12 DF5:DG12">
    <cfRule type="cellIs" dxfId="360" priority="61" operator="lessThan">
      <formula>2</formula>
    </cfRule>
  </conditionalFormatting>
  <conditionalFormatting sqref="BP5:BP12 BW5:BW12 CG5:CG12 CN5:CN12 CU5:CU12 DB5:DB12 DF5:DG12">
    <cfRule type="cellIs" dxfId="359" priority="62" operator="lessThan">
      <formula>3</formula>
    </cfRule>
  </conditionalFormatting>
  <conditionalFormatting sqref="BP5:BP12 BW5:BW12 CG5:CG12 CN5:CN12 CU5:CU12 DB5:DB12 DF5:DG12">
    <cfRule type="cellIs" dxfId="358" priority="63" operator="lessThan">
      <formula>4</formula>
    </cfRule>
  </conditionalFormatting>
  <conditionalFormatting sqref="BP5:BP12 BW5:BW12 CG5:CG12 CN5:CN12 CU5:CU12 DB5:DB12 DF5:DG12">
    <cfRule type="cellIs" dxfId="357" priority="64" operator="lessThan">
      <formula>5</formula>
    </cfRule>
  </conditionalFormatting>
  <conditionalFormatting sqref="BP5:BP12 BW5:BW12 CG5:CG12 CN5:CN12 CU5:CU12 DB5:DB12 DF5:DG12">
    <cfRule type="cellIs" dxfId="356" priority="65" operator="lessThan">
      <formula>6</formula>
    </cfRule>
  </conditionalFormatting>
  <conditionalFormatting sqref="BD14">
    <cfRule type="cellIs" dxfId="355" priority="43" operator="lessThan">
      <formula>1</formula>
    </cfRule>
  </conditionalFormatting>
  <conditionalFormatting sqref="BD14">
    <cfRule type="cellIs" dxfId="354" priority="44" operator="lessThan">
      <formula>2</formula>
    </cfRule>
  </conditionalFormatting>
  <conditionalFormatting sqref="BD14">
    <cfRule type="cellIs" dxfId="353" priority="45" operator="lessThan">
      <formula>3</formula>
    </cfRule>
  </conditionalFormatting>
  <conditionalFormatting sqref="BD14">
    <cfRule type="cellIs" dxfId="352" priority="46" operator="lessThan">
      <formula>4</formula>
    </cfRule>
  </conditionalFormatting>
  <conditionalFormatting sqref="BD14">
    <cfRule type="cellIs" dxfId="351" priority="47" operator="lessThan">
      <formula>5</formula>
    </cfRule>
  </conditionalFormatting>
  <conditionalFormatting sqref="BD14">
    <cfRule type="cellIs" dxfId="350" priority="48" operator="lessThan">
      <formula>6</formula>
    </cfRule>
  </conditionalFormatting>
  <conditionalFormatting sqref="BP14">
    <cfRule type="cellIs" dxfId="349" priority="37" operator="lessThan">
      <formula>1</formula>
    </cfRule>
  </conditionalFormatting>
  <conditionalFormatting sqref="BP14">
    <cfRule type="cellIs" dxfId="348" priority="38" operator="lessThan">
      <formula>2</formula>
    </cfRule>
  </conditionalFormatting>
  <conditionalFormatting sqref="BP14">
    <cfRule type="cellIs" dxfId="347" priority="39" operator="lessThan">
      <formula>3</formula>
    </cfRule>
  </conditionalFormatting>
  <conditionalFormatting sqref="BP14">
    <cfRule type="cellIs" dxfId="346" priority="40" operator="lessThan">
      <formula>4</formula>
    </cfRule>
  </conditionalFormatting>
  <conditionalFormatting sqref="BP14">
    <cfRule type="cellIs" dxfId="345" priority="41" operator="lessThan">
      <formula>5</formula>
    </cfRule>
  </conditionalFormatting>
  <conditionalFormatting sqref="BP14">
    <cfRule type="cellIs" dxfId="344" priority="42" operator="lessThan">
      <formula>6</formula>
    </cfRule>
  </conditionalFormatting>
  <conditionalFormatting sqref="BW14">
    <cfRule type="cellIs" dxfId="343" priority="31" operator="lessThan">
      <formula>1</formula>
    </cfRule>
  </conditionalFormatting>
  <conditionalFormatting sqref="BW14">
    <cfRule type="cellIs" dxfId="342" priority="32" operator="lessThan">
      <formula>2</formula>
    </cfRule>
  </conditionalFormatting>
  <conditionalFormatting sqref="BW14">
    <cfRule type="cellIs" dxfId="341" priority="33" operator="lessThan">
      <formula>3</formula>
    </cfRule>
  </conditionalFormatting>
  <conditionalFormatting sqref="BW14">
    <cfRule type="cellIs" dxfId="340" priority="34" operator="lessThan">
      <formula>4</formula>
    </cfRule>
  </conditionalFormatting>
  <conditionalFormatting sqref="BW14">
    <cfRule type="cellIs" dxfId="339" priority="35" operator="lessThan">
      <formula>5</formula>
    </cfRule>
  </conditionalFormatting>
  <conditionalFormatting sqref="BW14">
    <cfRule type="cellIs" dxfId="338" priority="36" operator="lessThan">
      <formula>6</formula>
    </cfRule>
  </conditionalFormatting>
  <conditionalFormatting sqref="CG14">
    <cfRule type="cellIs" dxfId="337" priority="25" operator="lessThan">
      <formula>1</formula>
    </cfRule>
  </conditionalFormatting>
  <conditionalFormatting sqref="CG14">
    <cfRule type="cellIs" dxfId="336" priority="26" operator="lessThan">
      <formula>2</formula>
    </cfRule>
  </conditionalFormatting>
  <conditionalFormatting sqref="CG14">
    <cfRule type="cellIs" dxfId="335" priority="27" operator="lessThan">
      <formula>3</formula>
    </cfRule>
  </conditionalFormatting>
  <conditionalFormatting sqref="CG14">
    <cfRule type="cellIs" dxfId="334" priority="28" operator="lessThan">
      <formula>4</formula>
    </cfRule>
  </conditionalFormatting>
  <conditionalFormatting sqref="CG14">
    <cfRule type="cellIs" dxfId="333" priority="29" operator="lessThan">
      <formula>5</formula>
    </cfRule>
  </conditionalFormatting>
  <conditionalFormatting sqref="CG14">
    <cfRule type="cellIs" dxfId="332" priority="30" operator="lessThan">
      <formula>6</formula>
    </cfRule>
  </conditionalFormatting>
  <conditionalFormatting sqref="CN14">
    <cfRule type="cellIs" dxfId="331" priority="19" operator="lessThan">
      <formula>1</formula>
    </cfRule>
  </conditionalFormatting>
  <conditionalFormatting sqref="CN14">
    <cfRule type="cellIs" dxfId="330" priority="20" operator="lessThan">
      <formula>2</formula>
    </cfRule>
  </conditionalFormatting>
  <conditionalFormatting sqref="CN14">
    <cfRule type="cellIs" dxfId="329" priority="21" operator="lessThan">
      <formula>3</formula>
    </cfRule>
  </conditionalFormatting>
  <conditionalFormatting sqref="CN14">
    <cfRule type="cellIs" dxfId="328" priority="22" operator="lessThan">
      <formula>4</formula>
    </cfRule>
  </conditionalFormatting>
  <conditionalFormatting sqref="CN14">
    <cfRule type="cellIs" dxfId="327" priority="23" operator="lessThan">
      <formula>5</formula>
    </cfRule>
  </conditionalFormatting>
  <conditionalFormatting sqref="CN14">
    <cfRule type="cellIs" dxfId="326" priority="24" operator="lessThan">
      <formula>6</formula>
    </cfRule>
  </conditionalFormatting>
  <conditionalFormatting sqref="CU14">
    <cfRule type="cellIs" dxfId="325" priority="13" operator="lessThan">
      <formula>1</formula>
    </cfRule>
  </conditionalFormatting>
  <conditionalFormatting sqref="CU14">
    <cfRule type="cellIs" dxfId="324" priority="14" operator="lessThan">
      <formula>2</formula>
    </cfRule>
  </conditionalFormatting>
  <conditionalFormatting sqref="CU14">
    <cfRule type="cellIs" dxfId="323" priority="15" operator="lessThan">
      <formula>3</formula>
    </cfRule>
  </conditionalFormatting>
  <conditionalFormatting sqref="CU14">
    <cfRule type="cellIs" dxfId="322" priority="16" operator="lessThan">
      <formula>4</formula>
    </cfRule>
  </conditionalFormatting>
  <conditionalFormatting sqref="CU14">
    <cfRule type="cellIs" dxfId="321" priority="17" operator="lessThan">
      <formula>5</formula>
    </cfRule>
  </conditionalFormatting>
  <conditionalFormatting sqref="CU14">
    <cfRule type="cellIs" dxfId="320" priority="18" operator="lessThan">
      <formula>6</formula>
    </cfRule>
  </conditionalFormatting>
  <conditionalFormatting sqref="DB14">
    <cfRule type="cellIs" dxfId="319" priority="7" operator="lessThan">
      <formula>1</formula>
    </cfRule>
  </conditionalFormatting>
  <conditionalFormatting sqref="DB14">
    <cfRule type="cellIs" dxfId="318" priority="8" operator="lessThan">
      <formula>2</formula>
    </cfRule>
  </conditionalFormatting>
  <conditionalFormatting sqref="DB14">
    <cfRule type="cellIs" dxfId="317" priority="9" operator="lessThan">
      <formula>3</formula>
    </cfRule>
  </conditionalFormatting>
  <conditionalFormatting sqref="DB14">
    <cfRule type="cellIs" dxfId="316" priority="10" operator="lessThan">
      <formula>4</formula>
    </cfRule>
  </conditionalFormatting>
  <conditionalFormatting sqref="DB14">
    <cfRule type="cellIs" dxfId="315" priority="11" operator="lessThan">
      <formula>5</formula>
    </cfRule>
  </conditionalFormatting>
  <conditionalFormatting sqref="DB14">
    <cfRule type="cellIs" dxfId="314" priority="12" operator="lessThan">
      <formula>6</formula>
    </cfRule>
  </conditionalFormatting>
  <conditionalFormatting sqref="DF14">
    <cfRule type="cellIs" dxfId="313" priority="1" operator="lessThan">
      <formula>1</formula>
    </cfRule>
  </conditionalFormatting>
  <conditionalFormatting sqref="DF14">
    <cfRule type="cellIs" dxfId="312" priority="2" operator="lessThan">
      <formula>2</formula>
    </cfRule>
  </conditionalFormatting>
  <conditionalFormatting sqref="DF14">
    <cfRule type="cellIs" dxfId="311" priority="3" operator="lessThan">
      <formula>3</formula>
    </cfRule>
  </conditionalFormatting>
  <conditionalFormatting sqref="DF14">
    <cfRule type="cellIs" dxfId="310" priority="4" operator="lessThan">
      <formula>4</formula>
    </cfRule>
  </conditionalFormatting>
  <conditionalFormatting sqref="DF14">
    <cfRule type="cellIs" dxfId="309" priority="5" operator="lessThan">
      <formula>5</formula>
    </cfRule>
  </conditionalFormatting>
  <conditionalFormatting sqref="DF14">
    <cfRule type="cellIs" dxfId="308" priority="6" operator="lessThan">
      <formula>6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25</vt:i4>
      </vt:variant>
      <vt:variant>
        <vt:lpstr>Namngivna områden</vt:lpstr>
      </vt:variant>
      <vt:variant>
        <vt:i4>2</vt:i4>
      </vt:variant>
    </vt:vector>
  </HeadingPairs>
  <TitlesOfParts>
    <vt:vector size="27" baseType="lpstr">
      <vt:lpstr>Jämförelser</vt:lpstr>
      <vt:lpstr>Topplista kommuner</vt:lpstr>
      <vt:lpstr>Poängberäkning</vt:lpstr>
      <vt:lpstr>Blekinge</vt:lpstr>
      <vt:lpstr>Dalarna</vt:lpstr>
      <vt:lpstr>Gotland</vt:lpstr>
      <vt:lpstr>Gävleborg</vt:lpstr>
      <vt:lpstr>Halland</vt:lpstr>
      <vt:lpstr>Jämtland</vt:lpstr>
      <vt:lpstr>Jönköping</vt:lpstr>
      <vt:lpstr>Kalmar</vt:lpstr>
      <vt:lpstr>Kronoberg</vt:lpstr>
      <vt:lpstr>Norrbotten</vt:lpstr>
      <vt:lpstr>Skåne</vt:lpstr>
      <vt:lpstr>Stockholm</vt:lpstr>
      <vt:lpstr>Södermanland</vt:lpstr>
      <vt:lpstr>Uppsala</vt:lpstr>
      <vt:lpstr>Värmland</vt:lpstr>
      <vt:lpstr>Västerbotten</vt:lpstr>
      <vt:lpstr>Västernorrland</vt:lpstr>
      <vt:lpstr>Västmanland</vt:lpstr>
      <vt:lpstr>Västra Götaland</vt:lpstr>
      <vt:lpstr>Örebro</vt:lpstr>
      <vt:lpstr>Östergötland</vt:lpstr>
      <vt:lpstr>All data</vt:lpstr>
      <vt:lpstr>Svar</vt:lpstr>
      <vt:lpstr>Årets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Sophie Brömster</dc:creator>
  <cp:lastModifiedBy>Sophie Brömster</cp:lastModifiedBy>
  <dcterms:created xsi:type="dcterms:W3CDTF">2015-05-28T13:19:40Z</dcterms:created>
  <dcterms:modified xsi:type="dcterms:W3CDTF">2015-08-12T07:30:34Z</dcterms:modified>
</cp:coreProperties>
</file>