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llgyn/Downloads/"/>
    </mc:Choice>
  </mc:AlternateContent>
  <xr:revisionPtr revIDLastSave="0" documentId="13_ncr:1_{A36ECCCF-7061-4B46-A68A-A3472461CFDF}" xr6:coauthVersionLast="43" xr6:coauthVersionMax="43" xr10:uidLastSave="{00000000-0000-0000-0000-000000000000}"/>
  <bookViews>
    <workbookView xWindow="2760" yWindow="780" windowWidth="24500" windowHeight="15100" tabRatio="644" xr2:uid="{00000000-000D-0000-FFFF-FFFF00000000}"/>
  </bookViews>
  <sheets>
    <sheet name="Huvudbudget" sheetId="5" r:id="rId1"/>
    <sheet name="Underbudgetar " sheetId="6" r:id="rId2"/>
    <sheet name="Verksamhetsområdesprojekt 2019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6" l="1"/>
  <c r="D28" i="6"/>
  <c r="D14" i="5" s="1"/>
  <c r="E28" i="6"/>
  <c r="E14" i="5" s="1"/>
  <c r="F28" i="6"/>
  <c r="F14" i="5" s="1"/>
  <c r="B28" i="6"/>
  <c r="B14" i="5" s="1"/>
  <c r="D62" i="6"/>
  <c r="C62" i="6"/>
  <c r="E73" i="6" l="1"/>
  <c r="E62" i="6"/>
  <c r="E48" i="6"/>
  <c r="E36" i="6"/>
  <c r="E20" i="6"/>
  <c r="E8" i="6"/>
  <c r="C21" i="5" l="1"/>
  <c r="C9" i="5"/>
  <c r="F62" i="6"/>
  <c r="C23" i="5" l="1"/>
  <c r="C28" i="5" s="1"/>
  <c r="C32" i="5" s="1"/>
  <c r="C39" i="5" s="1"/>
  <c r="E17" i="5"/>
  <c r="E16" i="5"/>
  <c r="E13" i="5"/>
  <c r="F8" i="6"/>
  <c r="F12" i="5" s="1"/>
  <c r="F20" i="6"/>
  <c r="F13" i="5" s="1"/>
  <c r="F36" i="6"/>
  <c r="F15" i="5" s="1"/>
  <c r="F48" i="6"/>
  <c r="F16" i="5" s="1"/>
  <c r="F17" i="5"/>
  <c r="F73" i="6"/>
  <c r="F18" i="5" s="1"/>
  <c r="F9" i="5"/>
  <c r="E12" i="5"/>
  <c r="E15" i="5"/>
  <c r="E18" i="5"/>
  <c r="F21" i="5" l="1"/>
  <c r="F23" i="5" s="1"/>
  <c r="F28" i="5" s="1"/>
  <c r="F32" i="5" s="1"/>
  <c r="F39" i="5" s="1"/>
  <c r="D73" i="6"/>
  <c r="D18" i="5" s="1"/>
  <c r="D17" i="5"/>
  <c r="D48" i="6"/>
  <c r="D16" i="5" s="1"/>
  <c r="D36" i="6"/>
  <c r="D15" i="5" s="1"/>
  <c r="D20" i="6"/>
  <c r="D13" i="5" s="1"/>
  <c r="D8" i="6"/>
  <c r="D12" i="5" s="1"/>
  <c r="G26" i="13"/>
  <c r="D9" i="5"/>
  <c r="D21" i="5" l="1"/>
  <c r="D23" i="5" s="1"/>
  <c r="D28" i="5" s="1"/>
  <c r="D32" i="5" s="1"/>
  <c r="D39" i="5" s="1"/>
  <c r="C73" i="6" l="1"/>
  <c r="C48" i="6"/>
  <c r="C36" i="6"/>
  <c r="C20" i="6"/>
  <c r="C8" i="6"/>
  <c r="B36" i="6" l="1"/>
  <c r="B20" i="6"/>
  <c r="B4" i="6"/>
  <c r="B8" i="6" s="1"/>
  <c r="B73" i="6"/>
  <c r="B39" i="6"/>
  <c r="B48" i="6" s="1"/>
  <c r="B52" i="6"/>
  <c r="B62" i="6" s="1"/>
  <c r="E9" i="5" l="1"/>
  <c r="E21" i="5"/>
  <c r="E23" i="5" l="1"/>
  <c r="E28" i="5" s="1"/>
  <c r="E32" i="5" s="1"/>
  <c r="E39" i="5" s="1"/>
</calcChain>
</file>

<file path=xl/sharedStrings.xml><?xml version="1.0" encoding="utf-8"?>
<sst xmlns="http://schemas.openxmlformats.org/spreadsheetml/2006/main" count="132" uniqueCount="116">
  <si>
    <t xml:space="preserve">Föreningsstöd </t>
  </si>
  <si>
    <t>Utbildning</t>
  </si>
  <si>
    <t>Summa kostnader:</t>
  </si>
  <si>
    <t>Materialproduktion</t>
  </si>
  <si>
    <t>Medlemstidning</t>
  </si>
  <si>
    <t>Resekostnader</t>
  </si>
  <si>
    <t>Kostnad</t>
  </si>
  <si>
    <t>Miljonlotteriet</t>
  </si>
  <si>
    <t>Ränteintäkter</t>
  </si>
  <si>
    <t>Intäkt</t>
  </si>
  <si>
    <t>Avsättningar</t>
  </si>
  <si>
    <t>Telefonkostnader</t>
  </si>
  <si>
    <t>Distriktsbidrag</t>
  </si>
  <si>
    <t>Medlemsavgifter</t>
  </si>
  <si>
    <t>Resultat efter finansiella poster:</t>
  </si>
  <si>
    <t>UNF-shop</t>
  </si>
  <si>
    <t>Räntekostnader</t>
  </si>
  <si>
    <t>Medlemsförsäkring</t>
  </si>
  <si>
    <t>Medlemsavgifter samarbetsorgan</t>
  </si>
  <si>
    <t>Summa intäkter:</t>
  </si>
  <si>
    <t>Budgeterat årsresultat efter bokslutsdispositioner:</t>
  </si>
  <si>
    <t>Resultat efter avskrivningar:</t>
  </si>
  <si>
    <t>Avsättning av specifika nykterhetsfrämjande medel</t>
  </si>
  <si>
    <t>Arvode</t>
  </si>
  <si>
    <t>Förbundssamling</t>
  </si>
  <si>
    <t>Avskrivningar - Inventarier</t>
  </si>
  <si>
    <t>Förbundsstyrelsen till förfogande</t>
  </si>
  <si>
    <t>1. Förbundsorganisation - Styrelse</t>
  </si>
  <si>
    <t>Summa</t>
  </si>
  <si>
    <t>Personalkostnader</t>
  </si>
  <si>
    <t>Vit jul</t>
  </si>
  <si>
    <t>Prenumerationer Motdrag</t>
  </si>
  <si>
    <t>Administration</t>
  </si>
  <si>
    <t>Upplösning av specifika nykterhetsfrämjande medel</t>
  </si>
  <si>
    <t>Revision</t>
  </si>
  <si>
    <t>Verksamhetsresultat:</t>
  </si>
  <si>
    <t>Kontorshyra</t>
  </si>
  <si>
    <t>Praktiskt arbete</t>
  </si>
  <si>
    <t>Fastigheter</t>
  </si>
  <si>
    <t>Upplösning för kongress</t>
  </si>
  <si>
    <t>Kamratstödskurs</t>
  </si>
  <si>
    <t>Ekonomisystem</t>
  </si>
  <si>
    <t>IT-system</t>
  </si>
  <si>
    <t>Active summercamp</t>
  </si>
  <si>
    <t>Almedalen</t>
  </si>
  <si>
    <t>UNF-shop försäljning</t>
  </si>
  <si>
    <t xml:space="preserve">Medlemsregister </t>
  </si>
  <si>
    <t>Medlemsutskick</t>
  </si>
  <si>
    <t>Distriktsordförandenätverk</t>
  </si>
  <si>
    <t>Bidrag internationella arbete</t>
  </si>
  <si>
    <t>Förbundsstyrelsemöten</t>
  </si>
  <si>
    <t>5. Stöd till landet - Pengar</t>
  </si>
  <si>
    <t>6. Verksamhet - Information och material</t>
  </si>
  <si>
    <t>7. Verksamhet - Bildningsverksamhet</t>
  </si>
  <si>
    <t>8. Verksamhet - Arbetsplansprojekt</t>
  </si>
  <si>
    <t>Höjdaren</t>
  </si>
  <si>
    <t>Verksamhetsområdesprojekt</t>
  </si>
  <si>
    <t>Kommunikation</t>
  </si>
  <si>
    <t>Hyra och andra lokalkostnader</t>
  </si>
  <si>
    <t>Distriktsstyrelsesamling</t>
  </si>
  <si>
    <t>Webbplats</t>
  </si>
  <si>
    <t>Trivselgerillan</t>
  </si>
  <si>
    <t>Huvudbudget</t>
  </si>
  <si>
    <t>Avsättning för kongressen</t>
  </si>
  <si>
    <t>Distriktssatsningspotten</t>
  </si>
  <si>
    <t>Underbudgetar</t>
  </si>
  <si>
    <t>Specialisten</t>
  </si>
  <si>
    <t>Stöd internationell paraplyorganisation</t>
  </si>
  <si>
    <t>EU-närvaro</t>
  </si>
  <si>
    <t>Kassörssamlingar</t>
  </si>
  <si>
    <t>Förstudie nytt medlemssystem</t>
  </si>
  <si>
    <t>Läsarundersökning Motdrag</t>
  </si>
  <si>
    <t xml:space="preserve">Budget </t>
  </si>
  <si>
    <t>Grafisk profil</t>
  </si>
  <si>
    <t>Plattformar</t>
  </si>
  <si>
    <t>Gaming</t>
  </si>
  <si>
    <t>Feminism</t>
  </si>
  <si>
    <t>Aktion</t>
  </si>
  <si>
    <t>Hälsa</t>
  </si>
  <si>
    <t>Alkoholfritt</t>
  </si>
  <si>
    <t>Gamifiera&amp;Digitalisera</t>
  </si>
  <si>
    <t>Iglorifiera mera</t>
  </si>
  <si>
    <t>Social Media Campaign</t>
  </si>
  <si>
    <t>100 sätt…</t>
  </si>
  <si>
    <t>Göra mål tsm</t>
  </si>
  <si>
    <t>Nykter bar</t>
  </si>
  <si>
    <t>En röst… del 1</t>
  </si>
  <si>
    <t>En röst… del 2</t>
  </si>
  <si>
    <t>Ideutveckling</t>
  </si>
  <si>
    <t>Debattakademin</t>
  </si>
  <si>
    <t>Valsida för förstagångsväljare</t>
  </si>
  <si>
    <t>UNFaren</t>
  </si>
  <si>
    <t>Ledaren</t>
  </si>
  <si>
    <t>Kommunrankingen</t>
  </si>
  <si>
    <t>Reviderad budget 2019</t>
  </si>
  <si>
    <t>AU-beslut</t>
  </si>
  <si>
    <t>FS-beslut</t>
  </si>
  <si>
    <t>Utfall 2017</t>
  </si>
  <si>
    <t>Pressa kommunderna (2017)</t>
  </si>
  <si>
    <t>Reviderad budget 2019 (nov)</t>
  </si>
  <si>
    <t>Kongressbudget 2020</t>
  </si>
  <si>
    <t>Kongressbudget 2021</t>
  </si>
  <si>
    <t>Valberedningsutbildning</t>
  </si>
  <si>
    <t>Digital bildningsplattform</t>
  </si>
  <si>
    <t>Utfall 2018</t>
  </si>
  <si>
    <t>Bidrag</t>
  </si>
  <si>
    <t>3. Stöd till landet - Personal</t>
  </si>
  <si>
    <t>2. Förbundsorganisation - Infrastruktur</t>
  </si>
  <si>
    <t>4. Stöd till landet - Pengar</t>
  </si>
  <si>
    <t>5. Stöd till landet - Information och material</t>
  </si>
  <si>
    <t>6. Verksamhet - Bildningsverksamhet</t>
  </si>
  <si>
    <t>7. Verksamhet - Arbetsplansprojekt</t>
  </si>
  <si>
    <t>8. Verksamhet - Kongress</t>
  </si>
  <si>
    <t>9. Insamling</t>
  </si>
  <si>
    <t>Valberedning och revisorer</t>
  </si>
  <si>
    <t>Föreningspaket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</si>
</sst>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#,##0\ [$kr-41D]"/>
    <numFmt numFmtId="166" formatCode="#,##0\ &quot;kr&quot;"/>
    <numFmt numFmtId="167" formatCode="_-* #,##0\ &quot;kr&quot;_-;\-* #,##0\ &quot;kr&quot;_-;_-* &quot;-&quot;??\ &quot;kr&quot;_-;_-@_-"/>
    <numFmt numFmtId="168" formatCode="#,##0.00\ [$kr-41D]"/>
  </numFmts>
  <fonts count="10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rimson Text Regular"/>
    </font>
    <font>
      <b/>
      <sz val="20"/>
      <name val="Crimson Text Regular"/>
    </font>
    <font>
      <sz val="11"/>
      <name val="Crimson Text Regular"/>
    </font>
    <font>
      <sz val="10"/>
      <name val="Crimson Text Regular"/>
    </font>
    <font>
      <b/>
      <sz val="11"/>
      <name val="Crimson Text Regular"/>
    </font>
    <font>
      <i/>
      <sz val="11"/>
      <name val="Crimson Text Regular"/>
    </font>
    <font>
      <i/>
      <sz val="11"/>
      <color indexed="8"/>
      <name val="Crimson Text Regula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5">
    <xf numFmtId="0" fontId="0" fillId="0" borderId="0" xfId="0">
      <alignment vertical="center"/>
    </xf>
    <xf numFmtId="166" fontId="0" fillId="0" borderId="0" xfId="0" applyNumberFormat="1">
      <alignment vertical="center"/>
    </xf>
    <xf numFmtId="6" fontId="0" fillId="0" borderId="0" xfId="0" applyNumberFormat="1">
      <alignment vertical="center"/>
    </xf>
    <xf numFmtId="17" fontId="0" fillId="0" borderId="0" xfId="0" applyNumberFormat="1">
      <alignment vertical="center"/>
    </xf>
    <xf numFmtId="165" fontId="3" fillId="0" borderId="0" xfId="0" applyNumberFormat="1" applyFont="1" applyFill="1" applyAlignment="1">
      <alignment wrapText="1"/>
    </xf>
    <xf numFmtId="0" fontId="4" fillId="0" borderId="0" xfId="0" applyNumberFormat="1" applyFont="1" applyFill="1" applyAlignment="1">
      <alignment wrapText="1"/>
    </xf>
    <xf numFmtId="166" fontId="5" fillId="0" borderId="0" xfId="0" applyNumberFormat="1" applyFont="1" applyFill="1" applyAlignment="1">
      <alignment wrapText="1"/>
    </xf>
    <xf numFmtId="0" fontId="6" fillId="0" borderId="0" xfId="0" applyFont="1">
      <alignment vertical="center"/>
    </xf>
    <xf numFmtId="0" fontId="6" fillId="4" borderId="0" xfId="0" applyFont="1" applyFill="1">
      <alignment vertical="center"/>
    </xf>
    <xf numFmtId="0" fontId="5" fillId="0" borderId="0" xfId="0" applyFont="1">
      <alignment vertical="center"/>
    </xf>
    <xf numFmtId="166" fontId="7" fillId="0" borderId="0" xfId="0" applyNumberFormat="1" applyFont="1" applyFill="1" applyAlignment="1">
      <alignment wrapText="1"/>
    </xf>
    <xf numFmtId="0" fontId="7" fillId="0" borderId="0" xfId="2" applyNumberFormat="1" applyFont="1" applyFill="1" applyAlignment="1">
      <alignment wrapText="1"/>
    </xf>
    <xf numFmtId="0" fontId="7" fillId="4" borderId="0" xfId="2" applyNumberFormat="1" applyFont="1" applyFill="1" applyAlignment="1">
      <alignment wrapText="1"/>
    </xf>
    <xf numFmtId="0" fontId="7" fillId="0" borderId="0" xfId="0" applyNumberFormat="1" applyFont="1" applyFill="1" applyAlignment="1">
      <alignment wrapText="1"/>
    </xf>
    <xf numFmtId="166" fontId="7" fillId="4" borderId="0" xfId="0" applyNumberFormat="1" applyFont="1" applyFill="1" applyAlignment="1">
      <alignment wrapText="1"/>
    </xf>
    <xf numFmtId="0" fontId="5" fillId="0" borderId="0" xfId="0" applyNumberFormat="1" applyFont="1" applyFill="1" applyAlignment="1">
      <alignment wrapText="1"/>
    </xf>
    <xf numFmtId="167" fontId="5" fillId="0" borderId="0" xfId="1" applyNumberFormat="1" applyFont="1" applyAlignment="1">
      <alignment vertical="center"/>
    </xf>
    <xf numFmtId="165" fontId="3" fillId="4" borderId="0" xfId="0" applyNumberFormat="1" applyFont="1" applyFill="1" applyAlignment="1">
      <alignment wrapText="1"/>
    </xf>
    <xf numFmtId="166" fontId="3" fillId="0" borderId="0" xfId="0" applyNumberFormat="1" applyFont="1" applyFill="1" applyAlignment="1">
      <alignment wrapText="1"/>
    </xf>
    <xf numFmtId="166" fontId="3" fillId="4" borderId="0" xfId="0" applyNumberFormat="1" applyFont="1" applyFill="1" applyAlignment="1">
      <alignment wrapText="1"/>
    </xf>
    <xf numFmtId="0" fontId="8" fillId="0" borderId="0" xfId="0" applyNumberFormat="1" applyFont="1" applyFill="1" applyAlignment="1">
      <alignment wrapText="1"/>
    </xf>
    <xf numFmtId="167" fontId="8" fillId="0" borderId="0" xfId="1" applyNumberFormat="1" applyFont="1" applyAlignment="1">
      <alignment vertical="center"/>
    </xf>
    <xf numFmtId="167" fontId="8" fillId="4" borderId="0" xfId="1" applyNumberFormat="1" applyFont="1" applyFill="1" applyAlignment="1">
      <alignment vertical="center"/>
    </xf>
    <xf numFmtId="166" fontId="9" fillId="0" borderId="0" xfId="0" applyNumberFormat="1" applyFont="1" applyFill="1" applyAlignment="1">
      <alignment wrapText="1"/>
    </xf>
    <xf numFmtId="166" fontId="9" fillId="4" borderId="0" xfId="0" applyNumberFormat="1" applyFont="1" applyFill="1" applyAlignment="1">
      <alignment wrapText="1"/>
    </xf>
    <xf numFmtId="166" fontId="3" fillId="0" borderId="0" xfId="0" applyNumberFormat="1" applyFont="1">
      <alignment vertical="center"/>
    </xf>
    <xf numFmtId="166" fontId="3" fillId="4" borderId="0" xfId="0" applyNumberFormat="1" applyFont="1" applyFill="1">
      <alignment vertical="center"/>
    </xf>
    <xf numFmtId="166" fontId="6" fillId="0" borderId="0" xfId="0" applyNumberFormat="1" applyFont="1">
      <alignment vertical="center"/>
    </xf>
    <xf numFmtId="166" fontId="5" fillId="0" borderId="0" xfId="0" applyNumberFormat="1" applyFont="1">
      <alignment vertical="center"/>
    </xf>
    <xf numFmtId="166" fontId="5" fillId="4" borderId="0" xfId="0" applyNumberFormat="1" applyFont="1" applyFill="1">
      <alignment vertical="center"/>
    </xf>
    <xf numFmtId="166" fontId="8" fillId="0" borderId="0" xfId="0" applyNumberFormat="1" applyFont="1">
      <alignment vertical="center"/>
    </xf>
    <xf numFmtId="166" fontId="8" fillId="4" borderId="0" xfId="0" applyNumberFormat="1" applyFont="1" applyFill="1">
      <alignment vertical="center"/>
    </xf>
    <xf numFmtId="166" fontId="5" fillId="4" borderId="0" xfId="0" applyNumberFormat="1" applyFont="1" applyFill="1" applyAlignment="1">
      <alignment wrapText="1"/>
    </xf>
    <xf numFmtId="167" fontId="8" fillId="0" borderId="0" xfId="1" applyNumberFormat="1" applyFont="1" applyFill="1" applyAlignment="1">
      <alignment vertical="center"/>
    </xf>
    <xf numFmtId="166" fontId="5" fillId="0" borderId="0" xfId="0" applyNumberFormat="1" applyFont="1" applyFill="1">
      <alignment vertical="center"/>
    </xf>
    <xf numFmtId="167" fontId="8" fillId="0" borderId="0" xfId="0" applyNumberFormat="1" applyFont="1">
      <alignment vertical="center"/>
    </xf>
    <xf numFmtId="166" fontId="8" fillId="0" borderId="0" xfId="0" applyNumberFormat="1" applyFont="1" applyFill="1" applyAlignment="1">
      <alignment wrapText="1"/>
    </xf>
    <xf numFmtId="166" fontId="8" fillId="4" borderId="0" xfId="0" applyNumberFormat="1" applyFont="1" applyFill="1" applyAlignment="1">
      <alignment wrapText="1"/>
    </xf>
    <xf numFmtId="167" fontId="5" fillId="0" borderId="0" xfId="1" applyNumberFormat="1" applyFont="1" applyFill="1" applyAlignment="1">
      <alignment vertical="center"/>
    </xf>
    <xf numFmtId="166" fontId="6" fillId="0" borderId="0" xfId="0" applyNumberFormat="1" applyFont="1" applyFill="1" applyAlignment="1">
      <alignment wrapText="1"/>
    </xf>
    <xf numFmtId="0" fontId="7" fillId="0" borderId="0" xfId="2" applyNumberFormat="1" applyFont="1" applyFill="1" applyAlignment="1"/>
    <xf numFmtId="0" fontId="6" fillId="0" borderId="0" xfId="0" applyFont="1" applyFill="1">
      <alignment vertical="center"/>
    </xf>
    <xf numFmtId="165" fontId="5" fillId="0" borderId="0" xfId="0" applyNumberFormat="1" applyFont="1" applyFill="1" applyAlignment="1">
      <alignment wrapText="1"/>
    </xf>
    <xf numFmtId="165" fontId="6" fillId="0" borderId="0" xfId="0" applyNumberFormat="1" applyFont="1">
      <alignment vertical="center"/>
    </xf>
    <xf numFmtId="165" fontId="6" fillId="0" borderId="0" xfId="3" applyNumberFormat="1" applyFont="1" applyAlignment="1">
      <alignment vertical="center"/>
    </xf>
    <xf numFmtId="165" fontId="5" fillId="0" borderId="0" xfId="0" applyNumberFormat="1" applyFont="1" applyFill="1" applyAlignment="1">
      <alignment horizontal="right" wrapText="1"/>
    </xf>
    <xf numFmtId="168" fontId="6" fillId="0" borderId="0" xfId="0" applyNumberFormat="1" applyFont="1">
      <alignment vertical="center"/>
    </xf>
    <xf numFmtId="0" fontId="5" fillId="0" borderId="0" xfId="0" applyNumberFormat="1" applyFont="1" applyFill="1" applyBorder="1" applyAlignment="1">
      <alignment wrapText="1"/>
    </xf>
    <xf numFmtId="165" fontId="5" fillId="0" borderId="0" xfId="0" applyNumberFormat="1" applyFont="1" applyFill="1" applyBorder="1" applyAlignment="1">
      <alignment wrapText="1"/>
    </xf>
    <xf numFmtId="0" fontId="8" fillId="0" borderId="2" xfId="0" applyNumberFormat="1" applyFont="1" applyFill="1" applyBorder="1" applyAlignment="1">
      <alignment wrapText="1"/>
    </xf>
    <xf numFmtId="165" fontId="8" fillId="0" borderId="2" xfId="0" applyNumberFormat="1" applyFont="1" applyFill="1" applyBorder="1" applyAlignment="1">
      <alignment wrapText="1"/>
    </xf>
    <xf numFmtId="0" fontId="8" fillId="0" borderId="0" xfId="0" applyNumberFormat="1" applyFont="1" applyFill="1" applyBorder="1" applyAlignment="1">
      <alignment wrapText="1"/>
    </xf>
    <xf numFmtId="165" fontId="8" fillId="0" borderId="0" xfId="0" applyNumberFormat="1" applyFont="1" applyFill="1" applyBorder="1" applyAlignment="1">
      <alignment wrapText="1"/>
    </xf>
    <xf numFmtId="0" fontId="7" fillId="0" borderId="0" xfId="0" applyFont="1">
      <alignment vertical="center"/>
    </xf>
    <xf numFmtId="165" fontId="7" fillId="0" borderId="0" xfId="0" applyNumberFormat="1" applyFont="1" applyFill="1" applyAlignment="1">
      <alignment horizontal="right" wrapText="1"/>
    </xf>
    <xf numFmtId="0" fontId="5" fillId="0" borderId="1" xfId="0" applyNumberFormat="1" applyFont="1" applyFill="1" applyBorder="1" applyAlignment="1">
      <alignment wrapText="1"/>
    </xf>
    <xf numFmtId="165" fontId="7" fillId="0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0" fontId="5" fillId="3" borderId="0" xfId="0" applyNumberFormat="1" applyFont="1" applyFill="1" applyAlignment="1">
      <alignment wrapText="1"/>
    </xf>
    <xf numFmtId="0" fontId="7" fillId="0" borderId="2" xfId="0" applyNumberFormat="1" applyFont="1" applyFill="1" applyBorder="1" applyAlignment="1">
      <alignment wrapText="1"/>
    </xf>
    <xf numFmtId="165" fontId="7" fillId="0" borderId="2" xfId="0" applyNumberFormat="1" applyFont="1" applyFill="1" applyBorder="1" applyAlignment="1">
      <alignment wrapText="1"/>
    </xf>
    <xf numFmtId="165" fontId="6" fillId="0" borderId="0" xfId="0" applyNumberFormat="1" applyFont="1" applyFill="1" applyAlignment="1">
      <alignment wrapText="1"/>
    </xf>
    <xf numFmtId="0" fontId="6" fillId="0" borderId="0" xfId="0" applyFont="1" applyBorder="1">
      <alignment vertical="center"/>
    </xf>
    <xf numFmtId="165" fontId="6" fillId="0" borderId="0" xfId="0" applyNumberFormat="1" applyFont="1" applyFill="1">
      <alignment vertical="center"/>
    </xf>
    <xf numFmtId="165" fontId="5" fillId="0" borderId="0" xfId="0" applyNumberFormat="1" applyFont="1" applyAlignment="1">
      <alignment wrapText="1"/>
    </xf>
  </cellXfs>
  <cellStyles count="6">
    <cellStyle name="Comma" xfId="2" builtinId="3"/>
    <cellStyle name="Currency" xfId="1" builtinId="4"/>
    <cellStyle name="Normal" xfId="0" builtinId="0"/>
    <cellStyle name="Percent" xfId="3" builtinId="5"/>
    <cellStyle name="Tusental 2" xfId="5" xr:uid="{00000000-0005-0000-0000-00002F000000}"/>
    <cellStyle name="Valuta 2" xfId="4" xr:uid="{00000000-0005-0000-0000-00003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0C0C0"/>
      <rgbColor rgb="00FF0000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zoomScaleNormal="100" workbookViewId="0">
      <pane ySplit="1" topLeftCell="A13" activePane="bottomLeft" state="frozen"/>
      <selection pane="bottomLeft" activeCell="E37" sqref="E37"/>
    </sheetView>
  </sheetViews>
  <sheetFormatPr baseColWidth="10" defaultColWidth="17.1640625" defaultRowHeight="12.75" customHeight="1"/>
  <cols>
    <col min="1" max="1" width="54.6640625" style="7" bestFit="1" customWidth="1"/>
    <col min="2" max="6" width="23.6640625" style="41" customWidth="1"/>
    <col min="7" max="7" width="17.1640625" style="7" customWidth="1"/>
    <col min="8" max="16384" width="17.1640625" style="7"/>
  </cols>
  <sheetData>
    <row r="1" spans="1:8" ht="42">
      <c r="A1" s="5" t="s">
        <v>62</v>
      </c>
      <c r="B1" s="40" t="s">
        <v>97</v>
      </c>
      <c r="C1" s="40" t="s">
        <v>104</v>
      </c>
      <c r="D1" s="40" t="s">
        <v>99</v>
      </c>
      <c r="E1" s="40" t="s">
        <v>100</v>
      </c>
      <c r="F1" s="40" t="s">
        <v>101</v>
      </c>
    </row>
    <row r="2" spans="1:8" ht="23">
      <c r="A2" s="13" t="s">
        <v>9</v>
      </c>
      <c r="B2" s="10"/>
      <c r="C2" s="10"/>
    </row>
    <row r="3" spans="1:8" ht="12.75" customHeight="1">
      <c r="A3" s="15" t="s">
        <v>13</v>
      </c>
      <c r="B3" s="42">
        <v>130082</v>
      </c>
      <c r="C3" s="42">
        <v>9710</v>
      </c>
      <c r="D3" s="42">
        <v>0</v>
      </c>
      <c r="E3" s="42">
        <v>0</v>
      </c>
      <c r="F3" s="42">
        <v>0</v>
      </c>
    </row>
    <row r="4" spans="1:8" ht="12.75" customHeight="1">
      <c r="A4" s="15" t="s">
        <v>105</v>
      </c>
      <c r="B4" s="42">
        <v>2568278</v>
      </c>
      <c r="C4" s="42">
        <v>2550817</v>
      </c>
      <c r="D4" s="42">
        <v>3887000</v>
      </c>
      <c r="E4" s="42">
        <v>3000000</v>
      </c>
      <c r="F4" s="42">
        <v>3250000</v>
      </c>
    </row>
    <row r="5" spans="1:8" ht="12.75" customHeight="1">
      <c r="A5" s="15" t="s">
        <v>7</v>
      </c>
      <c r="B5" s="42">
        <v>16438637</v>
      </c>
      <c r="C5" s="42">
        <v>17631211</v>
      </c>
      <c r="D5" s="42">
        <v>12100000</v>
      </c>
      <c r="E5" s="42">
        <v>14800000</v>
      </c>
      <c r="F5" s="42">
        <v>14800000</v>
      </c>
      <c r="G5" s="43"/>
      <c r="H5" s="43"/>
    </row>
    <row r="6" spans="1:8" ht="12.75" customHeight="1">
      <c r="A6" s="15" t="s">
        <v>61</v>
      </c>
      <c r="B6" s="42">
        <v>0</v>
      </c>
      <c r="C6" s="42">
        <v>0</v>
      </c>
      <c r="D6" s="42">
        <v>100000</v>
      </c>
      <c r="E6" s="42">
        <v>0</v>
      </c>
      <c r="F6" s="42">
        <v>125000</v>
      </c>
      <c r="G6" s="44"/>
    </row>
    <row r="7" spans="1:8" ht="16">
      <c r="A7" s="15" t="s">
        <v>31</v>
      </c>
      <c r="B7" s="45">
        <v>20959</v>
      </c>
      <c r="C7" s="42">
        <v>48814</v>
      </c>
      <c r="D7" s="42">
        <v>30000</v>
      </c>
      <c r="E7" s="42">
        <v>30000</v>
      </c>
      <c r="F7" s="42">
        <v>30000</v>
      </c>
      <c r="G7" s="46"/>
    </row>
    <row r="8" spans="1:8" ht="16">
      <c r="A8" s="47" t="s">
        <v>45</v>
      </c>
      <c r="B8" s="48">
        <v>31207</v>
      </c>
      <c r="C8" s="48">
        <v>156815</v>
      </c>
      <c r="D8" s="48">
        <v>50000</v>
      </c>
      <c r="E8" s="48">
        <v>50000</v>
      </c>
      <c r="F8" s="48">
        <v>50000</v>
      </c>
    </row>
    <row r="9" spans="1:8" ht="12.75" customHeight="1">
      <c r="A9" s="49" t="s">
        <v>19</v>
      </c>
      <c r="B9" s="50">
        <v>19189163</v>
      </c>
      <c r="C9" s="50">
        <f>SUM(C3:C8)</f>
        <v>20397367</v>
      </c>
      <c r="D9" s="50">
        <f>SUM(D3:D8)</f>
        <v>16167000</v>
      </c>
      <c r="E9" s="50">
        <f>SUM(E3:E8)</f>
        <v>17880000</v>
      </c>
      <c r="F9" s="50">
        <f>SUM(F3:F8)</f>
        <v>18255000</v>
      </c>
    </row>
    <row r="10" spans="1:8" ht="12.75" customHeight="1">
      <c r="A10" s="51"/>
      <c r="B10" s="52"/>
      <c r="C10" s="52"/>
      <c r="D10" s="52"/>
      <c r="E10" s="52"/>
      <c r="F10" s="52"/>
    </row>
    <row r="11" spans="1:8" ht="12.75" customHeight="1">
      <c r="A11" s="53" t="s">
        <v>6</v>
      </c>
      <c r="B11" s="54"/>
      <c r="C11" s="54"/>
      <c r="D11" s="54"/>
      <c r="E11" s="54"/>
      <c r="F11" s="54"/>
    </row>
    <row r="12" spans="1:8" ht="16">
      <c r="A12" s="15" t="s">
        <v>27</v>
      </c>
      <c r="B12" s="42">
        <v>1376967</v>
      </c>
      <c r="C12" s="42">
        <v>980869</v>
      </c>
      <c r="D12" s="42">
        <f>'Underbudgetar '!D8</f>
        <v>965000</v>
      </c>
      <c r="E12" s="42">
        <f>'Underbudgetar '!E8</f>
        <v>985000</v>
      </c>
      <c r="F12" s="42">
        <f>'Underbudgetar '!F8</f>
        <v>995000</v>
      </c>
      <c r="G12" s="43"/>
    </row>
    <row r="13" spans="1:8" ht="16">
      <c r="A13" s="15" t="s">
        <v>107</v>
      </c>
      <c r="B13" s="42">
        <v>2012213</v>
      </c>
      <c r="C13" s="42">
        <v>1824036</v>
      </c>
      <c r="D13" s="42">
        <f>'Underbudgetar '!D20</f>
        <v>1595000</v>
      </c>
      <c r="E13" s="42">
        <f>'Underbudgetar '!E20</f>
        <v>1610000</v>
      </c>
      <c r="F13" s="42">
        <f>'Underbudgetar '!F20</f>
        <v>1610000</v>
      </c>
    </row>
    <row r="14" spans="1:8" ht="16">
      <c r="A14" s="15" t="s">
        <v>106</v>
      </c>
      <c r="B14" s="42">
        <f>'Underbudgetar '!B28</f>
        <v>11071869</v>
      </c>
      <c r="C14" s="42">
        <v>9472870</v>
      </c>
      <c r="D14" s="42">
        <f>'Underbudgetar '!D28</f>
        <v>9100000</v>
      </c>
      <c r="E14" s="42">
        <f>'Underbudgetar '!E28</f>
        <v>7975000</v>
      </c>
      <c r="F14" s="42">
        <f>'Underbudgetar '!F28</f>
        <v>8115000</v>
      </c>
      <c r="G14" s="42"/>
      <c r="H14" s="42"/>
    </row>
    <row r="15" spans="1:8" ht="16">
      <c r="A15" s="15" t="s">
        <v>108</v>
      </c>
      <c r="B15" s="42">
        <v>2247406</v>
      </c>
      <c r="C15" s="42">
        <v>2282407</v>
      </c>
      <c r="D15" s="42">
        <f>'Underbudgetar '!D36</f>
        <v>2462000</v>
      </c>
      <c r="E15" s="42">
        <f>'Underbudgetar '!E36</f>
        <v>2025000</v>
      </c>
      <c r="F15" s="42">
        <f>'Underbudgetar '!F36</f>
        <v>2200000</v>
      </c>
      <c r="G15" s="43"/>
      <c r="H15" s="43"/>
    </row>
    <row r="16" spans="1:8" ht="16">
      <c r="A16" s="15" t="s">
        <v>109</v>
      </c>
      <c r="B16" s="42">
        <v>712111</v>
      </c>
      <c r="C16" s="42">
        <v>1164796</v>
      </c>
      <c r="D16" s="42">
        <f>'Underbudgetar '!D48</f>
        <v>760000</v>
      </c>
      <c r="E16" s="42">
        <f>'Underbudgetar '!E48</f>
        <v>790000</v>
      </c>
      <c r="F16" s="42">
        <f>'Underbudgetar '!F48</f>
        <v>790000</v>
      </c>
    </row>
    <row r="17" spans="1:10" ht="16">
      <c r="A17" s="15" t="s">
        <v>110</v>
      </c>
      <c r="B17" s="42">
        <v>1102619</v>
      </c>
      <c r="C17" s="42">
        <v>821937</v>
      </c>
      <c r="D17" s="42">
        <f>'Underbudgetar '!D62</f>
        <v>950000</v>
      </c>
      <c r="E17" s="42">
        <f>'Underbudgetar '!E62</f>
        <v>780000</v>
      </c>
      <c r="F17" s="42">
        <f>'Underbudgetar '!F62</f>
        <v>980000</v>
      </c>
    </row>
    <row r="18" spans="1:10" ht="16">
      <c r="A18" s="15" t="s">
        <v>111</v>
      </c>
      <c r="B18" s="42">
        <v>2456289</v>
      </c>
      <c r="C18" s="42">
        <v>2258292</v>
      </c>
      <c r="D18" s="42">
        <f>'Underbudgetar '!D73</f>
        <v>1295000</v>
      </c>
      <c r="E18" s="42">
        <f>'Underbudgetar '!E73</f>
        <v>1770000</v>
      </c>
      <c r="F18" s="42">
        <f>'Underbudgetar '!F73</f>
        <v>1770000</v>
      </c>
    </row>
    <row r="19" spans="1:10" ht="16">
      <c r="A19" s="47" t="s">
        <v>112</v>
      </c>
      <c r="B19" s="48">
        <v>1307372</v>
      </c>
      <c r="C19" s="48">
        <v>0</v>
      </c>
      <c r="D19" s="48">
        <v>800000</v>
      </c>
      <c r="E19" s="48">
        <v>0</v>
      </c>
      <c r="F19" s="48">
        <v>800000</v>
      </c>
    </row>
    <row r="20" spans="1:10" ht="16">
      <c r="A20" s="55" t="s">
        <v>113</v>
      </c>
      <c r="B20" s="48">
        <v>1500000</v>
      </c>
      <c r="C20" s="48">
        <v>1033000</v>
      </c>
      <c r="D20" s="48">
        <v>1200000</v>
      </c>
      <c r="E20" s="48">
        <v>900000</v>
      </c>
      <c r="F20" s="48">
        <v>900000</v>
      </c>
    </row>
    <row r="21" spans="1:10" ht="16">
      <c r="A21" s="49" t="s">
        <v>2</v>
      </c>
      <c r="B21" s="50">
        <v>23786847</v>
      </c>
      <c r="C21" s="50">
        <f>SUM(C12:C20)</f>
        <v>19838207</v>
      </c>
      <c r="D21" s="50">
        <f>SUM(D12:D20)</f>
        <v>19127000</v>
      </c>
      <c r="E21" s="50">
        <f>SUM(E12:E20)</f>
        <v>16835000</v>
      </c>
      <c r="F21" s="50">
        <f>SUM(F12:F20)</f>
        <v>18160000</v>
      </c>
      <c r="G21" s="43"/>
      <c r="H21" s="43"/>
      <c r="I21" s="43"/>
      <c r="J21" s="43"/>
    </row>
    <row r="22" spans="1:10" ht="12.75" customHeight="1">
      <c r="A22" s="9"/>
      <c r="B22" s="42"/>
      <c r="C22" s="42"/>
      <c r="D22" s="42"/>
      <c r="E22" s="42"/>
      <c r="F22" s="42"/>
      <c r="H22" s="43"/>
      <c r="I22" s="43"/>
      <c r="J22" s="43"/>
    </row>
    <row r="23" spans="1:10" ht="23">
      <c r="A23" s="13" t="s">
        <v>35</v>
      </c>
      <c r="B23" s="56">
        <v>-4597684</v>
      </c>
      <c r="C23" s="56">
        <f>C9-C21</f>
        <v>559160</v>
      </c>
      <c r="D23" s="56">
        <f>SUM(D9-D21)</f>
        <v>-2960000</v>
      </c>
      <c r="E23" s="56">
        <f>SUM(E9-E21)</f>
        <v>1045000</v>
      </c>
      <c r="F23" s="56">
        <f>SUM(F9-F21)</f>
        <v>95000</v>
      </c>
    </row>
    <row r="24" spans="1:10" ht="12.75" customHeight="1">
      <c r="A24" s="9"/>
      <c r="B24" s="42"/>
      <c r="C24" s="42"/>
      <c r="D24" s="42"/>
      <c r="E24" s="42"/>
      <c r="F24" s="42"/>
    </row>
    <row r="25" spans="1:10" ht="12.75" customHeight="1">
      <c r="A25" s="57"/>
      <c r="B25" s="58"/>
      <c r="C25" s="58"/>
      <c r="D25" s="58"/>
      <c r="E25" s="58"/>
      <c r="F25" s="58"/>
      <c r="H25" s="43"/>
    </row>
    <row r="26" spans="1:10" ht="12.75" customHeight="1">
      <c r="A26" s="9"/>
      <c r="B26" s="42"/>
      <c r="C26" s="42"/>
      <c r="D26" s="42"/>
      <c r="E26" s="42"/>
      <c r="F26" s="42"/>
      <c r="G26" s="43"/>
    </row>
    <row r="27" spans="1:10" ht="16">
      <c r="A27" s="15" t="s">
        <v>25</v>
      </c>
      <c r="B27" s="42">
        <v>-9837</v>
      </c>
      <c r="C27" s="42">
        <v>0</v>
      </c>
      <c r="D27" s="42">
        <v>-10000</v>
      </c>
      <c r="E27" s="42">
        <v>0</v>
      </c>
      <c r="F27" s="42">
        <v>0</v>
      </c>
    </row>
    <row r="28" spans="1:10" ht="23">
      <c r="A28" s="13" t="s">
        <v>21</v>
      </c>
      <c r="B28" s="56">
        <v>-4607521</v>
      </c>
      <c r="C28" s="56">
        <f t="shared" ref="C28" si="0">SUM(C23+C27)</f>
        <v>559160</v>
      </c>
      <c r="D28" s="56">
        <f t="shared" ref="D28" si="1">SUM(D23+D27)</f>
        <v>-2970000</v>
      </c>
      <c r="E28" s="56">
        <f t="shared" ref="E28:F28" si="2">SUM(E23+E27)</f>
        <v>1045000</v>
      </c>
      <c r="F28" s="56">
        <f t="shared" si="2"/>
        <v>95000</v>
      </c>
    </row>
    <row r="29" spans="1:10" ht="12.75" customHeight="1">
      <c r="A29" s="9"/>
      <c r="B29" s="42"/>
      <c r="C29" s="42"/>
      <c r="D29" s="42"/>
      <c r="E29" s="42"/>
      <c r="F29" s="42"/>
    </row>
    <row r="30" spans="1:10" ht="12.75" customHeight="1">
      <c r="A30" s="15" t="s">
        <v>8</v>
      </c>
      <c r="B30" s="42">
        <v>405644</v>
      </c>
      <c r="C30" s="42">
        <v>37791</v>
      </c>
      <c r="D30" s="42">
        <v>400000</v>
      </c>
      <c r="E30" s="42">
        <v>40000</v>
      </c>
      <c r="F30" s="42">
        <v>40000</v>
      </c>
    </row>
    <row r="31" spans="1:10" ht="12.75" customHeight="1">
      <c r="A31" s="15" t="s">
        <v>16</v>
      </c>
      <c r="B31" s="42">
        <v>-3522</v>
      </c>
      <c r="C31" s="42">
        <v>-187</v>
      </c>
      <c r="D31" s="42">
        <v>-1000</v>
      </c>
      <c r="E31" s="42">
        <v>-1000</v>
      </c>
      <c r="F31" s="42">
        <v>-1000</v>
      </c>
    </row>
    <row r="32" spans="1:10" ht="23">
      <c r="A32" s="13" t="s">
        <v>14</v>
      </c>
      <c r="B32" s="56">
        <v>-4205399</v>
      </c>
      <c r="C32" s="56">
        <f t="shared" ref="C32" si="3">SUM(C28+C30+C31)</f>
        <v>596764</v>
      </c>
      <c r="D32" s="56">
        <f t="shared" ref="D32" si="4">SUM(D28+D30+D31)</f>
        <v>-2571000</v>
      </c>
      <c r="E32" s="56">
        <f t="shared" ref="E32:F32" si="5">SUM(E28+E30+E31)</f>
        <v>1084000</v>
      </c>
      <c r="F32" s="56">
        <f t="shared" si="5"/>
        <v>134000</v>
      </c>
    </row>
    <row r="33" spans="1:6" ht="12.75" customHeight="1">
      <c r="A33" s="9"/>
      <c r="B33" s="42"/>
      <c r="C33" s="42"/>
      <c r="D33" s="42"/>
      <c r="E33" s="42"/>
      <c r="F33" s="42"/>
    </row>
    <row r="34" spans="1:6" ht="12.75" customHeight="1">
      <c r="A34" s="9" t="s">
        <v>63</v>
      </c>
      <c r="B34" s="42"/>
      <c r="C34" s="42">
        <v>-500000</v>
      </c>
      <c r="D34" s="42"/>
      <c r="E34" s="42">
        <v>-400000</v>
      </c>
      <c r="F34" s="42"/>
    </row>
    <row r="35" spans="1:6" ht="12.75" customHeight="1">
      <c r="A35" s="15" t="s">
        <v>39</v>
      </c>
      <c r="B35" s="42">
        <v>500000</v>
      </c>
      <c r="C35" s="42"/>
      <c r="D35" s="42">
        <v>500000</v>
      </c>
      <c r="E35" s="42"/>
      <c r="F35" s="42">
        <v>400000</v>
      </c>
    </row>
    <row r="36" spans="1:6" ht="12.75" customHeight="1">
      <c r="A36" s="15" t="s">
        <v>10</v>
      </c>
      <c r="B36" s="42"/>
      <c r="C36" s="42"/>
      <c r="D36" s="42"/>
      <c r="E36" s="42"/>
      <c r="F36" s="42"/>
    </row>
    <row r="37" spans="1:6" ht="16">
      <c r="A37" s="15" t="s">
        <v>33</v>
      </c>
      <c r="B37" s="42">
        <v>19394305</v>
      </c>
      <c r="C37" s="42">
        <v>16438637</v>
      </c>
      <c r="D37" s="42">
        <v>17631211</v>
      </c>
      <c r="E37" s="42">
        <v>14700000</v>
      </c>
      <c r="F37" s="64">
        <v>14800000</v>
      </c>
    </row>
    <row r="38" spans="1:6" ht="16">
      <c r="A38" s="55" t="s">
        <v>22</v>
      </c>
      <c r="B38" s="48">
        <v>-16438637</v>
      </c>
      <c r="C38" s="48">
        <v>-17631211</v>
      </c>
      <c r="D38" s="48">
        <v>-12100000</v>
      </c>
      <c r="E38" s="48">
        <v>-14800000</v>
      </c>
      <c r="F38" s="48">
        <v>-14800000</v>
      </c>
    </row>
    <row r="39" spans="1:6" ht="23">
      <c r="A39" s="59" t="s">
        <v>20</v>
      </c>
      <c r="B39" s="60">
        <v>-1249731</v>
      </c>
      <c r="C39" s="60">
        <f>SUM(C32+C34+C37+C38)</f>
        <v>-1095810</v>
      </c>
      <c r="D39" s="60">
        <f>SUM(D32+D35+D37+D38)</f>
        <v>3460211</v>
      </c>
      <c r="E39" s="60">
        <f>SUM(E32+E34+E37+E38)</f>
        <v>584000</v>
      </c>
      <c r="F39" s="60">
        <f t="shared" ref="F39" si="6">SUM(F32+F35+F37+F38)</f>
        <v>534000</v>
      </c>
    </row>
    <row r="40" spans="1:6" ht="12.75" customHeight="1">
      <c r="B40" s="61"/>
      <c r="C40" s="61"/>
    </row>
    <row r="41" spans="1:6" ht="12.75" customHeight="1">
      <c r="A41" s="62"/>
      <c r="B41" s="61"/>
      <c r="C41" s="7"/>
      <c r="D41" s="7"/>
      <c r="E41" s="7"/>
      <c r="F41" s="7"/>
    </row>
    <row r="42" spans="1:6" ht="12.75" customHeight="1">
      <c r="A42" s="62"/>
      <c r="B42" s="61"/>
      <c r="C42" s="7"/>
      <c r="D42" s="7"/>
      <c r="E42" s="7"/>
      <c r="F42" s="7"/>
    </row>
    <row r="43" spans="1:6" ht="12.75" customHeight="1">
      <c r="A43" s="62"/>
      <c r="B43" s="61"/>
      <c r="C43" s="61"/>
    </row>
    <row r="44" spans="1:6" ht="12.75" customHeight="1">
      <c r="A44" s="62"/>
      <c r="B44" s="61"/>
      <c r="C44" s="61"/>
    </row>
    <row r="45" spans="1:6" ht="12.75" customHeight="1">
      <c r="A45" s="62"/>
      <c r="B45" s="61"/>
      <c r="C45" s="61"/>
    </row>
    <row r="46" spans="1:6" ht="12.75" customHeight="1">
      <c r="A46" s="62"/>
      <c r="B46" s="61"/>
      <c r="C46" s="61"/>
    </row>
    <row r="47" spans="1:6" ht="12.75" customHeight="1">
      <c r="A47" s="62"/>
      <c r="B47" s="61"/>
      <c r="C47" s="61"/>
      <c r="E47" s="63"/>
    </row>
    <row r="48" spans="1:6" ht="12.75" customHeight="1">
      <c r="A48" s="62"/>
      <c r="B48" s="61"/>
      <c r="C48" s="61"/>
    </row>
    <row r="49" spans="1:3" ht="12.75" customHeight="1">
      <c r="A49" s="62"/>
      <c r="B49" s="61"/>
      <c r="C49" s="61"/>
    </row>
    <row r="50" spans="1:3" ht="12.75" customHeight="1">
      <c r="A50" s="62"/>
      <c r="B50" s="61"/>
      <c r="C50" s="61"/>
    </row>
    <row r="51" spans="1:3" ht="12.75" customHeight="1">
      <c r="A51" s="62"/>
      <c r="B51" s="61"/>
      <c r="C51" s="61"/>
    </row>
    <row r="52" spans="1:3" ht="12.75" customHeight="1">
      <c r="A52" s="62"/>
      <c r="B52" s="61"/>
      <c r="C52" s="61"/>
    </row>
    <row r="53" spans="1:3" ht="12.75" customHeight="1">
      <c r="A53" s="62"/>
      <c r="B53" s="61"/>
      <c r="C53" s="61"/>
    </row>
    <row r="54" spans="1:3" ht="12.75" customHeight="1">
      <c r="A54" s="62"/>
      <c r="B54" s="61"/>
      <c r="C54" s="61"/>
    </row>
    <row r="55" spans="1:3" ht="12.75" customHeight="1">
      <c r="A55" s="62"/>
      <c r="B55" s="61"/>
      <c r="C55" s="61"/>
    </row>
    <row r="56" spans="1:3" ht="12.75" customHeight="1">
      <c r="A56" s="62"/>
      <c r="B56" s="61"/>
      <c r="C56" s="61"/>
    </row>
    <row r="57" spans="1:3" ht="12.75" customHeight="1">
      <c r="A57" s="62"/>
      <c r="B57" s="61"/>
      <c r="C57" s="61"/>
    </row>
    <row r="58" spans="1:3" ht="12.75" customHeight="1">
      <c r="A58" s="62"/>
      <c r="B58" s="61"/>
      <c r="C58" s="61"/>
    </row>
    <row r="59" spans="1:3" ht="12.75" customHeight="1">
      <c r="A59" s="62"/>
      <c r="B59" s="61"/>
      <c r="C59" s="61"/>
    </row>
    <row r="60" spans="1:3" ht="12.75" customHeight="1">
      <c r="A60" s="62"/>
      <c r="B60" s="61"/>
      <c r="C60" s="61"/>
    </row>
    <row r="61" spans="1:3" ht="12.75" customHeight="1">
      <c r="A61" s="62"/>
      <c r="B61" s="61"/>
      <c r="C61" s="61"/>
    </row>
    <row r="62" spans="1:3" ht="12.75" customHeight="1">
      <c r="A62" s="62"/>
      <c r="B62" s="61"/>
      <c r="C62" s="61"/>
    </row>
    <row r="63" spans="1:3" ht="12.75" customHeight="1">
      <c r="A63" s="62"/>
      <c r="B63" s="61"/>
      <c r="C63" s="61"/>
    </row>
    <row r="64" spans="1:3" ht="12.75" customHeight="1">
      <c r="A64" s="62"/>
      <c r="B64" s="61"/>
      <c r="C64" s="61"/>
    </row>
    <row r="65" spans="1:3" ht="12.75" customHeight="1">
      <c r="A65" s="62"/>
      <c r="B65" s="61"/>
      <c r="C65" s="61"/>
    </row>
    <row r="66" spans="1:3" ht="12.75" customHeight="1">
      <c r="A66" s="62"/>
      <c r="B66" s="61"/>
      <c r="C66" s="61"/>
    </row>
    <row r="67" spans="1:3" ht="12.75" customHeight="1">
      <c r="A67" s="62"/>
      <c r="B67" s="61"/>
      <c r="C67" s="61"/>
    </row>
    <row r="68" spans="1:3" ht="12.75" customHeight="1">
      <c r="A68" s="62"/>
      <c r="B68" s="61"/>
      <c r="C68" s="61"/>
    </row>
    <row r="69" spans="1:3" ht="12.75" customHeight="1">
      <c r="A69" s="62"/>
      <c r="B69" s="61"/>
      <c r="C69" s="61"/>
    </row>
    <row r="70" spans="1:3" ht="12.75" customHeight="1">
      <c r="A70" s="62"/>
      <c r="B70" s="61"/>
      <c r="C70" s="61"/>
    </row>
    <row r="71" spans="1:3" ht="12.75" customHeight="1">
      <c r="A71" s="62"/>
      <c r="B71" s="61"/>
      <c r="C71" s="61"/>
    </row>
    <row r="72" spans="1:3" ht="12.75" customHeight="1">
      <c r="A72" s="62"/>
      <c r="B72" s="61"/>
      <c r="C72" s="61"/>
    </row>
    <row r="73" spans="1:3" ht="12.75" customHeight="1">
      <c r="A73" s="62"/>
      <c r="B73" s="61"/>
      <c r="C73" s="61"/>
    </row>
    <row r="74" spans="1:3" ht="12.75" customHeight="1">
      <c r="A74" s="62"/>
      <c r="B74" s="61"/>
      <c r="C74" s="61"/>
    </row>
    <row r="75" spans="1:3" ht="12.75" customHeight="1">
      <c r="A75" s="62"/>
      <c r="B75" s="61"/>
      <c r="C75" s="61"/>
    </row>
    <row r="76" spans="1:3" ht="12.75" customHeight="1">
      <c r="A76" s="62"/>
      <c r="B76" s="61"/>
      <c r="C76" s="61"/>
    </row>
    <row r="77" spans="1:3" ht="12.75" customHeight="1">
      <c r="A77" s="62"/>
      <c r="B77" s="61"/>
      <c r="C77" s="61"/>
    </row>
    <row r="78" spans="1:3" ht="12.75" customHeight="1">
      <c r="A78" s="62"/>
      <c r="B78" s="61"/>
      <c r="C78" s="61"/>
    </row>
    <row r="79" spans="1:3" ht="12.75" customHeight="1">
      <c r="A79" s="62"/>
      <c r="B79" s="61"/>
      <c r="C79" s="61"/>
    </row>
    <row r="80" spans="1:3" ht="12.75" customHeight="1">
      <c r="A80" s="62"/>
      <c r="B80" s="61"/>
      <c r="C80" s="61"/>
    </row>
    <row r="81" spans="2:3" ht="12.75" customHeight="1">
      <c r="B81" s="61"/>
      <c r="C81" s="61"/>
    </row>
    <row r="82" spans="2:3" ht="12.75" customHeight="1">
      <c r="B82" s="61"/>
      <c r="C82" s="61"/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6"/>
  <sheetViews>
    <sheetView zoomScaleNormal="100" workbookViewId="0">
      <selection activeCell="B64" sqref="B64"/>
    </sheetView>
  </sheetViews>
  <sheetFormatPr baseColWidth="10" defaultColWidth="17.1640625" defaultRowHeight="14"/>
  <cols>
    <col min="1" max="1" width="43.33203125" style="7" bestFit="1" customWidth="1"/>
    <col min="2" max="2" width="10.83203125" style="27" bestFit="1" customWidth="1"/>
    <col min="3" max="3" width="9.6640625" style="27" bestFit="1" customWidth="1"/>
    <col min="4" max="4" width="15.1640625" style="7" bestFit="1" customWidth="1"/>
    <col min="5" max="5" width="18" style="8" bestFit="1" customWidth="1"/>
    <col min="6" max="6" width="17.6640625" style="7" bestFit="1" customWidth="1"/>
    <col min="7" max="7" width="18.5" style="7" bestFit="1" customWidth="1"/>
    <col min="8" max="9" width="17.1640625" style="7" customWidth="1"/>
    <col min="10" max="16384" width="17.1640625" style="7"/>
  </cols>
  <sheetData>
    <row r="1" spans="1:6" ht="42">
      <c r="A1" s="5" t="s">
        <v>65</v>
      </c>
      <c r="B1" s="6"/>
      <c r="C1" s="6"/>
    </row>
    <row r="2" spans="1:6" ht="46">
      <c r="A2" s="9"/>
      <c r="B2" s="10" t="s">
        <v>97</v>
      </c>
      <c r="C2" s="10" t="s">
        <v>104</v>
      </c>
      <c r="D2" s="11" t="s">
        <v>99</v>
      </c>
      <c r="E2" s="12" t="s">
        <v>100</v>
      </c>
      <c r="F2" s="11" t="s">
        <v>101</v>
      </c>
    </row>
    <row r="3" spans="1:6" ht="23">
      <c r="A3" s="13" t="s">
        <v>27</v>
      </c>
      <c r="B3" s="10"/>
      <c r="C3" s="10"/>
      <c r="D3" s="10"/>
      <c r="E3" s="14"/>
      <c r="F3" s="10"/>
    </row>
    <row r="4" spans="1:6" ht="16">
      <c r="A4" s="15" t="s">
        <v>114</v>
      </c>
      <c r="B4" s="16">
        <f>2542+2280</f>
        <v>4822</v>
      </c>
      <c r="C4" s="4">
        <v>30583</v>
      </c>
      <c r="D4" s="4">
        <v>15000</v>
      </c>
      <c r="E4" s="17">
        <v>10000</v>
      </c>
      <c r="F4" s="4">
        <v>20000</v>
      </c>
    </row>
    <row r="5" spans="1:6" ht="16">
      <c r="A5" s="15" t="s">
        <v>50</v>
      </c>
      <c r="B5" s="16">
        <v>254275</v>
      </c>
      <c r="C5" s="4">
        <v>148663</v>
      </c>
      <c r="D5" s="4">
        <v>175000</v>
      </c>
      <c r="E5" s="17">
        <v>150000</v>
      </c>
      <c r="F5" s="4">
        <v>150000</v>
      </c>
    </row>
    <row r="6" spans="1:6" ht="16">
      <c r="A6" s="15" t="s">
        <v>37</v>
      </c>
      <c r="B6" s="16">
        <v>311424</v>
      </c>
      <c r="C6" s="18">
        <v>162105</v>
      </c>
      <c r="D6" s="18">
        <v>175000</v>
      </c>
      <c r="E6" s="19">
        <v>175000</v>
      </c>
      <c r="F6" s="18">
        <v>175000</v>
      </c>
    </row>
    <row r="7" spans="1:6" ht="16">
      <c r="A7" s="15" t="s">
        <v>23</v>
      </c>
      <c r="B7" s="16">
        <v>806445</v>
      </c>
      <c r="C7" s="18">
        <v>639336</v>
      </c>
      <c r="D7" s="18">
        <v>600000</v>
      </c>
      <c r="E7" s="19">
        <v>650000</v>
      </c>
      <c r="F7" s="18">
        <v>650000</v>
      </c>
    </row>
    <row r="8" spans="1:6" ht="16">
      <c r="A8" s="20" t="s">
        <v>28</v>
      </c>
      <c r="B8" s="21">
        <f t="shared" ref="B8:F8" si="0">SUM(B4:B7)</f>
        <v>1376966</v>
      </c>
      <c r="C8" s="21">
        <f t="shared" si="0"/>
        <v>980687</v>
      </c>
      <c r="D8" s="21">
        <f t="shared" si="0"/>
        <v>965000</v>
      </c>
      <c r="E8" s="22">
        <f>SUM(E4:E7)</f>
        <v>985000</v>
      </c>
      <c r="F8" s="21">
        <f t="shared" si="0"/>
        <v>995000</v>
      </c>
    </row>
    <row r="9" spans="1:6" ht="15">
      <c r="A9" s="20"/>
      <c r="B9" s="23"/>
      <c r="C9" s="23"/>
      <c r="D9" s="23"/>
      <c r="E9" s="24"/>
      <c r="F9" s="23"/>
    </row>
    <row r="10" spans="1:6" ht="23">
      <c r="A10" s="13" t="s">
        <v>107</v>
      </c>
      <c r="B10" s="25"/>
      <c r="C10" s="25"/>
      <c r="D10" s="25"/>
      <c r="E10" s="26"/>
      <c r="F10" s="25"/>
    </row>
    <row r="11" spans="1:6" ht="16">
      <c r="A11" s="15" t="s">
        <v>58</v>
      </c>
      <c r="B11" s="16">
        <v>536801</v>
      </c>
      <c r="C11" s="18">
        <v>537267</v>
      </c>
      <c r="D11" s="18">
        <v>550000</v>
      </c>
      <c r="E11" s="19">
        <v>550000</v>
      </c>
      <c r="F11" s="18">
        <v>550000</v>
      </c>
    </row>
    <row r="12" spans="1:6" ht="16">
      <c r="A12" s="15" t="s">
        <v>42</v>
      </c>
      <c r="B12" s="16">
        <v>259200</v>
      </c>
      <c r="C12" s="18">
        <v>259200</v>
      </c>
      <c r="D12" s="18">
        <v>150000</v>
      </c>
      <c r="E12" s="19">
        <v>150000</v>
      </c>
      <c r="F12" s="18">
        <v>150000</v>
      </c>
    </row>
    <row r="13" spans="1:6" ht="16">
      <c r="A13" s="15" t="s">
        <v>41</v>
      </c>
      <c r="B13" s="16">
        <v>358868</v>
      </c>
      <c r="C13" s="18">
        <v>374140</v>
      </c>
      <c r="D13" s="18">
        <v>350000</v>
      </c>
      <c r="E13" s="19">
        <v>350000</v>
      </c>
      <c r="F13" s="18">
        <v>350000</v>
      </c>
    </row>
    <row r="14" spans="1:6" ht="16">
      <c r="A14" s="15" t="s">
        <v>18</v>
      </c>
      <c r="B14" s="16">
        <v>230798</v>
      </c>
      <c r="C14" s="18">
        <v>114783</v>
      </c>
      <c r="D14" s="18">
        <v>175000</v>
      </c>
      <c r="E14" s="19">
        <v>175000</v>
      </c>
      <c r="F14" s="18">
        <v>175000</v>
      </c>
    </row>
    <row r="15" spans="1:6" ht="16">
      <c r="A15" s="15" t="s">
        <v>46</v>
      </c>
      <c r="B15" s="16">
        <v>199369</v>
      </c>
      <c r="C15" s="4">
        <v>295426</v>
      </c>
      <c r="D15" s="4">
        <v>130000</v>
      </c>
      <c r="E15" s="17">
        <v>150000</v>
      </c>
      <c r="F15" s="4">
        <v>150000</v>
      </c>
    </row>
    <row r="16" spans="1:6" ht="16">
      <c r="A16" s="15" t="s">
        <v>17</v>
      </c>
      <c r="B16" s="16">
        <v>30000</v>
      </c>
      <c r="C16" s="18">
        <v>30694</v>
      </c>
      <c r="D16" s="18">
        <v>40000</v>
      </c>
      <c r="E16" s="19">
        <v>35000</v>
      </c>
      <c r="F16" s="18">
        <v>35000</v>
      </c>
    </row>
    <row r="17" spans="1:6" ht="16">
      <c r="A17" s="15" t="s">
        <v>32</v>
      </c>
      <c r="B17" s="16">
        <v>105084</v>
      </c>
      <c r="C17" s="4">
        <v>58865</v>
      </c>
      <c r="D17" s="4">
        <v>80000</v>
      </c>
      <c r="E17" s="17">
        <v>80000</v>
      </c>
      <c r="F17" s="4">
        <v>80000</v>
      </c>
    </row>
    <row r="18" spans="1:6" ht="16">
      <c r="A18" s="15" t="s">
        <v>34</v>
      </c>
      <c r="B18" s="16">
        <v>138470</v>
      </c>
      <c r="C18" s="18">
        <v>86674</v>
      </c>
      <c r="D18" s="18">
        <v>120000</v>
      </c>
      <c r="E18" s="19">
        <v>120000</v>
      </c>
      <c r="F18" s="18">
        <v>120000</v>
      </c>
    </row>
    <row r="19" spans="1:6" ht="16">
      <c r="A19" s="15" t="s">
        <v>70</v>
      </c>
      <c r="B19" s="16">
        <v>94833</v>
      </c>
      <c r="C19" s="4">
        <v>0</v>
      </c>
      <c r="D19" s="4">
        <v>0</v>
      </c>
      <c r="E19" s="17">
        <v>0</v>
      </c>
      <c r="F19" s="4">
        <v>0</v>
      </c>
    </row>
    <row r="20" spans="1:6" ht="16">
      <c r="A20" s="20" t="s">
        <v>28</v>
      </c>
      <c r="B20" s="21">
        <f>SUM(B11:B18)</f>
        <v>1858590</v>
      </c>
      <c r="C20" s="21">
        <f>SUM(C11:C18)</f>
        <v>1757049</v>
      </c>
      <c r="D20" s="23">
        <f>SUM(D11:D19)</f>
        <v>1595000</v>
      </c>
      <c r="E20" s="24">
        <f>SUM(E11:E19)</f>
        <v>1610000</v>
      </c>
      <c r="F20" s="23">
        <f>SUM(F11:F19)</f>
        <v>1610000</v>
      </c>
    </row>
    <row r="21" spans="1:6" ht="15">
      <c r="A21" s="9"/>
      <c r="B21" s="25"/>
      <c r="C21" s="25"/>
      <c r="D21" s="25"/>
      <c r="E21" s="26"/>
      <c r="F21" s="25"/>
    </row>
    <row r="22" spans="1:6" ht="23">
      <c r="A22" s="13" t="s">
        <v>106</v>
      </c>
    </row>
    <row r="23" spans="1:6" ht="16">
      <c r="A23" s="15" t="s">
        <v>36</v>
      </c>
      <c r="B23" s="28">
        <v>590893</v>
      </c>
      <c r="C23" s="28">
        <v>556638</v>
      </c>
      <c r="D23" s="28">
        <v>400000</v>
      </c>
      <c r="E23" s="29">
        <v>350000</v>
      </c>
      <c r="F23" s="28">
        <v>370000</v>
      </c>
    </row>
    <row r="24" spans="1:6" ht="16">
      <c r="A24" s="15" t="s">
        <v>1</v>
      </c>
      <c r="B24" s="28">
        <v>348790</v>
      </c>
      <c r="C24" s="28">
        <v>502042</v>
      </c>
      <c r="D24" s="28">
        <v>300000</v>
      </c>
      <c r="E24" s="29">
        <v>300000</v>
      </c>
      <c r="F24" s="28">
        <v>300000</v>
      </c>
    </row>
    <row r="25" spans="1:6" ht="16">
      <c r="A25" s="15" t="s">
        <v>5</v>
      </c>
      <c r="B25" s="28">
        <v>540196</v>
      </c>
      <c r="C25" s="28">
        <v>322296</v>
      </c>
      <c r="D25" s="28">
        <v>400000</v>
      </c>
      <c r="E25" s="29">
        <v>400000</v>
      </c>
      <c r="F25" s="28">
        <v>400000</v>
      </c>
    </row>
    <row r="26" spans="1:6" ht="16">
      <c r="A26" s="15" t="s">
        <v>11</v>
      </c>
      <c r="B26" s="28">
        <v>106452</v>
      </c>
      <c r="C26" s="28">
        <v>74674</v>
      </c>
      <c r="D26" s="28">
        <v>75000</v>
      </c>
      <c r="E26" s="29">
        <v>75000</v>
      </c>
      <c r="F26" s="28">
        <v>75000</v>
      </c>
    </row>
    <row r="27" spans="1:6" ht="16">
      <c r="A27" s="15" t="s">
        <v>29</v>
      </c>
      <c r="B27" s="28">
        <v>9485538</v>
      </c>
      <c r="C27" s="28">
        <v>7983216</v>
      </c>
      <c r="D27" s="28">
        <v>7925000</v>
      </c>
      <c r="E27" s="29">
        <v>6850000</v>
      </c>
      <c r="F27" s="28">
        <v>6970000</v>
      </c>
    </row>
    <row r="28" spans="1:6" ht="16">
      <c r="A28" s="20" t="s">
        <v>28</v>
      </c>
      <c r="B28" s="30">
        <f>SUM(B23:B27)</f>
        <v>11071869</v>
      </c>
      <c r="C28" s="30">
        <f t="shared" ref="C28:F28" si="1">SUM(C23:C27)</f>
        <v>9438866</v>
      </c>
      <c r="D28" s="30">
        <f t="shared" si="1"/>
        <v>9100000</v>
      </c>
      <c r="E28" s="31">
        <f t="shared" si="1"/>
        <v>7975000</v>
      </c>
      <c r="F28" s="30">
        <f t="shared" si="1"/>
        <v>8115000</v>
      </c>
    </row>
    <row r="29" spans="1:6" ht="15">
      <c r="A29" s="9"/>
      <c r="B29" s="18"/>
      <c r="C29" s="18"/>
      <c r="D29" s="18"/>
      <c r="E29" s="19"/>
      <c r="F29" s="18"/>
    </row>
    <row r="30" spans="1:6" ht="23">
      <c r="A30" s="13" t="s">
        <v>51</v>
      </c>
      <c r="B30" s="18"/>
      <c r="C30" s="18"/>
      <c r="D30" s="18"/>
      <c r="E30" s="19"/>
      <c r="F30" s="18"/>
    </row>
    <row r="31" spans="1:6" ht="16">
      <c r="A31" s="15" t="s">
        <v>38</v>
      </c>
      <c r="B31" s="16">
        <v>150000</v>
      </c>
      <c r="C31" s="18">
        <v>150000</v>
      </c>
      <c r="D31" s="18">
        <v>150000</v>
      </c>
      <c r="E31" s="19">
        <v>125000</v>
      </c>
      <c r="F31" s="18">
        <v>100000</v>
      </c>
    </row>
    <row r="32" spans="1:6" ht="16">
      <c r="A32" s="15" t="s">
        <v>26</v>
      </c>
      <c r="B32" s="16">
        <v>114706</v>
      </c>
      <c r="C32" s="6">
        <v>57750</v>
      </c>
      <c r="D32" s="6">
        <v>80000</v>
      </c>
      <c r="E32" s="32">
        <v>100000</v>
      </c>
      <c r="F32" s="6">
        <v>100000</v>
      </c>
    </row>
    <row r="33" spans="1:6" ht="16">
      <c r="A33" s="15" t="s">
        <v>0</v>
      </c>
      <c r="B33" s="16">
        <v>733900</v>
      </c>
      <c r="C33" s="4">
        <v>503900</v>
      </c>
      <c r="D33" s="4">
        <v>1000000</v>
      </c>
      <c r="E33" s="17">
        <v>800000</v>
      </c>
      <c r="F33" s="4">
        <v>1000000</v>
      </c>
    </row>
    <row r="34" spans="1:6" ht="16">
      <c r="A34" s="15" t="s">
        <v>12</v>
      </c>
      <c r="B34" s="16">
        <v>1218800</v>
      </c>
      <c r="C34" s="6">
        <v>1470065</v>
      </c>
      <c r="D34" s="6">
        <v>1132000</v>
      </c>
      <c r="E34" s="32">
        <v>1000000</v>
      </c>
      <c r="F34" s="6">
        <v>1000000</v>
      </c>
    </row>
    <row r="35" spans="1:6" ht="16">
      <c r="A35" s="15" t="s">
        <v>64</v>
      </c>
      <c r="B35" s="16">
        <v>0</v>
      </c>
      <c r="C35" s="6">
        <v>70000</v>
      </c>
      <c r="D35" s="6">
        <v>100000</v>
      </c>
      <c r="E35" s="32">
        <v>0</v>
      </c>
      <c r="F35" s="6">
        <v>0</v>
      </c>
    </row>
    <row r="36" spans="1:6" ht="16">
      <c r="A36" s="20" t="s">
        <v>28</v>
      </c>
      <c r="B36" s="21">
        <f>SUM(B31:B35)</f>
        <v>2217406</v>
      </c>
      <c r="C36" s="21">
        <f>SUM(C31:C35)</f>
        <v>2251715</v>
      </c>
      <c r="D36" s="33">
        <f>SUM(D31:D35)</f>
        <v>2462000</v>
      </c>
      <c r="E36" s="22">
        <f>SUM(E31:E35)</f>
        <v>2025000</v>
      </c>
      <c r="F36" s="33">
        <f>SUM(F31:F35)</f>
        <v>2200000</v>
      </c>
    </row>
    <row r="37" spans="1:6" ht="15">
      <c r="A37" s="9"/>
      <c r="B37" s="6"/>
      <c r="C37" s="6"/>
      <c r="D37" s="6"/>
      <c r="E37" s="32"/>
      <c r="F37" s="6"/>
    </row>
    <row r="38" spans="1:6" ht="23">
      <c r="A38" s="13" t="s">
        <v>52</v>
      </c>
      <c r="B38" s="6"/>
      <c r="C38" s="6"/>
      <c r="D38" s="6"/>
      <c r="E38" s="32"/>
      <c r="F38" s="6"/>
    </row>
    <row r="39" spans="1:6" ht="16">
      <c r="A39" s="15" t="s">
        <v>4</v>
      </c>
      <c r="B39" s="4">
        <f>24777+119925+139178+118887+10092+9817+11823+26655</f>
        <v>461154</v>
      </c>
      <c r="C39" s="4">
        <v>546630</v>
      </c>
      <c r="D39" s="4">
        <v>530000</v>
      </c>
      <c r="E39" s="17">
        <v>580000</v>
      </c>
      <c r="F39" s="4">
        <v>580000</v>
      </c>
    </row>
    <row r="40" spans="1:6" ht="16">
      <c r="A40" s="15" t="s">
        <v>71</v>
      </c>
      <c r="B40" s="4"/>
      <c r="C40" s="4">
        <v>0</v>
      </c>
      <c r="D40" s="4">
        <v>0</v>
      </c>
      <c r="E40" s="17">
        <v>0</v>
      </c>
      <c r="F40" s="4">
        <v>0</v>
      </c>
    </row>
    <row r="41" spans="1:6" ht="16">
      <c r="A41" s="15" t="s">
        <v>60</v>
      </c>
      <c r="B41" s="6">
        <v>24568</v>
      </c>
      <c r="C41" s="6">
        <v>14709</v>
      </c>
      <c r="D41" s="6">
        <v>20000</v>
      </c>
      <c r="E41" s="32">
        <v>20000</v>
      </c>
      <c r="F41" s="6">
        <v>20000</v>
      </c>
    </row>
    <row r="42" spans="1:6" ht="16">
      <c r="A42" s="15" t="s">
        <v>15</v>
      </c>
      <c r="B42" s="6">
        <v>67376</v>
      </c>
      <c r="C42" s="6">
        <v>23949</v>
      </c>
      <c r="D42" s="6">
        <v>10000</v>
      </c>
      <c r="E42" s="32">
        <v>10000</v>
      </c>
      <c r="F42" s="6">
        <v>10000</v>
      </c>
    </row>
    <row r="43" spans="1:6" ht="16">
      <c r="A43" s="15" t="s">
        <v>3</v>
      </c>
      <c r="B43" s="6">
        <v>41618</v>
      </c>
      <c r="C43" s="6">
        <v>73082</v>
      </c>
      <c r="D43" s="6">
        <v>50000</v>
      </c>
      <c r="E43" s="32">
        <v>50000</v>
      </c>
      <c r="F43" s="6">
        <v>50000</v>
      </c>
    </row>
    <row r="44" spans="1:6" ht="16">
      <c r="A44" s="15" t="s">
        <v>47</v>
      </c>
      <c r="B44" s="16">
        <v>78352</v>
      </c>
      <c r="C44" s="18">
        <v>79728</v>
      </c>
      <c r="D44" s="18">
        <v>100000</v>
      </c>
      <c r="E44" s="19">
        <v>80000</v>
      </c>
      <c r="F44" s="18">
        <v>80000</v>
      </c>
    </row>
    <row r="45" spans="1:6" ht="16">
      <c r="A45" s="15" t="s">
        <v>57</v>
      </c>
      <c r="B45" s="16">
        <v>10438</v>
      </c>
      <c r="C45" s="4">
        <v>3759</v>
      </c>
      <c r="D45" s="4">
        <v>50000</v>
      </c>
      <c r="E45" s="17">
        <v>50000</v>
      </c>
      <c r="F45" s="4">
        <v>50000</v>
      </c>
    </row>
    <row r="46" spans="1:6" ht="15">
      <c r="A46" s="7" t="s">
        <v>73</v>
      </c>
      <c r="B46" s="28">
        <v>117395</v>
      </c>
      <c r="C46" s="28">
        <v>288653</v>
      </c>
      <c r="D46" s="34">
        <v>0</v>
      </c>
      <c r="E46" s="29">
        <v>0</v>
      </c>
      <c r="F46" s="34">
        <v>0</v>
      </c>
    </row>
    <row r="47" spans="1:6" ht="16">
      <c r="A47" s="15" t="s">
        <v>115</v>
      </c>
      <c r="B47" s="28"/>
      <c r="C47" s="28">
        <v>214013</v>
      </c>
      <c r="D47" s="34"/>
      <c r="E47" s="29"/>
      <c r="F47" s="34"/>
    </row>
    <row r="48" spans="1:6" ht="16">
      <c r="A48" s="20" t="s">
        <v>28</v>
      </c>
      <c r="B48" s="35">
        <f t="shared" ref="B48" si="2">SUM(B39:B46)</f>
        <v>800901</v>
      </c>
      <c r="C48" s="35">
        <f t="shared" ref="C48" si="3">SUM(C39:C46)</f>
        <v>1030510</v>
      </c>
      <c r="D48" s="36">
        <f>SUM(D39:D46)</f>
        <v>760000</v>
      </c>
      <c r="E48" s="37">
        <f>SUM(E39:E46)</f>
        <v>790000</v>
      </c>
      <c r="F48" s="36">
        <f>SUM(F39:F46)</f>
        <v>790000</v>
      </c>
    </row>
    <row r="49" spans="1:6" ht="15">
      <c r="A49" s="9"/>
      <c r="B49" s="6"/>
      <c r="C49" s="6"/>
      <c r="D49" s="6"/>
      <c r="E49" s="32"/>
      <c r="F49" s="6"/>
    </row>
    <row r="50" spans="1:6" ht="23">
      <c r="A50" s="13" t="s">
        <v>53</v>
      </c>
      <c r="B50" s="6"/>
      <c r="C50" s="6"/>
      <c r="D50" s="6"/>
      <c r="E50" s="32"/>
      <c r="F50" s="6"/>
    </row>
    <row r="51" spans="1:6" ht="16">
      <c r="A51" s="15" t="s">
        <v>40</v>
      </c>
      <c r="B51" s="16">
        <v>175042</v>
      </c>
      <c r="C51" s="6">
        <v>183649</v>
      </c>
      <c r="D51" s="6">
        <v>175000</v>
      </c>
      <c r="E51" s="32">
        <v>175000</v>
      </c>
      <c r="F51" s="6">
        <v>175000</v>
      </c>
    </row>
    <row r="52" spans="1:6" ht="16">
      <c r="A52" s="15" t="s">
        <v>55</v>
      </c>
      <c r="B52" s="16">
        <f>1000+119028+88554+41480</f>
        <v>250062</v>
      </c>
      <c r="C52" s="18">
        <v>100811</v>
      </c>
      <c r="D52" s="18">
        <v>180000</v>
      </c>
      <c r="E52" s="19">
        <v>0</v>
      </c>
      <c r="F52" s="18">
        <v>0</v>
      </c>
    </row>
    <row r="53" spans="1:6" ht="16">
      <c r="A53" s="15" t="s">
        <v>59</v>
      </c>
      <c r="B53" s="16">
        <v>224856</v>
      </c>
      <c r="C53" s="6">
        <v>243950</v>
      </c>
      <c r="D53" s="6">
        <v>200000</v>
      </c>
      <c r="E53" s="32">
        <v>175000</v>
      </c>
      <c r="F53" s="6">
        <v>200000</v>
      </c>
    </row>
    <row r="54" spans="1:6" ht="16">
      <c r="A54" s="15" t="s">
        <v>48</v>
      </c>
      <c r="B54" s="16">
        <v>143939</v>
      </c>
      <c r="C54" s="4">
        <v>48077</v>
      </c>
      <c r="D54" s="4">
        <v>80000</v>
      </c>
      <c r="E54" s="17">
        <v>80000</v>
      </c>
      <c r="F54" s="4">
        <v>90000</v>
      </c>
    </row>
    <row r="55" spans="1:6" ht="16">
      <c r="A55" s="15" t="s">
        <v>69</v>
      </c>
      <c r="B55" s="4">
        <v>0</v>
      </c>
      <c r="C55" s="4">
        <v>0</v>
      </c>
      <c r="D55" s="4">
        <v>40000</v>
      </c>
      <c r="E55" s="17">
        <v>70000</v>
      </c>
      <c r="F55" s="4">
        <v>80000</v>
      </c>
    </row>
    <row r="56" spans="1:6" ht="16">
      <c r="A56" s="15" t="s">
        <v>24</v>
      </c>
      <c r="B56" s="16">
        <v>274518</v>
      </c>
      <c r="C56" s="6">
        <v>89219</v>
      </c>
      <c r="D56" s="6">
        <v>125000</v>
      </c>
      <c r="E56" s="32">
        <v>0</v>
      </c>
      <c r="F56" s="6">
        <v>100000</v>
      </c>
    </row>
    <row r="57" spans="1:6" ht="16">
      <c r="A57" s="15" t="s">
        <v>66</v>
      </c>
      <c r="B57" s="6">
        <v>30000</v>
      </c>
      <c r="C57" s="6">
        <v>0</v>
      </c>
      <c r="D57" s="6">
        <v>0</v>
      </c>
      <c r="E57" s="32">
        <v>0</v>
      </c>
      <c r="F57" s="6">
        <v>0</v>
      </c>
    </row>
    <row r="58" spans="1:6" ht="16">
      <c r="A58" s="15" t="s">
        <v>91</v>
      </c>
      <c r="B58" s="6">
        <v>143939</v>
      </c>
      <c r="C58" s="6">
        <v>63330</v>
      </c>
      <c r="D58" s="6">
        <v>0</v>
      </c>
      <c r="E58" s="32">
        <v>50000</v>
      </c>
      <c r="F58" s="6">
        <v>30000</v>
      </c>
    </row>
    <row r="59" spans="1:6" ht="16">
      <c r="A59" s="15" t="s">
        <v>102</v>
      </c>
      <c r="B59" s="6">
        <v>0</v>
      </c>
      <c r="C59" s="6">
        <v>0</v>
      </c>
      <c r="D59" s="6">
        <v>0</v>
      </c>
      <c r="E59" s="32">
        <v>35000</v>
      </c>
      <c r="F59" s="6">
        <v>35000</v>
      </c>
    </row>
    <row r="60" spans="1:6" ht="16">
      <c r="A60" s="15" t="s">
        <v>92</v>
      </c>
      <c r="B60" s="6">
        <v>0</v>
      </c>
      <c r="C60" s="6">
        <v>0</v>
      </c>
      <c r="D60" s="6">
        <v>150000</v>
      </c>
      <c r="E60" s="32">
        <v>125000</v>
      </c>
      <c r="F60" s="6">
        <v>200000</v>
      </c>
    </row>
    <row r="61" spans="1:6" ht="16">
      <c r="A61" s="15" t="s">
        <v>103</v>
      </c>
      <c r="B61" s="6">
        <v>0</v>
      </c>
      <c r="C61" s="6">
        <v>0</v>
      </c>
      <c r="D61" s="6">
        <v>0</v>
      </c>
      <c r="E61" s="32">
        <v>70000</v>
      </c>
      <c r="F61" s="6">
        <v>70000</v>
      </c>
    </row>
    <row r="62" spans="1:6" ht="16">
      <c r="A62" s="20" t="s">
        <v>28</v>
      </c>
      <c r="B62" s="21">
        <f>SUM(B51:B61)</f>
        <v>1242356</v>
      </c>
      <c r="C62" s="21">
        <f>SUM(C51:C61)</f>
        <v>729036</v>
      </c>
      <c r="D62" s="36">
        <f>SUM(D51:D61)</f>
        <v>950000</v>
      </c>
      <c r="E62" s="37">
        <f>SUM(E51:E61)</f>
        <v>780000</v>
      </c>
      <c r="F62" s="36">
        <f>SUM(F51:F61)</f>
        <v>980000</v>
      </c>
    </row>
    <row r="63" spans="1:6" ht="15">
      <c r="A63" s="9"/>
      <c r="B63" s="6"/>
      <c r="C63" s="6"/>
      <c r="D63" s="6"/>
      <c r="E63" s="32"/>
      <c r="F63" s="6"/>
    </row>
    <row r="64" spans="1:6" ht="23">
      <c r="A64" s="13" t="s">
        <v>54</v>
      </c>
      <c r="B64" s="6"/>
      <c r="C64" s="6"/>
      <c r="D64" s="6"/>
      <c r="E64" s="32"/>
      <c r="F64" s="6"/>
    </row>
    <row r="65" spans="1:6" ht="16">
      <c r="A65" s="15" t="s">
        <v>30</v>
      </c>
      <c r="B65" s="16">
        <v>600000</v>
      </c>
      <c r="C65" s="6">
        <v>604196</v>
      </c>
      <c r="D65" s="6">
        <v>600000</v>
      </c>
      <c r="E65" s="32">
        <v>600000</v>
      </c>
      <c r="F65" s="6">
        <v>600000</v>
      </c>
    </row>
    <row r="66" spans="1:6" ht="16">
      <c r="A66" s="15" t="s">
        <v>49</v>
      </c>
      <c r="B66" s="16">
        <v>600000</v>
      </c>
      <c r="C66" s="6">
        <v>600000</v>
      </c>
      <c r="D66" s="6">
        <v>0</v>
      </c>
      <c r="E66" s="32">
        <v>600000</v>
      </c>
      <c r="F66" s="6">
        <v>600000</v>
      </c>
    </row>
    <row r="67" spans="1:6" ht="16">
      <c r="A67" s="15" t="s">
        <v>56</v>
      </c>
      <c r="B67" s="16">
        <v>349662</v>
      </c>
      <c r="C67" s="6">
        <v>177464</v>
      </c>
      <c r="D67" s="6">
        <v>145000</v>
      </c>
      <c r="E67" s="32">
        <v>150000</v>
      </c>
      <c r="F67" s="6">
        <v>150000</v>
      </c>
    </row>
    <row r="68" spans="1:6" ht="16">
      <c r="A68" s="15" t="s">
        <v>67</v>
      </c>
      <c r="B68" s="38">
        <v>979</v>
      </c>
      <c r="C68" s="4">
        <v>72432</v>
      </c>
      <c r="D68" s="4">
        <v>150000</v>
      </c>
      <c r="E68" s="17">
        <v>150000</v>
      </c>
      <c r="F68" s="4">
        <v>150000</v>
      </c>
    </row>
    <row r="69" spans="1:6" ht="16">
      <c r="A69" s="15" t="s">
        <v>68</v>
      </c>
      <c r="B69" s="16">
        <v>146618</v>
      </c>
      <c r="C69" s="6">
        <v>116131</v>
      </c>
      <c r="D69" s="6">
        <v>100000</v>
      </c>
      <c r="E69" s="32">
        <v>100000</v>
      </c>
      <c r="F69" s="6">
        <v>100000</v>
      </c>
    </row>
    <row r="70" spans="1:6" ht="16">
      <c r="A70" s="15" t="s">
        <v>61</v>
      </c>
      <c r="B70" s="16">
        <v>537527</v>
      </c>
      <c r="C70" s="6">
        <v>446348</v>
      </c>
      <c r="D70" s="6">
        <v>255000</v>
      </c>
      <c r="E70" s="32">
        <v>125000</v>
      </c>
      <c r="F70" s="6">
        <v>125000</v>
      </c>
    </row>
    <row r="71" spans="1:6" ht="16">
      <c r="A71" s="15" t="s">
        <v>43</v>
      </c>
      <c r="B71" s="16">
        <v>127081</v>
      </c>
      <c r="C71" s="4">
        <v>115173</v>
      </c>
      <c r="D71" s="4">
        <v>0</v>
      </c>
      <c r="E71" s="17">
        <v>0</v>
      </c>
      <c r="F71" s="4">
        <v>0</v>
      </c>
    </row>
    <row r="72" spans="1:6" ht="16">
      <c r="A72" s="15" t="s">
        <v>44</v>
      </c>
      <c r="B72" s="16">
        <v>89374</v>
      </c>
      <c r="C72" s="6">
        <v>71071</v>
      </c>
      <c r="D72" s="6">
        <v>45000</v>
      </c>
      <c r="E72" s="32">
        <v>45000</v>
      </c>
      <c r="F72" s="6">
        <v>45000</v>
      </c>
    </row>
    <row r="73" spans="1:6" ht="23">
      <c r="A73" s="13" t="s">
        <v>28</v>
      </c>
      <c r="B73" s="21">
        <f>SUM(B65:B72)</f>
        <v>2451241</v>
      </c>
      <c r="C73" s="21">
        <f>SUM(C65:C72)</f>
        <v>2202815</v>
      </c>
      <c r="D73" s="36">
        <f>SUM(D65:D72)</f>
        <v>1295000</v>
      </c>
      <c r="E73" s="37">
        <f>SUM(E65:E72)</f>
        <v>1770000</v>
      </c>
      <c r="F73" s="36">
        <f>SUM(F65:F72)</f>
        <v>1770000</v>
      </c>
    </row>
    <row r="74" spans="1:6">
      <c r="B74" s="39"/>
      <c r="C74" s="39"/>
    </row>
    <row r="79" spans="1:6">
      <c r="B79" s="39"/>
      <c r="C79" s="39"/>
    </row>
    <row r="80" spans="1:6">
      <c r="B80" s="39"/>
      <c r="C80" s="39"/>
    </row>
    <row r="81" spans="2:3">
      <c r="B81" s="39"/>
      <c r="C81" s="39"/>
    </row>
    <row r="82" spans="2:3">
      <c r="B82" s="39"/>
      <c r="C82" s="39"/>
    </row>
    <row r="83" spans="2:3">
      <c r="B83" s="39"/>
      <c r="C83" s="39"/>
    </row>
    <row r="84" spans="2:3">
      <c r="B84" s="39"/>
      <c r="C84" s="39"/>
    </row>
    <row r="85" spans="2:3">
      <c r="B85" s="39"/>
      <c r="C85" s="39"/>
    </row>
    <row r="86" spans="2:3">
      <c r="B86" s="39"/>
      <c r="C86" s="39"/>
    </row>
    <row r="87" spans="2:3">
      <c r="B87" s="39"/>
      <c r="C87" s="39"/>
    </row>
    <row r="88" spans="2:3">
      <c r="B88" s="39"/>
      <c r="C88" s="39"/>
    </row>
    <row r="89" spans="2:3">
      <c r="B89" s="39"/>
      <c r="C89" s="39"/>
    </row>
    <row r="90" spans="2:3">
      <c r="B90" s="39"/>
      <c r="C90" s="39"/>
    </row>
    <row r="91" spans="2:3">
      <c r="B91" s="39"/>
      <c r="C91" s="39"/>
    </row>
    <row r="92" spans="2:3">
      <c r="B92" s="39"/>
      <c r="C92" s="39"/>
    </row>
    <row r="93" spans="2:3">
      <c r="B93" s="39"/>
      <c r="C93" s="39"/>
    </row>
    <row r="94" spans="2:3">
      <c r="B94" s="39"/>
      <c r="C94" s="39"/>
    </row>
    <row r="95" spans="2:3">
      <c r="B95" s="39"/>
      <c r="C95" s="39"/>
    </row>
    <row r="96" spans="2:3">
      <c r="B96" s="39"/>
      <c r="C96" s="39"/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DE880-D56E-43FC-BA42-907A5D4DFCC1}">
  <dimension ref="D4:K31"/>
  <sheetViews>
    <sheetView topLeftCell="A2" workbookViewId="0">
      <selection activeCell="G23" sqref="G23"/>
    </sheetView>
  </sheetViews>
  <sheetFormatPr baseColWidth="10" defaultColWidth="8.83203125" defaultRowHeight="13"/>
  <cols>
    <col min="7" max="7" width="19.33203125" bestFit="1" customWidth="1"/>
    <col min="11" max="11" width="9.33203125" bestFit="1" customWidth="1"/>
  </cols>
  <sheetData>
    <row r="4" spans="4:11">
      <c r="D4" t="s">
        <v>56</v>
      </c>
      <c r="F4" t="s">
        <v>72</v>
      </c>
      <c r="G4" t="s">
        <v>94</v>
      </c>
      <c r="H4" s="3"/>
      <c r="I4" s="3"/>
      <c r="J4" s="3"/>
    </row>
    <row r="5" spans="4:11">
      <c r="D5" t="s">
        <v>74</v>
      </c>
      <c r="G5" s="2">
        <v>0</v>
      </c>
    </row>
    <row r="6" spans="4:11">
      <c r="D6" t="s">
        <v>75</v>
      </c>
      <c r="F6" s="1"/>
      <c r="G6" s="1">
        <v>50000</v>
      </c>
      <c r="H6" s="1"/>
      <c r="I6" s="1"/>
      <c r="J6" s="1"/>
      <c r="K6" s="1"/>
    </row>
    <row r="7" spans="4:11">
      <c r="D7" t="s">
        <v>76</v>
      </c>
      <c r="F7" s="1"/>
      <c r="G7" s="1">
        <v>0</v>
      </c>
      <c r="H7" s="1"/>
      <c r="I7" s="1"/>
      <c r="J7" s="1"/>
      <c r="K7" s="1"/>
    </row>
    <row r="8" spans="4:11">
      <c r="D8" t="s">
        <v>77</v>
      </c>
      <c r="F8" s="1"/>
      <c r="G8" s="1">
        <v>0</v>
      </c>
      <c r="H8" s="1"/>
      <c r="I8" s="1"/>
      <c r="J8" s="1"/>
      <c r="K8" s="1"/>
    </row>
    <row r="9" spans="4:11">
      <c r="D9" t="s">
        <v>78</v>
      </c>
      <c r="F9" s="1"/>
      <c r="G9" s="1">
        <v>0</v>
      </c>
      <c r="H9" s="1"/>
      <c r="I9" s="1"/>
      <c r="J9" s="1"/>
      <c r="K9" s="1"/>
    </row>
    <row r="10" spans="4:11">
      <c r="D10" t="s">
        <v>79</v>
      </c>
      <c r="F10" s="1"/>
      <c r="G10" s="1">
        <v>0</v>
      </c>
      <c r="H10" s="1"/>
      <c r="I10" s="1"/>
      <c r="J10" s="1"/>
      <c r="K10" s="1"/>
    </row>
    <row r="11" spans="4:11">
      <c r="D11" t="s">
        <v>80</v>
      </c>
      <c r="G11" s="1">
        <v>0</v>
      </c>
      <c r="H11" s="1"/>
      <c r="I11" s="1"/>
      <c r="J11" s="1"/>
      <c r="K11" s="1"/>
    </row>
    <row r="12" spans="4:11">
      <c r="D12" t="s">
        <v>81</v>
      </c>
      <c r="G12" s="1">
        <v>0</v>
      </c>
      <c r="H12" s="1"/>
      <c r="I12" s="1"/>
      <c r="J12" s="1"/>
      <c r="K12" s="1"/>
    </row>
    <row r="13" spans="4:11">
      <c r="D13" t="s">
        <v>82</v>
      </c>
      <c r="G13" s="1">
        <v>0</v>
      </c>
      <c r="H13" s="1"/>
      <c r="I13" s="1"/>
      <c r="J13" s="1"/>
      <c r="K13" s="1"/>
    </row>
    <row r="14" spans="4:11">
      <c r="D14" t="s">
        <v>83</v>
      </c>
      <c r="G14" s="1">
        <v>0</v>
      </c>
      <c r="H14" s="1"/>
      <c r="I14" s="1"/>
      <c r="J14" s="1"/>
      <c r="K14" s="1"/>
    </row>
    <row r="15" spans="4:11">
      <c r="D15" t="s">
        <v>84</v>
      </c>
      <c r="G15" s="1">
        <v>0</v>
      </c>
      <c r="H15" s="1"/>
      <c r="I15" s="1"/>
      <c r="J15" s="1"/>
      <c r="K15" s="1"/>
    </row>
    <row r="16" spans="4:11">
      <c r="D16" t="s">
        <v>85</v>
      </c>
      <c r="G16" s="1">
        <v>0</v>
      </c>
      <c r="H16" s="1"/>
      <c r="I16" s="1"/>
      <c r="J16" s="1"/>
      <c r="K16" s="1"/>
    </row>
    <row r="17" spans="4:11">
      <c r="D17" t="s">
        <v>86</v>
      </c>
      <c r="G17" s="1">
        <v>0</v>
      </c>
      <c r="H17" s="1"/>
      <c r="I17" s="1"/>
      <c r="J17" s="1"/>
      <c r="K17" s="1"/>
    </row>
    <row r="18" spans="4:11">
      <c r="D18" t="s">
        <v>87</v>
      </c>
      <c r="G18" s="2">
        <v>50000</v>
      </c>
      <c r="H18" s="1"/>
      <c r="I18" s="1"/>
      <c r="J18" s="1"/>
      <c r="K18" s="1"/>
    </row>
    <row r="19" spans="4:11">
      <c r="D19" t="s">
        <v>88</v>
      </c>
      <c r="G19" s="1">
        <v>0</v>
      </c>
    </row>
    <row r="20" spans="4:11">
      <c r="D20" t="s">
        <v>89</v>
      </c>
      <c r="G20" s="2">
        <v>0</v>
      </c>
      <c r="K20" s="1"/>
    </row>
    <row r="21" spans="4:11">
      <c r="D21" t="s">
        <v>90</v>
      </c>
      <c r="G21" s="1">
        <v>0</v>
      </c>
    </row>
    <row r="22" spans="4:11">
      <c r="D22" t="s">
        <v>93</v>
      </c>
      <c r="G22" s="2">
        <v>45000</v>
      </c>
      <c r="K22" s="1"/>
    </row>
    <row r="23" spans="4:11">
      <c r="D23" t="s">
        <v>95</v>
      </c>
      <c r="G23" s="2"/>
      <c r="K23" s="1"/>
    </row>
    <row r="24" spans="4:11">
      <c r="D24" t="s">
        <v>96</v>
      </c>
      <c r="G24" s="2"/>
      <c r="K24" s="1"/>
    </row>
    <row r="25" spans="4:11">
      <c r="D25" t="s">
        <v>98</v>
      </c>
      <c r="G25" s="2"/>
      <c r="K25" s="1"/>
    </row>
    <row r="26" spans="4:11">
      <c r="F26" s="1"/>
      <c r="G26" s="1">
        <f>SUM(G5:G24)</f>
        <v>145000</v>
      </c>
      <c r="H26" s="1"/>
      <c r="I26" s="1"/>
      <c r="J26" s="1"/>
      <c r="K26" s="1"/>
    </row>
    <row r="27" spans="4:11">
      <c r="F27" s="1"/>
      <c r="G27" s="1"/>
      <c r="H27" s="1"/>
      <c r="I27" s="1"/>
      <c r="J27" s="1"/>
    </row>
    <row r="28" spans="4:11">
      <c r="F28" s="1"/>
      <c r="G28" s="1"/>
    </row>
    <row r="29" spans="4:11">
      <c r="F29" s="1"/>
      <c r="G29" s="1"/>
    </row>
    <row r="30" spans="4:11">
      <c r="F30" s="1"/>
      <c r="G30" s="1"/>
    </row>
    <row r="31" spans="4:11">
      <c r="F31" s="1"/>
      <c r="G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Huvudbudget</vt:lpstr>
      <vt:lpstr>Underbudgetar </vt:lpstr>
      <vt:lpstr>Verksamhetsområdesprojekt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Olle Gynther Zillén</cp:lastModifiedBy>
  <cp:lastPrinted>2011-05-22T08:07:53Z</cp:lastPrinted>
  <dcterms:created xsi:type="dcterms:W3CDTF">2011-07-01T19:03:24Z</dcterms:created>
  <dcterms:modified xsi:type="dcterms:W3CDTF">2019-06-27T11:00:35Z</dcterms:modified>
</cp:coreProperties>
</file>